
<file path=[Content_Types].xml><?xml version="1.0" encoding="utf-8"?>
<Types xmlns="http://schemas.openxmlformats.org/package/2006/content-types">
  <Default Extension="wmf" ContentType="image/x-wmf"/>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845" firstSheet="62" activeTab="62"/>
  </bookViews>
  <sheets>
    <sheet name="成本法资料清单" sheetId="164" state="hidden" r:id="rId1"/>
    <sheet name="收益法资料清单" sheetId="163" state="hidden" r:id="rId2"/>
    <sheet name="索引目录" sheetId="106" state="hidden" r:id="rId3"/>
    <sheet name="汇总表" sheetId="1" state="hidden" r:id="rId4"/>
    <sheet name="分类汇总" sheetId="2" state="hidden" r:id="rId5"/>
    <sheet name="流动汇总" sheetId="3" state="hidden" r:id="rId6"/>
    <sheet name="货币资金汇总" sheetId="159" state="hidden" r:id="rId7"/>
    <sheet name="现金" sheetId="4" state="hidden" r:id="rId8"/>
    <sheet name="银行存款" sheetId="5" state="hidden" r:id="rId9"/>
    <sheet name="其他货币资金" sheetId="6" state="hidden" r:id="rId10"/>
    <sheet name="交易性金融资产汇总" sheetId="7" state="hidden" r:id="rId11"/>
    <sheet name="交易性-股票" sheetId="8" state="hidden" r:id="rId12"/>
    <sheet name="交易性-债券" sheetId="9" state="hidden" r:id="rId13"/>
    <sheet name="交易性-基金" sheetId="121" state="hidden" r:id="rId14"/>
    <sheet name="应收票据" sheetId="98" state="hidden" r:id="rId15"/>
    <sheet name="应收账款" sheetId="11" state="hidden" r:id="rId16"/>
    <sheet name="预付账款" sheetId="14" state="hidden" r:id="rId17"/>
    <sheet name="应收利息" sheetId="13" state="hidden" r:id="rId18"/>
    <sheet name="应收股利（利润）" sheetId="12" state="hidden" r:id="rId19"/>
    <sheet name="其他应收款" sheetId="16" state="hidden" r:id="rId20"/>
    <sheet name="存货汇总" sheetId="17" state="hidden" r:id="rId21"/>
    <sheet name="原材料" sheetId="18" state="hidden" r:id="rId22"/>
    <sheet name="材料采购（在途物资）" sheetId="19" state="hidden" r:id="rId23"/>
    <sheet name="在库低值易耗品" sheetId="139" state="hidden" r:id="rId24"/>
    <sheet name="包装物" sheetId="140" state="hidden" r:id="rId25"/>
    <sheet name="委托加工物资" sheetId="100" state="hidden" r:id="rId26"/>
    <sheet name="产成品（库存商品）" sheetId="23" state="hidden" r:id="rId27"/>
    <sheet name="产成品评估过程表(倒扣法)" sheetId="168" state="hidden" r:id="rId28"/>
    <sheet name="成本途径存货——产成品分析表(倒扣整体法)" sheetId="170" state="hidden" r:id="rId29"/>
    <sheet name="存货（产成品）费率参数测算表" sheetId="169" state="hidden" r:id="rId30"/>
    <sheet name="开发产品" sheetId="141" state="hidden" r:id="rId31"/>
    <sheet name="出租开发产品" sheetId="142" state="hidden" r:id="rId32"/>
    <sheet name="在产品（自制半成品）" sheetId="99" state="hidden" r:id="rId33"/>
    <sheet name="开发成本" sheetId="143" state="hidden" r:id="rId34"/>
    <sheet name="分期收款发出商品" sheetId="116" state="hidden" r:id="rId35"/>
    <sheet name="在用低值易耗品" sheetId="26" state="hidden" r:id="rId36"/>
    <sheet name="委托代销商品" sheetId="144" state="hidden" r:id="rId37"/>
    <sheet name="受托代销商品" sheetId="145" state="hidden" r:id="rId38"/>
    <sheet name="未结算工程" sheetId="146" state="hidden" r:id="rId39"/>
    <sheet name="周转材料" sheetId="20" state="hidden" r:id="rId40"/>
    <sheet name="一年到期非流动资产" sheetId="31" state="hidden" r:id="rId41"/>
    <sheet name="其他流动资产" sheetId="32" state="hidden" r:id="rId42"/>
    <sheet name="非流动资产汇总" sheetId="125" state="hidden" r:id="rId43"/>
    <sheet name="可供出售金融资产汇总" sheetId="33" state="hidden" r:id="rId44"/>
    <sheet name="可出售-股票" sheetId="34" state="hidden" r:id="rId45"/>
    <sheet name="可出售-债券" sheetId="35" state="hidden" r:id="rId46"/>
    <sheet name="可出售-其他" sheetId="123" state="hidden" r:id="rId47"/>
    <sheet name="持有到期投资" sheetId="124" state="hidden" r:id="rId48"/>
    <sheet name="长期应收" sheetId="127" state="hidden" r:id="rId49"/>
    <sheet name="长期股权投资" sheetId="36" state="hidden" r:id="rId50"/>
    <sheet name="投资性房地产-房屋成本计量" sheetId="126" state="hidden" r:id="rId51"/>
    <sheet name="投资性房地产-房屋公允价值计量" sheetId="160" state="hidden" r:id="rId52"/>
    <sheet name="投资性房地产-土地成本计量" sheetId="162" state="hidden" r:id="rId53"/>
    <sheet name="投资性房地产-土地公允价值计量" sheetId="161" state="hidden" r:id="rId54"/>
    <sheet name="房屋建筑物" sheetId="38" state="hidden" r:id="rId55"/>
    <sheet name="房屋建筑物评估过程表" sheetId="165" state="hidden" r:id="rId56"/>
    <sheet name="构筑物" sheetId="39" state="hidden" r:id="rId57"/>
    <sheet name="管道沟槽" sheetId="40" state="hidden" r:id="rId58"/>
    <sheet name="机器设备" sheetId="41" state="hidden" r:id="rId59"/>
    <sheet name="机器设备评估过程表" sheetId="167" state="hidden" r:id="rId60"/>
    <sheet name="车辆评估过程表" sheetId="166" state="hidden" r:id="rId61"/>
    <sheet name="车辆" sheetId="42" state="hidden" r:id="rId62"/>
    <sheet name="资产" sheetId="43" r:id="rId63"/>
    <sheet name="土地" sheetId="120" state="hidden" r:id="rId64"/>
    <sheet name="在建工程汇总" sheetId="128" state="hidden" r:id="rId65"/>
    <sheet name="在建（土建）" sheetId="45" state="hidden" r:id="rId66"/>
    <sheet name="在建（设备）" sheetId="46" state="hidden" r:id="rId67"/>
    <sheet name="工程物资" sheetId="44" state="hidden" r:id="rId68"/>
    <sheet name="固定资产清理" sheetId="47" state="hidden" r:id="rId69"/>
    <sheet name="生产性生物资产" sheetId="129" state="hidden" r:id="rId70"/>
    <sheet name="油气资产" sheetId="130" state="hidden" r:id="rId71"/>
    <sheet name="无形资产汇总" sheetId="131" state="hidden" r:id="rId72"/>
    <sheet name="无形-土地" sheetId="49" state="hidden" r:id="rId73"/>
    <sheet name="无形-矿业权" sheetId="158" state="hidden" r:id="rId74"/>
    <sheet name="无形-其他" sheetId="50" state="hidden" r:id="rId75"/>
    <sheet name="开发支出" sheetId="132" state="hidden" r:id="rId76"/>
    <sheet name="商誉" sheetId="133" state="hidden" r:id="rId77"/>
    <sheet name="专有技术统计表" sheetId="153" state="hidden" r:id="rId78"/>
    <sheet name="专利统计表" sheetId="154" state="hidden" r:id="rId79"/>
    <sheet name="商标统计表" sheetId="155" state="hidden" r:id="rId80"/>
    <sheet name="著作权统计表" sheetId="156" state="hidden" r:id="rId81"/>
    <sheet name="长期待摊费用" sheetId="52" state="hidden" r:id="rId82"/>
    <sheet name="递延所得税资产" sheetId="54" state="hidden" r:id="rId83"/>
    <sheet name="其他非流动资产汇总" sheetId="53" state="hidden" r:id="rId84"/>
    <sheet name="其他长期资产" sheetId="147" state="hidden" r:id="rId85"/>
    <sheet name="临时设施" sheetId="150" state="hidden" r:id="rId86"/>
    <sheet name="特准储备物资" sheetId="152" state="hidden" r:id="rId87"/>
    <sheet name="流动负债汇总" sheetId="55" state="hidden" r:id="rId88"/>
    <sheet name="短期借款" sheetId="56" state="hidden" r:id="rId89"/>
    <sheet name="交易性金融负债" sheetId="134" state="hidden" r:id="rId90"/>
    <sheet name="应付票据" sheetId="57" state="hidden" r:id="rId91"/>
    <sheet name="应付账款" sheetId="58" state="hidden" r:id="rId92"/>
    <sheet name="预收账款" sheetId="59" state="hidden" r:id="rId93"/>
    <sheet name="职工薪酬" sheetId="62" state="hidden" r:id="rId94"/>
    <sheet name="应交税费" sheetId="64" state="hidden" r:id="rId95"/>
    <sheet name="应付利息" sheetId="135" state="hidden" r:id="rId96"/>
    <sheet name="应付股利（利润）" sheetId="65" state="hidden" r:id="rId97"/>
    <sheet name="其他应付款" sheetId="61" state="hidden" r:id="rId98"/>
    <sheet name="一年到期非流动负债" sheetId="68" state="hidden" r:id="rId99"/>
    <sheet name="其他流动负债" sheetId="69" state="hidden" r:id="rId100"/>
    <sheet name="非流动负债汇总 " sheetId="70" state="hidden" r:id="rId101"/>
    <sheet name="长期借款" sheetId="71" state="hidden" r:id="rId102"/>
    <sheet name="应付债券" sheetId="110" state="hidden" r:id="rId103"/>
    <sheet name="长期应付款" sheetId="73" state="hidden" r:id="rId104"/>
    <sheet name="专项应付款" sheetId="111" state="hidden" r:id="rId105"/>
    <sheet name="预计负债" sheetId="136" state="hidden" r:id="rId106"/>
    <sheet name="递延所得税负债" sheetId="76" state="hidden" r:id="rId107"/>
    <sheet name="其他非流动负债" sheetId="96" state="hidden" r:id="rId108"/>
  </sheets>
  <externalReferences>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s>
  <definedNames>
    <definedName name="_xlnm._FilterDatabase" localSheetId="62" hidden="1">资产!$A$4:$AT$7</definedName>
    <definedName name="\0" localSheetId="59">#REF!</definedName>
    <definedName name="\0">#REF!</definedName>
    <definedName name="_?" localSheetId="28">#REF!</definedName>
    <definedName name="_?">#REF!</definedName>
    <definedName name="_??????" localSheetId="28">#REF!</definedName>
    <definedName name="_??????">#REF!</definedName>
    <definedName name="__?">#REF!</definedName>
    <definedName name="__??????">#REF!</definedName>
    <definedName name="_06" localSheetId="59">#REF!</definedName>
    <definedName name="_06">#REF!</definedName>
    <definedName name="_13_?" localSheetId="28">#REF!</definedName>
    <definedName name="_13_?">#REF!</definedName>
    <definedName name="_26_??????" localSheetId="28">#REF!</definedName>
    <definedName name="_26_??????">#REF!</definedName>
    <definedName name="_27M10_" localSheetId="28">#N/A</definedName>
    <definedName name="_27M10_">#N/A</definedName>
    <definedName name="_28P10_" localSheetId="28">#N/A</definedName>
    <definedName name="_28P10_">#N/A</definedName>
    <definedName name="_29其他资产_开办费除外_明细表" localSheetId="28">#REF!</definedName>
    <definedName name="_29其他资产_开办费除外_明细表">#REF!</definedName>
    <definedName name="_3_?" localSheetId="59">#REF!</definedName>
    <definedName name="_3_?">#REF!</definedName>
    <definedName name="_6_??????" localSheetId="59">#REF!</definedName>
    <definedName name="_6_??????">#REF!</definedName>
    <definedName name="_7M10_" localSheetId="59">机器设备评估过程表!_7M10_</definedName>
    <definedName name="_7M10_">_7M10_</definedName>
    <definedName name="_8P10_" localSheetId="59">机器设备评估过程表!_8P10_</definedName>
    <definedName name="_8P10_">_8P10_</definedName>
    <definedName name="_9其他资产_开办费除外_明细表" localSheetId="59">#REF!</definedName>
    <definedName name="_9其他资产_开办费除外_明细表">#REF!</definedName>
    <definedName name="_BSP2" localSheetId="28">#REF!</definedName>
    <definedName name="_BSP2">#REF!</definedName>
    <definedName name="_h1" localSheetId="28">[1]收入!$A$26</definedName>
    <definedName name="_h1">[2]收入!$A$26</definedName>
    <definedName name="_M10" localSheetId="28">'成本途径存货——产成品分析表(倒扣整体法)'!_M10</definedName>
    <definedName name="_M10">_M10</definedName>
    <definedName name="_P10" localSheetId="28">'成本途径存货——产成品分析表(倒扣整体法)'!_P10</definedName>
    <definedName name="_P10">_P10</definedName>
    <definedName name="a" localSheetId="28">#REF!</definedName>
    <definedName name="A" localSheetId="59">#REF!</definedName>
    <definedName name="A">#REF!</definedName>
    <definedName name="aa">'[3]江苏苏州本部（中央）'!$C$39</definedName>
    <definedName name="bb">[4]说明!$C$31</definedName>
    <definedName name="bbkm">[5]W!$B$2:$B$65</definedName>
    <definedName name="bbxml" localSheetId="59">#REF!</definedName>
    <definedName name="bbxml">#REF!</definedName>
    <definedName name="BS" localSheetId="28">#REF!</definedName>
    <definedName name="BS">#REF!</definedName>
    <definedName name="BSCS" localSheetId="28">#REF!</definedName>
    <definedName name="BSCS">#REF!</definedName>
    <definedName name="BSCSP2" localSheetId="28">#REF!</definedName>
    <definedName name="BSCSP2">#REF!</definedName>
    <definedName name="chb">[6]完!$G$2:$G$32</definedName>
    <definedName name="chmxb" localSheetId="59">#REF!</definedName>
    <definedName name="chmxb">#REF!</definedName>
    <definedName name="cost" localSheetId="28">#REF!</definedName>
    <definedName name="cost">#REF!</definedName>
    <definedName name="Database">'[7]8月消耗'!$A$1:$L$824</definedName>
    <definedName name="DCF打印" localSheetId="28">#REF!</definedName>
    <definedName name="DCF打印">#REF!</definedName>
    <definedName name="didi" localSheetId="59">#REF!</definedName>
    <definedName name="didi">#REF!</definedName>
    <definedName name="Document_array" localSheetId="28">{"Book1","公路收费权测算表.xls"}</definedName>
    <definedName name="Document_array">{"Book1","公路收费权测算表.xls"}</definedName>
    <definedName name="E5897844" localSheetId="59">#REF!</definedName>
    <definedName name="E5897844">#REF!</definedName>
    <definedName name="eve">[8]土地底稿!$C$39</definedName>
    <definedName name="fwjz">[9]cs!#REF!</definedName>
    <definedName name="hh">[4]收入!$A$15</definedName>
    <definedName name="hjp">[4]收入!$A$15</definedName>
    <definedName name="HTML_CodePage" hidden="1">936</definedName>
    <definedName name="HTML_Control" localSheetId="59" hidden="1">{"'合格名录'!$A$1:$G$47","'在建名录'!$A$1:$F$39"}</definedName>
    <definedName name="HTML_Control" hidden="1">{"'合格名录'!$A$1:$G$47","'在建名录'!$A$1:$F$39"}</definedName>
    <definedName name="HTML_Description" hidden="1">""</definedName>
    <definedName name="HTML_Email" hidden="1">""</definedName>
    <definedName name="HTML_Header" hidden="1">""</definedName>
    <definedName name="HTML_LastUpdate" hidden="1">"98-10-29"</definedName>
    <definedName name="HTML_LineAfter" hidden="1">FALSE</definedName>
    <definedName name="HTML_LineBefore" hidden="1">FALSE</definedName>
    <definedName name="HTML_Name" hidden="1">"ly"</definedName>
    <definedName name="HTML_OBDlg2" hidden="1">TRUE</definedName>
    <definedName name="HTML_OBDlg4" hidden="1">TRUE</definedName>
    <definedName name="HTML_OS" hidden="1">0</definedName>
    <definedName name="HTML_PathFile" hidden="1">"\\Jhhz04\ly\分包名录\合格名录.htm"</definedName>
    <definedName name="HTML_Title" hidden="1">"合格名录"</definedName>
    <definedName name="hz">[9]cs!#REF!</definedName>
    <definedName name="IS" localSheetId="28">#REF!</definedName>
    <definedName name="IS">#REF!</definedName>
    <definedName name="ISCS" localSheetId="28">#REF!</definedName>
    <definedName name="ISCS">#REF!</definedName>
    <definedName name="ISCSP" localSheetId="28">#REF!</definedName>
    <definedName name="ISCSP">#REF!</definedName>
    <definedName name="ISP" localSheetId="28">#REF!</definedName>
    <definedName name="ISP">#REF!</definedName>
    <definedName name="kk">[10]W!#REF!</definedName>
    <definedName name="mxkm">[5]W!$D$2:$D$59</definedName>
    <definedName name="mxxml" localSheetId="59">#REF!</definedName>
    <definedName name="mxxml">#REF!</definedName>
    <definedName name="pgjl" localSheetId="59">[9]cs!#REF!</definedName>
    <definedName name="pgjl">[9]cs!#REF!</definedName>
    <definedName name="PRCGAAP" localSheetId="28">#REF!</definedName>
    <definedName name="PRCGAAP">#REF!</definedName>
    <definedName name="PRCGAAP2" localSheetId="28">#REF!</definedName>
    <definedName name="PRCGAAP2">#REF!</definedName>
    <definedName name="_xlnm.Print_Area" localSheetId="24">包装物!$A$2:$R$29</definedName>
    <definedName name="_xlnm.Print_Area" localSheetId="22">'材料采购（在途物资）'!$A$2:$R$30</definedName>
    <definedName name="_xlnm.Print_Area" localSheetId="26">'产成品（库存商品）'!$A$2:$Y$29</definedName>
    <definedName name="_xlnm.Print_Area" localSheetId="61">车辆!$A$2:$X$48</definedName>
    <definedName name="_xlnm.Print_Area" localSheetId="60">#REF!</definedName>
    <definedName name="_xlnm.Print_Area" localSheetId="28" hidden="1">#REF!</definedName>
    <definedName name="_xlnm.Print_Area" localSheetId="47">持有到期投资!$A$2:$P$30</definedName>
    <definedName name="_xlnm.Print_Area" localSheetId="31">出租开发产品!$A$2:$AH$30</definedName>
    <definedName name="_xlnm.Print_Area" localSheetId="20">存货汇总!$A$2:$H$29</definedName>
    <definedName name="_xlnm.Print_Area" localSheetId="106">递延所得税负债!$A$2:$H$29</definedName>
    <definedName name="_xlnm.Print_Area" localSheetId="82">递延所得税资产!$A$2:$M$30</definedName>
    <definedName name="_xlnm.Print_Area" localSheetId="62">资产!$A$1:$AK$7</definedName>
    <definedName name="_xlnm.Print_Area" localSheetId="88">短期借款!$A$2:$M$29</definedName>
    <definedName name="_xlnm.Print_Area" localSheetId="54">房屋建筑物!$A$2:$AY$32</definedName>
    <definedName name="_xlnm.Print_Area" localSheetId="55" hidden="1">#REF!</definedName>
    <definedName name="_xlnm.Print_Area" localSheetId="100">'非流动负债汇总 '!$A$2:$G$30</definedName>
    <definedName name="_xlnm.Print_Area" localSheetId="42">非流动资产汇总!$A$2:$H$29</definedName>
    <definedName name="_xlnm.Print_Area" localSheetId="4">分类汇总!$A$2:$H$61</definedName>
    <definedName name="_xlnm.Print_Area" localSheetId="34">分期收款发出商品!$A$2:$S$30</definedName>
    <definedName name="_xlnm.Print_Area" localSheetId="67">工程物资!$A$2:$Q$30</definedName>
    <definedName name="_xlnm.Print_Area" localSheetId="56">构筑物!$A$2:$AF$33</definedName>
    <definedName name="_xlnm.Print_Area" localSheetId="68">固定资产清理!$A$2:$M$30</definedName>
    <definedName name="_xlnm.Print_Area" localSheetId="57">管道沟槽!$A$2:$AF$36</definedName>
    <definedName name="_xlnm.Print_Area" localSheetId="3">汇总表!$A$2:$G$32</definedName>
    <definedName name="_xlnm.Print_Area" localSheetId="6">货币资金汇总!$A$2:$G$28</definedName>
    <definedName name="_xlnm.Print_Area" localSheetId="58">机器设备!$A$2:$AO$33</definedName>
    <definedName name="_xlnm.Print_Area" localSheetId="59">#REF!</definedName>
    <definedName name="_xlnm.Print_Area" localSheetId="11">'交易性-股票'!$A$2:$P$30</definedName>
    <definedName name="_xlnm.Print_Area" localSheetId="13">'交易性-基金'!$A$2:$P$30</definedName>
    <definedName name="_xlnm.Print_Area" localSheetId="89">交易性金融负债!$A$2:$J$30</definedName>
    <definedName name="_xlnm.Print_Area" localSheetId="10">交易性金融资产汇总!$A$2:$G$29</definedName>
    <definedName name="_xlnm.Print_Area" localSheetId="12">'交易性-债券'!$A$2:$P$30</definedName>
    <definedName name="_xlnm.Print_Area" localSheetId="30">开发产品!$A$2:$AR$30</definedName>
    <definedName name="_xlnm.Print_Area" localSheetId="33">开发成本!$A$2:$AU$30</definedName>
    <definedName name="_xlnm.Print_Area" localSheetId="75">开发支出!$A$2:$L$30</definedName>
    <definedName name="_xlnm.Print_Area" localSheetId="44">'可出售-股票'!$A$2:$Q$30</definedName>
    <definedName name="_xlnm.Print_Area" localSheetId="46">'可出售-其他'!$A$2:$P$30</definedName>
    <definedName name="_xlnm.Print_Area" localSheetId="45">'可出售-债券'!$A$2:$P$30</definedName>
    <definedName name="_xlnm.Print_Area" localSheetId="43">可供出售金融资产汇总!$A$2:$G$29</definedName>
    <definedName name="_xlnm.Print_Area" localSheetId="85">临时设施!$A$2:$K$30</definedName>
    <definedName name="_xlnm.Print_Area" localSheetId="87">流动负债汇总!$A$2:$G$29</definedName>
    <definedName name="_xlnm.Print_Area" localSheetId="5">流动汇总!$A$2:$G$32</definedName>
    <definedName name="_xlnm.Print_Area" localSheetId="107">其他非流动负债!$A$2:$I$29</definedName>
    <definedName name="_xlnm.Print_Area" localSheetId="83">其他非流动资产汇总!$A$2:$G$29</definedName>
    <definedName name="_xlnm.Print_Area" localSheetId="9">其他货币资金!$A$2:$N$29</definedName>
    <definedName name="_xlnm.Print_Area" localSheetId="99">其他流动负债!$A$2:$I$30</definedName>
    <definedName name="_xlnm.Print_Area" localSheetId="41">其他流动资产!$A$2:$J$30</definedName>
    <definedName name="_xlnm.Print_Area" localSheetId="97">其他应付款!$A$2:$I$30</definedName>
    <definedName name="_xlnm.Print_Area" localSheetId="19">其他应收款!$A$2:$U$29</definedName>
    <definedName name="_xlnm.Print_Area" localSheetId="84">其他长期资产!$A$2:$J$30</definedName>
    <definedName name="_xlnm.Print_Area" localSheetId="76">商誉!$A$2:$J$30</definedName>
    <definedName name="_xlnm.Print_Area" localSheetId="69">生产性生物资产!$A$2:$AL$29</definedName>
    <definedName name="_xlnm.Print_Area" localSheetId="37">受托代销商品!$A$2:$R$30</definedName>
    <definedName name="_xlnm.Print_Area" localSheetId="86">特准储备物资!$A$2:$P$30</definedName>
    <definedName name="_xlnm.Print_Area" localSheetId="50">'投资性房地产-房屋成本计量'!$A$2:$AZ$30</definedName>
    <definedName name="_xlnm.Print_Area" localSheetId="51">'投资性房地产-房屋公允价值计量'!$A$2:$AY$30</definedName>
    <definedName name="_xlnm.Print_Area" localSheetId="52">'投资性房地产-土地成本计量'!$A$2:$AD$30</definedName>
    <definedName name="_xlnm.Print_Area" localSheetId="53">'投资性房地产-土地公允价值计量'!$A$2:$AD$30</definedName>
    <definedName name="_xlnm.Print_Area" localSheetId="63">土地!$A$2:$AD$30</definedName>
    <definedName name="_xlnm.Print_Area" localSheetId="36">委托代销商品!$A$2:$R$30</definedName>
    <definedName name="_xlnm.Print_Area" localSheetId="25">委托加工物资!$A$2:$S$30</definedName>
    <definedName name="_xlnm.Print_Area" localSheetId="38">未结算工程!$A$2:$V$30</definedName>
    <definedName name="_xlnm.Print_Area" localSheetId="73">'无形-矿业权'!$A$2:$O$30</definedName>
    <definedName name="_xlnm.Print_Area" localSheetId="74">'无形-其他'!$A$2:$R$30</definedName>
    <definedName name="_xlnm.Print_Area" localSheetId="72">'无形-土地'!$A$2:$AF$30</definedName>
    <definedName name="_xlnm.Print_Area" localSheetId="71">无形资产汇总!$A$2:$G$30</definedName>
    <definedName name="_xlnm.Print_Area" localSheetId="7">现金!$A$2:$L$35</definedName>
    <definedName name="_xlnm.Print_Area" localSheetId="98">一年到期非流动负债!$A$2:$M$30</definedName>
    <definedName name="_xlnm.Print_Area" localSheetId="40">一年到期非流动资产!$A$2:$L$30</definedName>
    <definedName name="_xlnm.Print_Area" localSheetId="8">银行存款!$A$2:$M$29</definedName>
    <definedName name="_xlnm.Print_Area" localSheetId="96">'应付股利（利润）'!$A$2:$I$30</definedName>
    <definedName name="_xlnm.Print_Area" localSheetId="95">应付利息!$A$2:$K$30</definedName>
    <definedName name="_xlnm.Print_Area" localSheetId="90">应付票据!$A$2:$J$30</definedName>
    <definedName name="_xlnm.Print_Area" localSheetId="102">应付债券!$A$2:$K$29</definedName>
    <definedName name="_xlnm.Print_Area" localSheetId="91">应付账款!$A$2:$I$30</definedName>
    <definedName name="_xlnm.Print_Area" localSheetId="94">应交税费!$A$2:$J$30</definedName>
    <definedName name="_xlnm.Print_Area" localSheetId="18">'应收股利（利润）'!$A$2:$K$30</definedName>
    <definedName name="_xlnm.Print_Area" localSheetId="17">应收利息!$A$2:$N$30</definedName>
    <definedName name="_xlnm.Print_Area" localSheetId="14">应收票据!$A$2:$N$30</definedName>
    <definedName name="_xlnm.Print_Area" localSheetId="15">应收账款!$A$2:$Y$29</definedName>
    <definedName name="_xlnm.Print_Area" localSheetId="70">油气资产!$A$2:$AI$29</definedName>
    <definedName name="_xlnm.Print_Area" localSheetId="16">预付账款!$A$2:$S$30</definedName>
    <definedName name="_xlnm.Print_Area" localSheetId="105">预计负债!$A$2:$H$29</definedName>
    <definedName name="_xlnm.Print_Area" localSheetId="92">预收账款!$A$2:$I$29</definedName>
    <definedName name="_xlnm.Print_Area" localSheetId="21">原材料!$A$2:$U$29</definedName>
    <definedName name="_xlnm.Print_Area" localSheetId="32">'在产品（自制半成品）'!$A$2:$V$30</definedName>
    <definedName name="_xlnm.Print_Area" localSheetId="66">'在建（设备）'!$A$2:$AB$35</definedName>
    <definedName name="_xlnm.Print_Area" localSheetId="65">'在建（土建）'!$A$2:$AI$46</definedName>
    <definedName name="_xlnm.Print_Area" localSheetId="64">在建工程汇总!$A$2:$G$28</definedName>
    <definedName name="_xlnm.Print_Area" localSheetId="23">在库低值易耗品!$A$2:$R$29</definedName>
    <definedName name="_xlnm.Print_Area" localSheetId="35">在用低值易耗品!$A$2:$U$30</definedName>
    <definedName name="_xlnm.Print_Area" localSheetId="81">长期待摊费用!$A$2:$M$30</definedName>
    <definedName name="_xlnm.Print_Area" localSheetId="49">长期股权投资!$A$2:$O$30</definedName>
    <definedName name="_xlnm.Print_Area" localSheetId="101">长期借款!$A$2:$M$29</definedName>
    <definedName name="_xlnm.Print_Area" localSheetId="103">长期应付款!$A$2:$M$29</definedName>
    <definedName name="_xlnm.Print_Area" localSheetId="48">长期应收!$A$2:$K$29</definedName>
    <definedName name="_xlnm.Print_Area" localSheetId="93">职工薪酬!$A$2:$I$30</definedName>
    <definedName name="_xlnm.Print_Area" localSheetId="39">周转材料!$A$2:$X$29</definedName>
    <definedName name="_xlnm.Print_Area" localSheetId="104">专项应付款!$A$2:$J$29</definedName>
    <definedName name="_xlnm.Print_Area">#REF!</definedName>
    <definedName name="Print_Area_MI" localSheetId="28">#REF!</definedName>
    <definedName name="Print_Area_MI" localSheetId="59">#REF!</definedName>
    <definedName name="Print_Area_MI">#REF!</definedName>
    <definedName name="print_area1" localSheetId="28">#REF!</definedName>
    <definedName name="print_area1">#REF!</definedName>
    <definedName name="_xlnm.Print_Titles" localSheetId="24">包装物!$2:$6</definedName>
    <definedName name="_xlnm.Print_Titles" localSheetId="22">'材料采购（在途物资）'!$2:$6</definedName>
    <definedName name="_xlnm.Print_Titles" localSheetId="26">'产成品（库存商品）'!$2:$6</definedName>
    <definedName name="_xlnm.Print_Titles" localSheetId="61">车辆!$2:$6</definedName>
    <definedName name="_xlnm.Print_Titles" localSheetId="60">#REF!,#REF!</definedName>
    <definedName name="_xlnm.Print_Titles" localSheetId="28" hidden="1">#REF!,#REF!</definedName>
    <definedName name="_xlnm.Print_Titles" localSheetId="47">持有到期投资!$2:$5</definedName>
    <definedName name="_xlnm.Print_Titles" localSheetId="31">出租开发产品!$2:$6</definedName>
    <definedName name="_xlnm.Print_Titles" localSheetId="106">递延所得税负债!$2:$5</definedName>
    <definedName name="_xlnm.Print_Titles" localSheetId="82">递延所得税资产!$2:$5</definedName>
    <definedName name="_xlnm.Print_Titles" localSheetId="62">资产!$1:$4</definedName>
    <definedName name="_xlnm.Print_Titles" localSheetId="88">短期借款!$2:$5</definedName>
    <definedName name="_xlnm.Print_Titles" localSheetId="54">房屋建筑物!$2:$6</definedName>
    <definedName name="_xlnm.Print_Titles" localSheetId="100">'非流动负债汇总 '!$2:$5</definedName>
    <definedName name="_xlnm.Print_Titles" localSheetId="4">分类汇总!$2:$5</definedName>
    <definedName name="_xlnm.Print_Titles" localSheetId="34">分期收款发出商品!$2:$6</definedName>
    <definedName name="_xlnm.Print_Titles" localSheetId="67">工程物资!$2:$6</definedName>
    <definedName name="_xlnm.Print_Titles" localSheetId="56">构筑物!$2:$6</definedName>
    <definedName name="_xlnm.Print_Titles" localSheetId="68">固定资产清理!$2:$5</definedName>
    <definedName name="_xlnm.Print_Titles" localSheetId="57">管道沟槽!$2:$6</definedName>
    <definedName name="_xlnm.Print_Titles" localSheetId="58">机器设备!$2:$6</definedName>
    <definedName name="_xlnm.Print_Titles" localSheetId="59">#REF!,#REF!</definedName>
    <definedName name="_xlnm.Print_Titles" localSheetId="11">'交易性-股票'!$2:$5</definedName>
    <definedName name="_xlnm.Print_Titles" localSheetId="13">'交易性-基金'!$2:$5</definedName>
    <definedName name="_xlnm.Print_Titles" localSheetId="89">交易性金融负债!$2:$5</definedName>
    <definedName name="_xlnm.Print_Titles" localSheetId="12">'交易性-债券'!$2:$5</definedName>
    <definedName name="_xlnm.Print_Titles" localSheetId="30">开发产品!$2:$6</definedName>
    <definedName name="_xlnm.Print_Titles" localSheetId="33">开发成本!$2:$6</definedName>
    <definedName name="_xlnm.Print_Titles" localSheetId="75">开发支出!$2:$5</definedName>
    <definedName name="_xlnm.Print_Titles" localSheetId="44">'可出售-股票'!$2:$5</definedName>
    <definedName name="_xlnm.Print_Titles" localSheetId="46">'可出售-其他'!$2:$5</definedName>
    <definedName name="_xlnm.Print_Titles" localSheetId="45">'可出售-债券'!$2:$5</definedName>
    <definedName name="_xlnm.Print_Titles" localSheetId="85">临时设施!$2:$5</definedName>
    <definedName name="_xlnm.Print_Titles" localSheetId="107">其他非流动负债!$2:$5</definedName>
    <definedName name="_xlnm.Print_Titles" localSheetId="9">其他货币资金!$2:$5</definedName>
    <definedName name="_xlnm.Print_Titles" localSheetId="99">其他流动负债!$2:$5</definedName>
    <definedName name="_xlnm.Print_Titles" localSheetId="41">其他流动资产!$2:$5</definedName>
    <definedName name="_xlnm.Print_Titles" localSheetId="97">其他应付款!$2:$6</definedName>
    <definedName name="_xlnm.Print_Titles" localSheetId="19">其他应收款!$2:$6</definedName>
    <definedName name="_xlnm.Print_Titles" localSheetId="84">其他长期资产!$2:$29</definedName>
    <definedName name="_xlnm.Print_Titles" localSheetId="76">商誉!$2:$5</definedName>
    <definedName name="_xlnm.Print_Titles" localSheetId="69">生产性生物资产!$2:$6</definedName>
    <definedName name="_xlnm.Print_Titles" localSheetId="37">受托代销商品!$2:$6</definedName>
    <definedName name="_xlnm.Print_Titles" localSheetId="86">特准储备物资!$2:$6</definedName>
    <definedName name="_xlnm.Print_Titles" localSheetId="50">'投资性房地产-房屋成本计量'!$2:$6</definedName>
    <definedName name="_xlnm.Print_Titles" localSheetId="51">'投资性房地产-房屋公允价值计量'!$2:$6</definedName>
    <definedName name="_xlnm.Print_Titles" localSheetId="52">'投资性房地产-土地成本计量'!$2:$6</definedName>
    <definedName name="_xlnm.Print_Titles" localSheetId="53">'投资性房地产-土地公允价值计量'!$2:$6</definedName>
    <definedName name="_xlnm.Print_Titles" localSheetId="63">土地!$2:$6</definedName>
    <definedName name="_xlnm.Print_Titles" localSheetId="36">委托代销商品!$2:$6</definedName>
    <definedName name="_xlnm.Print_Titles" localSheetId="25">委托加工物资!$2:$6</definedName>
    <definedName name="_xlnm.Print_Titles" localSheetId="38">未结算工程!$2:$6</definedName>
    <definedName name="_xlnm.Print_Titles" localSheetId="73">'无形-矿业权'!$2:$6</definedName>
    <definedName name="_xlnm.Print_Titles" localSheetId="74">'无形-其他'!$2:$5</definedName>
    <definedName name="_xlnm.Print_Titles" localSheetId="72">'无形-土地'!$2:$6</definedName>
    <definedName name="_xlnm.Print_Titles" localSheetId="7">现金!$2:$5</definedName>
    <definedName name="_xlnm.Print_Titles" localSheetId="98">一年到期非流动负债!$2:$5</definedName>
    <definedName name="_xlnm.Print_Titles" localSheetId="40">一年到期非流动资产!$2:$5</definedName>
    <definedName name="_xlnm.Print_Titles" localSheetId="8">银行存款!$2:$5</definedName>
    <definedName name="_xlnm.Print_Titles" localSheetId="96">'应付股利（利润）'!$2:$5</definedName>
    <definedName name="_xlnm.Print_Titles" localSheetId="95">应付利息!$2:$5</definedName>
    <definedName name="_xlnm.Print_Titles" localSheetId="90">应付票据!$2:$5</definedName>
    <definedName name="_xlnm.Print_Titles" localSheetId="91">应付账款!$2:$6</definedName>
    <definedName name="_xlnm.Print_Titles" localSheetId="94">应交税费!$2:$5</definedName>
    <definedName name="_xlnm.Print_Titles" localSheetId="18">'应收股利（利润）'!$2:$5</definedName>
    <definedName name="_xlnm.Print_Titles" localSheetId="17">应收利息!$2:$5</definedName>
    <definedName name="_xlnm.Print_Titles" localSheetId="14">应收票据!$2:$5</definedName>
    <definedName name="_xlnm.Print_Titles" localSheetId="15">应收账款!$2:$6</definedName>
    <definedName name="_xlnm.Print_Titles" localSheetId="70">油气资产!$2:$6</definedName>
    <definedName name="_xlnm.Print_Titles" localSheetId="16">预付账款!$2:$6</definedName>
    <definedName name="_xlnm.Print_Titles" localSheetId="105">预计负债!$2:$5</definedName>
    <definedName name="_xlnm.Print_Titles" localSheetId="92">预收账款!$2:$6</definedName>
    <definedName name="_xlnm.Print_Titles" localSheetId="21">原材料!$2:$6</definedName>
    <definedName name="_xlnm.Print_Titles" localSheetId="32">'在产品（自制半成品）'!$2:$6</definedName>
    <definedName name="_xlnm.Print_Titles" localSheetId="66">'在建（设备）'!$2:$6</definedName>
    <definedName name="_xlnm.Print_Titles" localSheetId="65">'在建（土建）'!$2:$6</definedName>
    <definedName name="_xlnm.Print_Titles" localSheetId="23">在库低值易耗品!$2:$6</definedName>
    <definedName name="_xlnm.Print_Titles" localSheetId="35">在用低值易耗品!$2:$6</definedName>
    <definedName name="_xlnm.Print_Titles" localSheetId="81">长期待摊费用!$2:$5</definedName>
    <definedName name="_xlnm.Print_Titles" localSheetId="49">长期股权投资!$2:$5</definedName>
    <definedName name="_xlnm.Print_Titles" localSheetId="101">长期借款!$2:$5</definedName>
    <definedName name="_xlnm.Print_Titles" localSheetId="103">长期应付款!$2:$6</definedName>
    <definedName name="_xlnm.Print_Titles" localSheetId="48">长期应收!$2:$5</definedName>
    <definedName name="_xlnm.Print_Titles" localSheetId="93">职工薪酬!$2:$5</definedName>
    <definedName name="_xlnm.Print_Titles" localSheetId="39">周转材料!$2:$6</definedName>
    <definedName name="_xlnm.Print_Titles" localSheetId="104">专项应付款!$2:$5</definedName>
    <definedName name="_xlnm.Print_Titles" hidden="1">#REF!,#REF!</definedName>
    <definedName name="qcbbkm">[11]W!$E$2:$E$84</definedName>
    <definedName name="sb">[9]cs!#REF!</definedName>
    <definedName name="sheet2" localSheetId="28">#REF!</definedName>
    <definedName name="sheet2">#REF!</definedName>
    <definedName name="sheet3" localSheetId="28">#REF!</definedName>
    <definedName name="sheet3">#REF!</definedName>
    <definedName name="sheet4" localSheetId="28">#REF!</definedName>
    <definedName name="sheet4">#REF!</definedName>
    <definedName name="sheet5" localSheetId="28">#REF!</definedName>
    <definedName name="sheet5">#REF!</definedName>
    <definedName name="sheet6" localSheetId="28">#REF!</definedName>
    <definedName name="sheet6">#REF!</definedName>
    <definedName name="sheet7" localSheetId="28">#REF!</definedName>
    <definedName name="sheet7">#REF!</definedName>
    <definedName name="sj">[10]W!$B$2:$B$3</definedName>
    <definedName name="sjjl">[12]完!$A$2:$A$7</definedName>
    <definedName name="ss">[4]收入!$A$15</definedName>
    <definedName name="sy" localSheetId="59">#REF!</definedName>
    <definedName name="sy">#REF!</definedName>
    <definedName name="syh">[5]W!$A$2:$A$65</definedName>
    <definedName name="UFPrn20080505214044" localSheetId="59">#REF!</definedName>
    <definedName name="UFPrn20080505214044">#REF!</definedName>
    <definedName name="UFPrn20080505214150" localSheetId="59">#REF!</definedName>
    <definedName name="UFPrn20080505214150">#REF!</definedName>
    <definedName name="Wedge" localSheetId="28">#REF!</definedName>
    <definedName name="Wedge">#REF!</definedName>
    <definedName name="Work_Program_By_Area_List" localSheetId="28">#REF!</definedName>
    <definedName name="Work_Program_By_Area_List">#REF!</definedName>
    <definedName name="zd">[13]W!$C$2:$C$3</definedName>
    <definedName name="zhb">[14]完!$C$2:$C$133</definedName>
    <definedName name="zhb1">[15]W!$C$2:$C$133</definedName>
    <definedName name="zhb3">[16]完!$C$2:$C$133</definedName>
    <definedName name="zhb4">[17]完!$C$2:$C$133</definedName>
    <definedName name="zhkm" localSheetId="59">#REF!</definedName>
    <definedName name="zhkm">#REF!</definedName>
    <definedName name="zhxmb">[18]完!$D$2:$D$133</definedName>
    <definedName name="zmjz">[9]cs!#REF!</definedName>
    <definedName name="啊" localSheetId="59">#REF!</definedName>
    <definedName name="啊">#REF!</definedName>
    <definedName name="报表项目" localSheetId="59">[10]W!#REF!</definedName>
    <definedName name="报表项目">[10]W!#REF!</definedName>
    <definedName name="备用" localSheetId="59">#REF!</definedName>
    <definedName name="备用">#REF!</definedName>
    <definedName name="不动产分类别汇总表3" localSheetId="28">{"Book1","公路收费权测算表.xls"}</definedName>
    <definedName name="不动产分类别汇总表3">{"Book1","公路收费权测算表.xls"}</definedName>
    <definedName name="存货93期初">[19]企业表一!$C$7</definedName>
    <definedName name="存货93期末">[19]企业表一!$D$7</definedName>
    <definedName name="存货94期初">[19]企业表一!$E$7</definedName>
    <definedName name="存货94期末">[19]企业表一!$F$7</definedName>
    <definedName name="存货95期初">[19]企业表一!$G$7</definedName>
    <definedName name="存货95期末">[19]企业表一!$H$7</definedName>
    <definedName name="大">[10]W!#REF!</definedName>
    <definedName name="大多数">'[20]13 铁路配件'!$A$15</definedName>
    <definedName name="房屋重置成本测算表" localSheetId="28">{"Book1","公路收费权测算表.xls"}</definedName>
    <definedName name="房屋重置成本测算表">{"Book1","公路收费权测算表.xls"}</definedName>
    <definedName name="飞过海">'[21]20 运输公司'!$C$4</definedName>
    <definedName name="负债合计93期末">[19]企业表一!$D$17</definedName>
    <definedName name="负债合计94期末">[19]企业表一!$F$17</definedName>
    <definedName name="负债合计95期末">[19]企业表一!$H$17</definedName>
    <definedName name="固定资产">[22]固定资产资料!$A$15</definedName>
    <definedName name="核对内容">[10]W!#REF!</definedName>
    <definedName name="核对内容说明">[10]W!#REF!</definedName>
    <definedName name="汇率" localSheetId="59">#REF!</definedName>
    <definedName name="汇率">#REF!</definedName>
    <definedName name="货币资金" localSheetId="59">[10]W!#REF!</definedName>
    <definedName name="货币资金">[10]W!#REF!</definedName>
    <definedName name="机器设备评估明细表" localSheetId="28">#REF!</definedName>
    <definedName name="机器设备评估明细表">#REF!</definedName>
    <definedName name="计价" localSheetId="59">#REF!</definedName>
    <definedName name="计价">#REF!</definedName>
    <definedName name="今年">2002.3</definedName>
    <definedName name="净_利_润93">'[19]M-5C'!$B$24</definedName>
    <definedName name="净_利_润94">'[19]M-5C'!$D$24</definedName>
    <definedName name="净_利_润95">'[19]M-5C'!$F$24</definedName>
    <definedName name="净资产合计93期初">[19]企业表一!$C$20</definedName>
    <definedName name="净资产合计93期末">[19]企业表一!$D$20</definedName>
    <definedName name="净资产合计94期初">[19]企业表一!$E$20</definedName>
    <definedName name="净资产合计94期末">[19]企业表一!$F$20</definedName>
    <definedName name="净资产合计95期初">[19]企业表一!$G$20</definedName>
    <definedName name="净资产合计95期末">[19]企业表一!$H$20</definedName>
    <definedName name="李廷章" localSheetId="28">#REF!</definedName>
    <definedName name="李廷章">#REF!</definedName>
    <definedName name="利_润_总_额93">'[19]M-5A'!$B$10</definedName>
    <definedName name="利_润_总_额94">'[19]M-5A'!$C$10</definedName>
    <definedName name="利_润_总_额95">'[19]M-5A'!$D$10</definedName>
    <definedName name="流_动_资_产93">'[19]M-5A'!$B$15</definedName>
    <definedName name="流_动_资_产94">'[19]M-5A'!$C$15</definedName>
    <definedName name="流_动_资_产95">'[19]M-5A'!$D$15</definedName>
    <definedName name="流动负债93期末">[19]企业表一!$D$15</definedName>
    <definedName name="流动负债94期末">[19]企业表一!$F$15</definedName>
    <definedName name="流动负债95期末">[19]企业表一!$H$15</definedName>
    <definedName name="明细科">[10]W!#REF!</definedName>
    <definedName name="明细科目">[10]W!#REF!</definedName>
    <definedName name="年初短期投资" localSheetId="28">#REF!</definedName>
    <definedName name="年初短期投资" localSheetId="59">#REF!</definedName>
    <definedName name="年初短期投资">#REF!</definedName>
    <definedName name="年初货币资金" localSheetId="28">#REF!</definedName>
    <definedName name="年初货币资金" localSheetId="59">#REF!</definedName>
    <definedName name="年初货币资金">#REF!</definedName>
    <definedName name="年初应收票据" localSheetId="28">#REF!</definedName>
    <definedName name="年初应收票据" localSheetId="59">#REF!</definedName>
    <definedName name="年初应收票据">#REF!</definedName>
    <definedName name="审计结论">[23]完!$A$2:$A$7</definedName>
    <definedName name="生产列1" localSheetId="59">#REF!</definedName>
    <definedName name="生产列1">#REF!</definedName>
    <definedName name="生产列11" localSheetId="59">#REF!</definedName>
    <definedName name="生产列11">#REF!</definedName>
    <definedName name="生产列15" localSheetId="59">#REF!</definedName>
    <definedName name="生产列15">#REF!</definedName>
    <definedName name="生产列16" localSheetId="59">#REF!</definedName>
    <definedName name="生产列16">#REF!</definedName>
    <definedName name="生产列17" localSheetId="59">#REF!</definedName>
    <definedName name="生产列17">#REF!</definedName>
    <definedName name="生产列19" localSheetId="59">#REF!</definedName>
    <definedName name="生产列19">#REF!</definedName>
    <definedName name="生产列2" localSheetId="59">#REF!</definedName>
    <definedName name="生产列2">#REF!</definedName>
    <definedName name="生产列20" localSheetId="59">#REF!</definedName>
    <definedName name="生产列20">#REF!</definedName>
    <definedName name="生产列3" localSheetId="59">#REF!</definedName>
    <definedName name="生产列3">#REF!</definedName>
    <definedName name="生产列4" localSheetId="59">#REF!</definedName>
    <definedName name="生产列4">#REF!</definedName>
    <definedName name="生产列5" localSheetId="59">#REF!</definedName>
    <definedName name="生产列5">#REF!</definedName>
    <definedName name="生产列6" localSheetId="59">#REF!</definedName>
    <definedName name="生产列6">#REF!</definedName>
    <definedName name="生产列7" localSheetId="59">#REF!</definedName>
    <definedName name="生产列7">#REF!</definedName>
    <definedName name="生产列8" localSheetId="59">#REF!</definedName>
    <definedName name="生产列8">#REF!</definedName>
    <definedName name="生产列9" localSheetId="59">#REF!</definedName>
    <definedName name="生产列9">#REF!</definedName>
    <definedName name="生产期" localSheetId="59">#REF!</definedName>
    <definedName name="生产期">#REF!</definedName>
    <definedName name="生产期1" localSheetId="59">#REF!</definedName>
    <definedName name="生产期1">#REF!</definedName>
    <definedName name="生产期11" localSheetId="59">#REF!</definedName>
    <definedName name="生产期11">#REF!</definedName>
    <definedName name="生产期15" localSheetId="59">#REF!</definedName>
    <definedName name="生产期15">#REF!</definedName>
    <definedName name="生产期16" localSheetId="59">#REF!</definedName>
    <definedName name="生产期16">#REF!</definedName>
    <definedName name="生产期17" localSheetId="59">#REF!</definedName>
    <definedName name="生产期17">#REF!</definedName>
    <definedName name="生产期19" localSheetId="59">#REF!</definedName>
    <definedName name="生产期19">#REF!</definedName>
    <definedName name="生产期2" localSheetId="59">#REF!</definedName>
    <definedName name="生产期2">#REF!</definedName>
    <definedName name="生产期20" localSheetId="59">#REF!</definedName>
    <definedName name="生产期20">#REF!</definedName>
    <definedName name="生产期3" localSheetId="59">#REF!</definedName>
    <definedName name="生产期3">#REF!</definedName>
    <definedName name="生产期4" localSheetId="59">#REF!</definedName>
    <definedName name="生产期4">#REF!</definedName>
    <definedName name="生产期5" localSheetId="59">#REF!</definedName>
    <definedName name="生产期5">#REF!</definedName>
    <definedName name="生产期6" localSheetId="59">#REF!</definedName>
    <definedName name="生产期6">#REF!</definedName>
    <definedName name="生产期7" localSheetId="59">#REF!</definedName>
    <definedName name="生产期7">#REF!</definedName>
    <definedName name="生产期8" localSheetId="59">#REF!</definedName>
    <definedName name="生产期8">#REF!</definedName>
    <definedName name="生产期9" localSheetId="59">#REF!</definedName>
    <definedName name="生产期9">#REF!</definedName>
    <definedName name="速_动_资_产93">'[19]M-5A'!$B$14</definedName>
    <definedName name="速_动_资_产94">'[19]M-5A'!$C$14</definedName>
    <definedName name="速_动_资_产95">'[19]M-5A'!$D$14</definedName>
    <definedName name="索引号">[10]W!#REF!</definedName>
    <definedName name="应会" localSheetId="59">#REF!</definedName>
    <definedName name="应会">#REF!</definedName>
    <definedName name="应收帐款93期初">[19]企业表一!$C$6</definedName>
    <definedName name="应收帐款93期末">[19]企业表一!$D$6</definedName>
    <definedName name="应收帐款94期初">[19]企业表一!$E$6</definedName>
    <definedName name="应收帐款94期末">[19]企业表一!$F$6</definedName>
    <definedName name="应收帐款95期初">[19]企业表一!$G$6</definedName>
    <definedName name="应收帐款95期末">[19]企业表一!$H$6</definedName>
    <definedName name="帐务_科目_1131059_栏目_期末贷方余额">20</definedName>
    <definedName name="资产合计93期初">[19]企业表一!$C$14</definedName>
    <definedName name="资产合计93期末">[19]企业表一!$D$14</definedName>
    <definedName name="资产合计94期初">[19]企业表一!$E$14</definedName>
    <definedName name="资产合计94期末">[19]企业表一!$F$14</definedName>
    <definedName name="资产合计95期初">[19]企业表一!$G$14</definedName>
    <definedName name="资产合计95期末">[19]企业表一!$H$14</definedName>
    <definedName name="资料查证及特殊约定事项说明" localSheetId="59">#REF!</definedName>
    <definedName name="资料查证及特殊约定事项说明">#REF!</definedName>
    <definedName name="전" localSheetId="28">#REF!</definedName>
    <definedName name="전" localSheetId="59">#REF!</definedName>
    <definedName name="전">#REF!</definedName>
    <definedName name="주택사업본부" localSheetId="28">#REF!</definedName>
    <definedName name="주택사업본부" localSheetId="59">#REF!</definedName>
    <definedName name="주택사업본부">#REF!</definedName>
    <definedName name="철구사업본부" localSheetId="28">#REF!</definedName>
    <definedName name="철구사업본부" localSheetId="59">#REF!</definedName>
    <definedName name="철구사업본부">#REF!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chenjie</author>
  </authors>
  <commentList>
    <comment ref="S6" authorId="0">
      <text>
        <r>
          <rPr>
            <b/>
            <sz val="9"/>
            <rFont val="宋体"/>
            <charset val="134"/>
          </rPr>
          <t>chenjie:</t>
        </r>
        <r>
          <rPr>
            <sz val="9"/>
            <rFont val="宋体"/>
            <charset val="134"/>
          </rPr>
          <t xml:space="preserve">
1）欠款单位为关联方、总公司内部或内部单位的，应在备注栏注明“关联方”、“总公司内部”“内部单位”；2） 涉诉款项应在备注中标明；3）评估基准日后已收到货物或收回款项的，应注明日期及金额，如“2002.7.4日收回2000元”或2002.7.8日到货验收；4）其他填表单位认为应说明的事项</t>
        </r>
      </text>
    </comment>
  </commentList>
</comments>
</file>

<file path=xl/comments10.xml><?xml version="1.0" encoding="utf-8"?>
<comments xmlns="http://schemas.openxmlformats.org/spreadsheetml/2006/main">
  <authors>
    <author>A satisfied Microsoft Office User</author>
    <author>chenjie</author>
  </authors>
  <commentList>
    <comment ref="G5"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 ref="D6" authorId="1">
      <text>
        <r>
          <rPr>
            <b/>
            <sz val="9"/>
            <rFont val="宋体"/>
            <charset val="134"/>
          </rPr>
          <t>chenjie:</t>
        </r>
        <r>
          <rPr>
            <sz val="9"/>
            <rFont val="宋体"/>
            <charset val="134"/>
          </rPr>
          <t xml:space="preserve">
如：“购油款”等</t>
        </r>
      </text>
    </comment>
  </commentList>
</comments>
</file>

<file path=xl/comments11.xml><?xml version="1.0" encoding="utf-8"?>
<comments xmlns="http://schemas.openxmlformats.org/spreadsheetml/2006/main">
  <authors>
    <author>chenjie</author>
  </authors>
  <commentList>
    <comment ref="D6" authorId="0">
      <text>
        <r>
          <rPr>
            <b/>
            <sz val="9"/>
            <rFont val="宋体"/>
            <charset val="134"/>
          </rPr>
          <t>chenjie:</t>
        </r>
        <r>
          <rPr>
            <sz val="9"/>
            <rFont val="宋体"/>
            <charset val="134"/>
          </rPr>
          <t xml:space="preserve">
如：“售油款”等</t>
        </r>
      </text>
    </comment>
    <comment ref="I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12.xml><?xml version="1.0" encoding="utf-8"?>
<comments xmlns="http://schemas.openxmlformats.org/spreadsheetml/2006/main">
  <authors>
    <author>chenjie</author>
  </authors>
  <commentList>
    <comment ref="D6" authorId="0">
      <text>
        <r>
          <rPr>
            <b/>
            <sz val="9"/>
            <rFont val="宋体"/>
            <charset val="134"/>
          </rPr>
          <t>chenjie:</t>
        </r>
        <r>
          <rPr>
            <sz val="9"/>
            <rFont val="宋体"/>
            <charset val="134"/>
          </rPr>
          <t xml:space="preserve">
如：“往来款、职工教育经费、工会经费”等</t>
        </r>
      </text>
    </comment>
    <comment ref="I6" authorId="0">
      <text>
        <r>
          <rPr>
            <b/>
            <sz val="9"/>
            <rFont val="宋体"/>
            <charset val="134"/>
          </rPr>
          <t>chenjie:</t>
        </r>
        <r>
          <rPr>
            <sz val="9"/>
            <rFont val="宋体"/>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13.xml><?xml version="1.0" encoding="utf-8"?>
<comments xmlns="http://schemas.openxmlformats.org/spreadsheetml/2006/main">
  <authors>
    <author>chenjie</author>
  </authors>
  <commentList>
    <comment ref="C5" authorId="0">
      <text>
        <r>
          <rPr>
            <sz val="9"/>
            <rFont val="宋体"/>
            <charset val="134"/>
          </rPr>
          <t>参见长期借款表</t>
        </r>
      </text>
    </comment>
  </commentList>
</comments>
</file>

<file path=xl/comments2.xml><?xml version="1.0" encoding="utf-8"?>
<comments xmlns="http://schemas.openxmlformats.org/spreadsheetml/2006/main">
  <authors>
    <author>chenjie</author>
  </authors>
  <commentList>
    <comment ref="C6" authorId="0">
      <text>
        <r>
          <rPr>
            <b/>
            <sz val="9"/>
            <rFont val="宋体"/>
            <charset val="134"/>
          </rPr>
          <t>chenjie:</t>
        </r>
        <r>
          <rPr>
            <sz val="9"/>
            <rFont val="宋体"/>
            <charset val="134"/>
          </rPr>
          <t xml:space="preserve">
债务单位名称应填列全称，不应以地名或不明确的简称或业务内容代替</t>
        </r>
      </text>
    </comment>
    <comment ref="E6" authorId="0">
      <text>
        <r>
          <rPr>
            <b/>
            <sz val="9"/>
            <rFont val="宋体"/>
            <charset val="134"/>
          </rPr>
          <t>chenjie:</t>
        </r>
        <r>
          <rPr>
            <sz val="9"/>
            <rFont val="宋体"/>
            <charset val="134"/>
          </rPr>
          <t xml:space="preserve">
如：“售油款”等</t>
        </r>
      </text>
    </comment>
    <comment ref="U6" authorId="0">
      <text>
        <r>
          <rPr>
            <b/>
            <sz val="9"/>
            <rFont val="宋体"/>
            <charset val="134"/>
          </rPr>
          <t>chenjie:</t>
        </r>
        <r>
          <rPr>
            <sz val="9"/>
            <rFont val="宋体"/>
            <charset val="134"/>
          </rPr>
          <t xml:space="preserve">
1）欠款单位为关联方、总公司内部或本公司内部单位的，应在备注栏注明“关联方”、“总公司内部”“内部单位”；2） 涉诉款项应在备注中标明；3）评估基准日后已收回款项的，应注明日期如“2002年7月4日收回”；4）其他填表单位认为应说明的事项</t>
        </r>
      </text>
    </comment>
  </commentList>
</comments>
</file>

<file path=xl/comments3.xml><?xml version="1.0" encoding="utf-8"?>
<comments xmlns="http://schemas.openxmlformats.org/spreadsheetml/2006/main">
  <authors>
    <author>User</author>
  </authors>
  <commentList>
    <comment ref="P5" authorId="0">
      <text>
        <r>
          <rPr>
            <b/>
            <sz val="9"/>
            <rFont val="Tahoma"/>
            <charset val="134"/>
          </rPr>
          <t>User:</t>
        </r>
        <r>
          <rPr>
            <sz val="9"/>
            <rFont val="Tahoma"/>
            <charset val="134"/>
          </rPr>
          <t xml:space="preserve">
</t>
        </r>
        <r>
          <rPr>
            <sz val="9"/>
            <rFont val="宋体"/>
            <charset val="134"/>
          </rPr>
          <t>外购、自建、自用转入、存货转入等</t>
        </r>
      </text>
    </comment>
  </commentList>
</comments>
</file>

<file path=xl/comments4.xml><?xml version="1.0" encoding="utf-8"?>
<comments xmlns="http://schemas.openxmlformats.org/spreadsheetml/2006/main">
  <authors>
    <author>User</author>
  </authors>
  <commentList>
    <comment ref="P5" authorId="0">
      <text>
        <r>
          <rPr>
            <b/>
            <sz val="9"/>
            <rFont val="Tahoma"/>
            <charset val="134"/>
          </rPr>
          <t>User:</t>
        </r>
        <r>
          <rPr>
            <sz val="9"/>
            <rFont val="Tahoma"/>
            <charset val="134"/>
          </rPr>
          <t xml:space="preserve">
</t>
        </r>
        <r>
          <rPr>
            <sz val="9"/>
            <rFont val="宋体"/>
            <charset val="134"/>
          </rPr>
          <t>外购、自建、自用转入、存货转入等</t>
        </r>
      </text>
    </comment>
  </commentList>
</comments>
</file>

<file path=xl/comments5.xml><?xml version="1.0" encoding="utf-8"?>
<comments xmlns="http://schemas.openxmlformats.org/spreadsheetml/2006/main">
  <authors>
    <author>User</author>
  </authors>
  <commentList>
    <comment ref="H5" authorId="0">
      <text>
        <r>
          <rPr>
            <b/>
            <sz val="9"/>
            <rFont val="Tahoma"/>
            <charset val="134"/>
          </rPr>
          <t>User:</t>
        </r>
        <r>
          <rPr>
            <sz val="9"/>
            <rFont val="Tahoma"/>
            <charset val="134"/>
          </rPr>
          <t xml:space="preserve">
</t>
        </r>
        <r>
          <rPr>
            <sz val="9"/>
            <rFont val="宋体"/>
            <charset val="134"/>
          </rPr>
          <t>外购、自建、自用转入、存货转入等</t>
        </r>
      </text>
    </comment>
  </commentList>
</comments>
</file>

<file path=xl/comments6.xml><?xml version="1.0" encoding="utf-8"?>
<comments xmlns="http://schemas.openxmlformats.org/spreadsheetml/2006/main">
  <authors>
    <author>User</author>
  </authors>
  <commentList>
    <comment ref="H5" authorId="0">
      <text>
        <r>
          <rPr>
            <sz val="9"/>
            <rFont val="宋体"/>
            <charset val="134"/>
          </rPr>
          <t>外购、自建、自用转入、存货转入等</t>
        </r>
      </text>
    </comment>
  </commentList>
</comments>
</file>

<file path=xl/comments7.xml><?xml version="1.0" encoding="utf-8"?>
<comments xmlns="http://schemas.openxmlformats.org/spreadsheetml/2006/main">
  <authors>
    <author>User</author>
  </authors>
  <commentList>
    <comment ref="A5" authorId="0">
      <text>
        <r>
          <rPr>
            <sz val="9"/>
            <rFont val="宋体"/>
            <charset val="134"/>
          </rPr>
          <t>User:
车辆行驶证复印件、行驶里程及当地车辆购置附加费、增容费、社控费、挂牌费等费用标准；</t>
        </r>
      </text>
    </comment>
    <comment ref="AM10" authorId="0">
      <text>
        <r>
          <rPr>
            <sz val="9"/>
            <rFont val="宋体"/>
            <charset val="134"/>
          </rPr>
          <t xml:space="preserve">Think:其他半挂车，全挂车，正三轮摩托车，其他摩托车，轮式专用机械车需要单位输入
</t>
        </r>
      </text>
    </comment>
  </commentList>
</comments>
</file>

<file path=xl/comments8.xml><?xml version="1.0" encoding="utf-8"?>
<comments xmlns="http://schemas.openxmlformats.org/spreadsheetml/2006/main">
  <authors>
    <author>User</author>
  </authors>
  <commentList>
    <comment ref="H5" authorId="0">
      <text>
        <r>
          <rPr>
            <sz val="9"/>
            <rFont val="宋体"/>
            <charset val="134"/>
          </rPr>
          <t>外购、自建、自用转入、存货转入等</t>
        </r>
      </text>
    </comment>
  </commentList>
</comments>
</file>

<file path=xl/comments9.xml><?xml version="1.0" encoding="utf-8"?>
<comments xmlns="http://schemas.openxmlformats.org/spreadsheetml/2006/main">
  <authors>
    <author>chenjie</author>
  </authors>
  <commentList>
    <comment ref="AI6" authorId="0">
      <text>
        <r>
          <rPr>
            <b/>
            <sz val="9"/>
            <rFont val="宋体"/>
            <charset val="134"/>
          </rPr>
          <t>chenjie:</t>
        </r>
        <r>
          <rPr>
            <sz val="9"/>
            <rFont val="宋体"/>
            <charset val="134"/>
          </rPr>
          <t xml:space="preserve">
处于非正常状态的在建工程项目应在备注栏标注在建工程的施工状况，如：“停建1年、季节性停建”等</t>
        </r>
      </text>
    </comment>
  </commentList>
</comments>
</file>

<file path=xl/sharedStrings.xml><?xml version="1.0" encoding="utf-8"?>
<sst xmlns="http://schemas.openxmlformats.org/spreadsheetml/2006/main" count="5151" uniqueCount="2009">
  <si>
    <r>
      <rPr>
        <b/>
        <sz val="14"/>
        <color indexed="8"/>
        <rFont val="宋体"/>
        <charset val="134"/>
      </rPr>
      <t xml:space="preserve">资产评估委托方或被评估单位提供的资料清单(成本法)          </t>
    </r>
    <r>
      <rPr>
        <b/>
        <sz val="10"/>
        <color indexed="8"/>
        <rFont val="宋体"/>
        <charset val="134"/>
      </rPr>
      <t>索引号：G-6</t>
    </r>
  </si>
  <si>
    <t>序号</t>
  </si>
  <si>
    <t>资   料   名   称</t>
  </si>
  <si>
    <t>适用性</t>
  </si>
  <si>
    <t>已提供</t>
  </si>
  <si>
    <t>备   注</t>
  </si>
  <si>
    <t>一</t>
  </si>
  <si>
    <t>委托方</t>
  </si>
  <si>
    <t>委托方企业法人营业执照</t>
  </si>
  <si>
    <t>委托方历史沿革</t>
  </si>
  <si>
    <t>资产评估业务约定书(评估机构提供格式)</t>
  </si>
  <si>
    <t>委托方承诺函(评估机构提供格式)</t>
  </si>
  <si>
    <t>资产评估有关事项说明(评估机构提供格式)</t>
  </si>
  <si>
    <t>与评估目的相对应的经济行为文件及上级批准文件；股东大会、董事会决议或合作协议等</t>
  </si>
  <si>
    <t>资产重组方案、土地处置方案</t>
  </si>
  <si>
    <t>核准备案申请文件</t>
  </si>
  <si>
    <t>国有资产管理部门盖章的核准备案文件</t>
  </si>
  <si>
    <t>委托方反馈意见表(评估机构提供格式)</t>
  </si>
  <si>
    <t>评估报告签收单(评估机构提供格式)</t>
  </si>
  <si>
    <t>其他可能需要的资料</t>
  </si>
  <si>
    <t>二</t>
  </si>
  <si>
    <t>被评估单位综合资料</t>
  </si>
  <si>
    <t>被评估单位企业法人营业执照、税务登记证</t>
  </si>
  <si>
    <t>被评估单位组织代码证</t>
  </si>
  <si>
    <t>被评估单位税务登记证</t>
  </si>
  <si>
    <t>被评估单位国有资产产权登记证</t>
  </si>
  <si>
    <t>被评估单位的各类资质证书、采矿许可证、进出口许可证、专营权许可证</t>
  </si>
  <si>
    <t>被评估单位工商登记变更查询资料,最后验资报告、最后章程</t>
  </si>
  <si>
    <t>被评估单位发生的实际和计划中的股权变动事宜，包括股权数量、变动形式（第三方购买、内部变动、赠与等）、转让价格、价格确定的方式（协商、评估等）、以及其他与转让有关的特殊背景资料</t>
  </si>
  <si>
    <t>被评估单位下属机构的简况和框架图</t>
  </si>
  <si>
    <t>被评估单位贷款卡查询资料</t>
  </si>
  <si>
    <t>被评估资产中有关抵押、担保、诉讼情况表及有关抵押、担保、诉讼资料</t>
  </si>
  <si>
    <t>被评估资产中有关租赁情况表（融资、租赁凭证及合同）</t>
  </si>
  <si>
    <t xml:space="preserve">被评估单位出纳员声明书(评估机构提供格式)
</t>
  </si>
  <si>
    <t xml:space="preserve">被评估单位房屋建筑物产权说明(评估机构提供格式)
</t>
  </si>
  <si>
    <t xml:space="preserve">被评估单位机器设备产权说明(评估机构提供格式)
</t>
  </si>
  <si>
    <t>关于进行资产评估有关事项的说明（具体内容详见样本）</t>
  </si>
  <si>
    <t>被评估单位资产评估的承诺函(评估机构提供格式)</t>
  </si>
  <si>
    <t>历年审计报告、纳税鉴证报告</t>
  </si>
  <si>
    <t>前3年及评估基准日财务报告</t>
  </si>
  <si>
    <t>被评估单位各类资产及负债的清查评估申报表</t>
  </si>
  <si>
    <t>被评估单位未来收益预测申报表</t>
  </si>
  <si>
    <t>其他</t>
  </si>
  <si>
    <t>三</t>
  </si>
  <si>
    <t>成本法资产评估所需资料</t>
  </si>
  <si>
    <t>（一）</t>
  </si>
  <si>
    <t>流动资产及负债的资料清单</t>
  </si>
  <si>
    <t>现金：现金盘点表(评估机构提供格式)</t>
  </si>
  <si>
    <t>银行存款：提供银行存款对账单、余额调节表、询证函</t>
  </si>
  <si>
    <t>其他货币资金：提供承兑保证合同,银行存款对账单、余额调节表、询证函、存款存单等复印件</t>
  </si>
  <si>
    <t>交易性资产-股票：提供对账单，提供基准日市价及应收股利资料</t>
  </si>
  <si>
    <t>交易性资产-债券：提供对账单，提供基准日市价及应收利息资料</t>
  </si>
  <si>
    <t>交易性资产-基金：提供对账单，提供基准日市价及应收股利资料</t>
  </si>
  <si>
    <t>应收票据：提供盘点表、票据复印件，已贴现的提供账务处理凭证</t>
  </si>
  <si>
    <t>应收帐款：提供大额款项购销合同等入账凭证、进行账龄分析、坏账证明文件、询证函（询证函样本由本公司提供）</t>
  </si>
  <si>
    <t>预付帐款：提供大额款项购销合同等入账凭证、坏账证明文件、询证函（询证函样本由本公司提供）</t>
  </si>
  <si>
    <t>应收利息：提供利息的入账凭证；</t>
  </si>
  <si>
    <t>应收股利：提供被投资单位营业执照、验资报告、章程，股东大会利润分配决议；</t>
  </si>
  <si>
    <t>其他应收款：提供大额款项入账凭证、进行账龄分析、坏账证明文件、询证函（询证函样本由本公司提供）</t>
  </si>
  <si>
    <t>存货：提供盘点资料及情况说明（盘盈、盘亏、报废要重点说明）</t>
  </si>
  <si>
    <t>存货—原材料、包装物、在库周转材料等外购存货：提供基准日前后进货价格，复印部分购置合同发票；部分有代表性的存货出、入库单</t>
  </si>
  <si>
    <t>存货—委托加工物资：提供委托加工合同，提供加工费支付情况说明</t>
  </si>
  <si>
    <t>存货—产成品：提供不含税售价、销售税金及附加税的税目、税率；部分有代表性的存货出、入库单</t>
  </si>
  <si>
    <t>存货—半成品：提供成本核算明细</t>
  </si>
  <si>
    <t>存货—在用低值易耗：提供盘点表，补充计量单位、生产厂家、启用日期</t>
  </si>
  <si>
    <t>短期借款：提供借款合同、抵押合同、担保合同</t>
  </si>
  <si>
    <t>交易性金融负债：提供交易性金融负债批复文件、托管文件、基准日对账单；</t>
  </si>
  <si>
    <t>应付票据：提供盘点表、票据复印件，已支付的提供账务处理凭证</t>
  </si>
  <si>
    <t>应付帐款：提供大额款项购销合同等入账凭证、询证函（询证函样本由本公司提供）</t>
  </si>
  <si>
    <t>预收帐款：提供大额款项购销合同等入账凭证、坏账证明文件、询证函（询证函样本由本公司提供）</t>
  </si>
  <si>
    <t>应付利息：提供利息的入账凭证；</t>
  </si>
  <si>
    <t>应付股利：提供股东大会利润分配决议；</t>
  </si>
  <si>
    <t>其他应付款：提供大额款项入账凭证、询证函（询证函样本由本公司提供）</t>
  </si>
  <si>
    <t>应付职工薪酬：提供余额记提的依据、基准日后支付凭证</t>
  </si>
  <si>
    <t>应交税费：提供税收优惠文件，评估基准日税金申报表及税单复印件</t>
  </si>
  <si>
    <t>（二）</t>
  </si>
  <si>
    <t>房屋建筑物的资料清单</t>
  </si>
  <si>
    <t>厂区平面布置图</t>
  </si>
  <si>
    <t>账面价值组成说明（工程造价、分摊费用等）</t>
  </si>
  <si>
    <t>房屋所有权证及其权属说明</t>
  </si>
  <si>
    <t>建设用地规划许可证\建筑施工许可证</t>
  </si>
  <si>
    <t>典型建筑预（决）算资料</t>
  </si>
  <si>
    <t>当地行政建设收费标准,至少包含配套费\防空费等</t>
  </si>
  <si>
    <t>主要房屋建筑清查表</t>
  </si>
  <si>
    <t>主要房屋建筑物的近期照片</t>
  </si>
  <si>
    <t>其他资料</t>
  </si>
  <si>
    <t>（三）</t>
  </si>
  <si>
    <t>机器设备及车辆的资料清单</t>
  </si>
  <si>
    <t>企业生产工艺流程图及相关技术文件说明</t>
  </si>
  <si>
    <t>机器设备账面价值组成说明（原始购置价值、清产核资入账价值、前次评估入账价值）</t>
  </si>
  <si>
    <t>大型设备、进口设备技术资料、产品说明书等</t>
  </si>
  <si>
    <t>进口设备的合同、报关单等</t>
  </si>
  <si>
    <t>大型设备、重要设备的购货发票或定货合同（10万元以上）</t>
  </si>
  <si>
    <t>电梯、行车、压力容器、锅炉等设备的检验资料</t>
  </si>
  <si>
    <t>大型设备安装预（决）算资料</t>
  </si>
  <si>
    <t>主要设备资产清查表</t>
  </si>
  <si>
    <t>主要设备及进口设备的近期照片</t>
  </si>
  <si>
    <t>车辆行驶证原件及复印件，权证非本单位的由车主、被评估单位提供产权证明</t>
  </si>
  <si>
    <t>（四）</t>
  </si>
  <si>
    <t>土地使用权的资料清单</t>
  </si>
  <si>
    <t>国有土地使用权证书、建设用地规划许可证复印件</t>
  </si>
  <si>
    <t>国有土地使用权出转（让）合同、协议复印件</t>
  </si>
  <si>
    <t>政府有关部门关于土地使用情况的批文,土地规划用途、建筑面积、容积率、绿化标准及规划部门的批文</t>
  </si>
  <si>
    <t>土地位置图（在城市行政区划图中标出）</t>
  </si>
  <si>
    <t>用地红线图</t>
  </si>
  <si>
    <t>土地开发规划说明及规划图</t>
  </si>
  <si>
    <t>基础设施开发程度资料，即七通一平情况（包括：道路、电信、自来水、污水、煤气、热力）及其所花费用,商业服务设施配套情况说明</t>
  </si>
  <si>
    <t>地产所在地区土地基准地价修正体系（基准地价文件及级别划分图）</t>
  </si>
  <si>
    <t>当地土地征收费用标准</t>
  </si>
  <si>
    <t>近期周边土地出让、转让交易实例</t>
  </si>
  <si>
    <t>专利权及专有技术资料清单</t>
  </si>
  <si>
    <t>专利权证书、专利权利要求及说明书、最近交费证明</t>
  </si>
  <si>
    <t>专有技术、申请专利权的相关文件资料</t>
  </si>
  <si>
    <t>购买、转让专利权或合同复印件</t>
  </si>
  <si>
    <t>专利权或专有技术的详细介绍（包括：技术来源、技术开发的起因、时间、解决的主要技术问题；主要的应用范围、所达到的技术经济指标，国内国际同类型技术的比较分析、该技术所处国内国际的水平分析）</t>
  </si>
  <si>
    <t>专利技术研制报告及项目可行性研究报告</t>
  </si>
  <si>
    <t>有关政府批文、有关合同文件</t>
  </si>
  <si>
    <t>专利技术的说明书、使用方式</t>
  </si>
  <si>
    <t>企业近几年的收益状况（财务报表）、市场占有率统计、销售网络的分布图</t>
  </si>
  <si>
    <t>专有技术的实质内容是否可通过其产品轻易取得、该专有技术可被模仿的难易程度、转移性、是否会被新的专有技术替代</t>
  </si>
  <si>
    <t>企业获取该专利或专有技术的耗费明细，自研技术包括投入时间、人力（工作日及人员技术结构）、资金、物质材料的数量及价值等方面的凭证和情况介绍</t>
  </si>
  <si>
    <t>国内外市场分析与预测：企业面临市场竞争的形势（有利因素、不利因素）、未来竞争的格局、能占有市场的份额及开发的潜力</t>
  </si>
  <si>
    <t>国内外同行业的投资收益率、平均成本、利润率、销售税金、销售成本、销售费用、财务费用、销售收入占企业收入的比例、折旧占销售成本的比例</t>
  </si>
  <si>
    <t>企业发展受相关行业的影响</t>
  </si>
  <si>
    <t>企业今后五年的新增投资计划、各年固定资产净追加</t>
  </si>
  <si>
    <t>企业的销售推销计划</t>
  </si>
  <si>
    <t>企业的长期经营策略和远期战略部署</t>
  </si>
  <si>
    <t>企业未来五至十年发展的可行性研究报告</t>
  </si>
  <si>
    <t xml:space="preserve">是否得到政府的支持、享受何优惠政策 </t>
  </si>
  <si>
    <t>掌握专有技术关键人员的劳动合同、专家网名单</t>
  </si>
  <si>
    <t>有关专家对该专利技术、专有技术自然寿命的评价</t>
  </si>
  <si>
    <t>（五）</t>
  </si>
  <si>
    <t>其他无形资产资料清单</t>
  </si>
  <si>
    <t>商标</t>
  </si>
  <si>
    <t>商标注册证书复印件</t>
  </si>
  <si>
    <t>商标样式复印件</t>
  </si>
  <si>
    <t>转让注册商标相关文件的复印件</t>
  </si>
  <si>
    <t>商标的使用情况、使用方式的说明</t>
  </si>
  <si>
    <t>使用商标产品的生产投资规模、成本费用、销售收入历史数据及未来预测数据</t>
  </si>
  <si>
    <t>(六)</t>
  </si>
  <si>
    <t>计算机软件</t>
  </si>
  <si>
    <t>软件登记证书复印件</t>
  </si>
  <si>
    <t>软件研制开发报告复印件</t>
  </si>
  <si>
    <t>软件研制开发人员状况</t>
  </si>
  <si>
    <t>软件使用情况的说明</t>
  </si>
  <si>
    <t>软件产品的生产成本费用、销售收入历史数据及未来预测数据</t>
  </si>
  <si>
    <t>(七)</t>
  </si>
  <si>
    <t>专营权类无形资产</t>
  </si>
  <si>
    <t>如为专营权，请提供专营权证书（申请文件及批准证书）。</t>
  </si>
  <si>
    <t>为获得此项权利所投入的成本费用详细资料（包括专营开发、注册等费用）</t>
  </si>
  <si>
    <t>说明此专营权的产品经营范围、专营权的地域范围（全国总代理、省级总代理）、专营权限、经营方式、利润分成情况</t>
  </si>
  <si>
    <t>利用此项经营权销售的产品的规格、型号、售价、产品规模、投资及成本费用（主要原材料、燃料、辅助材料单耗和价格、材料费、人工费和制造费用测算、管理费、财务费和销售费用）</t>
  </si>
  <si>
    <t>企业采用此项专营权后的收益费用的详细资料</t>
  </si>
  <si>
    <t>专营权产品的市场反馈、市场占有率情况 ；应用该专营权的产品市场需求总量，与该产品有竞争力的同类产品和可替代产品的市场需求量</t>
  </si>
  <si>
    <t>未来几年采用专营权的收益费用情况预测</t>
  </si>
  <si>
    <t>相关的税法及法律性文件（同类企业经营的有关税费及其财经政策）</t>
  </si>
  <si>
    <t>该专营权有无转让及许可使用的情况，若有转让，说明转让方式、已转让次数、已转让地区及技术研制成本、直接成本与追加成本和有无其他附带条件等</t>
  </si>
  <si>
    <t>(八)</t>
  </si>
  <si>
    <t>开发支出</t>
  </si>
  <si>
    <t>项目开发前景及目前所处的开发状态</t>
  </si>
  <si>
    <t>开发支出的详细成本资料,直接人工、直接材料、直接费用、间接费用汇总材料</t>
  </si>
  <si>
    <r>
      <rPr>
        <sz val="9"/>
        <color indexed="8"/>
        <rFont val="Arial Narrow"/>
        <charset val="134"/>
      </rPr>
      <t>(</t>
    </r>
    <r>
      <rPr>
        <sz val="9"/>
        <color indexed="8"/>
        <rFont val="宋体"/>
        <charset val="134"/>
      </rPr>
      <t>九</t>
    </r>
    <r>
      <rPr>
        <sz val="9"/>
        <color indexed="8"/>
        <rFont val="Arial Narrow"/>
        <charset val="134"/>
      </rPr>
      <t>)</t>
    </r>
  </si>
  <si>
    <r>
      <rPr>
        <sz val="9"/>
        <color indexed="8"/>
        <rFont val="宋体"/>
        <charset val="134"/>
      </rPr>
      <t>无形资产－矿业权</t>
    </r>
  </si>
  <si>
    <r>
      <rPr>
        <sz val="9"/>
        <color indexed="8"/>
        <rFont val="宋体"/>
        <charset val="134"/>
      </rPr>
      <t>矿业权评估包括探矿权评估和采矿权评估，请根据企业持有的矿业权的类型，分别准备资料。如果企业拥有多个采矿权或者探矿权，对于公司整体资料，只需准备一份，但是对于与矿业权有关的资料，需要按照每一个采矿权或者探矿权分别准备。</t>
    </r>
  </si>
  <si>
    <r>
      <rPr>
        <sz val="9"/>
        <color indexed="8"/>
        <rFont val="宋体"/>
        <charset val="134"/>
      </rPr>
      <t>探矿权资料清单</t>
    </r>
  </si>
  <si>
    <r>
      <rPr>
        <sz val="9"/>
        <color indexed="8"/>
        <rFont val="Arial Narrow"/>
        <charset val="134"/>
      </rPr>
      <t xml:space="preserve"> </t>
    </r>
    <r>
      <rPr>
        <sz val="9"/>
        <color indexed="8"/>
        <rFont val="仿宋_GB2312"/>
        <charset val="134"/>
      </rPr>
      <t>矿山、选厂基本情况介绍（工艺流程、技术指标、设备等）；</t>
    </r>
  </si>
  <si>
    <r>
      <rPr>
        <sz val="9"/>
        <color indexed="8"/>
        <rFont val="宋体"/>
        <charset val="134"/>
      </rPr>
      <t>勘察许可证复印件；</t>
    </r>
  </si>
  <si>
    <r>
      <rPr>
        <sz val="9"/>
        <color indexed="8"/>
        <rFont val="宋体"/>
        <charset val="134"/>
      </rPr>
      <t>评估委托书及承诺函（由评估公司提供样本）；</t>
    </r>
  </si>
  <si>
    <r>
      <rPr>
        <sz val="9"/>
        <color indexed="8"/>
        <rFont val="Arial Narrow"/>
        <charset val="134"/>
      </rPr>
      <t xml:space="preserve"> </t>
    </r>
    <r>
      <rPr>
        <sz val="9"/>
        <color indexed="8"/>
        <rFont val="仿宋_GB2312"/>
        <charset val="134"/>
      </rPr>
      <t>矿山历次勘探地质报告及有关资料、图件及储委审批的地质报告决议书；</t>
    </r>
  </si>
  <si>
    <r>
      <rPr>
        <sz val="9"/>
        <color indexed="8"/>
        <rFont val="Arial Narrow"/>
        <charset val="134"/>
      </rPr>
      <t xml:space="preserve"> </t>
    </r>
    <r>
      <rPr>
        <sz val="9"/>
        <color indexed="8"/>
        <rFont val="仿宋_GB2312"/>
        <charset val="134"/>
      </rPr>
      <t>储量核实报告及评审意见书、备案证明；</t>
    </r>
  </si>
  <si>
    <r>
      <rPr>
        <sz val="9"/>
        <color indexed="8"/>
        <rFont val="宋体"/>
        <charset val="134"/>
      </rPr>
      <t>矿山、选厂的开发利用方案或可研报告、矿山设计书；</t>
    </r>
  </si>
  <si>
    <r>
      <rPr>
        <sz val="9"/>
        <color indexed="8"/>
        <rFont val="宋体"/>
        <charset val="134"/>
      </rPr>
      <t>公司财务制度，适用的国家及地方各项税、费标准及文件、优惠政策，包括资源补偿税、维简费；</t>
    </r>
  </si>
  <si>
    <r>
      <rPr>
        <sz val="9"/>
        <color indexed="8"/>
        <rFont val="宋体"/>
        <charset val="134"/>
      </rPr>
      <t>矿山地理位置图；</t>
    </r>
  </si>
  <si>
    <r>
      <rPr>
        <sz val="9"/>
        <color indexed="8"/>
        <rFont val="宋体"/>
        <charset val="134"/>
      </rPr>
      <t>矿山主矿体储量计算平面图；</t>
    </r>
  </si>
  <si>
    <r>
      <rPr>
        <sz val="9"/>
        <color indexed="8"/>
        <rFont val="宋体"/>
        <charset val="134"/>
      </rPr>
      <t>矿区地形地质图；</t>
    </r>
  </si>
  <si>
    <r>
      <rPr>
        <sz val="9"/>
        <color indexed="8"/>
        <rFont val="Arial Narrow"/>
        <charset val="134"/>
      </rPr>
      <t xml:space="preserve"> </t>
    </r>
    <r>
      <rPr>
        <sz val="9"/>
        <color indexed="8"/>
        <rFont val="仿宋_GB2312"/>
        <charset val="134"/>
      </rPr>
      <t>历年完成地勘工作量，实物工程量及费用，包括每项工程开工日期，坐标，费用（指低勘探程度的探矿权）。</t>
    </r>
  </si>
  <si>
    <r>
      <rPr>
        <sz val="9"/>
        <color indexed="8"/>
        <rFont val="宋体"/>
        <charset val="134"/>
      </rPr>
      <t>采矿权评估资料清单</t>
    </r>
  </si>
  <si>
    <r>
      <rPr>
        <sz val="9"/>
        <color indexed="8"/>
        <rFont val="宋体"/>
        <charset val="134"/>
      </rPr>
      <t>采矿许可证正本、副本复印件；</t>
    </r>
  </si>
  <si>
    <r>
      <rPr>
        <sz val="9"/>
        <color indexed="8"/>
        <rFont val="宋体"/>
        <charset val="134"/>
      </rPr>
      <t>企业营业执照、税务登记证复印件；</t>
    </r>
  </si>
  <si>
    <r>
      <rPr>
        <sz val="9"/>
        <color indexed="8"/>
        <rFont val="宋体"/>
        <charset val="134"/>
      </rPr>
      <t>矿山、选厂基本情况介绍（产品方案、工艺流程、技术指标、设备等）；</t>
    </r>
  </si>
  <si>
    <r>
      <rPr>
        <sz val="9"/>
        <color indexed="8"/>
        <rFont val="宋体"/>
        <charset val="134"/>
      </rPr>
      <t>固定资产投资情况简介，包括土地（土地使用证、土地使用合同）、生产厂房（房产证）、设备及办公、生产服务用固定资产投资等；</t>
    </r>
  </si>
  <si>
    <r>
      <rPr>
        <sz val="9"/>
        <color indexed="8"/>
        <rFont val="宋体"/>
        <charset val="134"/>
      </rPr>
      <t>矿山历次勘探地质报告及有关资料、图件及储委审批的地质报告决议书；</t>
    </r>
  </si>
  <si>
    <r>
      <rPr>
        <sz val="9"/>
        <color indexed="8"/>
        <rFont val="宋体"/>
        <charset val="134"/>
      </rPr>
      <t>各矿山储量认定书和审批决议书；</t>
    </r>
  </si>
  <si>
    <r>
      <rPr>
        <sz val="9"/>
        <color indexed="8"/>
        <rFont val="宋体"/>
        <charset val="134"/>
      </rPr>
      <t>矿山经核查的基准日剩余可采储量表；</t>
    </r>
  </si>
  <si>
    <r>
      <rPr>
        <sz val="9"/>
        <color indexed="8"/>
        <rFont val="宋体"/>
        <charset val="134"/>
      </rPr>
      <t>最新的矿山、选厂可研报告、初步设计说明书；</t>
    </r>
  </si>
  <si>
    <r>
      <rPr>
        <sz val="9"/>
        <color indexed="8"/>
        <rFont val="宋体"/>
        <charset val="134"/>
      </rPr>
      <t>近三年矿山有关的采矿、选矿技术经济统计表（包括伴生、共生矿）</t>
    </r>
  </si>
  <si>
    <r>
      <rPr>
        <sz val="9"/>
        <color indexed="8"/>
        <rFont val="宋体"/>
        <charset val="134"/>
      </rPr>
      <t>矿山近三年财务、成本报表（全套）；</t>
    </r>
  </si>
  <si>
    <r>
      <rPr>
        <sz val="9"/>
        <color indexed="8"/>
        <rFont val="宋体"/>
        <charset val="134"/>
      </rPr>
      <t>矿山分项固定资产帐面原值、净值</t>
    </r>
    <r>
      <rPr>
        <sz val="9"/>
        <color indexed="8"/>
        <rFont val="Arial Narrow"/>
        <charset val="134"/>
      </rPr>
      <t xml:space="preserve"> </t>
    </r>
    <r>
      <rPr>
        <sz val="9"/>
        <color indexed="8"/>
        <rFont val="宋体"/>
        <charset val="134"/>
      </rPr>
      <t>、折旧年限、折旧率。计提维简费固定资产范围帐面金额；</t>
    </r>
  </si>
  <si>
    <r>
      <rPr>
        <sz val="9"/>
        <color indexed="8"/>
        <rFont val="宋体"/>
        <charset val="134"/>
      </rPr>
      <t>矿山近三年产品销售价格及分析，近一年产品销售合同；</t>
    </r>
  </si>
  <si>
    <r>
      <rPr>
        <sz val="9"/>
        <color indexed="8"/>
        <rFont val="宋体"/>
        <charset val="134"/>
      </rPr>
      <t>矿山地理位置图</t>
    </r>
  </si>
  <si>
    <r>
      <rPr>
        <sz val="9"/>
        <color indexed="8"/>
        <rFont val="宋体"/>
        <charset val="134"/>
      </rPr>
      <t>矿山主矿体储量计算平面图</t>
    </r>
  </si>
  <si>
    <r>
      <rPr>
        <sz val="9"/>
        <color indexed="8"/>
        <rFont val="宋体"/>
        <charset val="134"/>
      </rPr>
      <t>矿山采矿井巷工程布置图。</t>
    </r>
  </si>
  <si>
    <r>
      <rPr>
        <sz val="9"/>
        <color indexed="8"/>
        <rFont val="宋体"/>
        <charset val="134"/>
      </rPr>
      <t>矿山于评估基准日保有储量表；</t>
    </r>
  </si>
  <si>
    <r>
      <rPr>
        <sz val="9"/>
        <color indexed="8"/>
        <rFont val="宋体"/>
        <charset val="134"/>
      </rPr>
      <t>矿山占有储量登记表、储量套改文件，开采设计利用的储量；</t>
    </r>
  </si>
  <si>
    <r>
      <rPr>
        <sz val="9"/>
        <color indexed="8"/>
        <rFont val="宋体"/>
        <charset val="134"/>
      </rPr>
      <t>矿山历年采出矿石量及核销的矿产资源储量；</t>
    </r>
  </si>
  <si>
    <r>
      <rPr>
        <sz val="9"/>
        <color indexed="8"/>
        <rFont val="宋体"/>
        <charset val="134"/>
      </rPr>
      <t>选矿工艺流程及产品方案</t>
    </r>
  </si>
  <si>
    <r>
      <rPr>
        <sz val="9"/>
        <color indexed="8"/>
        <rFont val="宋体"/>
        <charset val="134"/>
      </rPr>
      <t>行业技术经济指标。</t>
    </r>
  </si>
  <si>
    <t>整体资料</t>
  </si>
  <si>
    <t>最近3年财务年度资产负债表、损益表、现金流量表和股东权益表</t>
  </si>
  <si>
    <t>同、上年的纳税记录</t>
  </si>
  <si>
    <t>从评估基准日算起的过度报表以及以前年度同期比较报表</t>
  </si>
  <si>
    <t>主要的会计政策与制度</t>
  </si>
  <si>
    <t>访谈记录</t>
  </si>
  <si>
    <t>宏观经济、产业信息与市场信息</t>
  </si>
  <si>
    <t>当前的宏观经济形势、政策法律法规、经济增长速度、全球经济发展速度、利率和汇率水平</t>
  </si>
  <si>
    <t>产业的特点、准入制度、市场分割状况以及行业整体发展的情况</t>
  </si>
  <si>
    <t>行业资料统计，包括行业平均资金利税率、成本利润率、资产利润率、净资产；利润率、基准收益率、行业平均销售利润率</t>
  </si>
  <si>
    <t>产品市场占有率统计、营销网络分布清单、主要产品经销商、供应商情况介绍，相关产业链各环节结构示意图</t>
  </si>
  <si>
    <t>企业的主要竞争对象，企业在行业中的地位、优劣势分析资料</t>
  </si>
  <si>
    <t>企业面临生产竞争性分析（有利因素、不利因素），预测竞争格局，有否市场垄断（或部分垄断）可能，垄断期限；生产开发潜能预测及开发设想；企业自身投资开发能力</t>
  </si>
  <si>
    <t>国内、国外同行业企业资产负债率、投资收益率、平均成本利润率、资金利润率、销售（营业）税金、销售（经营）成本、销售（经营）费用和利息支付，财务费用占销售（营业）收入的比例，折旧占销售（经营）成本的比例等情况的现状及变化趋势相关资料；</t>
  </si>
  <si>
    <t>营业收入</t>
  </si>
  <si>
    <t>企业前三年分产品品种、类别销售统计表</t>
  </si>
  <si>
    <t>主要产品的设计生产能力，前三年实际生产量、销售量统计资料</t>
  </si>
  <si>
    <t>基准日未执行的销售合同，长期供货协议等</t>
  </si>
  <si>
    <t>基准日当年销售计划\销售指标分解表\销售任务书\代理协议书</t>
  </si>
  <si>
    <t>未来5年销售预测</t>
  </si>
  <si>
    <t>营业成本</t>
  </si>
  <si>
    <t>企业前三年分产品品种、类别营业成本统计表</t>
  </si>
  <si>
    <t>企业前三年分产品品种成本组成(主材费\辅助材料费\人工费\燃料与动力费\制造费用—折旧与摊销\制造费用—人工\制造费用—其他)统计表</t>
  </si>
  <si>
    <t>未来5年营业成本预测</t>
  </si>
  <si>
    <t>四</t>
  </si>
  <si>
    <t>营业税金及附加</t>
  </si>
  <si>
    <t>企业前三年营业税金及附加统计表</t>
  </si>
  <si>
    <t>未来5年营业税金及附加预测</t>
  </si>
  <si>
    <t>五</t>
  </si>
  <si>
    <t>营业费用</t>
  </si>
  <si>
    <t>企业前三年营业费用统计表</t>
  </si>
  <si>
    <t>营业费用预测说明</t>
  </si>
  <si>
    <t>营业费用中人工费用\折旧与摊销预测说明</t>
  </si>
  <si>
    <t>未来5年营业费用预测</t>
  </si>
  <si>
    <t>六</t>
  </si>
  <si>
    <t>管理费用</t>
  </si>
  <si>
    <t>企业前三年管理费用统计表</t>
  </si>
  <si>
    <t>管理费用预测说明</t>
  </si>
  <si>
    <t>管理费用中人工费用\折旧与摊销及其他固定费用预测说明</t>
  </si>
  <si>
    <t>未来5年管理费用预测</t>
  </si>
  <si>
    <t>七</t>
  </si>
  <si>
    <t>财务费用</t>
  </si>
  <si>
    <t>企业前三年财务费用统计表</t>
  </si>
  <si>
    <t>财务费用中利息收入\利息支出\手续费\汇兑损益预测说明</t>
  </si>
  <si>
    <t>未来5年财务费用预测</t>
  </si>
  <si>
    <t>八</t>
  </si>
  <si>
    <t>投资收益</t>
  </si>
  <si>
    <t>企业前三年投资收益统计表</t>
  </si>
  <si>
    <t>投资收益预测说明</t>
  </si>
  <si>
    <t>未来5年投资收益预测</t>
  </si>
  <si>
    <t>九</t>
  </si>
  <si>
    <t>营业外收支</t>
  </si>
  <si>
    <t>企业前三年营业外收支统计表</t>
  </si>
  <si>
    <t>营业外收支预测说明</t>
  </si>
  <si>
    <t>未来5年营业外收支预测</t>
  </si>
  <si>
    <t>十</t>
  </si>
  <si>
    <t>所得税</t>
  </si>
  <si>
    <t>所得税优惠文件</t>
  </si>
  <si>
    <t>未来5年所得税预测</t>
  </si>
  <si>
    <t>营运资金</t>
  </si>
  <si>
    <t>企业前三年现金支出明细表,标注非经营性收支</t>
  </si>
  <si>
    <t>企业前三年银行存款明细表,标注非经营性收支</t>
  </si>
  <si>
    <t>企业前三年应收票据余额明细表,标注非经营性\非经营性</t>
  </si>
  <si>
    <t>企业前三年应收账款余额明细表,标注非经营性\非经营性</t>
  </si>
  <si>
    <t>企业前三年预收账款余额明细表,标注非经营性\非经营性</t>
  </si>
  <si>
    <t>企业前三年其他应收款余额明细表,标注非经营性\非经营性</t>
  </si>
  <si>
    <t>企业前三年存货统计表,标注非经营性\非经营性</t>
  </si>
  <si>
    <t>企业前三年应付票据余额明细表,标注非经营性\非经营性</t>
  </si>
  <si>
    <t>企业前三年其他货币资金余额明细表,标注非经营性\非经营性</t>
  </si>
  <si>
    <t>企业前三年应付账款余额明细表,标注非经营性\非经营性</t>
  </si>
  <si>
    <t>企业前三年预付账款余额明细表,标注非经营性\非经营性</t>
  </si>
  <si>
    <t>企业前三年其他应付款余额明细表,标注非经营性\非经营性</t>
  </si>
  <si>
    <t>十一</t>
  </si>
  <si>
    <t>折旧与摊销</t>
  </si>
  <si>
    <t>企业各类资产折旧与摊销年限</t>
  </si>
  <si>
    <t>企业前三年折旧与摊销统计表</t>
  </si>
  <si>
    <t>企业基准日前1月分类折旧与摊销统计表</t>
  </si>
  <si>
    <t>未来5年折旧与摊销预测</t>
  </si>
  <si>
    <t>十二</t>
  </si>
  <si>
    <t>资本性支出</t>
  </si>
  <si>
    <t>企业未来5年的投资计划</t>
  </si>
  <si>
    <t>尚未完工扩产投资尚需资本性支出统计表</t>
  </si>
  <si>
    <t>预付账款中已支出的设备款\工程款</t>
  </si>
  <si>
    <t>未来5年新增资产支出预测</t>
  </si>
  <si>
    <t>未来5年原有资产更新支出预测</t>
  </si>
  <si>
    <t>十三</t>
  </si>
  <si>
    <t>折现率</t>
  </si>
  <si>
    <t>无风险利率(取5年以上国债到期收益率)</t>
  </si>
  <si>
    <t>风险溢价(上海深圳指数几何收益率\评级机构统计数据\上市公司前5年净资产收益率分析确定)</t>
  </si>
  <si>
    <t>β系数(巨灵咨询:剔除财务杠杆调整后数据)</t>
  </si>
  <si>
    <t>目标资本结构(巨灵咨询)</t>
  </si>
  <si>
    <t>特有风险(分类估算法\绩效评价法\上市公司规模指数统计法)</t>
  </si>
  <si>
    <t>有息负债统计表</t>
  </si>
  <si>
    <t>企业资本结构</t>
  </si>
  <si>
    <t>十四</t>
  </si>
  <si>
    <t>溢余资产</t>
  </si>
  <si>
    <t>金融性资产中非经营性资产统计表</t>
  </si>
  <si>
    <t>预付账款中非经营性资产统计表</t>
  </si>
  <si>
    <t>其他应收款中非经营性资产统计表</t>
  </si>
  <si>
    <t>存货中非经营性资产统计表</t>
  </si>
  <si>
    <t>固定资产中非经营性资产统计表</t>
  </si>
  <si>
    <t>无形资产中非经营性资产统计表</t>
  </si>
  <si>
    <t>金融性负债中非经营性资产统计表</t>
  </si>
  <si>
    <t>应付票据中非经营性资产统计表</t>
  </si>
  <si>
    <t>应付账款中增加产能的工程款\设备款非经营性资产统计表</t>
  </si>
  <si>
    <t>预收账款中非经营性资产统计表</t>
  </si>
  <si>
    <t>其他应付款中非经营性资产统计表</t>
  </si>
  <si>
    <t>其他非经营性资产负债</t>
  </si>
  <si>
    <t>十五</t>
  </si>
  <si>
    <t>企需要提供的其他资料</t>
  </si>
  <si>
    <t>资料提供者签章：</t>
  </si>
  <si>
    <t>评估人员：</t>
  </si>
  <si>
    <t>收益法调查资料清单</t>
  </si>
  <si>
    <t>被评估单位：</t>
  </si>
  <si>
    <t>评估基准日：</t>
  </si>
  <si>
    <t>索引号：</t>
  </si>
  <si>
    <t xml:space="preserve">   SY-1-3</t>
  </si>
  <si>
    <t>编号</t>
  </si>
  <si>
    <t>资料名称</t>
  </si>
  <si>
    <t>需提供</t>
  </si>
  <si>
    <t>备注</t>
  </si>
  <si>
    <t>注：本清单一式两份，由评估机构和企业各执一份</t>
  </si>
  <si>
    <t>资产评估申报表索引目录</t>
  </si>
  <si>
    <t>评估申报表封面</t>
  </si>
  <si>
    <t>评估申报表说明（填表前请先阅读）</t>
  </si>
  <si>
    <t>基本情况表</t>
  </si>
  <si>
    <t>企业原始报表</t>
  </si>
  <si>
    <t>审计后资产负债表</t>
  </si>
  <si>
    <t>汇总表</t>
  </si>
  <si>
    <t>分类汇总表</t>
  </si>
  <si>
    <t>资产类科目</t>
  </si>
  <si>
    <t>负债类科目</t>
  </si>
  <si>
    <t>流动资产</t>
  </si>
  <si>
    <t>货币资金</t>
  </si>
  <si>
    <t>现金</t>
  </si>
  <si>
    <t>流动负债</t>
  </si>
  <si>
    <t>短期借款</t>
  </si>
  <si>
    <t>银行存款</t>
  </si>
  <si>
    <t>交易性金融负债</t>
  </si>
  <si>
    <t>其他货币资金</t>
  </si>
  <si>
    <t>应付票据</t>
  </si>
  <si>
    <t>交易性金融资产</t>
  </si>
  <si>
    <t>股票投资</t>
  </si>
  <si>
    <t>应付账款</t>
  </si>
  <si>
    <t>债券投资</t>
  </si>
  <si>
    <t>预收款项</t>
  </si>
  <si>
    <t>基金投资</t>
  </si>
  <si>
    <t>应付职工薪酬</t>
  </si>
  <si>
    <t>应收票据</t>
  </si>
  <si>
    <t>应交税费</t>
  </si>
  <si>
    <t>应收账款</t>
  </si>
  <si>
    <t>应付利息</t>
  </si>
  <si>
    <t>预付账款</t>
  </si>
  <si>
    <t>应付股利（应付利润）</t>
  </si>
  <si>
    <t>应收利息</t>
  </si>
  <si>
    <t>其他应付款</t>
  </si>
  <si>
    <t>应收股利</t>
  </si>
  <si>
    <t>一年内到期的非流动负债</t>
  </si>
  <si>
    <t>其他应收款</t>
  </si>
  <si>
    <t>其他流动负债</t>
  </si>
  <si>
    <t>存货</t>
  </si>
  <si>
    <t>原材料</t>
  </si>
  <si>
    <t>材料采购（在途物资）</t>
  </si>
  <si>
    <t>在库低值易耗品</t>
  </si>
  <si>
    <t>非流动负债</t>
  </si>
  <si>
    <t>长期借款</t>
  </si>
  <si>
    <t>包装物</t>
  </si>
  <si>
    <t>应付债券</t>
  </si>
  <si>
    <t>委托加工物资</t>
  </si>
  <si>
    <t>长期应付款</t>
  </si>
  <si>
    <t>产成品(库存商品)</t>
  </si>
  <si>
    <t>专项应付款</t>
  </si>
  <si>
    <t>开发产品</t>
  </si>
  <si>
    <t>预计负债</t>
  </si>
  <si>
    <t>出租开发产品</t>
  </si>
  <si>
    <t>递延所得税负债</t>
  </si>
  <si>
    <t>在产品</t>
  </si>
  <si>
    <t>其他非流动负债</t>
  </si>
  <si>
    <t>开发成本</t>
  </si>
  <si>
    <t>分期收款发出商品</t>
  </si>
  <si>
    <t>在用低值易耗品</t>
  </si>
  <si>
    <t>委托代销商品</t>
  </si>
  <si>
    <t>受托代销商品</t>
  </si>
  <si>
    <t>未结算工程</t>
  </si>
  <si>
    <t>周转材料</t>
  </si>
  <si>
    <t>一年到期非流动资产</t>
  </si>
  <si>
    <t>其他流动资产</t>
  </si>
  <si>
    <t>可供出售金融资产</t>
  </si>
  <si>
    <t>其他投资</t>
  </si>
  <si>
    <t>持有至到期投资</t>
  </si>
  <si>
    <t>长期应收款</t>
  </si>
  <si>
    <t>长期股权投资</t>
  </si>
  <si>
    <t>投资性房地产</t>
  </si>
  <si>
    <t>（房屋成本计量</t>
  </si>
  <si>
    <t>房屋公允价值计量</t>
  </si>
  <si>
    <t>土地成本计量</t>
  </si>
  <si>
    <t>土地公允价值计量）</t>
  </si>
  <si>
    <t>固定资产</t>
  </si>
  <si>
    <t>房屋建筑物</t>
  </si>
  <si>
    <t>构筑物及其他辅助设施</t>
  </si>
  <si>
    <t>管道及沟槽</t>
  </si>
  <si>
    <t>机器设备</t>
  </si>
  <si>
    <t>车辆</t>
  </si>
  <si>
    <t>电子设备</t>
  </si>
  <si>
    <t>非流动资产</t>
  </si>
  <si>
    <t>土地</t>
  </si>
  <si>
    <t>在建工程</t>
  </si>
  <si>
    <t>在建工程-土建工程</t>
  </si>
  <si>
    <t>在建工程-设备安装工程</t>
  </si>
  <si>
    <t>工程物资</t>
  </si>
  <si>
    <t>固定资产清理</t>
  </si>
  <si>
    <t>生产性生物资产</t>
  </si>
  <si>
    <t>油气资产</t>
  </si>
  <si>
    <t>无形资产</t>
  </si>
  <si>
    <t>土地使用权</t>
  </si>
  <si>
    <t>矿业权</t>
  </si>
  <si>
    <t>其他无形资产</t>
  </si>
  <si>
    <t>商誉</t>
  </si>
  <si>
    <t>长期待摊费用</t>
  </si>
  <si>
    <t>递延所得税资产</t>
  </si>
  <si>
    <t>其他非流动资产</t>
  </si>
  <si>
    <t>其他长期资产</t>
  </si>
  <si>
    <t>临时设施</t>
  </si>
  <si>
    <t>特准储备物资</t>
  </si>
  <si>
    <r>
      <rPr>
        <u/>
        <sz val="10"/>
        <color indexed="12"/>
        <rFont val="宋体"/>
        <charset val="134"/>
      </rPr>
      <t>返回索引页</t>
    </r>
  </si>
  <si>
    <r>
      <rPr>
        <sz val="20"/>
        <rFont val="隶书"/>
        <charset val="134"/>
      </rPr>
      <t>资</t>
    </r>
    <r>
      <rPr>
        <sz val="20"/>
        <rFont val="Arial Narrow"/>
        <charset val="134"/>
      </rPr>
      <t xml:space="preserve">  </t>
    </r>
    <r>
      <rPr>
        <sz val="20"/>
        <rFont val="隶书"/>
        <charset val="134"/>
      </rPr>
      <t>产</t>
    </r>
    <r>
      <rPr>
        <sz val="20"/>
        <rFont val="Arial Narrow"/>
        <charset val="134"/>
      </rPr>
      <t xml:space="preserve">  </t>
    </r>
    <r>
      <rPr>
        <sz val="20"/>
        <rFont val="隶书"/>
        <charset val="134"/>
      </rPr>
      <t>评</t>
    </r>
    <r>
      <rPr>
        <sz val="20"/>
        <rFont val="Arial Narrow"/>
        <charset val="134"/>
      </rPr>
      <t xml:space="preserve">  </t>
    </r>
    <r>
      <rPr>
        <sz val="20"/>
        <rFont val="隶书"/>
        <charset val="134"/>
      </rPr>
      <t>估</t>
    </r>
    <r>
      <rPr>
        <sz val="20"/>
        <rFont val="Arial Narrow"/>
        <charset val="134"/>
      </rPr>
      <t xml:space="preserve">  </t>
    </r>
    <r>
      <rPr>
        <sz val="20"/>
        <rFont val="隶书"/>
        <charset val="134"/>
      </rPr>
      <t>结</t>
    </r>
    <r>
      <rPr>
        <sz val="20"/>
        <rFont val="Arial Narrow"/>
        <charset val="134"/>
      </rPr>
      <t xml:space="preserve">  </t>
    </r>
    <r>
      <rPr>
        <sz val="20"/>
        <rFont val="隶书"/>
        <charset val="134"/>
      </rPr>
      <t>果</t>
    </r>
    <r>
      <rPr>
        <sz val="20"/>
        <rFont val="Arial Narrow"/>
        <charset val="134"/>
      </rPr>
      <t xml:space="preserve">  </t>
    </r>
    <r>
      <rPr>
        <sz val="20"/>
        <rFont val="隶书"/>
        <charset val="134"/>
      </rPr>
      <t>汇</t>
    </r>
    <r>
      <rPr>
        <sz val="20"/>
        <rFont val="Arial Narrow"/>
        <charset val="134"/>
      </rPr>
      <t xml:space="preserve">  </t>
    </r>
    <r>
      <rPr>
        <sz val="20"/>
        <rFont val="隶书"/>
        <charset val="134"/>
      </rPr>
      <t>总</t>
    </r>
    <r>
      <rPr>
        <sz val="20"/>
        <rFont val="Arial Narrow"/>
        <charset val="134"/>
      </rPr>
      <t xml:space="preserve">  </t>
    </r>
    <r>
      <rPr>
        <sz val="20"/>
        <rFont val="隶书"/>
        <charset val="134"/>
      </rPr>
      <t>表</t>
    </r>
  </si>
  <si>
    <r>
      <rPr>
        <sz val="9"/>
        <rFont val="宋体"/>
        <charset val="134"/>
      </rPr>
      <t>金额单位：人民币万元</t>
    </r>
  </si>
  <si>
    <r>
      <rPr>
        <b/>
        <sz val="9"/>
        <rFont val="楷体_GB2312"/>
        <charset val="134"/>
      </rPr>
      <t>项</t>
    </r>
    <r>
      <rPr>
        <b/>
        <sz val="9"/>
        <rFont val="Arial Narrow"/>
        <charset val="134"/>
      </rPr>
      <t xml:space="preserve">            </t>
    </r>
    <r>
      <rPr>
        <b/>
        <sz val="9"/>
        <rFont val="楷体_GB2312"/>
        <charset val="134"/>
      </rPr>
      <t>目</t>
    </r>
  </si>
  <si>
    <r>
      <rPr>
        <b/>
        <sz val="9"/>
        <rFont val="楷体_GB2312"/>
        <charset val="134"/>
      </rPr>
      <t>审计前账面价值</t>
    </r>
  </si>
  <si>
    <r>
      <rPr>
        <b/>
        <sz val="9"/>
        <rFont val="楷体_GB2312"/>
        <charset val="134"/>
      </rPr>
      <t>账面价值</t>
    </r>
  </si>
  <si>
    <r>
      <rPr>
        <b/>
        <sz val="9"/>
        <rFont val="楷体_GB2312"/>
        <charset val="134"/>
      </rPr>
      <t>评估价值</t>
    </r>
  </si>
  <si>
    <r>
      <rPr>
        <b/>
        <sz val="9"/>
        <rFont val="楷体_GB2312"/>
        <charset val="134"/>
      </rPr>
      <t>增减值</t>
    </r>
  </si>
  <si>
    <r>
      <rPr>
        <b/>
        <sz val="9"/>
        <rFont val="楷体_GB2312"/>
        <charset val="134"/>
      </rPr>
      <t>增值率％</t>
    </r>
  </si>
  <si>
    <t>A</t>
  </si>
  <si>
    <t>B</t>
  </si>
  <si>
    <t>C=B-A</t>
  </si>
  <si>
    <t>D=C/A×100%</t>
  </si>
  <si>
    <r>
      <rPr>
        <b/>
        <sz val="9"/>
        <rFont val="楷体_GB2312"/>
        <charset val="134"/>
      </rPr>
      <t>流动资产</t>
    </r>
  </si>
  <si>
    <r>
      <rPr>
        <b/>
        <sz val="9"/>
        <rFont val="楷体_GB2312"/>
        <charset val="134"/>
      </rPr>
      <t>非流动资产</t>
    </r>
  </si>
  <si>
    <r>
      <rPr>
        <sz val="9"/>
        <rFont val="仿宋_GB2312"/>
        <charset val="134"/>
      </rPr>
      <t>其中：可供出售金融资产</t>
    </r>
  </si>
  <si>
    <r>
      <rPr>
        <sz val="9"/>
        <rFont val="Arial Narrow"/>
        <charset val="134"/>
      </rPr>
      <t xml:space="preserve">      </t>
    </r>
    <r>
      <rPr>
        <sz val="9"/>
        <rFont val="仿宋_GB2312"/>
        <charset val="134"/>
      </rPr>
      <t>持有至到期投资</t>
    </r>
  </si>
  <si>
    <r>
      <rPr>
        <sz val="9"/>
        <rFont val="Arial Narrow"/>
        <charset val="134"/>
      </rPr>
      <t xml:space="preserve">      </t>
    </r>
    <r>
      <rPr>
        <sz val="9"/>
        <rFont val="仿宋_GB2312"/>
        <charset val="134"/>
      </rPr>
      <t>长期应收款</t>
    </r>
  </si>
  <si>
    <r>
      <rPr>
        <sz val="9"/>
        <rFont val="Arial Narrow"/>
        <charset val="134"/>
      </rPr>
      <t xml:space="preserve">      </t>
    </r>
    <r>
      <rPr>
        <sz val="9"/>
        <rFont val="仿宋_GB2312"/>
        <charset val="134"/>
      </rPr>
      <t>长期股权投资</t>
    </r>
  </si>
  <si>
    <r>
      <rPr>
        <sz val="9"/>
        <rFont val="Arial Narrow"/>
        <charset val="134"/>
      </rPr>
      <t xml:space="preserve">      </t>
    </r>
    <r>
      <rPr>
        <sz val="9"/>
        <rFont val="仿宋_GB2312"/>
        <charset val="134"/>
      </rPr>
      <t>投资性房地产</t>
    </r>
  </si>
  <si>
    <r>
      <rPr>
        <sz val="9"/>
        <rFont val="Arial Narrow"/>
        <charset val="134"/>
      </rPr>
      <t xml:space="preserve">      </t>
    </r>
    <r>
      <rPr>
        <sz val="9"/>
        <rFont val="仿宋_GB2312"/>
        <charset val="134"/>
      </rPr>
      <t>固定资产</t>
    </r>
  </si>
  <si>
    <r>
      <rPr>
        <sz val="9"/>
        <rFont val="Arial Narrow"/>
        <charset val="134"/>
      </rPr>
      <t xml:space="preserve">      </t>
    </r>
    <r>
      <rPr>
        <sz val="9"/>
        <rFont val="仿宋_GB2312"/>
        <charset val="134"/>
      </rPr>
      <t>在建工程</t>
    </r>
  </si>
  <si>
    <r>
      <rPr>
        <sz val="9"/>
        <rFont val="Arial Narrow"/>
        <charset val="134"/>
      </rPr>
      <t xml:space="preserve">      </t>
    </r>
    <r>
      <rPr>
        <sz val="9"/>
        <rFont val="仿宋_GB2312"/>
        <charset val="134"/>
      </rPr>
      <t>工程物资</t>
    </r>
  </si>
  <si>
    <r>
      <rPr>
        <sz val="9"/>
        <rFont val="Arial Narrow"/>
        <charset val="134"/>
      </rPr>
      <t xml:space="preserve">      </t>
    </r>
    <r>
      <rPr>
        <sz val="9"/>
        <rFont val="仿宋_GB2312"/>
        <charset val="134"/>
      </rPr>
      <t>固定资产清理</t>
    </r>
  </si>
  <si>
    <r>
      <rPr>
        <sz val="9"/>
        <rFont val="Arial Narrow"/>
        <charset val="134"/>
      </rPr>
      <t xml:space="preserve">      </t>
    </r>
    <r>
      <rPr>
        <sz val="9"/>
        <rFont val="仿宋_GB2312"/>
        <charset val="134"/>
      </rPr>
      <t>生产性生物资产</t>
    </r>
  </si>
  <si>
    <r>
      <rPr>
        <sz val="9"/>
        <rFont val="Arial Narrow"/>
        <charset val="134"/>
      </rPr>
      <t xml:space="preserve">      </t>
    </r>
    <r>
      <rPr>
        <sz val="9"/>
        <rFont val="仿宋_GB2312"/>
        <charset val="134"/>
      </rPr>
      <t>油气资产</t>
    </r>
  </si>
  <si>
    <r>
      <rPr>
        <sz val="9"/>
        <rFont val="Arial Narrow"/>
        <charset val="134"/>
      </rPr>
      <t xml:space="preserve">      </t>
    </r>
    <r>
      <rPr>
        <sz val="9"/>
        <rFont val="仿宋_GB2312"/>
        <charset val="134"/>
      </rPr>
      <t>无形资产</t>
    </r>
  </si>
  <si>
    <r>
      <rPr>
        <sz val="9"/>
        <rFont val="Arial Narrow"/>
        <charset val="134"/>
      </rPr>
      <t xml:space="preserve">      </t>
    </r>
    <r>
      <rPr>
        <sz val="9"/>
        <rFont val="仿宋_GB2312"/>
        <charset val="134"/>
      </rPr>
      <t>开发支出</t>
    </r>
  </si>
  <si>
    <r>
      <rPr>
        <sz val="9"/>
        <rFont val="Arial Narrow"/>
        <charset val="134"/>
      </rPr>
      <t xml:space="preserve">      </t>
    </r>
    <r>
      <rPr>
        <sz val="9"/>
        <rFont val="仿宋_GB2312"/>
        <charset val="134"/>
      </rPr>
      <t>商誉</t>
    </r>
  </si>
  <si>
    <r>
      <rPr>
        <sz val="9"/>
        <rFont val="Arial Narrow"/>
        <charset val="134"/>
      </rPr>
      <t xml:space="preserve">      </t>
    </r>
    <r>
      <rPr>
        <sz val="9"/>
        <rFont val="仿宋_GB2312"/>
        <charset val="134"/>
      </rPr>
      <t>长期待摊费用</t>
    </r>
  </si>
  <si>
    <r>
      <rPr>
        <sz val="9"/>
        <rFont val="Arial Narrow"/>
        <charset val="134"/>
      </rPr>
      <t xml:space="preserve">      </t>
    </r>
    <r>
      <rPr>
        <sz val="9"/>
        <rFont val="仿宋_GB2312"/>
        <charset val="134"/>
      </rPr>
      <t>递延所得税资产</t>
    </r>
  </si>
  <si>
    <r>
      <rPr>
        <sz val="9"/>
        <rFont val="Arial Narrow"/>
        <charset val="134"/>
      </rPr>
      <t xml:space="preserve">      </t>
    </r>
    <r>
      <rPr>
        <sz val="9"/>
        <rFont val="仿宋_GB2312"/>
        <charset val="134"/>
      </rPr>
      <t>其他非流动资产</t>
    </r>
  </si>
  <si>
    <r>
      <rPr>
        <b/>
        <sz val="9"/>
        <rFont val="楷体_GB2312"/>
        <charset val="134"/>
      </rPr>
      <t>资产总计</t>
    </r>
  </si>
  <si>
    <r>
      <rPr>
        <sz val="9"/>
        <rFont val="仿宋_GB2312"/>
        <charset val="134"/>
      </rPr>
      <t>流动负债</t>
    </r>
  </si>
  <si>
    <r>
      <rPr>
        <sz val="9"/>
        <rFont val="仿宋_GB2312"/>
        <charset val="134"/>
      </rPr>
      <t>非流动负债</t>
    </r>
  </si>
  <si>
    <r>
      <rPr>
        <b/>
        <sz val="9"/>
        <rFont val="楷体_GB2312"/>
        <charset val="134"/>
      </rPr>
      <t>负债合计</t>
    </r>
  </si>
  <si>
    <r>
      <rPr>
        <b/>
        <sz val="9"/>
        <rFont val="楷体_GB2312"/>
        <charset val="134"/>
      </rPr>
      <t>净资产（所有者权益）</t>
    </r>
  </si>
  <si>
    <r>
      <rPr>
        <b/>
        <sz val="9"/>
        <rFont val="楷体_GB2312"/>
        <charset val="134"/>
      </rPr>
      <t>评估机构名称</t>
    </r>
    <r>
      <rPr>
        <b/>
        <sz val="9"/>
        <rFont val="Arial Narrow"/>
        <charset val="134"/>
      </rPr>
      <t>:</t>
    </r>
  </si>
  <si>
    <t>签字资产评估师：</t>
  </si>
  <si>
    <t>法定代表人：</t>
  </si>
  <si>
    <t>人民币大写</t>
  </si>
  <si>
    <r>
      <rPr>
        <u/>
        <sz val="10"/>
        <color indexed="12"/>
        <rFont val="宋体"/>
        <charset val="134"/>
      </rPr>
      <t>返回</t>
    </r>
  </si>
  <si>
    <r>
      <rPr>
        <sz val="20"/>
        <rFont val="隶书"/>
        <charset val="134"/>
      </rPr>
      <t>资产评估结果分类汇总表</t>
    </r>
  </si>
  <si>
    <r>
      <rPr>
        <sz val="9"/>
        <rFont val="宋体"/>
        <charset val="134"/>
      </rPr>
      <t>金额单位：人民币元</t>
    </r>
  </si>
  <si>
    <r>
      <rPr>
        <b/>
        <sz val="9"/>
        <rFont val="楷体_GB2312"/>
        <charset val="134"/>
      </rPr>
      <t>序号</t>
    </r>
  </si>
  <si>
    <r>
      <rPr>
        <b/>
        <sz val="9"/>
        <color indexed="8"/>
        <rFont val="楷体_GB2312"/>
        <charset val="134"/>
      </rPr>
      <t>科目名称</t>
    </r>
  </si>
  <si>
    <r>
      <rPr>
        <b/>
        <sz val="9"/>
        <rFont val="楷体_GB2312"/>
        <charset val="134"/>
      </rPr>
      <t>审计前账面值</t>
    </r>
  </si>
  <si>
    <r>
      <rPr>
        <b/>
        <sz val="9"/>
        <rFont val="楷体_GB2312"/>
        <charset val="134"/>
      </rPr>
      <t>账面调整值</t>
    </r>
  </si>
  <si>
    <r>
      <rPr>
        <b/>
        <sz val="9"/>
        <rFont val="楷体_GB2312"/>
        <charset val="134"/>
      </rPr>
      <t>增值率</t>
    </r>
    <r>
      <rPr>
        <b/>
        <sz val="9"/>
        <rFont val="Arial Narrow"/>
        <charset val="134"/>
      </rPr>
      <t>%</t>
    </r>
  </si>
  <si>
    <t>检验</t>
  </si>
  <si>
    <r>
      <rPr>
        <b/>
        <sz val="9"/>
        <color indexed="8"/>
        <rFont val="楷体_GB2312"/>
        <charset val="134"/>
      </rPr>
      <t>一、流动资产合计</t>
    </r>
  </si>
  <si>
    <r>
      <rPr>
        <sz val="9"/>
        <color indexed="8"/>
        <rFont val="楷体_GB2312"/>
        <charset val="134"/>
      </rPr>
      <t>货币资金</t>
    </r>
  </si>
  <si>
    <r>
      <rPr>
        <sz val="9"/>
        <color indexed="8"/>
        <rFont val="楷体_GB2312"/>
        <charset val="134"/>
      </rPr>
      <t>交易性金融资产</t>
    </r>
  </si>
  <si>
    <r>
      <rPr>
        <sz val="9"/>
        <color indexed="8"/>
        <rFont val="楷体_GB2312"/>
        <charset val="134"/>
      </rPr>
      <t>应收票据</t>
    </r>
  </si>
  <si>
    <r>
      <rPr>
        <sz val="9"/>
        <color indexed="8"/>
        <rFont val="楷体_GB2312"/>
        <charset val="134"/>
      </rPr>
      <t>应收账款</t>
    </r>
  </si>
  <si>
    <r>
      <rPr>
        <sz val="9"/>
        <color indexed="8"/>
        <rFont val="楷体_GB2312"/>
        <charset val="134"/>
      </rPr>
      <t>预付款项</t>
    </r>
  </si>
  <si>
    <r>
      <rPr>
        <sz val="9"/>
        <color indexed="8"/>
        <rFont val="楷体_GB2312"/>
        <charset val="134"/>
      </rPr>
      <t>应收利息</t>
    </r>
  </si>
  <si>
    <r>
      <rPr>
        <sz val="9"/>
        <color indexed="8"/>
        <rFont val="楷体_GB2312"/>
        <charset val="134"/>
      </rPr>
      <t>应收股利</t>
    </r>
  </si>
  <si>
    <r>
      <rPr>
        <sz val="9"/>
        <color indexed="8"/>
        <rFont val="楷体_GB2312"/>
        <charset val="134"/>
      </rPr>
      <t>其他应收款</t>
    </r>
  </si>
  <si>
    <r>
      <rPr>
        <sz val="9"/>
        <color indexed="8"/>
        <rFont val="楷体_GB2312"/>
        <charset val="134"/>
      </rPr>
      <t>存货</t>
    </r>
  </si>
  <si>
    <r>
      <rPr>
        <sz val="9"/>
        <color indexed="8"/>
        <rFont val="楷体_GB2312"/>
        <charset val="134"/>
      </rPr>
      <t>一年内到期的非流动资产</t>
    </r>
  </si>
  <si>
    <r>
      <rPr>
        <sz val="9"/>
        <color indexed="8"/>
        <rFont val="楷体_GB2312"/>
        <charset val="134"/>
      </rPr>
      <t>其他流动资产</t>
    </r>
  </si>
  <si>
    <r>
      <rPr>
        <b/>
        <sz val="9"/>
        <color indexed="8"/>
        <rFont val="楷体_GB2312"/>
        <charset val="134"/>
      </rPr>
      <t>二、非流动资产合计</t>
    </r>
  </si>
  <si>
    <r>
      <rPr>
        <sz val="9"/>
        <color indexed="8"/>
        <rFont val="楷体_GB2312"/>
        <charset val="134"/>
      </rPr>
      <t>可供出售金融资产</t>
    </r>
  </si>
  <si>
    <r>
      <rPr>
        <sz val="9"/>
        <color indexed="8"/>
        <rFont val="楷体_GB2312"/>
        <charset val="134"/>
      </rPr>
      <t>持有至到期投资</t>
    </r>
  </si>
  <si>
    <r>
      <rPr>
        <sz val="9"/>
        <color indexed="8"/>
        <rFont val="楷体_GB2312"/>
        <charset val="134"/>
      </rPr>
      <t>长期应收款</t>
    </r>
  </si>
  <si>
    <r>
      <rPr>
        <sz val="9"/>
        <color indexed="8"/>
        <rFont val="楷体_GB2312"/>
        <charset val="134"/>
      </rPr>
      <t>长期股权投资</t>
    </r>
  </si>
  <si>
    <r>
      <rPr>
        <sz val="9"/>
        <color indexed="8"/>
        <rFont val="楷体_GB2312"/>
        <charset val="134"/>
      </rPr>
      <t>投资性房地产</t>
    </r>
  </si>
  <si>
    <r>
      <rPr>
        <sz val="9"/>
        <color indexed="8"/>
        <rFont val="楷体_GB2312"/>
        <charset val="134"/>
      </rPr>
      <t>固定资产</t>
    </r>
  </si>
  <si>
    <r>
      <rPr>
        <sz val="9"/>
        <color indexed="8"/>
        <rFont val="楷体_GB2312"/>
        <charset val="134"/>
      </rPr>
      <t>在建工程</t>
    </r>
  </si>
  <si>
    <r>
      <rPr>
        <sz val="9"/>
        <color indexed="8"/>
        <rFont val="楷体_GB2312"/>
        <charset val="134"/>
      </rPr>
      <t>工程物资</t>
    </r>
  </si>
  <si>
    <r>
      <rPr>
        <sz val="9"/>
        <color indexed="8"/>
        <rFont val="楷体_GB2312"/>
        <charset val="134"/>
      </rPr>
      <t>固定资产清理</t>
    </r>
  </si>
  <si>
    <r>
      <rPr>
        <sz val="9"/>
        <color indexed="8"/>
        <rFont val="楷体_GB2312"/>
        <charset val="134"/>
      </rPr>
      <t>生产性生物资产</t>
    </r>
  </si>
  <si>
    <r>
      <rPr>
        <sz val="9"/>
        <color indexed="8"/>
        <rFont val="楷体_GB2312"/>
        <charset val="134"/>
      </rPr>
      <t>油气资产</t>
    </r>
  </si>
  <si>
    <r>
      <rPr>
        <sz val="9"/>
        <color indexed="8"/>
        <rFont val="楷体_GB2312"/>
        <charset val="134"/>
      </rPr>
      <t>无形资产</t>
    </r>
  </si>
  <si>
    <r>
      <rPr>
        <sz val="9"/>
        <color indexed="8"/>
        <rFont val="楷体_GB2312"/>
        <charset val="134"/>
      </rPr>
      <t>开发支出</t>
    </r>
  </si>
  <si>
    <r>
      <rPr>
        <sz val="9"/>
        <color indexed="8"/>
        <rFont val="楷体_GB2312"/>
        <charset val="134"/>
      </rPr>
      <t>商誉</t>
    </r>
  </si>
  <si>
    <r>
      <rPr>
        <sz val="9"/>
        <color indexed="8"/>
        <rFont val="楷体_GB2312"/>
        <charset val="134"/>
      </rPr>
      <t>长期待摊费用</t>
    </r>
  </si>
  <si>
    <r>
      <rPr>
        <sz val="9"/>
        <color indexed="8"/>
        <rFont val="楷体_GB2312"/>
        <charset val="134"/>
      </rPr>
      <t>递延所得税资产</t>
    </r>
  </si>
  <si>
    <r>
      <rPr>
        <sz val="9"/>
        <color indexed="8"/>
        <rFont val="楷体_GB2312"/>
        <charset val="134"/>
      </rPr>
      <t>其他非流动资产</t>
    </r>
  </si>
  <si>
    <r>
      <rPr>
        <b/>
        <sz val="9"/>
        <color indexed="8"/>
        <rFont val="楷体_GB2312"/>
        <charset val="134"/>
      </rPr>
      <t>三、资产总计</t>
    </r>
  </si>
  <si>
    <r>
      <rPr>
        <b/>
        <sz val="9"/>
        <color indexed="8"/>
        <rFont val="楷体_GB2312"/>
        <charset val="134"/>
      </rPr>
      <t>四、流动负债合计</t>
    </r>
  </si>
  <si>
    <r>
      <rPr>
        <sz val="9"/>
        <color indexed="8"/>
        <rFont val="楷体_GB2312"/>
        <charset val="134"/>
      </rPr>
      <t>短期借款</t>
    </r>
  </si>
  <si>
    <r>
      <rPr>
        <sz val="9"/>
        <color indexed="8"/>
        <rFont val="楷体_GB2312"/>
        <charset val="134"/>
      </rPr>
      <t>交易性金融负债</t>
    </r>
  </si>
  <si>
    <r>
      <rPr>
        <sz val="9"/>
        <color indexed="8"/>
        <rFont val="楷体_GB2312"/>
        <charset val="134"/>
      </rPr>
      <t>应付票据</t>
    </r>
  </si>
  <si>
    <r>
      <rPr>
        <sz val="9"/>
        <color indexed="8"/>
        <rFont val="楷体_GB2312"/>
        <charset val="134"/>
      </rPr>
      <t>应付账款</t>
    </r>
  </si>
  <si>
    <r>
      <rPr>
        <sz val="9"/>
        <color indexed="8"/>
        <rFont val="楷体_GB2312"/>
        <charset val="134"/>
      </rPr>
      <t>预收款项</t>
    </r>
  </si>
  <si>
    <r>
      <rPr>
        <sz val="9"/>
        <color indexed="8"/>
        <rFont val="楷体_GB2312"/>
        <charset val="134"/>
      </rPr>
      <t>应付职工薪酬</t>
    </r>
  </si>
  <si>
    <r>
      <rPr>
        <sz val="9"/>
        <color indexed="8"/>
        <rFont val="楷体_GB2312"/>
        <charset val="134"/>
      </rPr>
      <t>应交税费</t>
    </r>
  </si>
  <si>
    <r>
      <rPr>
        <sz val="9"/>
        <color indexed="8"/>
        <rFont val="楷体_GB2312"/>
        <charset val="134"/>
      </rPr>
      <t>应付利息</t>
    </r>
  </si>
  <si>
    <r>
      <rPr>
        <sz val="9"/>
        <color indexed="8"/>
        <rFont val="楷体_GB2312"/>
        <charset val="134"/>
      </rPr>
      <t>应付股利</t>
    </r>
  </si>
  <si>
    <r>
      <rPr>
        <sz val="9"/>
        <color indexed="8"/>
        <rFont val="楷体_GB2312"/>
        <charset val="134"/>
      </rPr>
      <t>其他应付款</t>
    </r>
  </si>
  <si>
    <r>
      <rPr>
        <sz val="9"/>
        <color indexed="8"/>
        <rFont val="楷体_GB2312"/>
        <charset val="134"/>
      </rPr>
      <t>一年内到期的非流动负债</t>
    </r>
  </si>
  <si>
    <r>
      <rPr>
        <sz val="9"/>
        <color indexed="8"/>
        <rFont val="楷体_GB2312"/>
        <charset val="134"/>
      </rPr>
      <t>其他流动负债</t>
    </r>
  </si>
  <si>
    <r>
      <rPr>
        <b/>
        <sz val="9"/>
        <color indexed="8"/>
        <rFont val="楷体_GB2312"/>
        <charset val="134"/>
      </rPr>
      <t>五、非流动负债合计</t>
    </r>
  </si>
  <si>
    <r>
      <rPr>
        <sz val="9"/>
        <color indexed="8"/>
        <rFont val="楷体_GB2312"/>
        <charset val="134"/>
      </rPr>
      <t>长期借款</t>
    </r>
  </si>
  <si>
    <r>
      <rPr>
        <sz val="9"/>
        <color indexed="8"/>
        <rFont val="楷体_GB2312"/>
        <charset val="134"/>
      </rPr>
      <t>应付债券</t>
    </r>
  </si>
  <si>
    <r>
      <rPr>
        <sz val="9"/>
        <color indexed="8"/>
        <rFont val="楷体_GB2312"/>
        <charset val="134"/>
      </rPr>
      <t>长期应付款</t>
    </r>
  </si>
  <si>
    <r>
      <rPr>
        <sz val="9"/>
        <color indexed="8"/>
        <rFont val="楷体_GB2312"/>
        <charset val="134"/>
      </rPr>
      <t>专项应付款</t>
    </r>
  </si>
  <si>
    <r>
      <rPr>
        <sz val="9"/>
        <color indexed="8"/>
        <rFont val="楷体_GB2312"/>
        <charset val="134"/>
      </rPr>
      <t>预计负债</t>
    </r>
  </si>
  <si>
    <r>
      <rPr>
        <sz val="9"/>
        <color indexed="8"/>
        <rFont val="楷体_GB2312"/>
        <charset val="134"/>
      </rPr>
      <t>递延所得税负债</t>
    </r>
  </si>
  <si>
    <r>
      <rPr>
        <sz val="9"/>
        <color indexed="8"/>
        <rFont val="楷体_GB2312"/>
        <charset val="134"/>
      </rPr>
      <t>其他非流动负债</t>
    </r>
  </si>
  <si>
    <r>
      <rPr>
        <b/>
        <sz val="9"/>
        <color indexed="8"/>
        <rFont val="楷体_GB2312"/>
        <charset val="134"/>
      </rPr>
      <t>六、负债总计</t>
    </r>
  </si>
  <si>
    <r>
      <rPr>
        <b/>
        <sz val="9"/>
        <color indexed="8"/>
        <rFont val="楷体_GB2312"/>
        <charset val="134"/>
      </rPr>
      <t>七、净资产</t>
    </r>
    <r>
      <rPr>
        <b/>
        <sz val="9"/>
        <color indexed="8"/>
        <rFont val="Arial Narrow"/>
        <charset val="134"/>
      </rPr>
      <t>(</t>
    </r>
    <r>
      <rPr>
        <b/>
        <sz val="9"/>
        <color indexed="8"/>
        <rFont val="楷体_GB2312"/>
        <charset val="134"/>
      </rPr>
      <t>所有者权益</t>
    </r>
    <r>
      <rPr>
        <b/>
        <sz val="9"/>
        <color indexed="8"/>
        <rFont val="Arial Narrow"/>
        <charset val="134"/>
      </rPr>
      <t>)</t>
    </r>
  </si>
  <si>
    <r>
      <rPr>
        <sz val="20"/>
        <rFont val="隶书"/>
        <charset val="134"/>
      </rPr>
      <t>流动资产评估汇总表</t>
    </r>
  </si>
  <si>
    <r>
      <rPr>
        <sz val="9"/>
        <color indexed="8"/>
        <rFont val="宋体"/>
        <charset val="134"/>
      </rPr>
      <t>金额单位：人民币元</t>
    </r>
  </si>
  <si>
    <r>
      <rPr>
        <b/>
        <sz val="9"/>
        <color indexed="8"/>
        <rFont val="楷体_GB2312"/>
        <charset val="134"/>
      </rPr>
      <t>编号</t>
    </r>
  </si>
  <si>
    <r>
      <rPr>
        <b/>
        <sz val="9"/>
        <color indexed="8"/>
        <rFont val="楷体_GB2312"/>
        <charset val="134"/>
      </rPr>
      <t>审计前账面值</t>
    </r>
  </si>
  <si>
    <r>
      <rPr>
        <b/>
        <sz val="9"/>
        <color indexed="8"/>
        <rFont val="楷体_GB2312"/>
        <charset val="134"/>
      </rPr>
      <t>账面价值</t>
    </r>
  </si>
  <si>
    <r>
      <rPr>
        <b/>
        <sz val="9"/>
        <color indexed="8"/>
        <rFont val="楷体_GB2312"/>
        <charset val="134"/>
      </rPr>
      <t>评估价值</t>
    </r>
  </si>
  <si>
    <r>
      <rPr>
        <b/>
        <sz val="9"/>
        <color indexed="8"/>
        <rFont val="楷体_GB2312"/>
        <charset val="134"/>
      </rPr>
      <t>增值额</t>
    </r>
  </si>
  <si>
    <r>
      <rPr>
        <b/>
        <sz val="9"/>
        <color indexed="8"/>
        <rFont val="楷体_GB2312"/>
        <charset val="134"/>
      </rPr>
      <t>增值率</t>
    </r>
    <r>
      <rPr>
        <b/>
        <sz val="9"/>
        <rFont val="Arial Narrow"/>
        <charset val="134"/>
      </rPr>
      <t>%</t>
    </r>
  </si>
  <si>
    <t>3-1</t>
  </si>
  <si>
    <t>3-2</t>
  </si>
  <si>
    <t>3-3</t>
  </si>
  <si>
    <t>3-4-1</t>
  </si>
  <si>
    <t>应收账款余额</t>
  </si>
  <si>
    <t>3-4-2</t>
  </si>
  <si>
    <t>应收账款坏账准备</t>
  </si>
  <si>
    <t>3-4-3</t>
  </si>
  <si>
    <t>应收账款净值</t>
  </si>
  <si>
    <t>3-5</t>
  </si>
  <si>
    <r>
      <rPr>
        <sz val="9"/>
        <color indexed="8"/>
        <rFont val="楷体_GB2312"/>
        <charset val="134"/>
      </rPr>
      <t>预付账款</t>
    </r>
  </si>
  <si>
    <t>3-6</t>
  </si>
  <si>
    <t>3-7</t>
  </si>
  <si>
    <r>
      <rPr>
        <sz val="9"/>
        <color indexed="8"/>
        <rFont val="楷体_GB2312"/>
        <charset val="134"/>
      </rPr>
      <t>应收股利（应收利润）</t>
    </r>
  </si>
  <si>
    <t>3-8-1</t>
  </si>
  <si>
    <t>其他应收款余额</t>
  </si>
  <si>
    <t>3-8-2</t>
  </si>
  <si>
    <t>其他应收款坏账准备</t>
  </si>
  <si>
    <t>3-8-3</t>
  </si>
  <si>
    <t>其他应收款净值</t>
  </si>
  <si>
    <t>3-9</t>
  </si>
  <si>
    <t>3-10</t>
  </si>
  <si>
    <t>3-11</t>
  </si>
  <si>
    <r>
      <rPr>
        <sz val="9"/>
        <color indexed="8"/>
        <rFont val="仿宋_GB2312"/>
        <charset val="134"/>
      </rPr>
      <t>其他流动资产</t>
    </r>
  </si>
  <si>
    <r>
      <rPr>
        <sz val="9"/>
        <color indexed="8"/>
        <rFont val="仿宋_GB2312"/>
        <charset val="134"/>
      </rPr>
      <t>流动资产合计</t>
    </r>
  </si>
  <si>
    <r>
      <rPr>
        <u/>
        <sz val="12"/>
        <color indexed="12"/>
        <rFont val="宋体"/>
        <charset val="134"/>
      </rPr>
      <t>返回索引页</t>
    </r>
  </si>
  <si>
    <r>
      <rPr>
        <u/>
        <sz val="9"/>
        <color indexed="12"/>
        <rFont val="宋体"/>
        <charset val="134"/>
      </rPr>
      <t>返回</t>
    </r>
  </si>
  <si>
    <r>
      <rPr>
        <sz val="20"/>
        <rFont val="隶书"/>
        <charset val="134"/>
      </rPr>
      <t>货币资金评估汇总表</t>
    </r>
  </si>
  <si>
    <r>
      <rPr>
        <b/>
        <sz val="9"/>
        <rFont val="楷体_GB2312"/>
        <charset val="134"/>
      </rPr>
      <t>编号</t>
    </r>
  </si>
  <si>
    <r>
      <rPr>
        <b/>
        <sz val="9"/>
        <rFont val="楷体_GB2312"/>
        <charset val="134"/>
      </rPr>
      <t>科目名称</t>
    </r>
  </si>
  <si>
    <r>
      <rPr>
        <b/>
        <sz val="9"/>
        <rFont val="楷体_GB2312"/>
        <charset val="134"/>
      </rPr>
      <t>增值额</t>
    </r>
  </si>
  <si>
    <t>3-1-1</t>
  </si>
  <si>
    <r>
      <rPr>
        <sz val="9"/>
        <rFont val="楷体_GB2312"/>
        <charset val="134"/>
      </rPr>
      <t>现金</t>
    </r>
  </si>
  <si>
    <t>3-1-2</t>
  </si>
  <si>
    <r>
      <rPr>
        <sz val="9"/>
        <rFont val="楷体_GB2312"/>
        <charset val="134"/>
      </rPr>
      <t>银行存款</t>
    </r>
  </si>
  <si>
    <t>3-1-3</t>
  </si>
  <si>
    <r>
      <rPr>
        <sz val="9"/>
        <rFont val="楷体_GB2312"/>
        <charset val="134"/>
      </rPr>
      <t>其他货币资金</t>
    </r>
  </si>
  <si>
    <r>
      <rPr>
        <sz val="9"/>
        <rFont val="仿宋_GB2312"/>
        <charset val="134"/>
      </rPr>
      <t>货币资金合计</t>
    </r>
  </si>
  <si>
    <r>
      <rPr>
        <sz val="20"/>
        <rFont val="隶书"/>
        <charset val="134"/>
      </rPr>
      <t>货币资金</t>
    </r>
    <r>
      <rPr>
        <sz val="20"/>
        <rFont val="Arial Narrow"/>
        <charset val="134"/>
      </rPr>
      <t>—</t>
    </r>
    <r>
      <rPr>
        <sz val="20"/>
        <rFont val="隶书"/>
        <charset val="134"/>
      </rPr>
      <t>现金评估明细表</t>
    </r>
  </si>
  <si>
    <r>
      <rPr>
        <b/>
        <sz val="9"/>
        <rFont val="楷体_GB2312"/>
        <charset val="134"/>
      </rPr>
      <t>对应核算单位</t>
    </r>
  </si>
  <si>
    <r>
      <rPr>
        <b/>
        <sz val="9"/>
        <rFont val="楷体_GB2312"/>
        <charset val="134"/>
      </rPr>
      <t>存放部门（单位</t>
    </r>
    <r>
      <rPr>
        <b/>
        <sz val="9"/>
        <rFont val="Arial Narrow"/>
        <charset val="134"/>
      </rPr>
      <t>)</t>
    </r>
  </si>
  <si>
    <r>
      <rPr>
        <b/>
        <sz val="9"/>
        <rFont val="楷体_GB2312"/>
        <charset val="134"/>
      </rPr>
      <t>币种</t>
    </r>
  </si>
  <si>
    <r>
      <rPr>
        <b/>
        <sz val="9"/>
        <rFont val="楷体_GB2312"/>
        <charset val="134"/>
      </rPr>
      <t>外币账面金额</t>
    </r>
  </si>
  <si>
    <r>
      <rPr>
        <b/>
        <sz val="9"/>
        <rFont val="楷体_GB2312"/>
        <charset val="134"/>
      </rPr>
      <t>评估基准日汇率</t>
    </r>
  </si>
  <si>
    <r>
      <rPr>
        <b/>
        <sz val="9"/>
        <rFont val="楷体_GB2312"/>
        <charset val="134"/>
      </rPr>
      <t>备注</t>
    </r>
  </si>
  <si>
    <r>
      <rPr>
        <sz val="9"/>
        <rFont val="宋体"/>
        <charset val="134"/>
      </rPr>
      <t>合</t>
    </r>
    <r>
      <rPr>
        <sz val="9"/>
        <rFont val="Arial Narrow"/>
        <charset val="134"/>
      </rPr>
      <t xml:space="preserve">         </t>
    </r>
    <r>
      <rPr>
        <sz val="9"/>
        <rFont val="宋体"/>
        <charset val="134"/>
      </rPr>
      <t>计</t>
    </r>
  </si>
  <si>
    <r>
      <rPr>
        <sz val="20"/>
        <rFont val="隶书"/>
        <charset val="134"/>
      </rPr>
      <t>货币资金</t>
    </r>
    <r>
      <rPr>
        <sz val="20"/>
        <rFont val="Arial Narrow"/>
        <charset val="134"/>
      </rPr>
      <t>—</t>
    </r>
    <r>
      <rPr>
        <sz val="20"/>
        <rFont val="隶书"/>
        <charset val="134"/>
      </rPr>
      <t>银行存款评估明细表</t>
    </r>
  </si>
  <si>
    <r>
      <rPr>
        <b/>
        <sz val="9"/>
        <rFont val="楷体_GB2312"/>
        <charset val="134"/>
      </rPr>
      <t>开户银行</t>
    </r>
  </si>
  <si>
    <r>
      <rPr>
        <b/>
        <sz val="9"/>
        <rFont val="楷体_GB2312"/>
        <charset val="134"/>
      </rPr>
      <t>账号</t>
    </r>
  </si>
  <si>
    <r>
      <rPr>
        <sz val="20"/>
        <rFont val="隶书"/>
        <charset val="134"/>
      </rPr>
      <t>货币资金</t>
    </r>
    <r>
      <rPr>
        <sz val="20"/>
        <rFont val="Arial Narrow"/>
        <charset val="134"/>
      </rPr>
      <t>—</t>
    </r>
    <r>
      <rPr>
        <sz val="20"/>
        <rFont val="隶书"/>
        <charset val="134"/>
      </rPr>
      <t>其他货币资金评估明细表</t>
    </r>
  </si>
  <si>
    <r>
      <rPr>
        <b/>
        <sz val="9"/>
        <rFont val="楷体_GB2312"/>
        <charset val="134"/>
      </rPr>
      <t>名称及内容</t>
    </r>
  </si>
  <si>
    <t>账户号码</t>
  </si>
  <si>
    <t>用途/业务内容</t>
  </si>
  <si>
    <r>
      <rPr>
        <sz val="20"/>
        <rFont val="隶书"/>
        <charset val="134"/>
      </rPr>
      <t>交易性金融资产评估汇总表</t>
    </r>
  </si>
  <si>
    <t>3-2-1</t>
  </si>
  <si>
    <r>
      <rPr>
        <sz val="9"/>
        <rFont val="楷体_GB2312"/>
        <charset val="134"/>
      </rPr>
      <t>交易性金融资产</t>
    </r>
    <r>
      <rPr>
        <sz val="9"/>
        <rFont val="Arial Narrow"/>
        <charset val="134"/>
      </rPr>
      <t>-</t>
    </r>
    <r>
      <rPr>
        <sz val="9"/>
        <rFont val="楷体_GB2312"/>
        <charset val="134"/>
      </rPr>
      <t>股票投资</t>
    </r>
  </si>
  <si>
    <t>3-2-2</t>
  </si>
  <si>
    <r>
      <rPr>
        <sz val="9"/>
        <rFont val="楷体_GB2312"/>
        <charset val="134"/>
      </rPr>
      <t>交易性金融资产</t>
    </r>
    <r>
      <rPr>
        <sz val="9"/>
        <rFont val="Arial Narrow"/>
        <charset val="134"/>
      </rPr>
      <t>-</t>
    </r>
    <r>
      <rPr>
        <sz val="9"/>
        <rFont val="楷体_GB2312"/>
        <charset val="134"/>
      </rPr>
      <t>债券投资</t>
    </r>
  </si>
  <si>
    <t>3-2-3</t>
  </si>
  <si>
    <r>
      <rPr>
        <sz val="9"/>
        <rFont val="楷体_GB2312"/>
        <charset val="134"/>
      </rPr>
      <t>交易性金融资产</t>
    </r>
    <r>
      <rPr>
        <sz val="9"/>
        <rFont val="Arial Narrow"/>
        <charset val="134"/>
      </rPr>
      <t>-</t>
    </r>
    <r>
      <rPr>
        <sz val="9"/>
        <rFont val="楷体_GB2312"/>
        <charset val="134"/>
      </rPr>
      <t>基金投资</t>
    </r>
  </si>
  <si>
    <r>
      <rPr>
        <sz val="9"/>
        <rFont val="仿宋_GB2312"/>
        <charset val="134"/>
      </rPr>
      <t>交易性金融资产合计</t>
    </r>
  </si>
  <si>
    <r>
      <rPr>
        <sz val="20"/>
        <rFont val="隶书"/>
        <charset val="134"/>
      </rPr>
      <t>交易性金融资产</t>
    </r>
    <r>
      <rPr>
        <sz val="20"/>
        <rFont val="Arial Narrow"/>
        <charset val="134"/>
      </rPr>
      <t>—</t>
    </r>
    <r>
      <rPr>
        <sz val="20"/>
        <rFont val="隶书"/>
        <charset val="134"/>
      </rPr>
      <t>股票投资评估明细表</t>
    </r>
  </si>
  <si>
    <r>
      <rPr>
        <b/>
        <sz val="9"/>
        <rFont val="楷体_GB2312"/>
        <charset val="134"/>
      </rPr>
      <t>被投资单位名称</t>
    </r>
  </si>
  <si>
    <r>
      <rPr>
        <b/>
        <sz val="9"/>
        <rFont val="楷体_GB2312"/>
        <charset val="134"/>
      </rPr>
      <t>股票名称</t>
    </r>
  </si>
  <si>
    <r>
      <rPr>
        <b/>
        <sz val="9"/>
        <rFont val="楷体_GB2312"/>
        <charset val="134"/>
      </rPr>
      <t>投资日期</t>
    </r>
  </si>
  <si>
    <r>
      <rPr>
        <b/>
        <sz val="9"/>
        <rFont val="楷体_GB2312"/>
        <charset val="134"/>
      </rPr>
      <t>持股数量</t>
    </r>
  </si>
  <si>
    <r>
      <rPr>
        <b/>
        <sz val="9"/>
        <rFont val="楷体_GB2312"/>
        <charset val="134"/>
      </rPr>
      <t>成本</t>
    </r>
  </si>
  <si>
    <r>
      <rPr>
        <b/>
        <sz val="9"/>
        <rFont val="楷体_GB2312"/>
        <charset val="134"/>
      </rPr>
      <t>减值准备</t>
    </r>
  </si>
  <si>
    <r>
      <rPr>
        <b/>
        <sz val="9"/>
        <rFont val="楷体_GB2312"/>
        <charset val="134"/>
      </rPr>
      <t>基准日收盘价</t>
    </r>
    <r>
      <rPr>
        <b/>
        <sz val="9"/>
        <rFont val="Arial Narrow"/>
        <charset val="134"/>
      </rPr>
      <t>/</t>
    </r>
    <r>
      <rPr>
        <b/>
        <sz val="9"/>
        <rFont val="楷体_GB2312"/>
        <charset val="134"/>
      </rPr>
      <t>股</t>
    </r>
  </si>
  <si>
    <t xml:space="preserve"> </t>
  </si>
  <si>
    <r>
      <rPr>
        <sz val="9"/>
        <rFont val="宋体"/>
        <charset val="134"/>
      </rPr>
      <t>合</t>
    </r>
    <r>
      <rPr>
        <sz val="9"/>
        <rFont val="Arial Narrow"/>
        <charset val="134"/>
      </rPr>
      <t xml:space="preserve">          </t>
    </r>
    <r>
      <rPr>
        <sz val="9"/>
        <rFont val="宋体"/>
        <charset val="134"/>
      </rPr>
      <t>计</t>
    </r>
  </si>
  <si>
    <r>
      <rPr>
        <sz val="20"/>
        <rFont val="隶书"/>
        <charset val="134"/>
      </rPr>
      <t>交易性金融资产</t>
    </r>
    <r>
      <rPr>
        <sz val="20"/>
        <rFont val="Arial Narrow"/>
        <charset val="134"/>
      </rPr>
      <t>—</t>
    </r>
    <r>
      <rPr>
        <sz val="20"/>
        <rFont val="隶书"/>
        <charset val="134"/>
      </rPr>
      <t>债券投资评估明细表</t>
    </r>
  </si>
  <si>
    <r>
      <rPr>
        <b/>
        <sz val="9"/>
        <rFont val="楷体_GB2312"/>
        <charset val="134"/>
      </rPr>
      <t>债券名称</t>
    </r>
  </si>
  <si>
    <r>
      <rPr>
        <b/>
        <sz val="9"/>
        <rFont val="楷体_GB2312"/>
        <charset val="134"/>
      </rPr>
      <t>发行日期</t>
    </r>
  </si>
  <si>
    <r>
      <rPr>
        <b/>
        <sz val="9"/>
        <rFont val="楷体_GB2312"/>
        <charset val="134"/>
      </rPr>
      <t>票面利率</t>
    </r>
    <r>
      <rPr>
        <b/>
        <sz val="9"/>
        <rFont val="Arial Narrow"/>
        <charset val="134"/>
      </rPr>
      <t>%</t>
    </r>
  </si>
  <si>
    <r>
      <rPr>
        <sz val="20"/>
        <rFont val="隶书"/>
        <charset val="134"/>
      </rPr>
      <t>交易性金融资产</t>
    </r>
    <r>
      <rPr>
        <sz val="20"/>
        <rFont val="Arial Narrow"/>
        <charset val="134"/>
      </rPr>
      <t>—</t>
    </r>
    <r>
      <rPr>
        <sz val="20"/>
        <rFont val="隶书"/>
        <charset val="134"/>
      </rPr>
      <t>基金投资评估明细表</t>
    </r>
  </si>
  <si>
    <r>
      <rPr>
        <b/>
        <sz val="9"/>
        <rFont val="楷体_GB2312"/>
        <charset val="134"/>
      </rPr>
      <t>基金发行单位</t>
    </r>
  </si>
  <si>
    <r>
      <rPr>
        <b/>
        <sz val="9"/>
        <rFont val="楷体_GB2312"/>
        <charset val="134"/>
      </rPr>
      <t>基金名称</t>
    </r>
  </si>
  <si>
    <r>
      <rPr>
        <b/>
        <sz val="9"/>
        <rFont val="楷体_GB2312"/>
        <charset val="134"/>
      </rPr>
      <t>基金类型</t>
    </r>
  </si>
  <si>
    <r>
      <rPr>
        <b/>
        <sz val="9"/>
        <rFont val="楷体_GB2312"/>
        <charset val="134"/>
      </rPr>
      <t>基金份额</t>
    </r>
  </si>
  <si>
    <r>
      <rPr>
        <b/>
        <sz val="9"/>
        <rFont val="楷体_GB2312"/>
        <charset val="134"/>
      </rPr>
      <t>基准日净值</t>
    </r>
    <r>
      <rPr>
        <b/>
        <sz val="9"/>
        <rFont val="Arial Narrow"/>
        <charset val="134"/>
      </rPr>
      <t>/</t>
    </r>
    <r>
      <rPr>
        <b/>
        <sz val="9"/>
        <rFont val="楷体_GB2312"/>
        <charset val="134"/>
      </rPr>
      <t>份</t>
    </r>
  </si>
  <si>
    <r>
      <rPr>
        <sz val="20"/>
        <rFont val="隶书"/>
        <charset val="134"/>
      </rPr>
      <t>应收票据评估明细表</t>
    </r>
  </si>
  <si>
    <t>户名（结算对象)</t>
  </si>
  <si>
    <t>出票银行</t>
  </si>
  <si>
    <r>
      <rPr>
        <b/>
        <sz val="9"/>
        <rFont val="楷体_GB2312"/>
        <charset val="134"/>
      </rPr>
      <t>票据类型</t>
    </r>
  </si>
  <si>
    <r>
      <rPr>
        <b/>
        <sz val="9"/>
        <rFont val="楷体_GB2312"/>
        <charset val="134"/>
      </rPr>
      <t>出票日期</t>
    </r>
  </si>
  <si>
    <r>
      <rPr>
        <b/>
        <sz val="9"/>
        <rFont val="楷体_GB2312"/>
        <charset val="134"/>
      </rPr>
      <t>到期日期</t>
    </r>
  </si>
  <si>
    <t>贴现日期</t>
  </si>
  <si>
    <r>
      <rPr>
        <sz val="9"/>
        <rFont val="宋体"/>
        <charset val="134"/>
      </rPr>
      <t>合</t>
    </r>
    <r>
      <rPr>
        <sz val="9"/>
        <rFont val="Arial Narrow"/>
        <charset val="134"/>
      </rPr>
      <t xml:space="preserve">            </t>
    </r>
    <r>
      <rPr>
        <sz val="9"/>
        <rFont val="宋体"/>
        <charset val="134"/>
      </rPr>
      <t>计</t>
    </r>
  </si>
  <si>
    <r>
      <rPr>
        <sz val="9"/>
        <rFont val="宋体"/>
        <charset val="134"/>
      </rPr>
      <t>减：应收票据坏帐准备</t>
    </r>
  </si>
  <si>
    <r>
      <rPr>
        <sz val="9"/>
        <rFont val="宋体"/>
        <charset val="134"/>
      </rPr>
      <t>减：评估风险损失</t>
    </r>
  </si>
  <si>
    <r>
      <rPr>
        <u/>
        <sz val="10"/>
        <color indexed="12"/>
        <rFont val="宋体"/>
        <charset val="134"/>
      </rPr>
      <t>返回</t>
    </r>
    <r>
      <rPr>
        <u/>
        <sz val="10"/>
        <color indexed="12"/>
        <rFont val="Arial Narrow"/>
        <charset val="134"/>
      </rPr>
      <t xml:space="preserve"> </t>
    </r>
  </si>
  <si>
    <r>
      <rPr>
        <sz val="20"/>
        <rFont val="隶书"/>
        <charset val="134"/>
      </rPr>
      <t>应收账款评估明细表</t>
    </r>
  </si>
  <si>
    <r>
      <rPr>
        <b/>
        <sz val="9"/>
        <rFont val="楷体_GB2312"/>
        <charset val="134"/>
      </rPr>
      <t>欠款单位名称（结算对象</t>
    </r>
    <r>
      <rPr>
        <b/>
        <sz val="9"/>
        <rFont val="Arial Narrow"/>
        <charset val="134"/>
      </rPr>
      <t>)</t>
    </r>
  </si>
  <si>
    <r>
      <rPr>
        <b/>
        <sz val="9"/>
        <rFont val="楷体_GB2312"/>
        <charset val="134"/>
      </rPr>
      <t>关联关系类型</t>
    </r>
  </si>
  <si>
    <r>
      <rPr>
        <b/>
        <sz val="9"/>
        <rFont val="楷体_GB2312"/>
        <charset val="134"/>
      </rPr>
      <t>业务内容</t>
    </r>
  </si>
  <si>
    <r>
      <rPr>
        <b/>
        <sz val="9"/>
        <rFont val="楷体_GB2312"/>
        <charset val="134"/>
      </rPr>
      <t>发生日期</t>
    </r>
  </si>
  <si>
    <r>
      <rPr>
        <b/>
        <sz val="9"/>
        <rFont val="楷体_GB2312"/>
        <charset val="134"/>
      </rPr>
      <t>帐龄</t>
    </r>
    <r>
      <rPr>
        <b/>
        <sz val="9"/>
        <rFont val="Arial Narrow"/>
        <charset val="134"/>
      </rPr>
      <t>(</t>
    </r>
    <r>
      <rPr>
        <b/>
        <sz val="9"/>
        <rFont val="楷体_GB2312"/>
        <charset val="134"/>
      </rPr>
      <t>月</t>
    </r>
    <r>
      <rPr>
        <b/>
        <sz val="9"/>
        <rFont val="Arial Narrow"/>
        <charset val="134"/>
      </rPr>
      <t>)</t>
    </r>
  </si>
  <si>
    <r>
      <rPr>
        <b/>
        <sz val="9"/>
        <rFont val="楷体_GB2312"/>
        <charset val="134"/>
      </rPr>
      <t>坏帐准备</t>
    </r>
  </si>
  <si>
    <r>
      <rPr>
        <b/>
        <sz val="9"/>
        <rFont val="楷体_GB2312"/>
        <charset val="134"/>
      </rPr>
      <t>账龄</t>
    </r>
  </si>
  <si>
    <r>
      <rPr>
        <b/>
        <sz val="9"/>
        <rFont val="Arial Narrow"/>
        <charset val="134"/>
      </rPr>
      <t>1-6</t>
    </r>
    <r>
      <rPr>
        <b/>
        <sz val="9"/>
        <rFont val="楷体_GB2312"/>
        <charset val="134"/>
      </rPr>
      <t>个月</t>
    </r>
  </si>
  <si>
    <r>
      <rPr>
        <b/>
        <sz val="9"/>
        <rFont val="Arial Narrow"/>
        <charset val="134"/>
      </rPr>
      <t>7</t>
    </r>
    <r>
      <rPr>
        <b/>
        <sz val="9"/>
        <rFont val="楷体_GB2312"/>
        <charset val="134"/>
      </rPr>
      <t>－</t>
    </r>
    <r>
      <rPr>
        <b/>
        <sz val="9"/>
        <rFont val="Arial Narrow"/>
        <charset val="134"/>
      </rPr>
      <t>12</t>
    </r>
    <r>
      <rPr>
        <b/>
        <sz val="9"/>
        <rFont val="楷体_GB2312"/>
        <charset val="134"/>
      </rPr>
      <t>个月</t>
    </r>
  </si>
  <si>
    <r>
      <rPr>
        <b/>
        <sz val="9"/>
        <rFont val="Arial Narrow"/>
        <charset val="134"/>
      </rPr>
      <t>1-2</t>
    </r>
    <r>
      <rPr>
        <b/>
        <sz val="9"/>
        <rFont val="楷体_GB2312"/>
        <charset val="134"/>
      </rPr>
      <t>年</t>
    </r>
    <r>
      <rPr>
        <b/>
        <sz val="9"/>
        <rFont val="Arial Narrow"/>
        <charset val="134"/>
      </rPr>
      <t xml:space="preserve"> (</t>
    </r>
    <r>
      <rPr>
        <b/>
        <sz val="9"/>
        <rFont val="楷体_GB2312"/>
        <charset val="134"/>
      </rPr>
      <t>含</t>
    </r>
    <r>
      <rPr>
        <b/>
        <sz val="9"/>
        <rFont val="Arial Narrow"/>
        <charset val="134"/>
      </rPr>
      <t>2</t>
    </r>
    <r>
      <rPr>
        <b/>
        <sz val="9"/>
        <rFont val="楷体_GB2312"/>
        <charset val="134"/>
      </rPr>
      <t>年</t>
    </r>
    <r>
      <rPr>
        <b/>
        <sz val="9"/>
        <rFont val="Arial Narrow"/>
        <charset val="134"/>
      </rPr>
      <t>)</t>
    </r>
  </si>
  <si>
    <r>
      <rPr>
        <b/>
        <sz val="9"/>
        <rFont val="Arial Narrow"/>
        <charset val="134"/>
      </rPr>
      <t>2-3</t>
    </r>
    <r>
      <rPr>
        <b/>
        <sz val="9"/>
        <rFont val="楷体_GB2312"/>
        <charset val="134"/>
      </rPr>
      <t>年</t>
    </r>
    <r>
      <rPr>
        <b/>
        <sz val="9"/>
        <rFont val="Arial Narrow"/>
        <charset val="134"/>
      </rPr>
      <t>(</t>
    </r>
    <r>
      <rPr>
        <b/>
        <sz val="9"/>
        <rFont val="楷体_GB2312"/>
        <charset val="134"/>
      </rPr>
      <t>含</t>
    </r>
    <r>
      <rPr>
        <b/>
        <sz val="9"/>
        <rFont val="Arial Narrow"/>
        <charset val="134"/>
      </rPr>
      <t>3</t>
    </r>
    <r>
      <rPr>
        <b/>
        <sz val="9"/>
        <rFont val="楷体_GB2312"/>
        <charset val="134"/>
      </rPr>
      <t>年</t>
    </r>
    <r>
      <rPr>
        <b/>
        <sz val="9"/>
        <rFont val="Arial Narrow"/>
        <charset val="134"/>
      </rPr>
      <t>)</t>
    </r>
  </si>
  <si>
    <r>
      <rPr>
        <b/>
        <sz val="9"/>
        <rFont val="Arial Narrow"/>
        <charset val="134"/>
      </rPr>
      <t>3-4</t>
    </r>
    <r>
      <rPr>
        <b/>
        <sz val="9"/>
        <rFont val="楷体_GB2312"/>
        <charset val="134"/>
      </rPr>
      <t>年</t>
    </r>
    <r>
      <rPr>
        <b/>
        <sz val="9"/>
        <rFont val="Arial Narrow"/>
        <charset val="134"/>
      </rPr>
      <t>(</t>
    </r>
    <r>
      <rPr>
        <b/>
        <sz val="9"/>
        <rFont val="楷体_GB2312"/>
        <charset val="134"/>
      </rPr>
      <t>含</t>
    </r>
    <r>
      <rPr>
        <b/>
        <sz val="9"/>
        <rFont val="Arial Narrow"/>
        <charset val="134"/>
      </rPr>
      <t>4</t>
    </r>
    <r>
      <rPr>
        <b/>
        <sz val="9"/>
        <rFont val="楷体_GB2312"/>
        <charset val="134"/>
      </rPr>
      <t>年</t>
    </r>
    <r>
      <rPr>
        <b/>
        <sz val="9"/>
        <rFont val="Arial Narrow"/>
        <charset val="134"/>
      </rPr>
      <t>)</t>
    </r>
  </si>
  <si>
    <r>
      <rPr>
        <b/>
        <sz val="9"/>
        <rFont val="Arial Narrow"/>
        <charset val="134"/>
      </rPr>
      <t>4-5</t>
    </r>
    <r>
      <rPr>
        <b/>
        <sz val="9"/>
        <rFont val="楷体_GB2312"/>
        <charset val="134"/>
      </rPr>
      <t>年</t>
    </r>
    <r>
      <rPr>
        <b/>
        <sz val="9"/>
        <rFont val="Arial Narrow"/>
        <charset val="134"/>
      </rPr>
      <t>(</t>
    </r>
    <r>
      <rPr>
        <b/>
        <sz val="9"/>
        <rFont val="楷体_GB2312"/>
        <charset val="134"/>
      </rPr>
      <t>含</t>
    </r>
    <r>
      <rPr>
        <b/>
        <sz val="9"/>
        <rFont val="Arial Narrow"/>
        <charset val="134"/>
      </rPr>
      <t>5</t>
    </r>
    <r>
      <rPr>
        <b/>
        <sz val="9"/>
        <rFont val="楷体_GB2312"/>
        <charset val="134"/>
      </rPr>
      <t>年</t>
    </r>
    <r>
      <rPr>
        <b/>
        <sz val="9"/>
        <rFont val="Arial Narrow"/>
        <charset val="134"/>
      </rPr>
      <t>)</t>
    </r>
  </si>
  <si>
    <r>
      <rPr>
        <b/>
        <sz val="9"/>
        <rFont val="Arial Narrow"/>
        <charset val="134"/>
      </rPr>
      <t>5</t>
    </r>
    <r>
      <rPr>
        <b/>
        <sz val="9"/>
        <rFont val="楷体_GB2312"/>
        <charset val="134"/>
      </rPr>
      <t>年以上金额</t>
    </r>
  </si>
  <si>
    <r>
      <rPr>
        <sz val="9"/>
        <rFont val="宋体"/>
        <charset val="134"/>
      </rPr>
      <t>减：坏账准备</t>
    </r>
  </si>
  <si>
    <r>
      <rPr>
        <sz val="9"/>
        <rFont val="宋体"/>
        <charset val="134"/>
      </rPr>
      <t>净</t>
    </r>
    <r>
      <rPr>
        <sz val="9"/>
        <rFont val="Arial Narrow"/>
        <charset val="134"/>
      </rPr>
      <t xml:space="preserve">            </t>
    </r>
    <r>
      <rPr>
        <sz val="9"/>
        <rFont val="宋体"/>
        <charset val="134"/>
      </rPr>
      <t>额</t>
    </r>
  </si>
  <si>
    <r>
      <rPr>
        <sz val="9"/>
        <rFont val="宋体"/>
        <charset val="134"/>
      </rPr>
      <t>注</t>
    </r>
    <r>
      <rPr>
        <sz val="9"/>
        <rFont val="Arial Narrow"/>
        <charset val="134"/>
      </rPr>
      <t>1</t>
    </r>
    <r>
      <rPr>
        <sz val="9"/>
        <rFont val="宋体"/>
        <charset val="134"/>
      </rPr>
      <t>：</t>
    </r>
  </si>
  <si>
    <r>
      <rPr>
        <sz val="9"/>
        <rFont val="宋体"/>
        <charset val="134"/>
      </rPr>
      <t>注明账齡在一年以上的账款的可收回性，若有部分可能不能收回，请估计不能收回的金額，以供评估时作參考。</t>
    </r>
  </si>
  <si>
    <r>
      <rPr>
        <sz val="9"/>
        <rFont val="宋体"/>
        <charset val="134"/>
      </rPr>
      <t>注</t>
    </r>
    <r>
      <rPr>
        <sz val="9"/>
        <rFont val="Arial Narrow"/>
        <charset val="134"/>
      </rPr>
      <t>2</t>
    </r>
    <r>
      <rPr>
        <sz val="9"/>
        <rFont val="宋体"/>
        <charset val="134"/>
      </rPr>
      <t>：</t>
    </r>
    <r>
      <rPr>
        <sz val="9"/>
        <rFont val="Arial Narrow"/>
        <charset val="134"/>
      </rPr>
      <t>“</t>
    </r>
    <r>
      <rPr>
        <sz val="9"/>
        <rFont val="宋体"/>
        <charset val="134"/>
      </rPr>
      <t>备注</t>
    </r>
    <r>
      <rPr>
        <sz val="9"/>
        <rFont val="Arial Narrow"/>
        <charset val="134"/>
      </rPr>
      <t>”</t>
    </r>
    <r>
      <rPr>
        <sz val="9"/>
        <rFont val="宋体"/>
        <charset val="134"/>
      </rPr>
      <t>栏填写方法：</t>
    </r>
  </si>
  <si>
    <r>
      <rPr>
        <sz val="9"/>
        <rFont val="Arial Narrow"/>
        <charset val="134"/>
      </rPr>
      <t>1</t>
    </r>
    <r>
      <rPr>
        <sz val="9"/>
        <rFont val="宋体"/>
        <charset val="134"/>
      </rPr>
      <t>）欠款单位为关联方、总公司内部或本公司内部单位的，应在备注栏注明</t>
    </r>
    <r>
      <rPr>
        <sz val="9"/>
        <rFont val="Arial Narrow"/>
        <charset val="134"/>
      </rPr>
      <t>“</t>
    </r>
    <r>
      <rPr>
        <sz val="9"/>
        <rFont val="宋体"/>
        <charset val="134"/>
      </rPr>
      <t>关联方</t>
    </r>
    <r>
      <rPr>
        <sz val="9"/>
        <rFont val="Arial Narrow"/>
        <charset val="134"/>
      </rPr>
      <t>”</t>
    </r>
    <r>
      <rPr>
        <sz val="9"/>
        <rFont val="宋体"/>
        <charset val="134"/>
      </rPr>
      <t>、</t>
    </r>
    <r>
      <rPr>
        <sz val="9"/>
        <rFont val="Arial Narrow"/>
        <charset val="134"/>
      </rPr>
      <t>“</t>
    </r>
    <r>
      <rPr>
        <sz val="9"/>
        <rFont val="宋体"/>
        <charset val="134"/>
      </rPr>
      <t>总公司内部</t>
    </r>
    <r>
      <rPr>
        <sz val="9"/>
        <rFont val="Arial Narrow"/>
        <charset val="134"/>
      </rPr>
      <t>”</t>
    </r>
    <r>
      <rPr>
        <sz val="9"/>
        <rFont val="宋体"/>
        <charset val="134"/>
      </rPr>
      <t>、</t>
    </r>
    <r>
      <rPr>
        <sz val="9"/>
        <rFont val="Arial Narrow"/>
        <charset val="134"/>
      </rPr>
      <t>“</t>
    </r>
    <r>
      <rPr>
        <sz val="9"/>
        <rFont val="宋体"/>
        <charset val="134"/>
      </rPr>
      <t>内部单位</t>
    </r>
    <r>
      <rPr>
        <sz val="9"/>
        <rFont val="Arial Narrow"/>
        <charset val="134"/>
      </rPr>
      <t>”</t>
    </r>
    <r>
      <rPr>
        <sz val="9"/>
        <rFont val="宋体"/>
        <charset val="134"/>
      </rPr>
      <t>；</t>
    </r>
  </si>
  <si>
    <r>
      <rPr>
        <sz val="9"/>
        <rFont val="Arial Narrow"/>
        <charset val="134"/>
      </rPr>
      <t>2</t>
    </r>
    <r>
      <rPr>
        <sz val="9"/>
        <rFont val="宋体"/>
        <charset val="134"/>
      </rPr>
      <t>）</t>
    </r>
    <r>
      <rPr>
        <sz val="9"/>
        <rFont val="Arial Narrow"/>
        <charset val="134"/>
      </rPr>
      <t xml:space="preserve"> </t>
    </r>
    <r>
      <rPr>
        <sz val="9"/>
        <rFont val="宋体"/>
        <charset val="134"/>
      </rPr>
      <t>涉诉款项应在备注中标明</t>
    </r>
    <r>
      <rPr>
        <sz val="9"/>
        <rFont val="Arial Narrow"/>
        <charset val="134"/>
      </rPr>
      <t>“</t>
    </r>
    <r>
      <rPr>
        <sz val="9"/>
        <rFont val="宋体"/>
        <charset val="134"/>
      </rPr>
      <t>涉诉</t>
    </r>
    <r>
      <rPr>
        <sz val="9"/>
        <rFont val="Arial Narrow"/>
        <charset val="134"/>
      </rPr>
      <t>”</t>
    </r>
    <r>
      <rPr>
        <sz val="9"/>
        <rFont val="宋体"/>
        <charset val="134"/>
      </rPr>
      <t>；</t>
    </r>
  </si>
  <si>
    <r>
      <rPr>
        <sz val="9"/>
        <rFont val="Arial Narrow"/>
        <charset val="134"/>
      </rPr>
      <t>3</t>
    </r>
    <r>
      <rPr>
        <sz val="9"/>
        <rFont val="宋体"/>
        <charset val="134"/>
      </rPr>
      <t>）评估基准日后已部分或全部收回款项的，应注明日期及金额，如</t>
    </r>
    <r>
      <rPr>
        <sz val="9"/>
        <rFont val="Arial Narrow"/>
        <charset val="134"/>
      </rPr>
      <t>“2007</t>
    </r>
    <r>
      <rPr>
        <sz val="9"/>
        <rFont val="宋体"/>
        <charset val="134"/>
      </rPr>
      <t>年</t>
    </r>
    <r>
      <rPr>
        <sz val="9"/>
        <rFont val="Arial Narrow"/>
        <charset val="134"/>
      </rPr>
      <t>1</t>
    </r>
    <r>
      <rPr>
        <sz val="9"/>
        <rFont val="宋体"/>
        <charset val="134"/>
      </rPr>
      <t>月</t>
    </r>
    <r>
      <rPr>
        <sz val="9"/>
        <rFont val="Arial Narrow"/>
        <charset val="134"/>
      </rPr>
      <t>4</t>
    </r>
    <r>
      <rPr>
        <sz val="9"/>
        <rFont val="宋体"/>
        <charset val="134"/>
      </rPr>
      <t>日收回</t>
    </r>
    <r>
      <rPr>
        <sz val="9"/>
        <rFont val="Arial Narrow"/>
        <charset val="134"/>
      </rPr>
      <t>8,000.00</t>
    </r>
    <r>
      <rPr>
        <sz val="9"/>
        <rFont val="宋体"/>
        <charset val="134"/>
      </rPr>
      <t>元</t>
    </r>
    <r>
      <rPr>
        <sz val="9"/>
        <rFont val="Arial Narrow"/>
        <charset val="134"/>
      </rPr>
      <t>”</t>
    </r>
    <r>
      <rPr>
        <sz val="9"/>
        <rFont val="宋体"/>
        <charset val="134"/>
      </rPr>
      <t>；</t>
    </r>
  </si>
  <si>
    <r>
      <rPr>
        <sz val="9"/>
        <rFont val="Arial Narrow"/>
        <charset val="134"/>
      </rPr>
      <t>4</t>
    </r>
    <r>
      <rPr>
        <sz val="9"/>
        <rFont val="宋体"/>
        <charset val="134"/>
      </rPr>
      <t>）填表单位认为其他应说明的事项</t>
    </r>
  </si>
  <si>
    <r>
      <rPr>
        <sz val="20"/>
        <rFont val="隶书"/>
        <charset val="134"/>
      </rPr>
      <t>预付账款评估明细表</t>
    </r>
  </si>
  <si>
    <r>
      <rPr>
        <b/>
        <sz val="9"/>
        <rFont val="楷体_GB2312"/>
        <charset val="134"/>
      </rPr>
      <t>收款单位名称（结算对象</t>
    </r>
    <r>
      <rPr>
        <b/>
        <sz val="9"/>
        <rFont val="Arial Narrow"/>
        <charset val="134"/>
      </rPr>
      <t>)</t>
    </r>
  </si>
  <si>
    <r>
      <rPr>
        <b/>
        <sz val="9"/>
        <rFont val="楷体_GB2312"/>
        <charset val="134"/>
      </rPr>
      <t>帐龄</t>
    </r>
  </si>
  <si>
    <r>
      <rPr>
        <sz val="9"/>
        <rFont val="宋体"/>
        <charset val="134"/>
      </rPr>
      <t>减：预付账款坏帐准备</t>
    </r>
  </si>
  <si>
    <r>
      <rPr>
        <sz val="20"/>
        <rFont val="隶书"/>
        <charset val="134"/>
      </rPr>
      <t>应收利息评估明细表</t>
    </r>
  </si>
  <si>
    <r>
      <rPr>
        <b/>
        <sz val="9"/>
        <rFont val="楷体_GB2312"/>
        <charset val="134"/>
      </rPr>
      <t>利息类型</t>
    </r>
  </si>
  <si>
    <r>
      <rPr>
        <b/>
        <sz val="9"/>
        <rFont val="楷体_GB2312"/>
        <charset val="134"/>
      </rPr>
      <t>本金</t>
    </r>
  </si>
  <si>
    <r>
      <rPr>
        <b/>
        <sz val="9"/>
        <rFont val="楷体_GB2312"/>
        <charset val="134"/>
      </rPr>
      <t>利息所属期间</t>
    </r>
  </si>
  <si>
    <r>
      <rPr>
        <b/>
        <sz val="9"/>
        <rFont val="楷体_GB2312"/>
        <charset val="134"/>
      </rPr>
      <t>利息率</t>
    </r>
    <r>
      <rPr>
        <b/>
        <sz val="9"/>
        <rFont val="Arial Narrow"/>
        <charset val="134"/>
      </rPr>
      <t>%</t>
    </r>
  </si>
  <si>
    <r>
      <rPr>
        <sz val="20"/>
        <rFont val="隶书"/>
        <charset val="134"/>
      </rPr>
      <t>应收股利（应收利润）评估明细表</t>
    </r>
  </si>
  <si>
    <r>
      <rPr>
        <b/>
        <sz val="9"/>
        <rFont val="楷体_GB2312"/>
        <charset val="134"/>
      </rPr>
      <t>户名（结算对象</t>
    </r>
    <r>
      <rPr>
        <b/>
        <sz val="9"/>
        <rFont val="Arial Narrow"/>
        <charset val="134"/>
      </rPr>
      <t>)</t>
    </r>
  </si>
  <si>
    <r>
      <rPr>
        <b/>
        <sz val="9"/>
        <rFont val="楷体_GB2312"/>
        <charset val="134"/>
      </rPr>
      <t>股利所属期间</t>
    </r>
  </si>
  <si>
    <r>
      <rPr>
        <sz val="20"/>
        <rFont val="隶书"/>
        <charset val="134"/>
      </rPr>
      <t>其他应收款评估明细表</t>
    </r>
  </si>
  <si>
    <r>
      <rPr>
        <sz val="9"/>
        <rFont val="Arial Narrow"/>
        <charset val="134"/>
      </rPr>
      <t>3</t>
    </r>
    <r>
      <rPr>
        <sz val="9"/>
        <rFont val="宋体"/>
        <charset val="134"/>
      </rPr>
      <t>）评估基准日后已部分或全部收回款项的，应注明日期及金额，如</t>
    </r>
    <r>
      <rPr>
        <sz val="9"/>
        <rFont val="Arial Narrow"/>
        <charset val="134"/>
      </rPr>
      <t>“2003</t>
    </r>
    <r>
      <rPr>
        <sz val="9"/>
        <rFont val="宋体"/>
        <charset val="134"/>
      </rPr>
      <t>年</t>
    </r>
    <r>
      <rPr>
        <sz val="9"/>
        <rFont val="Arial Narrow"/>
        <charset val="134"/>
      </rPr>
      <t>2</t>
    </r>
    <r>
      <rPr>
        <sz val="9"/>
        <rFont val="宋体"/>
        <charset val="134"/>
      </rPr>
      <t>月</t>
    </r>
    <r>
      <rPr>
        <sz val="9"/>
        <rFont val="Arial Narrow"/>
        <charset val="134"/>
      </rPr>
      <t>4</t>
    </r>
    <r>
      <rPr>
        <sz val="9"/>
        <rFont val="宋体"/>
        <charset val="134"/>
      </rPr>
      <t>日收回</t>
    </r>
    <r>
      <rPr>
        <sz val="9"/>
        <rFont val="Arial Narrow"/>
        <charset val="134"/>
      </rPr>
      <t>8,530.00</t>
    </r>
    <r>
      <rPr>
        <sz val="9"/>
        <rFont val="宋体"/>
        <charset val="134"/>
      </rPr>
      <t>元</t>
    </r>
    <r>
      <rPr>
        <sz val="9"/>
        <rFont val="Arial Narrow"/>
        <charset val="134"/>
      </rPr>
      <t>”</t>
    </r>
    <r>
      <rPr>
        <sz val="9"/>
        <rFont val="宋体"/>
        <charset val="134"/>
      </rPr>
      <t>；</t>
    </r>
  </si>
  <si>
    <r>
      <rPr>
        <sz val="20"/>
        <rFont val="隶书"/>
        <charset val="134"/>
      </rPr>
      <t>存货评估汇总表</t>
    </r>
  </si>
  <si>
    <t>跌价准备</t>
  </si>
  <si>
    <t>3-9-1</t>
  </si>
  <si>
    <r>
      <rPr>
        <sz val="9"/>
        <rFont val="楷体_GB2312"/>
        <charset val="134"/>
      </rPr>
      <t>原材料</t>
    </r>
  </si>
  <si>
    <t>3-9-2</t>
  </si>
  <si>
    <r>
      <rPr>
        <sz val="9"/>
        <rFont val="楷体_GB2312"/>
        <charset val="134"/>
      </rPr>
      <t>材料采购（在途物资）</t>
    </r>
  </si>
  <si>
    <t>3-9-3</t>
  </si>
  <si>
    <r>
      <rPr>
        <sz val="9"/>
        <rFont val="楷体_GB2312"/>
        <charset val="134"/>
      </rPr>
      <t>在库低值易耗品</t>
    </r>
  </si>
  <si>
    <t>3-9-4</t>
  </si>
  <si>
    <r>
      <rPr>
        <sz val="9"/>
        <rFont val="楷体_GB2312"/>
        <charset val="134"/>
      </rPr>
      <t>包装物（库存物资）</t>
    </r>
  </si>
  <si>
    <t>3-9-5</t>
  </si>
  <si>
    <r>
      <rPr>
        <sz val="9"/>
        <rFont val="楷体_GB2312"/>
        <charset val="134"/>
      </rPr>
      <t>委托加工物资</t>
    </r>
  </si>
  <si>
    <t>3-9-6</t>
  </si>
  <si>
    <r>
      <rPr>
        <sz val="9"/>
        <rFont val="楷体_GB2312"/>
        <charset val="134"/>
      </rPr>
      <t>产成品（库存商品）</t>
    </r>
  </si>
  <si>
    <t>3-9-6-1</t>
  </si>
  <si>
    <r>
      <rPr>
        <sz val="9"/>
        <rFont val="楷体_GB2312"/>
        <charset val="134"/>
      </rPr>
      <t>产成品（开发产品）</t>
    </r>
  </si>
  <si>
    <t>3-9-6-2</t>
  </si>
  <si>
    <r>
      <rPr>
        <sz val="9"/>
        <rFont val="楷体_GB2312"/>
        <charset val="134"/>
      </rPr>
      <t>产成品（出租开发产品）</t>
    </r>
  </si>
  <si>
    <t>3-9-7</t>
  </si>
  <si>
    <r>
      <rPr>
        <sz val="9"/>
        <rFont val="楷体_GB2312"/>
        <charset val="134"/>
      </rPr>
      <t>在产品（自制半成品）</t>
    </r>
  </si>
  <si>
    <t>3-9-7-1</t>
  </si>
  <si>
    <r>
      <rPr>
        <sz val="9"/>
        <rFont val="楷体_GB2312"/>
        <charset val="134"/>
      </rPr>
      <t>在产品（开发成本）</t>
    </r>
  </si>
  <si>
    <t>3-9-8</t>
  </si>
  <si>
    <r>
      <rPr>
        <sz val="9"/>
        <rFont val="楷体_GB2312"/>
        <charset val="134"/>
      </rPr>
      <t>分期收款发出商品</t>
    </r>
  </si>
  <si>
    <t>3-9-9</t>
  </si>
  <si>
    <r>
      <rPr>
        <sz val="9"/>
        <rFont val="楷体_GB2312"/>
        <charset val="134"/>
      </rPr>
      <t>在用低值易耗品</t>
    </r>
  </si>
  <si>
    <t>3-9-10</t>
  </si>
  <si>
    <r>
      <rPr>
        <sz val="9"/>
        <rFont val="楷体_GB2312"/>
        <charset val="134"/>
      </rPr>
      <t>委托代销商品</t>
    </r>
  </si>
  <si>
    <t>3-9-11</t>
  </si>
  <si>
    <r>
      <rPr>
        <sz val="9"/>
        <rFont val="楷体_GB2312"/>
        <charset val="134"/>
      </rPr>
      <t>受托代销商品</t>
    </r>
  </si>
  <si>
    <t>3-9-12</t>
  </si>
  <si>
    <r>
      <rPr>
        <sz val="9"/>
        <rFont val="楷体_GB2312"/>
        <charset val="134"/>
      </rPr>
      <t>未结算工程</t>
    </r>
  </si>
  <si>
    <t>3-9-13</t>
  </si>
  <si>
    <r>
      <rPr>
        <sz val="9"/>
        <rFont val="楷体_GB2312"/>
        <charset val="134"/>
      </rPr>
      <t>周转材料</t>
    </r>
  </si>
  <si>
    <r>
      <rPr>
        <sz val="9"/>
        <rFont val="楷体_GB2312"/>
        <charset val="134"/>
      </rPr>
      <t>存货合计</t>
    </r>
  </si>
  <si>
    <r>
      <rPr>
        <sz val="9"/>
        <rFont val="楷体_GB2312"/>
        <charset val="134"/>
      </rPr>
      <t>减：存货跌价准备</t>
    </r>
  </si>
  <si>
    <r>
      <rPr>
        <sz val="9"/>
        <rFont val="楷体_GB2312"/>
        <charset val="134"/>
      </rPr>
      <t>存货净额</t>
    </r>
  </si>
  <si>
    <r>
      <rPr>
        <sz val="20"/>
        <rFont val="隶书"/>
        <charset val="134"/>
      </rPr>
      <t>存货</t>
    </r>
    <r>
      <rPr>
        <sz val="20"/>
        <rFont val="Arial Narrow"/>
        <charset val="134"/>
      </rPr>
      <t>—</t>
    </r>
    <r>
      <rPr>
        <sz val="20"/>
        <rFont val="隶书"/>
        <charset val="134"/>
      </rPr>
      <t>原材料评估明细表</t>
    </r>
  </si>
  <si>
    <r>
      <rPr>
        <b/>
        <sz val="9"/>
        <rFont val="楷体_GB2312"/>
        <charset val="134"/>
      </rPr>
      <t>名称及规格型号</t>
    </r>
  </si>
  <si>
    <r>
      <rPr>
        <b/>
        <sz val="9"/>
        <rFont val="楷体_GB2312"/>
        <charset val="134"/>
      </rPr>
      <t>计量</t>
    </r>
    <r>
      <rPr>
        <b/>
        <sz val="9"/>
        <rFont val="Arial Narrow"/>
        <charset val="134"/>
      </rPr>
      <t xml:space="preserve">   </t>
    </r>
    <r>
      <rPr>
        <b/>
        <sz val="9"/>
        <rFont val="楷体_GB2312"/>
        <charset val="134"/>
      </rPr>
      <t>单位</t>
    </r>
  </si>
  <si>
    <r>
      <rPr>
        <b/>
        <sz val="9"/>
        <rFont val="楷体_GB2312"/>
        <charset val="134"/>
      </rPr>
      <t>存放</t>
    </r>
    <r>
      <rPr>
        <b/>
        <sz val="9"/>
        <rFont val="Arial Narrow"/>
        <charset val="134"/>
      </rPr>
      <t xml:space="preserve">  </t>
    </r>
    <r>
      <rPr>
        <b/>
        <sz val="9"/>
        <rFont val="楷体_GB2312"/>
        <charset val="134"/>
      </rPr>
      <t>地点</t>
    </r>
  </si>
  <si>
    <r>
      <rPr>
        <b/>
        <sz val="9"/>
        <rFont val="楷体_GB2312"/>
        <charset val="134"/>
      </rPr>
      <t>跌价准备</t>
    </r>
  </si>
  <si>
    <t>单位数量核对</t>
  </si>
  <si>
    <r>
      <rPr>
        <b/>
        <sz val="9"/>
        <rFont val="楷体_GB2312"/>
        <charset val="134"/>
      </rPr>
      <t>本月均价</t>
    </r>
  </si>
  <si>
    <r>
      <rPr>
        <b/>
        <sz val="9"/>
        <rFont val="楷体_GB2312"/>
        <charset val="134"/>
      </rPr>
      <t>数量</t>
    </r>
  </si>
  <si>
    <r>
      <rPr>
        <b/>
        <sz val="9"/>
        <rFont val="楷体_GB2312"/>
        <charset val="134"/>
      </rPr>
      <t>单价</t>
    </r>
  </si>
  <si>
    <r>
      <rPr>
        <b/>
        <sz val="9"/>
        <rFont val="楷体_GB2312"/>
        <charset val="134"/>
      </rPr>
      <t>金额</t>
    </r>
  </si>
  <si>
    <r>
      <rPr>
        <b/>
        <sz val="9"/>
        <rFont val="楷体_GB2312"/>
        <charset val="134"/>
      </rPr>
      <t>实际数量</t>
    </r>
  </si>
  <si>
    <r>
      <rPr>
        <sz val="9"/>
        <rFont val="Arial Narrow"/>
        <charset val="134"/>
      </rPr>
      <t>1</t>
    </r>
    <r>
      <rPr>
        <sz val="9"/>
        <rFont val="宋体"/>
        <charset val="134"/>
      </rPr>
      <t>）正常，无需填写；</t>
    </r>
    <r>
      <rPr>
        <sz val="9"/>
        <rFont val="Arial Narrow"/>
        <charset val="134"/>
      </rPr>
      <t>2</t>
    </r>
    <r>
      <rPr>
        <sz val="9"/>
        <rFont val="宋体"/>
        <charset val="134"/>
      </rPr>
      <t>）残次，填</t>
    </r>
    <r>
      <rPr>
        <sz val="9"/>
        <rFont val="Arial Narrow"/>
        <charset val="134"/>
      </rPr>
      <t>“A”</t>
    </r>
    <r>
      <rPr>
        <sz val="9"/>
        <rFont val="宋体"/>
        <charset val="134"/>
      </rPr>
      <t>；</t>
    </r>
    <r>
      <rPr>
        <sz val="9"/>
        <rFont val="Arial Narrow"/>
        <charset val="134"/>
      </rPr>
      <t>3</t>
    </r>
    <r>
      <rPr>
        <sz val="9"/>
        <rFont val="宋体"/>
        <charset val="134"/>
      </rPr>
      <t>）变质，填</t>
    </r>
    <r>
      <rPr>
        <sz val="9"/>
        <rFont val="Arial Narrow"/>
        <charset val="134"/>
      </rPr>
      <t>“B”</t>
    </r>
    <r>
      <rPr>
        <sz val="9"/>
        <rFont val="宋体"/>
        <charset val="134"/>
      </rPr>
      <t>；</t>
    </r>
    <r>
      <rPr>
        <sz val="9"/>
        <rFont val="Arial Narrow"/>
        <charset val="134"/>
      </rPr>
      <t>4</t>
    </r>
    <r>
      <rPr>
        <sz val="9"/>
        <rFont val="宋体"/>
        <charset val="134"/>
      </rPr>
      <t>）毁损，填</t>
    </r>
    <r>
      <rPr>
        <sz val="9"/>
        <rFont val="Arial Narrow"/>
        <charset val="134"/>
      </rPr>
      <t>“C”</t>
    </r>
    <r>
      <rPr>
        <sz val="9"/>
        <rFont val="宋体"/>
        <charset val="134"/>
      </rPr>
      <t>；</t>
    </r>
    <r>
      <rPr>
        <sz val="9"/>
        <rFont val="Arial Narrow"/>
        <charset val="134"/>
      </rPr>
      <t>5</t>
    </r>
    <r>
      <rPr>
        <sz val="9"/>
        <rFont val="宋体"/>
        <charset val="134"/>
      </rPr>
      <t>）滞销，填</t>
    </r>
    <r>
      <rPr>
        <sz val="9"/>
        <rFont val="Arial Narrow"/>
        <charset val="134"/>
      </rPr>
      <t>“E”</t>
    </r>
    <r>
      <rPr>
        <sz val="9"/>
        <rFont val="宋体"/>
        <charset val="134"/>
      </rPr>
      <t>；</t>
    </r>
  </si>
  <si>
    <r>
      <rPr>
        <sz val="9"/>
        <rFont val="Arial Narrow"/>
        <charset val="134"/>
      </rPr>
      <t>6</t>
    </r>
    <r>
      <rPr>
        <sz val="9"/>
        <rFont val="宋体"/>
        <charset val="134"/>
      </rPr>
      <t>）积压，填</t>
    </r>
    <r>
      <rPr>
        <sz val="9"/>
        <rFont val="Arial Narrow"/>
        <charset val="134"/>
      </rPr>
      <t>“D”</t>
    </r>
    <r>
      <rPr>
        <sz val="9"/>
        <rFont val="宋体"/>
        <charset val="134"/>
      </rPr>
      <t>并在备注中填写已积压时间</t>
    </r>
    <r>
      <rPr>
        <sz val="9"/>
        <rFont val="Arial Narrow"/>
        <charset val="134"/>
      </rPr>
      <t>“1</t>
    </r>
    <r>
      <rPr>
        <sz val="9"/>
        <rFont val="宋体"/>
        <charset val="134"/>
      </rPr>
      <t>年以内</t>
    </r>
    <r>
      <rPr>
        <sz val="9"/>
        <rFont val="Arial Narrow"/>
        <charset val="134"/>
      </rPr>
      <t>”</t>
    </r>
    <r>
      <rPr>
        <sz val="9"/>
        <rFont val="宋体"/>
        <charset val="134"/>
      </rPr>
      <t>、</t>
    </r>
    <r>
      <rPr>
        <sz val="9"/>
        <rFont val="Arial Narrow"/>
        <charset val="134"/>
      </rPr>
      <t>“1~2</t>
    </r>
    <r>
      <rPr>
        <sz val="9"/>
        <rFont val="宋体"/>
        <charset val="134"/>
      </rPr>
      <t>年</t>
    </r>
    <r>
      <rPr>
        <sz val="9"/>
        <rFont val="Arial Narrow"/>
        <charset val="134"/>
      </rPr>
      <t>”</t>
    </r>
    <r>
      <rPr>
        <sz val="9"/>
        <rFont val="宋体"/>
        <charset val="134"/>
      </rPr>
      <t>、</t>
    </r>
    <r>
      <rPr>
        <sz val="9"/>
        <rFont val="Arial Narrow"/>
        <charset val="134"/>
      </rPr>
      <t>“2~3</t>
    </r>
    <r>
      <rPr>
        <sz val="9"/>
        <rFont val="宋体"/>
        <charset val="134"/>
      </rPr>
      <t>年</t>
    </r>
    <r>
      <rPr>
        <sz val="9"/>
        <rFont val="Arial Narrow"/>
        <charset val="134"/>
      </rPr>
      <t>”</t>
    </r>
    <r>
      <rPr>
        <sz val="9"/>
        <rFont val="宋体"/>
        <charset val="134"/>
      </rPr>
      <t>、</t>
    </r>
    <r>
      <rPr>
        <sz val="9"/>
        <rFont val="Arial Narrow"/>
        <charset val="134"/>
      </rPr>
      <t>“3</t>
    </r>
    <r>
      <rPr>
        <sz val="9"/>
        <rFont val="宋体"/>
        <charset val="134"/>
      </rPr>
      <t>年以上</t>
    </r>
    <r>
      <rPr>
        <sz val="9"/>
        <rFont val="Arial Narrow"/>
        <charset val="134"/>
      </rPr>
      <t>”</t>
    </r>
    <r>
      <rPr>
        <sz val="9"/>
        <rFont val="宋体"/>
        <charset val="134"/>
      </rPr>
      <t>；</t>
    </r>
    <r>
      <rPr>
        <sz val="9"/>
        <rFont val="Arial Narrow"/>
        <charset val="134"/>
      </rPr>
      <t>7</t>
    </r>
    <r>
      <rPr>
        <sz val="9"/>
        <rFont val="宋体"/>
        <charset val="134"/>
      </rPr>
      <t>）其他情形用文字表述。</t>
    </r>
  </si>
  <si>
    <r>
      <rPr>
        <sz val="20"/>
        <rFont val="隶书"/>
        <charset val="134"/>
      </rPr>
      <t>存货</t>
    </r>
    <r>
      <rPr>
        <sz val="20"/>
        <rFont val="Arial Narrow"/>
        <charset val="134"/>
      </rPr>
      <t>—</t>
    </r>
    <r>
      <rPr>
        <sz val="20"/>
        <rFont val="隶书"/>
        <charset val="134"/>
      </rPr>
      <t>材料采购（在途物资）评估明细表</t>
    </r>
  </si>
  <si>
    <r>
      <rPr>
        <b/>
        <sz val="9"/>
        <rFont val="楷体_GB2312"/>
        <charset val="134"/>
      </rPr>
      <t>计量单位</t>
    </r>
  </si>
  <si>
    <r>
      <rPr>
        <sz val="20"/>
        <rFont val="隶书"/>
        <charset val="134"/>
      </rPr>
      <t>存货</t>
    </r>
    <r>
      <rPr>
        <sz val="20"/>
        <rFont val="Arial Narrow"/>
        <charset val="134"/>
      </rPr>
      <t>—</t>
    </r>
    <r>
      <rPr>
        <sz val="20"/>
        <rFont val="隶书"/>
        <charset val="134"/>
      </rPr>
      <t>在库低值易耗品评估明细表</t>
    </r>
  </si>
  <si>
    <r>
      <rPr>
        <sz val="20"/>
        <rFont val="隶书"/>
        <charset val="134"/>
      </rPr>
      <t>存货</t>
    </r>
    <r>
      <rPr>
        <sz val="20"/>
        <rFont val="Arial Narrow"/>
        <charset val="134"/>
      </rPr>
      <t>—</t>
    </r>
    <r>
      <rPr>
        <sz val="20"/>
        <rFont val="隶书"/>
        <charset val="134"/>
      </rPr>
      <t>包装物（库存物资）评估明细表</t>
    </r>
  </si>
  <si>
    <r>
      <rPr>
        <sz val="20"/>
        <rFont val="隶书"/>
        <charset val="134"/>
      </rPr>
      <t>存货</t>
    </r>
    <r>
      <rPr>
        <sz val="20"/>
        <rFont val="Arial Narrow"/>
        <charset val="134"/>
      </rPr>
      <t>—</t>
    </r>
    <r>
      <rPr>
        <sz val="20"/>
        <rFont val="隶书"/>
        <charset val="134"/>
      </rPr>
      <t>委托加工物资评估明细表</t>
    </r>
  </si>
  <si>
    <r>
      <rPr>
        <b/>
        <sz val="9"/>
        <rFont val="楷体_GB2312"/>
        <charset val="134"/>
      </rPr>
      <t>加工单位名称</t>
    </r>
  </si>
  <si>
    <r>
      <rPr>
        <sz val="20"/>
        <rFont val="隶书"/>
        <charset val="134"/>
      </rPr>
      <t>存货</t>
    </r>
    <r>
      <rPr>
        <sz val="20"/>
        <rFont val="Arial Narrow"/>
        <charset val="134"/>
      </rPr>
      <t>—</t>
    </r>
    <r>
      <rPr>
        <sz val="20"/>
        <rFont val="隶书"/>
        <charset val="134"/>
      </rPr>
      <t>产成品（库存商品、开发产品、农产品）评估明细表</t>
    </r>
  </si>
  <si>
    <r>
      <rPr>
        <b/>
        <sz val="9"/>
        <rFont val="楷体_GB2312"/>
        <charset val="134"/>
      </rPr>
      <t>名称</t>
    </r>
  </si>
  <si>
    <r>
      <rPr>
        <b/>
        <sz val="9"/>
        <rFont val="楷体_GB2312"/>
        <charset val="134"/>
      </rPr>
      <t>规格型号</t>
    </r>
  </si>
  <si>
    <r>
      <rPr>
        <b/>
        <sz val="9"/>
        <rFont val="楷体_GB2312"/>
        <charset val="134"/>
      </rPr>
      <t>适销程度</t>
    </r>
  </si>
  <si>
    <r>
      <rPr>
        <b/>
        <sz val="9"/>
        <rFont val="楷体_GB2312"/>
        <charset val="134"/>
      </rPr>
      <t>评估基准日出厂价</t>
    </r>
    <r>
      <rPr>
        <b/>
        <sz val="9"/>
        <rFont val="Arial Narrow"/>
        <charset val="134"/>
      </rPr>
      <t>(</t>
    </r>
    <r>
      <rPr>
        <b/>
        <sz val="9"/>
        <rFont val="楷体_GB2312"/>
        <charset val="134"/>
      </rPr>
      <t>不含税</t>
    </r>
    <r>
      <rPr>
        <b/>
        <sz val="9"/>
        <rFont val="Arial Narrow"/>
        <charset val="134"/>
      </rPr>
      <t>)</t>
    </r>
  </si>
  <si>
    <r>
      <rPr>
        <b/>
        <sz val="9"/>
        <rFont val="楷体_GB2312"/>
        <charset val="134"/>
      </rPr>
      <t>计量</t>
    </r>
    <r>
      <rPr>
        <b/>
        <sz val="9"/>
        <rFont val="Arial Narrow"/>
        <charset val="134"/>
      </rPr>
      <t xml:space="preserve">  </t>
    </r>
    <r>
      <rPr>
        <b/>
        <sz val="9"/>
        <rFont val="楷体_GB2312"/>
        <charset val="134"/>
      </rPr>
      <t>单位</t>
    </r>
  </si>
  <si>
    <r>
      <rPr>
        <b/>
        <sz val="9"/>
        <rFont val="楷体_GB2312"/>
        <charset val="134"/>
      </rPr>
      <t>外币单价</t>
    </r>
  </si>
  <si>
    <r>
      <rPr>
        <b/>
        <sz val="16"/>
        <rFont val="楷体_GB2312"/>
        <charset val="134"/>
      </rPr>
      <t>成本途径存货</t>
    </r>
    <r>
      <rPr>
        <b/>
        <sz val="16"/>
        <rFont val="Arial Narrow"/>
        <charset val="134"/>
      </rPr>
      <t>——</t>
    </r>
    <r>
      <rPr>
        <b/>
        <sz val="16"/>
        <rFont val="楷体_GB2312"/>
        <charset val="134"/>
      </rPr>
      <t>[产成品(   )在产品(   )发出商品（   ）             ]作业分析表</t>
    </r>
  </si>
  <si>
    <t>索引号:</t>
  </si>
  <si>
    <t>C3-9-6</t>
  </si>
  <si>
    <r>
      <rPr>
        <sz val="11"/>
        <rFont val="宋体"/>
        <charset val="134"/>
      </rPr>
      <t>金额单位：人民币元</t>
    </r>
    <r>
      <rPr>
        <sz val="11"/>
        <rFont val="Arial Narrow"/>
        <charset val="134"/>
      </rPr>
      <t xml:space="preserve">         </t>
    </r>
    <r>
      <rPr>
        <sz val="11"/>
        <rFont val="宋体"/>
        <charset val="134"/>
      </rPr>
      <t>页次：共</t>
    </r>
    <r>
      <rPr>
        <sz val="11"/>
        <rFont val="Arial Narrow"/>
        <charset val="134"/>
      </rPr>
      <t xml:space="preserve">  </t>
    </r>
    <r>
      <rPr>
        <sz val="11"/>
        <rFont val="宋体"/>
        <charset val="134"/>
      </rPr>
      <t>页第</t>
    </r>
    <r>
      <rPr>
        <sz val="11"/>
        <rFont val="Arial Narrow"/>
        <charset val="134"/>
      </rPr>
      <t xml:space="preserve">   </t>
    </r>
    <r>
      <rPr>
        <sz val="11"/>
        <rFont val="宋体"/>
        <charset val="134"/>
      </rPr>
      <t>页</t>
    </r>
  </si>
  <si>
    <t>名称</t>
  </si>
  <si>
    <t>规格型号</t>
  </si>
  <si>
    <t>计量单位</t>
  </si>
  <si>
    <t>账面价值</t>
  </si>
  <si>
    <t>调整后账面值</t>
  </si>
  <si>
    <t>基准日至   年  月  日财务</t>
  </si>
  <si>
    <r>
      <rPr>
        <sz val="9"/>
        <rFont val="Arial Narrow"/>
        <charset val="134"/>
      </rPr>
      <t xml:space="preserve">     </t>
    </r>
    <r>
      <rPr>
        <sz val="9"/>
        <rFont val="楷体_GB2312"/>
        <charset val="134"/>
      </rPr>
      <t xml:space="preserve">年 </t>
    </r>
    <r>
      <rPr>
        <sz val="9"/>
        <rFont val="Arial Narrow"/>
        <charset val="134"/>
      </rPr>
      <t xml:space="preserve">  </t>
    </r>
    <r>
      <rPr>
        <sz val="9"/>
        <rFont val="楷体_GB2312"/>
        <charset val="134"/>
      </rPr>
      <t>月</t>
    </r>
    <r>
      <rPr>
        <sz val="9"/>
        <rFont val="Arial Narrow"/>
        <charset val="134"/>
      </rPr>
      <t xml:space="preserve">    </t>
    </r>
    <r>
      <rPr>
        <sz val="9"/>
        <rFont val="楷体_GB2312"/>
        <charset val="134"/>
      </rPr>
      <t>日至盘点日</t>
    </r>
  </si>
  <si>
    <t>盘点日</t>
  </si>
  <si>
    <r>
      <rPr>
        <sz val="9"/>
        <rFont val="楷体_GB2312"/>
        <charset val="134"/>
      </rPr>
      <t>抽查盘盈</t>
    </r>
    <r>
      <rPr>
        <sz val="9"/>
        <rFont val="Arial Narrow"/>
        <charset val="134"/>
      </rPr>
      <t>(+)/</t>
    </r>
    <r>
      <rPr>
        <sz val="9"/>
        <rFont val="楷体_GB2312"/>
        <charset val="134"/>
      </rPr>
      <t>亏</t>
    </r>
    <r>
      <rPr>
        <sz val="9"/>
        <rFont val="Arial Narrow"/>
        <charset val="134"/>
      </rPr>
      <t>(-)</t>
    </r>
  </si>
  <si>
    <t>品质状况</t>
  </si>
  <si>
    <t>存货类别</t>
  </si>
  <si>
    <t>约当量</t>
  </si>
  <si>
    <t>被询价人或单位</t>
  </si>
  <si>
    <t>询价结果</t>
  </si>
  <si>
    <t>评估价值</t>
  </si>
  <si>
    <t>交叉索引号</t>
  </si>
  <si>
    <t>数量</t>
  </si>
  <si>
    <t>单价</t>
  </si>
  <si>
    <t>金额</t>
  </si>
  <si>
    <t>出库
数量</t>
  </si>
  <si>
    <t>入库
数量</t>
  </si>
  <si>
    <t>余额</t>
  </si>
  <si>
    <t>应存
数量</t>
  </si>
  <si>
    <t>实存
数量</t>
  </si>
  <si>
    <r>
      <rPr>
        <sz val="9"/>
        <rFont val="楷体_GB2312"/>
        <charset val="134"/>
      </rPr>
      <t>数量</t>
    </r>
    <r>
      <rPr>
        <sz val="9"/>
        <rFont val="Arial Narrow"/>
        <charset val="134"/>
      </rPr>
      <t xml:space="preserve">     </t>
    </r>
  </si>
  <si>
    <t>正常</t>
  </si>
  <si>
    <t>残次</t>
  </si>
  <si>
    <t>毁损</t>
  </si>
  <si>
    <t>滞销</t>
  </si>
  <si>
    <t>非
正常</t>
  </si>
  <si>
    <t>询价途径</t>
  </si>
  <si>
    <t>含税售价</t>
  </si>
  <si>
    <t>增值税率</t>
  </si>
  <si>
    <t>不含税售价</t>
  </si>
  <si>
    <t>销售税金（％）</t>
  </si>
  <si>
    <t>销售费用（％）</t>
  </si>
  <si>
    <t>管理费用（％）</t>
  </si>
  <si>
    <t>财务费用（％）</t>
  </si>
  <si>
    <t>经营利润</t>
  </si>
  <si>
    <t>所得税率</t>
  </si>
  <si>
    <t>所得税与销售收入比例</t>
  </si>
  <si>
    <t>所得税计算方法</t>
  </si>
  <si>
    <t>销售净利润率%</t>
  </si>
  <si>
    <t>净利润计算方法</t>
  </si>
  <si>
    <t>净利润</t>
  </si>
  <si>
    <t>净利润折减率（％）</t>
  </si>
  <si>
    <t>净利润折减</t>
  </si>
  <si>
    <t>出口退税率</t>
  </si>
  <si>
    <t>出口退税</t>
  </si>
  <si>
    <t>小计</t>
  </si>
  <si>
    <t>增减值</t>
  </si>
  <si>
    <t>增减值率</t>
  </si>
  <si>
    <t xml:space="preserve">增减值分析 </t>
  </si>
  <si>
    <t>风机（蒙古客户）</t>
  </si>
  <si>
    <t>10KW</t>
  </si>
  <si>
    <t>套</t>
  </si>
  <si>
    <t>产成品</t>
  </si>
  <si>
    <t>利润表计算法</t>
  </si>
  <si>
    <t>风机（德国客户）</t>
  </si>
  <si>
    <t>3KW</t>
  </si>
  <si>
    <t>净利润比率法</t>
  </si>
  <si>
    <t>本页小计</t>
  </si>
  <si>
    <r>
      <rPr>
        <sz val="11"/>
        <rFont val="楷体_GB2312"/>
        <charset val="134"/>
      </rPr>
      <t>合</t>
    </r>
    <r>
      <rPr>
        <sz val="11"/>
        <rFont val="Arial Narrow"/>
        <charset val="134"/>
      </rPr>
      <t xml:space="preserve">    </t>
    </r>
    <r>
      <rPr>
        <sz val="11"/>
        <rFont val="楷体_GB2312"/>
        <charset val="134"/>
      </rPr>
      <t>计</t>
    </r>
  </si>
  <si>
    <t>评估说明：</t>
  </si>
  <si>
    <t>评估人员：BBB</t>
  </si>
  <si>
    <t>清查日期：2019年3月5日</t>
  </si>
  <si>
    <t>复核人员：CCC</t>
  </si>
  <si>
    <t>复核日期：2019年3月25日</t>
  </si>
  <si>
    <t>填表说明：</t>
  </si>
  <si>
    <r>
      <rPr>
        <sz val="10"/>
        <rFont val="Arial Narrow"/>
        <charset val="134"/>
      </rPr>
      <t>1</t>
    </r>
    <r>
      <rPr>
        <sz val="10"/>
        <rFont val="楷体_GB2312"/>
        <charset val="134"/>
      </rPr>
      <t>、本表是按照存货自制的成本途径设计的作业分析类底稿，适用于所有通过自制途径取得的存货清查评估专用。如：自制半成品、在产品、产成品等。存货作业分析表中参数测算过程栏是按照评估规范对产成品评估售价法（倒算法）设计，基本与评估公式相同。</t>
    </r>
  </si>
  <si>
    <r>
      <rPr>
        <sz val="10"/>
        <rFont val="Arial Narrow"/>
        <charset val="134"/>
      </rPr>
      <t>2</t>
    </r>
    <r>
      <rPr>
        <sz val="10"/>
        <rFont val="楷体_GB2312"/>
        <charset val="134"/>
      </rPr>
      <t>、</t>
    </r>
    <r>
      <rPr>
        <sz val="10"/>
        <rFont val="Arial Narrow"/>
        <charset val="134"/>
      </rPr>
      <t>“</t>
    </r>
    <r>
      <rPr>
        <sz val="10"/>
        <rFont val="楷体_GB2312"/>
        <charset val="134"/>
      </rPr>
      <t>畅销程度</t>
    </r>
    <r>
      <rPr>
        <sz val="10"/>
        <rFont val="Arial Narrow"/>
        <charset val="134"/>
      </rPr>
      <t>”</t>
    </r>
    <r>
      <rPr>
        <sz val="10"/>
        <rFont val="楷体_GB2312"/>
        <charset val="134"/>
      </rPr>
      <t>栏应按照评估操作规范的规定，分别在清查后填写：十分畅销、正常销售、勉强销售、滞销积压等情况。</t>
    </r>
  </si>
  <si>
    <t>不扣除所得税适当利润评估单价</t>
  </si>
  <si>
    <r>
      <rPr>
        <sz val="9"/>
        <rFont val="Arial Narrow"/>
        <charset val="134"/>
      </rPr>
      <t>风机（蒙古客户）</t>
    </r>
  </si>
  <si>
    <r>
      <rPr>
        <sz val="9"/>
        <rFont val="Arial Narrow"/>
        <charset val="134"/>
      </rPr>
      <t>套</t>
    </r>
  </si>
  <si>
    <r>
      <rPr>
        <sz val="9"/>
        <rFont val="Arial Narrow"/>
        <charset val="134"/>
      </rPr>
      <t>产成品</t>
    </r>
  </si>
  <si>
    <r>
      <rPr>
        <sz val="9"/>
        <rFont val="Arial Narrow"/>
        <charset val="134"/>
      </rPr>
      <t>风机（德国客户）</t>
    </r>
  </si>
  <si>
    <t>考虑历史未来经营状况确定</t>
  </si>
  <si>
    <t>适当利润</t>
  </si>
  <si>
    <r>
      <rPr>
        <sz val="9"/>
        <rFont val="Arial Narrow"/>
        <charset val="134"/>
      </rPr>
      <t>本页小计</t>
    </r>
  </si>
  <si>
    <r>
      <rPr>
        <sz val="9"/>
        <rFont val="楷体_GB2312"/>
        <charset val="134"/>
      </rPr>
      <t>合</t>
    </r>
    <r>
      <rPr>
        <sz val="9"/>
        <rFont val="Arial Narrow"/>
        <charset val="134"/>
      </rPr>
      <t xml:space="preserve">    </t>
    </r>
    <r>
      <rPr>
        <sz val="9"/>
        <rFont val="楷体_GB2312"/>
        <charset val="134"/>
      </rPr>
      <t>计</t>
    </r>
  </si>
  <si>
    <r>
      <rPr>
        <b/>
        <sz val="16"/>
        <rFont val="楷体_GB2312"/>
        <charset val="134"/>
      </rPr>
      <t>成本途径存货</t>
    </r>
    <r>
      <rPr>
        <b/>
        <sz val="16"/>
        <rFont val="Arial Narrow"/>
        <charset val="134"/>
      </rPr>
      <t>--</t>
    </r>
    <r>
      <rPr>
        <b/>
        <sz val="16"/>
        <rFont val="楷体_GB2312"/>
        <charset val="134"/>
      </rPr>
      <t>费用费率参数测算表</t>
    </r>
    <r>
      <rPr>
        <b/>
        <sz val="16"/>
        <rFont val="Arial Narrow"/>
        <charset val="134"/>
      </rPr>
      <t xml:space="preserve">                    </t>
    </r>
    <r>
      <rPr>
        <sz val="11"/>
        <rFont val="楷体_GB2312"/>
        <charset val="134"/>
      </rPr>
      <t>索引号：</t>
    </r>
    <r>
      <rPr>
        <sz val="11"/>
        <rFont val="Arial Narrow"/>
        <charset val="134"/>
      </rPr>
      <t>C3-9-</t>
    </r>
    <r>
      <rPr>
        <sz val="11"/>
        <rFont val="楷体_GB2312"/>
        <charset val="134"/>
      </rPr>
      <t>（</t>
    </r>
    <r>
      <rPr>
        <sz val="11"/>
        <rFont val="Arial Narrow"/>
        <charset val="134"/>
      </rPr>
      <t xml:space="preserve">  </t>
    </r>
    <r>
      <rPr>
        <sz val="11"/>
        <rFont val="楷体_GB2312"/>
        <charset val="134"/>
      </rPr>
      <t>）</t>
    </r>
    <r>
      <rPr>
        <sz val="11"/>
        <rFont val="Arial Narrow"/>
        <charset val="134"/>
      </rPr>
      <t>/1-1</t>
    </r>
  </si>
  <si>
    <r>
      <rPr>
        <sz val="11"/>
        <rFont val="楷体_GB2312"/>
        <charset val="134"/>
      </rPr>
      <t>项目名称：</t>
    </r>
  </si>
  <si>
    <r>
      <rPr>
        <sz val="11"/>
        <rFont val="Arial Narrow"/>
        <charset val="134"/>
      </rPr>
      <t>2011</t>
    </r>
    <r>
      <rPr>
        <sz val="11"/>
        <rFont val="宋体"/>
        <charset val="134"/>
      </rPr>
      <t>年</t>
    </r>
    <r>
      <rPr>
        <sz val="11"/>
        <rFont val="Arial Narrow"/>
        <charset val="134"/>
      </rPr>
      <t>1-3</t>
    </r>
    <r>
      <rPr>
        <sz val="11"/>
        <rFont val="宋体"/>
        <charset val="134"/>
      </rPr>
      <t>月</t>
    </r>
  </si>
  <si>
    <r>
      <rPr>
        <sz val="11"/>
        <rFont val="Arial Narrow"/>
        <charset val="134"/>
      </rPr>
      <t>2010</t>
    </r>
    <r>
      <rPr>
        <sz val="11"/>
        <rFont val="楷体_GB2312"/>
        <charset val="134"/>
      </rPr>
      <t>年</t>
    </r>
  </si>
  <si>
    <r>
      <rPr>
        <sz val="11"/>
        <rFont val="Arial Narrow"/>
        <charset val="134"/>
      </rPr>
      <t>2009</t>
    </r>
    <r>
      <rPr>
        <sz val="11"/>
        <rFont val="楷体_GB2312"/>
        <charset val="134"/>
      </rPr>
      <t>年</t>
    </r>
  </si>
  <si>
    <r>
      <rPr>
        <sz val="11"/>
        <rFont val="Arial Narrow"/>
        <charset val="134"/>
      </rPr>
      <t xml:space="preserve">  </t>
    </r>
    <r>
      <rPr>
        <sz val="11"/>
        <rFont val="宋体"/>
        <charset val="134"/>
      </rPr>
      <t>合</t>
    </r>
    <r>
      <rPr>
        <sz val="11"/>
        <rFont val="Arial Narrow"/>
        <charset val="134"/>
      </rPr>
      <t xml:space="preserve">  </t>
    </r>
    <r>
      <rPr>
        <sz val="11"/>
        <rFont val="宋体"/>
        <charset val="134"/>
      </rPr>
      <t>计</t>
    </r>
  </si>
  <si>
    <t>平均值</t>
  </si>
  <si>
    <r>
      <rPr>
        <sz val="11"/>
        <rFont val="楷体_GB2312"/>
        <charset val="134"/>
      </rPr>
      <t>行业
平均值</t>
    </r>
  </si>
  <si>
    <r>
      <rPr>
        <sz val="11"/>
        <rFont val="楷体_GB2312"/>
        <charset val="134"/>
      </rPr>
      <t>参数
确定方法</t>
    </r>
  </si>
  <si>
    <r>
      <rPr>
        <sz val="11"/>
        <rFont val="楷体_GB2312"/>
        <charset val="134"/>
      </rPr>
      <t>确定评估参数</t>
    </r>
  </si>
  <si>
    <r>
      <rPr>
        <sz val="11"/>
        <rFont val="楷体_GB2312"/>
        <charset val="134"/>
      </rPr>
      <t>交叉索引号</t>
    </r>
  </si>
  <si>
    <r>
      <rPr>
        <sz val="11"/>
        <rFont val="楷体_GB2312"/>
        <charset val="134"/>
      </rPr>
      <t>备注</t>
    </r>
  </si>
  <si>
    <r>
      <rPr>
        <sz val="10"/>
        <rFont val="楷体_GB2312"/>
        <charset val="134"/>
      </rPr>
      <t>金额</t>
    </r>
  </si>
  <si>
    <r>
      <rPr>
        <sz val="10"/>
        <rFont val="楷体_GB2312"/>
        <charset val="134"/>
      </rPr>
      <t>成本费用比率％</t>
    </r>
  </si>
  <si>
    <r>
      <rPr>
        <sz val="11"/>
        <rFont val="楷体_GB2312"/>
        <charset val="134"/>
      </rPr>
      <t>数量</t>
    </r>
    <r>
      <rPr>
        <sz val="11"/>
        <rFont val="Arial Narrow"/>
        <charset val="134"/>
      </rPr>
      <t xml:space="preserve">     </t>
    </r>
  </si>
  <si>
    <r>
      <rPr>
        <sz val="11"/>
        <rFont val="楷体_GB2312"/>
        <charset val="134"/>
      </rPr>
      <t>金额</t>
    </r>
  </si>
  <si>
    <r>
      <rPr>
        <sz val="11"/>
        <rFont val="楷体_GB2312"/>
        <charset val="134"/>
      </rPr>
      <t>调整值</t>
    </r>
  </si>
  <si>
    <r>
      <rPr>
        <sz val="11"/>
        <rFont val="楷体_GB2312"/>
        <charset val="134"/>
      </rPr>
      <t>确定参数</t>
    </r>
  </si>
  <si>
    <r>
      <rPr>
        <sz val="9"/>
        <rFont val="楷体_GB2312"/>
        <charset val="134"/>
      </rPr>
      <t>主营业务收入</t>
    </r>
  </si>
  <si>
    <r>
      <rPr>
        <sz val="9"/>
        <rFont val="楷体_GB2312"/>
        <charset val="134"/>
      </rPr>
      <t>主营业务成本</t>
    </r>
  </si>
  <si>
    <r>
      <rPr>
        <sz val="9"/>
        <rFont val="楷体_GB2312"/>
        <charset val="134"/>
      </rPr>
      <t>销售税金及附加</t>
    </r>
  </si>
  <si>
    <t>当期</t>
  </si>
  <si>
    <r>
      <rPr>
        <sz val="9"/>
        <rFont val="楷体_GB2312"/>
        <charset val="134"/>
      </rPr>
      <t>销售费用</t>
    </r>
  </si>
  <si>
    <r>
      <rPr>
        <sz val="9"/>
        <rFont val="楷体_GB2312"/>
        <charset val="134"/>
      </rPr>
      <t>管理费用</t>
    </r>
  </si>
  <si>
    <r>
      <rPr>
        <sz val="9"/>
        <rFont val="楷体_GB2312"/>
        <charset val="134"/>
      </rPr>
      <t>财务费用</t>
    </r>
  </si>
  <si>
    <r>
      <rPr>
        <sz val="9"/>
        <rFont val="楷体_GB2312"/>
        <charset val="134"/>
      </rPr>
      <t>所得税</t>
    </r>
  </si>
  <si>
    <r>
      <rPr>
        <sz val="9"/>
        <rFont val="楷体_GB2312"/>
        <charset val="134"/>
      </rPr>
      <t>净利润</t>
    </r>
  </si>
  <si>
    <r>
      <rPr>
        <sz val="9"/>
        <rFont val="楷体_GB2312"/>
        <charset val="134"/>
      </rPr>
      <t>净利润折减率</t>
    </r>
  </si>
  <si>
    <t>周转率分析</t>
  </si>
  <si>
    <r>
      <rPr>
        <sz val="8"/>
        <rFont val="Arial Narrow"/>
        <charset val="134"/>
      </rPr>
      <t>C3-9-</t>
    </r>
    <r>
      <rPr>
        <sz val="8"/>
        <rFont val="宋体"/>
        <charset val="134"/>
      </rPr>
      <t>（</t>
    </r>
    <r>
      <rPr>
        <sz val="8"/>
        <rFont val="Arial Narrow"/>
        <charset val="134"/>
      </rPr>
      <t xml:space="preserve">  </t>
    </r>
    <r>
      <rPr>
        <sz val="8"/>
        <rFont val="宋体"/>
        <charset val="134"/>
      </rPr>
      <t>）</t>
    </r>
    <r>
      <rPr>
        <sz val="8"/>
        <rFont val="Arial Narrow"/>
        <charset val="134"/>
      </rPr>
      <t>/1-2</t>
    </r>
  </si>
  <si>
    <r>
      <rPr>
        <sz val="11"/>
        <rFont val="Arial Narrow"/>
        <charset val="134"/>
      </rPr>
      <t>1</t>
    </r>
    <r>
      <rPr>
        <sz val="11"/>
        <rFont val="楷体_GB2312"/>
        <charset val="134"/>
      </rPr>
      <t xml:space="preserve">、评估方法介绍：
</t>
    </r>
    <r>
      <rPr>
        <sz val="11"/>
        <rFont val="Arial Narrow"/>
        <charset val="134"/>
      </rPr>
      <t>2</t>
    </r>
    <r>
      <rPr>
        <sz val="11"/>
        <rFont val="楷体_GB2312"/>
        <charset val="134"/>
      </rPr>
      <t>、披露及调整事项说明：</t>
    </r>
  </si>
  <si>
    <r>
      <rPr>
        <sz val="12"/>
        <rFont val="楷体_GB2312"/>
        <charset val="134"/>
      </rPr>
      <t>填表说明：</t>
    </r>
  </si>
  <si>
    <r>
      <rPr>
        <sz val="12"/>
        <rFont val="Arial Narrow"/>
        <charset val="134"/>
      </rPr>
      <t>1</t>
    </r>
    <r>
      <rPr>
        <sz val="12"/>
        <rFont val="楷体_GB2312"/>
        <charset val="134"/>
      </rPr>
      <t>、本表格仅供参考。注册资产评估师和评估机构执行资产评估业务，需要根据评估项目具体情况，恰当选用并做必要的修改、调整或增删。注册资产评估师和评估机构不因使用参考格式而转移相应责任。</t>
    </r>
  </si>
  <si>
    <r>
      <rPr>
        <sz val="12"/>
        <rFont val="Arial Narrow"/>
        <charset val="134"/>
      </rPr>
      <t>2</t>
    </r>
    <r>
      <rPr>
        <sz val="12"/>
        <rFont val="楷体_GB2312"/>
        <charset val="134"/>
      </rPr>
      <t>、本表是成本途径存货分析作业表的补充表格，适用于所有按照成本途径计算存货评估价值的表格。</t>
    </r>
  </si>
  <si>
    <r>
      <rPr>
        <sz val="12"/>
        <rFont val="Arial Narrow"/>
        <charset val="134"/>
      </rPr>
      <t>3</t>
    </r>
    <r>
      <rPr>
        <sz val="12"/>
        <rFont val="楷体_GB2312"/>
        <charset val="134"/>
      </rPr>
      <t>、存货评估参数测算表中，可用三年内企业各项参数的实际数值，作为评估参数；如果无法收集到该资料，也可以选择行业的平均值作为评估参数。</t>
    </r>
  </si>
  <si>
    <r>
      <rPr>
        <sz val="12"/>
        <rFont val="Arial Narrow"/>
        <charset val="134"/>
      </rPr>
      <t>4</t>
    </r>
    <r>
      <rPr>
        <sz val="12"/>
        <rFont val="楷体_GB2312"/>
        <charset val="134"/>
      </rPr>
      <t>、参数确定方法栏可以填写：企业几年平均值、行业平均值、或其他方法。</t>
    </r>
  </si>
  <si>
    <r>
      <rPr>
        <sz val="20"/>
        <rFont val="隶书"/>
        <charset val="134"/>
      </rPr>
      <t>存货</t>
    </r>
    <r>
      <rPr>
        <sz val="20"/>
        <rFont val="Arial Narrow"/>
        <charset val="134"/>
      </rPr>
      <t>---</t>
    </r>
    <r>
      <rPr>
        <sz val="20"/>
        <rFont val="隶书"/>
        <charset val="134"/>
      </rPr>
      <t>产成品（开发产品）评估明细表</t>
    </r>
  </si>
  <si>
    <r>
      <rPr>
        <b/>
        <sz val="9"/>
        <rFont val="楷体_GB2312"/>
        <charset val="134"/>
      </rPr>
      <t>项目名称</t>
    </r>
  </si>
  <si>
    <r>
      <rPr>
        <b/>
        <sz val="9"/>
        <rFont val="楷体_GB2312"/>
        <charset val="134"/>
      </rPr>
      <t>土地情况</t>
    </r>
  </si>
  <si>
    <r>
      <rPr>
        <b/>
        <sz val="9"/>
        <rFont val="楷体_GB2312"/>
        <charset val="134"/>
      </rPr>
      <t>座落位置</t>
    </r>
  </si>
  <si>
    <r>
      <rPr>
        <b/>
        <sz val="9"/>
        <rFont val="楷体_GB2312"/>
        <charset val="134"/>
      </rPr>
      <t>项目总面积</t>
    </r>
    <r>
      <rPr>
        <b/>
        <sz val="9"/>
        <rFont val="Arial Narrow"/>
        <charset val="134"/>
      </rPr>
      <t>(M2)</t>
    </r>
  </si>
  <si>
    <r>
      <rPr>
        <b/>
        <sz val="9"/>
        <rFont val="楷体_GB2312"/>
        <charset val="134"/>
      </rPr>
      <t>未交房面积</t>
    </r>
    <r>
      <rPr>
        <b/>
        <sz val="9"/>
        <rFont val="Arial Narrow"/>
        <charset val="134"/>
      </rPr>
      <t>(M2)</t>
    </r>
  </si>
  <si>
    <r>
      <rPr>
        <b/>
        <sz val="9"/>
        <rFont val="楷体_GB2312"/>
        <charset val="134"/>
      </rPr>
      <t>未交房部分预售面积</t>
    </r>
    <r>
      <rPr>
        <b/>
        <sz val="9"/>
        <rFont val="Arial Narrow"/>
        <charset val="134"/>
      </rPr>
      <t>(M2)</t>
    </r>
  </si>
  <si>
    <r>
      <rPr>
        <b/>
        <sz val="9"/>
        <rFont val="楷体_GB2312"/>
        <charset val="134"/>
      </rPr>
      <t>未交房部分待售面积</t>
    </r>
    <r>
      <rPr>
        <b/>
        <sz val="9"/>
        <rFont val="Arial Narrow"/>
        <charset val="134"/>
      </rPr>
      <t>(M2)</t>
    </r>
  </si>
  <si>
    <r>
      <rPr>
        <b/>
        <sz val="9"/>
        <rFont val="楷体_GB2312"/>
        <charset val="134"/>
      </rPr>
      <t>待售部分预计出售时间</t>
    </r>
  </si>
  <si>
    <r>
      <rPr>
        <b/>
        <sz val="9"/>
        <rFont val="楷体_GB2312"/>
        <charset val="134"/>
      </rPr>
      <t>待售部分预计出售均价</t>
    </r>
    <r>
      <rPr>
        <b/>
        <sz val="9"/>
        <rFont val="Arial Narrow"/>
        <charset val="134"/>
      </rPr>
      <t>(</t>
    </r>
    <r>
      <rPr>
        <b/>
        <sz val="9"/>
        <rFont val="楷体_GB2312"/>
        <charset val="134"/>
      </rPr>
      <t>元</t>
    </r>
    <r>
      <rPr>
        <b/>
        <sz val="9"/>
        <rFont val="Arial Narrow"/>
        <charset val="134"/>
      </rPr>
      <t>/M2)</t>
    </r>
  </si>
  <si>
    <r>
      <rPr>
        <b/>
        <sz val="9"/>
        <rFont val="Arial Narrow"/>
        <charset val="134"/>
      </rPr>
      <t xml:space="preserve"> </t>
    </r>
    <r>
      <rPr>
        <b/>
        <sz val="9"/>
        <rFont val="楷体_GB2312"/>
        <charset val="134"/>
      </rPr>
      <t>审计前账面值</t>
    </r>
  </si>
  <si>
    <r>
      <rPr>
        <b/>
        <sz val="9"/>
        <rFont val="Arial Narrow"/>
        <charset val="134"/>
      </rPr>
      <t xml:space="preserve"> </t>
    </r>
    <r>
      <rPr>
        <b/>
        <sz val="9"/>
        <rFont val="楷体_GB2312"/>
        <charset val="134"/>
      </rPr>
      <t>账面价值</t>
    </r>
  </si>
  <si>
    <r>
      <rPr>
        <b/>
        <sz val="9"/>
        <rFont val="楷体_GB2312"/>
        <charset val="134"/>
      </rPr>
      <t>宗地编号</t>
    </r>
  </si>
  <si>
    <r>
      <rPr>
        <b/>
        <sz val="9"/>
        <rFont val="楷体_GB2312"/>
        <charset val="134"/>
      </rPr>
      <t>宗地名称</t>
    </r>
  </si>
  <si>
    <r>
      <rPr>
        <b/>
        <sz val="9"/>
        <rFont val="楷体_GB2312"/>
        <charset val="134"/>
      </rPr>
      <t>土地证编号</t>
    </r>
  </si>
  <si>
    <r>
      <rPr>
        <b/>
        <sz val="9"/>
        <rFont val="楷体_GB2312"/>
        <charset val="134"/>
      </rPr>
      <t>详细座落地址</t>
    </r>
  </si>
  <si>
    <r>
      <rPr>
        <b/>
        <sz val="9"/>
        <rFont val="楷体_GB2312"/>
        <charset val="134"/>
      </rPr>
      <t>土地面积</t>
    </r>
    <r>
      <rPr>
        <b/>
        <sz val="9"/>
        <rFont val="Arial Narrow"/>
        <charset val="134"/>
      </rPr>
      <t>(M</t>
    </r>
    <r>
      <rPr>
        <b/>
        <vertAlign val="superscript"/>
        <sz val="9"/>
        <rFont val="Arial Narrow"/>
        <charset val="134"/>
      </rPr>
      <t>2</t>
    </r>
    <r>
      <rPr>
        <b/>
        <sz val="9"/>
        <rFont val="Arial Narrow"/>
        <charset val="134"/>
      </rPr>
      <t>)</t>
    </r>
  </si>
  <si>
    <r>
      <rPr>
        <b/>
        <sz val="9"/>
        <rFont val="楷体_GB2312"/>
        <charset val="134"/>
      </rPr>
      <t>土地出让金</t>
    </r>
  </si>
  <si>
    <r>
      <rPr>
        <b/>
        <sz val="9"/>
        <rFont val="楷体_GB2312"/>
        <charset val="134"/>
      </rPr>
      <t>土地拆迁费用</t>
    </r>
  </si>
  <si>
    <r>
      <rPr>
        <b/>
        <sz val="9"/>
        <rFont val="楷体_GB2312"/>
        <charset val="134"/>
      </rPr>
      <t>红线外基础设施费用</t>
    </r>
  </si>
  <si>
    <r>
      <rPr>
        <b/>
        <sz val="9"/>
        <rFont val="楷体_GB2312"/>
        <charset val="134"/>
      </rPr>
      <t>土地其他费用</t>
    </r>
  </si>
  <si>
    <r>
      <rPr>
        <b/>
        <sz val="9"/>
        <rFont val="楷体_GB2312"/>
        <charset val="134"/>
      </rPr>
      <t>前期工程</t>
    </r>
  </si>
  <si>
    <r>
      <rPr>
        <b/>
        <sz val="9"/>
        <rFont val="楷体_GB2312"/>
        <charset val="134"/>
      </rPr>
      <t>基础设施</t>
    </r>
  </si>
  <si>
    <r>
      <rPr>
        <b/>
        <sz val="9"/>
        <rFont val="楷体_GB2312"/>
        <charset val="134"/>
      </rPr>
      <t>建安工程</t>
    </r>
  </si>
  <si>
    <r>
      <rPr>
        <b/>
        <sz val="9"/>
        <rFont val="楷体_GB2312"/>
        <charset val="134"/>
      </rPr>
      <t>配套工程</t>
    </r>
  </si>
  <si>
    <r>
      <rPr>
        <b/>
        <sz val="9"/>
        <rFont val="楷体_GB2312"/>
        <charset val="134"/>
      </rPr>
      <t>开发间接费用</t>
    </r>
  </si>
  <si>
    <r>
      <rPr>
        <b/>
        <sz val="9"/>
        <rFont val="楷体_GB2312"/>
        <charset val="134"/>
      </rPr>
      <t>财务费用</t>
    </r>
  </si>
  <si>
    <r>
      <rPr>
        <b/>
        <sz val="9"/>
        <rFont val="楷体_GB2312"/>
        <charset val="134"/>
      </rPr>
      <t>其他成本</t>
    </r>
  </si>
  <si>
    <r>
      <rPr>
        <sz val="9"/>
        <rFont val="Arial Narrow"/>
        <charset val="134"/>
      </rPr>
      <t>A</t>
    </r>
    <r>
      <rPr>
        <sz val="9"/>
        <rFont val="宋体"/>
        <charset val="134"/>
      </rPr>
      <t>项目</t>
    </r>
  </si>
  <si>
    <r>
      <rPr>
        <sz val="9"/>
        <rFont val="Arial Narrow"/>
        <charset val="134"/>
      </rPr>
      <t xml:space="preserve">   </t>
    </r>
    <r>
      <rPr>
        <sz val="9"/>
        <rFont val="宋体"/>
        <charset val="134"/>
      </rPr>
      <t>一期</t>
    </r>
  </si>
  <si>
    <r>
      <rPr>
        <sz val="9"/>
        <rFont val="Arial Narrow"/>
        <charset val="134"/>
      </rPr>
      <t xml:space="preserve">     </t>
    </r>
    <r>
      <rPr>
        <sz val="9"/>
        <rFont val="宋体"/>
        <charset val="134"/>
      </rPr>
      <t>住宅</t>
    </r>
  </si>
  <si>
    <r>
      <rPr>
        <sz val="9"/>
        <rFont val="Arial Narrow"/>
        <charset val="134"/>
      </rPr>
      <t xml:space="preserve">     </t>
    </r>
    <r>
      <rPr>
        <sz val="9"/>
        <rFont val="宋体"/>
        <charset val="134"/>
      </rPr>
      <t>商铺</t>
    </r>
  </si>
  <si>
    <r>
      <rPr>
        <sz val="9"/>
        <rFont val="Arial Narrow"/>
        <charset val="134"/>
      </rPr>
      <t xml:space="preserve">     </t>
    </r>
    <r>
      <rPr>
        <sz val="9"/>
        <rFont val="宋体"/>
        <charset val="134"/>
      </rPr>
      <t>办公</t>
    </r>
  </si>
  <si>
    <r>
      <rPr>
        <sz val="9"/>
        <rFont val="Arial Narrow"/>
        <charset val="134"/>
      </rPr>
      <t xml:space="preserve">     </t>
    </r>
    <r>
      <rPr>
        <sz val="9"/>
        <rFont val="宋体"/>
        <charset val="134"/>
      </rPr>
      <t>会所</t>
    </r>
  </si>
  <si>
    <r>
      <rPr>
        <sz val="9"/>
        <rFont val="Arial Narrow"/>
        <charset val="134"/>
      </rPr>
      <t xml:space="preserve">     </t>
    </r>
    <r>
      <rPr>
        <sz val="9"/>
        <rFont val="宋体"/>
        <charset val="134"/>
      </rPr>
      <t>车库</t>
    </r>
  </si>
  <si>
    <r>
      <rPr>
        <sz val="9"/>
        <rFont val="Arial Narrow"/>
        <charset val="134"/>
      </rPr>
      <t xml:space="preserve">     </t>
    </r>
    <r>
      <rPr>
        <sz val="9"/>
        <rFont val="宋体"/>
        <charset val="134"/>
      </rPr>
      <t>自用房</t>
    </r>
  </si>
  <si>
    <r>
      <rPr>
        <sz val="9"/>
        <rFont val="Arial Narrow"/>
        <charset val="134"/>
      </rPr>
      <t xml:space="preserve">   </t>
    </r>
    <r>
      <rPr>
        <sz val="9"/>
        <rFont val="宋体"/>
        <charset val="134"/>
      </rPr>
      <t>二期</t>
    </r>
  </si>
  <si>
    <t>……</t>
  </si>
  <si>
    <r>
      <rPr>
        <sz val="9"/>
        <rFont val="Arial Narrow"/>
        <charset val="134"/>
      </rPr>
      <t>B</t>
    </r>
    <r>
      <rPr>
        <sz val="9"/>
        <rFont val="宋体"/>
        <charset val="134"/>
      </rPr>
      <t>项目</t>
    </r>
  </si>
  <si>
    <r>
      <rPr>
        <sz val="9"/>
        <rFont val="宋体"/>
        <charset val="134"/>
      </rPr>
      <t>合计</t>
    </r>
  </si>
  <si>
    <r>
      <rPr>
        <b/>
        <sz val="9"/>
        <rFont val="宋体"/>
        <charset val="134"/>
      </rPr>
      <t>填表简要说明：</t>
    </r>
  </si>
  <si>
    <r>
      <rPr>
        <sz val="9"/>
        <rFont val="Arial Narrow"/>
        <charset val="134"/>
      </rPr>
      <t>1</t>
    </r>
    <r>
      <rPr>
        <sz val="9"/>
        <rFont val="宋体"/>
        <charset val="134"/>
      </rPr>
      <t>、项目名称：根据表格中分类分别填写；</t>
    </r>
  </si>
  <si>
    <r>
      <rPr>
        <sz val="9"/>
        <rFont val="Arial Narrow"/>
        <charset val="134"/>
      </rPr>
      <t>2</t>
    </r>
    <r>
      <rPr>
        <sz val="9"/>
        <rFont val="宋体"/>
        <charset val="134"/>
      </rPr>
      <t>、土地情况：同土地申报表格的要求；</t>
    </r>
  </si>
  <si>
    <r>
      <rPr>
        <sz val="9"/>
        <rFont val="Arial Narrow"/>
        <charset val="134"/>
      </rPr>
      <t>3</t>
    </r>
    <r>
      <rPr>
        <sz val="9"/>
        <rFont val="宋体"/>
        <charset val="134"/>
      </rPr>
      <t>、座落位置：描写各项目在宗地上的具体位置；</t>
    </r>
  </si>
  <si>
    <r>
      <rPr>
        <sz val="9"/>
        <rFont val="Arial Narrow"/>
        <charset val="134"/>
      </rPr>
      <t>4</t>
    </r>
    <r>
      <rPr>
        <sz val="9"/>
        <rFont val="宋体"/>
        <charset val="134"/>
      </rPr>
      <t>、项目总面积：竣工房屋的总建筑面积；</t>
    </r>
  </si>
  <si>
    <r>
      <rPr>
        <sz val="9"/>
        <rFont val="Arial Narrow"/>
        <charset val="134"/>
      </rPr>
      <t>5</t>
    </r>
    <r>
      <rPr>
        <sz val="9"/>
        <rFont val="宋体"/>
        <charset val="134"/>
      </rPr>
      <t>、未交房面积：各类物业的未交房面积；</t>
    </r>
  </si>
  <si>
    <r>
      <rPr>
        <sz val="9"/>
        <rFont val="Arial Narrow"/>
        <charset val="134"/>
      </rPr>
      <t>6</t>
    </r>
    <r>
      <rPr>
        <sz val="9"/>
        <rFont val="宋体"/>
        <charset val="134"/>
      </rPr>
      <t>、未交房部分的预售面积：已经预售但是未交房部分的面积；</t>
    </r>
  </si>
  <si>
    <r>
      <rPr>
        <sz val="9"/>
        <rFont val="Arial Narrow"/>
        <charset val="134"/>
      </rPr>
      <t>7</t>
    </r>
    <r>
      <rPr>
        <sz val="9"/>
        <rFont val="宋体"/>
        <charset val="134"/>
      </rPr>
      <t>、未交房部分的待售面积：未预售未交房部分的面积；</t>
    </r>
  </si>
  <si>
    <r>
      <rPr>
        <sz val="9"/>
        <rFont val="Arial Narrow"/>
        <charset val="134"/>
      </rPr>
      <t>8</t>
    </r>
    <r>
      <rPr>
        <sz val="9"/>
        <rFont val="宋体"/>
        <charset val="134"/>
      </rPr>
      <t>、待售部分预计出售时间：请填列预期售房时间，若分不同时间，可以预计截至某一时点分别售房的面积，如</t>
    </r>
    <r>
      <rPr>
        <sz val="9"/>
        <rFont val="Arial Narrow"/>
        <charset val="134"/>
      </rPr>
      <t>“2007</t>
    </r>
    <r>
      <rPr>
        <sz val="9"/>
        <rFont val="宋体"/>
        <charset val="134"/>
      </rPr>
      <t>年</t>
    </r>
    <r>
      <rPr>
        <sz val="9"/>
        <rFont val="Arial Narrow"/>
        <charset val="134"/>
      </rPr>
      <t>6</t>
    </r>
    <r>
      <rPr>
        <sz val="9"/>
        <rFont val="宋体"/>
        <charset val="134"/>
      </rPr>
      <t>月底销售</t>
    </r>
    <r>
      <rPr>
        <sz val="9"/>
        <rFont val="Arial Narrow"/>
        <charset val="134"/>
      </rPr>
      <t>10000</t>
    </r>
    <r>
      <rPr>
        <sz val="9"/>
        <rFont val="宋体"/>
        <charset val="134"/>
      </rPr>
      <t>平米，</t>
    </r>
    <r>
      <rPr>
        <sz val="9"/>
        <rFont val="Arial Narrow"/>
        <charset val="134"/>
      </rPr>
      <t>2007</t>
    </r>
    <r>
      <rPr>
        <sz val="9"/>
        <rFont val="宋体"/>
        <charset val="134"/>
      </rPr>
      <t>年</t>
    </r>
    <r>
      <rPr>
        <sz val="9"/>
        <rFont val="Arial Narrow"/>
        <charset val="134"/>
      </rPr>
      <t>10</t>
    </r>
    <r>
      <rPr>
        <sz val="9"/>
        <rFont val="宋体"/>
        <charset val="134"/>
      </rPr>
      <t>月底全部销售</t>
    </r>
    <r>
      <rPr>
        <sz val="9"/>
        <rFont val="Arial Narrow"/>
        <charset val="134"/>
      </rPr>
      <t>”</t>
    </r>
    <r>
      <rPr>
        <sz val="9"/>
        <rFont val="宋体"/>
        <charset val="134"/>
      </rPr>
      <t>；</t>
    </r>
  </si>
  <si>
    <r>
      <rPr>
        <sz val="9"/>
        <rFont val="Arial Narrow"/>
        <charset val="134"/>
      </rPr>
      <t>9</t>
    </r>
    <r>
      <rPr>
        <sz val="9"/>
        <rFont val="宋体"/>
        <charset val="134"/>
      </rPr>
      <t>、待售部分预计出售单价：请填列预期售房均价；</t>
    </r>
  </si>
  <si>
    <r>
      <rPr>
        <sz val="9"/>
        <rFont val="Arial Narrow"/>
        <charset val="134"/>
      </rPr>
      <t>10</t>
    </r>
    <r>
      <rPr>
        <sz val="9"/>
        <rFont val="宋体"/>
        <charset val="134"/>
      </rPr>
      <t>、帐面价值：按照成本明细填列（若列示明细不足，可插入列）。</t>
    </r>
  </si>
  <si>
    <r>
      <rPr>
        <sz val="20"/>
        <rFont val="隶书"/>
        <charset val="134"/>
      </rPr>
      <t>存货</t>
    </r>
    <r>
      <rPr>
        <sz val="20"/>
        <rFont val="Arial Narrow"/>
        <charset val="134"/>
      </rPr>
      <t>---</t>
    </r>
    <r>
      <rPr>
        <sz val="20"/>
        <rFont val="隶书"/>
        <charset val="134"/>
      </rPr>
      <t>产成品（出租开发产品）评估明细表</t>
    </r>
  </si>
  <si>
    <r>
      <rPr>
        <b/>
        <sz val="9"/>
        <rFont val="楷体_GB2312"/>
        <charset val="134"/>
      </rPr>
      <t>设计用途</t>
    </r>
  </si>
  <si>
    <r>
      <rPr>
        <b/>
        <sz val="9"/>
        <rFont val="楷体_GB2312"/>
        <charset val="134"/>
      </rPr>
      <t>租赁面积</t>
    </r>
  </si>
  <si>
    <r>
      <rPr>
        <b/>
        <sz val="9"/>
        <rFont val="楷体_GB2312"/>
        <charset val="134"/>
      </rPr>
      <t>租约期限</t>
    </r>
    <r>
      <rPr>
        <b/>
        <sz val="9"/>
        <rFont val="Arial Narrow"/>
        <charset val="134"/>
      </rPr>
      <t>(</t>
    </r>
    <r>
      <rPr>
        <b/>
        <sz val="9"/>
        <rFont val="楷体_GB2312"/>
        <charset val="134"/>
      </rPr>
      <t>从</t>
    </r>
    <r>
      <rPr>
        <b/>
        <sz val="9"/>
        <rFont val="Arial Narrow"/>
        <charset val="134"/>
      </rPr>
      <t>**</t>
    </r>
    <r>
      <rPr>
        <b/>
        <sz val="9"/>
        <rFont val="楷体_GB2312"/>
        <charset val="134"/>
      </rPr>
      <t>年</t>
    </r>
    <r>
      <rPr>
        <b/>
        <sz val="9"/>
        <rFont val="Arial Narrow"/>
        <charset val="134"/>
      </rPr>
      <t>**</t>
    </r>
    <r>
      <rPr>
        <b/>
        <sz val="9"/>
        <rFont val="楷体_GB2312"/>
        <charset val="134"/>
      </rPr>
      <t>月至</t>
    </r>
    <r>
      <rPr>
        <b/>
        <sz val="9"/>
        <rFont val="Arial Narrow"/>
        <charset val="134"/>
      </rPr>
      <t>**</t>
    </r>
    <r>
      <rPr>
        <b/>
        <sz val="9"/>
        <rFont val="楷体_GB2312"/>
        <charset val="134"/>
      </rPr>
      <t>年</t>
    </r>
    <r>
      <rPr>
        <b/>
        <sz val="9"/>
        <rFont val="Arial Narrow"/>
        <charset val="134"/>
      </rPr>
      <t>**</t>
    </r>
    <r>
      <rPr>
        <b/>
        <sz val="9"/>
        <rFont val="楷体_GB2312"/>
        <charset val="134"/>
      </rPr>
      <t>月</t>
    </r>
    <r>
      <rPr>
        <b/>
        <sz val="9"/>
        <rFont val="Arial Narrow"/>
        <charset val="134"/>
      </rPr>
      <t>)</t>
    </r>
  </si>
  <si>
    <r>
      <rPr>
        <b/>
        <sz val="9"/>
        <rFont val="楷体_GB2312"/>
        <charset val="134"/>
      </rPr>
      <t>租金标准</t>
    </r>
    <r>
      <rPr>
        <b/>
        <sz val="9"/>
        <rFont val="Arial Narrow"/>
        <charset val="134"/>
      </rPr>
      <t>(</t>
    </r>
    <r>
      <rPr>
        <b/>
        <sz val="9"/>
        <rFont val="楷体_GB2312"/>
        <charset val="134"/>
      </rPr>
      <t>合同规定标准</t>
    </r>
    <r>
      <rPr>
        <b/>
        <sz val="9"/>
        <rFont val="Arial Narrow"/>
        <charset val="134"/>
      </rPr>
      <t>)</t>
    </r>
  </si>
  <si>
    <r>
      <rPr>
        <b/>
        <sz val="9"/>
        <rFont val="Arial Narrow"/>
        <charset val="134"/>
      </rPr>
      <t>2006</t>
    </r>
    <r>
      <rPr>
        <b/>
        <sz val="9"/>
        <rFont val="楷体_GB2312"/>
        <charset val="134"/>
      </rPr>
      <t>年房屋出租相关费用</t>
    </r>
  </si>
  <si>
    <r>
      <rPr>
        <b/>
        <sz val="9"/>
        <rFont val="Arial Narrow"/>
        <charset val="134"/>
      </rPr>
      <t>2005</t>
    </r>
    <r>
      <rPr>
        <b/>
        <sz val="9"/>
        <rFont val="楷体_GB2312"/>
        <charset val="134"/>
      </rPr>
      <t>年房屋出租相关费用</t>
    </r>
  </si>
  <si>
    <r>
      <rPr>
        <b/>
        <sz val="9"/>
        <rFont val="Arial Narrow"/>
        <charset val="134"/>
      </rPr>
      <t>2004</t>
    </r>
    <r>
      <rPr>
        <b/>
        <sz val="9"/>
        <rFont val="楷体_GB2312"/>
        <charset val="134"/>
      </rPr>
      <t>年房屋出租相关费用</t>
    </r>
  </si>
  <si>
    <r>
      <rPr>
        <b/>
        <sz val="9"/>
        <rFont val="Arial Narrow"/>
        <charset val="134"/>
      </rPr>
      <t xml:space="preserve"> </t>
    </r>
    <r>
      <rPr>
        <b/>
        <sz val="9"/>
        <rFont val="楷体_GB2312"/>
        <charset val="134"/>
      </rPr>
      <t>审计前账面价值</t>
    </r>
  </si>
  <si>
    <r>
      <rPr>
        <b/>
        <sz val="9"/>
        <rFont val="楷体_GB2312"/>
        <charset val="134"/>
      </rPr>
      <t>土地面积</t>
    </r>
    <r>
      <rPr>
        <b/>
        <sz val="9"/>
        <rFont val="Arial Narrow"/>
        <charset val="134"/>
      </rPr>
      <t>(M2)</t>
    </r>
  </si>
  <si>
    <r>
      <rPr>
        <b/>
        <sz val="9"/>
        <rFont val="楷体_GB2312"/>
        <charset val="134"/>
      </rPr>
      <t>管理费</t>
    </r>
  </si>
  <si>
    <r>
      <rPr>
        <b/>
        <sz val="9"/>
        <rFont val="楷体_GB2312"/>
        <charset val="134"/>
      </rPr>
      <t>维修费</t>
    </r>
  </si>
  <si>
    <r>
      <rPr>
        <b/>
        <sz val="9"/>
        <rFont val="楷体_GB2312"/>
        <charset val="134"/>
      </rPr>
      <t>保险费</t>
    </r>
  </si>
  <si>
    <r>
      <rPr>
        <b/>
        <sz val="9"/>
        <rFont val="楷体_GB2312"/>
        <charset val="134"/>
      </rPr>
      <t>其他</t>
    </r>
  </si>
  <si>
    <r>
      <rPr>
        <b/>
        <sz val="9"/>
        <rFont val="楷体_GB2312"/>
        <charset val="134"/>
      </rPr>
      <t>原始价值</t>
    </r>
  </si>
  <si>
    <r>
      <rPr>
        <b/>
        <sz val="9"/>
        <rFont val="Arial Narrow"/>
        <charset val="134"/>
      </rPr>
      <t xml:space="preserve"> </t>
    </r>
    <r>
      <rPr>
        <b/>
        <sz val="9"/>
        <rFont val="楷体_GB2312"/>
        <charset val="134"/>
      </rPr>
      <t>账面余额</t>
    </r>
  </si>
  <si>
    <r>
      <rPr>
        <sz val="9"/>
        <rFont val="宋体"/>
        <charset val="134"/>
      </rPr>
      <t>填表简要说明：</t>
    </r>
  </si>
  <si>
    <r>
      <rPr>
        <sz val="9"/>
        <rFont val="Arial Narrow"/>
        <charset val="134"/>
      </rPr>
      <t>4</t>
    </r>
    <r>
      <rPr>
        <sz val="9"/>
        <rFont val="宋体"/>
        <charset val="134"/>
      </rPr>
      <t>、设计用途：项目的设计用途；</t>
    </r>
  </si>
  <si>
    <r>
      <rPr>
        <sz val="9"/>
        <rFont val="Arial Narrow"/>
        <charset val="134"/>
      </rPr>
      <t>5</t>
    </r>
    <r>
      <rPr>
        <sz val="9"/>
        <rFont val="宋体"/>
        <charset val="134"/>
      </rPr>
      <t>、租赁面积：该类别物业出租的总建筑面积；</t>
    </r>
  </si>
  <si>
    <r>
      <rPr>
        <sz val="9"/>
        <rFont val="Arial Narrow"/>
        <charset val="134"/>
      </rPr>
      <t>6</t>
    </r>
    <r>
      <rPr>
        <sz val="9"/>
        <rFont val="宋体"/>
        <charset val="134"/>
      </rPr>
      <t>、租约期限：合同规定的租约期限；</t>
    </r>
  </si>
  <si>
    <r>
      <rPr>
        <sz val="9"/>
        <rFont val="Arial Narrow"/>
        <charset val="134"/>
      </rPr>
      <t>7</t>
    </r>
    <r>
      <rPr>
        <sz val="9"/>
        <rFont val="宋体"/>
        <charset val="134"/>
      </rPr>
      <t>、租金标准：合同规定的租金标准；</t>
    </r>
  </si>
  <si>
    <r>
      <rPr>
        <sz val="9"/>
        <rFont val="Arial Narrow"/>
        <charset val="134"/>
      </rPr>
      <t>8</t>
    </r>
    <r>
      <rPr>
        <sz val="9"/>
        <rFont val="宋体"/>
        <charset val="134"/>
      </rPr>
      <t>、出租相关费用：按照前三年出租开发物业的相关费用填写（若列示明细不足，可插入列）；</t>
    </r>
  </si>
  <si>
    <r>
      <rPr>
        <sz val="9"/>
        <rFont val="Arial Narrow"/>
        <charset val="134"/>
      </rPr>
      <t>9</t>
    </r>
    <r>
      <rPr>
        <sz val="9"/>
        <rFont val="宋体"/>
        <charset val="134"/>
      </rPr>
      <t>、帐面价值：按照原始价值和摊销后余额填列。</t>
    </r>
  </si>
  <si>
    <r>
      <rPr>
        <sz val="20"/>
        <rFont val="隶书"/>
        <charset val="134"/>
      </rPr>
      <t>存货</t>
    </r>
    <r>
      <rPr>
        <sz val="20"/>
        <rFont val="Arial Narrow"/>
        <charset val="134"/>
      </rPr>
      <t>—</t>
    </r>
    <r>
      <rPr>
        <sz val="20"/>
        <rFont val="隶书"/>
        <charset val="134"/>
      </rPr>
      <t>在产品（自制半成品）评估明细表</t>
    </r>
  </si>
  <si>
    <r>
      <rPr>
        <b/>
        <sz val="9"/>
        <rFont val="楷体_GB2312"/>
        <charset val="134"/>
      </rPr>
      <t>材料费</t>
    </r>
  </si>
  <si>
    <r>
      <rPr>
        <b/>
        <sz val="9"/>
        <rFont val="楷体_GB2312"/>
        <charset val="134"/>
      </rPr>
      <t>人工费</t>
    </r>
  </si>
  <si>
    <r>
      <rPr>
        <b/>
        <sz val="9"/>
        <rFont val="楷体_GB2312"/>
        <charset val="134"/>
      </rPr>
      <t>制造费用</t>
    </r>
  </si>
  <si>
    <r>
      <rPr>
        <sz val="20"/>
        <rFont val="隶书"/>
        <charset val="134"/>
      </rPr>
      <t>存货</t>
    </r>
    <r>
      <rPr>
        <sz val="20"/>
        <rFont val="Arial Narrow"/>
        <charset val="134"/>
      </rPr>
      <t>---</t>
    </r>
    <r>
      <rPr>
        <sz val="20"/>
        <rFont val="隶书"/>
        <charset val="134"/>
      </rPr>
      <t>在产品（开发成本）评估明细表</t>
    </r>
  </si>
  <si>
    <r>
      <rPr>
        <b/>
        <sz val="9"/>
        <rFont val="楷体_GB2312"/>
        <charset val="134"/>
      </rPr>
      <t>规划建筑面积</t>
    </r>
  </si>
  <si>
    <r>
      <rPr>
        <b/>
        <sz val="9"/>
        <rFont val="楷体_GB2312"/>
        <charset val="134"/>
      </rPr>
      <t>预售面积</t>
    </r>
  </si>
  <si>
    <r>
      <rPr>
        <b/>
        <sz val="9"/>
        <rFont val="楷体_GB2312"/>
        <charset val="134"/>
      </rPr>
      <t>待售面积</t>
    </r>
  </si>
  <si>
    <r>
      <rPr>
        <b/>
        <sz val="9"/>
        <rFont val="楷体_GB2312"/>
        <charset val="134"/>
      </rPr>
      <t>预计总工期</t>
    </r>
    <r>
      <rPr>
        <b/>
        <sz val="9"/>
        <rFont val="Arial Narrow"/>
        <charset val="134"/>
      </rPr>
      <t>(</t>
    </r>
    <r>
      <rPr>
        <b/>
        <sz val="9"/>
        <rFont val="楷体_GB2312"/>
        <charset val="134"/>
      </rPr>
      <t>从</t>
    </r>
    <r>
      <rPr>
        <b/>
        <sz val="9"/>
        <rFont val="Arial Narrow"/>
        <charset val="134"/>
      </rPr>
      <t>**</t>
    </r>
    <r>
      <rPr>
        <b/>
        <sz val="9"/>
        <rFont val="楷体_GB2312"/>
        <charset val="134"/>
      </rPr>
      <t>年</t>
    </r>
    <r>
      <rPr>
        <b/>
        <sz val="9"/>
        <rFont val="Arial Narrow"/>
        <charset val="134"/>
      </rPr>
      <t>**</t>
    </r>
    <r>
      <rPr>
        <b/>
        <sz val="9"/>
        <rFont val="楷体_GB2312"/>
        <charset val="134"/>
      </rPr>
      <t>月至</t>
    </r>
    <r>
      <rPr>
        <b/>
        <sz val="9"/>
        <rFont val="Arial Narrow"/>
        <charset val="134"/>
      </rPr>
      <t>**</t>
    </r>
    <r>
      <rPr>
        <b/>
        <sz val="9"/>
        <rFont val="楷体_GB2312"/>
        <charset val="134"/>
      </rPr>
      <t>年</t>
    </r>
    <r>
      <rPr>
        <b/>
        <sz val="9"/>
        <rFont val="Arial Narrow"/>
        <charset val="134"/>
      </rPr>
      <t>**</t>
    </r>
    <r>
      <rPr>
        <b/>
        <sz val="9"/>
        <rFont val="楷体_GB2312"/>
        <charset val="134"/>
      </rPr>
      <t>月</t>
    </r>
    <r>
      <rPr>
        <b/>
        <sz val="9"/>
        <rFont val="Arial Narrow"/>
        <charset val="134"/>
      </rPr>
      <t>)</t>
    </r>
  </si>
  <si>
    <r>
      <rPr>
        <b/>
        <sz val="9"/>
        <rFont val="楷体_GB2312"/>
        <charset val="134"/>
      </rPr>
      <t>预计填表日后工期</t>
    </r>
    <r>
      <rPr>
        <b/>
        <sz val="9"/>
        <rFont val="Arial Narrow"/>
        <charset val="134"/>
      </rPr>
      <t>(</t>
    </r>
    <r>
      <rPr>
        <b/>
        <sz val="9"/>
        <rFont val="楷体_GB2312"/>
        <charset val="134"/>
      </rPr>
      <t>从</t>
    </r>
    <r>
      <rPr>
        <b/>
        <sz val="9"/>
        <rFont val="Arial Narrow"/>
        <charset val="134"/>
      </rPr>
      <t>**</t>
    </r>
    <r>
      <rPr>
        <b/>
        <sz val="9"/>
        <rFont val="楷体_GB2312"/>
        <charset val="134"/>
      </rPr>
      <t>年</t>
    </r>
    <r>
      <rPr>
        <b/>
        <sz val="9"/>
        <rFont val="Arial Narrow"/>
        <charset val="134"/>
      </rPr>
      <t>**</t>
    </r>
    <r>
      <rPr>
        <b/>
        <sz val="9"/>
        <rFont val="楷体_GB2312"/>
        <charset val="134"/>
      </rPr>
      <t>月至</t>
    </r>
    <r>
      <rPr>
        <b/>
        <sz val="9"/>
        <rFont val="Arial Narrow"/>
        <charset val="134"/>
      </rPr>
      <t>**</t>
    </r>
    <r>
      <rPr>
        <b/>
        <sz val="9"/>
        <rFont val="楷体_GB2312"/>
        <charset val="134"/>
      </rPr>
      <t>年</t>
    </r>
    <r>
      <rPr>
        <b/>
        <sz val="9"/>
        <rFont val="Arial Narrow"/>
        <charset val="134"/>
      </rPr>
      <t>**</t>
    </r>
    <r>
      <rPr>
        <b/>
        <sz val="9"/>
        <rFont val="楷体_GB2312"/>
        <charset val="134"/>
      </rPr>
      <t>月</t>
    </r>
    <r>
      <rPr>
        <b/>
        <sz val="9"/>
        <rFont val="Arial Narrow"/>
        <charset val="134"/>
      </rPr>
      <t>)</t>
    </r>
  </si>
  <si>
    <r>
      <rPr>
        <b/>
        <sz val="9"/>
        <rFont val="楷体_GB2312"/>
        <charset val="134"/>
      </rPr>
      <t>完工百分比</t>
    </r>
  </si>
  <si>
    <r>
      <rPr>
        <b/>
        <sz val="9"/>
        <rFont val="楷体_GB2312"/>
        <charset val="134"/>
      </rPr>
      <t>付款百分比</t>
    </r>
  </si>
  <si>
    <r>
      <rPr>
        <b/>
        <sz val="9"/>
        <rFont val="楷体_GB2312"/>
        <charset val="134"/>
      </rPr>
      <t>预计预售日期</t>
    </r>
  </si>
  <si>
    <r>
      <rPr>
        <b/>
        <sz val="9"/>
        <rFont val="楷体_GB2312"/>
        <charset val="134"/>
      </rPr>
      <t>预计预售均价</t>
    </r>
  </si>
  <si>
    <r>
      <rPr>
        <sz val="9"/>
        <rFont val="宋体"/>
        <charset val="134"/>
      </rPr>
      <t>合</t>
    </r>
    <r>
      <rPr>
        <sz val="9"/>
        <rFont val="Arial Narrow"/>
        <charset val="134"/>
      </rPr>
      <t xml:space="preserve">    </t>
    </r>
    <r>
      <rPr>
        <sz val="9"/>
        <rFont val="宋体"/>
        <charset val="134"/>
      </rPr>
      <t>计</t>
    </r>
  </si>
  <si>
    <r>
      <rPr>
        <sz val="9"/>
        <rFont val="Arial Narrow"/>
        <charset val="134"/>
      </rPr>
      <t>4</t>
    </r>
    <r>
      <rPr>
        <sz val="9"/>
        <rFont val="宋体"/>
        <charset val="134"/>
      </rPr>
      <t>、规划建筑面积：对应类别开发产品的规划建筑面积；</t>
    </r>
  </si>
  <si>
    <r>
      <rPr>
        <sz val="9"/>
        <rFont val="Arial Narrow"/>
        <charset val="134"/>
      </rPr>
      <t>5</t>
    </r>
    <r>
      <rPr>
        <sz val="9"/>
        <rFont val="宋体"/>
        <charset val="134"/>
      </rPr>
      <t>、预售面积：开始预售的产品，未完工已经预售的面积；</t>
    </r>
  </si>
  <si>
    <r>
      <rPr>
        <sz val="9"/>
        <rFont val="Arial Narrow"/>
        <charset val="134"/>
      </rPr>
      <t>6</t>
    </r>
    <r>
      <rPr>
        <sz val="9"/>
        <rFont val="宋体"/>
        <charset val="134"/>
      </rPr>
      <t>、待售面积：开始预售的产品，未完工未销售部分的面积；</t>
    </r>
  </si>
  <si>
    <r>
      <rPr>
        <sz val="9"/>
        <rFont val="Arial Narrow"/>
        <charset val="134"/>
      </rPr>
      <t>7</t>
    </r>
    <r>
      <rPr>
        <sz val="9"/>
        <rFont val="宋体"/>
        <charset val="134"/>
      </rPr>
      <t>、预计总工期：请按照填表日预计的工期填写（当预计实际建设周期超过设计工期时）；</t>
    </r>
  </si>
  <si>
    <r>
      <rPr>
        <sz val="9"/>
        <rFont val="Arial Narrow"/>
        <charset val="134"/>
      </rPr>
      <t>8</t>
    </r>
    <r>
      <rPr>
        <sz val="9"/>
        <rFont val="宋体"/>
        <charset val="134"/>
      </rPr>
      <t>、预计填表日后工期：请填列自填表日至竣工日的预计工期；</t>
    </r>
  </si>
  <si>
    <r>
      <rPr>
        <sz val="9"/>
        <rFont val="Arial Narrow"/>
        <charset val="134"/>
      </rPr>
      <t>9</t>
    </r>
    <r>
      <rPr>
        <sz val="9"/>
        <rFont val="宋体"/>
        <charset val="134"/>
      </rPr>
      <t>、完工百分比：请填列截至填表日，按照建筑施工的工程月报的综合进度百分比填列；</t>
    </r>
  </si>
  <si>
    <r>
      <rPr>
        <sz val="9"/>
        <rFont val="Arial Narrow"/>
        <charset val="134"/>
      </rPr>
      <t>10</t>
    </r>
    <r>
      <rPr>
        <sz val="9"/>
        <rFont val="宋体"/>
        <charset val="134"/>
      </rPr>
      <t>、付款百分比：请填列截至填表日，按照该项目已经支付成本占项目总造价的比例填写（注意与完工百分比的不同）；</t>
    </r>
  </si>
  <si>
    <r>
      <rPr>
        <sz val="9"/>
        <rFont val="Arial Narrow"/>
        <charset val="134"/>
      </rPr>
      <t>11</t>
    </r>
    <r>
      <rPr>
        <sz val="9"/>
        <rFont val="宋体"/>
        <charset val="134"/>
      </rPr>
      <t>、预计预售日期：是指尚未预售的在建开发产品，预计开始预售的时间；</t>
    </r>
    <r>
      <rPr>
        <sz val="9"/>
        <rFont val="Arial Narrow"/>
        <charset val="134"/>
      </rPr>
      <t xml:space="preserve"> </t>
    </r>
  </si>
  <si>
    <r>
      <rPr>
        <sz val="9"/>
        <rFont val="Arial Narrow"/>
        <charset val="134"/>
      </rPr>
      <t>12</t>
    </r>
    <r>
      <rPr>
        <sz val="9"/>
        <rFont val="宋体"/>
        <charset val="134"/>
      </rPr>
      <t>、预计预售日期：是指尚未预售的在建开发产品，预计预售的均价；</t>
    </r>
  </si>
  <si>
    <r>
      <rPr>
        <sz val="9"/>
        <rFont val="Arial Narrow"/>
        <charset val="134"/>
      </rPr>
      <t>13</t>
    </r>
    <r>
      <rPr>
        <sz val="9"/>
        <rFont val="宋体"/>
        <charset val="134"/>
      </rPr>
      <t>、帐面价值：按照成本明细填列（若列示明细不足，可插入列）。</t>
    </r>
  </si>
  <si>
    <r>
      <rPr>
        <sz val="20"/>
        <rFont val="隶书"/>
        <charset val="134"/>
      </rPr>
      <t>存货</t>
    </r>
    <r>
      <rPr>
        <sz val="20"/>
        <rFont val="Arial Narrow"/>
        <charset val="134"/>
      </rPr>
      <t>—</t>
    </r>
    <r>
      <rPr>
        <sz val="20"/>
        <rFont val="隶书"/>
        <charset val="134"/>
      </rPr>
      <t>发出商品评估明细表</t>
    </r>
  </si>
  <si>
    <r>
      <rPr>
        <b/>
        <sz val="9"/>
        <rFont val="楷体_GB2312"/>
        <charset val="134"/>
      </rPr>
      <t>商品名称</t>
    </r>
  </si>
  <si>
    <r>
      <rPr>
        <b/>
        <sz val="9"/>
        <rFont val="楷体_GB2312"/>
        <charset val="134"/>
      </rPr>
      <t>对方单位名称</t>
    </r>
  </si>
  <si>
    <r>
      <rPr>
        <sz val="20"/>
        <rFont val="隶书"/>
        <charset val="134"/>
      </rPr>
      <t>存货</t>
    </r>
    <r>
      <rPr>
        <sz val="20"/>
        <rFont val="Arial Narrow"/>
        <charset val="134"/>
      </rPr>
      <t>—</t>
    </r>
    <r>
      <rPr>
        <sz val="20"/>
        <rFont val="隶书"/>
        <charset val="134"/>
      </rPr>
      <t>在用低值易耗品评估明细表</t>
    </r>
  </si>
  <si>
    <r>
      <rPr>
        <b/>
        <sz val="9"/>
        <rFont val="楷体_GB2312"/>
        <charset val="134"/>
      </rPr>
      <t>摊销方法</t>
    </r>
  </si>
  <si>
    <r>
      <rPr>
        <b/>
        <sz val="9"/>
        <rFont val="楷体_GB2312"/>
        <charset val="134"/>
      </rPr>
      <t>原始购置价格</t>
    </r>
  </si>
  <si>
    <r>
      <rPr>
        <b/>
        <sz val="9"/>
        <rFont val="楷体_GB2312"/>
        <charset val="134"/>
      </rPr>
      <t>启用日期</t>
    </r>
  </si>
  <si>
    <r>
      <rPr>
        <b/>
        <sz val="9"/>
        <rFont val="楷体_GB2312"/>
        <charset val="134"/>
      </rPr>
      <t>生产厂家</t>
    </r>
  </si>
  <si>
    <r>
      <rPr>
        <b/>
        <sz val="9"/>
        <rFont val="楷体_GB2312"/>
        <charset val="134"/>
      </rPr>
      <t>成新率</t>
    </r>
    <r>
      <rPr>
        <b/>
        <sz val="9"/>
        <rFont val="Arial Narrow"/>
        <charset val="134"/>
      </rPr>
      <t>%</t>
    </r>
  </si>
  <si>
    <r>
      <rPr>
        <sz val="20"/>
        <rFont val="隶书"/>
        <charset val="134"/>
      </rPr>
      <t>存货</t>
    </r>
    <r>
      <rPr>
        <sz val="20"/>
        <rFont val="Arial Narrow"/>
        <charset val="134"/>
      </rPr>
      <t>—</t>
    </r>
    <r>
      <rPr>
        <sz val="20"/>
        <rFont val="隶书"/>
        <charset val="134"/>
      </rPr>
      <t>委托代销商品评估明细表</t>
    </r>
  </si>
  <si>
    <r>
      <rPr>
        <b/>
        <sz val="9"/>
        <rFont val="楷体_GB2312"/>
        <charset val="134"/>
      </rPr>
      <t>委托代销单位名称</t>
    </r>
  </si>
  <si>
    <r>
      <rPr>
        <sz val="20"/>
        <rFont val="隶书"/>
        <charset val="134"/>
      </rPr>
      <t>存货</t>
    </r>
    <r>
      <rPr>
        <sz val="20"/>
        <rFont val="Arial Narrow"/>
        <charset val="134"/>
      </rPr>
      <t>—</t>
    </r>
    <r>
      <rPr>
        <sz val="20"/>
        <rFont val="隶书"/>
        <charset val="134"/>
      </rPr>
      <t>受托代销商品评估明细表</t>
    </r>
  </si>
  <si>
    <r>
      <rPr>
        <b/>
        <sz val="9"/>
        <rFont val="楷体_GB2312"/>
        <charset val="134"/>
      </rPr>
      <t>受托代销单位名称</t>
    </r>
  </si>
  <si>
    <r>
      <rPr>
        <sz val="20"/>
        <rFont val="隶书"/>
        <charset val="134"/>
      </rPr>
      <t>存货</t>
    </r>
    <r>
      <rPr>
        <sz val="20"/>
        <rFont val="Arial Narrow"/>
        <charset val="134"/>
      </rPr>
      <t>---</t>
    </r>
    <r>
      <rPr>
        <sz val="20"/>
        <rFont val="隶书"/>
        <charset val="134"/>
      </rPr>
      <t>未结算工程评估明细表</t>
    </r>
  </si>
  <si>
    <r>
      <rPr>
        <b/>
        <sz val="9"/>
        <rFont val="楷体_GB2312"/>
        <charset val="134"/>
      </rPr>
      <t>开工日期</t>
    </r>
  </si>
  <si>
    <r>
      <rPr>
        <b/>
        <sz val="9"/>
        <rFont val="楷体_GB2312"/>
        <charset val="134"/>
      </rPr>
      <t>预计完工日期</t>
    </r>
  </si>
  <si>
    <r>
      <rPr>
        <b/>
        <sz val="9"/>
        <rFont val="楷体_GB2312"/>
        <charset val="134"/>
      </rPr>
      <t>合同额</t>
    </r>
  </si>
  <si>
    <r>
      <rPr>
        <b/>
        <sz val="9"/>
        <rFont val="楷体_GB2312"/>
        <charset val="134"/>
      </rPr>
      <t>形象进度</t>
    </r>
    <r>
      <rPr>
        <b/>
        <sz val="9"/>
        <rFont val="Arial Narrow"/>
        <charset val="134"/>
      </rPr>
      <t>(%)</t>
    </r>
  </si>
  <si>
    <r>
      <rPr>
        <b/>
        <sz val="9"/>
        <rFont val="楷体_GB2312"/>
        <charset val="134"/>
      </rPr>
      <t>工程施工价值</t>
    </r>
  </si>
  <si>
    <r>
      <rPr>
        <b/>
        <sz val="9"/>
        <rFont val="楷体_GB2312"/>
        <charset val="134"/>
      </rPr>
      <t>已结算工程价值</t>
    </r>
  </si>
  <si>
    <r>
      <rPr>
        <b/>
        <sz val="9"/>
        <rFont val="楷体_GB2312"/>
        <charset val="134"/>
      </rPr>
      <t>合同预计损失准备</t>
    </r>
  </si>
  <si>
    <r>
      <rPr>
        <b/>
        <sz val="9"/>
        <rFont val="楷体_GB2312"/>
        <charset val="134"/>
      </rPr>
      <t>合同成本</t>
    </r>
  </si>
  <si>
    <r>
      <rPr>
        <b/>
        <sz val="9"/>
        <rFont val="楷体_GB2312"/>
        <charset val="134"/>
      </rPr>
      <t>合同毛利</t>
    </r>
  </si>
  <si>
    <r>
      <rPr>
        <sz val="20"/>
        <rFont val="隶书"/>
        <charset val="134"/>
      </rPr>
      <t>存货</t>
    </r>
    <r>
      <rPr>
        <sz val="20"/>
        <rFont val="Arial Narrow"/>
        <charset val="134"/>
      </rPr>
      <t>—</t>
    </r>
    <r>
      <rPr>
        <sz val="20"/>
        <rFont val="隶书"/>
        <charset val="134"/>
      </rPr>
      <t>周转材料评估明细表</t>
    </r>
  </si>
  <si>
    <r>
      <rPr>
        <b/>
        <sz val="9"/>
        <rFont val="楷体_GB2312"/>
        <charset val="134"/>
      </rPr>
      <t>经济使用次数</t>
    </r>
    <r>
      <rPr>
        <b/>
        <sz val="9"/>
        <rFont val="Arial Narrow"/>
        <charset val="134"/>
      </rPr>
      <t>(</t>
    </r>
    <r>
      <rPr>
        <b/>
        <sz val="9"/>
        <rFont val="楷体_GB2312"/>
        <charset val="134"/>
      </rPr>
      <t>期限</t>
    </r>
    <r>
      <rPr>
        <b/>
        <sz val="9"/>
        <rFont val="Arial Narrow"/>
        <charset val="134"/>
      </rPr>
      <t>)</t>
    </r>
  </si>
  <si>
    <r>
      <rPr>
        <b/>
        <sz val="9"/>
        <rFont val="楷体_GB2312"/>
        <charset val="134"/>
      </rPr>
      <t>尚可使用次数</t>
    </r>
    <r>
      <rPr>
        <b/>
        <sz val="9"/>
        <rFont val="Arial Narrow"/>
        <charset val="134"/>
      </rPr>
      <t>(</t>
    </r>
    <r>
      <rPr>
        <b/>
        <sz val="9"/>
        <rFont val="楷体_GB2312"/>
        <charset val="134"/>
      </rPr>
      <t>期限</t>
    </r>
    <r>
      <rPr>
        <b/>
        <sz val="9"/>
        <rFont val="Arial Narrow"/>
        <charset val="134"/>
      </rPr>
      <t>)</t>
    </r>
  </si>
  <si>
    <r>
      <rPr>
        <b/>
        <sz val="9"/>
        <rFont val="楷体_GB2312"/>
        <charset val="134"/>
      </rPr>
      <t>预计净残值</t>
    </r>
  </si>
  <si>
    <r>
      <rPr>
        <sz val="20"/>
        <rFont val="隶书"/>
        <charset val="134"/>
      </rPr>
      <t>一年内到期的非流动资产评估明细表</t>
    </r>
  </si>
  <si>
    <r>
      <rPr>
        <b/>
        <sz val="9"/>
        <rFont val="楷体_GB2312"/>
        <charset val="134"/>
      </rPr>
      <t>项目及内容</t>
    </r>
  </si>
  <si>
    <r>
      <rPr>
        <b/>
        <sz val="9"/>
        <rFont val="楷体_GB2312"/>
        <charset val="134"/>
      </rPr>
      <t>到期日</t>
    </r>
  </si>
  <si>
    <r>
      <rPr>
        <b/>
        <sz val="9"/>
        <rFont val="楷体_GB2312"/>
        <charset val="134"/>
      </rPr>
      <t>结算内容</t>
    </r>
  </si>
  <si>
    <r>
      <rPr>
        <sz val="20"/>
        <rFont val="隶书"/>
        <charset val="134"/>
      </rPr>
      <t>其他流动资产评估明细表</t>
    </r>
  </si>
  <si>
    <r>
      <rPr>
        <sz val="20"/>
        <rFont val="隶书"/>
        <charset val="134"/>
      </rPr>
      <t>非流动资产汇总表</t>
    </r>
  </si>
  <si>
    <t>审计前账面价值</t>
  </si>
  <si>
    <t>审计后账面价值</t>
  </si>
  <si>
    <t>减值准备</t>
  </si>
  <si>
    <t>4-1</t>
  </si>
  <si>
    <r>
      <rPr>
        <sz val="9"/>
        <rFont val="仿宋_GB2312"/>
        <charset val="134"/>
      </rPr>
      <t>可供出售金融资产</t>
    </r>
  </si>
  <si>
    <t>4-2</t>
  </si>
  <si>
    <r>
      <rPr>
        <sz val="9"/>
        <rFont val="仿宋_GB2312"/>
        <charset val="134"/>
      </rPr>
      <t>持有至到期投资</t>
    </r>
  </si>
  <si>
    <t>4-3</t>
  </si>
  <si>
    <r>
      <rPr>
        <sz val="9"/>
        <rFont val="仿宋_GB2312"/>
        <charset val="134"/>
      </rPr>
      <t>长期应收款</t>
    </r>
  </si>
  <si>
    <t>4-4</t>
  </si>
  <si>
    <r>
      <rPr>
        <sz val="9"/>
        <rFont val="仿宋_GB2312"/>
        <charset val="134"/>
      </rPr>
      <t>长期股权投资</t>
    </r>
  </si>
  <si>
    <t>4-5</t>
  </si>
  <si>
    <r>
      <rPr>
        <sz val="9"/>
        <rFont val="仿宋_GB2312"/>
        <charset val="134"/>
      </rPr>
      <t>投资性房地产</t>
    </r>
  </si>
  <si>
    <t>4-6</t>
  </si>
  <si>
    <r>
      <rPr>
        <sz val="9"/>
        <rFont val="仿宋_GB2312"/>
        <charset val="134"/>
      </rPr>
      <t>固定资产</t>
    </r>
  </si>
  <si>
    <t>4-7</t>
  </si>
  <si>
    <r>
      <rPr>
        <sz val="9"/>
        <rFont val="仿宋_GB2312"/>
        <charset val="134"/>
      </rPr>
      <t>在建工程</t>
    </r>
  </si>
  <si>
    <t>4-8</t>
  </si>
  <si>
    <r>
      <rPr>
        <sz val="9"/>
        <rFont val="仿宋_GB2312"/>
        <charset val="134"/>
      </rPr>
      <t>工程物资</t>
    </r>
  </si>
  <si>
    <t>4-9</t>
  </si>
  <si>
    <r>
      <rPr>
        <sz val="9"/>
        <rFont val="仿宋_GB2312"/>
        <charset val="134"/>
      </rPr>
      <t>固定资产清理</t>
    </r>
  </si>
  <si>
    <t>4-10</t>
  </si>
  <si>
    <r>
      <rPr>
        <sz val="9"/>
        <rFont val="仿宋_GB2312"/>
        <charset val="134"/>
      </rPr>
      <t>生产性生物资产</t>
    </r>
  </si>
  <si>
    <t>4-11</t>
  </si>
  <si>
    <r>
      <rPr>
        <sz val="9"/>
        <rFont val="仿宋_GB2312"/>
        <charset val="134"/>
      </rPr>
      <t>油气资产</t>
    </r>
  </si>
  <si>
    <t>4-12</t>
  </si>
  <si>
    <r>
      <rPr>
        <sz val="9"/>
        <rFont val="仿宋_GB2312"/>
        <charset val="134"/>
      </rPr>
      <t>无形资产</t>
    </r>
  </si>
  <si>
    <t>4-13</t>
  </si>
  <si>
    <r>
      <rPr>
        <sz val="9"/>
        <rFont val="仿宋_GB2312"/>
        <charset val="134"/>
      </rPr>
      <t>开发支出</t>
    </r>
  </si>
  <si>
    <t>4-14</t>
  </si>
  <si>
    <r>
      <rPr>
        <sz val="9"/>
        <rFont val="仿宋_GB2312"/>
        <charset val="134"/>
      </rPr>
      <t>商誉</t>
    </r>
  </si>
  <si>
    <t>4-15</t>
  </si>
  <si>
    <r>
      <rPr>
        <sz val="9"/>
        <rFont val="仿宋_GB2312"/>
        <charset val="134"/>
      </rPr>
      <t>长期待摊费用</t>
    </r>
  </si>
  <si>
    <t>4-16</t>
  </si>
  <si>
    <r>
      <rPr>
        <sz val="9"/>
        <rFont val="仿宋_GB2312"/>
        <charset val="134"/>
      </rPr>
      <t>递延所得税资产</t>
    </r>
  </si>
  <si>
    <t>4-17</t>
  </si>
  <si>
    <r>
      <rPr>
        <sz val="9"/>
        <rFont val="仿宋_GB2312"/>
        <charset val="134"/>
      </rPr>
      <t>其他非流动资产</t>
    </r>
  </si>
  <si>
    <t>4</t>
  </si>
  <si>
    <r>
      <rPr>
        <sz val="9"/>
        <rFont val="仿宋_GB2312"/>
        <charset val="134"/>
      </rPr>
      <t>合计</t>
    </r>
  </si>
  <si>
    <r>
      <rPr>
        <u/>
        <sz val="8"/>
        <color indexed="12"/>
        <rFont val="宋体"/>
        <charset val="134"/>
      </rPr>
      <t>返回</t>
    </r>
  </si>
  <si>
    <r>
      <rPr>
        <sz val="20"/>
        <rFont val="隶书"/>
        <charset val="134"/>
      </rPr>
      <t>可供出售金融资产评估汇总表</t>
    </r>
  </si>
  <si>
    <t>4-1-1</t>
  </si>
  <si>
    <r>
      <rPr>
        <sz val="9"/>
        <rFont val="仿宋_GB2312"/>
        <charset val="134"/>
      </rPr>
      <t>可供出售金融资产</t>
    </r>
    <r>
      <rPr>
        <sz val="9"/>
        <rFont val="Arial Narrow"/>
        <charset val="134"/>
      </rPr>
      <t>-</t>
    </r>
    <r>
      <rPr>
        <sz val="9"/>
        <rFont val="仿宋_GB2312"/>
        <charset val="134"/>
      </rPr>
      <t>股票投资</t>
    </r>
  </si>
  <si>
    <t>4-1-2</t>
  </si>
  <si>
    <r>
      <rPr>
        <sz val="9"/>
        <rFont val="仿宋_GB2312"/>
        <charset val="134"/>
      </rPr>
      <t>可供出售金融资产</t>
    </r>
    <r>
      <rPr>
        <sz val="9"/>
        <rFont val="Arial Narrow"/>
        <charset val="134"/>
      </rPr>
      <t>-</t>
    </r>
    <r>
      <rPr>
        <sz val="9"/>
        <rFont val="仿宋_GB2312"/>
        <charset val="134"/>
      </rPr>
      <t>债券投资</t>
    </r>
  </si>
  <si>
    <t>4-1-3</t>
  </si>
  <si>
    <r>
      <rPr>
        <sz val="9"/>
        <rFont val="仿宋_GB2312"/>
        <charset val="134"/>
      </rPr>
      <t>可供出售金融资产</t>
    </r>
    <r>
      <rPr>
        <sz val="9"/>
        <rFont val="Arial Narrow"/>
        <charset val="134"/>
      </rPr>
      <t>-</t>
    </r>
    <r>
      <rPr>
        <sz val="9"/>
        <rFont val="仿宋_GB2312"/>
        <charset val="134"/>
      </rPr>
      <t>其他投资</t>
    </r>
  </si>
  <si>
    <r>
      <rPr>
        <sz val="9"/>
        <rFont val="仿宋_GB2312"/>
        <charset val="134"/>
      </rPr>
      <t>可供出售金融资产合计</t>
    </r>
  </si>
  <si>
    <t>减：可供出售金融资产减值准备</t>
  </si>
  <si>
    <r>
      <rPr>
        <sz val="9"/>
        <rFont val="仿宋_GB2312"/>
        <charset val="134"/>
      </rPr>
      <t>可供出售金融资产净额</t>
    </r>
  </si>
  <si>
    <r>
      <rPr>
        <sz val="20"/>
        <rFont val="隶书"/>
        <charset val="134"/>
      </rPr>
      <t>可供出售金融资产</t>
    </r>
    <r>
      <rPr>
        <sz val="20"/>
        <rFont val="Arial Narrow"/>
        <charset val="134"/>
      </rPr>
      <t>—</t>
    </r>
    <r>
      <rPr>
        <sz val="20"/>
        <rFont val="隶书"/>
        <charset val="134"/>
      </rPr>
      <t>股票投资评估明细表</t>
    </r>
  </si>
  <si>
    <r>
      <rPr>
        <b/>
        <sz val="9"/>
        <rFont val="楷体_GB2312"/>
        <charset val="134"/>
      </rPr>
      <t>股票性质</t>
    </r>
  </si>
  <si>
    <r>
      <rPr>
        <b/>
        <sz val="9"/>
        <rFont val="楷体_GB2312"/>
        <charset val="134"/>
      </rPr>
      <t>持股比例</t>
    </r>
    <r>
      <rPr>
        <b/>
        <sz val="9"/>
        <rFont val="Arial Narrow"/>
        <charset val="134"/>
      </rPr>
      <t>%</t>
    </r>
  </si>
  <si>
    <r>
      <rPr>
        <b/>
        <sz val="9"/>
        <rFont val="楷体_GB2312"/>
        <charset val="134"/>
      </rPr>
      <t>基准日市价</t>
    </r>
  </si>
  <si>
    <r>
      <rPr>
        <b/>
        <sz val="9"/>
        <rFont val="楷体_GB2312"/>
        <charset val="134"/>
      </rPr>
      <t>取得成本</t>
    </r>
  </si>
  <si>
    <r>
      <rPr>
        <sz val="20"/>
        <rFont val="隶书"/>
        <charset val="134"/>
      </rPr>
      <t>可供出售金融资产</t>
    </r>
    <r>
      <rPr>
        <sz val="20"/>
        <rFont val="Arial Narrow"/>
        <charset val="134"/>
      </rPr>
      <t>—</t>
    </r>
    <r>
      <rPr>
        <sz val="20"/>
        <rFont val="隶书"/>
        <charset val="134"/>
      </rPr>
      <t>债券投资评估明细表</t>
    </r>
  </si>
  <si>
    <r>
      <rPr>
        <b/>
        <sz val="9"/>
        <rFont val="楷体_GB2312"/>
        <charset val="134"/>
      </rPr>
      <t>债券种类</t>
    </r>
  </si>
  <si>
    <r>
      <rPr>
        <b/>
        <sz val="9"/>
        <rFont val="楷体_GB2312"/>
        <charset val="134"/>
      </rPr>
      <t>成本</t>
    </r>
    <r>
      <rPr>
        <b/>
        <sz val="9"/>
        <rFont val="Arial Narrow"/>
        <charset val="134"/>
      </rPr>
      <t>(</t>
    </r>
    <r>
      <rPr>
        <b/>
        <sz val="9"/>
        <rFont val="楷体_GB2312"/>
        <charset val="134"/>
      </rPr>
      <t>面值</t>
    </r>
    <r>
      <rPr>
        <b/>
        <sz val="9"/>
        <rFont val="Arial Narrow"/>
        <charset val="134"/>
      </rPr>
      <t>)</t>
    </r>
  </si>
  <si>
    <r>
      <rPr>
        <sz val="20"/>
        <rFont val="隶书"/>
        <charset val="134"/>
      </rPr>
      <t>可供出售金融资产</t>
    </r>
    <r>
      <rPr>
        <sz val="20"/>
        <rFont val="Arial Narrow"/>
        <charset val="134"/>
      </rPr>
      <t>—</t>
    </r>
    <r>
      <rPr>
        <sz val="20"/>
        <rFont val="隶书"/>
        <charset val="134"/>
      </rPr>
      <t>其他投资评估明细表</t>
    </r>
  </si>
  <si>
    <r>
      <rPr>
        <b/>
        <sz val="9"/>
        <rFont val="楷体_GB2312"/>
        <charset val="134"/>
      </rPr>
      <t>金融资产名称</t>
    </r>
  </si>
  <si>
    <r>
      <rPr>
        <b/>
        <sz val="9"/>
        <rFont val="楷体_GB2312"/>
        <charset val="134"/>
      </rPr>
      <t>持有数量</t>
    </r>
  </si>
  <si>
    <r>
      <rPr>
        <sz val="20"/>
        <rFont val="隶书"/>
        <charset val="134"/>
      </rPr>
      <t>持有至到期投资评估明细表</t>
    </r>
  </si>
  <si>
    <r>
      <rPr>
        <b/>
        <sz val="9"/>
        <rFont val="楷体_GB2312"/>
        <charset val="134"/>
      </rPr>
      <t>投资类别</t>
    </r>
  </si>
  <si>
    <r>
      <rPr>
        <b/>
        <sz val="9"/>
        <rFont val="楷体_GB2312"/>
        <charset val="134"/>
      </rPr>
      <t>投资成本</t>
    </r>
  </si>
  <si>
    <r>
      <rPr>
        <sz val="9"/>
        <rFont val="宋体"/>
        <charset val="134"/>
      </rPr>
      <t>减：持有至到期投资减值准备</t>
    </r>
  </si>
  <si>
    <r>
      <rPr>
        <u/>
        <sz val="8"/>
        <color indexed="12"/>
        <rFont val="宋体"/>
        <charset val="134"/>
      </rPr>
      <t>返回</t>
    </r>
    <r>
      <rPr>
        <u/>
        <sz val="8"/>
        <color indexed="12"/>
        <rFont val="Arial Narrow"/>
        <charset val="134"/>
      </rPr>
      <t xml:space="preserve"> </t>
    </r>
  </si>
  <si>
    <r>
      <rPr>
        <sz val="20"/>
        <rFont val="隶书"/>
        <charset val="134"/>
      </rPr>
      <t>长期应收款评估明细表</t>
    </r>
  </si>
  <si>
    <r>
      <rPr>
        <sz val="20"/>
        <rFont val="隶书"/>
        <charset val="134"/>
      </rPr>
      <t>长期股权投资评估明细表</t>
    </r>
  </si>
  <si>
    <r>
      <rPr>
        <b/>
        <sz val="9"/>
        <rFont val="楷体_GB2312"/>
        <charset val="134"/>
      </rPr>
      <t>核算单位</t>
    </r>
  </si>
  <si>
    <r>
      <rPr>
        <b/>
        <sz val="9"/>
        <rFont val="楷体_GB2312"/>
        <charset val="134"/>
      </rPr>
      <t>协议投资期限</t>
    </r>
  </si>
  <si>
    <r>
      <rPr>
        <b/>
        <sz val="9"/>
        <rFont val="楷体_GB2312"/>
        <charset val="134"/>
      </rPr>
      <t>投资比例</t>
    </r>
    <r>
      <rPr>
        <b/>
        <sz val="9"/>
        <rFont val="Arial Narrow"/>
        <charset val="134"/>
      </rPr>
      <t>%</t>
    </r>
  </si>
  <si>
    <r>
      <rPr>
        <sz val="9"/>
        <rFont val="宋体"/>
        <charset val="134"/>
      </rPr>
      <t>减：长期股权投资减值准备</t>
    </r>
  </si>
  <si>
    <r>
      <rPr>
        <sz val="20"/>
        <rFont val="隶书"/>
        <charset val="134"/>
      </rPr>
      <t>投资性房地产</t>
    </r>
    <r>
      <rPr>
        <sz val="20"/>
        <rFont val="Arial Narrow"/>
        <charset val="134"/>
      </rPr>
      <t>—</t>
    </r>
    <r>
      <rPr>
        <sz val="20"/>
        <rFont val="隶书"/>
        <charset val="134"/>
      </rPr>
      <t>房屋评估明细表</t>
    </r>
    <r>
      <rPr>
        <sz val="20"/>
        <rFont val="Arial Narrow"/>
        <charset val="134"/>
      </rPr>
      <t>(</t>
    </r>
    <r>
      <rPr>
        <sz val="20"/>
        <rFont val="隶书"/>
        <charset val="134"/>
      </rPr>
      <t>采用成本模式计量</t>
    </r>
    <r>
      <rPr>
        <sz val="20"/>
        <rFont val="Arial Narrow"/>
        <charset val="134"/>
      </rPr>
      <t>)</t>
    </r>
  </si>
  <si>
    <r>
      <rPr>
        <b/>
        <sz val="9"/>
        <rFont val="楷体_GB2312"/>
        <charset val="134"/>
      </rPr>
      <t>权证编号</t>
    </r>
  </si>
  <si>
    <r>
      <rPr>
        <b/>
        <sz val="9"/>
        <rFont val="楷体_GB2312"/>
        <charset val="134"/>
      </rPr>
      <t>证载权利人名称</t>
    </r>
  </si>
  <si>
    <r>
      <rPr>
        <b/>
        <sz val="9"/>
        <rFont val="楷体_GB2312"/>
        <charset val="134"/>
      </rPr>
      <t>实际占用人名称</t>
    </r>
  </si>
  <si>
    <r>
      <rPr>
        <b/>
        <sz val="9"/>
        <rFont val="楷体_GB2312"/>
        <charset val="134"/>
      </rPr>
      <t>房产
名称</t>
    </r>
  </si>
  <si>
    <r>
      <rPr>
        <b/>
        <sz val="9"/>
        <rFont val="楷体_GB2312"/>
        <charset val="134"/>
      </rPr>
      <t>来源</t>
    </r>
  </si>
  <si>
    <r>
      <rPr>
        <b/>
        <sz val="9"/>
        <rFont val="楷体_GB2312"/>
        <charset val="134"/>
      </rPr>
      <t>结构</t>
    </r>
  </si>
  <si>
    <r>
      <rPr>
        <b/>
        <sz val="9"/>
        <rFont val="楷体_GB2312"/>
        <charset val="134"/>
      </rPr>
      <t>建成年月</t>
    </r>
  </si>
  <si>
    <r>
      <rPr>
        <b/>
        <sz val="9"/>
        <rFont val="楷体_GB2312"/>
        <charset val="134"/>
      </rPr>
      <t xml:space="preserve">建筑面积
</t>
    </r>
    <r>
      <rPr>
        <b/>
        <sz val="9"/>
        <rFont val="Arial Narrow"/>
        <charset val="134"/>
      </rPr>
      <t>(m2)</t>
    </r>
  </si>
  <si>
    <r>
      <rPr>
        <b/>
        <sz val="9"/>
        <rFont val="楷体_GB2312"/>
        <charset val="134"/>
      </rPr>
      <t xml:space="preserve">成本单价
</t>
    </r>
    <r>
      <rPr>
        <b/>
        <sz val="9"/>
        <rFont val="Arial Narrow"/>
        <charset val="134"/>
      </rPr>
      <t>(</t>
    </r>
    <r>
      <rPr>
        <b/>
        <sz val="9"/>
        <rFont val="楷体_GB2312"/>
        <charset val="134"/>
      </rPr>
      <t>元</t>
    </r>
    <r>
      <rPr>
        <b/>
        <sz val="9"/>
        <rFont val="Arial Narrow"/>
        <charset val="134"/>
      </rPr>
      <t>/m2)</t>
    </r>
  </si>
  <si>
    <r>
      <rPr>
        <b/>
        <sz val="9"/>
        <rFont val="楷体_GB2312"/>
        <charset val="134"/>
      </rPr>
      <t>详细地址</t>
    </r>
  </si>
  <si>
    <r>
      <rPr>
        <b/>
        <sz val="9"/>
        <rFont val="楷体_GB2312"/>
        <charset val="134"/>
      </rPr>
      <t>现用途</t>
    </r>
  </si>
  <si>
    <r>
      <rPr>
        <b/>
        <sz val="9"/>
        <rFont val="楷体_GB2312"/>
        <charset val="134"/>
      </rPr>
      <t>层高</t>
    </r>
  </si>
  <si>
    <r>
      <rPr>
        <b/>
        <sz val="9"/>
        <rFont val="楷体_GB2312"/>
        <charset val="134"/>
      </rPr>
      <t>檐高</t>
    </r>
  </si>
  <si>
    <r>
      <rPr>
        <b/>
        <sz val="9"/>
        <rFont val="楷体_GB2312"/>
        <charset val="134"/>
      </rPr>
      <t>总层数</t>
    </r>
  </si>
  <si>
    <r>
      <rPr>
        <b/>
        <sz val="9"/>
        <rFont val="楷体_GB2312"/>
        <charset val="134"/>
      </rPr>
      <t>本单位占第几层</t>
    </r>
  </si>
  <si>
    <r>
      <rPr>
        <b/>
        <sz val="9"/>
        <rFont val="楷体_GB2312"/>
        <charset val="134"/>
      </rPr>
      <t>若未取得房产证，目前权利人</t>
    </r>
  </si>
  <si>
    <r>
      <rPr>
        <b/>
        <sz val="9"/>
        <rFont val="楷体_GB2312"/>
        <charset val="134"/>
      </rPr>
      <t>使用状况</t>
    </r>
  </si>
  <si>
    <r>
      <rPr>
        <b/>
        <sz val="9"/>
        <rFont val="楷体_GB2312"/>
        <charset val="134"/>
      </rPr>
      <t>房地产来源</t>
    </r>
  </si>
  <si>
    <r>
      <rPr>
        <b/>
        <sz val="9"/>
        <rFont val="楷体_GB2312"/>
        <charset val="134"/>
      </rPr>
      <t>账外资产原始取得价格</t>
    </r>
  </si>
  <si>
    <r>
      <rPr>
        <b/>
        <sz val="9"/>
        <rFont val="楷体_GB2312"/>
        <charset val="134"/>
      </rPr>
      <t>账面值中含电梯空调主机等大型设备的价值</t>
    </r>
  </si>
  <si>
    <r>
      <rPr>
        <b/>
        <sz val="9"/>
        <rFont val="楷体_GB2312"/>
        <charset val="134"/>
      </rPr>
      <t>是否包含土地价值</t>
    </r>
  </si>
  <si>
    <r>
      <rPr>
        <b/>
        <sz val="9"/>
        <rFont val="楷体_GB2312"/>
        <charset val="134"/>
      </rPr>
      <t>是否设定抵押权</t>
    </r>
  </si>
  <si>
    <r>
      <rPr>
        <b/>
        <sz val="9"/>
        <rFont val="楷体_GB2312"/>
        <charset val="134"/>
      </rPr>
      <t>是否为外购商品房</t>
    </r>
  </si>
  <si>
    <r>
      <rPr>
        <b/>
        <sz val="9"/>
        <rFont val="楷体_GB2312"/>
        <charset val="134"/>
      </rPr>
      <t>是否为房改房</t>
    </r>
  </si>
  <si>
    <r>
      <rPr>
        <b/>
        <sz val="9"/>
        <rFont val="楷体_GB2312"/>
        <charset val="134"/>
      </rPr>
      <t>如是房改房是否还要继续房改</t>
    </r>
  </si>
  <si>
    <r>
      <rPr>
        <b/>
        <sz val="9"/>
        <rFont val="楷体_GB2312"/>
        <charset val="134"/>
      </rPr>
      <t>是否存在有账无实情况</t>
    </r>
  </si>
  <si>
    <r>
      <rPr>
        <b/>
        <sz val="9"/>
        <rFont val="楷体_GB2312"/>
        <charset val="134"/>
      </rPr>
      <t>采用成本</t>
    </r>
    <r>
      <rPr>
        <b/>
        <sz val="9"/>
        <rFont val="Arial Narrow"/>
        <charset val="134"/>
      </rPr>
      <t>/</t>
    </r>
    <r>
      <rPr>
        <b/>
        <sz val="9"/>
        <rFont val="楷体_GB2312"/>
        <charset val="134"/>
      </rPr>
      <t>公允价值模式计量</t>
    </r>
  </si>
  <si>
    <r>
      <rPr>
        <b/>
        <sz val="9"/>
        <rFont val="楷体_GB2312"/>
        <charset val="134"/>
      </rPr>
      <t>原始入帐价值（转入日公允价值）</t>
    </r>
  </si>
  <si>
    <r>
      <rPr>
        <b/>
        <sz val="9"/>
        <rFont val="楷体_GB2312"/>
        <charset val="134"/>
      </rPr>
      <t>评估单价</t>
    </r>
    <r>
      <rPr>
        <b/>
        <sz val="9"/>
        <rFont val="Arial Narrow"/>
        <charset val="134"/>
      </rPr>
      <t>(</t>
    </r>
    <r>
      <rPr>
        <b/>
        <sz val="9"/>
        <rFont val="楷体_GB2312"/>
        <charset val="134"/>
      </rPr>
      <t>元</t>
    </r>
    <r>
      <rPr>
        <b/>
        <sz val="9"/>
        <rFont val="Arial Narrow"/>
        <charset val="134"/>
      </rPr>
      <t>/m</t>
    </r>
    <r>
      <rPr>
        <b/>
        <vertAlign val="superscript"/>
        <sz val="9"/>
        <rFont val="Arial Narrow"/>
        <charset val="134"/>
      </rPr>
      <t>2</t>
    </r>
    <r>
      <rPr>
        <b/>
        <sz val="9"/>
        <rFont val="Arial Narrow"/>
        <charset val="134"/>
      </rPr>
      <t>)</t>
    </r>
  </si>
  <si>
    <r>
      <rPr>
        <b/>
        <sz val="9"/>
        <rFont val="楷体_GB2312"/>
        <charset val="134"/>
      </rPr>
      <t>宗地所在省市</t>
    </r>
    <r>
      <rPr>
        <b/>
        <sz val="9"/>
        <rFont val="Arial Narrow"/>
        <charset val="134"/>
      </rPr>
      <t>(</t>
    </r>
    <r>
      <rPr>
        <b/>
        <sz val="9"/>
        <rFont val="楷体_GB2312"/>
        <charset val="134"/>
      </rPr>
      <t>县</t>
    </r>
    <r>
      <rPr>
        <b/>
        <sz val="9"/>
        <rFont val="Arial Narrow"/>
        <charset val="134"/>
      </rPr>
      <t>)</t>
    </r>
  </si>
  <si>
    <r>
      <rPr>
        <b/>
        <sz val="9"/>
        <rFont val="楷体_GB2312"/>
        <charset val="134"/>
      </rPr>
      <t>土地用途</t>
    </r>
  </si>
  <si>
    <r>
      <rPr>
        <b/>
        <sz val="9"/>
        <rFont val="楷体_GB2312"/>
        <charset val="134"/>
      </rPr>
      <t>开发程度</t>
    </r>
  </si>
  <si>
    <r>
      <rPr>
        <b/>
        <sz val="9"/>
        <rFont val="楷体_GB2312"/>
        <charset val="134"/>
      </rPr>
      <t>土地权属性质</t>
    </r>
  </si>
  <si>
    <r>
      <rPr>
        <b/>
        <sz val="9"/>
        <rFont val="楷体_GB2312"/>
        <charset val="134"/>
      </rPr>
      <t>原值</t>
    </r>
  </si>
  <si>
    <r>
      <rPr>
        <b/>
        <sz val="9"/>
        <rFont val="楷体_GB2312"/>
        <charset val="134"/>
      </rPr>
      <t>净值</t>
    </r>
  </si>
  <si>
    <r>
      <rPr>
        <sz val="9"/>
        <rFont val="宋体"/>
        <charset val="134"/>
      </rPr>
      <t>减：投资性房地产减值准备</t>
    </r>
  </si>
  <si>
    <r>
      <rPr>
        <sz val="20"/>
        <rFont val="隶书"/>
        <charset val="134"/>
      </rPr>
      <t>投资性房地产</t>
    </r>
    <r>
      <rPr>
        <sz val="20"/>
        <rFont val="Arial Narrow"/>
        <charset val="134"/>
      </rPr>
      <t>—</t>
    </r>
    <r>
      <rPr>
        <sz val="20"/>
        <rFont val="隶书"/>
        <charset val="134"/>
      </rPr>
      <t>房屋评估明细表</t>
    </r>
    <r>
      <rPr>
        <sz val="20"/>
        <rFont val="Arial Narrow"/>
        <charset val="134"/>
      </rPr>
      <t>(</t>
    </r>
    <r>
      <rPr>
        <sz val="20"/>
        <rFont val="隶书"/>
        <charset val="134"/>
      </rPr>
      <t>采用公允价值模式计量</t>
    </r>
    <r>
      <rPr>
        <sz val="20"/>
        <rFont val="Arial Narrow"/>
        <charset val="134"/>
      </rPr>
      <t>)</t>
    </r>
  </si>
  <si>
    <r>
      <rPr>
        <b/>
        <sz val="9"/>
        <rFont val="楷体_GB2312"/>
        <charset val="134"/>
      </rPr>
      <t>原始入账价值</t>
    </r>
  </si>
  <si>
    <r>
      <rPr>
        <sz val="20"/>
        <rFont val="隶书"/>
        <charset val="134"/>
      </rPr>
      <t>投资性房地产</t>
    </r>
    <r>
      <rPr>
        <sz val="20"/>
        <rFont val="Arial Narrow"/>
        <charset val="134"/>
      </rPr>
      <t>—</t>
    </r>
    <r>
      <rPr>
        <sz val="20"/>
        <rFont val="隶书"/>
        <charset val="134"/>
      </rPr>
      <t>土地使用权评估明细表</t>
    </r>
    <r>
      <rPr>
        <sz val="20"/>
        <rFont val="Arial Narrow"/>
        <charset val="134"/>
      </rPr>
      <t>(</t>
    </r>
    <r>
      <rPr>
        <sz val="20"/>
        <rFont val="隶书"/>
        <charset val="134"/>
      </rPr>
      <t>采用成本模式计量</t>
    </r>
    <r>
      <rPr>
        <sz val="20"/>
        <rFont val="Arial Narrow"/>
        <charset val="134"/>
      </rPr>
      <t>)</t>
    </r>
  </si>
  <si>
    <r>
      <rPr>
        <b/>
        <sz val="9"/>
        <rFont val="楷体_GB2312"/>
        <charset val="134"/>
      </rPr>
      <t>宗地所在省</t>
    </r>
  </si>
  <si>
    <r>
      <rPr>
        <b/>
        <sz val="9"/>
        <rFont val="楷体_GB2312"/>
        <charset val="134"/>
      </rPr>
      <t>宗地所在市（县）</t>
    </r>
  </si>
  <si>
    <r>
      <rPr>
        <b/>
        <sz val="9"/>
        <rFont val="楷体_GB2312"/>
        <charset val="134"/>
      </rPr>
      <t>土地权证编号</t>
    </r>
  </si>
  <si>
    <r>
      <rPr>
        <b/>
        <sz val="9"/>
        <rFont val="楷体_GB2312"/>
        <charset val="134"/>
      </rPr>
      <t>土地位置</t>
    </r>
  </si>
  <si>
    <r>
      <rPr>
        <b/>
        <sz val="9"/>
        <rFont val="楷体_GB2312"/>
        <charset val="134"/>
      </rPr>
      <t>取得日期</t>
    </r>
  </si>
  <si>
    <r>
      <rPr>
        <b/>
        <sz val="9"/>
        <rFont val="楷体_GB2312"/>
        <charset val="134"/>
      </rPr>
      <t>用地性质</t>
    </r>
  </si>
  <si>
    <r>
      <rPr>
        <b/>
        <sz val="9"/>
        <rFont val="楷体_GB2312"/>
        <charset val="134"/>
      </rPr>
      <t>准用年限</t>
    </r>
  </si>
  <si>
    <r>
      <rPr>
        <b/>
        <sz val="9"/>
        <rFont val="楷体_GB2312"/>
        <charset val="134"/>
      </rPr>
      <t>面积</t>
    </r>
    <r>
      <rPr>
        <b/>
        <sz val="9"/>
        <rFont val="Arial Narrow"/>
        <charset val="134"/>
      </rPr>
      <t>(M2)</t>
    </r>
  </si>
  <si>
    <r>
      <rPr>
        <b/>
        <sz val="9"/>
        <rFont val="楷体_GB2312"/>
        <charset val="134"/>
      </rPr>
      <t>入账日期</t>
    </r>
  </si>
  <si>
    <r>
      <rPr>
        <b/>
        <sz val="9"/>
        <rFont val="楷体_GB2312"/>
        <charset val="134"/>
      </rPr>
      <t>土地使用者</t>
    </r>
  </si>
  <si>
    <r>
      <rPr>
        <b/>
        <sz val="9"/>
        <rFont val="楷体_GB2312"/>
        <charset val="134"/>
      </rPr>
      <t>地上建筑物总面积</t>
    </r>
  </si>
  <si>
    <r>
      <rPr>
        <b/>
        <sz val="9"/>
        <rFont val="楷体_GB2312"/>
        <charset val="134"/>
      </rPr>
      <t>有无他项权利</t>
    </r>
  </si>
  <si>
    <r>
      <rPr>
        <b/>
        <sz val="9"/>
        <rFont val="楷体_GB2312"/>
        <charset val="134"/>
      </rPr>
      <t>未办证原因</t>
    </r>
  </si>
  <si>
    <r>
      <rPr>
        <b/>
        <sz val="9"/>
        <rFont val="楷体_GB2312"/>
        <charset val="134"/>
      </rPr>
      <t>原值</t>
    </r>
    <r>
      <rPr>
        <b/>
        <sz val="9"/>
        <rFont val="Arial Narrow"/>
        <charset val="134"/>
      </rPr>
      <t>(</t>
    </r>
    <r>
      <rPr>
        <b/>
        <sz val="9"/>
        <rFont val="楷体_GB2312"/>
        <charset val="134"/>
      </rPr>
      <t>原始取得价值</t>
    </r>
    <r>
      <rPr>
        <b/>
        <sz val="9"/>
        <rFont val="Arial Narrow"/>
        <charset val="134"/>
      </rPr>
      <t>)</t>
    </r>
  </si>
  <si>
    <r>
      <rPr>
        <b/>
        <sz val="9"/>
        <rFont val="楷体_GB2312"/>
        <charset val="134"/>
      </rPr>
      <t>净值</t>
    </r>
    <r>
      <rPr>
        <b/>
        <sz val="9"/>
        <rFont val="Arial Narrow"/>
        <charset val="134"/>
      </rPr>
      <t>(</t>
    </r>
    <r>
      <rPr>
        <b/>
        <sz val="9"/>
        <rFont val="楷体_GB2312"/>
        <charset val="134"/>
      </rPr>
      <t>摊余价值</t>
    </r>
    <r>
      <rPr>
        <b/>
        <sz val="9"/>
        <rFont val="Arial Narrow"/>
        <charset val="134"/>
      </rPr>
      <t>)</t>
    </r>
  </si>
  <si>
    <r>
      <rPr>
        <sz val="9"/>
        <rFont val="Arial Narrow"/>
        <charset val="134"/>
      </rPr>
      <t xml:space="preserve">合         </t>
    </r>
    <r>
      <rPr>
        <sz val="9"/>
        <rFont val="宋体"/>
        <charset val="134"/>
      </rPr>
      <t>计</t>
    </r>
  </si>
  <si>
    <t>净         额</t>
  </si>
  <si>
    <r>
      <rPr>
        <sz val="20"/>
        <rFont val="隶书"/>
        <charset val="134"/>
      </rPr>
      <t>投资性房地产</t>
    </r>
    <r>
      <rPr>
        <sz val="20"/>
        <rFont val="Arial Narrow"/>
        <charset val="134"/>
      </rPr>
      <t>—</t>
    </r>
    <r>
      <rPr>
        <sz val="20"/>
        <rFont val="隶书"/>
        <charset val="134"/>
      </rPr>
      <t>土地使用权评估明细表</t>
    </r>
    <r>
      <rPr>
        <sz val="20"/>
        <rFont val="Arial Narrow"/>
        <charset val="134"/>
      </rPr>
      <t>(</t>
    </r>
    <r>
      <rPr>
        <sz val="20"/>
        <rFont val="隶书"/>
        <charset val="134"/>
      </rPr>
      <t>采用公允价值模式计量</t>
    </r>
    <r>
      <rPr>
        <sz val="20"/>
        <rFont val="Arial Narrow"/>
        <charset val="134"/>
      </rPr>
      <t>)</t>
    </r>
  </si>
  <si>
    <r>
      <rPr>
        <b/>
        <sz val="9"/>
        <rFont val="楷体_GB2312"/>
        <charset val="134"/>
      </rPr>
      <t>原始入账价值</t>
    </r>
    <r>
      <rPr>
        <b/>
        <sz val="9"/>
        <rFont val="Arial Narrow"/>
        <charset val="134"/>
      </rPr>
      <t>(</t>
    </r>
    <r>
      <rPr>
        <b/>
        <sz val="9"/>
        <rFont val="楷体_GB2312"/>
        <charset val="134"/>
      </rPr>
      <t>转入日公允价值</t>
    </r>
    <r>
      <rPr>
        <b/>
        <sz val="9"/>
        <rFont val="Arial Narrow"/>
        <charset val="134"/>
      </rPr>
      <t>)</t>
    </r>
  </si>
  <si>
    <r>
      <rPr>
        <u/>
        <sz val="10"/>
        <rFont val="宋体"/>
        <charset val="134"/>
      </rPr>
      <t>返回索引页</t>
    </r>
  </si>
  <si>
    <r>
      <rPr>
        <u/>
        <sz val="10"/>
        <rFont val="宋体"/>
        <charset val="134"/>
      </rPr>
      <t>返回</t>
    </r>
  </si>
  <si>
    <r>
      <rPr>
        <sz val="20"/>
        <rFont val="隶书"/>
        <charset val="134"/>
      </rPr>
      <t>固定资产</t>
    </r>
    <r>
      <rPr>
        <sz val="20"/>
        <rFont val="Arial Narrow"/>
        <charset val="134"/>
      </rPr>
      <t>—</t>
    </r>
    <r>
      <rPr>
        <sz val="20"/>
        <rFont val="隶书"/>
        <charset val="134"/>
      </rPr>
      <t>房屋建筑物评估明细表</t>
    </r>
  </si>
  <si>
    <r>
      <rPr>
        <b/>
        <sz val="9"/>
        <rFont val="仿宋_GB2312"/>
        <charset val="134"/>
      </rPr>
      <t>序号</t>
    </r>
  </si>
  <si>
    <r>
      <rPr>
        <b/>
        <sz val="9"/>
        <rFont val="仿宋_GB2312"/>
        <charset val="134"/>
      </rPr>
      <t>对应核算单位</t>
    </r>
  </si>
  <si>
    <r>
      <rPr>
        <b/>
        <sz val="9"/>
        <rFont val="仿宋_GB2312"/>
        <charset val="134"/>
      </rPr>
      <t>土地情况</t>
    </r>
  </si>
  <si>
    <r>
      <rPr>
        <b/>
        <sz val="9"/>
        <rFont val="仿宋_GB2312"/>
        <charset val="134"/>
      </rPr>
      <t>权证编号</t>
    </r>
  </si>
  <si>
    <r>
      <rPr>
        <b/>
        <sz val="9"/>
        <rFont val="仿宋_GB2312"/>
        <charset val="134"/>
      </rPr>
      <t>证载权利人名称</t>
    </r>
  </si>
  <si>
    <r>
      <rPr>
        <b/>
        <sz val="9"/>
        <rFont val="仿宋_GB2312"/>
        <charset val="134"/>
      </rPr>
      <t>实际占用人名称</t>
    </r>
  </si>
  <si>
    <r>
      <rPr>
        <b/>
        <sz val="9"/>
        <rFont val="仿宋_GB2312"/>
        <charset val="134"/>
      </rPr>
      <t>建筑物
名称</t>
    </r>
  </si>
  <si>
    <r>
      <rPr>
        <b/>
        <sz val="9"/>
        <rFont val="仿宋_GB2312"/>
        <charset val="134"/>
      </rPr>
      <t>坐落位置</t>
    </r>
  </si>
  <si>
    <r>
      <rPr>
        <b/>
        <sz val="9"/>
        <rFont val="仿宋_GB2312"/>
        <charset val="134"/>
      </rPr>
      <t>结构</t>
    </r>
  </si>
  <si>
    <r>
      <rPr>
        <b/>
        <sz val="9"/>
        <rFont val="仿宋_GB2312"/>
        <charset val="134"/>
      </rPr>
      <t>建成年月</t>
    </r>
  </si>
  <si>
    <r>
      <rPr>
        <b/>
        <sz val="9"/>
        <rFont val="仿宋_GB2312"/>
        <charset val="134"/>
      </rPr>
      <t>建筑面积</t>
    </r>
    <r>
      <rPr>
        <b/>
        <sz val="9"/>
        <rFont val="Arial Narrow"/>
        <charset val="134"/>
      </rPr>
      <t>/</t>
    </r>
    <r>
      <rPr>
        <b/>
        <sz val="9"/>
        <rFont val="仿宋_GB2312"/>
        <charset val="134"/>
      </rPr>
      <t xml:space="preserve">体积
</t>
    </r>
    <r>
      <rPr>
        <b/>
        <sz val="9"/>
        <rFont val="Arial Narrow"/>
        <charset val="134"/>
      </rPr>
      <t>(m2)/(m3)</t>
    </r>
  </si>
  <si>
    <r>
      <rPr>
        <b/>
        <sz val="9"/>
        <rFont val="仿宋_GB2312"/>
        <charset val="134"/>
      </rPr>
      <t xml:space="preserve">成本单价
</t>
    </r>
    <r>
      <rPr>
        <b/>
        <sz val="9"/>
        <rFont val="Arial Narrow"/>
        <charset val="134"/>
      </rPr>
      <t>(</t>
    </r>
    <r>
      <rPr>
        <b/>
        <sz val="9"/>
        <rFont val="仿宋_GB2312"/>
        <charset val="134"/>
      </rPr>
      <t>元</t>
    </r>
    <r>
      <rPr>
        <b/>
        <sz val="9"/>
        <rFont val="Arial Narrow"/>
        <charset val="134"/>
      </rPr>
      <t>/m2)</t>
    </r>
  </si>
  <si>
    <r>
      <rPr>
        <b/>
        <sz val="9"/>
        <rFont val="仿宋_GB2312"/>
        <charset val="134"/>
      </rPr>
      <t>详细地址</t>
    </r>
  </si>
  <si>
    <r>
      <rPr>
        <b/>
        <sz val="9"/>
        <rFont val="仿宋_GB2312"/>
        <charset val="134"/>
      </rPr>
      <t>现用途</t>
    </r>
  </si>
  <si>
    <r>
      <rPr>
        <b/>
        <sz val="9"/>
        <rFont val="仿宋_GB2312"/>
        <charset val="134"/>
      </rPr>
      <t>层高</t>
    </r>
  </si>
  <si>
    <r>
      <rPr>
        <b/>
        <sz val="9"/>
        <rFont val="仿宋_GB2312"/>
        <charset val="134"/>
      </rPr>
      <t>檐高</t>
    </r>
  </si>
  <si>
    <r>
      <rPr>
        <b/>
        <sz val="9"/>
        <rFont val="仿宋_GB2312"/>
        <charset val="134"/>
      </rPr>
      <t>总层数</t>
    </r>
  </si>
  <si>
    <r>
      <rPr>
        <b/>
        <sz val="9"/>
        <rFont val="仿宋_GB2312"/>
        <charset val="134"/>
      </rPr>
      <t>本单位占第几层</t>
    </r>
  </si>
  <si>
    <r>
      <rPr>
        <b/>
        <sz val="9"/>
        <rFont val="仿宋_GB2312"/>
        <charset val="134"/>
      </rPr>
      <t>若未取得房产证，目前权利人</t>
    </r>
  </si>
  <si>
    <r>
      <rPr>
        <b/>
        <sz val="9"/>
        <rFont val="仿宋_GB2312"/>
        <charset val="134"/>
      </rPr>
      <t>使用状况</t>
    </r>
  </si>
  <si>
    <r>
      <rPr>
        <b/>
        <sz val="9"/>
        <rFont val="仿宋_GB2312"/>
        <charset val="134"/>
      </rPr>
      <t>房地产来源</t>
    </r>
  </si>
  <si>
    <r>
      <rPr>
        <b/>
        <sz val="9"/>
        <rFont val="仿宋_GB2312"/>
        <charset val="134"/>
      </rPr>
      <t>账外资产原始取得价格</t>
    </r>
  </si>
  <si>
    <r>
      <rPr>
        <b/>
        <sz val="9"/>
        <rFont val="仿宋_GB2312"/>
        <charset val="134"/>
      </rPr>
      <t>账面值中含电梯空调主机等大型设备的价值</t>
    </r>
  </si>
  <si>
    <r>
      <rPr>
        <b/>
        <sz val="9"/>
        <rFont val="仿宋_GB2312"/>
        <charset val="134"/>
      </rPr>
      <t>是否包含土地价值</t>
    </r>
  </si>
  <si>
    <r>
      <rPr>
        <b/>
        <sz val="9"/>
        <rFont val="仿宋_GB2312"/>
        <charset val="134"/>
      </rPr>
      <t>是否设定抵押权</t>
    </r>
  </si>
  <si>
    <r>
      <rPr>
        <b/>
        <sz val="9"/>
        <rFont val="仿宋_GB2312"/>
        <charset val="134"/>
      </rPr>
      <t>是否为外购商品房</t>
    </r>
  </si>
  <si>
    <r>
      <rPr>
        <b/>
        <sz val="9"/>
        <rFont val="仿宋_GB2312"/>
        <charset val="134"/>
      </rPr>
      <t>是否为房改房</t>
    </r>
  </si>
  <si>
    <r>
      <rPr>
        <b/>
        <sz val="9"/>
        <rFont val="仿宋_GB2312"/>
        <charset val="134"/>
      </rPr>
      <t>如是房改房是否还要继续房改</t>
    </r>
  </si>
  <si>
    <r>
      <rPr>
        <b/>
        <sz val="9"/>
        <rFont val="仿宋_GB2312"/>
        <charset val="134"/>
      </rPr>
      <t>是否存在有账无实情况</t>
    </r>
  </si>
  <si>
    <r>
      <rPr>
        <b/>
        <sz val="9"/>
        <rFont val="仿宋_GB2312"/>
        <charset val="134"/>
      </rPr>
      <t>评估价值</t>
    </r>
  </si>
  <si>
    <r>
      <rPr>
        <b/>
        <sz val="9"/>
        <rFont val="仿宋_GB2312"/>
        <charset val="134"/>
      </rPr>
      <t>增值率</t>
    </r>
    <r>
      <rPr>
        <b/>
        <sz val="9"/>
        <rFont val="Arial Narrow"/>
        <charset val="134"/>
      </rPr>
      <t>%</t>
    </r>
  </si>
  <si>
    <r>
      <rPr>
        <b/>
        <sz val="9"/>
        <rFont val="仿宋_GB2312"/>
        <charset val="134"/>
      </rPr>
      <t>评估单价</t>
    </r>
    <r>
      <rPr>
        <b/>
        <sz val="9"/>
        <rFont val="Arial Narrow"/>
        <charset val="134"/>
      </rPr>
      <t>(</t>
    </r>
    <r>
      <rPr>
        <b/>
        <sz val="9"/>
        <rFont val="仿宋_GB2312"/>
        <charset val="134"/>
      </rPr>
      <t>元</t>
    </r>
    <r>
      <rPr>
        <b/>
        <sz val="9"/>
        <rFont val="Arial Narrow"/>
        <charset val="134"/>
      </rPr>
      <t>/m</t>
    </r>
    <r>
      <rPr>
        <b/>
        <vertAlign val="superscript"/>
        <sz val="9"/>
        <rFont val="Arial Narrow"/>
        <charset val="134"/>
      </rPr>
      <t>2</t>
    </r>
    <r>
      <rPr>
        <b/>
        <sz val="9"/>
        <rFont val="Arial Narrow"/>
        <charset val="134"/>
      </rPr>
      <t>)</t>
    </r>
  </si>
  <si>
    <r>
      <rPr>
        <b/>
        <sz val="9"/>
        <rFont val="仿宋_GB2312"/>
        <charset val="134"/>
      </rPr>
      <t>备注</t>
    </r>
  </si>
  <si>
    <t>核验</t>
  </si>
  <si>
    <r>
      <rPr>
        <b/>
        <sz val="9"/>
        <rFont val="仿宋_GB2312"/>
        <charset val="134"/>
      </rPr>
      <t>宗地所在省市</t>
    </r>
    <r>
      <rPr>
        <b/>
        <sz val="9"/>
        <rFont val="Arial Narrow"/>
        <charset val="134"/>
      </rPr>
      <t>(</t>
    </r>
    <r>
      <rPr>
        <b/>
        <sz val="9"/>
        <rFont val="仿宋_GB2312"/>
        <charset val="134"/>
      </rPr>
      <t>县</t>
    </r>
    <r>
      <rPr>
        <b/>
        <sz val="9"/>
        <rFont val="Arial Narrow"/>
        <charset val="134"/>
      </rPr>
      <t>)</t>
    </r>
  </si>
  <si>
    <r>
      <rPr>
        <b/>
        <sz val="9"/>
        <rFont val="仿宋_GB2312"/>
        <charset val="134"/>
      </rPr>
      <t>宗地编号</t>
    </r>
  </si>
  <si>
    <r>
      <rPr>
        <b/>
        <sz val="9"/>
        <rFont val="仿宋_GB2312"/>
        <charset val="134"/>
      </rPr>
      <t>宗地名称</t>
    </r>
  </si>
  <si>
    <r>
      <rPr>
        <b/>
        <sz val="9"/>
        <rFont val="仿宋_GB2312"/>
        <charset val="134"/>
      </rPr>
      <t>土地证编号</t>
    </r>
  </si>
  <si>
    <r>
      <rPr>
        <b/>
        <sz val="9"/>
        <rFont val="仿宋_GB2312"/>
        <charset val="134"/>
      </rPr>
      <t>详细座落地址</t>
    </r>
  </si>
  <si>
    <r>
      <rPr>
        <b/>
        <sz val="9"/>
        <rFont val="仿宋_GB2312"/>
        <charset val="134"/>
      </rPr>
      <t>土地面积</t>
    </r>
    <r>
      <rPr>
        <b/>
        <sz val="9"/>
        <rFont val="Arial Narrow"/>
        <charset val="134"/>
      </rPr>
      <t>(M</t>
    </r>
    <r>
      <rPr>
        <b/>
        <vertAlign val="superscript"/>
        <sz val="9"/>
        <rFont val="Arial Narrow"/>
        <charset val="134"/>
      </rPr>
      <t>2</t>
    </r>
    <r>
      <rPr>
        <b/>
        <sz val="9"/>
        <rFont val="Arial Narrow"/>
        <charset val="134"/>
      </rPr>
      <t>)</t>
    </r>
  </si>
  <si>
    <r>
      <rPr>
        <b/>
        <sz val="9"/>
        <rFont val="仿宋_GB2312"/>
        <charset val="134"/>
      </rPr>
      <t>土地用途</t>
    </r>
  </si>
  <si>
    <r>
      <rPr>
        <b/>
        <sz val="9"/>
        <rFont val="仿宋_GB2312"/>
        <charset val="134"/>
      </rPr>
      <t>土地权属性质</t>
    </r>
  </si>
  <si>
    <r>
      <rPr>
        <b/>
        <sz val="9"/>
        <rFont val="仿宋_GB2312"/>
        <charset val="134"/>
      </rPr>
      <t>原值</t>
    </r>
  </si>
  <si>
    <t>工程造价</t>
  </si>
  <si>
    <t>分摊费用</t>
  </si>
  <si>
    <t>其它</t>
  </si>
  <si>
    <r>
      <rPr>
        <b/>
        <sz val="9"/>
        <rFont val="仿宋_GB2312"/>
        <charset val="134"/>
      </rPr>
      <t>净值</t>
    </r>
  </si>
  <si>
    <r>
      <rPr>
        <b/>
        <sz val="9"/>
        <rFont val="仿宋_GB2312"/>
        <charset val="134"/>
      </rPr>
      <t>减值准备</t>
    </r>
  </si>
  <si>
    <r>
      <rPr>
        <b/>
        <sz val="9"/>
        <rFont val="仿宋_GB2312"/>
        <charset val="134"/>
      </rPr>
      <t>成新率</t>
    </r>
    <r>
      <rPr>
        <b/>
        <sz val="9"/>
        <rFont val="Arial Narrow"/>
        <charset val="134"/>
      </rPr>
      <t>%</t>
    </r>
  </si>
  <si>
    <t>原值增值</t>
  </si>
  <si>
    <t>原值增值率</t>
  </si>
  <si>
    <r>
      <rPr>
        <sz val="9"/>
        <rFont val="Arial Narrow"/>
        <charset val="134"/>
      </rPr>
      <t xml:space="preserve">合            </t>
    </r>
    <r>
      <rPr>
        <sz val="9"/>
        <rFont val="宋体"/>
        <charset val="134"/>
      </rPr>
      <t>计</t>
    </r>
  </si>
  <si>
    <r>
      <rPr>
        <sz val="9"/>
        <rFont val="宋体"/>
        <charset val="134"/>
      </rPr>
      <t>减：房屋建筑物减值准备</t>
    </r>
  </si>
  <si>
    <r>
      <rPr>
        <sz val="9"/>
        <rFont val="宋体"/>
        <charset val="134"/>
      </rPr>
      <t>填表说明：</t>
    </r>
  </si>
  <si>
    <r>
      <rPr>
        <sz val="9"/>
        <rFont val="宋体"/>
        <charset val="134"/>
      </rPr>
      <t>填写该表的原则是</t>
    </r>
    <r>
      <rPr>
        <sz val="9"/>
        <rFont val="Arial Narrow"/>
        <charset val="134"/>
      </rPr>
      <t>“</t>
    </r>
    <r>
      <rPr>
        <sz val="9"/>
        <rFont val="宋体"/>
        <charset val="134"/>
      </rPr>
      <t>房地匹配</t>
    </r>
    <r>
      <rPr>
        <sz val="9"/>
        <rFont val="Arial Narrow"/>
        <charset val="134"/>
      </rPr>
      <t>”</t>
    </r>
    <r>
      <rPr>
        <sz val="9"/>
        <rFont val="宋体"/>
        <charset val="134"/>
      </rPr>
      <t>。如例，填写时，先填写宗地，再将该宗地上对应的所有建筑物逐一填写。</t>
    </r>
  </si>
  <si>
    <r>
      <rPr>
        <sz val="9"/>
        <rFont val="Arial Narrow"/>
        <charset val="134"/>
      </rPr>
      <t>1</t>
    </r>
    <r>
      <rPr>
        <sz val="9"/>
        <rFont val="宋体"/>
        <charset val="134"/>
      </rPr>
      <t>、房产证编号：为该申报房屋建筑物在房地产证或房产证上之编号（完整的法定编号，请按产权证封面完整填写，不要只填数字部分，如</t>
    </r>
    <r>
      <rPr>
        <sz val="9"/>
        <rFont val="Arial Narrow"/>
        <charset val="134"/>
      </rPr>
      <t>“</t>
    </r>
    <r>
      <rPr>
        <sz val="9"/>
        <rFont val="宋体"/>
        <charset val="134"/>
      </rPr>
      <t>粤房证</t>
    </r>
    <r>
      <rPr>
        <sz val="9"/>
        <rFont val="Arial Narrow"/>
        <charset val="134"/>
      </rPr>
      <t>(2006)</t>
    </r>
    <r>
      <rPr>
        <sz val="9"/>
        <rFont val="宋体"/>
        <charset val="134"/>
      </rPr>
      <t>字第</t>
    </r>
    <r>
      <rPr>
        <sz val="9"/>
        <rFont val="Arial Narrow"/>
        <charset val="134"/>
      </rPr>
      <t>0012</t>
    </r>
    <r>
      <rPr>
        <sz val="9"/>
        <rFont val="宋体"/>
        <charset val="134"/>
      </rPr>
      <t>号</t>
    </r>
    <r>
      <rPr>
        <sz val="9"/>
        <rFont val="Arial Narrow"/>
        <charset val="134"/>
      </rPr>
      <t>”</t>
    </r>
    <r>
      <rPr>
        <sz val="9"/>
        <rFont val="宋体"/>
        <charset val="134"/>
      </rPr>
      <t>）。若尚未办理房产证，则填写</t>
    </r>
    <r>
      <rPr>
        <sz val="9"/>
        <rFont val="Arial Narrow"/>
        <charset val="134"/>
      </rPr>
      <t>“</t>
    </r>
    <r>
      <rPr>
        <sz val="9"/>
        <rFont val="宋体"/>
        <charset val="134"/>
      </rPr>
      <t>无</t>
    </r>
    <r>
      <rPr>
        <sz val="9"/>
        <rFont val="Arial Narrow"/>
        <charset val="134"/>
      </rPr>
      <t>”</t>
    </r>
    <r>
      <rPr>
        <sz val="9"/>
        <rFont val="宋体"/>
        <charset val="134"/>
      </rPr>
      <t>。</t>
    </r>
  </si>
  <si>
    <r>
      <rPr>
        <sz val="9"/>
        <rFont val="Arial Narrow"/>
        <charset val="134"/>
      </rPr>
      <t>2</t>
    </r>
    <r>
      <rPr>
        <sz val="9"/>
        <rFont val="宋体"/>
        <charset val="134"/>
      </rPr>
      <t>、建筑物名称：为该申报建筑物之名称，要求同房产证上的建筑物名称一致，若尚未办证或房产证上未标注清楚，则按该建筑物现时用途之名称，若现时用途之名称同资产台帐上的名称不一致，则将资产台帐名称用括号填入。例如：</t>
    </r>
    <r>
      <rPr>
        <sz val="9"/>
        <rFont val="Arial Narrow"/>
        <charset val="134"/>
      </rPr>
      <t>XX</t>
    </r>
    <r>
      <rPr>
        <sz val="9"/>
        <rFont val="宋体"/>
        <charset val="134"/>
      </rPr>
      <t>大楼、</t>
    </r>
    <r>
      <rPr>
        <sz val="9"/>
        <rFont val="Arial Narrow"/>
        <charset val="134"/>
      </rPr>
      <t>XX</t>
    </r>
    <r>
      <rPr>
        <sz val="9"/>
        <rFont val="宋体"/>
        <charset val="134"/>
      </rPr>
      <t>仓库，名称一定要写全名；</t>
    </r>
  </si>
  <si>
    <r>
      <rPr>
        <sz val="9"/>
        <rFont val="Arial Narrow"/>
        <charset val="134"/>
      </rPr>
      <t>3</t>
    </r>
    <r>
      <rPr>
        <sz val="9"/>
        <rFont val="宋体"/>
        <charset val="134"/>
      </rPr>
      <t>、详细地址：填写申报建筑物房产证证载地址</t>
    </r>
    <r>
      <rPr>
        <sz val="9"/>
        <rFont val="Arial Narrow"/>
        <charset val="134"/>
      </rPr>
      <t>,</t>
    </r>
    <r>
      <rPr>
        <sz val="9"/>
        <rFont val="宋体"/>
        <charset val="134"/>
      </rPr>
      <t>无房产证则填写详细地址</t>
    </r>
    <r>
      <rPr>
        <sz val="9"/>
        <rFont val="Arial Narrow"/>
        <charset val="134"/>
      </rPr>
      <t>,</t>
    </r>
    <r>
      <rPr>
        <sz val="9"/>
        <rFont val="宋体"/>
        <charset val="134"/>
      </rPr>
      <t>应具备省、市、县、区、街、巷、号、层、单元等要素。</t>
    </r>
  </si>
  <si>
    <r>
      <rPr>
        <sz val="9"/>
        <rFont val="Arial Narrow"/>
        <charset val="134"/>
      </rPr>
      <t>4</t>
    </r>
    <r>
      <rPr>
        <sz val="9"/>
        <rFont val="宋体"/>
        <charset val="134"/>
      </rPr>
      <t>、建筑结构：为该申报建筑物之结构类型。例如：框剪、排架、框架、砖混、砖木、简易等。若排架、框架结构中的柱、梁、屋架均为钢结构时，则填写钢排架或钢框架结构；</t>
    </r>
  </si>
  <si>
    <r>
      <rPr>
        <sz val="9"/>
        <rFont val="Arial Narrow"/>
        <charset val="134"/>
      </rPr>
      <t>5</t>
    </r>
    <r>
      <rPr>
        <sz val="9"/>
        <rFont val="宋体"/>
        <charset val="134"/>
      </rPr>
      <t>、建成日期：为该申报建筑物竣工之年、月；</t>
    </r>
  </si>
  <si>
    <r>
      <rPr>
        <sz val="9"/>
        <rFont val="Arial Narrow"/>
        <charset val="134"/>
      </rPr>
      <t>6</t>
    </r>
    <r>
      <rPr>
        <sz val="9"/>
        <rFont val="宋体"/>
        <charset val="134"/>
      </rPr>
      <t>、建筑面积：为该申报建筑物面积，以平方米为单位。该面积必须与房产证上登记之面积相同。若现时暂未办理房产证，则按原竣工验收入帐的面积填列，等本次办测量后再按办面积修改。对已进行过改建扩建的房产，按现时实际面积填报，对改建、扩建面积在备注中说明；</t>
    </r>
  </si>
  <si>
    <r>
      <rPr>
        <sz val="9"/>
        <rFont val="Arial Narrow"/>
        <charset val="134"/>
      </rPr>
      <t>7</t>
    </r>
    <r>
      <rPr>
        <sz val="9"/>
        <rFont val="宋体"/>
        <charset val="134"/>
      </rPr>
      <t>、成本单价：为帐面原值与建筑面积的比值；</t>
    </r>
    <r>
      <rPr>
        <sz val="9"/>
        <rFont val="Arial Narrow"/>
        <charset val="134"/>
      </rPr>
      <t xml:space="preserve"> </t>
    </r>
  </si>
  <si>
    <r>
      <rPr>
        <sz val="9"/>
        <rFont val="Arial Narrow"/>
        <charset val="134"/>
      </rPr>
      <t>8</t>
    </r>
    <r>
      <rPr>
        <sz val="9"/>
        <rFont val="宋体"/>
        <charset val="134"/>
      </rPr>
      <t>、用途：（即实物形态）指办公用房、仓库、车库、培训用房、商业用房、营业用房、宿舍、其他非营业用房等。按照房产证载用途填写，无证的按实际用途填写；若目前空置，请填上</t>
    </r>
    <r>
      <rPr>
        <sz val="9"/>
        <rFont val="Arial Narrow"/>
        <charset val="134"/>
      </rPr>
      <t>“</t>
    </r>
    <r>
      <rPr>
        <sz val="9"/>
        <rFont val="宋体"/>
        <charset val="134"/>
      </rPr>
      <t>空置</t>
    </r>
    <r>
      <rPr>
        <sz val="9"/>
        <rFont val="Arial Narrow"/>
        <charset val="134"/>
      </rPr>
      <t>”</t>
    </r>
    <r>
      <rPr>
        <sz val="9"/>
        <rFont val="宋体"/>
        <charset val="134"/>
      </rPr>
      <t>；若租出给外单位，请填上</t>
    </r>
    <r>
      <rPr>
        <sz val="9"/>
        <rFont val="Arial Narrow"/>
        <charset val="134"/>
      </rPr>
      <t>“</t>
    </r>
    <r>
      <rPr>
        <sz val="9"/>
        <rFont val="宋体"/>
        <charset val="134"/>
      </rPr>
      <t>租出</t>
    </r>
    <r>
      <rPr>
        <sz val="9"/>
        <rFont val="Arial Narrow"/>
        <charset val="134"/>
      </rPr>
      <t>”</t>
    </r>
    <r>
      <rPr>
        <sz val="9"/>
        <rFont val="宋体"/>
        <charset val="134"/>
      </rPr>
      <t>并提供有关租赁合同</t>
    </r>
  </si>
  <si>
    <r>
      <rPr>
        <sz val="9"/>
        <rFont val="Arial Narrow"/>
        <charset val="134"/>
      </rPr>
      <t>9</t>
    </r>
    <r>
      <rPr>
        <sz val="9"/>
        <rFont val="宋体"/>
        <charset val="134"/>
      </rPr>
      <t>、总层数：按房屋的实际层数填写。例如房屋共计</t>
    </r>
    <r>
      <rPr>
        <sz val="9"/>
        <rFont val="Arial Narrow"/>
        <charset val="134"/>
      </rPr>
      <t>30</t>
    </r>
    <r>
      <rPr>
        <sz val="9"/>
        <rFont val="宋体"/>
        <charset val="134"/>
      </rPr>
      <t>层，其中包含地下室</t>
    </r>
    <r>
      <rPr>
        <sz val="9"/>
        <rFont val="Arial Narrow"/>
        <charset val="134"/>
      </rPr>
      <t>2</t>
    </r>
    <r>
      <rPr>
        <sz val="9"/>
        <rFont val="宋体"/>
        <charset val="134"/>
      </rPr>
      <t>层，则：填写</t>
    </r>
    <r>
      <rPr>
        <sz val="9"/>
        <rFont val="Arial Narrow"/>
        <charset val="134"/>
      </rPr>
      <t xml:space="preserve"> -2/30 </t>
    </r>
    <r>
      <rPr>
        <sz val="9"/>
        <rFont val="宋体"/>
        <charset val="134"/>
      </rPr>
      <t>；</t>
    </r>
  </si>
  <si>
    <r>
      <rPr>
        <sz val="9"/>
        <rFont val="Arial Narrow"/>
        <charset val="134"/>
      </rPr>
      <t>10</t>
    </r>
    <r>
      <rPr>
        <sz val="9"/>
        <rFont val="宋体"/>
        <charset val="134"/>
      </rPr>
      <t>、本单位占第几层：为本单位所在层数，如果占多层，要分别填写；</t>
    </r>
  </si>
  <si>
    <r>
      <rPr>
        <sz val="9"/>
        <rFont val="Arial Narrow"/>
        <charset val="134"/>
      </rPr>
      <t>11</t>
    </r>
    <r>
      <rPr>
        <sz val="9"/>
        <rFont val="宋体"/>
        <charset val="134"/>
      </rPr>
      <t>、权利人名称，指房地产证上所载明的权利人。如无房产证则填写</t>
    </r>
    <r>
      <rPr>
        <sz val="9"/>
        <rFont val="Arial Narrow"/>
        <charset val="134"/>
      </rPr>
      <t>“</t>
    </r>
    <r>
      <rPr>
        <sz val="9"/>
        <rFont val="宋体"/>
        <charset val="134"/>
      </rPr>
      <t>无</t>
    </r>
    <r>
      <rPr>
        <sz val="9"/>
        <rFont val="Arial Narrow"/>
        <charset val="134"/>
      </rPr>
      <t>”</t>
    </r>
    <r>
      <rPr>
        <sz val="9"/>
        <rFont val="宋体"/>
        <charset val="134"/>
      </rPr>
      <t>；</t>
    </r>
  </si>
  <si>
    <r>
      <rPr>
        <sz val="9"/>
        <rFont val="Arial Narrow"/>
        <charset val="134"/>
      </rPr>
      <t>12</t>
    </r>
    <r>
      <rPr>
        <sz val="9"/>
        <rFont val="宋体"/>
        <charset val="134"/>
      </rPr>
      <t>、若未取得房产证，目前权利人：根据实际情况填写，如存在纠纷、涉案的，请将相关内容填入其中；</t>
    </r>
  </si>
  <si>
    <r>
      <rPr>
        <sz val="9"/>
        <rFont val="Arial Narrow"/>
        <charset val="134"/>
      </rPr>
      <t>13</t>
    </r>
    <r>
      <rPr>
        <sz val="9"/>
        <rFont val="宋体"/>
        <charset val="134"/>
      </rPr>
      <t>、使用状况：正常使用、闲置、待报废、对外出租、拆除、费用挂账等；</t>
    </r>
  </si>
  <si>
    <r>
      <rPr>
        <sz val="9"/>
        <rFont val="Arial Narrow"/>
        <charset val="134"/>
      </rPr>
      <t>14</t>
    </r>
    <r>
      <rPr>
        <sz val="9"/>
        <rFont val="宋体"/>
        <charset val="134"/>
      </rPr>
      <t>、房地产来源：分购置、清产核资、盘盈、自建、接受捐赠、系统内调入、联建、其他增加分别填报；</t>
    </r>
  </si>
  <si>
    <r>
      <rPr>
        <sz val="9"/>
        <rFont val="Arial Narrow"/>
        <charset val="134"/>
      </rPr>
      <t>15</t>
    </r>
    <r>
      <rPr>
        <sz val="9"/>
        <rFont val="宋体"/>
        <charset val="134"/>
      </rPr>
      <t>、账外资产原始取得价格，只有账外资产部分需填写；</t>
    </r>
  </si>
  <si>
    <r>
      <rPr>
        <sz val="9"/>
        <rFont val="Arial Narrow"/>
        <charset val="134"/>
      </rPr>
      <t>16</t>
    </r>
    <r>
      <rPr>
        <sz val="9"/>
        <rFont val="宋体"/>
        <charset val="134"/>
      </rPr>
      <t>、账面值中含电梯、空调主机等大型设备的价值</t>
    </r>
    <r>
      <rPr>
        <sz val="9"/>
        <rFont val="Arial Narrow"/>
        <charset val="134"/>
      </rPr>
      <t>:</t>
    </r>
    <r>
      <rPr>
        <sz val="9"/>
        <rFont val="宋体"/>
        <charset val="134"/>
      </rPr>
      <t>根据实际情况填写；</t>
    </r>
  </si>
  <si>
    <r>
      <rPr>
        <sz val="9"/>
        <rFont val="Arial Narrow"/>
        <charset val="134"/>
      </rPr>
      <t>17</t>
    </r>
    <r>
      <rPr>
        <sz val="9"/>
        <rFont val="宋体"/>
        <charset val="134"/>
      </rPr>
      <t>、是否包含土地价值：如未包含请填写</t>
    </r>
    <r>
      <rPr>
        <sz val="9"/>
        <rFont val="Arial Narrow"/>
        <charset val="134"/>
      </rPr>
      <t>“</t>
    </r>
    <r>
      <rPr>
        <sz val="9"/>
        <rFont val="宋体"/>
        <charset val="134"/>
      </rPr>
      <t>否</t>
    </r>
    <r>
      <rPr>
        <sz val="9"/>
        <rFont val="Arial Narrow"/>
        <charset val="134"/>
      </rPr>
      <t>”</t>
    </r>
    <r>
      <rPr>
        <sz val="9"/>
        <rFont val="宋体"/>
        <charset val="134"/>
      </rPr>
      <t>，如包含请填写相应金额。</t>
    </r>
  </si>
  <si>
    <r>
      <rPr>
        <sz val="9"/>
        <rFont val="Arial Narrow"/>
        <charset val="134"/>
      </rPr>
      <t>18</t>
    </r>
    <r>
      <rPr>
        <sz val="9"/>
        <rFont val="宋体"/>
        <charset val="134"/>
      </rPr>
      <t>、是否设定抵押权：根据实际情况填写；</t>
    </r>
  </si>
  <si>
    <r>
      <rPr>
        <sz val="9"/>
        <rFont val="Arial Narrow"/>
        <charset val="134"/>
      </rPr>
      <t>19</t>
    </r>
    <r>
      <rPr>
        <sz val="9"/>
        <rFont val="宋体"/>
        <charset val="134"/>
      </rPr>
      <t>、是否为外购商品房：只填是或否；</t>
    </r>
  </si>
  <si>
    <r>
      <rPr>
        <sz val="9"/>
        <rFont val="Arial Narrow"/>
        <charset val="134"/>
      </rPr>
      <t>20</t>
    </r>
    <r>
      <rPr>
        <sz val="9"/>
        <rFont val="宋体"/>
        <charset val="134"/>
      </rPr>
      <t>、是否为房改房填写：只填是或否；</t>
    </r>
  </si>
  <si>
    <r>
      <rPr>
        <sz val="9"/>
        <rFont val="Arial Narrow"/>
        <charset val="134"/>
      </rPr>
      <t>21</t>
    </r>
    <r>
      <rPr>
        <sz val="9"/>
        <rFont val="宋体"/>
        <charset val="134"/>
      </rPr>
      <t>、房改房是否还要继续房改：只填写是或否；</t>
    </r>
    <r>
      <rPr>
        <sz val="9"/>
        <rFont val="Arial Narrow"/>
        <charset val="134"/>
      </rPr>
      <t xml:space="preserve"> </t>
    </r>
  </si>
  <si>
    <r>
      <rPr>
        <sz val="9"/>
        <rFont val="Arial Narrow"/>
        <charset val="134"/>
      </rPr>
      <t>22</t>
    </r>
    <r>
      <rPr>
        <sz val="9"/>
        <rFont val="宋体"/>
        <charset val="134"/>
      </rPr>
      <t>、帐面价值：根据明细帐填写。如经过多次装修、或改扩建费用未例入帐面值内的，请在备注中说明；</t>
    </r>
  </si>
  <si>
    <r>
      <rPr>
        <sz val="9"/>
        <rFont val="Arial Narrow"/>
        <charset val="134"/>
      </rPr>
      <t>23</t>
    </r>
    <r>
      <rPr>
        <sz val="9"/>
        <rFont val="宋体"/>
        <charset val="134"/>
      </rPr>
      <t>、行数不够用时，直接插行即可，列宽不够用时，直接拉伸列宽即可，以反映全部申报信息；</t>
    </r>
  </si>
  <si>
    <r>
      <rPr>
        <sz val="9"/>
        <rFont val="Arial Narrow"/>
        <charset val="134"/>
      </rPr>
      <t>24</t>
    </r>
    <r>
      <rPr>
        <sz val="9"/>
        <rFont val="宋体"/>
        <charset val="134"/>
      </rPr>
      <t>、是否存在有账无实情况：有账无实情况包括：已出售未调账、已拆除未调账、已房改未调账等；无上述情况则填写</t>
    </r>
    <r>
      <rPr>
        <sz val="9"/>
        <rFont val="Arial Narrow"/>
        <charset val="134"/>
      </rPr>
      <t>“</t>
    </r>
    <r>
      <rPr>
        <sz val="9"/>
        <rFont val="宋体"/>
        <charset val="134"/>
      </rPr>
      <t>无</t>
    </r>
    <r>
      <rPr>
        <sz val="9"/>
        <rFont val="Arial Narrow"/>
        <charset val="134"/>
      </rPr>
      <t>”</t>
    </r>
    <r>
      <rPr>
        <sz val="9"/>
        <rFont val="宋体"/>
        <charset val="134"/>
      </rPr>
      <t>。</t>
    </r>
  </si>
  <si>
    <t>综合办公楼</t>
  </si>
  <si>
    <t>砖混</t>
  </si>
  <si>
    <t>平方米</t>
  </si>
  <si>
    <t>有证大型</t>
  </si>
  <si>
    <t>房屋建筑物清查评估明细表</t>
  </si>
  <si>
    <r>
      <rPr>
        <sz val="10"/>
        <rFont val="宋体"/>
        <charset val="134"/>
      </rPr>
      <t>索引号：</t>
    </r>
    <r>
      <rPr>
        <sz val="10"/>
        <rFont val="Arial Narrow"/>
        <charset val="134"/>
      </rPr>
      <t>C4-6-1-1-3/2</t>
    </r>
  </si>
  <si>
    <r>
      <rPr>
        <sz val="11"/>
        <rFont val="楷体_GB2312"/>
        <charset val="134"/>
      </rPr>
      <t>页次：共</t>
    </r>
    <r>
      <rPr>
        <sz val="11"/>
        <rFont val="Arial Narrow"/>
        <charset val="134"/>
      </rPr>
      <t xml:space="preserve">   </t>
    </r>
    <r>
      <rPr>
        <sz val="11"/>
        <rFont val="楷体_GB2312"/>
        <charset val="134"/>
      </rPr>
      <t>页第</t>
    </r>
    <r>
      <rPr>
        <sz val="11"/>
        <rFont val="Arial Narrow"/>
        <charset val="134"/>
      </rPr>
      <t xml:space="preserve">   </t>
    </r>
    <r>
      <rPr>
        <sz val="11"/>
        <rFont val="楷体_GB2312"/>
        <charset val="134"/>
      </rPr>
      <t>页</t>
    </r>
    <r>
      <rPr>
        <sz val="11"/>
        <rFont val="Arial Narrow"/>
        <charset val="134"/>
      </rPr>
      <t xml:space="preserve"> </t>
    </r>
  </si>
  <si>
    <r>
      <rPr>
        <sz val="10"/>
        <rFont val="宋体"/>
        <charset val="134"/>
      </rPr>
      <t>账面情况</t>
    </r>
  </si>
  <si>
    <r>
      <rPr>
        <sz val="10"/>
        <rFont val="宋体"/>
        <charset val="134"/>
      </rPr>
      <t>单方造价</t>
    </r>
  </si>
  <si>
    <r>
      <rPr>
        <sz val="10"/>
        <rFont val="宋体"/>
        <charset val="134"/>
      </rPr>
      <t>重置成本</t>
    </r>
  </si>
  <si>
    <r>
      <rPr>
        <sz val="12"/>
        <rFont val="宋体"/>
        <charset val="134"/>
      </rPr>
      <t>成新率</t>
    </r>
  </si>
  <si>
    <r>
      <rPr>
        <sz val="10"/>
        <rFont val="宋体"/>
        <charset val="134"/>
      </rPr>
      <t>评估价值</t>
    </r>
  </si>
  <si>
    <r>
      <rPr>
        <sz val="10"/>
        <rFont val="宋体"/>
        <charset val="134"/>
      </rPr>
      <t>序号</t>
    </r>
  </si>
  <si>
    <r>
      <rPr>
        <sz val="10"/>
        <rFont val="宋体"/>
        <charset val="134"/>
      </rPr>
      <t>权证编号</t>
    </r>
  </si>
  <si>
    <r>
      <rPr>
        <sz val="10"/>
        <rFont val="宋体"/>
        <charset val="134"/>
      </rPr>
      <t>建筑物名称</t>
    </r>
  </si>
  <si>
    <r>
      <rPr>
        <sz val="10"/>
        <rFont val="宋体"/>
        <charset val="134"/>
      </rPr>
      <t>结构</t>
    </r>
  </si>
  <si>
    <r>
      <rPr>
        <sz val="10"/>
        <rFont val="宋体"/>
        <charset val="134"/>
      </rPr>
      <t>建成
年月</t>
    </r>
  </si>
  <si>
    <r>
      <rPr>
        <sz val="10"/>
        <rFont val="宋体"/>
        <charset val="134"/>
      </rPr>
      <t>计量单位</t>
    </r>
  </si>
  <si>
    <r>
      <rPr>
        <sz val="10"/>
        <rFont val="宋体"/>
        <charset val="134"/>
      </rPr>
      <t>建筑</t>
    </r>
    <r>
      <rPr>
        <sz val="10"/>
        <rFont val="Arial Narrow"/>
        <charset val="134"/>
      </rPr>
      <t xml:space="preserve">          </t>
    </r>
    <r>
      <rPr>
        <sz val="10"/>
        <rFont val="宋体"/>
        <charset val="134"/>
      </rPr>
      <t>面积</t>
    </r>
    <r>
      <rPr>
        <sz val="10"/>
        <rFont val="Arial Narrow"/>
        <charset val="134"/>
      </rPr>
      <t>/</t>
    </r>
    <r>
      <rPr>
        <sz val="10"/>
        <rFont val="宋体"/>
        <charset val="134"/>
      </rPr>
      <t>容积</t>
    </r>
  </si>
  <si>
    <r>
      <rPr>
        <sz val="10"/>
        <rFont val="宋体"/>
        <charset val="134"/>
      </rPr>
      <t>成本单价</t>
    </r>
    <r>
      <rPr>
        <sz val="10"/>
        <rFont val="Arial Narrow"/>
        <charset val="134"/>
      </rPr>
      <t>(</t>
    </r>
    <r>
      <rPr>
        <sz val="10"/>
        <rFont val="宋体"/>
        <charset val="134"/>
      </rPr>
      <t>元</t>
    </r>
    <r>
      <rPr>
        <sz val="10"/>
        <rFont val="Arial Narrow"/>
        <charset val="134"/>
      </rPr>
      <t>/m</t>
    </r>
    <r>
      <rPr>
        <vertAlign val="superscript"/>
        <sz val="10"/>
        <rFont val="Arial Narrow"/>
        <charset val="134"/>
      </rPr>
      <t>2</t>
    </r>
    <r>
      <rPr>
        <sz val="10"/>
        <rFont val="Arial Narrow"/>
        <charset val="134"/>
      </rPr>
      <t>)</t>
    </r>
  </si>
  <si>
    <r>
      <rPr>
        <sz val="10"/>
        <rFont val="宋体"/>
        <charset val="134"/>
      </rPr>
      <t>账面价值</t>
    </r>
  </si>
  <si>
    <r>
      <rPr>
        <sz val="9"/>
        <rFont val="楷体_GB2312"/>
        <charset val="134"/>
      </rPr>
      <t>基准造价</t>
    </r>
  </si>
  <si>
    <r>
      <rPr>
        <sz val="9"/>
        <rFont val="楷体_GB2312"/>
        <charset val="134"/>
      </rPr>
      <t>期日修正</t>
    </r>
  </si>
  <si>
    <r>
      <rPr>
        <sz val="9"/>
        <rFont val="楷体_GB2312"/>
        <charset val="134"/>
      </rPr>
      <t>结构调整</t>
    </r>
  </si>
  <si>
    <r>
      <rPr>
        <sz val="9"/>
        <rFont val="楷体_GB2312"/>
        <charset val="134"/>
      </rPr>
      <t>装修
调整</t>
    </r>
  </si>
  <si>
    <r>
      <rPr>
        <sz val="9"/>
        <rFont val="楷体_GB2312"/>
        <charset val="134"/>
      </rPr>
      <t>设备
调整</t>
    </r>
  </si>
  <si>
    <r>
      <rPr>
        <sz val="9"/>
        <rFont val="楷体_GB2312"/>
        <charset val="134"/>
      </rPr>
      <t>其它
调整</t>
    </r>
  </si>
  <si>
    <r>
      <rPr>
        <sz val="9"/>
        <rFont val="楷体_GB2312"/>
        <charset val="134"/>
      </rPr>
      <t>调整后造价</t>
    </r>
  </si>
  <si>
    <t>部位造价</t>
  </si>
  <si>
    <r>
      <rPr>
        <sz val="9"/>
        <rFont val="楷体_GB2312"/>
        <charset val="134"/>
      </rPr>
      <t>单方造价</t>
    </r>
  </si>
  <si>
    <t>建安造价</t>
  </si>
  <si>
    <r>
      <rPr>
        <sz val="9"/>
        <rFont val="楷体_GB2312"/>
        <charset val="134"/>
      </rPr>
      <t>类别</t>
    </r>
  </si>
  <si>
    <r>
      <rPr>
        <sz val="10"/>
        <rFont val="宋体"/>
        <charset val="134"/>
      </rPr>
      <t>前期费用及其他费用</t>
    </r>
  </si>
  <si>
    <r>
      <rPr>
        <sz val="10"/>
        <rFont val="宋体"/>
        <charset val="134"/>
      </rPr>
      <t>计息工期</t>
    </r>
  </si>
  <si>
    <r>
      <rPr>
        <sz val="10"/>
        <rFont val="宋体"/>
        <charset val="134"/>
      </rPr>
      <t>计息利息</t>
    </r>
  </si>
  <si>
    <r>
      <rPr>
        <sz val="10"/>
        <rFont val="宋体"/>
        <charset val="134"/>
      </rPr>
      <t>资金成本</t>
    </r>
  </si>
  <si>
    <t>开发利润</t>
  </si>
  <si>
    <t>增值税考虑</t>
  </si>
  <si>
    <t>重置成本核对</t>
  </si>
  <si>
    <r>
      <rPr>
        <sz val="10"/>
        <rFont val="宋体"/>
        <charset val="134"/>
      </rPr>
      <t>评估基准日</t>
    </r>
  </si>
  <si>
    <t>启用日期</t>
  </si>
  <si>
    <t>经济使用年限</t>
  </si>
  <si>
    <r>
      <rPr>
        <sz val="10"/>
        <rFont val="宋体"/>
        <charset val="134"/>
      </rPr>
      <t>已使用月</t>
    </r>
  </si>
  <si>
    <r>
      <rPr>
        <sz val="10"/>
        <rFont val="宋体"/>
        <charset val="134"/>
      </rPr>
      <t>尚可使用年限</t>
    </r>
  </si>
  <si>
    <t>部位年限成新率</t>
  </si>
  <si>
    <t>造价权重</t>
  </si>
  <si>
    <t>年限成新率</t>
  </si>
  <si>
    <r>
      <rPr>
        <sz val="10"/>
        <rFont val="宋体"/>
        <charset val="134"/>
      </rPr>
      <t>现场勘察评分</t>
    </r>
  </si>
  <si>
    <t>成新差异核对</t>
  </si>
  <si>
    <r>
      <rPr>
        <sz val="10"/>
        <rFont val="宋体"/>
        <charset val="134"/>
      </rPr>
      <t>综合成新率</t>
    </r>
  </si>
  <si>
    <t>继续使用价值</t>
  </si>
  <si>
    <t>产权变动增值税率</t>
  </si>
  <si>
    <t>产权变动增值税</t>
  </si>
  <si>
    <r>
      <rPr>
        <sz val="10"/>
        <rFont val="宋体"/>
        <charset val="134"/>
      </rPr>
      <t>增值</t>
    </r>
  </si>
  <si>
    <r>
      <rPr>
        <sz val="10"/>
        <rFont val="宋体"/>
        <charset val="134"/>
      </rPr>
      <t>增值率</t>
    </r>
  </si>
  <si>
    <r>
      <rPr>
        <sz val="10"/>
        <rFont val="宋体"/>
        <charset val="134"/>
      </rPr>
      <t>原值</t>
    </r>
  </si>
  <si>
    <r>
      <rPr>
        <sz val="10"/>
        <rFont val="宋体"/>
        <charset val="134"/>
      </rPr>
      <t>净值</t>
    </r>
  </si>
  <si>
    <t>结构</t>
  </si>
  <si>
    <t>装饰</t>
  </si>
  <si>
    <t>安装</t>
  </si>
  <si>
    <t>合计</t>
  </si>
  <si>
    <r>
      <rPr>
        <sz val="9"/>
        <rFont val="楷体_GB2312"/>
        <charset val="134"/>
      </rPr>
      <t>层数</t>
    </r>
  </si>
  <si>
    <r>
      <rPr>
        <sz val="9"/>
        <rFont val="楷体_GB2312"/>
        <charset val="134"/>
      </rPr>
      <t>层高</t>
    </r>
  </si>
  <si>
    <r>
      <rPr>
        <sz val="9"/>
        <rFont val="楷体_GB2312"/>
        <charset val="134"/>
      </rPr>
      <t>跨度
柱距</t>
    </r>
  </si>
  <si>
    <r>
      <rPr>
        <sz val="9"/>
        <rFont val="楷体_GB2312"/>
        <charset val="134"/>
      </rPr>
      <t>其它</t>
    </r>
  </si>
  <si>
    <t>含税</t>
  </si>
  <si>
    <r>
      <rPr>
        <sz val="9"/>
        <rFont val="宋体"/>
        <charset val="134"/>
      </rPr>
      <t>按建筑面积计费</t>
    </r>
  </si>
  <si>
    <t>其他费用</t>
  </si>
  <si>
    <t>管理费用率</t>
  </si>
  <si>
    <t>按工程造价计费</t>
  </si>
  <si>
    <r>
      <rPr>
        <sz val="10"/>
        <rFont val="宋体"/>
        <charset val="134"/>
      </rPr>
      <t>小计</t>
    </r>
  </si>
  <si>
    <t>利润率</t>
  </si>
  <si>
    <t>税票种类</t>
  </si>
  <si>
    <t>是否抵扣</t>
  </si>
  <si>
    <t>工程造价抵减税金</t>
  </si>
  <si>
    <t>其他费用抵减税金</t>
  </si>
  <si>
    <t>可抵减税金合计</t>
  </si>
  <si>
    <t>确定方法</t>
  </si>
  <si>
    <t>有证含税</t>
  </si>
  <si>
    <t>专票</t>
  </si>
  <si>
    <t>不扣除进项税</t>
  </si>
  <si>
    <t>整体法</t>
  </si>
  <si>
    <t>西矿泉井房</t>
  </si>
  <si>
    <t>部位法</t>
  </si>
  <si>
    <t>吹塑车间</t>
  </si>
  <si>
    <t>大门传达室</t>
  </si>
  <si>
    <t>厂房</t>
  </si>
  <si>
    <t>轻钢</t>
  </si>
  <si>
    <t>清查日期：2019年1月5日</t>
  </si>
  <si>
    <t>复核日期：2019年1月25日</t>
  </si>
  <si>
    <r>
      <rPr>
        <sz val="20"/>
        <rFont val="隶书"/>
        <charset val="134"/>
      </rPr>
      <t>固定资产</t>
    </r>
    <r>
      <rPr>
        <sz val="20"/>
        <rFont val="Arial Narrow"/>
        <charset val="134"/>
      </rPr>
      <t>—</t>
    </r>
    <r>
      <rPr>
        <sz val="20"/>
        <rFont val="隶书"/>
        <charset val="134"/>
      </rPr>
      <t>构筑物及其他辅助设施评估明细表</t>
    </r>
  </si>
  <si>
    <r>
      <rPr>
        <b/>
        <sz val="9"/>
        <rFont val="仿宋_GB2312"/>
        <charset val="134"/>
      </rPr>
      <t>构筑物名称</t>
    </r>
  </si>
  <si>
    <r>
      <rPr>
        <b/>
        <sz val="9"/>
        <rFont val="仿宋_GB2312"/>
        <charset val="134"/>
      </rPr>
      <t>长度（</t>
    </r>
    <r>
      <rPr>
        <b/>
        <sz val="9"/>
        <rFont val="Arial Narrow"/>
        <charset val="134"/>
      </rPr>
      <t>M</t>
    </r>
    <r>
      <rPr>
        <b/>
        <sz val="9"/>
        <rFont val="仿宋_GB2312"/>
        <charset val="134"/>
      </rPr>
      <t>）</t>
    </r>
  </si>
  <si>
    <r>
      <rPr>
        <b/>
        <sz val="9"/>
        <rFont val="仿宋_GB2312"/>
        <charset val="134"/>
      </rPr>
      <t>宽度（</t>
    </r>
    <r>
      <rPr>
        <b/>
        <sz val="9"/>
        <rFont val="Arial Narrow"/>
        <charset val="134"/>
      </rPr>
      <t>M</t>
    </r>
    <r>
      <rPr>
        <b/>
        <sz val="9"/>
        <rFont val="仿宋_GB2312"/>
        <charset val="134"/>
      </rPr>
      <t>）</t>
    </r>
  </si>
  <si>
    <r>
      <rPr>
        <b/>
        <sz val="9"/>
        <rFont val="仿宋_GB2312"/>
        <charset val="134"/>
      </rPr>
      <t>高度（</t>
    </r>
    <r>
      <rPr>
        <b/>
        <sz val="9"/>
        <rFont val="Arial Narrow"/>
        <charset val="134"/>
      </rPr>
      <t>M</t>
    </r>
    <r>
      <rPr>
        <b/>
        <sz val="9"/>
        <rFont val="仿宋_GB2312"/>
        <charset val="134"/>
      </rPr>
      <t>）</t>
    </r>
  </si>
  <si>
    <r>
      <rPr>
        <b/>
        <sz val="9"/>
        <rFont val="仿宋_GB2312"/>
        <charset val="134"/>
      </rPr>
      <t>计量单位</t>
    </r>
  </si>
  <si>
    <r>
      <rPr>
        <b/>
        <sz val="9"/>
        <rFont val="仿宋_GB2312"/>
        <charset val="134"/>
      </rPr>
      <t>建筑面积或体积</t>
    </r>
  </si>
  <si>
    <r>
      <rPr>
        <b/>
        <sz val="9"/>
        <rFont val="仿宋_GB2312"/>
        <charset val="134"/>
      </rPr>
      <t>账面价值</t>
    </r>
  </si>
  <si>
    <r>
      <rPr>
        <b/>
        <sz val="9"/>
        <rFont val="仿宋_GB2312"/>
        <charset val="134"/>
      </rPr>
      <t>调整后账面价值</t>
    </r>
  </si>
  <si>
    <r>
      <rPr>
        <b/>
        <sz val="9"/>
        <rFont val="仿宋_GB2312"/>
        <charset val="134"/>
      </rPr>
      <t>评估单价</t>
    </r>
    <r>
      <rPr>
        <b/>
        <sz val="9"/>
        <rFont val="Arial Narrow"/>
        <charset val="134"/>
      </rPr>
      <t>(</t>
    </r>
    <r>
      <rPr>
        <b/>
        <sz val="9"/>
        <rFont val="仿宋_GB2312"/>
        <charset val="134"/>
      </rPr>
      <t>元</t>
    </r>
    <r>
      <rPr>
        <b/>
        <sz val="9"/>
        <rFont val="Arial Narrow"/>
        <charset val="134"/>
      </rPr>
      <t>/m2)</t>
    </r>
  </si>
  <si>
    <r>
      <rPr>
        <b/>
        <sz val="9"/>
        <rFont val="仿宋_GB2312"/>
        <charset val="134"/>
      </rPr>
      <t>土地面积</t>
    </r>
    <r>
      <rPr>
        <b/>
        <sz val="9"/>
        <rFont val="Arial Narrow"/>
        <charset val="134"/>
      </rPr>
      <t>(M2)</t>
    </r>
  </si>
  <si>
    <r>
      <rPr>
        <b/>
        <sz val="9"/>
        <rFont val="仿宋_GB2312"/>
        <charset val="134"/>
      </rPr>
      <t>审定造价</t>
    </r>
  </si>
  <si>
    <r>
      <rPr>
        <b/>
        <sz val="9"/>
        <rFont val="仿宋_GB2312"/>
        <charset val="134"/>
      </rPr>
      <t>分摊费用</t>
    </r>
  </si>
  <si>
    <r>
      <rPr>
        <b/>
        <sz val="9"/>
        <rFont val="仿宋_GB2312"/>
        <charset val="134"/>
      </rPr>
      <t>其他</t>
    </r>
  </si>
  <si>
    <r>
      <rPr>
        <b/>
        <sz val="9"/>
        <rFont val="仿宋_GB2312"/>
        <charset val="134"/>
      </rPr>
      <t>合计</t>
    </r>
  </si>
  <si>
    <r>
      <rPr>
        <sz val="9"/>
        <rFont val="宋体"/>
        <charset val="134"/>
      </rPr>
      <t>减：构筑物及其他辅助设施减值准备</t>
    </r>
  </si>
  <si>
    <r>
      <rPr>
        <sz val="20"/>
        <rFont val="隶书"/>
        <charset val="134"/>
      </rPr>
      <t>固定资产</t>
    </r>
    <r>
      <rPr>
        <sz val="20"/>
        <rFont val="Arial Narrow"/>
        <charset val="134"/>
      </rPr>
      <t>—</t>
    </r>
    <r>
      <rPr>
        <sz val="20"/>
        <rFont val="隶书"/>
        <charset val="134"/>
      </rPr>
      <t>管道和沟槽评估明细表</t>
    </r>
  </si>
  <si>
    <r>
      <rPr>
        <b/>
        <sz val="9"/>
        <rFont val="仿宋_GB2312"/>
        <charset val="134"/>
      </rPr>
      <t>名称</t>
    </r>
  </si>
  <si>
    <r>
      <rPr>
        <b/>
        <sz val="9"/>
        <rFont val="仿宋_GB2312"/>
        <charset val="134"/>
      </rPr>
      <t>槽深（</t>
    </r>
    <r>
      <rPr>
        <b/>
        <sz val="9"/>
        <rFont val="Arial Narrow"/>
        <charset val="134"/>
      </rPr>
      <t>M</t>
    </r>
    <r>
      <rPr>
        <b/>
        <sz val="9"/>
        <rFont val="仿宋_GB2312"/>
        <charset val="134"/>
      </rPr>
      <t>）</t>
    </r>
  </si>
  <si>
    <r>
      <rPr>
        <b/>
        <sz val="9"/>
        <rFont val="仿宋_GB2312"/>
        <charset val="134"/>
      </rPr>
      <t>沟宽</t>
    </r>
    <r>
      <rPr>
        <b/>
        <sz val="9"/>
        <rFont val="Arial Narrow"/>
        <charset val="134"/>
      </rPr>
      <t>×</t>
    </r>
    <r>
      <rPr>
        <b/>
        <sz val="9"/>
        <rFont val="仿宋_GB2312"/>
        <charset val="134"/>
      </rPr>
      <t>沟厚</t>
    </r>
    <r>
      <rPr>
        <b/>
        <sz val="9"/>
        <rFont val="Arial Narrow"/>
        <charset val="134"/>
      </rPr>
      <t>(mm*mm)</t>
    </r>
  </si>
  <si>
    <r>
      <rPr>
        <b/>
        <sz val="9"/>
        <rFont val="仿宋_GB2312"/>
        <charset val="134"/>
      </rPr>
      <t>材质</t>
    </r>
  </si>
  <si>
    <r>
      <rPr>
        <b/>
        <sz val="9"/>
        <rFont val="仿宋_GB2312"/>
        <charset val="134"/>
      </rPr>
      <t>绝缘方式</t>
    </r>
  </si>
  <si>
    <t>原值构成</t>
  </si>
  <si>
    <r>
      <rPr>
        <b/>
        <sz val="9"/>
        <rFont val="仿宋_GB2312"/>
        <charset val="134"/>
      </rPr>
      <t>管径</t>
    </r>
    <r>
      <rPr>
        <b/>
        <sz val="9"/>
        <rFont val="Arial Narrow"/>
        <charset val="134"/>
      </rPr>
      <t>×</t>
    </r>
    <r>
      <rPr>
        <b/>
        <sz val="9"/>
        <rFont val="仿宋_GB2312"/>
        <charset val="134"/>
      </rPr>
      <t>壁厚</t>
    </r>
    <r>
      <rPr>
        <b/>
        <sz val="9"/>
        <rFont val="Arial Narrow"/>
        <charset val="134"/>
      </rPr>
      <t>(mm*mm)</t>
    </r>
  </si>
  <si>
    <t>审计造价</t>
  </si>
  <si>
    <r>
      <rPr>
        <sz val="9"/>
        <rFont val="宋体"/>
        <charset val="134"/>
      </rPr>
      <t>减：管道和沟槽减值准备</t>
    </r>
  </si>
  <si>
    <r>
      <rPr>
        <sz val="20"/>
        <rFont val="隶书"/>
        <charset val="134"/>
      </rPr>
      <t>固定资产</t>
    </r>
    <r>
      <rPr>
        <sz val="20"/>
        <rFont val="Arial Narrow"/>
        <charset val="134"/>
      </rPr>
      <t>—</t>
    </r>
    <r>
      <rPr>
        <sz val="20"/>
        <rFont val="隶书"/>
        <charset val="134"/>
      </rPr>
      <t>机器设备评估明细表</t>
    </r>
  </si>
  <si>
    <r>
      <rPr>
        <b/>
        <sz val="9"/>
        <rFont val="仿宋_GB2312"/>
        <charset val="134"/>
      </rPr>
      <t>财务序号</t>
    </r>
  </si>
  <si>
    <r>
      <rPr>
        <b/>
        <sz val="9"/>
        <rFont val="仿宋_GB2312"/>
        <charset val="134"/>
      </rPr>
      <t>设备编号</t>
    </r>
  </si>
  <si>
    <r>
      <rPr>
        <b/>
        <sz val="9"/>
        <rFont val="仿宋_GB2312"/>
        <charset val="134"/>
      </rPr>
      <t>设备名称</t>
    </r>
  </si>
  <si>
    <r>
      <rPr>
        <b/>
        <sz val="9"/>
        <rFont val="仿宋_GB2312"/>
        <charset val="134"/>
      </rPr>
      <t>规格型号</t>
    </r>
  </si>
  <si>
    <r>
      <rPr>
        <b/>
        <sz val="9"/>
        <rFont val="仿宋_GB2312"/>
        <charset val="134"/>
      </rPr>
      <t>主要参数</t>
    </r>
  </si>
  <si>
    <r>
      <rPr>
        <b/>
        <sz val="9"/>
        <rFont val="仿宋_GB2312"/>
        <charset val="134"/>
      </rPr>
      <t>生产厂家</t>
    </r>
  </si>
  <si>
    <r>
      <rPr>
        <b/>
        <sz val="9"/>
        <rFont val="仿宋_GB2312"/>
        <charset val="134"/>
      </rPr>
      <t>数量</t>
    </r>
  </si>
  <si>
    <r>
      <rPr>
        <b/>
        <sz val="9"/>
        <rFont val="仿宋_GB2312"/>
        <charset val="134"/>
      </rPr>
      <t>重量</t>
    </r>
  </si>
  <si>
    <r>
      <rPr>
        <b/>
        <sz val="9"/>
        <rFont val="仿宋_GB2312"/>
        <charset val="134"/>
      </rPr>
      <t>功率</t>
    </r>
  </si>
  <si>
    <r>
      <rPr>
        <b/>
        <sz val="9"/>
        <rFont val="仿宋_GB2312"/>
        <charset val="134"/>
      </rPr>
      <t>存放位置</t>
    </r>
  </si>
  <si>
    <r>
      <rPr>
        <b/>
        <sz val="9"/>
        <rFont val="仿宋_GB2312"/>
        <charset val="134"/>
      </rPr>
      <t>分类</t>
    </r>
  </si>
  <si>
    <r>
      <rPr>
        <b/>
        <sz val="9"/>
        <rFont val="仿宋_GB2312"/>
        <charset val="134"/>
      </rPr>
      <t>折旧年限</t>
    </r>
  </si>
  <si>
    <r>
      <rPr>
        <b/>
        <sz val="9"/>
        <rFont val="仿宋_GB2312"/>
        <charset val="134"/>
      </rPr>
      <t>已提折旧年限</t>
    </r>
  </si>
  <si>
    <r>
      <rPr>
        <b/>
        <sz val="9"/>
        <rFont val="仿宋_GB2312"/>
        <charset val="134"/>
      </rPr>
      <t>购置日期</t>
    </r>
  </si>
  <si>
    <r>
      <rPr>
        <b/>
        <sz val="9"/>
        <rFont val="仿宋_GB2312"/>
        <charset val="134"/>
      </rPr>
      <t>启用日期</t>
    </r>
  </si>
  <si>
    <r>
      <rPr>
        <b/>
        <sz val="9"/>
        <rFont val="仿宋_GB2312"/>
        <charset val="134"/>
      </rPr>
      <t>审计前账面值</t>
    </r>
  </si>
  <si>
    <r>
      <rPr>
        <b/>
        <sz val="9"/>
        <rFont val="仿宋_GB2312"/>
        <charset val="134"/>
      </rPr>
      <t>资产核实</t>
    </r>
  </si>
  <si>
    <r>
      <rPr>
        <b/>
        <sz val="9"/>
        <rFont val="仿宋_GB2312"/>
        <charset val="134"/>
      </rPr>
      <t>甲方供材</t>
    </r>
  </si>
  <si>
    <r>
      <rPr>
        <b/>
        <sz val="9"/>
        <rFont val="仿宋_GB2312"/>
        <charset val="134"/>
      </rPr>
      <t>原始入账价值</t>
    </r>
  </si>
  <si>
    <r>
      <rPr>
        <b/>
        <sz val="9"/>
        <rFont val="仿宋_GB2312"/>
        <charset val="134"/>
      </rPr>
      <t>记入价值</t>
    </r>
  </si>
  <si>
    <r>
      <rPr>
        <b/>
        <sz val="9"/>
        <rFont val="仿宋_GB2312"/>
        <charset val="134"/>
      </rPr>
      <t>差异</t>
    </r>
  </si>
  <si>
    <t>同价检验</t>
  </si>
  <si>
    <r>
      <rPr>
        <sz val="9"/>
        <rFont val="宋体"/>
        <charset val="134"/>
      </rPr>
      <t>减：机器设备减值准备</t>
    </r>
  </si>
  <si>
    <t>重置成本</t>
  </si>
  <si>
    <t>成新率</t>
  </si>
  <si>
    <t>续用价值</t>
  </si>
  <si>
    <r>
      <rPr>
        <sz val="10"/>
        <rFont val="宋体"/>
        <charset val="134"/>
      </rPr>
      <t>设备名称</t>
    </r>
  </si>
  <si>
    <r>
      <rPr>
        <sz val="10"/>
        <rFont val="宋体"/>
        <charset val="134"/>
      </rPr>
      <t>规格型号</t>
    </r>
  </si>
  <si>
    <t>主要参数</t>
  </si>
  <si>
    <r>
      <rPr>
        <sz val="10"/>
        <rFont val="宋体"/>
        <charset val="134"/>
      </rPr>
      <t>生产厂家</t>
    </r>
  </si>
  <si>
    <t>存放位置</t>
  </si>
  <si>
    <t>账面数量</t>
  </si>
  <si>
    <t>核实数量</t>
  </si>
  <si>
    <r>
      <rPr>
        <sz val="10"/>
        <rFont val="宋体"/>
        <charset val="134"/>
      </rPr>
      <t>购置日期</t>
    </r>
  </si>
  <si>
    <r>
      <rPr>
        <sz val="10"/>
        <rFont val="宋体"/>
        <charset val="134"/>
      </rPr>
      <t>启用日期</t>
    </r>
  </si>
  <si>
    <r>
      <rPr>
        <sz val="8"/>
        <rFont val="宋体"/>
        <charset val="134"/>
      </rPr>
      <t>询价</t>
    </r>
  </si>
  <si>
    <t>购置单价</t>
  </si>
  <si>
    <t>汇率</t>
  </si>
  <si>
    <t>进口费用率</t>
  </si>
  <si>
    <r>
      <rPr>
        <sz val="8"/>
        <rFont val="宋体"/>
        <charset val="134"/>
      </rPr>
      <t>购置</t>
    </r>
  </si>
  <si>
    <t>物价指数</t>
  </si>
  <si>
    <r>
      <rPr>
        <sz val="8"/>
        <rFont val="宋体"/>
        <charset val="134"/>
      </rPr>
      <t>物价</t>
    </r>
  </si>
  <si>
    <r>
      <rPr>
        <sz val="8"/>
        <rFont val="宋体"/>
        <charset val="134"/>
      </rPr>
      <t>调整后</t>
    </r>
  </si>
  <si>
    <r>
      <rPr>
        <sz val="8"/>
        <rFont val="宋体"/>
        <charset val="134"/>
      </rPr>
      <t>运杂</t>
    </r>
  </si>
  <si>
    <r>
      <rPr>
        <sz val="8"/>
        <rFont val="宋体"/>
        <charset val="134"/>
      </rPr>
      <t>安装</t>
    </r>
  </si>
  <si>
    <r>
      <rPr>
        <sz val="8"/>
        <rFont val="宋体"/>
        <charset val="134"/>
      </rPr>
      <t>基础</t>
    </r>
  </si>
  <si>
    <r>
      <rPr>
        <sz val="8"/>
        <rFont val="宋体"/>
        <charset val="134"/>
      </rPr>
      <t>设备</t>
    </r>
  </si>
  <si>
    <t>是否</t>
  </si>
  <si>
    <r>
      <rPr>
        <sz val="8"/>
        <rFont val="宋体"/>
        <charset val="134"/>
      </rPr>
      <t>其他</t>
    </r>
  </si>
  <si>
    <r>
      <rPr>
        <sz val="8"/>
        <rFont val="宋体"/>
        <charset val="134"/>
      </rPr>
      <t>安装期</t>
    </r>
  </si>
  <si>
    <r>
      <rPr>
        <sz val="8"/>
        <rFont val="宋体"/>
        <charset val="134"/>
      </rPr>
      <t>设备安装</t>
    </r>
  </si>
  <si>
    <r>
      <rPr>
        <sz val="8"/>
        <rFont val="宋体"/>
        <charset val="134"/>
      </rPr>
      <t>资金</t>
    </r>
  </si>
  <si>
    <r>
      <rPr>
        <sz val="8"/>
        <rFont val="宋体"/>
        <charset val="134"/>
      </rPr>
      <t>增值税</t>
    </r>
  </si>
  <si>
    <t>购置价/</t>
  </si>
  <si>
    <t>递延</t>
  </si>
  <si>
    <r>
      <rPr>
        <sz val="8"/>
        <rFont val="宋体"/>
        <charset val="134"/>
      </rPr>
      <t>重置</t>
    </r>
  </si>
  <si>
    <r>
      <rPr>
        <sz val="8"/>
        <rFont val="宋体"/>
        <charset val="134"/>
      </rPr>
      <t>修正重置</t>
    </r>
  </si>
  <si>
    <t>原值</t>
  </si>
  <si>
    <r>
      <rPr>
        <sz val="8"/>
        <rFont val="宋体"/>
        <charset val="134"/>
      </rPr>
      <t>经济</t>
    </r>
  </si>
  <si>
    <r>
      <rPr>
        <sz val="8"/>
        <rFont val="宋体"/>
        <charset val="134"/>
      </rPr>
      <t>启用</t>
    </r>
  </si>
  <si>
    <r>
      <rPr>
        <sz val="8"/>
        <rFont val="宋体"/>
        <charset val="134"/>
      </rPr>
      <t>基准</t>
    </r>
  </si>
  <si>
    <r>
      <rPr>
        <sz val="8"/>
        <rFont val="宋体"/>
        <charset val="134"/>
      </rPr>
      <t>已用</t>
    </r>
  </si>
  <si>
    <t>年限成新</t>
  </si>
  <si>
    <t>尚可使用</t>
  </si>
  <si>
    <t>年限</t>
  </si>
  <si>
    <r>
      <rPr>
        <sz val="8"/>
        <rFont val="宋体"/>
        <charset val="134"/>
      </rPr>
      <t>制造</t>
    </r>
  </si>
  <si>
    <r>
      <rPr>
        <sz val="8"/>
        <rFont val="宋体"/>
        <charset val="134"/>
      </rPr>
      <t>工作</t>
    </r>
  </si>
  <si>
    <r>
      <rPr>
        <sz val="8"/>
        <rFont val="宋体"/>
        <charset val="134"/>
      </rPr>
      <t>技术</t>
    </r>
  </si>
  <si>
    <r>
      <rPr>
        <sz val="8"/>
        <rFont val="宋体"/>
        <charset val="134"/>
      </rPr>
      <t>附件</t>
    </r>
  </si>
  <si>
    <r>
      <rPr>
        <sz val="8"/>
        <rFont val="宋体"/>
        <charset val="134"/>
      </rPr>
      <t>外观</t>
    </r>
  </si>
  <si>
    <r>
      <rPr>
        <sz val="8"/>
        <rFont val="宋体"/>
        <charset val="134"/>
      </rPr>
      <t>综合</t>
    </r>
  </si>
  <si>
    <r>
      <rPr>
        <sz val="8"/>
        <rFont val="宋体"/>
        <charset val="134"/>
      </rPr>
      <t>评估</t>
    </r>
  </si>
  <si>
    <t>发票金额</t>
  </si>
  <si>
    <r>
      <rPr>
        <sz val="8"/>
        <rFont val="宋体"/>
        <charset val="134"/>
      </rPr>
      <t>来源</t>
    </r>
  </si>
  <si>
    <t>CIF</t>
  </si>
  <si>
    <r>
      <rPr>
        <sz val="8"/>
        <rFont val="Arial Narrow"/>
        <charset val="134"/>
      </rPr>
      <t>CIF(</t>
    </r>
    <r>
      <rPr>
        <sz val="8"/>
        <rFont val="宋体"/>
        <charset val="134"/>
      </rPr>
      <t>人民币</t>
    </r>
    <r>
      <rPr>
        <sz val="8"/>
        <rFont val="Arial Narrow"/>
        <charset val="134"/>
      </rPr>
      <t>)</t>
    </r>
  </si>
  <si>
    <r>
      <rPr>
        <sz val="8"/>
        <rFont val="宋体"/>
        <charset val="134"/>
      </rPr>
      <t>人民币</t>
    </r>
    <r>
      <rPr>
        <sz val="8"/>
        <rFont val="Arial Narrow"/>
        <charset val="134"/>
      </rPr>
      <t>)</t>
    </r>
  </si>
  <si>
    <r>
      <rPr>
        <sz val="8"/>
        <rFont val="宋体"/>
        <charset val="134"/>
      </rPr>
      <t>单价</t>
    </r>
  </si>
  <si>
    <r>
      <rPr>
        <sz val="8"/>
        <rFont val="宋体"/>
        <charset val="134"/>
      </rPr>
      <t>价格</t>
    </r>
  </si>
  <si>
    <t>计算方法</t>
  </si>
  <si>
    <t>设备类别</t>
  </si>
  <si>
    <t>购置年限</t>
  </si>
  <si>
    <r>
      <rPr>
        <sz val="8"/>
        <rFont val="宋体"/>
        <charset val="134"/>
      </rPr>
      <t>指数</t>
    </r>
  </si>
  <si>
    <r>
      <rPr>
        <sz val="8"/>
        <rFont val="宋体"/>
        <charset val="134"/>
      </rPr>
      <t>购置价格</t>
    </r>
  </si>
  <si>
    <r>
      <rPr>
        <sz val="8"/>
        <rFont val="宋体"/>
        <charset val="134"/>
      </rPr>
      <t>费率</t>
    </r>
  </si>
  <si>
    <r>
      <rPr>
        <sz val="8"/>
        <rFont val="宋体"/>
        <charset val="134"/>
      </rPr>
      <t>费</t>
    </r>
  </si>
  <si>
    <r>
      <rPr>
        <sz val="8"/>
        <rFont val="宋体"/>
        <charset val="134"/>
      </rPr>
      <t>调试费</t>
    </r>
  </si>
  <si>
    <r>
      <rPr>
        <sz val="8"/>
        <rFont val="宋体"/>
        <charset val="134"/>
      </rPr>
      <t>基础费</t>
    </r>
  </si>
  <si>
    <t>记取其他</t>
  </si>
  <si>
    <r>
      <rPr>
        <sz val="8"/>
        <rFont val="宋体"/>
        <charset val="134"/>
      </rPr>
      <t>费用率</t>
    </r>
  </si>
  <si>
    <r>
      <rPr>
        <sz val="8"/>
        <rFont val="宋体"/>
        <charset val="134"/>
      </rPr>
      <t>费用</t>
    </r>
  </si>
  <si>
    <r>
      <rPr>
        <sz val="8"/>
        <rFont val="宋体"/>
        <charset val="134"/>
      </rPr>
      <t>（月）</t>
    </r>
  </si>
  <si>
    <r>
      <rPr>
        <sz val="8"/>
        <rFont val="宋体"/>
        <charset val="134"/>
      </rPr>
      <t>利息率</t>
    </r>
  </si>
  <si>
    <r>
      <rPr>
        <sz val="8"/>
        <rFont val="宋体"/>
        <charset val="134"/>
      </rPr>
      <t>利息</t>
    </r>
  </si>
  <si>
    <r>
      <rPr>
        <sz val="8"/>
        <rFont val="宋体"/>
        <charset val="134"/>
      </rPr>
      <t>考虑</t>
    </r>
  </si>
  <si>
    <r>
      <rPr>
        <sz val="8"/>
        <rFont val="宋体"/>
        <charset val="134"/>
      </rPr>
      <t>成本</t>
    </r>
  </si>
  <si>
    <t>增值率</t>
  </si>
  <si>
    <t>是否异常</t>
  </si>
  <si>
    <r>
      <rPr>
        <sz val="8"/>
        <rFont val="宋体"/>
        <charset val="134"/>
      </rPr>
      <t>年限</t>
    </r>
  </si>
  <si>
    <r>
      <rPr>
        <sz val="8"/>
        <rFont val="宋体"/>
        <charset val="134"/>
      </rPr>
      <t>月数</t>
    </r>
  </si>
  <si>
    <r>
      <rPr>
        <sz val="8"/>
        <rFont val="宋体"/>
        <charset val="134"/>
      </rPr>
      <t>日期</t>
    </r>
  </si>
  <si>
    <r>
      <rPr>
        <sz val="8"/>
        <rFont val="宋体"/>
        <charset val="134"/>
      </rPr>
      <t>日</t>
    </r>
  </si>
  <si>
    <t>方式判断</t>
  </si>
  <si>
    <t>月数</t>
  </si>
  <si>
    <t>计算方式</t>
  </si>
  <si>
    <r>
      <rPr>
        <sz val="8"/>
        <rFont val="宋体"/>
        <charset val="134"/>
      </rPr>
      <t>成新率</t>
    </r>
  </si>
  <si>
    <r>
      <rPr>
        <sz val="8"/>
        <rFont val="宋体"/>
        <charset val="134"/>
      </rPr>
      <t>质量</t>
    </r>
  </si>
  <si>
    <r>
      <rPr>
        <sz val="8"/>
        <rFont val="宋体"/>
        <charset val="134"/>
      </rPr>
      <t>性能</t>
    </r>
  </si>
  <si>
    <r>
      <rPr>
        <sz val="8"/>
        <rFont val="宋体"/>
        <charset val="134"/>
      </rPr>
      <t>进步</t>
    </r>
  </si>
  <si>
    <r>
      <rPr>
        <sz val="8"/>
        <rFont val="宋体"/>
        <charset val="134"/>
      </rPr>
      <t>强度</t>
    </r>
  </si>
  <si>
    <r>
      <rPr>
        <sz val="8"/>
        <rFont val="宋体"/>
        <charset val="134"/>
      </rPr>
      <t>齐全</t>
    </r>
  </si>
  <si>
    <r>
      <rPr>
        <sz val="8"/>
        <rFont val="宋体"/>
        <charset val="134"/>
      </rPr>
      <t>状况</t>
    </r>
  </si>
  <si>
    <r>
      <rPr>
        <sz val="8"/>
        <rFont val="宋体"/>
        <charset val="134"/>
      </rPr>
      <t>成新率</t>
    </r>
    <r>
      <rPr>
        <sz val="8"/>
        <rFont val="Arial Narrow"/>
        <charset val="134"/>
      </rPr>
      <t>%</t>
    </r>
  </si>
  <si>
    <r>
      <rPr>
        <sz val="8"/>
        <rFont val="宋体"/>
        <charset val="134"/>
      </rPr>
      <t>价值</t>
    </r>
  </si>
  <si>
    <t>1</t>
  </si>
  <si>
    <t>SMA Windy boy逆变器控制器</t>
  </si>
  <si>
    <t>WB(SMC)5000A/5000W/600V</t>
  </si>
  <si>
    <t>实验室</t>
  </si>
  <si>
    <t>台</t>
  </si>
  <si>
    <t>机电报价手册</t>
  </si>
  <si>
    <t>扣除进项税</t>
  </si>
  <si>
    <t>核实</t>
  </si>
  <si>
    <t>经济年限</t>
  </si>
  <si>
    <t>2</t>
  </si>
  <si>
    <t>叉车1.5T</t>
  </si>
  <si>
    <t>VCF6A</t>
  </si>
  <si>
    <t>车间</t>
  </si>
  <si>
    <t>辆</t>
  </si>
  <si>
    <t>3</t>
  </si>
  <si>
    <t>5KW变桨机组模具</t>
  </si>
  <si>
    <t>5KW变桨</t>
  </si>
  <si>
    <t>青岛聚邦</t>
  </si>
  <si>
    <t>变频器</t>
  </si>
  <si>
    <t>MD320-TG90</t>
  </si>
  <si>
    <t>5</t>
  </si>
  <si>
    <r>
      <rPr>
        <b/>
        <sz val="16"/>
        <rFont val="楷体_GB2312"/>
        <charset val="134"/>
      </rPr>
      <t xml:space="preserve"> 固定资产－机器设备（境内采购）评估计算表</t>
    </r>
    <r>
      <rPr>
        <sz val="16"/>
        <rFont val="楷体_GB2312"/>
        <charset val="134"/>
      </rPr>
      <t xml:space="preserve">                         </t>
    </r>
  </si>
  <si>
    <t>索引号：C4-6-2-1/3</t>
  </si>
  <si>
    <t>在用价值</t>
  </si>
  <si>
    <t>购置价</t>
  </si>
  <si>
    <t>安装增值税</t>
  </si>
  <si>
    <t>不可抵扣</t>
  </si>
  <si>
    <t>综合成新</t>
  </si>
  <si>
    <t>可靠性</t>
  </si>
  <si>
    <t>经济性</t>
  </si>
  <si>
    <t>机组缺陷</t>
  </si>
  <si>
    <t>运行方式</t>
  </si>
  <si>
    <t>运行状态</t>
  </si>
  <si>
    <t>维修改造</t>
  </si>
  <si>
    <t>总计</t>
  </si>
  <si>
    <t>格含义</t>
  </si>
  <si>
    <t>安装形式</t>
  </si>
  <si>
    <t>购置成本</t>
  </si>
  <si>
    <t>运杂费</t>
  </si>
  <si>
    <t>安装费</t>
  </si>
  <si>
    <t>基础费</t>
  </si>
  <si>
    <t>调整系数</t>
  </si>
  <si>
    <t>长虹空调</t>
  </si>
  <si>
    <t>KFR-28</t>
  </si>
  <si>
    <t>长虹电器</t>
  </si>
  <si>
    <t>仓储物流部</t>
  </si>
  <si>
    <t>2008-08-20</t>
  </si>
  <si>
    <t>机电报价手册6-178</t>
  </si>
  <si>
    <t>专用设备</t>
  </si>
  <si>
    <t>专业</t>
  </si>
  <si>
    <t>考虑所得税</t>
  </si>
  <si>
    <t>箱式运输车</t>
  </si>
  <si>
    <t>2007-10-20</t>
  </si>
  <si>
    <t>机电报价手册6-179</t>
  </si>
  <si>
    <t>不记取其他</t>
  </si>
  <si>
    <t>两种加权</t>
  </si>
  <si>
    <t>制冷设备</t>
  </si>
  <si>
    <t>本鸟</t>
  </si>
  <si>
    <t>组</t>
  </si>
  <si>
    <t>2006-01-20</t>
  </si>
  <si>
    <t>机电报价手册6-180</t>
  </si>
  <si>
    <t>市场询价</t>
  </si>
  <si>
    <t>家具制造业</t>
  </si>
  <si>
    <t>普票</t>
  </si>
  <si>
    <t>联想电脑</t>
  </si>
  <si>
    <t>80G,17纯平，1.6G，256M</t>
  </si>
  <si>
    <t>联想集团</t>
  </si>
  <si>
    <t>2005-11-20</t>
  </si>
  <si>
    <t>机电报价手册6-181</t>
  </si>
  <si>
    <t>机电报价手册6-182</t>
  </si>
  <si>
    <t>通用设备</t>
  </si>
  <si>
    <t>6</t>
  </si>
  <si>
    <t>机电报价手册6-183</t>
  </si>
  <si>
    <t>7</t>
  </si>
  <si>
    <t>澳柯玛空调</t>
  </si>
  <si>
    <t>KFR-50</t>
  </si>
  <si>
    <t>澳柯玛电器</t>
  </si>
  <si>
    <t>2005-12-20</t>
  </si>
  <si>
    <t>机电报价手册6-184</t>
  </si>
  <si>
    <t>8</t>
  </si>
  <si>
    <t>机电报价手册6-185</t>
  </si>
  <si>
    <t>交通运输设备</t>
  </si>
  <si>
    <t>9</t>
  </si>
  <si>
    <t>电脑服务器</t>
  </si>
  <si>
    <t>400G，2.0G，3.0G，15彩</t>
  </si>
  <si>
    <t>仓储物流部(销售二)</t>
  </si>
  <si>
    <t>2006-09-20</t>
  </si>
  <si>
    <t>机电报价手册6-186</t>
  </si>
  <si>
    <t>10</t>
  </si>
  <si>
    <t>新月电脑</t>
  </si>
  <si>
    <t>80G，3.2G，526M，17纯平</t>
  </si>
  <si>
    <t>机电报价手册6-187</t>
  </si>
  <si>
    <t>11</t>
  </si>
  <si>
    <t>扫描仪</t>
  </si>
  <si>
    <t>AW1000</t>
  </si>
  <si>
    <t>虹光</t>
  </si>
  <si>
    <t>财务部</t>
  </si>
  <si>
    <t>机电报价手册6-188</t>
  </si>
  <si>
    <t>12</t>
  </si>
  <si>
    <t>方正电脑</t>
  </si>
  <si>
    <t>型号E520,内2.0G,硬320G,处理器2.60GE5300</t>
  </si>
  <si>
    <t>方正</t>
  </si>
  <si>
    <t>综合部</t>
  </si>
  <si>
    <t>2011-03-18</t>
  </si>
  <si>
    <t>机电报价手册6-189</t>
  </si>
  <si>
    <t>13</t>
  </si>
  <si>
    <t>机电报价手册6-190</t>
  </si>
  <si>
    <t>14</t>
  </si>
  <si>
    <t>机电报价手册6-191</t>
  </si>
  <si>
    <t>15</t>
  </si>
  <si>
    <t>机电报价手册6-192</t>
  </si>
  <si>
    <t>16</t>
  </si>
  <si>
    <t>机电报价手册6-193</t>
  </si>
  <si>
    <t>17</t>
  </si>
  <si>
    <t>机电报价手册6-194</t>
  </si>
  <si>
    <t>18</t>
  </si>
  <si>
    <t>机电报价手册6-195</t>
  </si>
  <si>
    <t>19</t>
  </si>
  <si>
    <t>机电报价手册6-196</t>
  </si>
  <si>
    <t>20</t>
  </si>
  <si>
    <t>机电报价手册6-197</t>
  </si>
  <si>
    <t>21</t>
  </si>
  <si>
    <t>质管部</t>
  </si>
  <si>
    <t>机电报价手册6-198</t>
  </si>
  <si>
    <t>22</t>
  </si>
  <si>
    <t>机电报价手册6-199</t>
  </si>
  <si>
    <t>23</t>
  </si>
  <si>
    <t>财务总监室</t>
  </si>
  <si>
    <t>机电报价手册6-200</t>
  </si>
  <si>
    <t>24</t>
  </si>
  <si>
    <t>采购部</t>
  </si>
  <si>
    <t>机电报价手册6-201</t>
  </si>
  <si>
    <t>25</t>
  </si>
  <si>
    <t>彩色激光一体机</t>
  </si>
  <si>
    <t>HP1312</t>
  </si>
  <si>
    <t>惠普</t>
  </si>
  <si>
    <t>机电报价手册6-202</t>
  </si>
  <si>
    <t>26</t>
  </si>
  <si>
    <t>仓库叉车(全电动车堆高车)</t>
  </si>
  <si>
    <t>CL1232</t>
  </si>
  <si>
    <t>浙江诺力机械股份有限公司</t>
  </si>
  <si>
    <t>2011-03-22</t>
  </si>
  <si>
    <t>机电报价手册6-203</t>
  </si>
  <si>
    <t>27</t>
  </si>
  <si>
    <t>数据采集器</t>
  </si>
  <si>
    <t>LK9150</t>
  </si>
  <si>
    <t>北京高立开元数据有限公司</t>
  </si>
  <si>
    <t>2011-04-02</t>
  </si>
  <si>
    <t>机电报价手册6-204</t>
  </si>
  <si>
    <t>28</t>
  </si>
  <si>
    <t>厢式运输车</t>
  </si>
  <si>
    <t>WBU072111302641</t>
  </si>
  <si>
    <t>机电报价手册6-205</t>
  </si>
  <si>
    <t>29</t>
  </si>
  <si>
    <t>投影机</t>
  </si>
  <si>
    <t>三菱VLT-EX240LP</t>
  </si>
  <si>
    <t>三菱</t>
  </si>
  <si>
    <t>信息部</t>
  </si>
  <si>
    <t>2011-04-15</t>
  </si>
  <si>
    <t>机电报价手册6-206</t>
  </si>
  <si>
    <t>30</t>
  </si>
  <si>
    <t>客车</t>
  </si>
  <si>
    <t>WBG041000349241</t>
  </si>
  <si>
    <t>销售部</t>
  </si>
  <si>
    <t>2011-04-14</t>
  </si>
  <si>
    <t>机电报价手册6-207</t>
  </si>
  <si>
    <t>31</t>
  </si>
  <si>
    <t>轿车</t>
  </si>
  <si>
    <t>WAE061003313968</t>
  </si>
  <si>
    <t>2011-04-25</t>
  </si>
  <si>
    <t>机电报价手册6-208</t>
  </si>
  <si>
    <t>32</t>
  </si>
  <si>
    <t>WAE061003289297</t>
  </si>
  <si>
    <t>机电报价手册6-209</t>
  </si>
  <si>
    <t>通信设备计算机及其他电子设备</t>
  </si>
  <si>
    <t>33</t>
  </si>
  <si>
    <t>WAE081103103457</t>
  </si>
  <si>
    <t>机电报价手册6-210</t>
  </si>
  <si>
    <t>34</t>
  </si>
  <si>
    <t>WAE091103102292</t>
  </si>
  <si>
    <t>机电报价手册6-211</t>
  </si>
  <si>
    <t>复核日期：2019年1月5日</t>
  </si>
  <si>
    <t>返回填表信息</t>
  </si>
  <si>
    <t>返回分类汇总</t>
  </si>
  <si>
    <t>返回非流动资产汇总</t>
  </si>
  <si>
    <t>返回固定资产汇总</t>
  </si>
  <si>
    <t>http://price.bitauto.com/frame.aspx</t>
  </si>
  <si>
    <t>固定资产—车辆评估明细表</t>
  </si>
  <si>
    <r>
      <rPr>
        <b/>
        <sz val="18"/>
        <rFont val="Times New Roman"/>
        <charset val="134"/>
      </rPr>
      <t xml:space="preserve">                          </t>
    </r>
    <r>
      <rPr>
        <b/>
        <sz val="16"/>
        <rFont val="楷体_GB2312"/>
        <charset val="134"/>
      </rPr>
      <t>固定资产</t>
    </r>
    <r>
      <rPr>
        <b/>
        <sz val="18"/>
        <rFont val="楷体_GB2312"/>
        <charset val="134"/>
      </rPr>
      <t>－</t>
    </r>
    <r>
      <rPr>
        <b/>
        <sz val="16"/>
        <rFont val="楷体_GB2312"/>
        <charset val="134"/>
      </rPr>
      <t>车辆评估计算表</t>
    </r>
    <r>
      <rPr>
        <b/>
        <sz val="18"/>
        <rFont val="Times New Roman"/>
        <charset val="134"/>
      </rPr>
      <t xml:space="preserve">                                          </t>
    </r>
  </si>
  <si>
    <r>
      <rPr>
        <sz val="9"/>
        <rFont val="宋体"/>
        <charset val="134"/>
      </rPr>
      <t>索引号：</t>
    </r>
    <r>
      <rPr>
        <sz val="9"/>
        <rFont val="宋体"/>
        <charset val="134"/>
      </rPr>
      <t>C4-6-2-2/2</t>
    </r>
  </si>
  <si>
    <r>
      <rPr>
        <sz val="10"/>
        <rFont val="Times New Roman"/>
        <charset val="134"/>
      </rPr>
      <t xml:space="preserve">         </t>
    </r>
    <r>
      <rPr>
        <sz val="10"/>
        <rFont val="宋体"/>
        <charset val="134"/>
      </rPr>
      <t>金额单位：人民币元</t>
    </r>
    <r>
      <rPr>
        <sz val="10"/>
        <rFont val="Times New Roman"/>
        <charset val="134"/>
      </rPr>
      <t xml:space="preserve"> </t>
    </r>
  </si>
  <si>
    <r>
      <rPr>
        <sz val="10"/>
        <rFont val="宋体"/>
        <charset val="134"/>
      </rPr>
      <t>表</t>
    </r>
    <r>
      <rPr>
        <sz val="10"/>
        <rFont val="Times New Roman"/>
        <charset val="134"/>
      </rPr>
      <t>4-6-5</t>
    </r>
  </si>
  <si>
    <t>金额单位：人民币元</t>
  </si>
  <si>
    <r>
      <rPr>
        <sz val="10"/>
        <rFont val="宋体"/>
        <charset val="134"/>
      </rPr>
      <t>车辆牌号</t>
    </r>
  </si>
  <si>
    <t>车辆名称</t>
  </si>
  <si>
    <t>证载权利人名称</t>
  </si>
  <si>
    <r>
      <rPr>
        <sz val="10"/>
        <rFont val="宋体"/>
        <charset val="134"/>
      </rPr>
      <t>数量</t>
    </r>
  </si>
  <si>
    <r>
      <rPr>
        <sz val="10"/>
        <rFont val="宋体"/>
        <charset val="134"/>
      </rPr>
      <t>已行驶里程</t>
    </r>
    <r>
      <rPr>
        <sz val="10"/>
        <rFont val="Arial Narrow"/>
        <charset val="134"/>
      </rPr>
      <t>(</t>
    </r>
    <r>
      <rPr>
        <sz val="10"/>
        <rFont val="宋体"/>
        <charset val="134"/>
      </rPr>
      <t>公里</t>
    </r>
    <r>
      <rPr>
        <sz val="10"/>
        <rFont val="Arial Narrow"/>
        <charset val="134"/>
      </rPr>
      <t>)</t>
    </r>
  </si>
  <si>
    <r>
      <rPr>
        <sz val="10"/>
        <rFont val="宋体"/>
        <charset val="134"/>
      </rPr>
      <t>审计前账面价值</t>
    </r>
  </si>
  <si>
    <r>
      <rPr>
        <sz val="10"/>
        <rFont val="宋体"/>
        <charset val="134"/>
      </rPr>
      <t>增值率</t>
    </r>
    <r>
      <rPr>
        <sz val="10"/>
        <rFont val="Arial Narrow"/>
        <charset val="134"/>
      </rPr>
      <t>%</t>
    </r>
  </si>
  <si>
    <r>
      <rPr>
        <sz val="10"/>
        <rFont val="宋体"/>
        <charset val="134"/>
      </rPr>
      <t>备注</t>
    </r>
  </si>
  <si>
    <r>
      <rPr>
        <sz val="8"/>
        <rFont val="宋体"/>
        <charset val="134"/>
      </rPr>
      <t>基础数据</t>
    </r>
    <r>
      <rPr>
        <sz val="8"/>
        <rFont val="Arial Narrow"/>
        <charset val="134"/>
      </rPr>
      <t>(</t>
    </r>
    <r>
      <rPr>
        <sz val="8"/>
        <rFont val="宋体"/>
        <charset val="134"/>
      </rPr>
      <t>其他半挂车，全挂车，正三轮摩托车，其他摩托车，轮式专用机械车需要单独输入</t>
    </r>
    <r>
      <rPr>
        <sz val="8"/>
        <rFont val="Arial Narrow"/>
        <charset val="134"/>
      </rPr>
      <t>)</t>
    </r>
  </si>
  <si>
    <r>
      <rPr>
        <sz val="8"/>
        <rFont val="宋体"/>
        <charset val="134"/>
      </rPr>
      <t>变现率</t>
    </r>
  </si>
  <si>
    <r>
      <rPr>
        <sz val="8"/>
        <rFont val="宋体"/>
        <charset val="134"/>
      </rPr>
      <t>评估价值</t>
    </r>
  </si>
  <si>
    <r>
      <rPr>
        <sz val="10"/>
        <rFont val="宋体"/>
        <charset val="134"/>
      </rPr>
      <t>成新率</t>
    </r>
    <r>
      <rPr>
        <sz val="10"/>
        <rFont val="Arial Narrow"/>
        <charset val="134"/>
      </rPr>
      <t>%</t>
    </r>
  </si>
  <si>
    <r>
      <rPr>
        <sz val="8"/>
        <rFont val="宋体"/>
        <charset val="134"/>
      </rPr>
      <t>序号</t>
    </r>
  </si>
  <si>
    <r>
      <rPr>
        <sz val="8"/>
        <rFont val="宋体"/>
        <charset val="134"/>
      </rPr>
      <t>车辆牌号</t>
    </r>
  </si>
  <si>
    <r>
      <rPr>
        <sz val="8"/>
        <rFont val="宋体"/>
        <charset val="134"/>
      </rPr>
      <t>车辆名称及规格型号</t>
    </r>
  </si>
  <si>
    <r>
      <rPr>
        <sz val="8"/>
        <rFont val="宋体"/>
        <charset val="134"/>
      </rPr>
      <t>生产厂家</t>
    </r>
  </si>
  <si>
    <r>
      <rPr>
        <sz val="8"/>
        <rFont val="宋体"/>
        <charset val="134"/>
      </rPr>
      <t>计量单位</t>
    </r>
  </si>
  <si>
    <r>
      <rPr>
        <sz val="8"/>
        <rFont val="宋体"/>
        <charset val="134"/>
      </rPr>
      <t>数量</t>
    </r>
  </si>
  <si>
    <r>
      <rPr>
        <sz val="8"/>
        <rFont val="宋体"/>
        <charset val="134"/>
      </rPr>
      <t>启用日期</t>
    </r>
  </si>
  <si>
    <r>
      <rPr>
        <sz val="8"/>
        <rFont val="宋体"/>
        <charset val="134"/>
      </rPr>
      <t>已行驶里程</t>
    </r>
    <r>
      <rPr>
        <sz val="8"/>
        <rFont val="Arial Narrow"/>
        <charset val="134"/>
      </rPr>
      <t>(</t>
    </r>
    <r>
      <rPr>
        <sz val="8"/>
        <rFont val="宋体"/>
        <charset val="134"/>
      </rPr>
      <t>公里</t>
    </r>
    <r>
      <rPr>
        <sz val="8"/>
        <rFont val="Arial Narrow"/>
        <charset val="134"/>
      </rPr>
      <t>)</t>
    </r>
  </si>
  <si>
    <r>
      <rPr>
        <sz val="8"/>
        <rFont val="宋体"/>
        <charset val="134"/>
      </rPr>
      <t>询价单位</t>
    </r>
  </si>
  <si>
    <t>购置增值税</t>
  </si>
  <si>
    <r>
      <rPr>
        <sz val="8"/>
        <rFont val="宋体"/>
        <charset val="134"/>
      </rPr>
      <t>物价指数</t>
    </r>
  </si>
  <si>
    <r>
      <rPr>
        <sz val="8"/>
        <rFont val="宋体"/>
        <charset val="134"/>
      </rPr>
      <t>附加税</t>
    </r>
  </si>
  <si>
    <r>
      <rPr>
        <sz val="8"/>
        <rFont val="宋体"/>
        <charset val="134"/>
      </rPr>
      <t>牌照费</t>
    </r>
  </si>
  <si>
    <r>
      <rPr>
        <sz val="8"/>
        <rFont val="宋体"/>
        <charset val="134"/>
      </rPr>
      <t>重置成本</t>
    </r>
  </si>
  <si>
    <r>
      <rPr>
        <sz val="8"/>
        <rFont val="宋体"/>
        <charset val="134"/>
      </rPr>
      <t>基准日</t>
    </r>
  </si>
  <si>
    <t>车辆类型</t>
  </si>
  <si>
    <t>已经使用年限</t>
  </si>
  <si>
    <r>
      <rPr>
        <sz val="8"/>
        <rFont val="宋体"/>
        <charset val="134"/>
      </rPr>
      <t>经济年限</t>
    </r>
  </si>
  <si>
    <r>
      <rPr>
        <sz val="8"/>
        <rFont val="宋体"/>
        <charset val="134"/>
      </rPr>
      <t>年限成新率</t>
    </r>
  </si>
  <si>
    <r>
      <rPr>
        <sz val="8"/>
        <rFont val="宋体"/>
        <charset val="134"/>
      </rPr>
      <t>经济里程</t>
    </r>
  </si>
  <si>
    <r>
      <rPr>
        <sz val="8"/>
        <rFont val="宋体"/>
        <charset val="134"/>
      </rPr>
      <t>已行里程</t>
    </r>
  </si>
  <si>
    <t>里程成新率</t>
  </si>
  <si>
    <r>
      <rPr>
        <sz val="8"/>
        <rFont val="宋体"/>
        <charset val="134"/>
      </rPr>
      <t>理论成新</t>
    </r>
  </si>
  <si>
    <r>
      <rPr>
        <sz val="8"/>
        <rFont val="宋体"/>
        <charset val="134"/>
      </rPr>
      <t>发动机</t>
    </r>
  </si>
  <si>
    <r>
      <rPr>
        <sz val="8"/>
        <rFont val="宋体"/>
        <charset val="134"/>
      </rPr>
      <t>底盘</t>
    </r>
  </si>
  <si>
    <r>
      <rPr>
        <sz val="8"/>
        <rFont val="宋体"/>
        <charset val="134"/>
      </rPr>
      <t>车身</t>
    </r>
  </si>
  <si>
    <r>
      <rPr>
        <sz val="8"/>
        <rFont val="宋体"/>
        <charset val="134"/>
      </rPr>
      <t>电器</t>
    </r>
  </si>
  <si>
    <r>
      <rPr>
        <sz val="8"/>
        <rFont val="宋体"/>
        <charset val="134"/>
      </rPr>
      <t>技术成新率</t>
    </r>
  </si>
  <si>
    <r>
      <rPr>
        <sz val="8"/>
        <rFont val="宋体"/>
        <charset val="134"/>
      </rPr>
      <t>成新</t>
    </r>
  </si>
  <si>
    <r>
      <rPr>
        <sz val="8"/>
        <rFont val="宋体"/>
        <charset val="134"/>
      </rPr>
      <t>交易因素</t>
    </r>
  </si>
  <si>
    <r>
      <rPr>
        <sz val="8"/>
        <rFont val="宋体"/>
        <charset val="134"/>
      </rPr>
      <t>个别因素</t>
    </r>
  </si>
  <si>
    <r>
      <rPr>
        <sz val="8"/>
        <rFont val="宋体"/>
        <charset val="134"/>
      </rPr>
      <t>交易方式</t>
    </r>
  </si>
  <si>
    <r>
      <rPr>
        <sz val="8"/>
        <rFont val="宋体"/>
        <charset val="134"/>
      </rPr>
      <t>交易时间</t>
    </r>
  </si>
  <si>
    <t>产权不变价值</t>
  </si>
  <si>
    <t>变动增值税</t>
  </si>
  <si>
    <t>微型出租客运</t>
  </si>
  <si>
    <t>中型出租客运</t>
  </si>
  <si>
    <t>小型教练车</t>
  </si>
  <si>
    <t>大型教练车</t>
  </si>
  <si>
    <t>非营运微型客车</t>
  </si>
  <si>
    <t>集装箱半挂车</t>
  </si>
  <si>
    <t>装用多缸发动机的低速货车</t>
  </si>
  <si>
    <t>鲁BMS075</t>
  </si>
  <si>
    <t>HFJ5012XXYB厢式运输车</t>
  </si>
  <si>
    <t>哈飞</t>
  </si>
  <si>
    <t>青岛金坊医药有限公司</t>
  </si>
  <si>
    <t>鲁B38S19</t>
  </si>
  <si>
    <t>依维柯NJ5045XXXYNS</t>
  </si>
  <si>
    <t>南京依维柯</t>
  </si>
  <si>
    <t>国药控股青岛有限公司</t>
  </si>
  <si>
    <t>鲁BNF290</t>
  </si>
  <si>
    <t>客车SY6521MS3BG</t>
  </si>
  <si>
    <t>沈阳</t>
  </si>
  <si>
    <t>鲁BNN759</t>
  </si>
  <si>
    <t>轿车SVW7203VPD</t>
  </si>
  <si>
    <t>上海</t>
  </si>
  <si>
    <t>鲁BNW355</t>
  </si>
  <si>
    <t>鲁BNW755</t>
  </si>
  <si>
    <t>鲁BNW356</t>
  </si>
  <si>
    <r>
      <rPr>
        <sz val="10"/>
        <rFont val="宋体"/>
        <charset val="134"/>
      </rPr>
      <t>合</t>
    </r>
    <r>
      <rPr>
        <sz val="10"/>
        <rFont val="Arial Narrow"/>
        <charset val="134"/>
      </rPr>
      <t xml:space="preserve">     </t>
    </r>
    <r>
      <rPr>
        <sz val="10"/>
        <rFont val="宋体"/>
        <charset val="134"/>
      </rPr>
      <t>计</t>
    </r>
  </si>
  <si>
    <t>*  *  *</t>
  </si>
  <si>
    <r>
      <rPr>
        <sz val="10"/>
        <rFont val="宋体"/>
        <charset val="134"/>
      </rPr>
      <t>减：车辆减值准备</t>
    </r>
  </si>
  <si>
    <t/>
  </si>
  <si>
    <r>
      <rPr>
        <sz val="10"/>
        <rFont val="宋体"/>
        <charset val="134"/>
      </rPr>
      <t>净</t>
    </r>
    <r>
      <rPr>
        <sz val="10"/>
        <rFont val="Arial Narrow"/>
        <charset val="134"/>
      </rPr>
      <t xml:space="preserve">    </t>
    </r>
    <r>
      <rPr>
        <sz val="10"/>
        <rFont val="宋体"/>
        <charset val="134"/>
      </rPr>
      <t>额</t>
    </r>
  </si>
  <si>
    <r>
      <rPr>
        <sz val="20"/>
        <rFont val="隶书"/>
        <charset val="134"/>
      </rPr>
      <t>固定资产</t>
    </r>
    <r>
      <rPr>
        <sz val="20"/>
        <rFont val="Arial Narrow"/>
        <charset val="134"/>
      </rPr>
      <t>—</t>
    </r>
    <r>
      <rPr>
        <sz val="20"/>
        <rFont val="隶书"/>
        <charset val="134"/>
      </rPr>
      <t>车辆评估明细表</t>
    </r>
  </si>
  <si>
    <r>
      <rPr>
        <b/>
        <sz val="9"/>
        <rFont val="仿宋_GB2312"/>
        <charset val="134"/>
      </rPr>
      <t>车辆牌号</t>
    </r>
  </si>
  <si>
    <r>
      <rPr>
        <b/>
        <sz val="9"/>
        <rFont val="仿宋_GB2312"/>
        <charset val="134"/>
      </rPr>
      <t>车辆名称</t>
    </r>
  </si>
  <si>
    <t>初始登记日期</t>
  </si>
  <si>
    <r>
      <rPr>
        <b/>
        <sz val="9"/>
        <rFont val="仿宋_GB2312"/>
        <charset val="134"/>
      </rPr>
      <t>已行驶里程（公里）</t>
    </r>
  </si>
  <si>
    <r>
      <rPr>
        <sz val="9"/>
        <rFont val="宋体"/>
        <charset val="134"/>
      </rPr>
      <t>减：车辆减值准备</t>
    </r>
  </si>
  <si>
    <t>明细表</t>
  </si>
  <si>
    <t>财物编号</t>
  </si>
  <si>
    <t>物品名称</t>
  </si>
  <si>
    <t>物品特征、型号、规格等</t>
  </si>
  <si>
    <t>评估值</t>
  </si>
  <si>
    <t>118-15</t>
  </si>
  <si>
    <t>阿玛尼手表</t>
  </si>
  <si>
    <r>
      <rPr>
        <sz val="9"/>
        <rFont val="宋体"/>
        <charset val="134"/>
      </rPr>
      <t>标有</t>
    </r>
    <r>
      <rPr>
        <sz val="9"/>
        <rFont val="Arial Narrow"/>
        <charset val="134"/>
      </rPr>
      <t>EMPORIO ARMANI</t>
    </r>
    <r>
      <rPr>
        <sz val="9"/>
        <rFont val="宋体"/>
        <charset val="134"/>
      </rPr>
      <t>字样，型号：</t>
    </r>
    <r>
      <rPr>
        <sz val="9"/>
        <rFont val="Arial Narrow"/>
        <charset val="134"/>
      </rPr>
      <t>ARS-4000</t>
    </r>
  </si>
  <si>
    <t>块</t>
  </si>
  <si>
    <t>/</t>
  </si>
  <si>
    <t>江诗丹顿手
表</t>
  </si>
  <si>
    <r>
      <rPr>
        <sz val="9"/>
        <rFont val="宋体"/>
        <charset val="134"/>
      </rPr>
      <t>标有</t>
    </r>
    <r>
      <rPr>
        <sz val="9"/>
        <rFont val="Arial Narrow"/>
        <charset val="134"/>
      </rPr>
      <t>VACHERON CONSTANTIN</t>
    </r>
    <r>
      <rPr>
        <sz val="9"/>
        <rFont val="宋体"/>
        <charset val="134"/>
      </rPr>
      <t>字样，型号：</t>
    </r>
    <r>
      <rPr>
        <sz val="9"/>
        <rFont val="Arial Narrow"/>
        <charset val="134"/>
      </rPr>
      <t>86060/000R/9640</t>
    </r>
  </si>
  <si>
    <r>
      <rPr>
        <sz val="20"/>
        <rFont val="隶书"/>
        <charset val="134"/>
      </rPr>
      <t>固定资产</t>
    </r>
    <r>
      <rPr>
        <sz val="20"/>
        <rFont val="Arial Narrow"/>
        <charset val="134"/>
      </rPr>
      <t>—</t>
    </r>
    <r>
      <rPr>
        <sz val="20"/>
        <rFont val="隶书"/>
        <charset val="134"/>
      </rPr>
      <t>土地评估明细表</t>
    </r>
  </si>
  <si>
    <r>
      <rPr>
        <sz val="20"/>
        <rFont val="隶书"/>
        <charset val="134"/>
      </rPr>
      <t>在建工程评估汇总表</t>
    </r>
  </si>
  <si>
    <t>4-7-1</t>
  </si>
  <si>
    <r>
      <rPr>
        <sz val="9"/>
        <rFont val="楷体_GB2312"/>
        <charset val="134"/>
      </rPr>
      <t>在建工程</t>
    </r>
    <r>
      <rPr>
        <sz val="9"/>
        <rFont val="Arial Narrow"/>
        <charset val="134"/>
      </rPr>
      <t>-</t>
    </r>
    <r>
      <rPr>
        <sz val="9"/>
        <rFont val="楷体_GB2312"/>
        <charset val="134"/>
      </rPr>
      <t>土建工程</t>
    </r>
  </si>
  <si>
    <t>4-7-2</t>
  </si>
  <si>
    <r>
      <rPr>
        <sz val="9"/>
        <rFont val="楷体_GB2312"/>
        <charset val="134"/>
      </rPr>
      <t>在建工程</t>
    </r>
    <r>
      <rPr>
        <sz val="9"/>
        <rFont val="Arial Narrow"/>
        <charset val="134"/>
      </rPr>
      <t>-</t>
    </r>
    <r>
      <rPr>
        <sz val="9"/>
        <rFont val="楷体_GB2312"/>
        <charset val="134"/>
      </rPr>
      <t>设备安装工程</t>
    </r>
  </si>
  <si>
    <r>
      <rPr>
        <sz val="9"/>
        <rFont val="楷体_GB2312"/>
        <charset val="134"/>
      </rPr>
      <t>在建工程合计</t>
    </r>
  </si>
  <si>
    <r>
      <rPr>
        <sz val="9"/>
        <rFont val="楷体_GB2312"/>
        <charset val="134"/>
      </rPr>
      <t>减：在建工程减值准备</t>
    </r>
  </si>
  <si>
    <r>
      <rPr>
        <sz val="9"/>
        <rFont val="楷体_GB2312"/>
        <charset val="134"/>
      </rPr>
      <t>在建工程净额</t>
    </r>
  </si>
  <si>
    <r>
      <rPr>
        <sz val="20"/>
        <rFont val="隶书"/>
        <charset val="134"/>
      </rPr>
      <t>在建工程</t>
    </r>
    <r>
      <rPr>
        <sz val="20"/>
        <rFont val="Arial Narrow"/>
        <charset val="134"/>
      </rPr>
      <t>—</t>
    </r>
    <r>
      <rPr>
        <sz val="20"/>
        <rFont val="隶书"/>
        <charset val="134"/>
      </rPr>
      <t>土建工程评估明细表</t>
    </r>
  </si>
  <si>
    <r>
      <rPr>
        <b/>
        <sz val="9"/>
        <rFont val="楷体_GB2312"/>
        <charset val="134"/>
      </rPr>
      <t>项目批文</t>
    </r>
  </si>
  <si>
    <r>
      <rPr>
        <b/>
        <sz val="9"/>
        <rFont val="楷体_GB2312"/>
        <charset val="134"/>
      </rPr>
      <t>建筑结构</t>
    </r>
  </si>
  <si>
    <r>
      <rPr>
        <b/>
        <sz val="9"/>
        <rFont val="楷体_GB2312"/>
        <charset val="134"/>
      </rPr>
      <t>工程总概算数</t>
    </r>
    <r>
      <rPr>
        <b/>
        <sz val="9"/>
        <rFont val="Arial Narrow"/>
        <charset val="134"/>
      </rPr>
      <t>(</t>
    </r>
    <r>
      <rPr>
        <b/>
        <sz val="9"/>
        <rFont val="楷体_GB2312"/>
        <charset val="134"/>
      </rPr>
      <t>元</t>
    </r>
    <r>
      <rPr>
        <b/>
        <sz val="9"/>
        <rFont val="Arial Narrow"/>
        <charset val="134"/>
      </rPr>
      <t>)</t>
    </r>
  </si>
  <si>
    <r>
      <rPr>
        <b/>
        <sz val="9"/>
        <rFont val="楷体_GB2312"/>
        <charset val="134"/>
      </rPr>
      <t>其中：土建工程概算数</t>
    </r>
    <r>
      <rPr>
        <b/>
        <sz val="9"/>
        <rFont val="Arial Narrow"/>
        <charset val="134"/>
      </rPr>
      <t>(</t>
    </r>
    <r>
      <rPr>
        <b/>
        <sz val="9"/>
        <rFont val="楷体_GB2312"/>
        <charset val="134"/>
      </rPr>
      <t>元</t>
    </r>
    <r>
      <rPr>
        <b/>
        <sz val="9"/>
        <rFont val="Arial Narrow"/>
        <charset val="134"/>
      </rPr>
      <t>)</t>
    </r>
  </si>
  <si>
    <r>
      <rPr>
        <b/>
        <sz val="9"/>
        <rFont val="楷体_GB2312"/>
        <charset val="134"/>
      </rPr>
      <t>建设用地规划许可证编号</t>
    </r>
  </si>
  <si>
    <r>
      <rPr>
        <b/>
        <sz val="9"/>
        <rFont val="楷体_GB2312"/>
        <charset val="134"/>
      </rPr>
      <t>建设工程规划许可证编号</t>
    </r>
  </si>
  <si>
    <r>
      <rPr>
        <b/>
        <sz val="9"/>
        <rFont val="楷体_GB2312"/>
        <charset val="134"/>
      </rPr>
      <t>建设工程施工许可证编号</t>
    </r>
  </si>
  <si>
    <r>
      <rPr>
        <b/>
        <sz val="9"/>
        <rFont val="楷体_GB2312"/>
        <charset val="134"/>
      </rPr>
      <t>建筑面积</t>
    </r>
    <r>
      <rPr>
        <b/>
        <sz val="9"/>
        <rFont val="Arial Narrow"/>
        <charset val="134"/>
      </rPr>
      <t>/</t>
    </r>
    <r>
      <rPr>
        <b/>
        <sz val="9"/>
        <rFont val="楷体_GB2312"/>
        <charset val="134"/>
      </rPr>
      <t>容积</t>
    </r>
  </si>
  <si>
    <r>
      <rPr>
        <b/>
        <sz val="9"/>
        <rFont val="楷体_GB2312"/>
        <charset val="134"/>
      </rPr>
      <t>形象进度</t>
    </r>
  </si>
  <si>
    <r>
      <rPr>
        <b/>
        <sz val="9"/>
        <rFont val="楷体_GB2312"/>
        <charset val="134"/>
      </rPr>
      <t>付款比例</t>
    </r>
  </si>
  <si>
    <r>
      <rPr>
        <b/>
        <sz val="9"/>
        <rFont val="楷体_GB2312"/>
        <charset val="134"/>
      </rPr>
      <t>甲方供材</t>
    </r>
  </si>
  <si>
    <r>
      <rPr>
        <b/>
        <sz val="9"/>
        <rFont val="楷体_GB2312"/>
        <charset val="134"/>
      </rPr>
      <t>甲方费用</t>
    </r>
  </si>
  <si>
    <r>
      <rPr>
        <b/>
        <sz val="9"/>
        <rFont val="楷体_GB2312"/>
        <charset val="134"/>
      </rPr>
      <t>建筑费用</t>
    </r>
  </si>
  <si>
    <r>
      <rPr>
        <b/>
        <sz val="9"/>
        <rFont val="楷体_GB2312"/>
        <charset val="134"/>
      </rPr>
      <t>合计</t>
    </r>
  </si>
  <si>
    <r>
      <rPr>
        <sz val="9"/>
        <rFont val="宋体"/>
        <charset val="134"/>
      </rPr>
      <t>减：在建土建工程减值准备</t>
    </r>
  </si>
  <si>
    <r>
      <rPr>
        <sz val="20"/>
        <rFont val="隶书"/>
        <charset val="134"/>
      </rPr>
      <t>在建工程</t>
    </r>
    <r>
      <rPr>
        <sz val="20"/>
        <rFont val="Arial Narrow"/>
        <charset val="134"/>
      </rPr>
      <t>—</t>
    </r>
    <r>
      <rPr>
        <sz val="20"/>
        <rFont val="隶书"/>
        <charset val="134"/>
      </rPr>
      <t>设备安装工程评估明细表</t>
    </r>
  </si>
  <si>
    <r>
      <rPr>
        <b/>
        <sz val="9"/>
        <rFont val="楷体_GB2312"/>
        <charset val="134"/>
      </rPr>
      <t>其中：设备工程概算数</t>
    </r>
    <r>
      <rPr>
        <b/>
        <sz val="9"/>
        <rFont val="Arial Narrow"/>
        <charset val="134"/>
      </rPr>
      <t>(</t>
    </r>
    <r>
      <rPr>
        <b/>
        <sz val="9"/>
        <rFont val="楷体_GB2312"/>
        <charset val="134"/>
      </rPr>
      <t>元</t>
    </r>
    <r>
      <rPr>
        <b/>
        <sz val="9"/>
        <rFont val="Arial Narrow"/>
        <charset val="134"/>
      </rPr>
      <t>)</t>
    </r>
  </si>
  <si>
    <r>
      <rPr>
        <b/>
        <sz val="9"/>
        <rFont val="楷体_GB2312"/>
        <charset val="134"/>
      </rPr>
      <t>调整后账面价值</t>
    </r>
  </si>
  <si>
    <r>
      <rPr>
        <b/>
        <sz val="9"/>
        <rFont val="楷体_GB2312"/>
        <charset val="134"/>
      </rPr>
      <t>设备费</t>
    </r>
  </si>
  <si>
    <r>
      <rPr>
        <b/>
        <sz val="9"/>
        <rFont val="楷体_GB2312"/>
        <charset val="134"/>
      </rPr>
      <t>资金成本</t>
    </r>
  </si>
  <si>
    <r>
      <rPr>
        <b/>
        <sz val="9"/>
        <rFont val="楷体_GB2312"/>
        <charset val="134"/>
      </rPr>
      <t>安装费及其他</t>
    </r>
  </si>
  <si>
    <t>减：在建土建工程减值准备</t>
  </si>
  <si>
    <r>
      <rPr>
        <sz val="20"/>
        <rFont val="隶书"/>
        <charset val="134"/>
      </rPr>
      <t>工程物资评估明细表</t>
    </r>
  </si>
  <si>
    <r>
      <rPr>
        <b/>
        <sz val="9"/>
        <rFont val="楷体_GB2312"/>
        <charset val="134"/>
      </rPr>
      <t>工程项目</t>
    </r>
  </si>
  <si>
    <r>
      <rPr>
        <b/>
        <sz val="9"/>
        <rFont val="楷体_GB2312"/>
        <charset val="134"/>
      </rPr>
      <t>计量
单位</t>
    </r>
  </si>
  <si>
    <r>
      <rPr>
        <b/>
        <sz val="9"/>
        <rFont val="楷体_GB2312"/>
        <charset val="134"/>
      </rPr>
      <t xml:space="preserve">增值率
</t>
    </r>
    <r>
      <rPr>
        <b/>
        <sz val="9"/>
        <rFont val="Arial Narrow"/>
        <charset val="134"/>
      </rPr>
      <t>%</t>
    </r>
  </si>
  <si>
    <t>减：工程物资减值准备</t>
  </si>
  <si>
    <r>
      <rPr>
        <sz val="9"/>
        <rFont val="Arial Narrow"/>
        <charset val="134"/>
      </rPr>
      <t xml:space="preserve">净            </t>
    </r>
    <r>
      <rPr>
        <sz val="9"/>
        <rFont val="宋体"/>
        <charset val="134"/>
      </rPr>
      <t>额</t>
    </r>
  </si>
  <si>
    <r>
      <rPr>
        <sz val="20"/>
        <rFont val="隶书"/>
        <charset val="134"/>
      </rPr>
      <t>固定资产清理评估明细表</t>
    </r>
  </si>
  <si>
    <r>
      <rPr>
        <b/>
        <sz val="9"/>
        <rFont val="楷体_GB2312"/>
        <charset val="134"/>
      </rPr>
      <t>待处理资产名称</t>
    </r>
  </si>
  <si>
    <r>
      <rPr>
        <b/>
        <sz val="9"/>
        <rFont val="楷体_GB2312"/>
        <charset val="134"/>
      </rPr>
      <t>规格型号</t>
    </r>
    <r>
      <rPr>
        <b/>
        <sz val="9"/>
        <rFont val="Arial Narrow"/>
        <charset val="134"/>
      </rPr>
      <t>/</t>
    </r>
    <r>
      <rPr>
        <b/>
        <sz val="9"/>
        <rFont val="楷体_GB2312"/>
        <charset val="134"/>
      </rPr>
      <t>吨重</t>
    </r>
  </si>
  <si>
    <r>
      <rPr>
        <sz val="20"/>
        <rFont val="隶书"/>
        <charset val="134"/>
      </rPr>
      <t>生产性生物资产评估明细表</t>
    </r>
  </si>
  <si>
    <r>
      <rPr>
        <b/>
        <sz val="9"/>
        <rFont val="楷体_GB2312"/>
        <charset val="134"/>
      </rPr>
      <t>种类</t>
    </r>
  </si>
  <si>
    <r>
      <rPr>
        <b/>
        <sz val="9"/>
        <rFont val="楷体_GB2312"/>
        <charset val="134"/>
      </rPr>
      <t>群别</t>
    </r>
  </si>
  <si>
    <r>
      <rPr>
        <b/>
        <sz val="11"/>
        <rFont val="楷体"/>
        <charset val="134"/>
      </rPr>
      <t>主要规格及参数</t>
    </r>
  </si>
  <si>
    <r>
      <rPr>
        <b/>
        <sz val="9"/>
        <rFont val="楷体_GB2312"/>
        <charset val="134"/>
      </rPr>
      <t>取得方式</t>
    </r>
  </si>
  <si>
    <r>
      <rPr>
        <b/>
        <sz val="9"/>
        <rFont val="楷体_GB2312"/>
        <charset val="134"/>
      </rPr>
      <t>使用单位</t>
    </r>
  </si>
  <si>
    <r>
      <rPr>
        <b/>
        <sz val="9"/>
        <rFont val="楷体_GB2312"/>
        <charset val="134"/>
      </rPr>
      <t>购置日期</t>
    </r>
  </si>
  <si>
    <r>
      <rPr>
        <b/>
        <sz val="9"/>
        <rFont val="楷体"/>
        <charset val="134"/>
      </rPr>
      <t>出生日期</t>
    </r>
  </si>
  <si>
    <r>
      <rPr>
        <b/>
        <sz val="9"/>
        <rFont val="楷体"/>
        <charset val="134"/>
      </rPr>
      <t>出生重</t>
    </r>
    <r>
      <rPr>
        <b/>
        <sz val="9"/>
        <rFont val="Arial Narrow"/>
        <charset val="134"/>
      </rPr>
      <t>(KG)</t>
    </r>
  </si>
  <si>
    <r>
      <rPr>
        <b/>
        <sz val="9"/>
        <rFont val="楷体"/>
        <charset val="134"/>
      </rPr>
      <t>体高</t>
    </r>
  </si>
  <si>
    <r>
      <rPr>
        <b/>
        <sz val="9"/>
        <rFont val="楷体"/>
        <charset val="134"/>
      </rPr>
      <t>体斜长</t>
    </r>
  </si>
  <si>
    <r>
      <rPr>
        <b/>
        <sz val="9"/>
        <rFont val="楷体"/>
        <charset val="134"/>
      </rPr>
      <t>胸围</t>
    </r>
  </si>
  <si>
    <r>
      <rPr>
        <b/>
        <sz val="9"/>
        <rFont val="楷体"/>
        <charset val="134"/>
      </rPr>
      <t>胸宽</t>
    </r>
  </si>
  <si>
    <r>
      <rPr>
        <b/>
        <sz val="9"/>
        <rFont val="楷体"/>
        <charset val="134"/>
      </rPr>
      <t>腰角宽</t>
    </r>
  </si>
  <si>
    <r>
      <rPr>
        <b/>
        <sz val="9"/>
        <rFont val="楷体"/>
        <charset val="134"/>
      </rPr>
      <t>管围</t>
    </r>
  </si>
  <si>
    <r>
      <rPr>
        <b/>
        <sz val="9"/>
        <rFont val="楷体"/>
        <charset val="134"/>
      </rPr>
      <t>尻长</t>
    </r>
  </si>
  <si>
    <r>
      <rPr>
        <b/>
        <sz val="9"/>
        <rFont val="楷体"/>
        <charset val="134"/>
      </rPr>
      <t>坐骨端宽</t>
    </r>
  </si>
  <si>
    <r>
      <rPr>
        <b/>
        <sz val="9"/>
        <rFont val="楷体"/>
        <charset val="134"/>
      </rPr>
      <t>体重</t>
    </r>
    <r>
      <rPr>
        <b/>
        <sz val="9"/>
        <rFont val="Arial Narrow"/>
        <charset val="134"/>
      </rPr>
      <t>(KG)</t>
    </r>
  </si>
  <si>
    <r>
      <rPr>
        <b/>
        <sz val="9"/>
        <rFont val="楷体"/>
        <charset val="134"/>
      </rPr>
      <t>其他参数１</t>
    </r>
  </si>
  <si>
    <r>
      <rPr>
        <b/>
        <sz val="9"/>
        <rFont val="楷体"/>
        <charset val="134"/>
      </rPr>
      <t>其他参数２</t>
    </r>
  </si>
  <si>
    <r>
      <rPr>
        <b/>
        <sz val="9"/>
        <rFont val="楷体"/>
        <charset val="134"/>
      </rPr>
      <t>其他参数３</t>
    </r>
  </si>
  <si>
    <r>
      <rPr>
        <b/>
        <sz val="9"/>
        <rFont val="楷体_GB2312"/>
        <charset val="134"/>
      </rPr>
      <t>购置价格</t>
    </r>
  </si>
  <si>
    <r>
      <rPr>
        <b/>
        <sz val="9"/>
        <rFont val="楷体_GB2312"/>
        <charset val="134"/>
      </rPr>
      <t>饲料费</t>
    </r>
  </si>
  <si>
    <r>
      <rPr>
        <b/>
        <sz val="9"/>
        <rFont val="楷体_GB2312"/>
        <charset val="134"/>
      </rPr>
      <t>期间费用</t>
    </r>
  </si>
  <si>
    <r>
      <rPr>
        <b/>
        <sz val="9"/>
        <rFont val="楷体_GB2312"/>
        <charset val="134"/>
      </rPr>
      <t>其他费用</t>
    </r>
  </si>
  <si>
    <r>
      <rPr>
        <b/>
        <sz val="9"/>
        <rFont val="楷体_GB2312"/>
        <charset val="134"/>
      </rPr>
      <t>原值合计</t>
    </r>
  </si>
  <si>
    <r>
      <rPr>
        <sz val="9"/>
        <rFont val="宋体"/>
        <charset val="134"/>
      </rPr>
      <t>减：生产性生物资产减值准备</t>
    </r>
  </si>
  <si>
    <r>
      <rPr>
        <sz val="20"/>
        <rFont val="隶书"/>
        <charset val="134"/>
      </rPr>
      <t>油气资产评估明细表</t>
    </r>
  </si>
  <si>
    <r>
      <rPr>
        <b/>
        <sz val="9"/>
        <rFont val="楷体_GB2312"/>
        <charset val="134"/>
      </rPr>
      <t>类别</t>
    </r>
  </si>
  <si>
    <r>
      <rPr>
        <b/>
        <sz val="9"/>
        <rFont val="楷体_GB2312"/>
        <charset val="134"/>
      </rPr>
      <t>矿区</t>
    </r>
    <r>
      <rPr>
        <b/>
        <sz val="9"/>
        <rFont val="Arial Narrow"/>
        <charset val="134"/>
      </rPr>
      <t>(</t>
    </r>
    <r>
      <rPr>
        <b/>
        <sz val="9"/>
        <rFont val="楷体_GB2312"/>
        <charset val="134"/>
      </rPr>
      <t>或油田</t>
    </r>
    <r>
      <rPr>
        <b/>
        <sz val="9"/>
        <rFont val="Arial Narrow"/>
        <charset val="134"/>
      </rPr>
      <t>)</t>
    </r>
  </si>
  <si>
    <r>
      <rPr>
        <b/>
        <sz val="10"/>
        <rFont val="宋体"/>
        <charset val="134"/>
      </rPr>
      <t>完钻</t>
    </r>
    <r>
      <rPr>
        <b/>
        <sz val="10"/>
        <rFont val="Arial Narrow"/>
        <charset val="134"/>
      </rPr>
      <t xml:space="preserve">           </t>
    </r>
    <r>
      <rPr>
        <b/>
        <sz val="10"/>
        <rFont val="宋体"/>
        <charset val="134"/>
      </rPr>
      <t>年月</t>
    </r>
  </si>
  <si>
    <r>
      <rPr>
        <b/>
        <sz val="10"/>
        <rFont val="宋体"/>
        <charset val="134"/>
      </rPr>
      <t>投产</t>
    </r>
    <r>
      <rPr>
        <b/>
        <sz val="10"/>
        <rFont val="Arial Narrow"/>
        <charset val="134"/>
      </rPr>
      <t xml:space="preserve">                  </t>
    </r>
    <r>
      <rPr>
        <b/>
        <sz val="10"/>
        <rFont val="宋体"/>
        <charset val="134"/>
      </rPr>
      <t>年月</t>
    </r>
  </si>
  <si>
    <r>
      <rPr>
        <b/>
        <sz val="10"/>
        <rFont val="宋体"/>
        <charset val="134"/>
      </rPr>
      <t>井深</t>
    </r>
    <r>
      <rPr>
        <b/>
        <sz val="10"/>
        <rFont val="Arial Narrow"/>
        <charset val="134"/>
      </rPr>
      <t>(</t>
    </r>
    <r>
      <rPr>
        <b/>
        <sz val="10"/>
        <rFont val="宋体"/>
        <charset val="134"/>
      </rPr>
      <t>米</t>
    </r>
    <r>
      <rPr>
        <b/>
        <sz val="10"/>
        <rFont val="Arial Narrow"/>
        <charset val="134"/>
      </rPr>
      <t>)</t>
    </r>
  </si>
  <si>
    <r>
      <rPr>
        <b/>
        <sz val="10"/>
        <rFont val="宋体"/>
        <charset val="134"/>
      </rPr>
      <t>井口装置</t>
    </r>
  </si>
  <si>
    <r>
      <rPr>
        <b/>
        <sz val="10"/>
        <rFont val="宋体"/>
        <charset val="134"/>
      </rPr>
      <t>套管规格</t>
    </r>
  </si>
  <si>
    <r>
      <rPr>
        <b/>
        <sz val="10"/>
        <rFont val="宋体"/>
        <charset val="134"/>
      </rPr>
      <t>油管规格</t>
    </r>
  </si>
  <si>
    <r>
      <rPr>
        <b/>
        <sz val="10"/>
        <rFont val="宋体"/>
        <charset val="134"/>
      </rPr>
      <t>油气层层位</t>
    </r>
  </si>
  <si>
    <r>
      <rPr>
        <b/>
        <sz val="10"/>
        <rFont val="宋体"/>
        <charset val="134"/>
      </rPr>
      <t>油气层厚度</t>
    </r>
  </si>
  <si>
    <r>
      <rPr>
        <b/>
        <sz val="10"/>
        <rFont val="宋体"/>
        <charset val="134"/>
      </rPr>
      <t>油藏类型</t>
    </r>
  </si>
  <si>
    <r>
      <rPr>
        <b/>
        <sz val="10"/>
        <rFont val="宋体"/>
        <charset val="134"/>
      </rPr>
      <t>采油方式</t>
    </r>
  </si>
  <si>
    <r>
      <rPr>
        <b/>
        <sz val="10"/>
        <rFont val="宋体"/>
        <charset val="134"/>
      </rPr>
      <t>采油泵型号</t>
    </r>
  </si>
  <si>
    <r>
      <rPr>
        <b/>
        <sz val="10"/>
        <rFont val="宋体"/>
        <charset val="134"/>
      </rPr>
      <t>下泵深度</t>
    </r>
  </si>
  <si>
    <r>
      <rPr>
        <b/>
        <sz val="10"/>
        <rFont val="宋体"/>
        <charset val="134"/>
      </rPr>
      <t>单井控制剩余地质储量</t>
    </r>
    <r>
      <rPr>
        <b/>
        <sz val="10"/>
        <rFont val="Arial Narrow"/>
        <charset val="134"/>
      </rPr>
      <t>(</t>
    </r>
    <r>
      <rPr>
        <b/>
        <sz val="10"/>
        <rFont val="宋体"/>
        <charset val="134"/>
      </rPr>
      <t>万吨</t>
    </r>
    <r>
      <rPr>
        <b/>
        <sz val="10"/>
        <rFont val="Arial Narrow"/>
        <charset val="134"/>
      </rPr>
      <t>)</t>
    </r>
  </si>
  <si>
    <r>
      <rPr>
        <b/>
        <sz val="10"/>
        <rFont val="宋体"/>
        <charset val="134"/>
      </rPr>
      <t>所在区块综合采收率</t>
    </r>
    <r>
      <rPr>
        <b/>
        <sz val="10"/>
        <rFont val="Arial Narrow"/>
        <charset val="134"/>
      </rPr>
      <t>(%)</t>
    </r>
  </si>
  <si>
    <r>
      <rPr>
        <b/>
        <sz val="10"/>
        <rFont val="宋体"/>
        <charset val="134"/>
      </rPr>
      <t>单井剩余经济可采储量</t>
    </r>
    <r>
      <rPr>
        <b/>
        <sz val="10"/>
        <rFont val="Arial Narrow"/>
        <charset val="134"/>
      </rPr>
      <t>(</t>
    </r>
    <r>
      <rPr>
        <b/>
        <sz val="10"/>
        <rFont val="宋体"/>
        <charset val="134"/>
      </rPr>
      <t>万吨</t>
    </r>
    <r>
      <rPr>
        <b/>
        <sz val="10"/>
        <rFont val="Arial Narrow"/>
        <charset val="134"/>
      </rPr>
      <t>)</t>
    </r>
  </si>
  <si>
    <r>
      <rPr>
        <b/>
        <sz val="10"/>
        <rFont val="宋体"/>
        <charset val="134"/>
      </rPr>
      <t>截止基准日累计产油量</t>
    </r>
    <r>
      <rPr>
        <b/>
        <sz val="10"/>
        <rFont val="Arial Narrow"/>
        <charset val="134"/>
      </rPr>
      <t>(</t>
    </r>
    <r>
      <rPr>
        <b/>
        <sz val="10"/>
        <rFont val="宋体"/>
        <charset val="134"/>
      </rPr>
      <t>万吨</t>
    </r>
    <r>
      <rPr>
        <b/>
        <sz val="10"/>
        <rFont val="Arial Narrow"/>
        <charset val="134"/>
      </rPr>
      <t>)</t>
    </r>
  </si>
  <si>
    <r>
      <rPr>
        <b/>
        <sz val="10"/>
        <rFont val="宋体"/>
        <charset val="134"/>
      </rPr>
      <t>单井产量年均递减率</t>
    </r>
    <r>
      <rPr>
        <b/>
        <sz val="10"/>
        <rFont val="Arial Narrow"/>
        <charset val="134"/>
      </rPr>
      <t>(%)</t>
    </r>
  </si>
  <si>
    <r>
      <rPr>
        <b/>
        <sz val="9"/>
        <rFont val="楷体_GB2312"/>
        <charset val="134"/>
      </rPr>
      <t>形成日期</t>
    </r>
  </si>
  <si>
    <r>
      <rPr>
        <b/>
        <sz val="9"/>
        <rFont val="楷体_GB2312"/>
        <charset val="134"/>
      </rPr>
      <t>来源</t>
    </r>
    <r>
      <rPr>
        <b/>
        <sz val="9"/>
        <rFont val="Arial Narrow"/>
        <charset val="134"/>
      </rPr>
      <t>(</t>
    </r>
    <r>
      <rPr>
        <b/>
        <sz val="9"/>
        <rFont val="楷体_GB2312"/>
        <charset val="134"/>
      </rPr>
      <t>购入</t>
    </r>
    <r>
      <rPr>
        <b/>
        <sz val="9"/>
        <rFont val="Arial Narrow"/>
        <charset val="134"/>
      </rPr>
      <t>/</t>
    </r>
    <r>
      <rPr>
        <b/>
        <sz val="9"/>
        <rFont val="楷体_GB2312"/>
        <charset val="134"/>
      </rPr>
      <t>自建</t>
    </r>
    <r>
      <rPr>
        <b/>
        <sz val="9"/>
        <rFont val="Arial Narrow"/>
        <charset val="134"/>
      </rPr>
      <t>)</t>
    </r>
  </si>
  <si>
    <r>
      <rPr>
        <sz val="9"/>
        <rFont val="宋体"/>
        <charset val="134"/>
      </rPr>
      <t>减：油气资产减值准备</t>
    </r>
  </si>
  <si>
    <r>
      <rPr>
        <sz val="20"/>
        <rFont val="隶书"/>
        <charset val="134"/>
      </rPr>
      <t>无形资产评估汇总表</t>
    </r>
  </si>
  <si>
    <t>4-12-1</t>
  </si>
  <si>
    <r>
      <rPr>
        <sz val="9"/>
        <rFont val="楷体_GB2312"/>
        <charset val="134"/>
      </rPr>
      <t>无形资产</t>
    </r>
    <r>
      <rPr>
        <sz val="9"/>
        <rFont val="Arial Narrow"/>
        <charset val="134"/>
      </rPr>
      <t>-</t>
    </r>
    <r>
      <rPr>
        <sz val="9"/>
        <rFont val="楷体_GB2312"/>
        <charset val="134"/>
      </rPr>
      <t>土地使用权</t>
    </r>
  </si>
  <si>
    <t>4-12-2</t>
  </si>
  <si>
    <r>
      <rPr>
        <sz val="9"/>
        <rFont val="楷体_GB2312"/>
        <charset val="134"/>
      </rPr>
      <t>无形资产</t>
    </r>
    <r>
      <rPr>
        <sz val="9"/>
        <rFont val="Arial Narrow"/>
        <charset val="134"/>
      </rPr>
      <t>-</t>
    </r>
    <r>
      <rPr>
        <sz val="9"/>
        <rFont val="楷体_GB2312"/>
        <charset val="134"/>
      </rPr>
      <t>矿业权</t>
    </r>
  </si>
  <si>
    <t>4-12-3</t>
  </si>
  <si>
    <r>
      <rPr>
        <sz val="9"/>
        <rFont val="楷体_GB2312"/>
        <charset val="134"/>
      </rPr>
      <t>无形资产</t>
    </r>
    <r>
      <rPr>
        <sz val="9"/>
        <rFont val="Arial Narrow"/>
        <charset val="134"/>
      </rPr>
      <t>-</t>
    </r>
    <r>
      <rPr>
        <sz val="9"/>
        <rFont val="楷体_GB2312"/>
        <charset val="134"/>
      </rPr>
      <t>其他无形资产</t>
    </r>
  </si>
  <si>
    <r>
      <rPr>
        <sz val="9"/>
        <rFont val="楷体_GB2312"/>
        <charset val="134"/>
      </rPr>
      <t>无形资产合计</t>
    </r>
  </si>
  <si>
    <r>
      <rPr>
        <sz val="9"/>
        <rFont val="楷体_GB2312"/>
        <charset val="134"/>
      </rPr>
      <t>减：无形资产减值准备</t>
    </r>
  </si>
  <si>
    <r>
      <rPr>
        <sz val="9"/>
        <rFont val="楷体_GB2312"/>
        <charset val="134"/>
      </rPr>
      <t>无形资产</t>
    </r>
    <r>
      <rPr>
        <sz val="9"/>
        <rFont val="Arial Narrow"/>
        <charset val="134"/>
      </rPr>
      <t xml:space="preserve"> </t>
    </r>
    <r>
      <rPr>
        <sz val="9"/>
        <rFont val="楷体_GB2312"/>
        <charset val="134"/>
      </rPr>
      <t>净额</t>
    </r>
  </si>
  <si>
    <r>
      <rPr>
        <sz val="20"/>
        <rFont val="隶书"/>
        <charset val="134"/>
      </rPr>
      <t>无形资产</t>
    </r>
    <r>
      <rPr>
        <sz val="20"/>
        <rFont val="Arial Narrow"/>
        <charset val="134"/>
      </rPr>
      <t>—</t>
    </r>
    <r>
      <rPr>
        <sz val="20"/>
        <rFont val="隶书"/>
        <charset val="134"/>
      </rPr>
      <t>土地使用权评估明细表</t>
    </r>
  </si>
  <si>
    <r>
      <rPr>
        <b/>
        <sz val="9"/>
        <rFont val="楷体_GB2312"/>
        <charset val="134"/>
      </rPr>
      <t>土地序号</t>
    </r>
  </si>
  <si>
    <t>终止日期</t>
  </si>
  <si>
    <t>剩余年限</t>
  </si>
  <si>
    <t>宗地面积</t>
  </si>
  <si>
    <r>
      <rPr>
        <b/>
        <sz val="9"/>
        <rFont val="楷体_GB2312"/>
        <charset val="134"/>
      </rPr>
      <t>原始入帐价值</t>
    </r>
  </si>
  <si>
    <t>土地使用人</t>
  </si>
  <si>
    <r>
      <rPr>
        <b/>
        <sz val="9"/>
        <rFont val="楷体_GB2312"/>
        <charset val="134"/>
      </rPr>
      <t>土地入账科目</t>
    </r>
  </si>
  <si>
    <r>
      <rPr>
        <b/>
        <sz val="9"/>
        <rFont val="楷体_GB2312"/>
        <charset val="134"/>
      </rPr>
      <t>总序号</t>
    </r>
  </si>
  <si>
    <r>
      <rPr>
        <b/>
        <sz val="9"/>
        <rFont val="楷体_GB2312"/>
        <charset val="134"/>
      </rPr>
      <t>分序号</t>
    </r>
  </si>
  <si>
    <t>宗地外</t>
  </si>
  <si>
    <t>宗地内</t>
  </si>
  <si>
    <r>
      <rPr>
        <sz val="20"/>
        <rFont val="隶书"/>
        <charset val="134"/>
      </rPr>
      <t>无形资产</t>
    </r>
    <r>
      <rPr>
        <sz val="20"/>
        <rFont val="Arial Narrow"/>
        <charset val="134"/>
      </rPr>
      <t>—</t>
    </r>
    <r>
      <rPr>
        <sz val="20"/>
        <rFont val="隶书"/>
        <charset val="134"/>
      </rPr>
      <t>矿业权评估明细表</t>
    </r>
  </si>
  <si>
    <r>
      <rPr>
        <b/>
        <sz val="9"/>
        <rFont val="仿宋_GB2312"/>
        <charset val="134"/>
      </rPr>
      <t>名称、种类（探矿权</t>
    </r>
    <r>
      <rPr>
        <b/>
        <sz val="9"/>
        <rFont val="Arial Narrow"/>
        <charset val="134"/>
      </rPr>
      <t>/</t>
    </r>
    <r>
      <rPr>
        <b/>
        <sz val="9"/>
        <rFont val="仿宋_GB2312"/>
        <charset val="134"/>
      </rPr>
      <t>采矿权）</t>
    </r>
  </si>
  <si>
    <r>
      <rPr>
        <b/>
        <sz val="9"/>
        <rFont val="仿宋_GB2312"/>
        <charset val="134"/>
      </rPr>
      <t>勘查（采矿）许可证编号</t>
    </r>
  </si>
  <si>
    <r>
      <rPr>
        <b/>
        <sz val="9"/>
        <rFont val="仿宋_GB2312"/>
        <charset val="134"/>
      </rPr>
      <t>取得方式</t>
    </r>
  </si>
  <si>
    <r>
      <rPr>
        <b/>
        <sz val="9"/>
        <rFont val="仿宋_GB2312"/>
        <charset val="134"/>
      </rPr>
      <t>取得日期</t>
    </r>
  </si>
  <si>
    <r>
      <rPr>
        <b/>
        <sz val="9"/>
        <rFont val="仿宋_GB2312"/>
        <charset val="134"/>
      </rPr>
      <t>剩余有效年限</t>
    </r>
  </si>
  <si>
    <r>
      <rPr>
        <b/>
        <sz val="9"/>
        <rFont val="仿宋_GB2312"/>
        <charset val="134"/>
      </rPr>
      <t>勘查开发阶段</t>
    </r>
  </si>
  <si>
    <r>
      <rPr>
        <b/>
        <sz val="9"/>
        <rFont val="仿宋_GB2312"/>
        <charset val="134"/>
      </rPr>
      <t>核定（批准）生产规模</t>
    </r>
  </si>
  <si>
    <r>
      <rPr>
        <b/>
        <sz val="9"/>
        <rFont val="仿宋_GB2312"/>
        <charset val="134"/>
      </rPr>
      <t>增减值</t>
    </r>
  </si>
  <si>
    <t>合         计</t>
  </si>
  <si>
    <r>
      <rPr>
        <u/>
        <sz val="6"/>
        <color indexed="12"/>
        <rFont val="宋体"/>
        <charset val="134"/>
      </rPr>
      <t>返回</t>
    </r>
  </si>
  <si>
    <r>
      <rPr>
        <sz val="20"/>
        <rFont val="隶书"/>
        <charset val="134"/>
      </rPr>
      <t>无形资产</t>
    </r>
    <r>
      <rPr>
        <sz val="20"/>
        <rFont val="Arial Narrow"/>
        <charset val="134"/>
      </rPr>
      <t>—</t>
    </r>
    <r>
      <rPr>
        <sz val="20"/>
        <rFont val="隶书"/>
        <charset val="134"/>
      </rPr>
      <t>其他无形资产评估明细表</t>
    </r>
  </si>
  <si>
    <r>
      <rPr>
        <b/>
        <sz val="9"/>
        <rFont val="楷体_GB2312"/>
        <charset val="134"/>
      </rPr>
      <t>无形资产名称和内容</t>
    </r>
  </si>
  <si>
    <r>
      <rPr>
        <b/>
        <sz val="9"/>
        <rFont val="楷体_GB2312"/>
        <charset val="134"/>
      </rPr>
      <t>法定</t>
    </r>
    <r>
      <rPr>
        <b/>
        <sz val="9"/>
        <rFont val="Arial Narrow"/>
        <charset val="134"/>
      </rPr>
      <t>/</t>
    </r>
    <r>
      <rPr>
        <b/>
        <sz val="9"/>
        <rFont val="楷体_GB2312"/>
        <charset val="134"/>
      </rPr>
      <t>预计使用年限</t>
    </r>
  </si>
  <si>
    <r>
      <rPr>
        <b/>
        <sz val="9"/>
        <rFont val="楷体_GB2312"/>
        <charset val="134"/>
      </rPr>
      <t>应用产品</t>
    </r>
  </si>
  <si>
    <r>
      <rPr>
        <b/>
        <sz val="9"/>
        <rFont val="楷体_GB2312"/>
        <charset val="134"/>
      </rPr>
      <t>主要功能</t>
    </r>
  </si>
  <si>
    <r>
      <rPr>
        <b/>
        <sz val="9"/>
        <rFont val="楷体_GB2312"/>
        <charset val="134"/>
      </rPr>
      <t>尚可使用年限</t>
    </r>
  </si>
  <si>
    <r>
      <rPr>
        <sz val="20"/>
        <rFont val="隶书"/>
        <charset val="134"/>
      </rPr>
      <t>开发支出评估明细表</t>
    </r>
  </si>
  <si>
    <r>
      <rPr>
        <b/>
        <sz val="9"/>
        <rFont val="楷体_GB2312"/>
        <charset val="134"/>
      </rPr>
      <t>内容或名称</t>
    </r>
  </si>
  <si>
    <r>
      <rPr>
        <b/>
        <sz val="9"/>
        <rFont val="楷体_GB2312"/>
        <charset val="134"/>
      </rPr>
      <t>总投资</t>
    </r>
  </si>
  <si>
    <r>
      <rPr>
        <sz val="20"/>
        <rFont val="隶书"/>
        <charset val="134"/>
      </rPr>
      <t>商誉评估明细表</t>
    </r>
  </si>
  <si>
    <t>减：商誉减值准备</t>
  </si>
  <si>
    <r>
      <rPr>
        <sz val="20"/>
        <rFont val="隶书"/>
        <charset val="134"/>
      </rPr>
      <t>专有技术统计表</t>
    </r>
  </si>
  <si>
    <r>
      <rPr>
        <b/>
        <sz val="9"/>
        <rFont val="楷体_GB2312"/>
        <charset val="134"/>
      </rPr>
      <t>研发开始日期</t>
    </r>
  </si>
  <si>
    <r>
      <rPr>
        <b/>
        <sz val="9"/>
        <rFont val="楷体_GB2312"/>
        <charset val="134"/>
      </rPr>
      <t>权利人</t>
    </r>
  </si>
  <si>
    <r>
      <rPr>
        <b/>
        <sz val="9"/>
        <rFont val="楷体_GB2312"/>
        <charset val="134"/>
      </rPr>
      <t>使用人</t>
    </r>
  </si>
  <si>
    <r>
      <rPr>
        <b/>
        <sz val="9"/>
        <rFont val="楷体_GB2312"/>
        <charset val="134"/>
      </rPr>
      <t>支付价款</t>
    </r>
  </si>
  <si>
    <r>
      <rPr>
        <b/>
        <sz val="9"/>
        <rFont val="楷体_GB2312"/>
        <charset val="134"/>
      </rPr>
      <t>对应的产品系列</t>
    </r>
  </si>
  <si>
    <r>
      <rPr>
        <b/>
        <sz val="9"/>
        <rFont val="楷体_GB2312"/>
        <charset val="134"/>
      </rPr>
      <t>产品开始生产日期</t>
    </r>
  </si>
  <si>
    <r>
      <rPr>
        <b/>
        <sz val="9"/>
        <rFont val="楷体_GB2312"/>
        <charset val="134"/>
      </rPr>
      <t>预计产品寿命</t>
    </r>
  </si>
  <si>
    <r>
      <rPr>
        <sz val="20"/>
        <rFont val="隶书"/>
        <charset val="134"/>
      </rPr>
      <t>专利统计表</t>
    </r>
  </si>
  <si>
    <r>
      <rPr>
        <b/>
        <sz val="9"/>
        <rFont val="楷体_GB2312"/>
        <charset val="134"/>
      </rPr>
      <t>无形资产类别</t>
    </r>
  </si>
  <si>
    <r>
      <rPr>
        <b/>
        <sz val="9"/>
        <rFont val="楷体_GB2312"/>
        <charset val="134"/>
      </rPr>
      <t>申请日</t>
    </r>
  </si>
  <si>
    <r>
      <rPr>
        <b/>
        <sz val="9"/>
        <rFont val="楷体_GB2312"/>
        <charset val="134"/>
      </rPr>
      <t>申请号</t>
    </r>
  </si>
  <si>
    <r>
      <rPr>
        <b/>
        <sz val="9"/>
        <rFont val="楷体_GB2312"/>
        <charset val="134"/>
      </rPr>
      <t>授权日</t>
    </r>
  </si>
  <si>
    <r>
      <rPr>
        <sz val="20"/>
        <rFont val="隶书"/>
        <charset val="134"/>
      </rPr>
      <t>商标统计表</t>
    </r>
  </si>
  <si>
    <r>
      <rPr>
        <b/>
        <sz val="9"/>
        <rFont val="楷体_GB2312"/>
        <charset val="134"/>
      </rPr>
      <t>注册人（权利人）</t>
    </r>
  </si>
  <si>
    <r>
      <rPr>
        <b/>
        <sz val="9"/>
        <rFont val="楷体_GB2312"/>
        <charset val="134"/>
      </rPr>
      <t>商标类别</t>
    </r>
  </si>
  <si>
    <r>
      <rPr>
        <b/>
        <sz val="9"/>
        <rFont val="楷体_GB2312"/>
        <charset val="134"/>
      </rPr>
      <t>商标形式</t>
    </r>
  </si>
  <si>
    <r>
      <rPr>
        <b/>
        <sz val="9"/>
        <rFont val="楷体_GB2312"/>
        <charset val="134"/>
      </rPr>
      <t>商标注册证号</t>
    </r>
  </si>
  <si>
    <r>
      <rPr>
        <b/>
        <sz val="9"/>
        <rFont val="楷体_GB2312"/>
        <charset val="134"/>
      </rPr>
      <t>注册地点</t>
    </r>
  </si>
  <si>
    <r>
      <rPr>
        <b/>
        <sz val="9"/>
        <rFont val="楷体_GB2312"/>
        <charset val="134"/>
      </rPr>
      <t>注册日期</t>
    </r>
  </si>
  <si>
    <r>
      <rPr>
        <b/>
        <sz val="9"/>
        <rFont val="楷体_GB2312"/>
        <charset val="134"/>
      </rPr>
      <t>续展注册日期</t>
    </r>
  </si>
  <si>
    <r>
      <rPr>
        <sz val="9"/>
        <rFont val="宋体"/>
        <charset val="134"/>
      </rPr>
      <t>注：</t>
    </r>
    <r>
      <rPr>
        <sz val="9"/>
        <rFont val="Arial Narrow"/>
        <charset val="134"/>
      </rPr>
      <t>1</t>
    </r>
    <r>
      <rPr>
        <sz val="9"/>
        <rFont val="宋体"/>
        <charset val="134"/>
      </rPr>
      <t>、商标类别分为商品商标、服务商标和集体商标、证明商标，集体商标是指以团体、协会或者其他组织名义注册，供该组织成员在商事活动中使用，以表明使用者在该组织中的成员资格的标志</t>
    </r>
  </si>
  <si>
    <r>
      <rPr>
        <sz val="9"/>
        <rFont val="Arial Narrow"/>
        <charset val="134"/>
      </rPr>
      <t xml:space="preserve">       </t>
    </r>
    <r>
      <rPr>
        <sz val="9"/>
        <rFont val="宋体"/>
        <charset val="134"/>
      </rPr>
      <t>证明商标，是指由对某种商品或者服务具有监督能力的组织所控制，而由该组织以外的单位或者个人使用于其商品或者服务，用以证明该商品或者服务的原产地、原料、制造方法、质量或者其他特定品质的标志。</t>
    </r>
  </si>
  <si>
    <r>
      <rPr>
        <sz val="9"/>
        <rFont val="Arial Narrow"/>
        <charset val="134"/>
      </rPr>
      <t xml:space="preserve">    2</t>
    </r>
    <r>
      <rPr>
        <sz val="9"/>
        <rFont val="宋体"/>
        <charset val="134"/>
      </rPr>
      <t>、商标形式包括文字、图形、字母、数字、三维标志和颜色组合，以及上述要素的组合</t>
    </r>
  </si>
  <si>
    <t>著作权统计表</t>
  </si>
  <si>
    <t>著作权人（权利人）</t>
  </si>
  <si>
    <t>使用人</t>
  </si>
  <si>
    <t>著作权类别</t>
  </si>
  <si>
    <t>权利种类</t>
  </si>
  <si>
    <t>取得方式</t>
  </si>
  <si>
    <t>支付价款</t>
  </si>
  <si>
    <t>登记机关</t>
  </si>
  <si>
    <t>注册号</t>
  </si>
  <si>
    <t>保护期</t>
  </si>
  <si>
    <t>登记日期／发表日期</t>
  </si>
  <si>
    <t>著作权基本情况</t>
  </si>
  <si>
    <t>著作权类别：（一）文字作品；</t>
  </si>
  <si>
    <t>　　　　　　（二）口述作品；</t>
  </si>
  <si>
    <t>　　　　　　（三）音乐、戏剧、曲艺、舞蹈、杂技艺术作品；</t>
  </si>
  <si>
    <t>　　　　　　（四）美术、建筑作品；</t>
  </si>
  <si>
    <t>　　　　　　（五）摄影作品；</t>
  </si>
  <si>
    <t>　　　　　　（六）电影作品和以类似摄制电影的方法创作的作品；</t>
  </si>
  <si>
    <t>　　　　　　（七）工程设计图、产品设计图、地图、示意图等图形作品和模型作品；</t>
  </si>
  <si>
    <t>　　　　　　（八）计算机软件；</t>
  </si>
  <si>
    <t>　　　　　　（九）法律、行政法规规定的其他作品。</t>
  </si>
  <si>
    <r>
      <rPr>
        <sz val="20"/>
        <rFont val="隶书"/>
        <charset val="134"/>
      </rPr>
      <t>长期待摊费用评估明细表</t>
    </r>
  </si>
  <si>
    <r>
      <rPr>
        <b/>
        <sz val="9"/>
        <rFont val="楷体_GB2312"/>
        <charset val="134"/>
      </rPr>
      <t>费用名称或内容</t>
    </r>
  </si>
  <si>
    <r>
      <rPr>
        <b/>
        <sz val="9"/>
        <rFont val="楷体_GB2312"/>
        <charset val="134"/>
      </rPr>
      <t>原始发生额</t>
    </r>
  </si>
  <si>
    <r>
      <rPr>
        <b/>
        <sz val="9"/>
        <rFont val="楷体_GB2312"/>
        <charset val="134"/>
      </rPr>
      <t>预计摊
销月数</t>
    </r>
  </si>
  <si>
    <r>
      <rPr>
        <b/>
        <sz val="9"/>
        <rFont val="楷体_GB2312"/>
        <charset val="134"/>
      </rPr>
      <t>尚存受
益月数</t>
    </r>
  </si>
  <si>
    <r>
      <rPr>
        <sz val="20"/>
        <rFont val="隶书"/>
        <charset val="134"/>
      </rPr>
      <t>递延所得税资产评估明细表</t>
    </r>
  </si>
  <si>
    <t>对应资产负债科目名称</t>
  </si>
  <si>
    <t>计税基数</t>
  </si>
  <si>
    <t>类型</t>
  </si>
  <si>
    <t>评估计税基数</t>
  </si>
  <si>
    <t>可抵扣暂时性差异</t>
  </si>
  <si>
    <r>
      <rPr>
        <sz val="20"/>
        <rFont val="隶书"/>
        <charset val="134"/>
      </rPr>
      <t>其他非流动资产评估汇总表</t>
    </r>
  </si>
  <si>
    <t>4-17-1</t>
  </si>
  <si>
    <r>
      <rPr>
        <sz val="9"/>
        <rFont val="楷体_GB2312"/>
        <charset val="134"/>
      </rPr>
      <t>其他非流动资产</t>
    </r>
    <r>
      <rPr>
        <sz val="9"/>
        <rFont val="Arial Narrow"/>
        <charset val="134"/>
      </rPr>
      <t>—</t>
    </r>
    <r>
      <rPr>
        <sz val="9"/>
        <rFont val="楷体_GB2312"/>
        <charset val="134"/>
      </rPr>
      <t>其他长期资产</t>
    </r>
  </si>
  <si>
    <t>4-17-2</t>
  </si>
  <si>
    <r>
      <rPr>
        <sz val="9"/>
        <rFont val="楷体_GB2312"/>
        <charset val="134"/>
      </rPr>
      <t>其他非流动资产</t>
    </r>
    <r>
      <rPr>
        <sz val="9"/>
        <rFont val="Arial Narrow"/>
        <charset val="134"/>
      </rPr>
      <t>—</t>
    </r>
    <r>
      <rPr>
        <sz val="9"/>
        <rFont val="楷体_GB2312"/>
        <charset val="134"/>
      </rPr>
      <t>临时设施</t>
    </r>
  </si>
  <si>
    <t>4-17-3</t>
  </si>
  <si>
    <r>
      <rPr>
        <sz val="9"/>
        <rFont val="楷体_GB2312"/>
        <charset val="134"/>
      </rPr>
      <t>其他非流动资产</t>
    </r>
    <r>
      <rPr>
        <sz val="9"/>
        <rFont val="Arial Narrow"/>
        <charset val="134"/>
      </rPr>
      <t>—</t>
    </r>
    <r>
      <rPr>
        <sz val="9"/>
        <rFont val="楷体_GB2312"/>
        <charset val="134"/>
      </rPr>
      <t>特准储备物资</t>
    </r>
  </si>
  <si>
    <r>
      <rPr>
        <sz val="9"/>
        <rFont val="楷体_GB2312"/>
        <charset val="134"/>
      </rPr>
      <t>其他非流动资产合计</t>
    </r>
  </si>
  <si>
    <r>
      <rPr>
        <sz val="20"/>
        <rFont val="隶书"/>
        <charset val="134"/>
      </rPr>
      <t>其他长期资产评估汇总表</t>
    </r>
  </si>
  <si>
    <r>
      <rPr>
        <sz val="20"/>
        <rFont val="隶书"/>
        <charset val="134"/>
      </rPr>
      <t>临时设施评估汇总表</t>
    </r>
  </si>
  <si>
    <r>
      <rPr>
        <b/>
        <sz val="9"/>
        <rFont val="楷体_GB2312"/>
        <charset val="134"/>
      </rPr>
      <t>建成日期</t>
    </r>
  </si>
  <si>
    <r>
      <rPr>
        <sz val="20"/>
        <rFont val="隶书"/>
        <charset val="134"/>
      </rPr>
      <t>特准储备物资评估明细表</t>
    </r>
  </si>
  <si>
    <r>
      <rPr>
        <sz val="20"/>
        <rFont val="隶书"/>
        <charset val="134"/>
      </rPr>
      <t>流动负债评估汇总表</t>
    </r>
  </si>
  <si>
    <t>核查</t>
  </si>
  <si>
    <t>5-1</t>
  </si>
  <si>
    <r>
      <rPr>
        <sz val="9"/>
        <rFont val="楷体_GB2312"/>
        <charset val="134"/>
      </rPr>
      <t>短期借款</t>
    </r>
  </si>
  <si>
    <t>5-2</t>
  </si>
  <si>
    <r>
      <rPr>
        <sz val="9"/>
        <rFont val="楷体_GB2312"/>
        <charset val="134"/>
      </rPr>
      <t>交易性金融负债</t>
    </r>
  </si>
  <si>
    <t>5-3</t>
  </si>
  <si>
    <r>
      <rPr>
        <sz val="9"/>
        <rFont val="楷体_GB2312"/>
        <charset val="134"/>
      </rPr>
      <t>应付票据</t>
    </r>
  </si>
  <si>
    <t>5-4</t>
  </si>
  <si>
    <r>
      <rPr>
        <sz val="9"/>
        <rFont val="楷体_GB2312"/>
        <charset val="134"/>
      </rPr>
      <t>应付账款</t>
    </r>
  </si>
  <si>
    <t>5-5</t>
  </si>
  <si>
    <r>
      <rPr>
        <sz val="9"/>
        <rFont val="楷体_GB2312"/>
        <charset val="134"/>
      </rPr>
      <t>预收款项</t>
    </r>
  </si>
  <si>
    <t>5-6</t>
  </si>
  <si>
    <r>
      <rPr>
        <sz val="9"/>
        <rFont val="楷体_GB2312"/>
        <charset val="134"/>
      </rPr>
      <t>应付职工薪酬</t>
    </r>
  </si>
  <si>
    <t>5-7</t>
  </si>
  <si>
    <r>
      <rPr>
        <sz val="9"/>
        <rFont val="楷体_GB2312"/>
        <charset val="134"/>
      </rPr>
      <t>应交税费</t>
    </r>
  </si>
  <si>
    <t>5-8</t>
  </si>
  <si>
    <r>
      <rPr>
        <sz val="9"/>
        <rFont val="楷体_GB2312"/>
        <charset val="134"/>
      </rPr>
      <t>应付利息</t>
    </r>
  </si>
  <si>
    <t>5-9</t>
  </si>
  <si>
    <r>
      <rPr>
        <sz val="9"/>
        <rFont val="楷体_GB2312"/>
        <charset val="134"/>
      </rPr>
      <t>应付股利（应付利润）</t>
    </r>
  </si>
  <si>
    <t>5-10</t>
  </si>
  <si>
    <r>
      <rPr>
        <sz val="9"/>
        <rFont val="楷体_GB2312"/>
        <charset val="134"/>
      </rPr>
      <t>其他应付款</t>
    </r>
  </si>
  <si>
    <t>5-11</t>
  </si>
  <si>
    <r>
      <rPr>
        <sz val="9"/>
        <rFont val="楷体_GB2312"/>
        <charset val="134"/>
      </rPr>
      <t>一年内到期的非流动负债</t>
    </r>
  </si>
  <si>
    <t>5-12</t>
  </si>
  <si>
    <r>
      <rPr>
        <sz val="9"/>
        <rFont val="楷体_GB2312"/>
        <charset val="134"/>
      </rPr>
      <t>其他流动负债</t>
    </r>
  </si>
  <si>
    <r>
      <rPr>
        <sz val="9"/>
        <rFont val="楷体_GB2312"/>
        <charset val="134"/>
      </rPr>
      <t>流动负债合计</t>
    </r>
  </si>
  <si>
    <r>
      <rPr>
        <sz val="20"/>
        <rFont val="隶书"/>
        <charset val="134"/>
      </rPr>
      <t>短期借款评估明细表</t>
    </r>
  </si>
  <si>
    <r>
      <rPr>
        <b/>
        <sz val="9"/>
        <rFont val="楷体_GB2312"/>
        <charset val="134"/>
      </rPr>
      <t>放款银行或机构名称</t>
    </r>
  </si>
  <si>
    <r>
      <rPr>
        <b/>
        <sz val="9"/>
        <rFont val="楷体_GB2312"/>
        <charset val="134"/>
      </rPr>
      <t>月利率</t>
    </r>
    <r>
      <rPr>
        <b/>
        <sz val="9"/>
        <rFont val="Arial Narrow"/>
        <charset val="134"/>
      </rPr>
      <t>%</t>
    </r>
  </si>
  <si>
    <r>
      <rPr>
        <b/>
        <sz val="9"/>
        <rFont val="楷体_GB2312"/>
        <charset val="134"/>
      </rPr>
      <t>外币金额</t>
    </r>
  </si>
  <si>
    <r>
      <rPr>
        <b/>
        <sz val="9"/>
        <rFont val="楷体_GB2312"/>
        <charset val="134"/>
      </rPr>
      <t>外币基准日汇率</t>
    </r>
  </si>
  <si>
    <r>
      <rPr>
        <sz val="20"/>
        <rFont val="隶书"/>
        <charset val="134"/>
      </rPr>
      <t>交易性金融负债评估明细表</t>
    </r>
  </si>
  <si>
    <r>
      <rPr>
        <sz val="20"/>
        <rFont val="隶书"/>
        <charset val="134"/>
      </rPr>
      <t>应付票据评估明细表</t>
    </r>
  </si>
  <si>
    <r>
      <rPr>
        <sz val="20"/>
        <rFont val="隶书"/>
        <charset val="134"/>
      </rPr>
      <t>应付账款评估明细表</t>
    </r>
  </si>
  <si>
    <r>
      <rPr>
        <sz val="20"/>
        <rFont val="隶书"/>
        <charset val="134"/>
      </rPr>
      <t>预收账款评估明细表</t>
    </r>
  </si>
  <si>
    <r>
      <rPr>
        <sz val="20"/>
        <rFont val="隶书"/>
        <charset val="134"/>
      </rPr>
      <t>应付职工薪酬评估明细表</t>
    </r>
  </si>
  <si>
    <r>
      <rPr>
        <sz val="9"/>
        <rFont val="宋体"/>
        <charset val="134"/>
      </rPr>
      <t>工资、奖金、津贴和补贴</t>
    </r>
  </si>
  <si>
    <r>
      <rPr>
        <sz val="9"/>
        <rFont val="宋体"/>
        <charset val="134"/>
      </rPr>
      <t>职工福利费</t>
    </r>
  </si>
  <si>
    <r>
      <rPr>
        <sz val="9"/>
        <rFont val="宋体"/>
        <charset val="134"/>
      </rPr>
      <t>医疗保险费</t>
    </r>
  </si>
  <si>
    <r>
      <rPr>
        <sz val="9"/>
        <rFont val="宋体"/>
        <charset val="134"/>
      </rPr>
      <t>基本养老保险费</t>
    </r>
  </si>
  <si>
    <r>
      <rPr>
        <sz val="9"/>
        <rFont val="宋体"/>
        <charset val="134"/>
      </rPr>
      <t>年金缴费</t>
    </r>
  </si>
  <si>
    <r>
      <rPr>
        <sz val="9"/>
        <rFont val="宋体"/>
        <charset val="134"/>
      </rPr>
      <t>失业保险费</t>
    </r>
  </si>
  <si>
    <r>
      <rPr>
        <sz val="9"/>
        <rFont val="宋体"/>
        <charset val="134"/>
      </rPr>
      <t>工伤保险费</t>
    </r>
  </si>
  <si>
    <r>
      <rPr>
        <sz val="9"/>
        <rFont val="宋体"/>
        <charset val="134"/>
      </rPr>
      <t>生育保险费</t>
    </r>
  </si>
  <si>
    <r>
      <rPr>
        <sz val="9"/>
        <rFont val="宋体"/>
        <charset val="134"/>
      </rPr>
      <t>住房公积金</t>
    </r>
  </si>
  <si>
    <r>
      <rPr>
        <sz val="9"/>
        <rFont val="宋体"/>
        <charset val="134"/>
      </rPr>
      <t>工会经费</t>
    </r>
  </si>
  <si>
    <r>
      <rPr>
        <sz val="9"/>
        <rFont val="宋体"/>
        <charset val="134"/>
      </rPr>
      <t>职工教育经费</t>
    </r>
  </si>
  <si>
    <r>
      <rPr>
        <sz val="9"/>
        <rFont val="宋体"/>
        <charset val="134"/>
      </rPr>
      <t>非货币性福利</t>
    </r>
  </si>
  <si>
    <r>
      <rPr>
        <sz val="9"/>
        <rFont val="宋体"/>
        <charset val="134"/>
      </rPr>
      <t>辞退福利</t>
    </r>
  </si>
  <si>
    <r>
      <rPr>
        <sz val="9"/>
        <rFont val="宋体"/>
        <charset val="134"/>
      </rPr>
      <t>股份支付</t>
    </r>
  </si>
  <si>
    <r>
      <rPr>
        <sz val="9"/>
        <rFont val="宋体"/>
        <charset val="134"/>
      </rPr>
      <t>其他</t>
    </r>
  </si>
  <si>
    <r>
      <rPr>
        <sz val="20"/>
        <rFont val="隶书"/>
        <charset val="134"/>
      </rPr>
      <t>应交税费评估明细表</t>
    </r>
  </si>
  <si>
    <r>
      <rPr>
        <b/>
        <sz val="9"/>
        <rFont val="楷体_GB2312"/>
        <charset val="134"/>
      </rPr>
      <t>征税机关</t>
    </r>
  </si>
  <si>
    <r>
      <rPr>
        <b/>
        <sz val="9"/>
        <rFont val="楷体_GB2312"/>
        <charset val="134"/>
      </rPr>
      <t>税费种类</t>
    </r>
  </si>
  <si>
    <r>
      <rPr>
        <b/>
        <sz val="9"/>
        <rFont val="楷体_GB2312"/>
        <charset val="134"/>
      </rPr>
      <t>税率</t>
    </r>
  </si>
  <si>
    <r>
      <rPr>
        <sz val="20"/>
        <rFont val="隶书"/>
        <charset val="134"/>
      </rPr>
      <t>应付利息评估明细表</t>
    </r>
  </si>
  <si>
    <r>
      <rPr>
        <sz val="20"/>
        <rFont val="隶书"/>
        <charset val="134"/>
      </rPr>
      <t>应付股利（应付利润）评估明细表</t>
    </r>
  </si>
  <si>
    <r>
      <rPr>
        <b/>
        <sz val="9"/>
        <rFont val="楷体_GB2312"/>
        <charset val="134"/>
      </rPr>
      <t>投资单位名称（股东）</t>
    </r>
  </si>
  <si>
    <r>
      <rPr>
        <b/>
        <sz val="9"/>
        <rFont val="楷体_GB2312"/>
        <charset val="134"/>
      </rPr>
      <t>利润所属期间</t>
    </r>
  </si>
  <si>
    <r>
      <rPr>
        <sz val="20"/>
        <rFont val="隶书"/>
        <charset val="134"/>
      </rPr>
      <t>其他应付款评估明细表</t>
    </r>
  </si>
  <si>
    <r>
      <rPr>
        <sz val="20"/>
        <rFont val="隶书"/>
        <charset val="134"/>
      </rPr>
      <t>一年内到期的非流动负债评估明细表</t>
    </r>
  </si>
  <si>
    <r>
      <rPr>
        <b/>
        <sz val="9"/>
        <rFont val="楷体_GB2312"/>
        <charset val="134"/>
      </rPr>
      <t>结算项目</t>
    </r>
  </si>
  <si>
    <r>
      <rPr>
        <b/>
        <sz val="9"/>
        <rFont val="楷体_GB2312"/>
        <charset val="134"/>
      </rPr>
      <t>票面月利率</t>
    </r>
    <r>
      <rPr>
        <b/>
        <sz val="9"/>
        <rFont val="Arial Narrow"/>
        <charset val="134"/>
      </rPr>
      <t>%</t>
    </r>
  </si>
  <si>
    <r>
      <rPr>
        <sz val="20"/>
        <rFont val="隶书"/>
        <charset val="134"/>
      </rPr>
      <t>其他流动负债评估明细表</t>
    </r>
  </si>
  <si>
    <r>
      <rPr>
        <sz val="20"/>
        <rFont val="隶书"/>
        <charset val="134"/>
      </rPr>
      <t>非流动负债评估汇总表</t>
    </r>
  </si>
  <si>
    <t>6-1</t>
  </si>
  <si>
    <r>
      <rPr>
        <sz val="9"/>
        <rFont val="楷体_GB2312"/>
        <charset val="134"/>
      </rPr>
      <t>长期借款</t>
    </r>
  </si>
  <si>
    <t>6-2</t>
  </si>
  <si>
    <r>
      <rPr>
        <sz val="9"/>
        <rFont val="楷体_GB2312"/>
        <charset val="134"/>
      </rPr>
      <t>应付债券</t>
    </r>
  </si>
  <si>
    <t>6-3</t>
  </si>
  <si>
    <r>
      <rPr>
        <sz val="9"/>
        <rFont val="楷体_GB2312"/>
        <charset val="134"/>
      </rPr>
      <t>长期应付款</t>
    </r>
  </si>
  <si>
    <t>6-4</t>
  </si>
  <si>
    <r>
      <rPr>
        <sz val="9"/>
        <rFont val="楷体_GB2312"/>
        <charset val="134"/>
      </rPr>
      <t>专项应付款</t>
    </r>
  </si>
  <si>
    <t>6-5</t>
  </si>
  <si>
    <r>
      <rPr>
        <sz val="9"/>
        <rFont val="楷体_GB2312"/>
        <charset val="134"/>
      </rPr>
      <t>预计负债</t>
    </r>
  </si>
  <si>
    <t>6-6</t>
  </si>
  <si>
    <r>
      <rPr>
        <sz val="9"/>
        <rFont val="楷体_GB2312"/>
        <charset val="134"/>
      </rPr>
      <t>递延所得税负债</t>
    </r>
  </si>
  <si>
    <t>6-7</t>
  </si>
  <si>
    <r>
      <rPr>
        <sz val="9"/>
        <rFont val="楷体_GB2312"/>
        <charset val="134"/>
      </rPr>
      <t>其他非流动负债</t>
    </r>
  </si>
  <si>
    <r>
      <rPr>
        <sz val="9"/>
        <rFont val="楷体_GB2312"/>
        <charset val="134"/>
      </rPr>
      <t>非流动负债合计</t>
    </r>
  </si>
  <si>
    <r>
      <rPr>
        <sz val="20"/>
        <rFont val="隶书"/>
        <charset val="134"/>
      </rPr>
      <t>长期借款评估明细表</t>
    </r>
  </si>
  <si>
    <r>
      <rPr>
        <b/>
        <sz val="9"/>
        <rFont val="楷体_GB2312"/>
        <charset val="134"/>
      </rPr>
      <t>月利率</t>
    </r>
    <r>
      <rPr>
        <b/>
        <sz val="9"/>
        <rFont val="Arial Narrow"/>
        <charset val="134"/>
      </rPr>
      <t>‰</t>
    </r>
  </si>
  <si>
    <r>
      <rPr>
        <sz val="20"/>
        <rFont val="隶书"/>
        <charset val="134"/>
      </rPr>
      <t>应付债券评估明细表</t>
    </r>
  </si>
  <si>
    <r>
      <rPr>
        <b/>
        <sz val="9"/>
        <rFont val="楷体_GB2312"/>
        <charset val="134"/>
      </rPr>
      <t>债券发行单位</t>
    </r>
  </si>
  <si>
    <r>
      <rPr>
        <b/>
        <sz val="9"/>
        <rFont val="Arial Narrow"/>
        <charset val="134"/>
      </rPr>
      <t xml:space="preserve"> </t>
    </r>
    <r>
      <rPr>
        <b/>
        <sz val="9"/>
        <rFont val="楷体_GB2312"/>
        <charset val="134"/>
      </rPr>
      <t>备</t>
    </r>
    <r>
      <rPr>
        <b/>
        <sz val="9"/>
        <rFont val="Arial Narrow"/>
        <charset val="134"/>
      </rPr>
      <t xml:space="preserve"> </t>
    </r>
    <r>
      <rPr>
        <b/>
        <sz val="9"/>
        <rFont val="楷体_GB2312"/>
        <charset val="134"/>
      </rPr>
      <t>注</t>
    </r>
  </si>
  <si>
    <r>
      <rPr>
        <sz val="20"/>
        <rFont val="隶书"/>
        <charset val="134"/>
      </rPr>
      <t>长期应付款评估明细表</t>
    </r>
  </si>
  <si>
    <r>
      <rPr>
        <b/>
        <sz val="9"/>
        <rFont val="楷体_GB2312"/>
        <charset val="134"/>
      </rPr>
      <t>初始额</t>
    </r>
  </si>
  <si>
    <r>
      <rPr>
        <b/>
        <sz val="9"/>
        <rFont val="楷体_GB2312"/>
        <charset val="134"/>
      </rPr>
      <t>利息及汇率净损失</t>
    </r>
  </si>
  <si>
    <r>
      <rPr>
        <sz val="20"/>
        <rFont val="隶书"/>
        <charset val="134"/>
      </rPr>
      <t>专项应付款评估明细表</t>
    </r>
  </si>
  <si>
    <r>
      <rPr>
        <b/>
        <sz val="9"/>
        <rFont val="楷体_GB2312"/>
        <charset val="134"/>
      </rPr>
      <t>户名（或结算对象）</t>
    </r>
  </si>
  <si>
    <r>
      <rPr>
        <b/>
        <sz val="9"/>
        <rFont val="楷体_GB2312"/>
        <charset val="134"/>
      </rPr>
      <t>款项内容及用途</t>
    </r>
  </si>
  <si>
    <r>
      <rPr>
        <b/>
        <sz val="9"/>
        <rFont val="楷体_GB2312"/>
        <charset val="134"/>
      </rPr>
      <t>形成资产后处理方式</t>
    </r>
  </si>
  <si>
    <r>
      <rPr>
        <sz val="20"/>
        <rFont val="隶书"/>
        <charset val="134"/>
      </rPr>
      <t>预计负债评估明细表</t>
    </r>
  </si>
  <si>
    <r>
      <rPr>
        <sz val="20"/>
        <rFont val="隶书"/>
        <charset val="134"/>
      </rPr>
      <t>递延所得税负债评估明细表</t>
    </r>
  </si>
  <si>
    <r>
      <rPr>
        <b/>
        <sz val="9"/>
        <rFont val="楷体_GB2312"/>
        <charset val="134"/>
      </rPr>
      <t>内容</t>
    </r>
  </si>
  <si>
    <r>
      <rPr>
        <sz val="20"/>
        <rFont val="隶书"/>
        <charset val="134"/>
      </rPr>
      <t>其他非流动负债评估明细表</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</si>
</sst>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198">
    <numFmt numFmtId="24" formatCode="\$#,##0_);[Red]\(\$#,##0\)"/>
    <numFmt numFmtId="25" formatCode="\$#,##0.00_);\(\$#,##0.0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quot;$&quot;#,##0_);\(&quot;$&quot;#,##0\)"/>
    <numFmt numFmtId="177" formatCode="&quot;\&quot;#,##0;[Red]&quot;\&quot;&quot;\&quot;&quot;\&quot;&quot;\&quot;&quot;\&quot;&quot;\&quot;&quot;\&quot;&quot;\&quot;&quot;\&quot;&quot;\&quot;\-#,##0"/>
    <numFmt numFmtId="178" formatCode="&quot;$&quot;#,##0.00_);\(&quot;$&quot;#,##0.00\)"/>
    <numFmt numFmtId="179" formatCode="_ * #,##0.00_ ;_ * &quot;\&quot;&quot;\&quot;&quot;\&quot;&quot;\&quot;&quot;\&quot;&quot;\&quot;&quot;\&quot;&quot;\&quot;\-#,##0.00_ ;_ * &quot;-&quot;??_ ;_ @_ "/>
    <numFmt numFmtId="180" formatCode="_ &quot;\&quot;* #,##0.00_ ;_ &quot;\&quot;* &quot;\&quot;&quot;\&quot;&quot;\&quot;&quot;\&quot;&quot;\&quot;&quot;\&quot;&quot;\&quot;&quot;\&quot;\-#,##0.00_ ;_ &quot;\&quot;* &quot;-&quot;??_ ;_ @_ "/>
    <numFmt numFmtId="181" formatCode="&quot;$&quot;#,##0.0,,&quot;M&quot;_);[Red]\(&quot;$&quot;#,##0.0,,&quot;M&quot;\)"/>
    <numFmt numFmtId="182" formatCode="0.0%"/>
    <numFmt numFmtId="183" formatCode="#,##0.0_);\(#,##0.0\)"/>
    <numFmt numFmtId="184" formatCode="#,##0.000_);\(#,##0.000\)"/>
    <numFmt numFmtId="185" formatCode="&quot;\&quot;#,##0.00;[Red]&quot;\&quot;\-#,##0.00"/>
    <numFmt numFmtId="186" formatCode="_-&quot;$&quot;* #,##0.00_-;\-&quot;$&quot;* #,##0.00_-;_-&quot;$&quot;* &quot;-&quot;??_-;_-@_-"/>
    <numFmt numFmtId="187" formatCode="_(* #,##0_);_(* \(#,##0\);_(* &quot;-&quot;_);_(@_)"/>
    <numFmt numFmtId="188" formatCode="_-&quot;$&quot;* #,##0_-;\-&quot;$&quot;* #,##0_-;_-&quot;$&quot;* &quot;-&quot;_-;_-@_-"/>
    <numFmt numFmtId="189" formatCode="_-* #,##0_-;\-* #,##0_-;_-* &quot;-&quot;_-;_-@_-"/>
    <numFmt numFmtId="190" formatCode="_-* #,##0.00_-;\-* #,##0.00_-;_-* &quot;-&quot;??_-;_-@_-"/>
    <numFmt numFmtId="191" formatCode="&quot;$&quot;#,##0.00;[Red]&quot;$&quot;#,##0.00"/>
    <numFmt numFmtId="192" formatCode="_(* #,##0.000000_);_(* \(#,##0.000000\);_(* &quot;-&quot;??_);_(@_)"/>
    <numFmt numFmtId="193" formatCode="_([$€-2]* #,##0.00_);_([$€-2]* \(#,##0.00\);_([$€-2]* &quot;-&quot;??_)"/>
    <numFmt numFmtId="194" formatCode="_-#,##0_-;\(#,##0\);_-\ \ &quot;-&quot;_-;_-@_-"/>
    <numFmt numFmtId="195" formatCode="_-#,##0.00_-;\(#,##0.00\);_-\ \ &quot;-&quot;_-;_-@_-"/>
    <numFmt numFmtId="196" formatCode="mmm/dd/yyyy;_-\ &quot;N/A&quot;_-;_-\ &quot;-&quot;_-"/>
    <numFmt numFmtId="197" formatCode="mmm/yyyy;_-\ &quot;N/A&quot;_-;_-\ &quot;-&quot;_-"/>
    <numFmt numFmtId="198" formatCode="_-#,##0%_-;\(#,##0%\);_-\ &quot;-&quot;_-"/>
    <numFmt numFmtId="199" formatCode="_-#,###,_-;\(#,###,\);_-\ \ &quot;-&quot;_-;_-@_-"/>
    <numFmt numFmtId="200" formatCode="_-#,###.00,_-;\(#,###.00,\);_-\ \ &quot;-&quot;_-;_-@_-"/>
    <numFmt numFmtId="201" formatCode="_-#0&quot;.&quot;0,_-;\(#0&quot;.&quot;0,\);_-\ \ &quot;-&quot;_-;_-@_-"/>
    <numFmt numFmtId="202" formatCode="_-#0&quot;.&quot;0000_-;\(#0&quot;.&quot;0000\);_-\ \ &quot;-&quot;_-;_-@_-"/>
    <numFmt numFmtId="203" formatCode="#,##0.00\¥;[Red]\-#,##0.00\¥"/>
    <numFmt numFmtId="204" formatCode="0%;\(0%\)"/>
    <numFmt numFmtId="205" formatCode="#,##0.00&quot;￥&quot;;[Red]\-#,##0.00&quot;￥&quot;"/>
    <numFmt numFmtId="206" formatCode="_-* #,##0.0000000000_-;\-* #,##0.0000000000_-;_-* &quot;-&quot;??_-;_-@_-"/>
    <numFmt numFmtId="207" formatCode="\¥#,##0;\-\¥#,##0"/>
    <numFmt numFmtId="208" formatCode="&quot;￥&quot;#,##0;\-&quot;￥&quot;#,##0"/>
    <numFmt numFmtId="209" formatCode="0_ "/>
    <numFmt numFmtId="210" formatCode="[$-409]mmm\-yy;@"/>
    <numFmt numFmtId="211" formatCode="#.\ \ "/>
    <numFmt numFmtId="212" formatCode="##.\ \ "/>
    <numFmt numFmtId="213" formatCode="_ &quot;\&quot;* #,##0_ ;_ &quot;\&quot;* &quot;\&quot;&quot;\&quot;&quot;\&quot;&quot;\&quot;&quot;\&quot;&quot;\&quot;&quot;\&quot;&quot;\&quot;&quot;\&quot;&quot;\&quot;\-#,##0_ ;_ &quot;\&quot;* &quot;-&quot;_ ;_ @_ "/>
    <numFmt numFmtId="214" formatCode="_ * #,##0_ ;_ * &quot;\&quot;&quot;\&quot;&quot;\&quot;&quot;\&quot;&quot;\&quot;&quot;\&quot;&quot;\&quot;&quot;\&quot;&quot;\&quot;&quot;\&quot;\-#,##0_ ;_ * &quot;-&quot;_ ;_ @_ "/>
    <numFmt numFmtId="215" formatCode="&quot;\&quot;#,##0;[Red]&quot;\&quot;\-#,##0"/>
    <numFmt numFmtId="216" formatCode="_(* #,##0.0000000_);_(* \(#,##0.0000000\);_(* &quot;-&quot;??_);_(@_)"/>
    <numFmt numFmtId="217" formatCode="_(* #,##0.00_);_(* \(#,##0.00\);_(* &quot;-&quot;??_);_(@_)"/>
    <numFmt numFmtId="218" formatCode="0.000%"/>
    <numFmt numFmtId="219" formatCode="0.0000%"/>
    <numFmt numFmtId="220" formatCode="_-* #,##0_-;\-* #,##0_-;_-* &quot;-&quot;??_-;_-@_-"/>
    <numFmt numFmtId="221" formatCode="#,##0;\-#,##0;&quot;-&quot;"/>
    <numFmt numFmtId="222" formatCode="\(#,##0\)\ "/>
    <numFmt numFmtId="223" formatCode="\(#,##0&quot;) &quot;"/>
    <numFmt numFmtId="224" formatCode="[Blue]0.0%;[Blue]\(0.0%\)"/>
    <numFmt numFmtId="225" formatCode="_(* #,##0.0000_);_(* \(#,##0.0000\);_(* &quot;-&quot;??_);_(@_)"/>
    <numFmt numFmtId="226" formatCode="0.0%;\(0.0%\)"/>
    <numFmt numFmtId="227" formatCode="mmmm\ d\,\ yyyy"/>
    <numFmt numFmtId="228" formatCode="[Red]0.0%;[Red]\(0.0%\)"/>
    <numFmt numFmtId="229" formatCode="#,##0\ &quot;FB&quot;;\-#,##0\ &quot;FB&quot;"/>
    <numFmt numFmtId="230" formatCode="[Blue]#,##0_);[Blue]\(#,##0\)"/>
    <numFmt numFmtId="231" formatCode="_(&quot;$&quot;* #,##0.00_);_(&quot;$&quot;* \(#,##0.00\);_(&quot;$&quot;* &quot;-&quot;??_);_(@_)"/>
    <numFmt numFmtId="232" formatCode="#,##0_);[Blue]\(#,##0\)"/>
    <numFmt numFmtId="233" formatCode="&quot;\&quot;#,##0;[Red]&quot;\&quot;&quot;\&quot;&quot;\&quot;&quot;\&quot;&quot;\&quot;&quot;\&quot;&quot;\&quot;\-#,##0"/>
    <numFmt numFmtId="234" formatCode="&quot;$&quot;#,##0;[Red]&quot;$&quot;&quot;$&quot;&quot;$&quot;&quot;$&quot;&quot;$&quot;&quot;$&quot;&quot;$&quot;\-#,##0"/>
    <numFmt numFmtId="235" formatCode="_-* #,##0_-;[Red]\(* #,##0_-\);_-* &quot;-&quot;_-;_-@_-"/>
    <numFmt numFmtId="236" formatCode="_-* #,##0.00_-;[Red]\(* #,##0.00_-\);_-* &quot;-&quot;??_-;_-@_-"/>
    <numFmt numFmtId="237" formatCode="_(&quot;$&quot;* #,##0_);_(&quot;$&quot;* \(#,##0\);_(&quot;$&quot;* &quot;-&quot;_);_(@_)"/>
    <numFmt numFmtId="238" formatCode="0.0000_ "/>
    <numFmt numFmtId="239" formatCode="0.00_);[Red]\(0.00\)"/>
    <numFmt numFmtId="240" formatCode="_(* #,##0.00_);_(* \(\ #,##0.00\ \);_(* &quot;-&quot;??_);_(\ @_ \)"/>
    <numFmt numFmtId="241" formatCode="#,##0;\(#,##0\)"/>
    <numFmt numFmtId="242" formatCode="#,##0.00\¥;\-#,##0.00\¥"/>
    <numFmt numFmtId="243" formatCode="#,##0.00&quot;￥&quot;;\-#,##0.00&quot;￥&quot;"/>
    <numFmt numFmtId="244" formatCode="_(* #,##0_);_(* \(#,##0\);_(* &quot;-&quot;??_);_(@_)"/>
    <numFmt numFmtId="245" formatCode="_(* #,##0.0_);_(* \(#,##0.0\);_(* &quot;-&quot;??_);_(@_)"/>
    <numFmt numFmtId="246" formatCode="#,##0.0"/>
    <numFmt numFmtId="247" formatCode="#,##0;[Red]\(#,##0\)"/>
    <numFmt numFmtId="248" formatCode="_-&quot;£&quot;* #,##0_-;[Red]&quot;£&quot;\(* #,##0_-\);_-&quot;£&quot;* &quot;-&quot;_-;_-@_-"/>
    <numFmt numFmtId="249" formatCode="_-&quot;£&quot;* #,##0.00_-;[Red]&quot;£&quot;\(* #,##0.00_-\);_-&quot;£&quot;* &quot;-&quot;??_-;_-@_-"/>
    <numFmt numFmtId="250" formatCode="\$#,##0.00;[Red]\-\$#,##0.00"/>
    <numFmt numFmtId="251" formatCode="&quot;$&quot;#,##0.00;[Red]\-&quot;$&quot;#,##0.00"/>
    <numFmt numFmtId="252" formatCode="_ \¥* #,##0_ ;_ \¥* \-#,##0_ ;_ \¥* &quot;-&quot;_ ;_ @_ "/>
    <numFmt numFmtId="253" formatCode="_-&quot;£&quot;* ###,000_-;[Red]&quot;£&quot;\(* ###,000_-\);_-&quot;£&quot;* &quot;-&quot;??_-;_-@_-"/>
    <numFmt numFmtId="254" formatCode="_-&quot;£&quot;* #,##0.00_-;\-&quot;£&quot;* #,##0.00_-;_-&quot;£&quot;* &quot;-&quot;??_-;_-@_-"/>
    <numFmt numFmtId="255" formatCode="&quot;NT$&quot;#,##0;\-&quot;NT$&quot;#,##0"/>
    <numFmt numFmtId="256" formatCode="&quot;NT$&quot;#,##0.00;\-&quot;NT$&quot;#,##0.00"/>
    <numFmt numFmtId="257" formatCode="&quot;\&quot;#,##0;&quot;\&quot;\-#,##0"/>
    <numFmt numFmtId="258" formatCode="&quot;$&quot;#,##0;\-&quot;$&quot;#,##0"/>
    <numFmt numFmtId="259" formatCode="\$#,##0.00;\(\$#,##0.00\)"/>
    <numFmt numFmtId="260" formatCode="\$#,##0.00;&quot;($&quot;#,##0.00\)"/>
    <numFmt numFmtId="261" formatCode="0.0#"/>
    <numFmt numFmtId="262" formatCode="&quot;$&quot;#,##0.0_);\(&quot;$&quot;#,##0.0\)"/>
    <numFmt numFmtId="263" formatCode="&quot;$&quot;#,##0.000_);\(&quot;$&quot;#,##0.000\)"/>
    <numFmt numFmtId="264" formatCode="&quot;$&quot;#,##0.0000;[Red]&quot;$&quot;#,##0.0000"/>
    <numFmt numFmtId="265" formatCode="&quot;$&quot;#,##0.00_);[Red]\(&quot;$&quot;#,##0.00\)"/>
    <numFmt numFmtId="266" formatCode=".0%;\(.0%\)"/>
    <numFmt numFmtId="267" formatCode="yyyy\-m\-d"/>
    <numFmt numFmtId="268" formatCode="#,##0.000000"/>
    <numFmt numFmtId="269" formatCode="dd\ mmmyy\ hh:mm"/>
    <numFmt numFmtId="270" formatCode="* #,##0_);* \(#,##0\);&quot;-&quot;??_);@"/>
    <numFmt numFmtId="271" formatCode="\+#,##0.0\ ;[Red]\-#,##0.0\ ;\-\ "/>
    <numFmt numFmtId="272" formatCode="#,##0\ ;[Red]\-#,##0\ ;\-\ "/>
    <numFmt numFmtId="273" formatCode="#,##0.0\ ;[Red]\-#,##0.0\ ;\-\ "/>
    <numFmt numFmtId="274" formatCode="#,##0.00\ ;[Red]\-#,##0.00\ ;\-\ "/>
    <numFmt numFmtId="275" formatCode="#,##0.000\ ;[Red]\-#,##0.000\ ;\-\ "/>
    <numFmt numFmtId="276" formatCode="_-&quot;f&quot;\ * #,##0.00_-;_-&quot;f&quot;\ * #,##0.00\-;_-&quot;f&quot;\ * &quot;-&quot;??_-;_-@_-"/>
    <numFmt numFmtId="277" formatCode="_-&quot;f&quot;\ * #,##0_-;_-&quot;f&quot;\ * #,##0\-;_-&quot;f&quot;\ * &quot;-&quot;_-;_-@_-"/>
    <numFmt numFmtId="278" formatCode="\$#,##0;\(\$#,##0\)"/>
    <numFmt numFmtId="279" formatCode="\$#,##0;&quot;($&quot;#,##0\)"/>
    <numFmt numFmtId="280" formatCode="&quot;$&quot;#.#"/>
    <numFmt numFmtId="281" formatCode="_ [$€-2]* #,##0.00_ ;_ [$€-2]* \-#,##0.00_ ;_ [$€-2]* &quot;-&quot;??_ "/>
    <numFmt numFmtId="282" formatCode="0.0"/>
    <numFmt numFmtId="283" formatCode="#,##0\ &quot; &quot;;\(#,##0\)\ ;&quot;—&quot;&quot; &quot;&quot; &quot;&quot; &quot;&quot; &quot;"/>
    <numFmt numFmtId="284" formatCode="\ &quot;Fr.&quot;* \+#,##0\ ;[Red]\ &quot;Fr.&quot;* \-#,##0\ ;\ &quot;Fr.&quot;* \-\ "/>
    <numFmt numFmtId="285" formatCode="\ &quot;Fr.&quot;* #,##0\ ;[Red]\ &quot;Fr.&quot;* \-#,##0\ ;\ &quot;Fr.&quot;* \-\ "/>
    <numFmt numFmtId="286" formatCode="\ &quot;Fr.&quot;* #,##0.00\ ;[Red]\ &quot;Fr.&quot;* \-#,##0.00\ ;\ &quot;Fr.&quot;* \-\ "/>
    <numFmt numFmtId="287" formatCode="#,##0.00;[Red]\(#,##0.00\)"/>
    <numFmt numFmtId="288" formatCode="#,##0.00_ "/>
    <numFmt numFmtId="289" formatCode=";;;"/>
    <numFmt numFmtId="290" formatCode="\ \ @"/>
    <numFmt numFmtId="291" formatCode="_ \¥* #,##0.00_ ;_ \¥* \-#,##0.00_ ;_ \¥* &quot;-&quot;??_ ;_ @_ "/>
    <numFmt numFmtId="292" formatCode="#,##0.0%;[Red]\(#,##0.0\)%"/>
    <numFmt numFmtId="293" formatCode="_-* #,##0.00\¥_-;\-* #,##0.00\¥_-;_-* &quot;-&quot;??\¥_-;_-@_-"/>
    <numFmt numFmtId="294" formatCode="_-* #,##0\ &quot;F&quot;_-;\-* #,##0\ &quot;F&quot;_-;_-* &quot;-&quot;\ &quot;F&quot;_-;_-@_-"/>
    <numFmt numFmtId="295" formatCode="_-* #,##0.00\ &quot;F&quot;_-;\-* #,##0.00\ &quot;F&quot;_-;_-* &quot;-&quot;??\ &quot;F&quot;_-;_-@_-"/>
    <numFmt numFmtId="296" formatCode="&quot;$&quot;#,##0;[Red]\-&quot;$&quot;#,##0"/>
    <numFmt numFmtId="297" formatCode="_-&quot;?&quot;* #,##0_-;\-&quot;?&quot;* #,##0_-;_-&quot;?&quot;* &quot;-&quot;_-;_-@_-"/>
    <numFmt numFmtId="298" formatCode="_(\?* \t#,##0_);_(\?* \(\t#,##0\);_(\?* &quot;-&quot;_);_(@_)"/>
    <numFmt numFmtId="299" formatCode="_-* #,##0\¥_-;\-* #,##0\¥_-;_-* &quot;-&quot;\¥_-;_-@_-"/>
    <numFmt numFmtId="300" formatCode="#,##0.0\x_);\(###0.0\x\)"/>
    <numFmt numFmtId="301" formatCode="_ * #,##0_ ;_ * &quot;\&quot;&quot;\&quot;&quot;\&quot;&quot;\&quot;&quot;\&quot;&quot;\&quot;&quot;\&quot;&quot;\&quot;\-#,##0_ ;_ * &quot;-&quot;_ ;_ @_ "/>
    <numFmt numFmtId="302" formatCode="&quot;\&quot;#,##0;[Red]&quot;\&quot;&quot;\&quot;\-#,##0"/>
    <numFmt numFmtId="303" formatCode="0\ ;\-0\ "/>
    <numFmt numFmtId="304" formatCode="&quot;\&quot;#,##0;&quot;\&quot;&quot;\&quot;&quot;\&quot;&quot;\&quot;&quot;\&quot;&quot;\&quot;&quot;\&quot;&quot;\&quot;&quot;\&quot;&quot;\&quot;\-#,##0"/>
    <numFmt numFmtId="305" formatCode="_ &quot;\&quot;* #,##0.00_ ;_ &quot;\&quot;* &quot;\&quot;&quot;\&quot;&quot;\&quot;\-#,##0.00_ ;_ &quot;\&quot;* &quot;-&quot;??_ ;_ @_ "/>
    <numFmt numFmtId="306" formatCode="0.00_)"/>
    <numFmt numFmtId="307" formatCode="_ [$€-2]* #,##0.00_ ;_ [$€-2]* \-#,##0.00_ ;_ [$€-2]* \-??_ "/>
    <numFmt numFmtId="308" formatCode="_-* #,##0.00\ [$€-1]_-;\-* #,##0.00\ [$€-1]_-;_-* &quot;-&quot;??\ [$€-1]_-"/>
    <numFmt numFmtId="309" formatCode="[$-C0A]mmm/yy;@"/>
    <numFmt numFmtId="310" formatCode="#,##0.00;\(#,##0.00\)"/>
    <numFmt numFmtId="311" formatCode="[$￥-804]#,##0.000_);\([$￥-804]#,##0.000\)"/>
    <numFmt numFmtId="312" formatCode="_ * #,##0.00_ ;_ * &quot;\&quot;&quot;\&quot;&quot;\&quot;&quot;\&quot;&quot;\&quot;&quot;\&quot;&quot;\&quot;&quot;\&quot;&quot;\&quot;&quot;\&quot;\-#,##0.00_ ;_ * &quot;-&quot;??_ ;_ @_ "/>
    <numFmt numFmtId="313" formatCode="_ &quot;\&quot;* #,##0.00_ ;_ &quot;\&quot;* &quot;\&quot;&quot;\&quot;&quot;\&quot;&quot;\&quot;&quot;\&quot;&quot;\&quot;&quot;\&quot;&quot;\&quot;&quot;\&quot;&quot;\&quot;\-#,##0.00_ ;_ &quot;\&quot;* &quot;-&quot;??_ ;_ @_ "/>
    <numFmt numFmtId="314" formatCode="0.0%;[Red]\-0.0%"/>
    <numFmt numFmtId="315" formatCode="0.00%;[Red]\-0.00%"/>
    <numFmt numFmtId="316" formatCode="0%_);\(0%\)"/>
    <numFmt numFmtId="317" formatCode="0.0&quot;%&quot;_);\(0.0&quot;%&quot;\)"/>
    <numFmt numFmtId="318" formatCode="_ &quot;\&quot;* #,##0_ ;_ &quot;\&quot;* &quot;\&quot;&quot;\&quot;&quot;\&quot;&quot;\&quot;&quot;\&quot;&quot;\&quot;&quot;\&quot;&quot;\&quot;&quot;\&quot;\-#,##0_ ;_ &quot;\&quot;* &quot;-&quot;_ ;_ @_ "/>
    <numFmt numFmtId="319" formatCode="#\ ??/??"/>
    <numFmt numFmtId="320" formatCode="#,##0&quot; $&quot;;[Red]\-#,##0&quot; $&quot;"/>
    <numFmt numFmtId="321" formatCode="&quot;\&quot;#,##0;[Red]&quot;\&quot;&quot;\&quot;&quot;\&quot;&quot;\&quot;&quot;\&quot;&quot;\&quot;&quot;\&quot;&quot;\&quot;&quot;\&quot;&quot;\&quot;&quot;\&quot;&quot;\&quot;\-#,##0"/>
    <numFmt numFmtId="322" formatCode="&quot;\&quot;#,##0;&quot;\&quot;&quot;\&quot;&quot;\&quot;&quot;\&quot;&quot;\&quot;&quot;\&quot;&quot;\&quot;&quot;\&quot;&quot;\&quot;&quot;\&quot;&quot;\&quot;&quot;\&quot;\-#,##0"/>
    <numFmt numFmtId="323" formatCode="_ * #,##0.00_ ;_ * \-#,##0.00_ ;_ * \-??_ ;_ @_ "/>
    <numFmt numFmtId="324" formatCode="0_)"/>
    <numFmt numFmtId="325" formatCode="#,##0.00\ &quot;F&quot;;[Red]\-#,##0.00\ &quot;F&quot;"/>
    <numFmt numFmtId="326" formatCode="d/m/yy\ "/>
    <numFmt numFmtId="327" formatCode="d/m/yyyy\ "/>
    <numFmt numFmtId="328" formatCode="&quot;ÖS&quot;\ #,##0.00;[Red]\-&quot;ÖS&quot;\ #,##0.00"/>
    <numFmt numFmtId="329" formatCode="#,##0.00\ &quot;FB&quot;;\-#,##0.00\ &quot;FB&quot;"/>
    <numFmt numFmtId="330" formatCode="#,##0_);\(#,##0_)"/>
    <numFmt numFmtId="331" formatCode="#,##0.00\ &quot;FB&quot;;[Red]\-#,##0.00\ &quot;FB&quot;"/>
    <numFmt numFmtId="332" formatCode="&quot;\&quot;#,##0.00;&quot;\&quot;&quot;\&quot;&quot;\&quot;&quot;\&quot;&quot;\&quot;&quot;\&quot;&quot;\&quot;&quot;\&quot;&quot;\&quot;&quot;\&quot;&quot;\&quot;&quot;\&quot;\-#,##0.00"/>
    <numFmt numFmtId="333" formatCode="_(* #,##0.0,_);_(* \(#,##0.0,\);_(* &quot;-&quot;_);_(@_)"/>
    <numFmt numFmtId="334" formatCode="_-* #,##0\ _k_r_-;\-* #,##0\ _k_r_-;_-* &quot;-&quot;\ _k_r_-;_-@_-"/>
    <numFmt numFmtId="335" formatCode="&quot;\&quot;#,##0.00;[Red]&quot;\&quot;&quot;\&quot;&quot;\&quot;&quot;\&quot;&quot;\&quot;&quot;\&quot;&quot;\&quot;&quot;\&quot;&quot;\&quot;&quot;\&quot;&quot;\&quot;&quot;\&quot;\-#,##0.00"/>
    <numFmt numFmtId="336" formatCode="hh:mm\ "/>
    <numFmt numFmtId="337" formatCode="&quot;\&quot;#,##0.00;&quot;\&quot;&quot;\&quot;&quot;\&quot;&quot;\&quot;&quot;\&quot;&quot;\&quot;&quot;\&quot;&quot;\&quot;&quot;\&quot;&quot;\&quot;&quot;\&quot;\-#,##0.00"/>
    <numFmt numFmtId="338" formatCode="&quot;\&quot;#,##0.00;[Red]&quot;\&quot;&quot;\&quot;&quot;\&quot;&quot;\&quot;&quot;\&quot;&quot;\&quot;&quot;\&quot;&quot;\&quot;&quot;\&quot;&quot;\&quot;&quot;\&quot;\-#,##0.00"/>
    <numFmt numFmtId="339" formatCode="#,##0.00_);#,##0.00\)"/>
    <numFmt numFmtId="340" formatCode="#,##0.00\ &quot;kr&quot;;[Red]\-#,##0.00\ &quot;kr&quot;"/>
    <numFmt numFmtId="341" formatCode="###0_);\(###0\)"/>
    <numFmt numFmtId="342" formatCode="&quot;\&quot;#,##0.00;[Red]&quot;\&quot;&quot;\&quot;&quot;\&quot;&quot;\&quot;&quot;\&quot;&quot;\&quot;\-#,##0.00"/>
    <numFmt numFmtId="343" formatCode="_ &quot;\&quot;* #,##0.00_ ;_ &quot;\&quot;* \-#,##0.00_ ;_ &quot;\&quot;* &quot;-&quot;??_ ;_ @_ "/>
    <numFmt numFmtId="344" formatCode="* #,##0.00;* \-#,##0.00;* &quot;-&quot;??;@"/>
    <numFmt numFmtId="345" formatCode="#,##0.0##"/>
    <numFmt numFmtId="346" formatCode="0.000_ "/>
    <numFmt numFmtId="347" formatCode="_ * #,##0_ ;_ * \-#,##0_ ;_ * \-_ ;_ @_ "/>
    <numFmt numFmtId="348" formatCode="yy\.mm\.dd"/>
    <numFmt numFmtId="349" formatCode="&quot;$&quot;#,##0.00_);[Red]&quot;\&quot;&quot;\&quot;&quot;\&quot;&quot;\&quot;&quot;\&quot;&quot;\&quot;&quot;\&quot;&quot;\&quot;&quot;\&quot;&quot;\&quot;&quot;\&quot;&quot;\&quot;&quot;\&quot;&quot;\&quot;&quot;\&quot;&quot;\&quot;&quot;\&quot;&quot;\&quot;&quot;\&quot;&quot;\&quot;&quot;\&quot;&quot;\&quot;&quot;\&quot;\(&quot;$&quot;#,##0.00&quot;\&quot;&quot;\&quot;&quot;\&quot;&quot;\&quot;&quot;\&quot;&quot;\&quot;&quot;\&quot;&quot;\&quot;&quot;\&quot;&quot;\&quot;&quot;\&quot;&quot;\&quot;&quot;\&quot;&quot;\&quot;&quot;\&quot;&quot;\&quot;&quot;\&quot;&quot;\&quot;&quot;\&quot;&quot;\&quot;&quot;\&quot;&quot;\&quot;&quot;\&quot;\)"/>
    <numFmt numFmtId="350" formatCode="[$€-2]\ #,##0.00_);[Red]\([$€-2]\ #,##0.00\)"/>
    <numFmt numFmtId="351" formatCode="_ &quot;&quot;* #,##0_ ;_ &quot;&quot;* \-#,##0_ ;_ &quot;&quot;* &quot;-&quot;_ ;_ @_ "/>
    <numFmt numFmtId="352" formatCode="_ &quot;&quot;* #,##0.00_ ;_ &quot;&quot;* \-#,##0.00_ ;_ &quot;&quot;* &quot;-&quot;??_ ;_ @_ "/>
    <numFmt numFmtId="353" formatCode="000000"/>
    <numFmt numFmtId="354" formatCode="yyyy&quot;年&quot;m&quot;月&quot;;@"/>
    <numFmt numFmtId="355" formatCode="#,##0_);[Red]\(#,##0\)"/>
    <numFmt numFmtId="356" formatCode="yy/m/d;@"/>
    <numFmt numFmtId="357" formatCode="0.00_ "/>
    <numFmt numFmtId="358" formatCode="[DBNum1][$-804]yyyy&quot;年&quot;m&quot;月&quot;d&quot;日&quot;"/>
    <numFmt numFmtId="359" formatCode="yy/m/d"/>
    <numFmt numFmtId="360" formatCode="_ * #,##0_ ;_ * \-#,##0_ ;_ * &quot;-&quot;??_ ;_ @_ "/>
    <numFmt numFmtId="361" formatCode="_ * #,##0.0000_ ;_ * \-#,##0.0000_ ;_ * &quot;-&quot;??_ ;_ @_ "/>
    <numFmt numFmtId="362" formatCode="0_);[Red]\(0\)"/>
    <numFmt numFmtId="363" formatCode="#,##0_ "/>
    <numFmt numFmtId="364" formatCode="0.00_ ;[Red]\-0.00\ "/>
    <numFmt numFmtId="365" formatCode="#,##0.0000_ "/>
    <numFmt numFmtId="366" formatCode="[DBNum2][$-804]General"/>
    <numFmt numFmtId="367" formatCode="\¥#,##0.00;\¥\-#,##0.00"/>
  </numFmts>
  <fonts count="395">
    <font>
      <sz val="12"/>
      <name val="Times New Roman"/>
      <charset val="134"/>
    </font>
    <font>
      <u/>
      <sz val="10"/>
      <color indexed="12"/>
      <name val="Arial Narrow"/>
      <charset val="134"/>
    </font>
    <font>
      <sz val="10"/>
      <name val="Arial Narrow"/>
      <charset val="134"/>
    </font>
    <font>
      <sz val="20"/>
      <name val="Arial Narrow"/>
      <charset val="134"/>
    </font>
    <font>
      <sz val="9"/>
      <name val="Arial Narrow"/>
      <charset val="134"/>
    </font>
    <font>
      <b/>
      <sz val="9"/>
      <name val="Arial Narrow"/>
      <charset val="134"/>
    </font>
    <font>
      <u/>
      <sz val="9"/>
      <color indexed="12"/>
      <name val="Arial Narrow"/>
      <charset val="134"/>
    </font>
    <font>
      <b/>
      <sz val="9"/>
      <name val="宋体"/>
      <charset val="134"/>
    </font>
    <font>
      <sz val="9"/>
      <color rgb="FFFF0000"/>
      <name val="Arial Narrow"/>
      <charset val="134"/>
    </font>
    <font>
      <sz val="6"/>
      <name val="Arial Narrow"/>
      <charset val="134"/>
    </font>
    <font>
      <b/>
      <sz val="9"/>
      <name val="楷体_GB2312"/>
      <charset val="134"/>
    </font>
    <font>
      <sz val="10"/>
      <name val="宋体"/>
      <charset val="134"/>
    </font>
    <font>
      <u/>
      <sz val="8"/>
      <color indexed="12"/>
      <name val="Arial Narrow"/>
      <charset val="134"/>
    </font>
    <font>
      <u/>
      <sz val="12"/>
      <color indexed="12"/>
      <name val="Arial Narrow"/>
      <charset val="134"/>
    </font>
    <font>
      <u/>
      <sz val="6"/>
      <color indexed="12"/>
      <name val="Arial Narrow"/>
      <charset val="134"/>
    </font>
    <font>
      <b/>
      <sz val="10"/>
      <name val="Arial Narrow"/>
      <charset val="134"/>
    </font>
    <font>
      <b/>
      <sz val="11"/>
      <name val="Arial Narrow"/>
      <charset val="134"/>
    </font>
    <font>
      <sz val="11"/>
      <name val="Arial Narrow"/>
      <charset val="134"/>
    </font>
    <font>
      <sz val="9"/>
      <color indexed="8"/>
      <name val="Arial Narrow"/>
      <charset val="134"/>
    </font>
    <font>
      <sz val="20"/>
      <name val="隶书"/>
      <charset val="134"/>
    </font>
    <font>
      <sz val="12"/>
      <name val="宋体"/>
      <charset val="134"/>
    </font>
    <font>
      <b/>
      <sz val="9"/>
      <name val="仿宋_GB2312"/>
      <charset val="134"/>
    </font>
    <font>
      <sz val="9"/>
      <name val="宋体"/>
      <charset val="134"/>
    </font>
    <font>
      <u/>
      <sz val="10"/>
      <color indexed="12"/>
      <name val="宋体"/>
      <charset val="134"/>
    </font>
    <font>
      <sz val="10"/>
      <name val="Times New Roman"/>
      <charset val="134"/>
    </font>
    <font>
      <u/>
      <sz val="12"/>
      <color indexed="12"/>
      <name val="宋体"/>
      <charset val="134"/>
    </font>
    <font>
      <sz val="8"/>
      <color indexed="10"/>
      <name val="Arial Narrow"/>
      <charset val="134"/>
    </font>
    <font>
      <sz val="8"/>
      <name val="Arial Narrow"/>
      <charset val="134"/>
    </font>
    <font>
      <sz val="18"/>
      <name val="黑体"/>
      <charset val="134"/>
    </font>
    <font>
      <sz val="18"/>
      <name val="Times New Roman"/>
      <charset val="134"/>
    </font>
    <font>
      <b/>
      <sz val="18"/>
      <name val="Times New Roman"/>
      <charset val="134"/>
    </font>
    <font>
      <sz val="9"/>
      <name val="楷体_GB2312"/>
      <charset val="134"/>
    </font>
    <font>
      <sz val="9"/>
      <name val="Times New Roman"/>
      <charset val="134"/>
    </font>
    <font>
      <sz val="8"/>
      <name val="宋体"/>
      <charset val="134"/>
    </font>
    <font>
      <sz val="9"/>
      <name val="仿宋_GB2312"/>
      <charset val="134"/>
    </font>
    <font>
      <b/>
      <sz val="16"/>
      <name val="楷体_GB2312"/>
      <charset val="134"/>
    </font>
    <font>
      <sz val="12"/>
      <name val="楷体_GB2312"/>
      <charset val="134"/>
    </font>
    <font>
      <sz val="11"/>
      <name val="楷体_GB2312"/>
      <charset val="134"/>
    </font>
    <font>
      <u/>
      <sz val="10"/>
      <name val="Arial Narrow"/>
      <charset val="134"/>
    </font>
    <font>
      <b/>
      <sz val="16"/>
      <name val="Arial Narrow"/>
      <charset val="134"/>
    </font>
    <font>
      <sz val="12"/>
      <name val="Arial Narrow"/>
      <charset val="134"/>
    </font>
    <font>
      <sz val="11"/>
      <name val="宋体"/>
      <charset val="134"/>
    </font>
    <font>
      <b/>
      <sz val="9"/>
      <color rgb="FFFF0000"/>
      <name val="宋体"/>
      <charset val="134"/>
    </font>
    <font>
      <b/>
      <sz val="9"/>
      <color indexed="8"/>
      <name val="Arial Narrow"/>
      <charset val="134"/>
    </font>
    <font>
      <sz val="9"/>
      <color indexed="8"/>
      <name val="楷体_GB2312"/>
      <charset val="134"/>
    </font>
    <font>
      <b/>
      <sz val="14"/>
      <name val="宋体"/>
      <charset val="134"/>
    </font>
    <font>
      <sz val="14"/>
      <name val="宋体"/>
      <charset val="134"/>
    </font>
    <font>
      <u/>
      <sz val="10"/>
      <color indexed="10"/>
      <name val="宋体"/>
      <charset val="134"/>
    </font>
    <font>
      <u/>
      <sz val="10"/>
      <color indexed="40"/>
      <name val="宋体"/>
      <charset val="134"/>
    </font>
    <font>
      <sz val="9"/>
      <color indexed="40"/>
      <name val="宋体"/>
      <charset val="134"/>
    </font>
    <font>
      <sz val="10"/>
      <color indexed="10"/>
      <name val="宋体"/>
      <charset val="134"/>
    </font>
    <font>
      <sz val="12"/>
      <color indexed="10"/>
      <name val="Times New Roman"/>
      <charset val="134"/>
    </font>
    <font>
      <sz val="12"/>
      <color indexed="40"/>
      <name val="Times New Roman"/>
      <charset val="134"/>
    </font>
    <font>
      <sz val="10"/>
      <color indexed="12"/>
      <name val="宋体"/>
      <charset val="134"/>
    </font>
    <font>
      <u/>
      <sz val="9"/>
      <color indexed="12"/>
      <name val="宋体"/>
      <charset val="134"/>
    </font>
    <font>
      <sz val="16"/>
      <color indexed="8"/>
      <name val="宋体"/>
      <charset val="134"/>
    </font>
    <font>
      <sz val="9"/>
      <color indexed="8"/>
      <name val="宋体"/>
      <charset val="134"/>
    </font>
    <font>
      <sz val="11"/>
      <color indexed="8"/>
      <name val="宋体"/>
      <charset val="134"/>
    </font>
    <font>
      <b/>
      <sz val="14"/>
      <color indexed="8"/>
      <name val="宋体"/>
      <charset val="134"/>
    </font>
    <font>
      <sz val="11"/>
      <color theme="1"/>
      <name val="宋体"/>
      <charset val="134"/>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name val="Arial"/>
      <charset val="134"/>
    </font>
    <font>
      <sz val="11"/>
      <name val="ＭＳ Ｐゴシック"/>
      <charset val="134"/>
    </font>
    <font>
      <sz val="11"/>
      <name val="MS P????"/>
      <charset val="134"/>
    </font>
    <font>
      <sz val="12"/>
      <name val="??猁拊"/>
      <charset val="134"/>
    </font>
    <font>
      <sz val="10"/>
      <name val="Geneva"/>
      <charset val="134"/>
    </font>
    <font>
      <b/>
      <sz val="12"/>
      <name val="宋体"/>
      <charset val="134"/>
    </font>
    <font>
      <sz val="10"/>
      <name val="奔覆眉"/>
      <charset val="134"/>
    </font>
    <font>
      <sz val="12"/>
      <name val="柧挬"/>
      <charset val="134"/>
    </font>
    <font>
      <sz val="12"/>
      <name val="???"/>
      <charset val="134"/>
    </font>
    <font>
      <sz val="10"/>
      <color indexed="8"/>
      <name val="Arial"/>
      <charset val="134"/>
    </font>
    <font>
      <sz val="10"/>
      <name val="Helv"/>
      <charset val="134"/>
    </font>
    <font>
      <sz val="9"/>
      <color indexed="8"/>
      <name val="Arial"/>
      <charset val="134"/>
    </font>
    <font>
      <sz val="11"/>
      <name val="明朝"/>
      <charset val="255"/>
    </font>
    <font>
      <sz val="14"/>
      <name val="System"/>
      <charset val="134"/>
    </font>
    <font>
      <sz val="9"/>
      <name val="Arial MT"/>
      <charset val="134"/>
    </font>
    <font>
      <b/>
      <sz val="11"/>
      <color indexed="8"/>
      <name val="宋体"/>
      <charset val="134"/>
    </font>
    <font>
      <b/>
      <sz val="11"/>
      <color indexed="52"/>
      <name val="宋体"/>
      <charset val="134"/>
    </font>
    <font>
      <u val="singleAccounting"/>
      <vertAlign val="subscript"/>
      <sz val="10"/>
      <name val="Times New Roman"/>
      <charset val="134"/>
    </font>
    <font>
      <i/>
      <sz val="9"/>
      <name val="Times New Roman"/>
      <charset val="134"/>
    </font>
    <font>
      <sz val="20"/>
      <name val="Times New Roman"/>
      <charset val="134"/>
    </font>
    <font>
      <sz val="12"/>
      <name val="楷体"/>
      <charset val="134"/>
    </font>
    <font>
      <sz val="11"/>
      <name val="Times New Roman"/>
      <charset val="134"/>
    </font>
    <font>
      <sz val="9"/>
      <name val="Book Antiqua"/>
      <charset val="134"/>
    </font>
    <font>
      <u/>
      <sz val="10"/>
      <color indexed="12"/>
      <name val="Footlight MT Light"/>
      <charset val="134"/>
    </font>
    <font>
      <u/>
      <sz val="7.5"/>
      <color indexed="12"/>
      <name val="Arial"/>
      <charset val="134"/>
    </font>
    <font>
      <u/>
      <sz val="12"/>
      <color indexed="12"/>
      <name val="Arial"/>
      <charset val="134"/>
    </font>
    <font>
      <sz val="11"/>
      <color indexed="42"/>
      <name val="宋体"/>
      <charset val="134"/>
    </font>
    <font>
      <b/>
      <sz val="11"/>
      <color indexed="62"/>
      <name val="宋体"/>
      <charset val="134"/>
    </font>
    <font>
      <u/>
      <sz val="11"/>
      <color indexed="36"/>
      <name val="lr oSVbN"/>
      <charset val="134"/>
    </font>
    <font>
      <b/>
      <sz val="11"/>
      <color indexed="56"/>
      <name val="宋体"/>
      <charset val="134"/>
    </font>
    <font>
      <u/>
      <sz val="11"/>
      <color indexed="12"/>
      <name val="lr oSVbN"/>
      <charset val="134"/>
    </font>
    <font>
      <sz val="14"/>
      <name val="Terminal"/>
      <charset val="255"/>
    </font>
    <font>
      <sz val="13"/>
      <name val="Tms Rmn"/>
      <charset val="134"/>
    </font>
    <font>
      <sz val="14"/>
      <name val="Times New Roman"/>
      <charset val="134"/>
    </font>
    <font>
      <b/>
      <sz val="10"/>
      <name val="宋体"/>
      <charset val="134"/>
    </font>
    <font>
      <sz val="8"/>
      <color theme="1"/>
      <name val="宋体"/>
      <charset val="134"/>
      <scheme val="minor"/>
    </font>
    <font>
      <sz val="12"/>
      <color indexed="8"/>
      <name val="Times New Roman"/>
      <charset val="134"/>
    </font>
    <font>
      <u/>
      <sz val="9"/>
      <color indexed="12"/>
      <name val="ÐÂ¼šÃ÷ów"/>
      <charset val="134"/>
    </font>
    <font>
      <sz val="12"/>
      <name val="?Ia"/>
      <charset val="134"/>
    </font>
    <font>
      <sz val="10"/>
      <color indexed="9"/>
      <name val="Arial"/>
      <charset val="134"/>
    </font>
    <font>
      <sz val="11"/>
      <color theme="0"/>
      <name val="宋体"/>
      <charset val="134"/>
      <scheme val="minor"/>
    </font>
    <font>
      <sz val="8"/>
      <color theme="0"/>
      <name val="宋体"/>
      <charset val="134"/>
      <scheme val="minor"/>
    </font>
    <font>
      <sz val="11"/>
      <color indexed="9"/>
      <name val="宋体"/>
      <charset val="134"/>
    </font>
    <font>
      <sz val="12"/>
      <color indexed="9"/>
      <name val="Times New Roman"/>
      <charset val="134"/>
    </font>
    <font>
      <sz val="11"/>
      <color indexed="63"/>
      <name val="宋体"/>
      <charset val="134"/>
    </font>
    <font>
      <sz val="14"/>
      <name val="AngsanaUPC"/>
      <charset val="222"/>
    </font>
    <font>
      <sz val="10"/>
      <name val="Book Antiqua"/>
      <charset val="134"/>
    </font>
    <font>
      <b/>
      <sz val="10"/>
      <name val="Book Antiqua"/>
      <charset val="134"/>
    </font>
    <font>
      <sz val="12"/>
      <color indexed="9"/>
      <name val="宋体"/>
      <charset val="134"/>
    </font>
    <font>
      <sz val="12"/>
      <color indexed="8"/>
      <name val="宋体"/>
      <charset val="134"/>
    </font>
    <font>
      <sz val="12"/>
      <name val="â·ö ¸þ"/>
      <charset val="134"/>
    </font>
    <font>
      <u/>
      <sz val="10"/>
      <color indexed="36"/>
      <name val="Arial"/>
      <charset val="134"/>
    </font>
    <font>
      <u/>
      <sz val="12"/>
      <color indexed="36"/>
      <name val="Arial"/>
      <charset val="134"/>
    </font>
    <font>
      <sz val="12"/>
      <name val="Arial"/>
      <charset val="134"/>
    </font>
    <font>
      <sz val="8"/>
      <name val="Times New Roman"/>
      <charset val="134"/>
    </font>
    <font>
      <sz val="12"/>
      <color indexed="12"/>
      <name val="Times New Roman"/>
      <charset val="134"/>
    </font>
    <font>
      <sz val="12"/>
      <name val="官帕眉"/>
      <charset val="134"/>
    </font>
    <font>
      <sz val="9"/>
      <name val="Tahoma"/>
      <charset val="134"/>
    </font>
    <font>
      <sz val="10"/>
      <color indexed="20"/>
      <name val="Arial"/>
      <charset val="134"/>
    </font>
    <font>
      <sz val="11"/>
      <color rgb="FF9C0006"/>
      <name val="宋体"/>
      <charset val="134"/>
      <scheme val="minor"/>
    </font>
    <font>
      <sz val="8"/>
      <color rgb="FF9C0006"/>
      <name val="宋体"/>
      <charset val="134"/>
      <scheme val="minor"/>
    </font>
    <font>
      <b/>
      <sz val="12"/>
      <color indexed="61"/>
      <name val="Tahoma"/>
      <charset val="134"/>
    </font>
    <font>
      <sz val="7"/>
      <name val="Helv"/>
      <charset val="134"/>
    </font>
    <font>
      <b/>
      <sz val="11"/>
      <color indexed="9"/>
      <name val="Calibri"/>
      <charset val="134"/>
    </font>
    <font>
      <sz val="10"/>
      <color indexed="12"/>
      <name val="Arial"/>
      <charset val="134"/>
    </font>
    <font>
      <sz val="12"/>
      <name val="Tms Rmn"/>
      <charset val="134"/>
    </font>
    <font>
      <b/>
      <sz val="12"/>
      <name val="Times New Roman"/>
      <charset val="134"/>
    </font>
    <font>
      <b/>
      <sz val="10"/>
      <name val="MS Sans Serif"/>
      <charset val="134"/>
    </font>
    <font>
      <b/>
      <sz val="14"/>
      <name val="Arial"/>
      <charset val="134"/>
    </font>
    <font>
      <b/>
      <sz val="9"/>
      <color indexed="12"/>
      <name val="Tahoma"/>
      <charset val="134"/>
    </font>
    <font>
      <sz val="10"/>
      <color indexed="9"/>
      <name val="Times New Roman"/>
      <charset val="134"/>
    </font>
    <font>
      <b/>
      <sz val="10"/>
      <color indexed="52"/>
      <name val="Arial"/>
      <charset val="134"/>
    </font>
    <font>
      <b/>
      <sz val="10"/>
      <color indexed="53"/>
      <name val="Tahoma"/>
      <charset val="134"/>
    </font>
    <font>
      <b/>
      <sz val="11"/>
      <color rgb="FFFA7D00"/>
      <name val="宋体"/>
      <charset val="134"/>
      <scheme val="minor"/>
    </font>
    <font>
      <b/>
      <sz val="8"/>
      <color rgb="FFFA7D00"/>
      <name val="宋体"/>
      <charset val="134"/>
      <scheme val="minor"/>
    </font>
    <font>
      <b/>
      <sz val="10"/>
      <name val="Helv"/>
      <charset val="134"/>
    </font>
    <font>
      <b/>
      <sz val="10"/>
      <name val="Arial"/>
      <charset val="134"/>
    </font>
    <font>
      <b/>
      <sz val="10"/>
      <color indexed="9"/>
      <name val="Arial"/>
      <charset val="134"/>
    </font>
    <font>
      <b/>
      <sz val="11"/>
      <color theme="0"/>
      <name val="宋体"/>
      <charset val="134"/>
      <scheme val="minor"/>
    </font>
    <font>
      <b/>
      <sz val="8"/>
      <color theme="0"/>
      <name val="宋体"/>
      <charset val="134"/>
      <scheme val="minor"/>
    </font>
    <font>
      <sz val="10"/>
      <name val="Courier New"/>
      <charset val="134"/>
    </font>
    <font>
      <b/>
      <sz val="13"/>
      <name val="Tms Rmn"/>
      <charset val="134"/>
    </font>
    <font>
      <b/>
      <sz val="13"/>
      <name val="Times New Roman"/>
      <charset val="134"/>
    </font>
    <font>
      <u/>
      <sz val="10"/>
      <color indexed="12"/>
      <name val="Arial"/>
      <charset val="134"/>
    </font>
    <font>
      <i/>
      <sz val="12"/>
      <name val="Times New Roman"/>
      <charset val="134"/>
    </font>
    <font>
      <b/>
      <sz val="8"/>
      <name val="Arial"/>
      <charset val="134"/>
    </font>
    <font>
      <sz val="8"/>
      <color indexed="8"/>
      <name val="Calibri"/>
      <charset val="134"/>
    </font>
    <font>
      <sz val="10"/>
      <name val="Tahoma"/>
      <charset val="134"/>
    </font>
    <font>
      <sz val="8"/>
      <color theme="1"/>
      <name val="Calibri"/>
      <charset val="134"/>
    </font>
    <font>
      <sz val="10"/>
      <name val="ＭＳ Ｐゴシック"/>
      <charset val="134"/>
    </font>
    <font>
      <sz val="10"/>
      <name val="MS Sans Serif"/>
      <charset val="134"/>
    </font>
    <font>
      <sz val="10"/>
      <name val="BERNHARD"/>
      <charset val="134"/>
    </font>
    <font>
      <sz val="10"/>
      <name val="MS Serif"/>
      <charset val="134"/>
    </font>
    <font>
      <sz val="10"/>
      <name val="Courier"/>
      <charset val="134"/>
    </font>
    <font>
      <b/>
      <sz val="9"/>
      <name val="Tahoma"/>
      <charset val="134"/>
    </font>
    <font>
      <sz val="10"/>
      <name val="Lucida Bright"/>
      <charset val="134"/>
    </font>
    <font>
      <sz val="1"/>
      <color indexed="8"/>
      <name val="Courier"/>
      <charset val="134"/>
    </font>
    <font>
      <b/>
      <sz val="10"/>
      <color indexed="8"/>
      <name val="Tahoma"/>
      <charset val="134"/>
    </font>
    <font>
      <b/>
      <sz val="1"/>
      <color indexed="8"/>
      <name val="Courier"/>
      <charset val="134"/>
    </font>
    <font>
      <sz val="10"/>
      <color indexed="16"/>
      <name val="MS Serif"/>
      <charset val="134"/>
    </font>
    <font>
      <sz val="8"/>
      <name val="Arial"/>
      <charset val="134"/>
    </font>
    <font>
      <sz val="11"/>
      <color indexed="20"/>
      <name val="宋体"/>
      <charset val="134"/>
    </font>
    <font>
      <i/>
      <sz val="10"/>
      <color indexed="23"/>
      <name val="Arial"/>
      <charset val="134"/>
    </font>
    <font>
      <i/>
      <sz val="11"/>
      <color rgb="FF7F7F7F"/>
      <name val="宋体"/>
      <charset val="134"/>
      <scheme val="minor"/>
    </font>
    <font>
      <i/>
      <sz val="8"/>
      <color rgb="FF7F7F7F"/>
      <name val="宋体"/>
      <charset val="134"/>
      <scheme val="minor"/>
    </font>
    <font>
      <b/>
      <sz val="10"/>
      <color indexed="8"/>
      <name val="Arial"/>
      <charset val="134"/>
    </font>
    <font>
      <u/>
      <sz val="9.9"/>
      <color indexed="36"/>
      <name val="Times New Roman"/>
      <charset val="134"/>
    </font>
    <font>
      <u/>
      <sz val="7"/>
      <color indexed="36"/>
      <name val="Arial"/>
      <charset val="134"/>
    </font>
    <font>
      <sz val="10"/>
      <color indexed="17"/>
      <name val="Arial"/>
      <charset val="134"/>
    </font>
    <font>
      <sz val="11"/>
      <color rgb="FF006100"/>
      <name val="宋体"/>
      <charset val="134"/>
      <scheme val="minor"/>
    </font>
    <font>
      <sz val="8"/>
      <color rgb="FF006100"/>
      <name val="宋体"/>
      <charset val="134"/>
      <scheme val="minor"/>
    </font>
    <font>
      <b/>
      <sz val="12"/>
      <name val="Helv"/>
      <charset val="134"/>
    </font>
    <font>
      <b/>
      <sz val="12"/>
      <name val="Arial"/>
      <charset val="134"/>
    </font>
    <font>
      <b/>
      <sz val="15"/>
      <color indexed="56"/>
      <name val="Arial"/>
      <charset val="134"/>
    </font>
    <font>
      <b/>
      <sz val="13"/>
      <color indexed="56"/>
      <name val="Arial"/>
      <charset val="134"/>
    </font>
    <font>
      <b/>
      <sz val="11"/>
      <color indexed="56"/>
      <name val="Arial"/>
      <charset val="134"/>
    </font>
    <font>
      <b/>
      <sz val="11"/>
      <name val="Arial"/>
      <charset val="134"/>
    </font>
    <font>
      <b/>
      <i/>
      <sz val="9"/>
      <name val="Arial"/>
      <charset val="134"/>
    </font>
    <font>
      <b/>
      <sz val="8"/>
      <name val="MS Sans Serif"/>
      <charset val="134"/>
    </font>
    <font>
      <sz val="12"/>
      <name val="仿宋_GB2312"/>
      <charset val="134"/>
    </font>
    <font>
      <u/>
      <sz val="8"/>
      <color indexed="12"/>
      <name val="Arial"/>
      <charset val="134"/>
    </font>
    <font>
      <u/>
      <sz val="8"/>
      <color indexed="36"/>
      <name val="Arial"/>
      <charset val="134"/>
    </font>
    <font>
      <u/>
      <sz val="10"/>
      <color indexed="37"/>
      <name val="Times New Roman"/>
      <charset val="134"/>
    </font>
    <font>
      <u/>
      <sz val="7"/>
      <color indexed="12"/>
      <name val="Arial"/>
      <charset val="134"/>
    </font>
    <font>
      <sz val="10"/>
      <name val="Ottawa"/>
      <charset val="134"/>
    </font>
    <font>
      <b/>
      <sz val="9"/>
      <color indexed="20"/>
      <name val="Tahoma"/>
      <charset val="134"/>
    </font>
    <font>
      <sz val="10"/>
      <color indexed="62"/>
      <name val="Tahoma"/>
      <charset val="134"/>
    </font>
    <font>
      <sz val="10"/>
      <color indexed="62"/>
      <name val="Arial"/>
      <charset val="134"/>
    </font>
    <font>
      <sz val="8"/>
      <color rgb="FF3F3F76"/>
      <name val="宋体"/>
      <charset val="134"/>
      <scheme val="minor"/>
    </font>
    <font>
      <sz val="11"/>
      <color rgb="FF3F3F76"/>
      <name val="宋体"/>
      <charset val="134"/>
      <scheme val="minor"/>
    </font>
    <font>
      <sz val="12"/>
      <name val="Helv"/>
      <charset val="134"/>
    </font>
    <font>
      <b/>
      <sz val="24"/>
      <color indexed="20"/>
      <name val="隶书"/>
      <charset val="134"/>
    </font>
    <font>
      <b/>
      <i/>
      <sz val="12"/>
      <name val="Times New Roman"/>
      <charset val="134"/>
    </font>
    <font>
      <b/>
      <sz val="9"/>
      <color indexed="63"/>
      <name val="Tahoma"/>
      <charset val="134"/>
    </font>
    <font>
      <sz val="10"/>
      <color indexed="52"/>
      <name val="Arial"/>
      <charset val="134"/>
    </font>
    <font>
      <sz val="11"/>
      <color rgb="FFFA7D00"/>
      <name val="宋体"/>
      <charset val="134"/>
      <scheme val="minor"/>
    </font>
    <font>
      <sz val="8"/>
      <color rgb="FFFA7D00"/>
      <name val="宋体"/>
      <charset val="134"/>
      <scheme val="minor"/>
    </font>
    <font>
      <sz val="12"/>
      <color indexed="9"/>
      <name val="Helv"/>
      <charset val="134"/>
    </font>
    <font>
      <b/>
      <sz val="12"/>
      <color indexed="20"/>
      <name val="Tahoma"/>
      <charset val="134"/>
    </font>
    <font>
      <b/>
      <sz val="12"/>
      <color indexed="13"/>
      <name val="Arial"/>
      <charset val="134"/>
    </font>
    <font>
      <b/>
      <sz val="11"/>
      <name val="Helv"/>
      <charset val="134"/>
    </font>
    <font>
      <sz val="11"/>
      <color indexed="60"/>
      <name val="宋体"/>
      <charset val="134"/>
    </font>
    <font>
      <sz val="10"/>
      <color indexed="60"/>
      <name val="Arial"/>
      <charset val="134"/>
    </font>
    <font>
      <sz val="11"/>
      <color rgb="FF9C6500"/>
      <name val="宋体"/>
      <charset val="134"/>
      <scheme val="minor"/>
    </font>
    <font>
      <sz val="8"/>
      <color rgb="FF9C6500"/>
      <name val="宋体"/>
      <charset val="134"/>
      <scheme val="minor"/>
    </font>
    <font>
      <sz val="7"/>
      <name val="Small Fonts"/>
      <charset val="134"/>
    </font>
    <font>
      <sz val="10"/>
      <color indexed="22"/>
      <name val="Arial"/>
      <charset val="134"/>
    </font>
    <font>
      <b/>
      <i/>
      <sz val="16"/>
      <name val="Helv"/>
      <charset val="134"/>
    </font>
    <font>
      <sz val="10"/>
      <name val="Arial CE"/>
      <charset val="238"/>
    </font>
    <font>
      <sz val="11"/>
      <name val="CG Times"/>
      <charset val="134"/>
    </font>
    <font>
      <sz val="10"/>
      <color indexed="8"/>
      <name val="MS Sans Serif"/>
      <charset val="134"/>
    </font>
    <font>
      <sz val="12"/>
      <name val="ÐÂ¼šÃ÷ów"/>
      <charset val="134"/>
    </font>
    <font>
      <u/>
      <sz val="9"/>
      <color indexed="36"/>
      <name val="ÐÂ¼šÃ÷ów"/>
      <charset val="134"/>
    </font>
    <font>
      <b/>
      <sz val="10"/>
      <color indexed="63"/>
      <name val="Arial"/>
      <charset val="134"/>
    </font>
    <font>
      <b/>
      <sz val="10"/>
      <color indexed="63"/>
      <name val="Tahoma"/>
      <charset val="134"/>
    </font>
    <font>
      <b/>
      <sz val="11"/>
      <color rgb="FF3F3F3F"/>
      <name val="宋体"/>
      <charset val="134"/>
      <scheme val="minor"/>
    </font>
    <font>
      <b/>
      <sz val="8"/>
      <color rgb="FF3F3F3F"/>
      <name val="宋体"/>
      <charset val="134"/>
      <scheme val="minor"/>
    </font>
    <font>
      <sz val="11"/>
      <color indexed="8"/>
      <name val="Times New Roman"/>
      <charset val="134"/>
    </font>
    <font>
      <b/>
      <i/>
      <sz val="11"/>
      <color indexed="8"/>
      <name val="Times New Roman"/>
      <charset val="134"/>
    </font>
    <font>
      <b/>
      <sz val="11"/>
      <color indexed="16"/>
      <name val="Times New Roman"/>
      <charset val="134"/>
    </font>
    <font>
      <b/>
      <sz val="22"/>
      <color indexed="8"/>
      <name val="Times New Roman"/>
      <charset val="134"/>
    </font>
    <font>
      <sz val="10"/>
      <name val="Verdana"/>
      <charset val="134"/>
    </font>
    <font>
      <sz val="10"/>
      <name val="Tms Rmn"/>
      <charset val="134"/>
    </font>
    <font>
      <sz val="11"/>
      <color indexed="62"/>
      <name val="宋体"/>
      <charset val="134"/>
    </font>
    <font>
      <sz val="7"/>
      <color indexed="10"/>
      <name val="Helv"/>
      <charset val="134"/>
    </font>
    <font>
      <sz val="8"/>
      <name val="Wingdings"/>
      <charset val="2"/>
    </font>
    <font>
      <sz val="14"/>
      <name val="Arial"/>
      <charset val="134"/>
    </font>
    <font>
      <i/>
      <sz val="12"/>
      <name val="Arial"/>
      <charset val="134"/>
    </font>
    <font>
      <sz val="8"/>
      <color indexed="16"/>
      <name val="Century Schoolbook"/>
      <charset val="134"/>
    </font>
    <font>
      <b/>
      <sz val="9"/>
      <color indexed="8"/>
      <name val="Tahoma"/>
      <charset val="134"/>
    </font>
    <font>
      <sz val="10"/>
      <color indexed="8"/>
      <name val="Times New Roman"/>
      <charset val="134"/>
    </font>
    <font>
      <b/>
      <sz val="18"/>
      <color indexed="8"/>
      <name val="宋体"/>
      <charset val="134"/>
    </font>
    <font>
      <b/>
      <sz val="9"/>
      <color indexed="8"/>
      <name val="宋体"/>
      <charset val="134"/>
    </font>
    <font>
      <b/>
      <sz val="10"/>
      <color indexed="39"/>
      <name val="Arial"/>
      <charset val="134"/>
    </font>
    <font>
      <b/>
      <sz val="12"/>
      <color indexed="8"/>
      <name val="Arial"/>
      <charset val="134"/>
    </font>
    <font>
      <sz val="10"/>
      <color indexed="39"/>
      <name val="Arial"/>
      <charset val="134"/>
    </font>
    <font>
      <sz val="19"/>
      <color indexed="48"/>
      <name val="Arial"/>
      <charset val="134"/>
    </font>
    <font>
      <sz val="10"/>
      <color indexed="10"/>
      <name val="Arial"/>
      <charset val="134"/>
    </font>
    <font>
      <b/>
      <i/>
      <sz val="8"/>
      <name val="Arial"/>
      <charset val="134"/>
    </font>
    <font>
      <b/>
      <i/>
      <sz val="10"/>
      <name val="Times New Roman"/>
      <charset val="134"/>
    </font>
    <font>
      <b/>
      <sz val="14"/>
      <color indexed="9"/>
      <name val="Times New Roman"/>
      <charset val="134"/>
    </font>
    <font>
      <b/>
      <sz val="18"/>
      <color indexed="62"/>
      <name val="宋体"/>
      <charset val="134"/>
    </font>
    <font>
      <u val="singleAccounting"/>
      <sz val="10"/>
      <name val="Times New Roman"/>
      <charset val="134"/>
    </font>
    <font>
      <b/>
      <sz val="10"/>
      <color indexed="37"/>
      <name val="Arial"/>
      <charset val="134"/>
    </font>
    <font>
      <sz val="8"/>
      <name val="MS Sans Serif"/>
      <charset val="134"/>
    </font>
    <font>
      <b/>
      <sz val="10"/>
      <name val="Tms Rmn"/>
      <charset val="134"/>
    </font>
    <font>
      <b/>
      <sz val="12"/>
      <name val="MS Sans Serif"/>
      <charset val="134"/>
    </font>
    <font>
      <sz val="8"/>
      <name val="宋体"/>
      <charset val="134"/>
      <scheme val="minor"/>
    </font>
    <font>
      <b/>
      <sz val="8"/>
      <color rgb="FFFF0000"/>
      <name val="宋体"/>
      <charset val="134"/>
      <scheme val="minor"/>
    </font>
    <font>
      <sz val="12"/>
      <name val="MS Sans Serif"/>
      <charset val="134"/>
    </font>
    <font>
      <i/>
      <sz val="16"/>
      <name val="Arial"/>
      <charset val="134"/>
    </font>
    <font>
      <b/>
      <sz val="9"/>
      <name val="Arial"/>
      <charset val="134"/>
    </font>
    <font>
      <b/>
      <sz val="8"/>
      <color indexed="8"/>
      <name val="Helv"/>
      <charset val="134"/>
    </font>
    <font>
      <i/>
      <sz val="10"/>
      <color indexed="8"/>
      <name val="Arial"/>
      <charset val="134"/>
    </font>
    <font>
      <b/>
      <sz val="10"/>
      <name val="Monotype Sorts"/>
      <charset val="134"/>
    </font>
    <font>
      <b/>
      <sz val="10"/>
      <name val="Monotype Sorts"/>
      <charset val="2"/>
    </font>
    <font>
      <b/>
      <sz val="10"/>
      <color indexed="10"/>
      <name val="Arial"/>
      <charset val="134"/>
    </font>
    <font>
      <b/>
      <sz val="11"/>
      <name val="Times New Roman"/>
      <charset val="134"/>
    </font>
    <font>
      <sz val="9"/>
      <name val="Palatino"/>
      <charset val="134"/>
    </font>
    <font>
      <b/>
      <sz val="9"/>
      <name val="Times New Roman"/>
      <charset val="134"/>
    </font>
    <font>
      <b/>
      <sz val="18"/>
      <color indexed="56"/>
      <name val="Cambria"/>
      <charset val="134"/>
    </font>
    <font>
      <b/>
      <sz val="18"/>
      <color theme="3"/>
      <name val="宋体"/>
      <charset val="134"/>
      <scheme val="major"/>
    </font>
    <font>
      <b/>
      <sz val="8"/>
      <color indexed="9"/>
      <name val="Arial"/>
      <charset val="134"/>
    </font>
    <font>
      <b/>
      <sz val="11"/>
      <color theme="1"/>
      <name val="宋体"/>
      <charset val="134"/>
      <scheme val="minor"/>
    </font>
    <font>
      <b/>
      <sz val="8"/>
      <color theme="1"/>
      <name val="宋体"/>
      <charset val="134"/>
      <scheme val="minor"/>
    </font>
    <font>
      <sz val="11"/>
      <color indexed="12"/>
      <name val="Times New Roman"/>
      <charset val="134"/>
    </font>
    <font>
      <sz val="11"/>
      <color rgb="FFFF0000"/>
      <name val="宋体"/>
      <charset val="134"/>
      <scheme val="minor"/>
    </font>
    <font>
      <sz val="8"/>
      <color rgb="FFFF0000"/>
      <name val="宋体"/>
      <charset val="134"/>
      <scheme val="minor"/>
    </font>
    <font>
      <sz val="14"/>
      <name val="柧挬"/>
      <charset val="134"/>
    </font>
    <font>
      <sz val="12"/>
      <name val="??朢痽"/>
      <charset val="134"/>
    </font>
    <font>
      <sz val="9"/>
      <name val="Geneva"/>
      <charset val="134"/>
    </font>
    <font>
      <i/>
      <sz val="11"/>
      <color indexed="23"/>
      <name val="宋体"/>
      <charset val="134"/>
    </font>
    <font>
      <sz val="12"/>
      <name val="新細明體"/>
      <charset val="134"/>
    </font>
    <font>
      <u/>
      <sz val="12"/>
      <color indexed="12"/>
      <name val="冼极"/>
      <charset val="134"/>
    </font>
    <font>
      <b/>
      <sz val="15"/>
      <color indexed="62"/>
      <name val="宋体"/>
      <charset val="134"/>
    </font>
    <font>
      <b/>
      <sz val="15"/>
      <color indexed="56"/>
      <name val="宋体"/>
      <charset val="134"/>
    </font>
    <font>
      <b/>
      <sz val="15"/>
      <color indexed="35"/>
      <name val="宋体"/>
      <charset val="134"/>
    </font>
    <font>
      <b/>
      <sz val="18"/>
      <color indexed="56"/>
      <name val="宋体"/>
      <charset val="134"/>
    </font>
    <font>
      <b/>
      <sz val="13"/>
      <color indexed="56"/>
      <name val="宋体"/>
      <charset val="134"/>
    </font>
    <font>
      <b/>
      <sz val="13"/>
      <color indexed="62"/>
      <name val="宋体"/>
      <charset val="134"/>
    </font>
    <font>
      <b/>
      <sz val="13"/>
      <color indexed="35"/>
      <name val="宋体"/>
      <charset val="134"/>
    </font>
    <font>
      <b/>
      <sz val="11"/>
      <color indexed="35"/>
      <name val="宋体"/>
      <charset val="134"/>
    </font>
    <font>
      <b/>
      <sz val="18"/>
      <color indexed="35"/>
      <name val="宋体"/>
      <charset val="134"/>
    </font>
    <font>
      <b/>
      <sz val="14"/>
      <name val="楷体"/>
      <charset val="134"/>
    </font>
    <font>
      <b/>
      <sz val="18"/>
      <color indexed="56"/>
      <name val="新細明體"/>
      <charset val="134"/>
    </font>
    <font>
      <b/>
      <sz val="15"/>
      <color indexed="56"/>
      <name val="Times New Roman"/>
      <charset val="134"/>
    </font>
    <font>
      <b/>
      <sz val="13"/>
      <color indexed="56"/>
      <name val="Times New Roman"/>
      <charset val="134"/>
    </font>
    <font>
      <b/>
      <sz val="11"/>
      <color indexed="56"/>
      <name val="Times New Roman"/>
      <charset val="134"/>
    </font>
    <font>
      <sz val="10"/>
      <name val="楷体"/>
      <charset val="134"/>
    </font>
    <font>
      <sz val="10"/>
      <color indexed="20"/>
      <name val="宋体"/>
      <charset val="134"/>
    </font>
    <font>
      <sz val="11"/>
      <color indexed="26"/>
      <name val="宋体"/>
      <charset val="134"/>
    </font>
    <font>
      <sz val="12"/>
      <color indexed="16"/>
      <name val="宋体"/>
      <charset val="134"/>
    </font>
    <font>
      <sz val="12"/>
      <color indexed="20"/>
      <name val="Times New Roman"/>
      <charset val="134"/>
    </font>
    <font>
      <sz val="12"/>
      <color indexed="20"/>
      <name val="宋体"/>
      <charset val="134"/>
    </font>
    <font>
      <sz val="10"/>
      <color indexed="20"/>
      <name val="微软雅黑"/>
      <charset val="134"/>
    </font>
    <font>
      <sz val="9"/>
      <color indexed="20"/>
      <name val="微软雅黑"/>
      <charset val="134"/>
    </font>
    <font>
      <sz val="9"/>
      <color indexed="20"/>
      <name val="Comic Sans MS"/>
      <charset val="134"/>
    </font>
    <font>
      <sz val="10"/>
      <color indexed="20"/>
      <name val="Times New Roman"/>
      <charset val="134"/>
    </font>
    <font>
      <sz val="11"/>
      <color indexed="20"/>
      <name val="Arial"/>
      <charset val="134"/>
    </font>
    <font>
      <sz val="10"/>
      <color theme="1"/>
      <name val="楷体_GB2312"/>
      <charset val="134"/>
    </font>
    <font>
      <sz val="9"/>
      <name val="Arial"/>
      <charset val="134"/>
    </font>
    <font>
      <u/>
      <sz val="9"/>
      <color indexed="12"/>
      <name val="Arial"/>
      <charset val="134"/>
    </font>
    <font>
      <u/>
      <sz val="8"/>
      <color indexed="12"/>
      <name val="Tms Rmn"/>
      <charset val="134"/>
    </font>
    <font>
      <u/>
      <sz val="12"/>
      <color theme="10"/>
      <name val="宋体"/>
      <charset val="134"/>
    </font>
    <font>
      <u/>
      <sz val="10"/>
      <color indexed="12"/>
      <name val="Geneva"/>
      <charset val="134"/>
    </font>
    <font>
      <u/>
      <sz val="11"/>
      <color theme="10"/>
      <name val="宋体"/>
      <charset val="134"/>
    </font>
    <font>
      <u/>
      <sz val="11"/>
      <color indexed="12"/>
      <name val="宋体"/>
      <charset val="134"/>
    </font>
    <font>
      <sz val="11"/>
      <color indexed="52"/>
      <name val="宋体"/>
      <charset val="134"/>
    </font>
    <font>
      <u/>
      <sz val="12"/>
      <color indexed="12"/>
      <name val="穝灿砰"/>
      <charset val="134"/>
    </font>
    <font>
      <sz val="11"/>
      <color indexed="17"/>
      <name val="宋体"/>
      <charset val="134"/>
    </font>
    <font>
      <sz val="10"/>
      <color indexed="17"/>
      <name val="宋体"/>
      <charset val="134"/>
    </font>
    <font>
      <sz val="8"/>
      <color indexed="17"/>
      <name val="Calibri"/>
      <charset val="134"/>
    </font>
    <font>
      <sz val="11"/>
      <color indexed="38"/>
      <name val="宋体"/>
      <charset val="134"/>
    </font>
    <font>
      <sz val="12"/>
      <color indexed="17"/>
      <name val="宋体"/>
      <charset val="134"/>
    </font>
    <font>
      <sz val="12"/>
      <color indexed="17"/>
      <name val="Times New Roman"/>
      <charset val="134"/>
    </font>
    <font>
      <sz val="10"/>
      <color indexed="17"/>
      <name val="微软雅黑"/>
      <charset val="134"/>
    </font>
    <font>
      <sz val="9"/>
      <color indexed="17"/>
      <name val="微软雅黑"/>
      <charset val="134"/>
    </font>
    <font>
      <sz val="9"/>
      <color indexed="17"/>
      <name val="Comic Sans MS"/>
      <charset val="134"/>
    </font>
    <font>
      <sz val="12"/>
      <color indexed="17"/>
      <name val="新細明體"/>
      <charset val="134"/>
    </font>
    <font>
      <sz val="10"/>
      <color indexed="17"/>
      <name val="Times New Roman"/>
      <charset val="134"/>
    </font>
    <font>
      <sz val="11"/>
      <color indexed="21"/>
      <name val="宋体"/>
      <charset val="134"/>
    </font>
    <font>
      <sz val="11"/>
      <color indexed="17"/>
      <name val="Arial"/>
      <charset val="134"/>
    </font>
    <font>
      <b/>
      <sz val="12"/>
      <color indexed="8"/>
      <name val="Times New Roman"/>
      <charset val="134"/>
    </font>
    <font>
      <u/>
      <sz val="12"/>
      <color indexed="36"/>
      <name val="宋体"/>
      <charset val="134"/>
    </font>
    <font>
      <u/>
      <sz val="9"/>
      <color indexed="36"/>
      <name val="Arial"/>
      <charset val="134"/>
    </font>
    <font>
      <sz val="11"/>
      <color indexed="20"/>
      <name val="Times New Roman"/>
      <charset val="134"/>
    </font>
    <font>
      <b/>
      <sz val="10"/>
      <color indexed="8"/>
      <name val="宋体"/>
      <charset val="134"/>
    </font>
    <font>
      <b/>
      <sz val="10"/>
      <color indexed="52"/>
      <name val="宋体"/>
      <charset val="134"/>
    </font>
    <font>
      <b/>
      <sz val="11"/>
      <color indexed="10"/>
      <name val="宋体"/>
      <charset val="134"/>
    </font>
    <font>
      <b/>
      <sz val="12"/>
      <color indexed="52"/>
      <name val="Times New Roman"/>
      <charset val="134"/>
    </font>
    <font>
      <b/>
      <sz val="11"/>
      <color indexed="9"/>
      <name val="宋体"/>
      <charset val="134"/>
    </font>
    <font>
      <b/>
      <sz val="10"/>
      <color indexed="9"/>
      <name val="宋体"/>
      <charset val="134"/>
    </font>
    <font>
      <b/>
      <sz val="11"/>
      <color indexed="63"/>
      <name val="宋体"/>
      <charset val="134"/>
    </font>
    <font>
      <b/>
      <sz val="12"/>
      <color indexed="9"/>
      <name val="Times New Roman"/>
      <charset val="134"/>
    </font>
    <font>
      <i/>
      <sz val="10"/>
      <color indexed="23"/>
      <name val="宋体"/>
      <charset val="134"/>
    </font>
    <font>
      <i/>
      <sz val="11"/>
      <color indexed="60"/>
      <name val="宋体"/>
      <charset val="134"/>
    </font>
    <font>
      <sz val="11"/>
      <color indexed="10"/>
      <name val="宋体"/>
      <charset val="134"/>
    </font>
    <font>
      <sz val="12"/>
      <color indexed="52"/>
      <name val="Times New Roman"/>
      <charset val="134"/>
    </font>
    <font>
      <sz val="10"/>
      <color indexed="52"/>
      <name val="宋体"/>
      <charset val="134"/>
    </font>
    <font>
      <b/>
      <sz val="11"/>
      <color indexed="42"/>
      <name val="宋体"/>
      <charset val="134"/>
    </font>
    <font>
      <sz val="12"/>
      <color indexed="8"/>
      <name val="新細明體"/>
      <charset val="134"/>
    </font>
    <font>
      <sz val="11"/>
      <color indexed="8"/>
      <name val="宋体"/>
      <charset val="134"/>
      <scheme val="minor"/>
    </font>
    <font>
      <sz val="10"/>
      <name val="TimesNewRomanPS"/>
      <charset val="134"/>
    </font>
    <font>
      <sz val="12"/>
      <name val="Ш蔨"/>
      <charset val="134"/>
    </font>
    <font>
      <b/>
      <sz val="12"/>
      <color indexed="8"/>
      <name val="宋体"/>
      <charset val="134"/>
    </font>
    <font>
      <u/>
      <sz val="12"/>
      <color indexed="36"/>
      <name val="穝灿砰"/>
      <charset val="134"/>
    </font>
    <font>
      <sz val="10"/>
      <color indexed="60"/>
      <name val="宋体"/>
      <charset val="134"/>
    </font>
    <font>
      <sz val="11"/>
      <color indexed="16"/>
      <name val="宋体"/>
      <charset val="134"/>
    </font>
    <font>
      <b/>
      <sz val="10"/>
      <color indexed="63"/>
      <name val="宋体"/>
      <charset val="134"/>
    </font>
    <font>
      <sz val="10"/>
      <color indexed="62"/>
      <name val="宋体"/>
      <charset val="134"/>
    </font>
    <font>
      <b/>
      <sz val="12"/>
      <color indexed="63"/>
      <name val="Times New Roman"/>
      <charset val="134"/>
    </font>
    <font>
      <sz val="12"/>
      <color indexed="62"/>
      <name val="Times New Roman"/>
      <charset val="134"/>
    </font>
    <font>
      <sz val="12"/>
      <color indexed="39"/>
      <name val="宋体"/>
      <charset val="134"/>
    </font>
    <font>
      <i/>
      <sz val="12"/>
      <color indexed="23"/>
      <name val="Times New Roman"/>
      <charset val="134"/>
    </font>
    <font>
      <sz val="11"/>
      <name val="宋体繁体"/>
      <charset val="134"/>
    </font>
    <font>
      <u/>
      <sz val="10"/>
      <color indexed="14"/>
      <name val="MS Sans Serif"/>
      <charset val="134"/>
    </font>
    <font>
      <sz val="12"/>
      <name val="Courier"/>
      <charset val="134"/>
    </font>
    <font>
      <sz val="12"/>
      <color theme="1"/>
      <name val="新細明體"/>
      <charset val="134"/>
    </font>
    <font>
      <sz val="12"/>
      <color theme="1"/>
      <name val="宋体"/>
      <charset val="134"/>
      <scheme val="minor"/>
    </font>
    <font>
      <sz val="12"/>
      <name val="Arial MT"/>
      <charset val="134"/>
    </font>
    <font>
      <sz val="12"/>
      <color indexed="60"/>
      <name val="Times New Roman"/>
      <charset val="134"/>
    </font>
    <font>
      <u/>
      <sz val="12"/>
      <color indexed="36"/>
      <name val="冼极"/>
      <charset val="134"/>
    </font>
    <font>
      <sz val="12"/>
      <name val="바탕체"/>
      <charset val="134"/>
    </font>
    <font>
      <b/>
      <sz val="18"/>
      <name val="楷体_GB2312"/>
      <charset val="134"/>
    </font>
    <font>
      <b/>
      <sz val="9"/>
      <color indexed="8"/>
      <name val="楷体_GB2312"/>
      <charset val="134"/>
    </font>
    <font>
      <b/>
      <sz val="9"/>
      <name val="楷体"/>
      <charset val="134"/>
    </font>
    <font>
      <b/>
      <vertAlign val="superscript"/>
      <sz val="9"/>
      <name val="Arial Narrow"/>
      <charset val="134"/>
    </font>
    <font>
      <sz val="10"/>
      <name val="楷体_GB2312"/>
      <charset val="134"/>
    </font>
    <font>
      <sz val="9"/>
      <color indexed="8"/>
      <name val="仿宋_GB2312"/>
      <charset val="134"/>
    </font>
    <font>
      <sz val="16"/>
      <name val="楷体_GB2312"/>
      <charset val="134"/>
    </font>
    <font>
      <u/>
      <sz val="8"/>
      <color indexed="12"/>
      <name val="宋体"/>
      <charset val="134"/>
    </font>
    <font>
      <vertAlign val="superscript"/>
      <sz val="10"/>
      <name val="Arial Narrow"/>
      <charset val="134"/>
    </font>
    <font>
      <u/>
      <sz val="10"/>
      <name val="宋体"/>
      <charset val="134"/>
    </font>
    <font>
      <b/>
      <sz val="11"/>
      <name val="楷体"/>
      <charset val="134"/>
    </font>
    <font>
      <u/>
      <sz val="6"/>
      <color indexed="12"/>
      <name val="宋体"/>
      <charset val="134"/>
    </font>
    <font>
      <sz val="9"/>
      <name val="宋体"/>
      <charset val="134"/>
    </font>
    <font>
      <b/>
      <sz val="9"/>
      <name val="宋体"/>
      <charset val="134"/>
    </font>
  </fonts>
  <fills count="122">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indexed="11"/>
        <bgColor indexed="64"/>
      </patternFill>
    </fill>
    <fill>
      <patternFill patternType="solid">
        <fgColor indexed="43"/>
        <bgColor indexed="64"/>
      </patternFill>
    </fill>
    <fill>
      <patternFill patternType="solid">
        <fgColor indexed="13"/>
        <bgColor indexed="64"/>
      </patternFill>
    </fill>
    <fill>
      <patternFill patternType="solid">
        <fgColor rgb="FF92D050"/>
        <bgColor indexed="64"/>
      </patternFill>
    </fill>
    <fill>
      <patternFill patternType="solid">
        <fgColor indexed="53"/>
        <bgColor indexed="64"/>
      </patternFill>
    </fill>
    <fill>
      <patternFill patternType="solid">
        <fgColor indexed="10"/>
        <bgColor indexed="64"/>
      </patternFill>
    </fill>
    <fill>
      <patternFill patternType="solid">
        <fgColor indexed="46"/>
        <bgColor indexed="64"/>
      </patternFill>
    </fill>
    <fill>
      <patternFill patternType="solid">
        <fgColor rgb="FFFF0000"/>
        <bgColor indexed="64"/>
      </patternFill>
    </fill>
    <fill>
      <patternFill patternType="solid">
        <fgColor theme="4" tint="0.79985961485641"/>
        <bgColor indexed="64"/>
      </patternFill>
    </fill>
    <fill>
      <patternFill patternType="solid">
        <fgColor indexed="4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22"/>
        <bgColor indexed="64"/>
      </patternFill>
    </fill>
    <fill>
      <patternFill patternType="solid">
        <fgColor indexed="47"/>
        <bgColor indexed="64"/>
      </patternFill>
    </fill>
    <fill>
      <patternFill patternType="solid">
        <fgColor indexed="26"/>
        <bgColor indexed="64"/>
      </patternFill>
    </fill>
    <fill>
      <patternFill patternType="solid">
        <fgColor indexed="31"/>
        <bgColor indexed="64"/>
      </patternFill>
    </fill>
    <fill>
      <patternFill patternType="solid">
        <fgColor indexed="45"/>
        <bgColor indexed="64"/>
      </patternFill>
    </fill>
    <fill>
      <patternFill patternType="solid">
        <fgColor theme="5" tint="0.79985961485641"/>
        <bgColor indexed="64"/>
      </patternFill>
    </fill>
    <fill>
      <patternFill patternType="solid">
        <fgColor indexed="42"/>
        <bgColor indexed="64"/>
      </patternFill>
    </fill>
    <fill>
      <patternFill patternType="solid">
        <fgColor theme="6" tint="0.79985961485641"/>
        <bgColor indexed="64"/>
      </patternFill>
    </fill>
    <fill>
      <patternFill patternType="solid">
        <fgColor theme="7" tint="0.79985961485641"/>
        <bgColor indexed="64"/>
      </patternFill>
    </fill>
    <fill>
      <patternFill patternType="solid">
        <fgColor indexed="27"/>
        <bgColor indexed="64"/>
      </patternFill>
    </fill>
    <fill>
      <patternFill patternType="solid">
        <fgColor theme="8" tint="0.79985961485641"/>
        <bgColor indexed="64"/>
      </patternFill>
    </fill>
    <fill>
      <patternFill patternType="solid">
        <fgColor theme="9" tint="0.79985961485641"/>
        <bgColor indexed="64"/>
      </patternFill>
    </fill>
    <fill>
      <patternFill patternType="solid">
        <fgColor indexed="32"/>
        <bgColor indexed="64"/>
      </patternFill>
    </fill>
    <fill>
      <patternFill patternType="solid">
        <fgColor indexed="29"/>
        <bgColor indexed="64"/>
      </patternFill>
    </fill>
    <fill>
      <patternFill patternType="solid">
        <fgColor indexed="63"/>
        <bgColor indexed="64"/>
      </patternFill>
    </fill>
    <fill>
      <patternFill patternType="solid">
        <fgColor indexed="25"/>
        <bgColor indexed="64"/>
      </patternFill>
    </fill>
    <fill>
      <patternFill patternType="solid">
        <fgColor indexed="52"/>
        <bgColor indexed="64"/>
      </patternFill>
    </fill>
    <fill>
      <patternFill patternType="solid">
        <fgColor indexed="44"/>
        <bgColor indexed="64"/>
      </patternFill>
    </fill>
    <fill>
      <patternFill patternType="solid">
        <fgColor indexed="51"/>
        <bgColor indexed="64"/>
      </patternFill>
    </fill>
    <fill>
      <patternFill patternType="solid">
        <fgColor indexed="30"/>
        <bgColor indexed="64"/>
      </patternFill>
    </fill>
    <fill>
      <patternFill patternType="solid">
        <fgColor theme="4" tint="0.399853511154515"/>
        <bgColor indexed="64"/>
      </patternFill>
    </fill>
    <fill>
      <patternFill patternType="solid">
        <fgColor theme="5" tint="0.399853511154515"/>
        <bgColor indexed="64"/>
      </patternFill>
    </fill>
    <fill>
      <patternFill patternType="solid">
        <fgColor theme="6" tint="0.399853511154515"/>
        <bgColor indexed="64"/>
      </patternFill>
    </fill>
    <fill>
      <patternFill patternType="solid">
        <fgColor indexed="36"/>
        <bgColor indexed="64"/>
      </patternFill>
    </fill>
    <fill>
      <patternFill patternType="solid">
        <fgColor theme="7" tint="0.399853511154515"/>
        <bgColor indexed="64"/>
      </patternFill>
    </fill>
    <fill>
      <patternFill patternType="solid">
        <fgColor indexed="49"/>
        <bgColor indexed="64"/>
      </patternFill>
    </fill>
    <fill>
      <patternFill patternType="solid">
        <fgColor theme="8" tint="0.399853511154515"/>
        <bgColor indexed="64"/>
      </patternFill>
    </fill>
    <fill>
      <patternFill patternType="solid">
        <fgColor theme="9" tint="0.399853511154515"/>
        <bgColor indexed="64"/>
      </patternFill>
    </fill>
    <fill>
      <patternFill patternType="solid">
        <fgColor indexed="61"/>
        <bgColor indexed="64"/>
      </patternFill>
    </fill>
    <fill>
      <patternFill patternType="solid">
        <fgColor indexed="65"/>
        <bgColor indexed="64"/>
      </patternFill>
    </fill>
    <fill>
      <patternFill patternType="gray0625">
        <fgColor indexed="10"/>
      </patternFill>
    </fill>
    <fill>
      <patternFill patternType="solid">
        <fgColor indexed="54"/>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62"/>
        <bgColor indexed="64"/>
      </patternFill>
    </fill>
    <fill>
      <patternFill patternType="solid">
        <fgColor indexed="26"/>
        <bgColor indexed="26"/>
      </patternFill>
    </fill>
    <fill>
      <patternFill patternType="solid">
        <fgColor indexed="22"/>
        <bgColor indexed="22"/>
      </patternFill>
    </fill>
    <fill>
      <patternFill patternType="solid">
        <fgColor indexed="55"/>
        <bgColor indexed="64"/>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57"/>
        <bgColor indexed="64"/>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rgb="FF4F81BD"/>
        <bgColor indexed="64"/>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13"/>
        <bgColor indexed="34"/>
      </patternFill>
    </fill>
    <fill>
      <patternFill patternType="solid">
        <fgColor rgb="FFFFFFFF"/>
        <bgColor indexed="64"/>
      </patternFill>
    </fill>
    <fill>
      <patternFill patternType="gray0625"/>
    </fill>
    <fill>
      <patternFill patternType="solid">
        <fgColor indexed="15"/>
        <bgColor indexed="64"/>
      </patternFill>
    </fill>
    <fill>
      <patternFill patternType="solid">
        <fgColor indexed="12"/>
        <bgColor indexed="64"/>
      </patternFill>
    </fill>
    <fill>
      <patternFill patternType="solid">
        <fgColor indexed="38"/>
        <bgColor indexed="64"/>
      </patternFill>
    </fill>
    <fill>
      <patternFill patternType="solid">
        <fgColor indexed="21"/>
        <bgColor indexed="64"/>
      </patternFill>
    </fill>
    <fill>
      <patternFill patternType="solid">
        <fgColor indexed="17"/>
        <bgColor indexed="64"/>
      </patternFill>
    </fill>
    <fill>
      <patternFill patternType="solid">
        <fgColor indexed="22"/>
        <bgColor indexed="24"/>
      </patternFill>
    </fill>
    <fill>
      <patternFill patternType="mediumGray">
        <fgColor indexed="22"/>
      </patternFill>
    </fill>
    <fill>
      <patternFill patternType="darkVertical"/>
    </fill>
    <fill>
      <patternFill patternType="solid">
        <fgColor indexed="50"/>
        <bgColor indexed="64"/>
      </patternFill>
    </fill>
    <fill>
      <patternFill patternType="lightUp">
        <fgColor indexed="48"/>
        <bgColor indexed="41"/>
      </patternFill>
    </fill>
    <fill>
      <patternFill patternType="solid">
        <fgColor indexed="41"/>
        <bgColor indexed="64"/>
      </patternFill>
    </fill>
    <fill>
      <patternFill patternType="gray125"/>
    </fill>
    <fill>
      <patternFill patternType="darkVertical">
        <fgColor indexed="26"/>
        <bgColor indexed="15"/>
      </patternFill>
    </fill>
    <fill>
      <patternFill patternType="mediumGray"/>
    </fill>
    <fill>
      <patternFill patternType="solid">
        <fgColor indexed="23"/>
        <bgColor indexed="64"/>
      </patternFill>
    </fill>
    <fill>
      <patternFill patternType="solid">
        <fgColor indexed="45"/>
        <bgColor indexed="45"/>
      </patternFill>
    </fill>
    <fill>
      <patternFill patternType="solid">
        <fgColor indexed="45"/>
        <bgColor indexed="46"/>
      </patternFill>
    </fill>
    <fill>
      <patternFill patternType="solid">
        <fgColor indexed="56"/>
        <bgColor indexed="64"/>
      </patternFill>
    </fill>
    <fill>
      <patternFill patternType="solid">
        <fgColor indexed="58"/>
        <bgColor indexed="64"/>
      </patternFill>
    </fill>
    <fill>
      <patternFill patternType="solid">
        <fgColor indexed="18"/>
        <bgColor indexed="64"/>
      </patternFill>
    </fill>
    <fill>
      <patternFill patternType="solid">
        <fgColor indexed="42"/>
        <bgColor indexed="27"/>
      </patternFill>
    </fill>
    <fill>
      <patternFill patternType="solid">
        <fgColor indexed="24"/>
        <bgColor indexed="64"/>
      </patternFill>
    </fill>
  </fills>
  <borders count="106">
    <border>
      <left/>
      <right/>
      <top/>
      <bottom/>
      <diagonal/>
    </border>
    <border>
      <left style="thin">
        <color auto="1"/>
      </left>
      <right style="thin">
        <color auto="1"/>
      </right>
      <top style="thin">
        <color auto="1"/>
      </top>
      <bottom style="thin">
        <color auto="1"/>
      </bottom>
      <diagonal/>
    </border>
    <border>
      <left style="thin">
        <color auto="1"/>
      </left>
      <right style="double">
        <color auto="1"/>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double">
        <color auto="1"/>
      </right>
      <top style="thin">
        <color auto="1"/>
      </top>
      <bottom/>
      <diagonal/>
    </border>
    <border>
      <left style="thin">
        <color auto="1"/>
      </left>
      <right style="double">
        <color auto="1"/>
      </right>
      <top/>
      <bottom style="thin">
        <color auto="1"/>
      </bottom>
      <diagonal/>
    </border>
    <border>
      <left/>
      <right style="thin">
        <color auto="1"/>
      </right>
      <top/>
      <bottom style="thin">
        <color auto="1"/>
      </bottom>
      <diagonal/>
    </border>
    <border>
      <left style="thin">
        <color auto="1"/>
      </left>
      <right/>
      <top style="thin">
        <color auto="1"/>
      </top>
      <bottom/>
      <diagonal/>
    </border>
    <border>
      <left/>
      <right style="double">
        <color auto="1"/>
      </right>
      <top style="thin">
        <color auto="1"/>
      </top>
      <bottom/>
      <diagonal/>
    </border>
    <border>
      <left/>
      <right/>
      <top style="thin">
        <color auto="1"/>
      </top>
      <bottom style="thin">
        <color auto="1"/>
      </bottom>
      <diagonal/>
    </border>
    <border>
      <left/>
      <right/>
      <top/>
      <bottom style="thin">
        <color auto="1"/>
      </bottom>
      <diagonal/>
    </border>
    <border>
      <left/>
      <right style="double">
        <color auto="1"/>
      </right>
      <top style="thin">
        <color auto="1"/>
      </top>
      <bottom style="thin">
        <color auto="1"/>
      </bottom>
      <diagonal/>
    </border>
    <border>
      <left style="thin">
        <color auto="1"/>
      </left>
      <right style="thin">
        <color auto="1"/>
      </right>
      <top/>
      <bottom/>
      <diagonal/>
    </border>
    <border>
      <left style="double">
        <color auto="1"/>
      </left>
      <right/>
      <top style="thin">
        <color auto="1"/>
      </top>
      <bottom style="thin">
        <color auto="1"/>
      </bottom>
      <diagonal/>
    </border>
    <border>
      <left/>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medium">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bottom style="thin">
        <color auto="1"/>
      </bottom>
      <diagonal/>
    </border>
    <border>
      <left/>
      <right style="double">
        <color auto="1"/>
      </right>
      <top/>
      <bottom style="thin">
        <color auto="1"/>
      </bottom>
      <diagonal/>
    </border>
    <border>
      <left style="thin">
        <color auto="1"/>
      </left>
      <right style="double">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style="hair">
        <color indexed="8"/>
      </top>
      <bottom style="hair">
        <color indexed="8"/>
      </bottom>
      <diagonal/>
    </border>
    <border>
      <left/>
      <right/>
      <top style="thin">
        <color indexed="49"/>
      </top>
      <bottom style="double">
        <color indexed="49"/>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auto="1"/>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right/>
      <top/>
      <bottom style="thin">
        <color indexed="8"/>
      </bottom>
      <diagonal/>
    </border>
    <border>
      <left/>
      <right style="thin">
        <color indexed="63"/>
      </right>
      <top style="thin">
        <color indexed="63"/>
      </top>
      <bottom/>
      <diagonal/>
    </border>
    <border>
      <left/>
      <right/>
      <top/>
      <bottom style="double">
        <color auto="1"/>
      </bottom>
      <diagonal/>
    </border>
    <border>
      <left style="thin">
        <color indexed="8"/>
      </left>
      <right style="thin">
        <color indexed="8"/>
      </right>
      <top style="thin">
        <color indexed="8"/>
      </top>
      <bottom style="thin">
        <color indexed="8"/>
      </bottom>
      <diagonal/>
    </border>
    <border>
      <left/>
      <right/>
      <top style="medium">
        <color auto="1"/>
      </top>
      <bottom style="medium">
        <color auto="1"/>
      </bottom>
      <diagonal/>
    </border>
    <border>
      <left/>
      <right/>
      <top style="medium">
        <color indexed="8"/>
      </top>
      <bottom style="medium">
        <color indexed="8"/>
      </bottom>
      <diagonal/>
    </border>
    <border>
      <left/>
      <right/>
      <top style="thin">
        <color indexed="8"/>
      </top>
      <bottom style="thin">
        <color indexed="8"/>
      </bottom>
      <diagonal/>
    </border>
    <border>
      <left/>
      <right/>
      <top/>
      <bottom style="thick">
        <color theme="4"/>
      </bottom>
      <diagonal/>
    </border>
    <border>
      <left/>
      <right/>
      <top/>
      <bottom style="thick">
        <color indexed="62"/>
      </bottom>
      <diagonal/>
    </border>
    <border>
      <left/>
      <right/>
      <top/>
      <bottom style="thick">
        <color theme="4" tint="0.499984740745262"/>
      </bottom>
      <diagonal/>
    </border>
    <border>
      <left/>
      <right/>
      <top/>
      <bottom style="thick">
        <color indexed="22"/>
      </bottom>
      <diagonal/>
    </border>
    <border>
      <left/>
      <right/>
      <top/>
      <bottom style="medium">
        <color indexed="30"/>
      </bottom>
      <diagonal/>
    </border>
    <border>
      <left/>
      <right/>
      <top/>
      <bottom style="medium">
        <color theme="4" tint="0.399853511154515"/>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right/>
      <top/>
      <bottom style="medium">
        <color indexed="8"/>
      </bottom>
      <diagonal/>
    </border>
    <border>
      <left style="double">
        <color indexed="11"/>
      </left>
      <right style="double">
        <color indexed="11"/>
      </right>
      <top style="double">
        <color indexed="11"/>
      </top>
      <bottom style="double">
        <color indexed="11"/>
      </bottom>
      <diagonal/>
    </border>
    <border>
      <left/>
      <right/>
      <top style="hair">
        <color indexed="20"/>
      </top>
      <bottom style="hair">
        <color indexed="20"/>
      </bottom>
      <diagonal/>
    </border>
    <border>
      <left/>
      <right style="thin">
        <color auto="1"/>
      </right>
      <top/>
      <bottom/>
      <diagonal/>
    </border>
    <border>
      <left/>
      <right/>
      <top/>
      <bottom style="hair">
        <color indexed="20"/>
      </bottom>
      <diagonal/>
    </border>
    <border>
      <left/>
      <right/>
      <top style="thin">
        <color indexed="8"/>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hair">
        <color auto="1"/>
      </left>
      <right style="hair">
        <color auto="1"/>
      </right>
      <top style="thin">
        <color auto="1"/>
      </top>
      <bottom/>
      <diagonal/>
    </border>
    <border>
      <left style="hair">
        <color auto="1"/>
      </left>
      <right style="hair">
        <color auto="1"/>
      </right>
      <top style="hair">
        <color auto="1"/>
      </top>
      <bottom style="hair">
        <color auto="1"/>
      </bottom>
      <diagonal/>
    </border>
    <border>
      <left style="hair">
        <color indexed="8"/>
      </left>
      <right style="hair">
        <color indexed="8"/>
      </right>
      <top style="hair">
        <color indexed="8"/>
      </top>
      <bottom style="hair">
        <color indexed="8"/>
      </bottom>
      <diagonal/>
    </border>
    <border>
      <left style="thick">
        <color indexed="37"/>
      </left>
      <right style="thick">
        <color indexed="37"/>
      </right>
      <top style="thick">
        <color indexed="37"/>
      </top>
      <bottom style="thick">
        <color indexed="37"/>
      </bottom>
      <diagonal/>
    </border>
    <border>
      <left style="hair">
        <color auto="1"/>
      </left>
      <right style="hair">
        <color auto="1"/>
      </right>
      <top style="double">
        <color auto="1"/>
      </top>
      <bottom/>
      <diagonal/>
    </border>
    <border>
      <left style="thick">
        <color auto="1"/>
      </left>
      <right/>
      <top/>
      <bottom/>
      <diagonal/>
    </border>
    <border>
      <left/>
      <right/>
      <top style="thin">
        <color auto="1"/>
      </top>
      <bottom style="double">
        <color auto="1"/>
      </bottom>
      <diagonal/>
    </border>
    <border>
      <left style="thin">
        <color auto="1"/>
      </left>
      <right/>
      <top/>
      <bottom/>
      <diagonal/>
    </border>
    <border>
      <left/>
      <right/>
      <top/>
      <bottom style="thick">
        <color indexed="54"/>
      </bottom>
      <diagonal/>
    </border>
    <border>
      <left/>
      <right/>
      <top/>
      <bottom style="thick">
        <color indexed="49"/>
      </bottom>
      <diagonal/>
    </border>
    <border>
      <left/>
      <right/>
      <top/>
      <bottom style="thick">
        <color indexed="43"/>
      </bottom>
      <diagonal/>
    </border>
    <border>
      <left/>
      <right/>
      <top/>
      <bottom style="thick">
        <color indexed="29"/>
      </bottom>
      <diagonal/>
    </border>
    <border>
      <left/>
      <right/>
      <top/>
      <bottom style="medium">
        <color indexed="49"/>
      </bottom>
      <diagonal/>
    </border>
    <border>
      <left/>
      <right/>
      <top/>
      <bottom style="medium">
        <color indexed="29"/>
      </bottom>
      <diagonal/>
    </border>
    <border>
      <left/>
      <right/>
      <top style="thin">
        <color indexed="43"/>
      </top>
      <bottom style="double">
        <color indexed="43"/>
      </bottom>
      <diagonal/>
    </border>
    <border>
      <left style="thin">
        <color indexed="60"/>
      </left>
      <right style="thin">
        <color indexed="60"/>
      </right>
      <top style="thin">
        <color indexed="60"/>
      </top>
      <bottom style="thin">
        <color indexed="60"/>
      </bottom>
      <diagonal/>
    </border>
    <border>
      <left style="double">
        <color indexed="8"/>
      </left>
      <right style="double">
        <color indexed="8"/>
      </right>
      <top style="double">
        <color indexed="8"/>
      </top>
      <bottom style="double">
        <color indexed="8"/>
      </bottom>
      <diagonal/>
    </border>
    <border>
      <left/>
      <right/>
      <top/>
      <bottom style="double">
        <color indexed="10"/>
      </bottom>
      <diagonal/>
    </border>
    <border>
      <left style="thin">
        <color indexed="59"/>
      </left>
      <right style="thin">
        <color indexed="59"/>
      </right>
      <top style="thin">
        <color indexed="59"/>
      </top>
      <bottom style="thin">
        <color indexed="59"/>
      </bottom>
      <diagonal/>
    </border>
  </borders>
  <cellStyleXfs count="1781">
    <xf numFmtId="0" fontId="0" fillId="0" borderId="0"/>
    <xf numFmtId="43" fontId="0" fillId="0" borderId="0" applyFont="0" applyFill="0" applyBorder="0" applyAlignment="0" applyProtection="0"/>
    <xf numFmtId="44" fontId="59" fillId="0" borderId="0" applyFont="0" applyFill="0" applyBorder="0" applyAlignment="0" applyProtection="0">
      <alignment vertical="center"/>
    </xf>
    <xf numFmtId="9" fontId="0" fillId="0" borderId="0" applyFont="0" applyFill="0" applyBorder="0" applyAlignment="0" applyProtection="0">
      <alignment vertical="center"/>
    </xf>
    <xf numFmtId="41" fontId="59" fillId="0" borderId="0" applyFont="0" applyFill="0" applyBorder="0" applyAlignment="0" applyProtection="0">
      <alignment vertical="center"/>
    </xf>
    <xf numFmtId="42" fontId="59" fillId="0" borderId="0" applyFont="0" applyFill="0" applyBorder="0" applyAlignment="0" applyProtection="0">
      <alignment vertical="center"/>
    </xf>
    <xf numFmtId="0" fontId="25" fillId="0" borderId="0" applyNumberFormat="0" applyFill="0" applyBorder="0" applyAlignment="0" applyProtection="0">
      <alignment vertical="top"/>
      <protection locked="0"/>
    </xf>
    <xf numFmtId="0" fontId="60" fillId="0" borderId="0" applyNumberFormat="0" applyFill="0" applyBorder="0" applyAlignment="0" applyProtection="0">
      <alignment vertical="center"/>
    </xf>
    <xf numFmtId="0" fontId="59" fillId="14" borderId="49" applyNumberFormat="0" applyFont="0" applyAlignment="0" applyProtection="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4" fillId="0" borderId="50" applyNumberFormat="0" applyFill="0" applyAlignment="0" applyProtection="0">
      <alignment vertical="center"/>
    </xf>
    <xf numFmtId="0" fontId="65" fillId="0" borderId="50" applyNumberFormat="0" applyFill="0" applyAlignment="0" applyProtection="0">
      <alignment vertical="center"/>
    </xf>
    <xf numFmtId="0" fontId="66" fillId="0" borderId="51" applyNumberFormat="0" applyFill="0" applyAlignment="0" applyProtection="0">
      <alignment vertical="center"/>
    </xf>
    <xf numFmtId="0" fontId="66" fillId="0" borderId="0" applyNumberFormat="0" applyFill="0" applyBorder="0" applyAlignment="0" applyProtection="0">
      <alignment vertical="center"/>
    </xf>
    <xf numFmtId="0" fontId="67" fillId="15" borderId="52" applyNumberFormat="0" applyAlignment="0" applyProtection="0">
      <alignment vertical="center"/>
    </xf>
    <xf numFmtId="0" fontId="68" fillId="16" borderId="53" applyNumberFormat="0" applyAlignment="0" applyProtection="0">
      <alignment vertical="center"/>
    </xf>
    <xf numFmtId="0" fontId="69" fillId="16" borderId="52" applyNumberFormat="0" applyAlignment="0" applyProtection="0">
      <alignment vertical="center"/>
    </xf>
    <xf numFmtId="0" fontId="70" fillId="17" borderId="54" applyNumberFormat="0" applyAlignment="0" applyProtection="0">
      <alignment vertical="center"/>
    </xf>
    <xf numFmtId="0" fontId="71" fillId="0" borderId="55" applyNumberFormat="0" applyFill="0" applyAlignment="0" applyProtection="0">
      <alignment vertical="center"/>
    </xf>
    <xf numFmtId="0" fontId="72" fillId="0" borderId="56" applyNumberFormat="0" applyFill="0" applyAlignment="0" applyProtection="0">
      <alignment vertical="center"/>
    </xf>
    <xf numFmtId="0" fontId="73" fillId="18" borderId="0" applyNumberFormat="0" applyBorder="0" applyAlignment="0" applyProtection="0">
      <alignment vertical="center"/>
    </xf>
    <xf numFmtId="0" fontId="74" fillId="19" borderId="0" applyNumberFormat="0" applyBorder="0" applyAlignment="0" applyProtection="0">
      <alignment vertical="center"/>
    </xf>
    <xf numFmtId="0" fontId="75" fillId="20" borderId="0" applyNumberFormat="0" applyBorder="0" applyAlignment="0" applyProtection="0">
      <alignment vertical="center"/>
    </xf>
    <xf numFmtId="0" fontId="76" fillId="21" borderId="0" applyNumberFormat="0" applyBorder="0" applyAlignment="0" applyProtection="0">
      <alignment vertical="center"/>
    </xf>
    <xf numFmtId="0" fontId="77" fillId="22" borderId="0" applyNumberFormat="0" applyBorder="0" applyAlignment="0" applyProtection="0">
      <alignment vertical="center"/>
    </xf>
    <xf numFmtId="0" fontId="77" fillId="23" borderId="0" applyNumberFormat="0" applyBorder="0" applyAlignment="0" applyProtection="0">
      <alignment vertical="center"/>
    </xf>
    <xf numFmtId="0" fontId="76" fillId="24" borderId="0" applyNumberFormat="0" applyBorder="0" applyAlignment="0" applyProtection="0">
      <alignment vertical="center"/>
    </xf>
    <xf numFmtId="0" fontId="76" fillId="25" borderId="0" applyNumberFormat="0" applyBorder="0" applyAlignment="0" applyProtection="0">
      <alignment vertical="center"/>
    </xf>
    <xf numFmtId="0" fontId="77" fillId="26" borderId="0" applyNumberFormat="0" applyBorder="0" applyAlignment="0" applyProtection="0">
      <alignment vertical="center"/>
    </xf>
    <xf numFmtId="0" fontId="77" fillId="27" borderId="0" applyNumberFormat="0" applyBorder="0" applyAlignment="0" applyProtection="0">
      <alignment vertical="center"/>
    </xf>
    <xf numFmtId="0" fontId="76" fillId="28" borderId="0" applyNumberFormat="0" applyBorder="0" applyAlignment="0" applyProtection="0">
      <alignment vertical="center"/>
    </xf>
    <xf numFmtId="0" fontId="76" fillId="29" borderId="0" applyNumberFormat="0" applyBorder="0" applyAlignment="0" applyProtection="0">
      <alignment vertical="center"/>
    </xf>
    <xf numFmtId="0" fontId="77" fillId="30" borderId="0" applyNumberFormat="0" applyBorder="0" applyAlignment="0" applyProtection="0">
      <alignment vertical="center"/>
    </xf>
    <xf numFmtId="0" fontId="77" fillId="31" borderId="0" applyNumberFormat="0" applyBorder="0" applyAlignment="0" applyProtection="0">
      <alignment vertical="center"/>
    </xf>
    <xf numFmtId="0" fontId="76" fillId="32" borderId="0" applyNumberFormat="0" applyBorder="0" applyAlignment="0" applyProtection="0">
      <alignment vertical="center"/>
    </xf>
    <xf numFmtId="0" fontId="76" fillId="33" borderId="0" applyNumberFormat="0" applyBorder="0" applyAlignment="0" applyProtection="0">
      <alignment vertical="center"/>
    </xf>
    <xf numFmtId="0" fontId="77" fillId="34" borderId="0" applyNumberFormat="0" applyBorder="0" applyAlignment="0" applyProtection="0">
      <alignment vertical="center"/>
    </xf>
    <xf numFmtId="0" fontId="77" fillId="35" borderId="0" applyNumberFormat="0" applyBorder="0" applyAlignment="0" applyProtection="0">
      <alignment vertical="center"/>
    </xf>
    <xf numFmtId="0" fontId="76" fillId="36" borderId="0" applyNumberFormat="0" applyBorder="0" applyAlignment="0" applyProtection="0">
      <alignment vertical="center"/>
    </xf>
    <xf numFmtId="0" fontId="76" fillId="37" borderId="0" applyNumberFormat="0" applyBorder="0" applyAlignment="0" applyProtection="0">
      <alignment vertical="center"/>
    </xf>
    <xf numFmtId="0" fontId="77" fillId="38" borderId="0" applyNumberFormat="0" applyBorder="0" applyAlignment="0" applyProtection="0">
      <alignment vertical="center"/>
    </xf>
    <xf numFmtId="0" fontId="77" fillId="39" borderId="0" applyNumberFormat="0" applyBorder="0" applyAlignment="0" applyProtection="0">
      <alignment vertical="center"/>
    </xf>
    <xf numFmtId="0" fontId="76" fillId="40" borderId="0" applyNumberFormat="0" applyBorder="0" applyAlignment="0" applyProtection="0">
      <alignment vertical="center"/>
    </xf>
    <xf numFmtId="0" fontId="76" fillId="41" borderId="0" applyNumberFormat="0" applyBorder="0" applyAlignment="0" applyProtection="0">
      <alignment vertical="center"/>
    </xf>
    <xf numFmtId="0" fontId="77" fillId="42" borderId="0" applyNumberFormat="0" applyBorder="0" applyAlignment="0" applyProtection="0">
      <alignment vertical="center"/>
    </xf>
    <xf numFmtId="0" fontId="77" fillId="43" borderId="0" applyNumberFormat="0" applyBorder="0" applyAlignment="0" applyProtection="0">
      <alignment vertical="center"/>
    </xf>
    <xf numFmtId="0" fontId="76" fillId="44" borderId="0" applyNumberFormat="0" applyBorder="0" applyAlignment="0" applyProtection="0">
      <alignment vertical="center"/>
    </xf>
    <xf numFmtId="0" fontId="78" fillId="0" borderId="0"/>
    <xf numFmtId="0" fontId="11" fillId="0" borderId="0"/>
    <xf numFmtId="176" fontId="57" fillId="0" borderId="0" applyFont="0" applyFill="0" applyBorder="0" applyAlignment="0" applyProtection="0"/>
    <xf numFmtId="176" fontId="0" fillId="0" borderId="0" applyFont="0" applyFill="0" applyBorder="0" applyAlignment="0" applyProtection="0"/>
    <xf numFmtId="176" fontId="20" fillId="0" borderId="0" applyFont="0" applyFill="0" applyBorder="0" applyAlignment="0" applyProtection="0"/>
    <xf numFmtId="176" fontId="0" fillId="0" borderId="0" applyFont="0" applyFill="0" applyBorder="0" applyAlignment="0" applyProtection="0">
      <alignment vertical="center"/>
    </xf>
    <xf numFmtId="177" fontId="57" fillId="0" borderId="0" applyFont="0" applyFill="0" applyBorder="0" applyAlignment="0" applyProtection="0"/>
    <xf numFmtId="177" fontId="41" fillId="0" borderId="0" applyFont="0" applyFill="0" applyBorder="0" applyAlignment="0" applyProtection="0"/>
    <xf numFmtId="177" fontId="20" fillId="0" borderId="0" applyFont="0" applyFill="0" applyBorder="0" applyAlignment="0" applyProtection="0"/>
    <xf numFmtId="177" fontId="41" fillId="0" borderId="0" applyFont="0" applyFill="0" applyBorder="0" applyAlignment="0" applyProtection="0">
      <alignment vertical="center"/>
    </xf>
    <xf numFmtId="178" fontId="57" fillId="0" borderId="0" applyFont="0" applyFill="0" applyBorder="0" applyAlignment="0" applyProtection="0"/>
    <xf numFmtId="178" fontId="0" fillId="0" borderId="0" applyFont="0" applyFill="0" applyBorder="0" applyAlignment="0" applyProtection="0"/>
    <xf numFmtId="178" fontId="20" fillId="0" borderId="0" applyFont="0" applyFill="0" applyBorder="0" applyAlignment="0" applyProtection="0"/>
    <xf numFmtId="178" fontId="0" fillId="0" borderId="0" applyFont="0" applyFill="0" applyBorder="0" applyAlignment="0" applyProtection="0">
      <alignment vertical="center"/>
    </xf>
    <xf numFmtId="179" fontId="57" fillId="0" borderId="0" applyFont="0" applyFill="0" applyBorder="0" applyAlignment="0" applyProtection="0"/>
    <xf numFmtId="179" fontId="41" fillId="0" borderId="0" applyFont="0" applyFill="0" applyBorder="0" applyAlignment="0" applyProtection="0"/>
    <xf numFmtId="179" fontId="20" fillId="0" borderId="0" applyFont="0" applyFill="0" applyBorder="0" applyAlignment="0" applyProtection="0"/>
    <xf numFmtId="179" fontId="41" fillId="0" borderId="0" applyFont="0" applyFill="0" applyBorder="0" applyAlignment="0" applyProtection="0">
      <alignment vertical="center"/>
    </xf>
    <xf numFmtId="180" fontId="57" fillId="0" borderId="0" applyFont="0" applyFill="0" applyBorder="0" applyAlignment="0" applyProtection="0"/>
    <xf numFmtId="180" fontId="41" fillId="0" borderId="0" applyFont="0" applyFill="0" applyBorder="0" applyAlignment="0" applyProtection="0"/>
    <xf numFmtId="180" fontId="20" fillId="0" borderId="0" applyFont="0" applyFill="0" applyBorder="0" applyAlignment="0" applyProtection="0"/>
    <xf numFmtId="180" fontId="41" fillId="0" borderId="0" applyFont="0" applyFill="0" applyBorder="0" applyAlignment="0" applyProtection="0">
      <alignment vertical="center"/>
    </xf>
    <xf numFmtId="181" fontId="78" fillId="0" borderId="0" applyFont="0" applyFill="0" applyBorder="0" applyAlignment="0" applyProtection="0"/>
    <xf numFmtId="182" fontId="57" fillId="0" borderId="0" applyFont="0" applyFill="0" applyBorder="0" applyAlignment="0" applyProtection="0"/>
    <xf numFmtId="182" fontId="0" fillId="0" borderId="0" applyFont="0" applyFill="0" applyBorder="0" applyAlignment="0" applyProtection="0"/>
    <xf numFmtId="182" fontId="20" fillId="0" borderId="0" applyFont="0" applyFill="0" applyBorder="0" applyAlignment="0" applyProtection="0"/>
    <xf numFmtId="182" fontId="0" fillId="0" borderId="0" applyFont="0" applyFill="0" applyBorder="0" applyAlignment="0" applyProtection="0">
      <alignment vertical="center"/>
    </xf>
    <xf numFmtId="37" fontId="57" fillId="0" borderId="15" applyFont="0" applyFill="0" applyBorder="0" applyAlignment="0" applyProtection="0"/>
    <xf numFmtId="37" fontId="0" fillId="0" borderId="15" applyFont="0" applyFill="0" applyBorder="0" applyAlignment="0" applyProtection="0"/>
    <xf numFmtId="37" fontId="20" fillId="0" borderId="15" applyFont="0" applyFill="0" applyBorder="0" applyAlignment="0" applyProtection="0">
      <alignment vertical="center"/>
    </xf>
    <xf numFmtId="37" fontId="20" fillId="0" borderId="15" applyFont="0" applyFill="0" applyBorder="0" applyAlignment="0" applyProtection="0"/>
    <xf numFmtId="37" fontId="0" fillId="0" borderId="15" applyFont="0" applyFill="0" applyBorder="0" applyAlignment="0" applyProtection="0">
      <alignment vertical="center"/>
    </xf>
    <xf numFmtId="183" fontId="24" fillId="0" borderId="0"/>
    <xf numFmtId="183" fontId="24" fillId="0" borderId="0">
      <alignment vertical="center"/>
    </xf>
    <xf numFmtId="184" fontId="0" fillId="0" borderId="4"/>
    <xf numFmtId="184" fontId="0" fillId="0" borderId="4">
      <alignment vertical="center"/>
    </xf>
    <xf numFmtId="39" fontId="57" fillId="0" borderId="0" applyFont="0" applyFill="0" applyBorder="0" applyAlignment="0" applyProtection="0"/>
    <xf numFmtId="39" fontId="24" fillId="0" borderId="0" applyFont="0" applyFill="0" applyBorder="0" applyAlignment="0" applyProtection="0"/>
    <xf numFmtId="39" fontId="20" fillId="0" borderId="0" applyFont="0" applyFill="0" applyBorder="0" applyAlignment="0" applyProtection="0"/>
    <xf numFmtId="39" fontId="24" fillId="0" borderId="0" applyFont="0" applyFill="0" applyBorder="0" applyAlignment="0" applyProtection="0">
      <alignment vertical="center"/>
    </xf>
    <xf numFmtId="184" fontId="57" fillId="0" borderId="0" applyFont="0" applyFill="0" applyBorder="0" applyAlignment="0" applyProtection="0"/>
    <xf numFmtId="184" fontId="0" fillId="0" borderId="0" applyFont="0" applyFill="0" applyBorder="0" applyAlignment="0" applyProtection="0"/>
    <xf numFmtId="184" fontId="20" fillId="0" borderId="0" applyFont="0" applyFill="0" applyBorder="0" applyAlignment="0" applyProtection="0"/>
    <xf numFmtId="184" fontId="0" fillId="0" borderId="0" applyFont="0" applyFill="0" applyBorder="0" applyAlignment="0" applyProtection="0">
      <alignment vertical="center"/>
    </xf>
    <xf numFmtId="183" fontId="57" fillId="0" borderId="0" applyFont="0" applyFill="0" applyBorder="0" applyAlignment="0" applyProtection="0"/>
    <xf numFmtId="183" fontId="24" fillId="0" borderId="0" applyFont="0" applyFill="0" applyBorder="0" applyAlignment="0" applyProtection="0"/>
    <xf numFmtId="183" fontId="20" fillId="0" borderId="0" applyFont="0" applyFill="0" applyBorder="0" applyAlignment="0" applyProtection="0"/>
    <xf numFmtId="183" fontId="24" fillId="0" borderId="0" applyFont="0" applyFill="0" applyBorder="0" applyAlignment="0" applyProtection="0">
      <alignment vertical="center"/>
    </xf>
    <xf numFmtId="2" fontId="57" fillId="0" borderId="0" applyFont="0" applyFill="0" applyBorder="0" applyAlignment="0" applyProtection="0"/>
    <xf numFmtId="2" fontId="0" fillId="0" borderId="0" applyFont="0" applyFill="0" applyBorder="0" applyAlignment="0" applyProtection="0"/>
    <xf numFmtId="2" fontId="20" fillId="0" borderId="0" applyFont="0" applyFill="0" applyBorder="0" applyAlignment="0" applyProtection="0"/>
    <xf numFmtId="2" fontId="0" fillId="0" borderId="0" applyFont="0" applyFill="0" applyBorder="0" applyAlignment="0" applyProtection="0">
      <alignment vertical="center"/>
    </xf>
    <xf numFmtId="0" fontId="79" fillId="0" borderId="0" applyFont="0" applyFill="0" applyBorder="0" applyAlignment="0" applyProtection="0"/>
    <xf numFmtId="185" fontId="80" fillId="0" borderId="0" applyFont="0" applyFill="0" applyBorder="0" applyAlignment="0" applyProtection="0"/>
    <xf numFmtId="0" fontId="20" fillId="0" borderId="0" applyFont="0" applyFill="0" applyBorder="0" applyAlignment="0" applyProtection="0"/>
    <xf numFmtId="0" fontId="79" fillId="0" borderId="0" applyFont="0" applyFill="0" applyBorder="0" applyAlignment="0" applyProtection="0">
      <alignment vertical="center"/>
    </xf>
    <xf numFmtId="0" fontId="57" fillId="0" borderId="0" applyFont="0" applyFill="0" applyBorder="0" applyAlignment="0" applyProtection="0"/>
    <xf numFmtId="0" fontId="20" fillId="0" borderId="0" applyFont="0" applyFill="0" applyBorder="0" applyAlignment="0" applyProtection="0">
      <alignment vertical="center"/>
    </xf>
    <xf numFmtId="186" fontId="81" fillId="0" borderId="0" applyFont="0" applyFill="0" applyBorder="0" applyAlignment="0" applyProtection="0"/>
    <xf numFmtId="186" fontId="81" fillId="0" borderId="0" applyFont="0" applyFill="0" applyBorder="0" applyAlignment="0" applyProtection="0">
      <alignment vertical="center"/>
    </xf>
    <xf numFmtId="40" fontId="80" fillId="0" borderId="0" applyFont="0" applyFill="0" applyBorder="0" applyAlignment="0" applyProtection="0"/>
    <xf numFmtId="38" fontId="80" fillId="0" borderId="0" applyFont="0" applyFill="0" applyBorder="0" applyAlignment="0" applyProtection="0"/>
    <xf numFmtId="187" fontId="0" fillId="0" borderId="0" applyFont="0" applyFill="0" applyBorder="0" applyAlignment="0" applyProtection="0"/>
    <xf numFmtId="188" fontId="81" fillId="0" borderId="0" applyFont="0" applyFill="0" applyBorder="0" applyAlignment="0" applyProtection="0"/>
    <xf numFmtId="189" fontId="81" fillId="0" borderId="0" applyFont="0" applyFill="0" applyBorder="0" applyAlignment="0" applyProtection="0"/>
    <xf numFmtId="190" fontId="81" fillId="0" borderId="0" applyFont="0" applyFill="0" applyBorder="0" applyAlignment="0" applyProtection="0"/>
    <xf numFmtId="191" fontId="57" fillId="0" borderId="0" applyFont="0" applyFill="0" applyBorder="0" applyAlignment="0" applyProtection="0"/>
    <xf numFmtId="191" fontId="20" fillId="0" borderId="0" applyFont="0" applyFill="0" applyBorder="0" applyAlignment="0" applyProtection="0"/>
    <xf numFmtId="191" fontId="20" fillId="0" borderId="0" applyFont="0" applyFill="0" applyBorder="0" applyAlignment="0" applyProtection="0">
      <alignment vertical="center"/>
    </xf>
    <xf numFmtId="192" fontId="57" fillId="0" borderId="0" applyFont="0" applyFill="0" applyBorder="0" applyAlignment="0" applyProtection="0"/>
    <xf numFmtId="192" fontId="20" fillId="0" borderId="0" applyFont="0" applyFill="0" applyBorder="0" applyAlignment="0" applyProtection="0"/>
    <xf numFmtId="192" fontId="20" fillId="0" borderId="0" applyFont="0" applyFill="0" applyBorder="0" applyAlignment="0" applyProtection="0">
      <alignment vertical="center"/>
    </xf>
    <xf numFmtId="193" fontId="78" fillId="0" borderId="0"/>
    <xf numFmtId="0" fontId="78" fillId="0" borderId="0">
      <alignment vertical="center"/>
    </xf>
    <xf numFmtId="0" fontId="82" fillId="0" borderId="0"/>
    <xf numFmtId="49" fontId="24" fillId="0" borderId="0" applyProtection="0">
      <alignment horizontal="left"/>
    </xf>
    <xf numFmtId="49" fontId="24" fillId="0" borderId="0" applyProtection="0">
      <alignment horizontal="left" vertical="center"/>
    </xf>
    <xf numFmtId="49" fontId="83" fillId="0" borderId="0" applyProtection="0">
      <alignment horizontal="left"/>
    </xf>
    <xf numFmtId="49" fontId="83" fillId="0" borderId="0" applyProtection="0">
      <alignment horizontal="left" vertical="center"/>
    </xf>
    <xf numFmtId="0" fontId="0" fillId="6" borderId="0" applyNumberFormat="0" applyFont="0" applyBorder="0" applyAlignment="0" applyProtection="0"/>
    <xf numFmtId="0" fontId="84" fillId="0" borderId="0"/>
    <xf numFmtId="0" fontId="84" fillId="0" borderId="0">
      <alignment vertical="center"/>
    </xf>
    <xf numFmtId="0" fontId="85" fillId="0" borderId="0"/>
    <xf numFmtId="0" fontId="85" fillId="0" borderId="0">
      <alignment vertical="center"/>
    </xf>
    <xf numFmtId="0" fontId="78" fillId="0" borderId="0">
      <protection locked="0"/>
    </xf>
    <xf numFmtId="0" fontId="78" fillId="0" borderId="0">
      <alignment vertical="center"/>
      <protection locked="0"/>
    </xf>
    <xf numFmtId="0" fontId="78" fillId="0" borderId="0" applyNumberFormat="0" applyFill="0" applyBorder="0" applyAlignment="0" applyProtection="0"/>
    <xf numFmtId="0" fontId="78" fillId="0" borderId="0" applyNumberFormat="0" applyFill="0" applyBorder="0" applyAlignment="0" applyProtection="0">
      <alignment vertical="center"/>
    </xf>
    <xf numFmtId="0" fontId="82" fillId="0" borderId="0">
      <protection locked="0"/>
    </xf>
    <xf numFmtId="0" fontId="82" fillId="0" borderId="0">
      <alignment vertical="center"/>
      <protection locked="0"/>
    </xf>
    <xf numFmtId="0" fontId="86" fillId="0" borderId="0"/>
    <xf numFmtId="0" fontId="86" fillId="0" borderId="0">
      <alignment vertical="center"/>
    </xf>
    <xf numFmtId="0" fontId="87" fillId="0" borderId="0">
      <alignment vertical="top"/>
    </xf>
    <xf numFmtId="0" fontId="0" fillId="0" borderId="0">
      <alignment vertical="top"/>
      <protection locked="0"/>
    </xf>
    <xf numFmtId="0" fontId="87" fillId="0" borderId="0">
      <alignment vertical="top"/>
      <protection locked="0"/>
    </xf>
    <xf numFmtId="0" fontId="57" fillId="0" borderId="0"/>
    <xf numFmtId="0" fontId="88" fillId="0" borderId="0"/>
    <xf numFmtId="0" fontId="0" fillId="0" borderId="0" applyNumberFormat="0" applyFill="0" applyBorder="0" applyAlignment="0" applyProtection="0"/>
    <xf numFmtId="0" fontId="0" fillId="0" borderId="0" applyNumberFormat="0" applyFill="0" applyBorder="0" applyAlignment="0" applyProtection="0">
      <alignment vertical="center"/>
    </xf>
    <xf numFmtId="0" fontId="0" fillId="0" borderId="0">
      <protection locked="0"/>
    </xf>
    <xf numFmtId="0" fontId="88" fillId="0" borderId="0">
      <alignment vertical="center"/>
    </xf>
    <xf numFmtId="0" fontId="57" fillId="0" borderId="0" applyNumberFormat="0" applyFill="0" applyBorder="0" applyAlignment="0" applyProtection="0"/>
    <xf numFmtId="0" fontId="57" fillId="0" borderId="0" applyNumberFormat="0" applyFill="0" applyBorder="0" applyAlignment="0" applyProtection="0">
      <alignment vertical="center"/>
    </xf>
    <xf numFmtId="193" fontId="88" fillId="0" borderId="0"/>
    <xf numFmtId="0" fontId="22" fillId="0" borderId="0"/>
    <xf numFmtId="0" fontId="22" fillId="0" borderId="0">
      <alignment vertical="center"/>
    </xf>
    <xf numFmtId="183" fontId="78" fillId="0" borderId="0" applyFont="0" applyFill="0" applyBorder="0" applyAlignment="0" applyProtection="0"/>
    <xf numFmtId="183" fontId="78" fillId="0" borderId="0" applyFont="0" applyFill="0" applyBorder="0" applyAlignment="0" applyProtection="0">
      <alignment vertical="center"/>
    </xf>
    <xf numFmtId="0" fontId="0" fillId="0" borderId="0">
      <alignment vertical="center"/>
      <protection locked="0"/>
    </xf>
    <xf numFmtId="0" fontId="86" fillId="0" borderId="0">
      <protection locked="0"/>
    </xf>
    <xf numFmtId="0" fontId="86" fillId="0" borderId="0">
      <alignment vertical="center"/>
      <protection locked="0"/>
    </xf>
    <xf numFmtId="0" fontId="87" fillId="0" borderId="0">
      <alignment vertical="center"/>
    </xf>
    <xf numFmtId="0" fontId="87" fillId="0" borderId="0"/>
    <xf numFmtId="0" fontId="82" fillId="0" borderId="0">
      <alignment vertical="center"/>
    </xf>
    <xf numFmtId="0" fontId="88" fillId="0" borderId="0">
      <protection locked="0"/>
    </xf>
    <xf numFmtId="193" fontId="88" fillId="0" borderId="0">
      <protection locked="0"/>
    </xf>
    <xf numFmtId="0" fontId="89" fillId="0" borderId="57" applyNumberFormat="0" applyFill="0" applyAlignment="0" applyProtection="0"/>
    <xf numFmtId="0" fontId="90" fillId="0" borderId="0"/>
    <xf numFmtId="0" fontId="90" fillId="0" borderId="0">
      <alignment vertical="center"/>
    </xf>
    <xf numFmtId="0" fontId="91" fillId="0" borderId="0"/>
    <xf numFmtId="0" fontId="91" fillId="0" borderId="0">
      <alignment vertical="center"/>
    </xf>
    <xf numFmtId="0" fontId="88" fillId="0" borderId="0">
      <alignment vertical="center"/>
      <protection locked="0"/>
    </xf>
    <xf numFmtId="0" fontId="92" fillId="0" borderId="0"/>
    <xf numFmtId="0" fontId="93" fillId="0" borderId="58" applyNumberFormat="0" applyFill="0" applyAlignment="0" applyProtection="0">
      <alignment vertical="center"/>
    </xf>
    <xf numFmtId="0" fontId="93" fillId="0" borderId="59" applyNumberFormat="0" applyFill="0" applyAlignment="0" applyProtection="0">
      <alignment vertical="center"/>
    </xf>
    <xf numFmtId="0" fontId="94" fillId="2" borderId="60" applyNumberFormat="0" applyAlignment="0" applyProtection="0">
      <alignment vertical="center"/>
    </xf>
    <xf numFmtId="0" fontId="94" fillId="45" borderId="60" applyNumberFormat="0" applyAlignment="0" applyProtection="0">
      <alignment vertical="center"/>
    </xf>
    <xf numFmtId="194" fontId="24" fillId="0" borderId="0" applyFill="0" applyBorder="0" applyProtection="0">
      <alignment horizontal="right"/>
    </xf>
    <xf numFmtId="194" fontId="24" fillId="0" borderId="0" applyFill="0" applyBorder="0" applyProtection="0">
      <alignment horizontal="right" vertical="center"/>
    </xf>
    <xf numFmtId="195" fontId="24" fillId="0" borderId="0" applyFill="0" applyBorder="0" applyProtection="0">
      <alignment horizontal="right"/>
    </xf>
    <xf numFmtId="195" fontId="24" fillId="0" borderId="0" applyFill="0" applyBorder="0" applyProtection="0">
      <alignment horizontal="right" vertical="center"/>
    </xf>
    <xf numFmtId="196" fontId="95" fillId="0" borderId="0" applyFill="0" applyBorder="0" applyProtection="0">
      <alignment horizontal="center"/>
    </xf>
    <xf numFmtId="196" fontId="95" fillId="0" borderId="0" applyFill="0" applyBorder="0" applyProtection="0">
      <alignment horizontal="center" vertical="center"/>
    </xf>
    <xf numFmtId="197" fontId="95" fillId="0" borderId="0" applyFill="0" applyBorder="0" applyProtection="0">
      <alignment horizontal="center"/>
    </xf>
    <xf numFmtId="197" fontId="95" fillId="0" borderId="0" applyFill="0" applyBorder="0" applyProtection="0">
      <alignment horizontal="center" vertical="center"/>
    </xf>
    <xf numFmtId="198" fontId="96" fillId="0" borderId="0" applyFill="0" applyBorder="0" applyProtection="0">
      <alignment horizontal="right"/>
    </xf>
    <xf numFmtId="198" fontId="96" fillId="0" borderId="0" applyFill="0" applyBorder="0" applyProtection="0">
      <alignment horizontal="right" vertical="center"/>
    </xf>
    <xf numFmtId="199" fontId="24" fillId="0" borderId="0" applyFill="0" applyBorder="0" applyProtection="0">
      <alignment horizontal="right"/>
    </xf>
    <xf numFmtId="199" fontId="24" fillId="0" borderId="0" applyFill="0" applyBorder="0" applyProtection="0">
      <alignment horizontal="right" vertical="center"/>
    </xf>
    <xf numFmtId="200" fontId="24" fillId="0" borderId="0" applyFill="0" applyBorder="0" applyProtection="0">
      <alignment horizontal="right"/>
    </xf>
    <xf numFmtId="200" fontId="24" fillId="0" borderId="0" applyFill="0" applyBorder="0" applyProtection="0">
      <alignment horizontal="right" vertical="center"/>
    </xf>
    <xf numFmtId="201" fontId="24" fillId="0" borderId="0" applyFill="0" applyBorder="0" applyProtection="0">
      <alignment horizontal="right"/>
    </xf>
    <xf numFmtId="201" fontId="24" fillId="0" borderId="0" applyFill="0" applyBorder="0" applyProtection="0">
      <alignment horizontal="right" vertical="center"/>
    </xf>
    <xf numFmtId="202" fontId="24" fillId="0" borderId="0" applyFill="0" applyBorder="0" applyProtection="0">
      <alignment horizontal="right"/>
    </xf>
    <xf numFmtId="202" fontId="24" fillId="0" borderId="0" applyFill="0" applyBorder="0" applyProtection="0">
      <alignment horizontal="right" vertical="center"/>
    </xf>
    <xf numFmtId="0" fontId="97" fillId="0" borderId="0"/>
    <xf numFmtId="0" fontId="98" fillId="0" borderId="0"/>
    <xf numFmtId="0" fontId="98" fillId="0" borderId="0">
      <alignment vertical="center"/>
    </xf>
    <xf numFmtId="0" fontId="97" fillId="0" borderId="0">
      <alignment vertical="center"/>
    </xf>
    <xf numFmtId="0" fontId="99" fillId="0" borderId="0"/>
    <xf numFmtId="191" fontId="78" fillId="0" borderId="0" applyFont="0" applyFill="0" applyBorder="0" applyAlignment="0" applyProtection="0"/>
    <xf numFmtId="191" fontId="78" fillId="0" borderId="0" applyFont="0" applyFill="0" applyBorder="0" applyAlignment="0" applyProtection="0">
      <alignment vertical="center"/>
    </xf>
    <xf numFmtId="187" fontId="100" fillId="0" borderId="0"/>
    <xf numFmtId="190" fontId="78" fillId="0" borderId="0" applyFont="0" applyFill="0" applyBorder="0" applyAlignment="0" applyProtection="0"/>
    <xf numFmtId="192" fontId="78" fillId="0" borderId="0" applyFont="0" applyFill="0" applyBorder="0" applyAlignment="0" applyProtection="0"/>
    <xf numFmtId="192" fontId="78" fillId="0" borderId="0" applyFont="0" applyFill="0" applyBorder="0" applyAlignment="0" applyProtection="0">
      <alignment vertical="center"/>
    </xf>
    <xf numFmtId="0" fontId="101" fillId="0" borderId="0" applyNumberFormat="0" applyFill="0" applyBorder="0" applyAlignment="0" applyProtection="0">
      <alignment vertical="top"/>
      <protection locked="0"/>
    </xf>
    <xf numFmtId="0" fontId="102" fillId="0" borderId="0" applyNumberFormat="0" applyFill="0" applyBorder="0" applyAlignment="0" applyProtection="0">
      <alignment vertical="top"/>
      <protection locked="0"/>
    </xf>
    <xf numFmtId="0" fontId="103" fillId="0" borderId="0" applyNumberFormat="0" applyFill="0" applyBorder="0" applyAlignment="0" applyProtection="0">
      <alignment vertical="top"/>
      <protection locked="0"/>
    </xf>
    <xf numFmtId="0" fontId="104" fillId="46" borderId="0" applyNumberFormat="0" applyBorder="0" applyAlignment="0" applyProtection="0">
      <alignment vertical="center"/>
    </xf>
    <xf numFmtId="0" fontId="78" fillId="47" borderId="61" applyNumberFormat="0" applyFont="0" applyAlignment="0" applyProtection="0">
      <alignment vertical="center"/>
    </xf>
    <xf numFmtId="0" fontId="105" fillId="0" borderId="0" applyNumberFormat="0" applyFill="0" applyBorder="0" applyAlignment="0" applyProtection="0">
      <alignment vertical="center"/>
    </xf>
    <xf numFmtId="0" fontId="106" fillId="0" borderId="0" applyNumberFormat="0" applyFill="0" applyBorder="0" applyAlignment="0" applyProtection="0">
      <alignment vertical="top"/>
      <protection locked="0"/>
    </xf>
    <xf numFmtId="0" fontId="107" fillId="0" borderId="0" applyNumberFormat="0" applyFill="0" applyBorder="0" applyAlignment="0" applyProtection="0">
      <alignment vertical="center"/>
    </xf>
    <xf numFmtId="0" fontId="108" fillId="0" borderId="0" applyNumberFormat="0" applyFill="0" applyBorder="0" applyAlignment="0" applyProtection="0">
      <alignment vertical="top"/>
      <protection locked="0"/>
    </xf>
    <xf numFmtId="37" fontId="109" fillId="0" borderId="0"/>
    <xf numFmtId="3" fontId="57" fillId="0" borderId="0" applyFont="0" applyFill="0" applyBorder="0" applyAlignment="0" applyProtection="0"/>
    <xf numFmtId="3" fontId="24" fillId="0" borderId="0" applyFont="0" applyFill="0" applyBorder="0" applyAlignment="0" applyProtection="0"/>
    <xf numFmtId="9" fontId="0" fillId="0" borderId="0" applyFont="0" applyFill="0" applyBorder="0" applyAlignment="0" applyProtection="0"/>
    <xf numFmtId="3" fontId="20" fillId="0" borderId="0" applyFont="0" applyFill="0" applyBorder="0" applyAlignment="0" applyProtection="0"/>
    <xf numFmtId="3" fontId="24" fillId="0" borderId="0" applyFont="0" applyFill="0" applyBorder="0" applyAlignment="0" applyProtection="0">
      <alignment vertical="center"/>
    </xf>
    <xf numFmtId="203" fontId="78" fillId="0" borderId="0" applyFont="0" applyFill="0" applyBorder="0" applyAlignment="0" applyProtection="0"/>
    <xf numFmtId="204" fontId="20" fillId="0" borderId="0" applyFont="0" applyFill="0" applyBorder="0" applyAlignment="0" applyProtection="0"/>
    <xf numFmtId="205" fontId="78" fillId="0" borderId="0" applyFont="0" applyFill="0" applyBorder="0" applyAlignment="0" applyProtection="0">
      <alignment vertical="center"/>
    </xf>
    <xf numFmtId="205" fontId="20" fillId="0" borderId="0" applyFont="0" applyFill="0" applyBorder="0" applyAlignment="0" applyProtection="0"/>
    <xf numFmtId="205" fontId="78" fillId="0" borderId="0" applyFont="0" applyFill="0" applyBorder="0" applyAlignment="0" applyProtection="0"/>
    <xf numFmtId="205" fontId="57" fillId="0" borderId="0" applyFont="0" applyFill="0" applyBorder="0" applyAlignment="0" applyProtection="0"/>
    <xf numFmtId="206" fontId="20" fillId="0" borderId="0" applyFont="0" applyFill="0" applyBorder="0" applyAlignment="0" applyProtection="0"/>
    <xf numFmtId="182" fontId="110" fillId="0" borderId="0" applyFont="0" applyFill="0" applyBorder="0" applyAlignment="0" applyProtection="0"/>
    <xf numFmtId="182" fontId="110" fillId="0" borderId="0" applyFont="0" applyFill="0" applyBorder="0" applyAlignment="0" applyProtection="0">
      <alignment vertical="center"/>
    </xf>
    <xf numFmtId="10" fontId="110" fillId="0" borderId="0" applyFont="0" applyFill="0" applyBorder="0" applyAlignment="0" applyProtection="0"/>
    <xf numFmtId="10" fontId="57" fillId="0" borderId="0" applyFont="0" applyFill="0" applyBorder="0" applyAlignment="0" applyProtection="0"/>
    <xf numFmtId="10" fontId="20" fillId="0" borderId="0" applyFont="0" applyFill="0" applyBorder="0" applyAlignment="0" applyProtection="0"/>
    <xf numFmtId="10" fontId="0" fillId="0" borderId="0" applyFont="0" applyFill="0" applyBorder="0" applyAlignment="0" applyProtection="0"/>
    <xf numFmtId="10" fontId="110" fillId="0" borderId="0" applyFont="0" applyFill="0" applyBorder="0" applyAlignment="0" applyProtection="0">
      <alignment vertical="center"/>
    </xf>
    <xf numFmtId="187" fontId="57" fillId="0" borderId="0" applyFont="0" applyFill="0" applyBorder="0" applyAlignment="0" applyProtection="0"/>
    <xf numFmtId="207" fontId="20" fillId="0" borderId="0" applyFont="0" applyFill="0" applyBorder="0" applyAlignment="0" applyProtection="0"/>
    <xf numFmtId="187" fontId="20" fillId="0" borderId="0" applyFont="0" applyFill="0" applyBorder="0" applyAlignment="0" applyProtection="0"/>
    <xf numFmtId="187" fontId="98" fillId="0" borderId="0" applyFont="0" applyFill="0" applyBorder="0" applyAlignment="0" applyProtection="0">
      <alignment vertical="center"/>
    </xf>
    <xf numFmtId="208" fontId="20" fillId="0" borderId="0" applyFont="0" applyFill="0" applyBorder="0" applyAlignment="0" applyProtection="0"/>
    <xf numFmtId="187" fontId="98" fillId="0" borderId="0" applyFont="0" applyFill="0" applyBorder="0" applyAlignment="0" applyProtection="0"/>
    <xf numFmtId="207" fontId="20" fillId="0" borderId="0" applyFont="0" applyFill="0" applyBorder="0" applyAlignment="0" applyProtection="0">
      <alignment vertical="center"/>
    </xf>
    <xf numFmtId="0" fontId="20" fillId="0" borderId="0" applyNumberFormat="0" applyFont="0" applyFill="0" applyBorder="0" applyAlignment="0">
      <alignment horizontal="center" vertical="center"/>
    </xf>
    <xf numFmtId="0" fontId="20" fillId="0" borderId="0" applyNumberFormat="0" applyFill="0" applyBorder="0" applyAlignment="0"/>
    <xf numFmtId="0" fontId="24" fillId="0" borderId="0" applyNumberFormat="0" applyFill="0" applyBorder="0" applyAlignment="0" applyProtection="0">
      <alignment horizontal="left"/>
    </xf>
    <xf numFmtId="0" fontId="24" fillId="0" borderId="0" applyNumberFormat="0" applyFill="0" applyBorder="0" applyAlignment="0" applyProtection="0">
      <alignment horizontal="left" vertical="center"/>
    </xf>
    <xf numFmtId="183" fontId="0" fillId="0" borderId="0" applyNumberFormat="0" applyFill="0" applyBorder="0" applyAlignment="0" applyProtection="0"/>
    <xf numFmtId="183" fontId="0" fillId="0" borderId="0" applyNumberFormat="0" applyFill="0" applyBorder="0" applyAlignment="0" applyProtection="0">
      <alignment vertical="center"/>
    </xf>
    <xf numFmtId="0" fontId="111" fillId="0" borderId="0" applyNumberFormat="0" applyFill="0" applyBorder="0" applyAlignment="0" applyProtection="0"/>
    <xf numFmtId="0" fontId="111" fillId="0" borderId="0" applyNumberFormat="0" applyFill="0" applyBorder="0" applyAlignment="0" applyProtection="0">
      <alignment vertical="center"/>
    </xf>
    <xf numFmtId="0" fontId="57" fillId="0" borderId="15" applyNumberFormat="0" applyFont="0" applyBorder="0" applyAlignment="0"/>
    <xf numFmtId="209" fontId="112" fillId="0" borderId="15" applyNumberFormat="0" applyFont="0" applyBorder="0" applyAlignment="0"/>
    <xf numFmtId="0" fontId="20" fillId="0" borderId="15" applyNumberFormat="0" applyFont="0" applyBorder="0" applyAlignment="0">
      <alignment vertical="center"/>
    </xf>
    <xf numFmtId="0" fontId="20" fillId="0" borderId="15" applyNumberFormat="0" applyFont="0" applyBorder="0" applyAlignment="0"/>
    <xf numFmtId="209" fontId="112" fillId="0" borderId="15" applyNumberFormat="0" applyFont="0" applyBorder="0" applyAlignment="0">
      <alignment vertical="center"/>
    </xf>
    <xf numFmtId="0" fontId="29" fillId="0" borderId="0" applyNumberFormat="0" applyFill="0" applyBorder="0" applyAlignment="0" applyProtection="0">
      <alignment horizontal="centerContinuous"/>
    </xf>
    <xf numFmtId="0" fontId="29" fillId="0" borderId="0" applyNumberFormat="0" applyFill="0" applyBorder="0" applyAlignment="0" applyProtection="0">
      <alignment horizontal="centerContinuous" vertical="center"/>
    </xf>
    <xf numFmtId="0" fontId="87" fillId="48" borderId="0" applyNumberFormat="0" applyBorder="0" applyAlignment="0" applyProtection="0"/>
    <xf numFmtId="0" fontId="59" fillId="12" borderId="0" applyNumberFormat="0" applyBorder="0" applyAlignment="0" applyProtection="0"/>
    <xf numFmtId="210" fontId="113" fillId="12" borderId="0" applyNumberFormat="0" applyBorder="0" applyAlignment="0" applyProtection="0"/>
    <xf numFmtId="0" fontId="57" fillId="48" borderId="0" applyNumberFormat="0" applyBorder="0" applyAlignment="0" applyProtection="0">
      <alignment vertical="center"/>
    </xf>
    <xf numFmtId="0" fontId="113" fillId="12" borderId="0" applyNumberFormat="0" applyBorder="0" applyAlignment="0" applyProtection="0"/>
    <xf numFmtId="210" fontId="59" fillId="12" borderId="0" applyNumberFormat="0" applyBorder="0" applyAlignment="0" applyProtection="0"/>
    <xf numFmtId="0" fontId="87" fillId="49" borderId="0" applyNumberFormat="0" applyBorder="0" applyAlignment="0" applyProtection="0"/>
    <xf numFmtId="0" fontId="59" fillId="50" borderId="0" applyNumberFormat="0" applyBorder="0" applyAlignment="0" applyProtection="0"/>
    <xf numFmtId="210" fontId="113" fillId="50" borderId="0" applyNumberFormat="0" applyBorder="0" applyAlignment="0" applyProtection="0"/>
    <xf numFmtId="0" fontId="57" fillId="49" borderId="0" applyNumberFormat="0" applyBorder="0" applyAlignment="0" applyProtection="0">
      <alignment vertical="center"/>
    </xf>
    <xf numFmtId="0" fontId="113" fillId="50" borderId="0" applyNumberFormat="0" applyBorder="0" applyAlignment="0" applyProtection="0"/>
    <xf numFmtId="210" fontId="59" fillId="50" borderId="0" applyNumberFormat="0" applyBorder="0" applyAlignment="0" applyProtection="0"/>
    <xf numFmtId="0" fontId="87" fillId="51" borderId="0" applyNumberFormat="0" applyBorder="0" applyAlignment="0" applyProtection="0"/>
    <xf numFmtId="0" fontId="59" fillId="52" borderId="0" applyNumberFormat="0" applyBorder="0" applyAlignment="0" applyProtection="0"/>
    <xf numFmtId="210" fontId="113" fillId="52" borderId="0" applyNumberFormat="0" applyBorder="0" applyAlignment="0" applyProtection="0"/>
    <xf numFmtId="0" fontId="57" fillId="51" borderId="0" applyNumberFormat="0" applyBorder="0" applyAlignment="0" applyProtection="0">
      <alignment vertical="center"/>
    </xf>
    <xf numFmtId="0" fontId="113" fillId="52" borderId="0" applyNumberFormat="0" applyBorder="0" applyAlignment="0" applyProtection="0"/>
    <xf numFmtId="210" fontId="59" fillId="52" borderId="0" applyNumberFormat="0" applyBorder="0" applyAlignment="0" applyProtection="0"/>
    <xf numFmtId="0" fontId="87" fillId="10" borderId="0" applyNumberFormat="0" applyBorder="0" applyAlignment="0" applyProtection="0"/>
    <xf numFmtId="0" fontId="59" fillId="53" borderId="0" applyNumberFormat="0" applyBorder="0" applyAlignment="0" applyProtection="0"/>
    <xf numFmtId="210" fontId="113" fillId="53" borderId="0" applyNumberFormat="0" applyBorder="0" applyAlignment="0" applyProtection="0"/>
    <xf numFmtId="0" fontId="57" fillId="10" borderId="0" applyNumberFormat="0" applyBorder="0" applyAlignment="0" applyProtection="0">
      <alignment vertical="center"/>
    </xf>
    <xf numFmtId="0" fontId="113" fillId="53" borderId="0" applyNumberFormat="0" applyBorder="0" applyAlignment="0" applyProtection="0"/>
    <xf numFmtId="210" fontId="59" fillId="53" borderId="0" applyNumberFormat="0" applyBorder="0" applyAlignment="0" applyProtection="0"/>
    <xf numFmtId="0" fontId="87" fillId="54" borderId="0" applyNumberFormat="0" applyBorder="0" applyAlignment="0" applyProtection="0"/>
    <xf numFmtId="0" fontId="113" fillId="55" borderId="0" applyNumberFormat="0" applyBorder="0" applyAlignment="0" applyProtection="0"/>
    <xf numFmtId="0" fontId="59" fillId="55" borderId="0" applyNumberFormat="0" applyBorder="0" applyAlignment="0" applyProtection="0"/>
    <xf numFmtId="210" fontId="113" fillId="55" borderId="0" applyNumberFormat="0" applyBorder="0" applyAlignment="0" applyProtection="0"/>
    <xf numFmtId="0" fontId="57" fillId="54" borderId="0" applyNumberFormat="0" applyBorder="0" applyAlignment="0" applyProtection="0">
      <alignment vertical="center"/>
    </xf>
    <xf numFmtId="210" fontId="59" fillId="55" borderId="0" applyNumberFormat="0" applyBorder="0" applyAlignment="0" applyProtection="0"/>
    <xf numFmtId="0" fontId="87" fillId="46" borderId="0" applyNumberFormat="0" applyBorder="0" applyAlignment="0" applyProtection="0"/>
    <xf numFmtId="0" fontId="113" fillId="56" borderId="0" applyNumberFormat="0" applyBorder="0" applyAlignment="0" applyProtection="0"/>
    <xf numFmtId="0" fontId="59" fillId="56" borderId="0" applyNumberFormat="0" applyBorder="0" applyAlignment="0" applyProtection="0"/>
    <xf numFmtId="210" fontId="113" fillId="56" borderId="0" applyNumberFormat="0" applyBorder="0" applyAlignment="0" applyProtection="0"/>
    <xf numFmtId="0" fontId="57" fillId="46" borderId="0" applyNumberFormat="0" applyBorder="0" applyAlignment="0" applyProtection="0">
      <alignment vertical="center"/>
    </xf>
    <xf numFmtId="210" fontId="59" fillId="56" borderId="0" applyNumberFormat="0" applyBorder="0" applyAlignment="0" applyProtection="0"/>
    <xf numFmtId="193" fontId="114" fillId="48" borderId="0" applyNumberFormat="0" applyBorder="0" applyAlignment="0" applyProtection="0">
      <alignment vertical="center"/>
    </xf>
    <xf numFmtId="193" fontId="114" fillId="49" borderId="0" applyNumberFormat="0" applyBorder="0" applyAlignment="0" applyProtection="0">
      <alignment vertical="center"/>
    </xf>
    <xf numFmtId="193" fontId="114" fillId="51" borderId="0" applyNumberFormat="0" applyBorder="0" applyAlignment="0" applyProtection="0">
      <alignment vertical="center"/>
    </xf>
    <xf numFmtId="193" fontId="114" fillId="10" borderId="0" applyNumberFormat="0" applyBorder="0" applyAlignment="0" applyProtection="0">
      <alignment vertical="center"/>
    </xf>
    <xf numFmtId="193" fontId="114" fillId="54" borderId="0" applyNumberFormat="0" applyBorder="0" applyAlignment="0" applyProtection="0">
      <alignment vertical="center"/>
    </xf>
    <xf numFmtId="193" fontId="114" fillId="46" borderId="0" applyNumberFormat="0" applyBorder="0" applyAlignment="0" applyProtection="0">
      <alignment vertical="center"/>
    </xf>
    <xf numFmtId="0" fontId="59" fillId="57" borderId="0" applyNumberFormat="0" applyBorder="0" applyAlignment="0" applyProtection="0">
      <alignment vertical="center"/>
    </xf>
    <xf numFmtId="0" fontId="57" fillId="57" borderId="0" applyNumberFormat="0" applyBorder="0" applyAlignment="0" applyProtection="0">
      <alignment vertical="center"/>
    </xf>
    <xf numFmtId="0" fontId="57" fillId="58" borderId="0" applyNumberFormat="0" applyBorder="0" applyAlignment="0" applyProtection="0">
      <alignment vertical="center"/>
    </xf>
    <xf numFmtId="0" fontId="59" fillId="59" borderId="0" applyNumberFormat="0" applyBorder="0" applyAlignment="0" applyProtection="0">
      <alignment vertical="center"/>
    </xf>
    <xf numFmtId="0" fontId="57" fillId="59" borderId="0" applyNumberFormat="0" applyBorder="0" applyAlignment="0" applyProtection="0">
      <alignment vertical="center"/>
    </xf>
    <xf numFmtId="0" fontId="57" fillId="47" borderId="0" applyNumberFormat="0" applyBorder="0" applyAlignment="0" applyProtection="0">
      <alignment vertical="center"/>
    </xf>
    <xf numFmtId="0" fontId="59" fillId="60" borderId="0" applyNumberFormat="0" applyBorder="0" applyAlignment="0" applyProtection="0">
      <alignment vertical="center"/>
    </xf>
    <xf numFmtId="0" fontId="57" fillId="60" borderId="0" applyNumberFormat="0" applyBorder="0" applyAlignment="0" applyProtection="0">
      <alignment vertical="center"/>
    </xf>
    <xf numFmtId="0" fontId="59" fillId="61" borderId="0" applyNumberFormat="0" applyBorder="0" applyAlignment="0" applyProtection="0">
      <alignment vertical="center"/>
    </xf>
    <xf numFmtId="0" fontId="57" fillId="61" borderId="0" applyNumberFormat="0" applyBorder="0" applyAlignment="0" applyProtection="0">
      <alignment vertical="center"/>
    </xf>
    <xf numFmtId="0" fontId="24" fillId="0" borderId="0" applyNumberFormat="0" applyFill="0" applyBorder="0" applyAlignment="0" applyProtection="0"/>
    <xf numFmtId="0" fontId="24" fillId="0" borderId="0" applyNumberFormat="0" applyFill="0" applyBorder="0" applyAlignment="0" applyProtection="0">
      <alignment vertical="center"/>
    </xf>
    <xf numFmtId="0" fontId="115" fillId="0" borderId="0" applyNumberFormat="0" applyFill="0" applyBorder="0" applyAlignment="0" applyProtection="0">
      <alignment vertical="top"/>
      <protection locked="0"/>
    </xf>
    <xf numFmtId="0" fontId="78" fillId="0" borderId="0" applyBorder="0"/>
    <xf numFmtId="0" fontId="78" fillId="0" borderId="0" applyBorder="0">
      <alignment vertical="center"/>
    </xf>
    <xf numFmtId="193" fontId="116" fillId="0" borderId="0" applyFont="0" applyFill="0" applyBorder="0" applyAlignment="0" applyProtection="0"/>
    <xf numFmtId="188" fontId="0" fillId="0" borderId="0" applyFont="0" applyFill="0" applyBorder="0" applyAlignment="0" applyProtection="0"/>
    <xf numFmtId="186" fontId="0" fillId="0" borderId="0" applyFont="0" applyFill="0" applyBorder="0" applyAlignment="0" applyProtection="0"/>
    <xf numFmtId="193" fontId="0" fillId="0" borderId="0"/>
    <xf numFmtId="0" fontId="87" fillId="62" borderId="0" applyNumberFormat="0" applyBorder="0" applyAlignment="0" applyProtection="0"/>
    <xf numFmtId="0" fontId="113" fillId="23" borderId="0" applyNumberFormat="0" applyBorder="0" applyAlignment="0" applyProtection="0"/>
    <xf numFmtId="0" fontId="59" fillId="23" borderId="0" applyNumberFormat="0" applyBorder="0" applyAlignment="0" applyProtection="0"/>
    <xf numFmtId="210" fontId="113" fillId="23" borderId="0" applyNumberFormat="0" applyBorder="0" applyAlignment="0" applyProtection="0"/>
    <xf numFmtId="0" fontId="57" fillId="62" borderId="0" applyNumberFormat="0" applyBorder="0" applyAlignment="0" applyProtection="0">
      <alignment vertical="center"/>
    </xf>
    <xf numFmtId="210" fontId="59" fillId="23" borderId="0" applyNumberFormat="0" applyBorder="0" applyAlignment="0" applyProtection="0"/>
    <xf numFmtId="0" fontId="87" fillId="58" borderId="0" applyNumberFormat="0" applyBorder="0" applyAlignment="0" applyProtection="0"/>
    <xf numFmtId="0" fontId="113" fillId="27" borderId="0" applyNumberFormat="0" applyBorder="0" applyAlignment="0" applyProtection="0"/>
    <xf numFmtId="0" fontId="59" fillId="27" borderId="0" applyNumberFormat="0" applyBorder="0" applyAlignment="0" applyProtection="0"/>
    <xf numFmtId="210" fontId="113" fillId="27" borderId="0" applyNumberFormat="0" applyBorder="0" applyAlignment="0" applyProtection="0"/>
    <xf numFmtId="210" fontId="59" fillId="27" borderId="0" applyNumberFormat="0" applyBorder="0" applyAlignment="0" applyProtection="0"/>
    <xf numFmtId="0" fontId="87" fillId="4" borderId="0" applyNumberFormat="0" applyBorder="0" applyAlignment="0" applyProtection="0"/>
    <xf numFmtId="0" fontId="59" fillId="31" borderId="0" applyNumberFormat="0" applyBorder="0" applyAlignment="0" applyProtection="0"/>
    <xf numFmtId="210" fontId="113" fillId="31" borderId="0" applyNumberFormat="0" applyBorder="0" applyAlignment="0" applyProtection="0"/>
    <xf numFmtId="0" fontId="57" fillId="4" borderId="0" applyNumberFormat="0" applyBorder="0" applyAlignment="0" applyProtection="0">
      <alignment vertical="center"/>
    </xf>
    <xf numFmtId="0" fontId="113" fillId="31" borderId="0" applyNumberFormat="0" applyBorder="0" applyAlignment="0" applyProtection="0"/>
    <xf numFmtId="210" fontId="59" fillId="31" borderId="0" applyNumberFormat="0" applyBorder="0" applyAlignment="0" applyProtection="0"/>
    <xf numFmtId="0" fontId="113" fillId="35" borderId="0" applyNumberFormat="0" applyBorder="0" applyAlignment="0" applyProtection="0"/>
    <xf numFmtId="0" fontId="59" fillId="35" borderId="0" applyNumberFormat="0" applyBorder="0" applyAlignment="0" applyProtection="0"/>
    <xf numFmtId="210" fontId="113" fillId="35" borderId="0" applyNumberFormat="0" applyBorder="0" applyAlignment="0" applyProtection="0"/>
    <xf numFmtId="210" fontId="59" fillId="35" borderId="0" applyNumberFormat="0" applyBorder="0" applyAlignment="0" applyProtection="0"/>
    <xf numFmtId="0" fontId="113" fillId="39" borderId="0" applyNumberFormat="0" applyBorder="0" applyAlignment="0" applyProtection="0"/>
    <xf numFmtId="0" fontId="59" fillId="39" borderId="0" applyNumberFormat="0" applyBorder="0" applyAlignment="0" applyProtection="0"/>
    <xf numFmtId="210" fontId="113" fillId="39" borderId="0" applyNumberFormat="0" applyBorder="0" applyAlignment="0" applyProtection="0"/>
    <xf numFmtId="210" fontId="59" fillId="39" borderId="0" applyNumberFormat="0" applyBorder="0" applyAlignment="0" applyProtection="0"/>
    <xf numFmtId="0" fontId="87" fillId="63" borderId="0" applyNumberFormat="0" applyBorder="0" applyAlignment="0" applyProtection="0"/>
    <xf numFmtId="0" fontId="113" fillId="43" borderId="0" applyNumberFormat="0" applyBorder="0" applyAlignment="0" applyProtection="0"/>
    <xf numFmtId="0" fontId="59" fillId="43" borderId="0" applyNumberFormat="0" applyBorder="0" applyAlignment="0" applyProtection="0"/>
    <xf numFmtId="210" fontId="113" fillId="43" borderId="0" applyNumberFormat="0" applyBorder="0" applyAlignment="0" applyProtection="0"/>
    <xf numFmtId="0" fontId="57" fillId="63" borderId="0" applyNumberFormat="0" applyBorder="0" applyAlignment="0" applyProtection="0">
      <alignment vertical="center"/>
    </xf>
    <xf numFmtId="210" fontId="59" fillId="43" borderId="0" applyNumberFormat="0" applyBorder="0" applyAlignment="0" applyProtection="0"/>
    <xf numFmtId="193" fontId="114" fillId="62" borderId="0" applyNumberFormat="0" applyBorder="0" applyAlignment="0" applyProtection="0">
      <alignment vertical="center"/>
    </xf>
    <xf numFmtId="193" fontId="114" fillId="58" borderId="0" applyNumberFormat="0" applyBorder="0" applyAlignment="0" applyProtection="0">
      <alignment vertical="center"/>
    </xf>
    <xf numFmtId="193" fontId="114" fillId="4" borderId="0" applyNumberFormat="0" applyBorder="0" applyAlignment="0" applyProtection="0">
      <alignment vertical="center"/>
    </xf>
    <xf numFmtId="193" fontId="114" fillId="63" borderId="0" applyNumberFormat="0" applyBorder="0" applyAlignment="0" applyProtection="0">
      <alignment vertical="center"/>
    </xf>
    <xf numFmtId="0" fontId="57" fillId="45" borderId="0" applyNumberFormat="0" applyBorder="0" applyAlignment="0" applyProtection="0">
      <alignment vertical="center"/>
    </xf>
    <xf numFmtId="0" fontId="57" fillId="5" borderId="0" applyNumberFormat="0" applyBorder="0" applyAlignment="0" applyProtection="0">
      <alignment vertical="center"/>
    </xf>
    <xf numFmtId="0" fontId="117" fillId="64" borderId="0" applyNumberFormat="0" applyBorder="0" applyAlignment="0" applyProtection="0"/>
    <xf numFmtId="0" fontId="118" fillId="65" borderId="0" applyNumberFormat="0" applyBorder="0" applyAlignment="0" applyProtection="0"/>
    <xf numFmtId="0" fontId="119" fillId="65" borderId="0" applyNumberFormat="0" applyBorder="0" applyAlignment="0" applyProtection="0"/>
    <xf numFmtId="0" fontId="120" fillId="64" borderId="0" applyNumberFormat="0" applyBorder="0" applyAlignment="0" applyProtection="0">
      <alignment vertical="center"/>
    </xf>
    <xf numFmtId="210" fontId="118" fillId="65" borderId="0" applyNumberFormat="0" applyBorder="0" applyAlignment="0" applyProtection="0"/>
    <xf numFmtId="0" fontId="117" fillId="58" borderId="0" applyNumberFormat="0" applyBorder="0" applyAlignment="0" applyProtection="0"/>
    <xf numFmtId="0" fontId="118" fillId="66" borderId="0" applyNumberFormat="0" applyBorder="0" applyAlignment="0" applyProtection="0"/>
    <xf numFmtId="0" fontId="120" fillId="58" borderId="0" applyNumberFormat="0" applyBorder="0" applyAlignment="0" applyProtection="0">
      <alignment vertical="center"/>
    </xf>
    <xf numFmtId="210" fontId="118" fillId="66" borderId="0" applyNumberFormat="0" applyBorder="0" applyAlignment="0" applyProtection="0"/>
    <xf numFmtId="0" fontId="119" fillId="66" borderId="0" applyNumberFormat="0" applyBorder="0" applyAlignment="0" applyProtection="0"/>
    <xf numFmtId="0" fontId="117" fillId="4" borderId="0" applyNumberFormat="0" applyBorder="0" applyAlignment="0" applyProtection="0"/>
    <xf numFmtId="0" fontId="118" fillId="67" borderId="0" applyNumberFormat="0" applyBorder="0" applyAlignment="0" applyProtection="0"/>
    <xf numFmtId="0" fontId="119" fillId="67" borderId="0" applyNumberFormat="0" applyBorder="0" applyAlignment="0" applyProtection="0"/>
    <xf numFmtId="0" fontId="120" fillId="4" borderId="0" applyNumberFormat="0" applyBorder="0" applyAlignment="0" applyProtection="0">
      <alignment vertical="center"/>
    </xf>
    <xf numFmtId="210" fontId="118" fillId="67" borderId="0" applyNumberFormat="0" applyBorder="0" applyAlignment="0" applyProtection="0"/>
    <xf numFmtId="210" fontId="119" fillId="67" borderId="0" applyNumberFormat="0" applyBorder="0" applyAlignment="0" applyProtection="0"/>
    <xf numFmtId="0" fontId="117" fillId="68" borderId="0" applyNumberFormat="0" applyBorder="0" applyAlignment="0" applyProtection="0"/>
    <xf numFmtId="0" fontId="118" fillId="69" borderId="0" applyNumberFormat="0" applyBorder="0" applyAlignment="0" applyProtection="0"/>
    <xf numFmtId="0" fontId="119" fillId="69" borderId="0" applyNumberFormat="0" applyBorder="0" applyAlignment="0" applyProtection="0"/>
    <xf numFmtId="0" fontId="120" fillId="68" borderId="0" applyNumberFormat="0" applyBorder="0" applyAlignment="0" applyProtection="0">
      <alignment vertical="center"/>
    </xf>
    <xf numFmtId="210" fontId="118" fillId="69" borderId="0" applyNumberFormat="0" applyBorder="0" applyAlignment="0" applyProtection="0"/>
    <xf numFmtId="210" fontId="119" fillId="69" borderId="0" applyNumberFormat="0" applyBorder="0" applyAlignment="0" applyProtection="0"/>
    <xf numFmtId="0" fontId="117" fillId="70" borderId="0" applyNumberFormat="0" applyBorder="0" applyAlignment="0" applyProtection="0"/>
    <xf numFmtId="0" fontId="118" fillId="71" borderId="0" applyNumberFormat="0" applyBorder="0" applyAlignment="0" applyProtection="0"/>
    <xf numFmtId="0" fontId="120" fillId="70" borderId="0" applyNumberFormat="0" applyBorder="0" applyAlignment="0" applyProtection="0">
      <alignment vertical="center"/>
    </xf>
    <xf numFmtId="210" fontId="118" fillId="71" borderId="0" applyNumberFormat="0" applyBorder="0" applyAlignment="0" applyProtection="0"/>
    <xf numFmtId="0" fontId="119" fillId="71" borderId="0" applyNumberFormat="0" applyBorder="0" applyAlignment="0" applyProtection="0"/>
    <xf numFmtId="0" fontId="117" fillId="61" borderId="0" applyNumberFormat="0" applyBorder="0" applyAlignment="0" applyProtection="0"/>
    <xf numFmtId="0" fontId="118" fillId="72" borderId="0" applyNumberFormat="0" applyBorder="0" applyAlignment="0" applyProtection="0"/>
    <xf numFmtId="0" fontId="119" fillId="72" borderId="0" applyNumberFormat="0" applyBorder="0" applyAlignment="0" applyProtection="0"/>
    <xf numFmtId="0" fontId="120" fillId="61" borderId="0" applyNumberFormat="0" applyBorder="0" applyAlignment="0" applyProtection="0">
      <alignment vertical="center"/>
    </xf>
    <xf numFmtId="210" fontId="118" fillId="72" borderId="0" applyNumberFormat="0" applyBorder="0" applyAlignment="0" applyProtection="0"/>
    <xf numFmtId="210" fontId="119" fillId="72" borderId="0" applyNumberFormat="0" applyBorder="0" applyAlignment="0" applyProtection="0"/>
    <xf numFmtId="193" fontId="121" fillId="64" borderId="0" applyNumberFormat="0" applyBorder="0" applyAlignment="0" applyProtection="0">
      <alignment vertical="center"/>
    </xf>
    <xf numFmtId="193" fontId="121" fillId="58" borderId="0" applyNumberFormat="0" applyBorder="0" applyAlignment="0" applyProtection="0">
      <alignment vertical="center"/>
    </xf>
    <xf numFmtId="193" fontId="121" fillId="4" borderId="0" applyNumberFormat="0" applyBorder="0" applyAlignment="0" applyProtection="0">
      <alignment vertical="center"/>
    </xf>
    <xf numFmtId="193" fontId="121" fillId="68" borderId="0" applyNumberFormat="0" applyBorder="0" applyAlignment="0" applyProtection="0">
      <alignment vertical="center"/>
    </xf>
    <xf numFmtId="193" fontId="121" fillId="70" borderId="0" applyNumberFormat="0" applyBorder="0" applyAlignment="0" applyProtection="0">
      <alignment vertical="center"/>
    </xf>
    <xf numFmtId="193" fontId="121" fillId="61" borderId="0" applyNumberFormat="0" applyBorder="0" applyAlignment="0" applyProtection="0">
      <alignment vertical="center"/>
    </xf>
    <xf numFmtId="0" fontId="122" fillId="58" borderId="0" applyNumberFormat="0" applyBorder="0" applyAlignment="0" applyProtection="0">
      <alignment vertical="center"/>
    </xf>
    <xf numFmtId="0" fontId="122" fillId="73" borderId="0" applyNumberFormat="0" applyBorder="0" applyAlignment="0" applyProtection="0">
      <alignment vertical="center"/>
    </xf>
    <xf numFmtId="0" fontId="120" fillId="73" borderId="0" applyNumberFormat="0" applyBorder="0" applyAlignment="0" applyProtection="0">
      <alignment vertical="center"/>
    </xf>
    <xf numFmtId="0" fontId="120" fillId="5" borderId="0" applyNumberFormat="0" applyBorder="0" applyAlignment="0" applyProtection="0">
      <alignment vertical="center"/>
    </xf>
    <xf numFmtId="0" fontId="122" fillId="59" borderId="0" applyNumberFormat="0" applyBorder="0" applyAlignment="0" applyProtection="0">
      <alignment vertical="center"/>
    </xf>
    <xf numFmtId="0" fontId="120" fillId="59" borderId="0" applyNumberFormat="0" applyBorder="0" applyAlignment="0" applyProtection="0">
      <alignment vertical="center"/>
    </xf>
    <xf numFmtId="0" fontId="120" fillId="45" borderId="0" applyNumberFormat="0" applyBorder="0" applyAlignment="0" applyProtection="0">
      <alignment vertical="center"/>
    </xf>
    <xf numFmtId="0" fontId="122" fillId="5" borderId="0" applyNumberFormat="0" applyBorder="0" applyAlignment="0" applyProtection="0">
      <alignment vertical="center"/>
    </xf>
    <xf numFmtId="0" fontId="122" fillId="61" borderId="0" applyNumberFormat="0" applyBorder="0" applyAlignment="0" applyProtection="0">
      <alignment vertical="center"/>
    </xf>
    <xf numFmtId="9" fontId="123" fillId="0" borderId="0"/>
    <xf numFmtId="0" fontId="32" fillId="0" borderId="0" applyNumberFormat="0" applyFill="0" applyBorder="0" applyAlignment="0" applyProtection="0">
      <alignment horizontal="left"/>
    </xf>
    <xf numFmtId="0" fontId="32" fillId="0" borderId="0" applyNumberFormat="0" applyFill="0" applyBorder="0" applyAlignment="0" applyProtection="0">
      <alignment horizontal="left" vertical="center"/>
    </xf>
    <xf numFmtId="0" fontId="20" fillId="0" borderId="0" applyNumberFormat="0" applyFont="0"/>
    <xf numFmtId="0" fontId="20" fillId="0" borderId="0" applyNumberFormat="0" applyFont="0">
      <alignment vertical="center"/>
    </xf>
    <xf numFmtId="0" fontId="57" fillId="0" borderId="0" applyNumberFormat="0" applyFont="0"/>
    <xf numFmtId="0" fontId="20" fillId="0" borderId="0" applyNumberFormat="0"/>
    <xf numFmtId="0" fontId="2" fillId="0" borderId="0"/>
    <xf numFmtId="0" fontId="2" fillId="0" borderId="0">
      <alignment vertical="center"/>
    </xf>
    <xf numFmtId="0" fontId="124" fillId="0" borderId="1">
      <alignment horizontal="center"/>
    </xf>
    <xf numFmtId="0" fontId="124" fillId="0" borderId="1">
      <alignment horizontal="center" vertical="center"/>
    </xf>
    <xf numFmtId="0" fontId="125" fillId="0" borderId="0"/>
    <xf numFmtId="0" fontId="125" fillId="0" borderId="0">
      <alignment vertical="center"/>
    </xf>
    <xf numFmtId="0" fontId="125" fillId="0" borderId="19" applyFill="0">
      <alignment horizontal="center"/>
      <protection locked="0"/>
    </xf>
    <xf numFmtId="0" fontId="125" fillId="0" borderId="19" applyFill="0">
      <alignment horizontal="center" vertical="center"/>
      <protection locked="0"/>
    </xf>
    <xf numFmtId="0" fontId="124" fillId="0" borderId="0" applyFill="0">
      <alignment horizontal="center"/>
      <protection locked="0"/>
    </xf>
    <xf numFmtId="0" fontId="124" fillId="0" borderId="0" applyFill="0">
      <alignment horizontal="center" vertical="center"/>
      <protection locked="0"/>
    </xf>
    <xf numFmtId="0" fontId="124" fillId="74" borderId="0"/>
    <xf numFmtId="0" fontId="124" fillId="74" borderId="0">
      <alignment vertical="center"/>
    </xf>
    <xf numFmtId="0" fontId="124" fillId="0" borderId="0">
      <protection locked="0"/>
    </xf>
    <xf numFmtId="0" fontId="124" fillId="0" borderId="0">
      <alignment vertical="center"/>
      <protection locked="0"/>
    </xf>
    <xf numFmtId="0" fontId="124" fillId="0" borderId="0"/>
    <xf numFmtId="0" fontId="124" fillId="0" borderId="0">
      <alignment vertical="center"/>
    </xf>
    <xf numFmtId="211" fontId="124" fillId="0" borderId="0"/>
    <xf numFmtId="211" fontId="124" fillId="0" borderId="0">
      <alignment vertical="center"/>
    </xf>
    <xf numFmtId="212" fontId="124" fillId="0" borderId="0"/>
    <xf numFmtId="212" fontId="124" fillId="0" borderId="0">
      <alignment vertical="center"/>
    </xf>
    <xf numFmtId="0" fontId="125" fillId="75" borderId="0">
      <alignment horizontal="right"/>
    </xf>
    <xf numFmtId="0" fontId="125" fillId="75" borderId="0">
      <alignment horizontal="right" vertical="center"/>
    </xf>
    <xf numFmtId="0" fontId="126" fillId="76" borderId="0" applyNumberFormat="0" applyBorder="0" applyAlignment="0" applyProtection="0"/>
    <xf numFmtId="0" fontId="127" fillId="48" borderId="0" applyNumberFormat="0" applyBorder="0" applyAlignment="0" applyProtection="0"/>
    <xf numFmtId="0" fontId="127" fillId="77" borderId="0" applyNumberFormat="0" applyBorder="0" applyAlignment="0" applyProtection="0"/>
    <xf numFmtId="0" fontId="127" fillId="77" borderId="0" applyNumberFormat="0" applyBorder="0" applyAlignment="0" applyProtection="0">
      <alignment vertical="center"/>
    </xf>
    <xf numFmtId="0" fontId="126" fillId="62" borderId="0" applyNumberFormat="0" applyBorder="0" applyAlignment="0" applyProtection="0"/>
    <xf numFmtId="0" fontId="126" fillId="78" borderId="0" applyNumberFormat="0" applyBorder="0" applyAlignment="0" applyProtection="0"/>
    <xf numFmtId="0" fontId="126" fillId="78" borderId="0" applyNumberFormat="0" applyBorder="0" applyAlignment="0" applyProtection="0">
      <alignment vertical="center"/>
    </xf>
    <xf numFmtId="0" fontId="126" fillId="79" borderId="0" applyNumberFormat="0" applyBorder="0" applyAlignment="0" applyProtection="0"/>
    <xf numFmtId="0" fontId="126" fillId="79" borderId="0" applyNumberFormat="0" applyBorder="0" applyAlignment="0" applyProtection="0">
      <alignment vertical="center"/>
    </xf>
    <xf numFmtId="0" fontId="117" fillId="80" borderId="0" applyNumberFormat="0" applyBorder="0" applyAlignment="0" applyProtection="0"/>
    <xf numFmtId="0" fontId="119" fillId="21" borderId="0" applyNumberFormat="0" applyBorder="0" applyAlignment="0" applyProtection="0"/>
    <xf numFmtId="0" fontId="118" fillId="21" borderId="0" applyNumberFormat="0" applyBorder="0" applyAlignment="0" applyProtection="0"/>
    <xf numFmtId="210" fontId="118" fillId="21" borderId="0" applyNumberFormat="0" applyBorder="0" applyAlignment="0" applyProtection="0"/>
    <xf numFmtId="0" fontId="126" fillId="60" borderId="0" applyNumberFormat="0" applyBorder="0" applyAlignment="0" applyProtection="0"/>
    <xf numFmtId="0" fontId="127" fillId="47" borderId="0" applyNumberFormat="0" applyBorder="0" applyAlignment="0" applyProtection="0"/>
    <xf numFmtId="0" fontId="127" fillId="81" borderId="0" applyNumberFormat="0" applyBorder="0" applyAlignment="0" applyProtection="0"/>
    <xf numFmtId="0" fontId="127" fillId="81" borderId="0" applyNumberFormat="0" applyBorder="0" applyAlignment="0" applyProtection="0">
      <alignment vertical="center"/>
    </xf>
    <xf numFmtId="0" fontId="127" fillId="45" borderId="0" applyNumberFormat="0" applyBorder="0" applyAlignment="0" applyProtection="0"/>
    <xf numFmtId="0" fontId="127" fillId="82" borderId="0" applyNumberFormat="0" applyBorder="0" applyAlignment="0" applyProtection="0"/>
    <xf numFmtId="0" fontId="127" fillId="82" borderId="0" applyNumberFormat="0" applyBorder="0" applyAlignment="0" applyProtection="0">
      <alignment vertical="center"/>
    </xf>
    <xf numFmtId="0" fontId="126" fillId="83" borderId="0" applyNumberFormat="0" applyBorder="0" applyAlignment="0" applyProtection="0"/>
    <xf numFmtId="0" fontId="126" fillId="84" borderId="0" applyNumberFormat="0" applyBorder="0" applyAlignment="0" applyProtection="0"/>
    <xf numFmtId="0" fontId="126" fillId="84" borderId="0" applyNumberFormat="0" applyBorder="0" applyAlignment="0" applyProtection="0">
      <alignment vertical="center"/>
    </xf>
    <xf numFmtId="0" fontId="126" fillId="85" borderId="0" applyNumberFormat="0" applyBorder="0" applyAlignment="0" applyProtection="0"/>
    <xf numFmtId="0" fontId="126" fillId="85" borderId="0" applyNumberFormat="0" applyBorder="0" applyAlignment="0" applyProtection="0">
      <alignment vertical="center"/>
    </xf>
    <xf numFmtId="0" fontId="117" fillId="9" borderId="0" applyNumberFormat="0" applyBorder="0" applyAlignment="0" applyProtection="0"/>
    <xf numFmtId="0" fontId="118" fillId="25" borderId="0" applyNumberFormat="0" applyBorder="0" applyAlignment="0" applyProtection="0"/>
    <xf numFmtId="0" fontId="119" fillId="25" borderId="0" applyNumberFormat="0" applyBorder="0" applyAlignment="0" applyProtection="0"/>
    <xf numFmtId="0" fontId="127" fillId="51" borderId="0" applyNumberFormat="0" applyBorder="0" applyAlignment="0" applyProtection="0"/>
    <xf numFmtId="0" fontId="127" fillId="86" borderId="0" applyNumberFormat="0" applyBorder="0" applyAlignment="0" applyProtection="0"/>
    <xf numFmtId="0" fontId="127" fillId="86" borderId="0" applyNumberFormat="0" applyBorder="0" applyAlignment="0" applyProtection="0">
      <alignment vertical="center"/>
    </xf>
    <xf numFmtId="0" fontId="126" fillId="45" borderId="0" applyNumberFormat="0" applyBorder="0" applyAlignment="0" applyProtection="0"/>
    <xf numFmtId="0" fontId="126" fillId="82" borderId="0" applyNumberFormat="0" applyBorder="0" applyAlignment="0" applyProtection="0"/>
    <xf numFmtId="0" fontId="126" fillId="82" borderId="0" applyNumberFormat="0" applyBorder="0" applyAlignment="0" applyProtection="0">
      <alignment vertical="center"/>
    </xf>
    <xf numFmtId="0" fontId="117" fillId="87" borderId="0" applyNumberFormat="0" applyBorder="0" applyAlignment="0" applyProtection="0"/>
    <xf numFmtId="0" fontId="118" fillId="29" borderId="0" applyNumberFormat="0" applyBorder="0" applyAlignment="0" applyProtection="0"/>
    <xf numFmtId="0" fontId="119" fillId="29" borderId="0" applyNumberFormat="0" applyBorder="0" applyAlignment="0" applyProtection="0"/>
    <xf numFmtId="0" fontId="119" fillId="33" borderId="0" applyNumberFormat="0" applyBorder="0" applyAlignment="0" applyProtection="0"/>
    <xf numFmtId="0" fontId="118" fillId="33" borderId="0" applyNumberFormat="0" applyBorder="0" applyAlignment="0" applyProtection="0"/>
    <xf numFmtId="210" fontId="118" fillId="33" borderId="0" applyNumberFormat="0" applyBorder="0" applyAlignment="0" applyProtection="0"/>
    <xf numFmtId="0" fontId="126" fillId="70" borderId="0" applyNumberFormat="0" applyBorder="0" applyAlignment="0" applyProtection="0"/>
    <xf numFmtId="0" fontId="127" fillId="54" borderId="0" applyNumberFormat="0" applyBorder="0" applyAlignment="0" applyProtection="0"/>
    <xf numFmtId="0" fontId="127" fillId="88" borderId="0" applyNumberFormat="0" applyBorder="0" applyAlignment="0" applyProtection="0"/>
    <xf numFmtId="0" fontId="127" fillId="88" borderId="0" applyNumberFormat="0" applyBorder="0" applyAlignment="0" applyProtection="0">
      <alignment vertical="center"/>
    </xf>
    <xf numFmtId="0" fontId="126" fillId="89" borderId="0" applyNumberFormat="0" applyBorder="0" applyAlignment="0" applyProtection="0"/>
    <xf numFmtId="0" fontId="126" fillId="89" borderId="0" applyNumberFormat="0" applyBorder="0" applyAlignment="0" applyProtection="0">
      <alignment vertical="center"/>
    </xf>
    <xf numFmtId="0" fontId="118" fillId="37" borderId="0" applyNumberFormat="0" applyBorder="0" applyAlignment="0" applyProtection="0"/>
    <xf numFmtId="0" fontId="119" fillId="37" borderId="0" applyNumberFormat="0" applyBorder="0" applyAlignment="0" applyProtection="0"/>
    <xf numFmtId="0" fontId="126" fillId="61" borderId="0" applyNumberFormat="0" applyBorder="0" applyAlignment="0" applyProtection="0"/>
    <xf numFmtId="0" fontId="127" fillId="46" borderId="0" applyNumberFormat="0" applyBorder="0" applyAlignment="0" applyProtection="0"/>
    <xf numFmtId="0" fontId="127" fillId="90" borderId="0" applyNumberFormat="0" applyBorder="0" applyAlignment="0" applyProtection="0"/>
    <xf numFmtId="0" fontId="127" fillId="90" borderId="0" applyNumberFormat="0" applyBorder="0" applyAlignment="0" applyProtection="0">
      <alignment vertical="center"/>
    </xf>
    <xf numFmtId="0" fontId="126" fillId="46" borderId="0" applyNumberFormat="0" applyBorder="0" applyAlignment="0" applyProtection="0"/>
    <xf numFmtId="0" fontId="126" fillId="90" borderId="0" applyNumberFormat="0" applyBorder="0" applyAlignment="0" applyProtection="0"/>
    <xf numFmtId="0" fontId="126" fillId="90" borderId="0" applyNumberFormat="0" applyBorder="0" applyAlignment="0" applyProtection="0">
      <alignment vertical="center"/>
    </xf>
    <xf numFmtId="0" fontId="126" fillId="91" borderId="0" applyNumberFormat="0" applyBorder="0" applyAlignment="0" applyProtection="0"/>
    <xf numFmtId="0" fontId="126" fillId="91" borderId="0" applyNumberFormat="0" applyBorder="0" applyAlignment="0" applyProtection="0">
      <alignment vertical="center"/>
    </xf>
    <xf numFmtId="0" fontId="117" fillId="8" borderId="0" applyNumberFormat="0" applyBorder="0" applyAlignment="0" applyProtection="0"/>
    <xf numFmtId="0" fontId="118" fillId="41" borderId="0" applyNumberFormat="0" applyBorder="0" applyAlignment="0" applyProtection="0"/>
    <xf numFmtId="0" fontId="119" fillId="41" borderId="0" applyNumberFormat="0" applyBorder="0" applyAlignment="0" applyProtection="0"/>
    <xf numFmtId="187" fontId="99" fillId="0" borderId="0"/>
    <xf numFmtId="187" fontId="99" fillId="0" borderId="0">
      <alignment vertical="center"/>
    </xf>
    <xf numFmtId="193" fontId="78" fillId="6" borderId="0" applyNumberFormat="0" applyProtection="0">
      <alignment horizontal="center"/>
      <protection locked="0" hidden="1"/>
    </xf>
    <xf numFmtId="0" fontId="78" fillId="6" borderId="0" applyNumberFormat="0" applyProtection="0">
      <alignment horizontal="center"/>
      <protection locked="0" hidden="1"/>
    </xf>
    <xf numFmtId="9" fontId="128" fillId="0" borderId="0" applyFont="0" applyFill="0" applyBorder="0" applyAlignment="0" applyProtection="0"/>
    <xf numFmtId="0" fontId="129" fillId="0" borderId="0" applyNumberFormat="0" applyFill="0" applyBorder="0" applyAlignment="0" applyProtection="0">
      <alignment vertical="top"/>
      <protection locked="0"/>
    </xf>
    <xf numFmtId="0" fontId="130" fillId="0" borderId="0" applyNumberFormat="0" applyFill="0" applyBorder="0" applyAlignment="0" applyProtection="0">
      <alignment vertical="top"/>
      <protection locked="0"/>
    </xf>
    <xf numFmtId="0" fontId="131" fillId="0" borderId="0" applyAlignment="0"/>
    <xf numFmtId="0" fontId="132" fillId="0" borderId="0">
      <alignment horizontal="center" wrapText="1"/>
      <protection locked="0"/>
    </xf>
    <xf numFmtId="0" fontId="132" fillId="0" borderId="0">
      <alignment horizontal="center" vertical="center" wrapText="1"/>
      <protection locked="0"/>
    </xf>
    <xf numFmtId="213" fontId="57" fillId="0" borderId="0" applyFont="0" applyFill="0" applyBorder="0" applyAlignment="0" applyProtection="0">
      <alignment vertical="center"/>
    </xf>
    <xf numFmtId="213" fontId="41" fillId="0" borderId="0" applyFont="0" applyFill="0" applyBorder="0" applyAlignment="0" applyProtection="0">
      <alignment vertical="center"/>
    </xf>
    <xf numFmtId="213" fontId="20" fillId="0" borderId="0" applyFont="0" applyFill="0" applyBorder="0" applyAlignment="0" applyProtection="0">
      <alignment vertical="center"/>
    </xf>
    <xf numFmtId="214" fontId="57" fillId="0" borderId="0" applyFont="0" applyFill="0" applyBorder="0" applyAlignment="0" applyProtection="0">
      <alignment vertical="center"/>
    </xf>
    <xf numFmtId="214" fontId="41" fillId="0" borderId="0" applyFont="0" applyFill="0" applyBorder="0" applyAlignment="0" applyProtection="0">
      <alignment vertical="center"/>
    </xf>
    <xf numFmtId="214" fontId="20" fillId="0" borderId="0" applyFont="0" applyFill="0" applyBorder="0" applyAlignment="0" applyProtection="0">
      <alignment vertical="center"/>
    </xf>
    <xf numFmtId="0" fontId="133" fillId="0" borderId="0" applyNumberFormat="0" applyFill="0" applyBorder="0" applyAlignment="0" applyProtection="0"/>
    <xf numFmtId="0" fontId="133" fillId="0" borderId="0" applyNumberFormat="0" applyFill="0" applyBorder="0" applyAlignment="0" applyProtection="0">
      <alignment vertical="center"/>
    </xf>
    <xf numFmtId="215" fontId="134" fillId="0" borderId="0" applyFont="0" applyFill="0" applyBorder="0" applyAlignment="0" applyProtection="0"/>
    <xf numFmtId="215" fontId="134" fillId="0" borderId="0" applyFont="0" applyFill="0" applyBorder="0" applyAlignment="0" applyProtection="0">
      <alignment vertical="center"/>
    </xf>
    <xf numFmtId="0" fontId="135" fillId="45" borderId="0"/>
    <xf numFmtId="0" fontId="135" fillId="45" borderId="0">
      <alignment vertical="center"/>
    </xf>
    <xf numFmtId="0" fontId="136" fillId="49" borderId="0" applyNumberFormat="0" applyBorder="0" applyAlignment="0" applyProtection="0"/>
    <xf numFmtId="0" fontId="137" fillId="19" borderId="0" applyNumberFormat="0" applyBorder="0" applyAlignment="0" applyProtection="0"/>
    <xf numFmtId="210" fontId="137" fillId="19" borderId="0" applyNumberFormat="0" applyBorder="0" applyAlignment="0" applyProtection="0"/>
    <xf numFmtId="0" fontId="138" fillId="19" borderId="0" applyNumberFormat="0" applyBorder="0" applyAlignment="0" applyProtection="0"/>
    <xf numFmtId="0" fontId="139" fillId="80" borderId="0">
      <alignment vertical="center"/>
    </xf>
    <xf numFmtId="0" fontId="114" fillId="0" borderId="0" applyNumberFormat="0" applyBorder="0" applyAlignment="0"/>
    <xf numFmtId="0" fontId="114" fillId="0" borderId="0" applyNumberFormat="0" applyBorder="0" applyAlignment="0">
      <alignment vertical="center"/>
    </xf>
    <xf numFmtId="3" fontId="140" fillId="0" borderId="0"/>
    <xf numFmtId="183" fontId="78" fillId="0" borderId="0" applyNumberFormat="0" applyFill="0" applyBorder="0" applyAlignment="0"/>
    <xf numFmtId="3" fontId="140" fillId="0" borderId="0">
      <alignment vertical="center"/>
    </xf>
    <xf numFmtId="0" fontId="141" fillId="92" borderId="0"/>
    <xf numFmtId="0" fontId="142" fillId="0" borderId="0" applyNumberFormat="0" applyFill="0" applyBorder="0" applyAlignment="0">
      <protection locked="0"/>
    </xf>
    <xf numFmtId="37" fontId="142" fillId="0" borderId="0" applyNumberFormat="0" applyFill="0" applyBorder="0" applyAlignment="0">
      <protection locked="0"/>
    </xf>
    <xf numFmtId="0" fontId="142" fillId="0" borderId="0" applyNumberFormat="0" applyFill="0" applyBorder="0" applyAlignment="0">
      <alignment vertical="center"/>
      <protection locked="0"/>
    </xf>
    <xf numFmtId="37" fontId="142" fillId="0" borderId="0" applyNumberFormat="0" applyFill="0" applyBorder="0" applyAlignment="0">
      <alignment vertical="center"/>
      <protection locked="0"/>
    </xf>
    <xf numFmtId="0" fontId="143" fillId="0" borderId="0" applyNumberFormat="0" applyFill="0" applyBorder="0" applyAlignment="0" applyProtection="0"/>
    <xf numFmtId="0" fontId="143" fillId="0" borderId="0" applyNumberFormat="0" applyFill="0" applyBorder="0" applyAlignment="0" applyProtection="0">
      <alignment vertical="center"/>
    </xf>
    <xf numFmtId="0" fontId="144" fillId="0" borderId="15" applyNumberFormat="0" applyFill="0" applyAlignment="0" applyProtection="0"/>
    <xf numFmtId="0" fontId="144" fillId="0" borderId="15" applyNumberFormat="0" applyFill="0" applyAlignment="0" applyProtection="0">
      <alignment vertical="center"/>
    </xf>
    <xf numFmtId="176" fontId="145" fillId="0" borderId="4" applyAlignment="0" applyProtection="0"/>
    <xf numFmtId="176" fontId="145" fillId="0" borderId="4" applyAlignment="0" applyProtection="0">
      <alignment vertical="center"/>
    </xf>
    <xf numFmtId="39" fontId="146" fillId="0" borderId="0" applyFont="0" applyFill="0" applyBorder="0" applyAlignment="0" applyProtection="0">
      <alignment horizontal="center" vertical="center"/>
    </xf>
    <xf numFmtId="216" fontId="57" fillId="0" borderId="0" applyFont="0" applyFill="0" applyBorder="0" applyAlignment="0" applyProtection="0"/>
    <xf numFmtId="216" fontId="78" fillId="0" borderId="0" applyFont="0" applyFill="0" applyBorder="0" applyAlignment="0" applyProtection="0"/>
    <xf numFmtId="216" fontId="20" fillId="0" borderId="0" applyFont="0" applyFill="0" applyBorder="0" applyAlignment="0" applyProtection="0"/>
    <xf numFmtId="216" fontId="78" fillId="0" borderId="0" applyFont="0" applyFill="0" applyBorder="0" applyAlignment="0" applyProtection="0">
      <alignment vertical="center"/>
    </xf>
    <xf numFmtId="0" fontId="0" fillId="0" borderId="0" applyNumberFormat="0" applyFill="0" applyProtection="0">
      <alignment horizontal="centerContinuous"/>
    </xf>
    <xf numFmtId="0" fontId="0" fillId="0" borderId="0" applyNumberFormat="0" applyFill="0" applyProtection="0">
      <alignment horizontal="centerContinuous" vertical="center"/>
    </xf>
    <xf numFmtId="193" fontId="78" fillId="0" borderId="0">
      <alignment horizontal="justify" vertical="justify" textRotation="127" wrapText="1"/>
      <protection hidden="1"/>
    </xf>
    <xf numFmtId="41" fontId="0" fillId="0" borderId="0" applyFont="0" applyFill="0" applyBorder="0" applyAlignment="0" applyProtection="0"/>
    <xf numFmtId="0" fontId="0" fillId="0" borderId="0" applyFont="0" applyFill="0" applyBorder="0" applyAlignment="0" applyProtection="0"/>
    <xf numFmtId="217" fontId="0" fillId="0" borderId="0" applyFont="0" applyFill="0" applyBorder="0" applyAlignment="0" applyProtection="0"/>
    <xf numFmtId="218" fontId="147" fillId="10" borderId="0"/>
    <xf numFmtId="0" fontId="148" fillId="48" borderId="62" applyNumberFormat="0" applyFont="0" applyBorder="0" applyAlignment="0" applyProtection="0">
      <alignment horizontal="left" vertical="center"/>
    </xf>
    <xf numFmtId="0" fontId="148" fillId="48" borderId="62" applyNumberFormat="0" applyFont="0" applyBorder="0" applyAlignment="0" applyProtection="0">
      <alignment horizontal="left"/>
    </xf>
    <xf numFmtId="218" fontId="147" fillId="10" borderId="0">
      <alignment vertical="center"/>
    </xf>
    <xf numFmtId="219" fontId="20" fillId="0" borderId="0" applyFill="0" applyBorder="0" applyAlignment="0"/>
    <xf numFmtId="0" fontId="20" fillId="0" borderId="0" applyFill="0" applyBorder="0" applyAlignment="0"/>
    <xf numFmtId="0" fontId="88" fillId="0" borderId="0" applyFill="0" applyBorder="0" applyAlignment="0"/>
    <xf numFmtId="0" fontId="88" fillId="0" borderId="0" applyFill="0" applyBorder="0" applyAlignment="0">
      <alignment vertical="center"/>
    </xf>
    <xf numFmtId="220" fontId="0" fillId="0" borderId="0" applyFill="0" applyBorder="0" applyAlignment="0"/>
    <xf numFmtId="0" fontId="20" fillId="0" borderId="0" applyFill="0" applyBorder="0" applyAlignment="0">
      <alignment vertical="center"/>
    </xf>
    <xf numFmtId="219" fontId="20" fillId="0" borderId="0" applyFill="0" applyBorder="0" applyAlignment="0">
      <alignment vertical="center"/>
    </xf>
    <xf numFmtId="221" fontId="87" fillId="0" borderId="0" applyFill="0" applyBorder="0" applyAlignment="0"/>
    <xf numFmtId="220" fontId="0" fillId="0" borderId="0" applyFill="0" applyBorder="0" applyAlignment="0">
      <alignment vertical="center"/>
    </xf>
    <xf numFmtId="222" fontId="78" fillId="0" borderId="0" applyFill="0" applyBorder="0" applyAlignment="0"/>
    <xf numFmtId="183" fontId="88" fillId="0" borderId="0" applyFill="0" applyBorder="0" applyAlignment="0"/>
    <xf numFmtId="223" fontId="78" fillId="0" borderId="0" applyFill="0" applyBorder="0" applyAlignment="0"/>
    <xf numFmtId="222" fontId="78" fillId="0" borderId="0" applyFill="0" applyBorder="0" applyAlignment="0">
      <alignment vertical="center"/>
    </xf>
    <xf numFmtId="224" fontId="78" fillId="0" borderId="0" applyFill="0" applyBorder="0" applyAlignment="0"/>
    <xf numFmtId="225" fontId="88" fillId="0" borderId="0" applyFill="0" applyBorder="0" applyAlignment="0"/>
    <xf numFmtId="224" fontId="78" fillId="0" borderId="0" applyFill="0" applyBorder="0" applyAlignment="0">
      <alignment vertical="center"/>
    </xf>
    <xf numFmtId="226" fontId="78" fillId="0" borderId="0" applyFill="0" applyBorder="0" applyAlignment="0"/>
    <xf numFmtId="227" fontId="78" fillId="0" borderId="0" applyFill="0" applyBorder="0" applyAlignment="0"/>
    <xf numFmtId="226" fontId="78" fillId="0" borderId="0" applyFill="0" applyBorder="0" applyAlignment="0">
      <alignment vertical="center"/>
    </xf>
    <xf numFmtId="228" fontId="78" fillId="0" borderId="0" applyFill="0" applyBorder="0" applyAlignment="0"/>
    <xf numFmtId="229" fontId="78" fillId="0" borderId="0" applyFill="0" applyBorder="0" applyAlignment="0"/>
    <xf numFmtId="228" fontId="78" fillId="0" borderId="0" applyFill="0" applyBorder="0" applyAlignment="0">
      <alignment vertical="center"/>
    </xf>
    <xf numFmtId="230" fontId="78" fillId="0" borderId="0" applyFill="0" applyBorder="0" applyAlignment="0"/>
    <xf numFmtId="231" fontId="88" fillId="0" borderId="0" applyFill="0" applyBorder="0" applyAlignment="0"/>
    <xf numFmtId="230" fontId="78" fillId="0" borderId="0" applyFill="0" applyBorder="0" applyAlignment="0">
      <alignment vertical="center"/>
    </xf>
    <xf numFmtId="232" fontId="78" fillId="0" borderId="0" applyFill="0" applyBorder="0" applyAlignment="0"/>
    <xf numFmtId="226" fontId="88" fillId="0" borderId="0" applyFill="0" applyBorder="0" applyAlignment="0"/>
    <xf numFmtId="232" fontId="78" fillId="0" borderId="0" applyFill="0" applyBorder="0" applyAlignment="0">
      <alignment vertical="center"/>
    </xf>
    <xf numFmtId="0" fontId="147" fillId="10" borderId="0"/>
    <xf numFmtId="0" fontId="147" fillId="10" borderId="0">
      <alignment vertical="center"/>
    </xf>
    <xf numFmtId="0" fontId="149" fillId="45" borderId="60" applyNumberFormat="0" applyAlignment="0" applyProtection="0"/>
    <xf numFmtId="0" fontId="150" fillId="93" borderId="60" applyNumberFormat="0" applyAlignment="0" applyProtection="0"/>
    <xf numFmtId="0" fontId="151" fillId="16" borderId="52" applyNumberFormat="0" applyAlignment="0" applyProtection="0"/>
    <xf numFmtId="0" fontId="150" fillId="93" borderId="60" applyNumberFormat="0" applyAlignment="0" applyProtection="0">
      <alignment vertical="center"/>
    </xf>
    <xf numFmtId="0" fontId="152" fillId="16" borderId="52" applyNumberFormat="0" applyAlignment="0" applyProtection="0"/>
    <xf numFmtId="210" fontId="151" fillId="16" borderId="52" applyNumberFormat="0" applyAlignment="0" applyProtection="0"/>
    <xf numFmtId="0" fontId="153" fillId="0" borderId="0"/>
    <xf numFmtId="0" fontId="154" fillId="0" borderId="0"/>
    <xf numFmtId="0" fontId="153" fillId="0" borderId="0">
      <alignment vertical="center"/>
    </xf>
    <xf numFmtId="0" fontId="24" fillId="0" borderId="1" applyNumberFormat="0">
      <alignment horizontal="center" vertical="center"/>
    </xf>
    <xf numFmtId="0" fontId="57" fillId="0" borderId="0" applyNumberFormat="0" applyFont="0" applyFill="0" applyBorder="0" applyProtection="0">
      <alignment horizontal="centerContinuous" vertical="center"/>
    </xf>
    <xf numFmtId="189" fontId="24" fillId="0" borderId="0" applyNumberFormat="0" applyFont="0" applyFill="0" applyBorder="0" applyProtection="0">
      <alignment horizontal="centerContinuous" vertical="center"/>
    </xf>
    <xf numFmtId="0" fontId="20" fillId="0" borderId="0" applyNumberFormat="0" applyFont="0" applyFill="0" applyBorder="0" applyProtection="0">
      <alignment horizontal="centerContinuous" vertical="center"/>
    </xf>
    <xf numFmtId="0" fontId="155" fillId="83" borderId="63" applyNumberFormat="0" applyAlignment="0" applyProtection="0"/>
    <xf numFmtId="0" fontId="156" fillId="17" borderId="54" applyNumberFormat="0" applyAlignment="0" applyProtection="0"/>
    <xf numFmtId="210" fontId="156" fillId="17" borderId="54" applyNumberFormat="0" applyAlignment="0" applyProtection="0"/>
    <xf numFmtId="0" fontId="157" fillId="17" borderId="54" applyNumberFormat="0" applyAlignment="0" applyProtection="0"/>
    <xf numFmtId="0" fontId="158" fillId="0" borderId="0" applyNumberFormat="0" applyFill="0" applyBorder="0" applyAlignment="0" applyProtection="0"/>
    <xf numFmtId="0" fontId="158" fillId="0" borderId="0" applyNumberFormat="0" applyFill="0" applyBorder="0" applyAlignment="0" applyProtection="0">
      <alignment vertical="center"/>
    </xf>
    <xf numFmtId="0" fontId="159" fillId="0" borderId="15" applyNumberFormat="0" applyFill="0" applyProtection="0">
      <alignment horizontal="center"/>
    </xf>
    <xf numFmtId="0" fontId="159" fillId="0" borderId="15" applyNumberFormat="0" applyFill="0" applyProtection="0">
      <alignment horizontal="center" vertical="center"/>
    </xf>
    <xf numFmtId="0" fontId="160" fillId="0" borderId="64" applyNumberFormat="0" applyFill="0" applyProtection="0">
      <alignment horizontal="center"/>
    </xf>
    <xf numFmtId="0" fontId="161" fillId="0" borderId="0" applyNumberFormat="0" applyFill="0" applyBorder="0" applyAlignment="0" applyProtection="0">
      <alignment vertical="top"/>
      <protection locked="0"/>
    </xf>
    <xf numFmtId="0" fontId="83" fillId="0" borderId="0" applyNumberFormat="0" applyFill="0" applyBorder="0" applyAlignment="0" applyProtection="0"/>
    <xf numFmtId="0" fontId="162" fillId="0" borderId="0" applyFill="0" applyBorder="0">
      <alignment horizontal="right"/>
    </xf>
    <xf numFmtId="0" fontId="162" fillId="0" borderId="0" applyFill="0" applyBorder="0">
      <alignment horizontal="right" vertical="center"/>
    </xf>
    <xf numFmtId="0" fontId="0" fillId="0" borderId="0" applyFill="0" applyBorder="0">
      <alignment horizontal="right"/>
    </xf>
    <xf numFmtId="0" fontId="0" fillId="0" borderId="0" applyFill="0" applyBorder="0">
      <alignment horizontal="right" vertical="center"/>
    </xf>
    <xf numFmtId="0" fontId="163" fillId="0" borderId="8">
      <alignment horizontal="center"/>
    </xf>
    <xf numFmtId="233" fontId="78" fillId="0" borderId="0"/>
    <xf numFmtId="234" fontId="78" fillId="0" borderId="0"/>
    <xf numFmtId="233" fontId="78" fillId="0" borderId="0">
      <alignment vertical="center"/>
    </xf>
    <xf numFmtId="235" fontId="78" fillId="0" borderId="0" applyFont="0" applyFill="0" applyBorder="0" applyAlignment="0" applyProtection="0"/>
    <xf numFmtId="236" fontId="78" fillId="0" borderId="0" applyFont="0" applyFill="0" applyBorder="0" applyAlignment="0" applyProtection="0"/>
    <xf numFmtId="187" fontId="78" fillId="0" borderId="0" applyFont="0" applyFill="0" applyBorder="0" applyAlignment="0" applyProtection="0"/>
    <xf numFmtId="237" fontId="20" fillId="0" borderId="0" applyFont="0" applyFill="0" applyBorder="0" applyAlignment="0" applyProtection="0"/>
    <xf numFmtId="237" fontId="20" fillId="0" borderId="0" applyFont="0" applyFill="0" applyBorder="0" applyAlignment="0" applyProtection="0">
      <alignment vertical="center"/>
    </xf>
    <xf numFmtId="0" fontId="78" fillId="0" borderId="0" applyFont="0" applyFill="0" applyBorder="0" applyAlignment="0" applyProtection="0"/>
    <xf numFmtId="230" fontId="78" fillId="0" borderId="0" applyFont="0" applyFill="0" applyBorder="0" applyAlignment="0" applyProtection="0"/>
    <xf numFmtId="230" fontId="20" fillId="0" borderId="0" applyFill="0" applyBorder="0" applyAlignment="0" applyProtection="0"/>
    <xf numFmtId="230" fontId="57" fillId="0" borderId="0" applyFont="0" applyFill="0" applyBorder="0" applyAlignment="0" applyProtection="0"/>
    <xf numFmtId="230" fontId="20" fillId="0" borderId="0" applyFont="0" applyFill="0" applyBorder="0" applyAlignment="0" applyProtection="0"/>
    <xf numFmtId="230" fontId="20" fillId="0" borderId="0" applyFont="0" applyFill="0" applyBorder="0" applyAlignment="0" applyProtection="0">
      <alignment vertical="center"/>
    </xf>
    <xf numFmtId="230" fontId="78" fillId="0" borderId="0" applyFont="0" applyFill="0" applyBorder="0" applyAlignment="0" applyProtection="0">
      <alignment vertical="center"/>
    </xf>
    <xf numFmtId="217" fontId="113" fillId="0" borderId="0" applyFont="0" applyFill="0" applyBorder="0" applyAlignment="0" applyProtection="0"/>
    <xf numFmtId="217" fontId="164" fillId="0" borderId="0" applyFont="0" applyFill="0" applyBorder="0" applyAlignment="0" applyProtection="0"/>
    <xf numFmtId="217" fontId="59" fillId="0" borderId="0" applyFont="0" applyFill="0" applyBorder="0" applyAlignment="0" applyProtection="0"/>
    <xf numFmtId="190" fontId="59" fillId="0" borderId="0" applyFont="0" applyFill="0" applyBorder="0" applyAlignment="0" applyProtection="0"/>
    <xf numFmtId="190" fontId="164" fillId="0" borderId="0" applyFont="0" applyFill="0" applyBorder="0" applyAlignment="0" applyProtection="0"/>
    <xf numFmtId="238" fontId="113" fillId="0" borderId="0" applyFont="0" applyFill="0" applyBorder="0" applyAlignment="0" applyProtection="0"/>
    <xf numFmtId="239" fontId="113" fillId="0" borderId="0" applyFont="0" applyFill="0" applyBorder="0" applyAlignment="0" applyProtection="0"/>
    <xf numFmtId="240" fontId="165" fillId="0" borderId="0" applyFont="0" applyFill="0" applyBorder="0" applyAlignment="0" applyProtection="0"/>
    <xf numFmtId="217" fontId="78" fillId="0" borderId="0" applyFont="0" applyFill="0" applyBorder="0" applyAlignment="0" applyProtection="0"/>
    <xf numFmtId="217" fontId="166" fillId="0" borderId="0" applyFont="0" applyFill="0" applyBorder="0" applyAlignment="0" applyProtection="0"/>
    <xf numFmtId="238" fontId="166" fillId="0" borderId="0" applyFont="0" applyFill="0" applyBorder="0" applyAlignment="0" applyProtection="0"/>
    <xf numFmtId="239" fontId="166" fillId="0" borderId="0" applyFont="0" applyFill="0" applyBorder="0" applyAlignment="0" applyProtection="0"/>
    <xf numFmtId="190" fontId="131" fillId="0" borderId="0" applyFont="0" applyFill="0" applyBorder="0" applyAlignment="0" applyProtection="0"/>
    <xf numFmtId="217" fontId="131" fillId="0" borderId="0" applyFont="0" applyFill="0" applyBorder="0" applyAlignment="0" applyProtection="0"/>
    <xf numFmtId="241" fontId="24" fillId="0" borderId="0"/>
    <xf numFmtId="219" fontId="20" fillId="0" borderId="0"/>
    <xf numFmtId="219" fontId="20" fillId="0" borderId="0">
      <alignment vertical="center"/>
    </xf>
    <xf numFmtId="241" fontId="24" fillId="0" borderId="0">
      <alignment vertical="center"/>
    </xf>
    <xf numFmtId="37" fontId="110" fillId="0" borderId="0" applyFont="0" applyFill="0" applyBorder="0" applyAlignment="0" applyProtection="0"/>
    <xf numFmtId="37" fontId="57" fillId="0" borderId="0" applyFont="0" applyFill="0" applyBorder="0" applyAlignment="0" applyProtection="0"/>
    <xf numFmtId="37" fontId="20" fillId="0" borderId="0" applyFont="0" applyFill="0" applyBorder="0" applyAlignment="0" applyProtection="0"/>
    <xf numFmtId="37" fontId="0" fillId="0" borderId="0" applyFont="0" applyFill="0" applyBorder="0" applyAlignment="0" applyProtection="0"/>
    <xf numFmtId="37" fontId="110" fillId="0" borderId="0" applyFont="0" applyFill="0" applyBorder="0" applyAlignment="0" applyProtection="0">
      <alignment vertical="center"/>
    </xf>
    <xf numFmtId="242" fontId="78" fillId="0" borderId="0" applyFont="0" applyFill="0" applyBorder="0" applyAlignment="0" applyProtection="0"/>
    <xf numFmtId="243" fontId="78" fillId="0" borderId="0" applyFont="0" applyFill="0" applyBorder="0" applyAlignment="0" applyProtection="0">
      <alignment vertical="center"/>
    </xf>
    <xf numFmtId="243" fontId="20" fillId="0" borderId="0" applyFont="0" applyFill="0" applyBorder="0" applyAlignment="0" applyProtection="0"/>
    <xf numFmtId="243" fontId="78" fillId="0" borderId="0" applyFont="0" applyFill="0" applyBorder="0" applyAlignment="0" applyProtection="0"/>
    <xf numFmtId="243" fontId="57" fillId="0" borderId="0" applyFont="0" applyFill="0" applyBorder="0" applyAlignment="0" applyProtection="0"/>
    <xf numFmtId="243" fontId="20" fillId="0" borderId="0" applyFont="0" applyFill="0" applyBorder="0" applyAlignment="0" applyProtection="0">
      <alignment vertical="center"/>
    </xf>
    <xf numFmtId="183" fontId="0" fillId="0" borderId="0" applyFont="0" applyFill="0" applyBorder="0" applyAlignment="0" applyProtection="0"/>
    <xf numFmtId="39" fontId="110" fillId="0" borderId="0" applyFont="0" applyFill="0" applyBorder="0" applyAlignment="0" applyProtection="0"/>
    <xf numFmtId="39" fontId="0" fillId="0" borderId="0" applyFont="0" applyFill="0" applyBorder="0" applyAlignment="0" applyProtection="0"/>
    <xf numFmtId="39" fontId="110" fillId="0" borderId="0" applyFont="0" applyFill="0" applyBorder="0" applyAlignment="0" applyProtection="0">
      <alignment vertical="center"/>
    </xf>
    <xf numFmtId="37" fontId="167" fillId="0" borderId="0" applyFont="0" applyFill="0" applyBorder="0" applyAlignment="0" applyProtection="0"/>
    <xf numFmtId="39" fontId="167" fillId="0" borderId="0" applyFont="0" applyFill="0" applyBorder="0" applyAlignment="0" applyProtection="0"/>
    <xf numFmtId="39" fontId="167" fillId="0" borderId="0" applyFont="0" applyFill="0" applyBorder="0" applyAlignment="0" applyProtection="0">
      <alignment vertical="center"/>
    </xf>
    <xf numFmtId="40" fontId="168" fillId="0" borderId="0" applyFont="0" applyFill="0" applyBorder="0" applyAlignment="0" applyProtection="0"/>
    <xf numFmtId="40" fontId="20" fillId="0" borderId="0" applyFont="0" applyFill="0" applyBorder="0" applyAlignment="0" applyProtection="0"/>
    <xf numFmtId="244" fontId="57" fillId="0" borderId="0" applyFont="0" applyFill="0" applyBorder="0" applyAlignment="0" applyProtection="0">
      <alignment horizontal="left" vertical="center"/>
    </xf>
    <xf numFmtId="0" fontId="169" fillId="0" borderId="0"/>
    <xf numFmtId="0" fontId="169" fillId="0" borderId="0">
      <alignment vertical="center"/>
    </xf>
    <xf numFmtId="244" fontId="20" fillId="0" borderId="0" applyFont="0" applyFill="0" applyBorder="0" applyAlignment="0" applyProtection="0">
      <alignment horizontal="left" vertical="center"/>
    </xf>
    <xf numFmtId="3" fontId="0" fillId="0" borderId="0" applyFont="0" applyFill="0" applyBorder="0" applyAlignment="0" applyProtection="0"/>
    <xf numFmtId="244" fontId="78" fillId="0" borderId="0" applyFont="0" applyFill="0" applyBorder="0" applyAlignment="0" applyProtection="0">
      <alignment horizontal="left" vertical="center"/>
    </xf>
    <xf numFmtId="245" fontId="57" fillId="0" borderId="0" applyFont="0" applyFill="0" applyBorder="0" applyAlignment="0" applyProtection="0">
      <alignment horizontal="left" vertical="center"/>
    </xf>
    <xf numFmtId="245" fontId="20" fillId="0" borderId="0" applyFont="0" applyFill="0" applyBorder="0" applyAlignment="0" applyProtection="0">
      <alignment horizontal="left" vertical="center"/>
    </xf>
    <xf numFmtId="245" fontId="78" fillId="0" borderId="0" applyFont="0" applyFill="0" applyBorder="0" applyAlignment="0" applyProtection="0">
      <alignment horizontal="left" vertical="center"/>
    </xf>
    <xf numFmtId="190" fontId="57" fillId="0" borderId="0" applyFont="0" applyFill="0" applyBorder="0" applyAlignment="0" applyProtection="0">
      <alignment horizontal="left" vertical="center"/>
    </xf>
    <xf numFmtId="190" fontId="78" fillId="0" borderId="0" applyFont="0" applyFill="0" applyBorder="0" applyAlignment="0" applyProtection="0">
      <alignment horizontal="left" vertical="center"/>
    </xf>
    <xf numFmtId="190" fontId="20" fillId="0" borderId="0" applyFont="0" applyFill="0" applyBorder="0" applyAlignment="0" applyProtection="0">
      <alignment horizontal="left" vertical="center"/>
    </xf>
    <xf numFmtId="246" fontId="24" fillId="0" borderId="0"/>
    <xf numFmtId="247" fontId="78" fillId="0" borderId="0"/>
    <xf numFmtId="247" fontId="78" fillId="0" borderId="0">
      <alignment vertical="center"/>
    </xf>
    <xf numFmtId="246" fontId="24" fillId="0" borderId="0">
      <alignment vertical="center"/>
    </xf>
    <xf numFmtId="0" fontId="170" fillId="0" borderId="0" applyNumberFormat="0" applyAlignment="0">
      <alignment horizontal="left"/>
    </xf>
    <xf numFmtId="0" fontId="170" fillId="0" borderId="0" applyNumberFormat="0" applyAlignment="0">
      <alignment horizontal="left" vertical="center"/>
    </xf>
    <xf numFmtId="0" fontId="171" fillId="0" borderId="0" applyNumberFormat="0" applyAlignment="0"/>
    <xf numFmtId="0" fontId="171" fillId="0" borderId="0" applyNumberFormat="0" applyAlignment="0">
      <alignment vertical="center"/>
    </xf>
    <xf numFmtId="0" fontId="57" fillId="0" borderId="19" applyNumberFormat="0" applyFont="0" applyFill="0" applyBorder="0" applyProtection="0">
      <alignment horizontal="centerContinuous"/>
    </xf>
    <xf numFmtId="0" fontId="0" fillId="0" borderId="19" applyNumberFormat="0" applyFont="0" applyFill="0" applyBorder="0" applyProtection="0">
      <alignment horizontal="centerContinuous"/>
    </xf>
    <xf numFmtId="0" fontId="20" fillId="0" borderId="19" applyNumberFormat="0" applyFont="0" applyFill="0" applyBorder="0" applyProtection="0">
      <alignment horizontal="centerContinuous"/>
    </xf>
    <xf numFmtId="0" fontId="0" fillId="0" borderId="19" applyNumberFormat="0" applyFont="0" applyFill="0" applyBorder="0" applyProtection="0">
      <alignment horizontal="centerContinuous" vertical="center"/>
    </xf>
    <xf numFmtId="0" fontId="57" fillId="0" borderId="15" applyNumberFormat="0" applyFont="0" applyFill="0" applyProtection="0">
      <alignment horizontal="centerContinuous"/>
    </xf>
    <xf numFmtId="0" fontId="0" fillId="0" borderId="15" applyNumberFormat="0" applyFont="0" applyFill="0" applyProtection="0">
      <alignment horizontal="centerContinuous"/>
    </xf>
    <xf numFmtId="0" fontId="20" fillId="0" borderId="15" applyNumberFormat="0" applyFont="0" applyFill="0" applyProtection="0">
      <alignment horizontal="centerContinuous" vertical="center"/>
    </xf>
    <xf numFmtId="0" fontId="20" fillId="0" borderId="15" applyNumberFormat="0" applyFont="0" applyFill="0" applyProtection="0">
      <alignment horizontal="centerContinuous"/>
    </xf>
    <xf numFmtId="0" fontId="0" fillId="0" borderId="15" applyNumberFormat="0" applyFont="0" applyFill="0" applyProtection="0">
      <alignment horizontal="centerContinuous" vertical="center"/>
    </xf>
    <xf numFmtId="248" fontId="78" fillId="0" borderId="0" applyFont="0" applyFill="0" applyBorder="0" applyAlignment="0" applyProtection="0"/>
    <xf numFmtId="249" fontId="78" fillId="0" borderId="0" applyFont="0" applyFill="0" applyBorder="0" applyAlignment="0" applyProtection="0"/>
    <xf numFmtId="250" fontId="24" fillId="0" borderId="0">
      <alignment horizontal="center"/>
    </xf>
    <xf numFmtId="250" fontId="24" fillId="0" borderId="0">
      <alignment horizontal="center" vertical="center"/>
    </xf>
    <xf numFmtId="251" fontId="143" fillId="0" borderId="1"/>
    <xf numFmtId="237" fontId="78" fillId="0" borderId="0" applyFont="0" applyFill="0" applyBorder="0" applyAlignment="0" applyProtection="0"/>
    <xf numFmtId="237" fontId="131" fillId="0" borderId="0" applyFont="0" applyFill="0" applyBorder="0" applyAlignment="0" applyProtection="0"/>
    <xf numFmtId="237" fontId="131" fillId="0" borderId="0" applyFont="0" applyFill="0" applyBorder="0" applyAlignment="0" applyProtection="0">
      <alignment vertical="center"/>
    </xf>
    <xf numFmtId="252" fontId="20" fillId="0" borderId="0" applyFont="0" applyFill="0" applyBorder="0" applyAlignment="0" applyProtection="0"/>
    <xf numFmtId="222" fontId="78" fillId="0" borderId="0" applyFont="0" applyFill="0" applyBorder="0" applyAlignment="0" applyProtection="0"/>
    <xf numFmtId="223" fontId="20" fillId="0" borderId="0" applyFill="0" applyBorder="0" applyAlignment="0" applyProtection="0"/>
    <xf numFmtId="222" fontId="57" fillId="0" borderId="0" applyFont="0" applyFill="0" applyBorder="0" applyAlignment="0" applyProtection="0"/>
    <xf numFmtId="222" fontId="20" fillId="0" borderId="0" applyFont="0" applyFill="0" applyBorder="0" applyAlignment="0" applyProtection="0"/>
    <xf numFmtId="222" fontId="20" fillId="0" borderId="0" applyFont="0" applyFill="0" applyBorder="0" applyAlignment="0" applyProtection="0">
      <alignment vertical="center"/>
    </xf>
    <xf numFmtId="222" fontId="78" fillId="0" borderId="0" applyFont="0" applyFill="0" applyBorder="0" applyAlignment="0" applyProtection="0">
      <alignment vertical="center"/>
    </xf>
    <xf numFmtId="253" fontId="78" fillId="0" borderId="0" applyFont="0" applyFill="0" applyBorder="0" applyAlignment="0" applyProtection="0"/>
    <xf numFmtId="254" fontId="78" fillId="0" borderId="0" applyFont="0" applyFill="0" applyBorder="0" applyAlignment="0" applyProtection="0"/>
    <xf numFmtId="186" fontId="164" fillId="0" borderId="0" applyFont="0" applyFill="0" applyBorder="0" applyAlignment="0" applyProtection="0"/>
    <xf numFmtId="231" fontId="78" fillId="0" borderId="0" applyFont="0" applyFill="0" applyBorder="0" applyAlignment="0" applyProtection="0"/>
    <xf numFmtId="231" fontId="113" fillId="0" borderId="0" applyFont="0" applyFill="0" applyBorder="0" applyAlignment="0" applyProtection="0"/>
    <xf numFmtId="231" fontId="131" fillId="0" borderId="0" applyFont="0" applyFill="0" applyBorder="0" applyAlignment="0" applyProtection="0"/>
    <xf numFmtId="186" fontId="131" fillId="0" borderId="0" applyFont="0" applyFill="0" applyBorder="0" applyAlignment="0" applyProtection="0"/>
    <xf numFmtId="24" fontId="167" fillId="0" borderId="0" applyFont="0" applyFill="0" applyBorder="0" applyAlignment="0" applyProtection="0"/>
    <xf numFmtId="24" fontId="167" fillId="0" borderId="0" applyFont="0" applyFill="0" applyBorder="0" applyAlignment="0" applyProtection="0">
      <alignment vertical="center"/>
    </xf>
    <xf numFmtId="24" fontId="57" fillId="0" borderId="0" applyFont="0" applyFill="0" applyBorder="0" applyAlignment="0" applyProtection="0"/>
    <xf numFmtId="24" fontId="20" fillId="0" borderId="0" applyFont="0" applyFill="0" applyBorder="0" applyAlignment="0" applyProtection="0"/>
    <xf numFmtId="25" fontId="167" fillId="0" borderId="0" applyFont="0" applyFill="0" applyBorder="0" applyAlignment="0" applyProtection="0"/>
    <xf numFmtId="25" fontId="167" fillId="0" borderId="0" applyFont="0" applyFill="0" applyBorder="0" applyAlignment="0" applyProtection="0">
      <alignment vertical="center"/>
    </xf>
    <xf numFmtId="25" fontId="57" fillId="0" borderId="0" applyFont="0" applyFill="0" applyBorder="0" applyAlignment="0" applyProtection="0"/>
    <xf numFmtId="25" fontId="20" fillId="0" borderId="0" applyFont="0" applyFill="0" applyBorder="0" applyAlignment="0" applyProtection="0"/>
    <xf numFmtId="255" fontId="110" fillId="0" borderId="0" applyFont="0" applyFill="0" applyBorder="0" applyAlignment="0" applyProtection="0"/>
    <xf numFmtId="255" fontId="20" fillId="0" borderId="0" applyFont="0" applyFill="0" applyBorder="0" applyAlignment="0" applyProtection="0"/>
    <xf numFmtId="176" fontId="110" fillId="0" borderId="0" applyFont="0" applyFill="0" applyBorder="0" applyAlignment="0" applyProtection="0">
      <alignment vertical="center"/>
    </xf>
    <xf numFmtId="255" fontId="57" fillId="0" borderId="0" applyFont="0" applyFill="0" applyBorder="0" applyAlignment="0" applyProtection="0"/>
    <xf numFmtId="176" fontId="110" fillId="0" borderId="0" applyFont="0" applyFill="0" applyBorder="0" applyAlignment="0" applyProtection="0"/>
    <xf numFmtId="255" fontId="110" fillId="0" borderId="0" applyFont="0" applyFill="0" applyBorder="0" applyAlignment="0" applyProtection="0">
      <alignment vertical="center"/>
    </xf>
    <xf numFmtId="256" fontId="110" fillId="0" borderId="0" applyFont="0" applyFill="0" applyBorder="0" applyAlignment="0" applyProtection="0"/>
    <xf numFmtId="256" fontId="20" fillId="0" borderId="0" applyFont="0" applyFill="0" applyBorder="0" applyAlignment="0" applyProtection="0"/>
    <xf numFmtId="178" fontId="110" fillId="0" borderId="0" applyFont="0" applyFill="0" applyBorder="0" applyAlignment="0" applyProtection="0">
      <alignment vertical="center"/>
    </xf>
    <xf numFmtId="256" fontId="57" fillId="0" borderId="0" applyFont="0" applyFill="0" applyBorder="0" applyAlignment="0" applyProtection="0"/>
    <xf numFmtId="178" fontId="110" fillId="0" borderId="0" applyFont="0" applyFill="0" applyBorder="0" applyAlignment="0" applyProtection="0"/>
    <xf numFmtId="256" fontId="110" fillId="0" borderId="0" applyFont="0" applyFill="0" applyBorder="0" applyAlignment="0" applyProtection="0">
      <alignment vertical="center"/>
    </xf>
    <xf numFmtId="219" fontId="57" fillId="0" borderId="0" applyFont="0" applyFill="0" applyBorder="0" applyAlignment="0" applyProtection="0"/>
    <xf numFmtId="219" fontId="78" fillId="0" borderId="0" applyFont="0" applyFill="0" applyBorder="0" applyAlignment="0" applyProtection="0"/>
    <xf numFmtId="219" fontId="20" fillId="0" borderId="0" applyFont="0" applyFill="0" applyBorder="0" applyAlignment="0" applyProtection="0"/>
    <xf numFmtId="219" fontId="78" fillId="0" borderId="0" applyFont="0" applyFill="0" applyBorder="0" applyAlignment="0" applyProtection="0">
      <alignment vertical="center"/>
    </xf>
    <xf numFmtId="257" fontId="167" fillId="0" borderId="0" applyFont="0" applyFill="0" applyBorder="0" applyAlignment="0" applyProtection="0"/>
    <xf numFmtId="257" fontId="167" fillId="0" borderId="0" applyFont="0" applyFill="0" applyBorder="0" applyAlignment="0" applyProtection="0">
      <alignment vertical="center"/>
    </xf>
    <xf numFmtId="257" fontId="57" fillId="0" borderId="0" applyFont="0" applyFill="0" applyBorder="0" applyAlignment="0" applyProtection="0"/>
    <xf numFmtId="257" fontId="20" fillId="0" borderId="0" applyFont="0" applyFill="0" applyBorder="0" applyAlignment="0" applyProtection="0"/>
    <xf numFmtId="258" fontId="20" fillId="0" borderId="0" applyFont="0" applyFill="0" applyBorder="0" applyAlignment="0" applyProtection="0"/>
    <xf numFmtId="258" fontId="57" fillId="0" borderId="0" applyFont="0" applyFill="0" applyBorder="0" applyAlignment="0" applyProtection="0"/>
    <xf numFmtId="258" fontId="78" fillId="0" borderId="0" applyFont="0" applyFill="0" applyBorder="0" applyAlignment="0" applyProtection="0"/>
    <xf numFmtId="258" fontId="20" fillId="0" borderId="0" applyFont="0" applyFill="0" applyBorder="0" applyAlignment="0" applyProtection="0">
      <alignment vertical="center"/>
    </xf>
    <xf numFmtId="258" fontId="78" fillId="0" borderId="0" applyFont="0" applyFill="0" applyBorder="0" applyAlignment="0" applyProtection="0">
      <alignment vertical="center"/>
    </xf>
    <xf numFmtId="259" fontId="24" fillId="0" borderId="0"/>
    <xf numFmtId="260" fontId="24" fillId="0" borderId="0"/>
    <xf numFmtId="239" fontId="20" fillId="0" borderId="0"/>
    <xf numFmtId="239" fontId="20" fillId="0" borderId="0">
      <alignment vertical="center"/>
    </xf>
    <xf numFmtId="259" fontId="24" fillId="0" borderId="0">
      <alignment vertical="center"/>
    </xf>
    <xf numFmtId="261" fontId="0" fillId="45" borderId="0" applyFont="0" applyBorder="0"/>
    <xf numFmtId="262" fontId="57" fillId="0" borderId="0" applyFont="0" applyFill="0" applyBorder="0" applyAlignment="0" applyProtection="0"/>
    <xf numFmtId="262" fontId="0" fillId="0" borderId="0" applyFont="0" applyFill="0" applyBorder="0" applyAlignment="0" applyProtection="0"/>
    <xf numFmtId="262" fontId="20" fillId="0" borderId="0" applyFont="0" applyFill="0" applyBorder="0" applyAlignment="0" applyProtection="0"/>
    <xf numFmtId="262" fontId="0" fillId="0" borderId="0" applyFont="0" applyFill="0" applyBorder="0" applyAlignment="0" applyProtection="0">
      <alignment vertical="center"/>
    </xf>
    <xf numFmtId="39" fontId="0" fillId="0" borderId="0"/>
    <xf numFmtId="39" fontId="0" fillId="0" borderId="0">
      <alignment vertical="center"/>
    </xf>
    <xf numFmtId="263" fontId="57" fillId="0" borderId="0" applyFont="0" applyFill="0" applyBorder="0" applyAlignment="0" applyProtection="0"/>
    <xf numFmtId="263" fontId="0" fillId="0" borderId="0" applyFont="0" applyFill="0" applyBorder="0" applyAlignment="0" applyProtection="0"/>
    <xf numFmtId="263" fontId="20" fillId="0" borderId="0" applyFont="0" applyFill="0" applyBorder="0" applyAlignment="0" applyProtection="0"/>
    <xf numFmtId="263" fontId="0" fillId="0" borderId="0" applyFont="0" applyFill="0" applyBorder="0" applyAlignment="0" applyProtection="0">
      <alignment vertical="center"/>
    </xf>
    <xf numFmtId="264" fontId="57" fillId="0" borderId="0" applyFont="0" applyFill="0" applyBorder="0" applyAlignment="0" applyProtection="0"/>
    <xf numFmtId="264" fontId="78" fillId="0" borderId="0" applyFont="0" applyFill="0" applyBorder="0" applyAlignment="0" applyProtection="0"/>
    <xf numFmtId="264" fontId="20" fillId="0" borderId="0" applyFont="0" applyFill="0" applyBorder="0" applyAlignment="0" applyProtection="0"/>
    <xf numFmtId="264" fontId="78" fillId="0" borderId="0" applyFont="0" applyFill="0" applyBorder="0" applyAlignment="0" applyProtection="0">
      <alignment vertical="center"/>
    </xf>
    <xf numFmtId="0" fontId="172" fillId="10" borderId="65">
      <alignment horizontal="left"/>
    </xf>
    <xf numFmtId="0" fontId="172" fillId="10" borderId="65">
      <alignment horizontal="left" vertical="center"/>
    </xf>
    <xf numFmtId="265" fontId="142" fillId="0" borderId="0" applyNumberFormat="0" applyFill="0" applyBorder="0" applyAlignment="0" applyProtection="0"/>
    <xf numFmtId="15" fontId="168" fillId="0" borderId="0"/>
    <xf numFmtId="227" fontId="168" fillId="0" borderId="0" applyFont="0" applyFill="0" applyBorder="0" applyProtection="0">
      <alignment horizontal="centerContinuous"/>
    </xf>
    <xf numFmtId="266" fontId="24" fillId="0" borderId="0">
      <protection locked="0"/>
    </xf>
    <xf numFmtId="30" fontId="78" fillId="0" borderId="0" applyFont="0" applyFill="0" applyBorder="0" applyAlignment="0" applyProtection="0"/>
    <xf numFmtId="15" fontId="168" fillId="0" borderId="0">
      <alignment vertical="center"/>
    </xf>
    <xf numFmtId="14" fontId="87" fillId="0" borderId="0" applyFill="0" applyBorder="0" applyAlignment="0"/>
    <xf numFmtId="267" fontId="87" fillId="0" borderId="0" applyFill="0" applyBorder="0" applyAlignment="0"/>
    <xf numFmtId="14" fontId="87" fillId="0" borderId="0" applyFill="0" applyBorder="0" applyAlignment="0">
      <alignment vertical="center"/>
    </xf>
    <xf numFmtId="268" fontId="78" fillId="0" borderId="0">
      <protection locked="0"/>
    </xf>
    <xf numFmtId="269" fontId="172" fillId="0" borderId="0" applyFont="0" applyFill="0" applyBorder="0" applyAlignment="0" applyProtection="0">
      <alignment vertical="center"/>
    </xf>
    <xf numFmtId="269" fontId="57" fillId="0" borderId="0" applyFont="0" applyFill="0" applyBorder="0" applyAlignment="0" applyProtection="0">
      <alignment vertical="center"/>
    </xf>
    <xf numFmtId="269" fontId="20" fillId="0" borderId="0" applyFont="0" applyFill="0" applyBorder="0" applyAlignment="0" applyProtection="0">
      <alignment vertical="center"/>
    </xf>
    <xf numFmtId="14" fontId="20" fillId="0" borderId="0" applyFont="0" applyFill="0" applyBorder="0" applyAlignment="0"/>
    <xf numFmtId="14" fontId="173" fillId="0" borderId="0" applyFont="0" applyFill="0" applyBorder="0" applyAlignment="0"/>
    <xf numFmtId="14" fontId="0" fillId="0" borderId="0" applyFont="0" applyFill="0" applyBorder="0" applyAlignment="0"/>
    <xf numFmtId="270" fontId="24" fillId="0" borderId="0" applyFill="0" applyBorder="0" applyProtection="0"/>
    <xf numFmtId="178" fontId="24" fillId="0" borderId="0" applyFill="0" applyBorder="0" applyProtection="0">
      <alignment vertical="center"/>
    </xf>
    <xf numFmtId="270" fontId="24" fillId="0" borderId="0" applyFill="0" applyBorder="0" applyProtection="0">
      <alignment vertical="center"/>
    </xf>
    <xf numFmtId="178" fontId="24" fillId="0" borderId="0" applyFill="0" applyBorder="0" applyProtection="0"/>
    <xf numFmtId="271" fontId="0" fillId="0" borderId="0" applyFont="0" applyFill="0" applyBorder="0" applyAlignment="0" applyProtection="0"/>
    <xf numFmtId="272" fontId="0" fillId="0" borderId="0" applyFont="0" applyFill="0" applyBorder="0" applyAlignment="0" applyProtection="0"/>
    <xf numFmtId="273" fontId="0" fillId="0" borderId="0" applyFont="0" applyFill="0" applyBorder="0" applyAlignment="0" applyProtection="0"/>
    <xf numFmtId="274" fontId="0" fillId="0" borderId="0" applyFont="0" applyFill="0" applyBorder="0" applyAlignment="0" applyProtection="0"/>
    <xf numFmtId="275" fontId="0" fillId="0" borderId="0" applyFont="0" applyFill="0" applyBorder="0" applyAlignment="0" applyProtection="0"/>
    <xf numFmtId="276" fontId="20" fillId="0" borderId="0" applyFont="0" applyFill="0" applyBorder="0" applyAlignment="0" applyProtection="0"/>
    <xf numFmtId="276" fontId="24" fillId="0" borderId="0" applyFont="0" applyFill="0" applyBorder="0" applyAlignment="0" applyProtection="0">
      <alignment vertical="center"/>
    </xf>
    <xf numFmtId="277" fontId="20" fillId="0" borderId="0" applyFont="0" applyFill="0" applyBorder="0" applyAlignment="0" applyProtection="0"/>
    <xf numFmtId="277" fontId="24" fillId="0" borderId="0" applyFont="0" applyFill="0" applyBorder="0" applyAlignment="0" applyProtection="0">
      <alignment vertical="center"/>
    </xf>
    <xf numFmtId="0" fontId="174" fillId="0" borderId="0">
      <protection locked="0"/>
    </xf>
    <xf numFmtId="0" fontId="174" fillId="0" borderId="0">
      <alignment vertical="center"/>
      <protection locked="0"/>
    </xf>
    <xf numFmtId="278" fontId="24" fillId="0" borderId="0"/>
    <xf numFmtId="279" fontId="24" fillId="0" borderId="0"/>
    <xf numFmtId="280" fontId="20" fillId="0" borderId="0"/>
    <xf numFmtId="280" fontId="20" fillId="0" borderId="0">
      <alignment vertical="center"/>
    </xf>
    <xf numFmtId="278" fontId="24" fillId="0" borderId="0">
      <alignment vertical="center"/>
    </xf>
    <xf numFmtId="0" fontId="133" fillId="0" borderId="0" applyNumberFormat="0"/>
    <xf numFmtId="265" fontId="133" fillId="0" borderId="0" applyNumberFormat="0"/>
    <xf numFmtId="0" fontId="133" fillId="0" borderId="0" applyNumberFormat="0">
      <alignment vertical="center"/>
    </xf>
    <xf numFmtId="265" fontId="133" fillId="0" borderId="0" applyNumberFormat="0">
      <alignment vertical="center"/>
    </xf>
    <xf numFmtId="0" fontId="57" fillId="0" borderId="66" applyNumberFormat="0" applyFont="0" applyFill="0" applyAlignment="0" applyProtection="0"/>
    <xf numFmtId="0" fontId="0" fillId="0" borderId="66" applyNumberFormat="0" applyFont="0" applyFill="0" applyAlignment="0" applyProtection="0"/>
    <xf numFmtId="0" fontId="20" fillId="0" borderId="66" applyNumberFormat="0" applyFont="0" applyFill="0" applyAlignment="0" applyProtection="0"/>
    <xf numFmtId="0" fontId="0" fillId="0" borderId="66" applyNumberFormat="0" applyFont="0" applyFill="0" applyAlignment="0" applyProtection="0">
      <alignment vertical="center"/>
    </xf>
    <xf numFmtId="193" fontId="143" fillId="0" borderId="0" applyNumberFormat="0" applyFill="0" applyBorder="0" applyAlignment="0" applyProtection="0"/>
    <xf numFmtId="0" fontId="175" fillId="94" borderId="0" applyNumberFormat="0" applyBorder="0" applyAlignment="0" applyProtection="0"/>
    <xf numFmtId="0" fontId="175" fillId="94" borderId="0" applyNumberFormat="0" applyBorder="0" applyAlignment="0" applyProtection="0">
      <alignment vertical="center"/>
    </xf>
    <xf numFmtId="0" fontId="175" fillId="95" borderId="0" applyNumberFormat="0" applyBorder="0" applyAlignment="0" applyProtection="0"/>
    <xf numFmtId="0" fontId="175" fillId="95" borderId="0" applyNumberFormat="0" applyBorder="0" applyAlignment="0" applyProtection="0">
      <alignment vertical="center"/>
    </xf>
    <xf numFmtId="0" fontId="175" fillId="96" borderId="0" applyNumberFormat="0" applyBorder="0" applyAlignment="0" applyProtection="0"/>
    <xf numFmtId="0" fontId="175" fillId="96" borderId="0" applyNumberFormat="0" applyBorder="0" applyAlignment="0" applyProtection="0">
      <alignment vertical="center"/>
    </xf>
    <xf numFmtId="0" fontId="176" fillId="0" borderId="0">
      <protection locked="0"/>
    </xf>
    <xf numFmtId="0" fontId="176" fillId="0" borderId="0">
      <alignment vertical="center"/>
      <protection locked="0"/>
    </xf>
    <xf numFmtId="0" fontId="177" fillId="0" borderId="0" applyNumberFormat="0" applyAlignment="0">
      <alignment horizontal="left"/>
    </xf>
    <xf numFmtId="0" fontId="177" fillId="0" borderId="0" applyNumberFormat="0" applyAlignment="0">
      <alignment horizontal="left" vertical="center"/>
    </xf>
    <xf numFmtId="0" fontId="32" fillId="0" borderId="0">
      <alignment horizontal="left"/>
    </xf>
    <xf numFmtId="0" fontId="32" fillId="0" borderId="0">
      <alignment horizontal="left" vertical="center"/>
    </xf>
    <xf numFmtId="0" fontId="178" fillId="6" borderId="1"/>
    <xf numFmtId="0" fontId="178" fillId="6" borderId="1">
      <alignment vertical="center"/>
    </xf>
    <xf numFmtId="0" fontId="178" fillId="97" borderId="67"/>
    <xf numFmtId="0" fontId="179" fillId="0" borderId="0">
      <alignment horizontal="left"/>
    </xf>
    <xf numFmtId="39" fontId="78" fillId="0" borderId="0" applyFont="0" applyFill="0" applyBorder="0" applyAlignment="0" applyProtection="0"/>
    <xf numFmtId="39" fontId="78" fillId="0" borderId="0" applyFont="0" applyFill="0" applyBorder="0" applyAlignment="0" applyProtection="0">
      <alignment vertical="center"/>
    </xf>
    <xf numFmtId="193" fontId="24" fillId="0" borderId="0" applyFont="0" applyFill="0" applyBorder="0" applyAlignment="0" applyProtection="0"/>
    <xf numFmtId="281" fontId="78" fillId="0" borderId="0" applyFont="0" applyFill="0" applyBorder="0" applyAlignment="0" applyProtection="0"/>
    <xf numFmtId="281" fontId="11" fillId="0" borderId="0" applyFont="0" applyFill="0" applyBorder="0" applyAlignment="0" applyProtection="0"/>
    <xf numFmtId="193" fontId="57" fillId="0" borderId="0" applyFont="0" applyFill="0" applyBorder="0" applyAlignment="0" applyProtection="0"/>
    <xf numFmtId="193" fontId="20" fillId="0" borderId="0" applyFont="0" applyFill="0" applyBorder="0" applyAlignment="0" applyProtection="0"/>
    <xf numFmtId="193" fontId="78" fillId="0" borderId="0" applyFont="0" applyFill="0" applyBorder="0" applyAlignment="0" applyProtection="0"/>
    <xf numFmtId="193" fontId="24" fillId="0" borderId="0" applyFont="0" applyFill="0" applyBorder="0" applyAlignment="0" applyProtection="0">
      <alignment vertical="center"/>
    </xf>
    <xf numFmtId="0" fontId="180" fillId="0" borderId="0" applyNumberFormat="0" applyFill="0" applyBorder="0" applyAlignment="0" applyProtection="0"/>
    <xf numFmtId="0" fontId="181" fillId="0" borderId="0" applyNumberFormat="0" applyFill="0" applyBorder="0" applyAlignment="0" applyProtection="0"/>
    <xf numFmtId="210" fontId="181" fillId="0" borderId="0" applyNumberFormat="0" applyFill="0" applyBorder="0" applyAlignment="0" applyProtection="0"/>
    <xf numFmtId="0" fontId="182" fillId="0" borderId="0" applyNumberFormat="0" applyFill="0" applyBorder="0" applyAlignment="0" applyProtection="0"/>
    <xf numFmtId="193" fontId="0" fillId="0" borderId="0" applyNumberFormat="0" applyFill="0" applyBorder="0" applyAlignment="0" applyProtection="0"/>
    <xf numFmtId="246" fontId="183" fillId="98" borderId="17">
      <alignment horizontal="right"/>
    </xf>
    <xf numFmtId="268" fontId="78" fillId="0" borderId="0">
      <alignment vertical="center"/>
      <protection locked="0"/>
    </xf>
    <xf numFmtId="1" fontId="57" fillId="0" borderId="0" applyFont="0" applyFill="0" applyBorder="0" applyAlignment="0" applyProtection="0">
      <alignment vertical="center"/>
    </xf>
    <xf numFmtId="1" fontId="24" fillId="0" borderId="0" applyFont="0" applyFill="0" applyBorder="0" applyAlignment="0" applyProtection="0">
      <alignment vertical="center"/>
    </xf>
    <xf numFmtId="1" fontId="20" fillId="0" borderId="0" applyFont="0" applyFill="0" applyBorder="0" applyAlignment="0" applyProtection="0">
      <alignment vertical="center"/>
    </xf>
    <xf numFmtId="282" fontId="57" fillId="0" borderId="0" applyFont="0" applyFill="0" applyBorder="0" applyAlignment="0" applyProtection="0">
      <alignment horizontal="right" vertical="center"/>
    </xf>
    <xf numFmtId="282" fontId="78" fillId="0" borderId="0" applyFont="0" applyFill="0" applyBorder="0" applyAlignment="0" applyProtection="0">
      <alignment horizontal="right" vertical="center"/>
    </xf>
    <xf numFmtId="282" fontId="20" fillId="0" borderId="0" applyFont="0" applyFill="0" applyBorder="0" applyAlignment="0" applyProtection="0">
      <alignment horizontal="right" vertical="center"/>
    </xf>
    <xf numFmtId="193" fontId="101" fillId="0" borderId="0" applyNumberFormat="0" applyFill="0" applyBorder="0" applyAlignment="0" applyProtection="0">
      <alignment vertical="top"/>
      <protection locked="0"/>
    </xf>
    <xf numFmtId="0" fontId="184" fillId="0" borderId="0" applyNumberFormat="0" applyFill="0" applyBorder="0" applyAlignment="0" applyProtection="0">
      <alignment vertical="top"/>
      <protection locked="0"/>
    </xf>
    <xf numFmtId="0" fontId="185" fillId="0" borderId="0" applyNumberFormat="0" applyFill="0" applyBorder="0" applyAlignment="0" applyProtection="0">
      <alignment vertical="top"/>
      <protection locked="0"/>
    </xf>
    <xf numFmtId="283" fontId="99" fillId="0" borderId="0">
      <alignment horizontal="right"/>
    </xf>
    <xf numFmtId="283" fontId="99" fillId="0" borderId="0">
      <alignment horizontal="right" vertical="center"/>
    </xf>
    <xf numFmtId="284" fontId="0" fillId="0" borderId="0" applyFont="0" applyFill="0" applyBorder="0" applyAlignment="0" applyProtection="0"/>
    <xf numFmtId="285" fontId="0" fillId="0" borderId="0" applyFont="0" applyFill="0" applyBorder="0" applyAlignment="0" applyProtection="0"/>
    <xf numFmtId="286" fontId="0" fillId="0" borderId="0" applyFont="0" applyFill="0" applyBorder="0" applyAlignment="0" applyProtection="0"/>
    <xf numFmtId="187" fontId="24" fillId="0" borderId="0">
      <protection locked="0"/>
    </xf>
    <xf numFmtId="0" fontId="186" fillId="51" borderId="0" applyNumberFormat="0" applyBorder="0" applyAlignment="0" applyProtection="0"/>
    <xf numFmtId="0" fontId="187" fillId="18" borderId="0" applyNumberFormat="0" applyBorder="0" applyAlignment="0" applyProtection="0"/>
    <xf numFmtId="210" fontId="187" fillId="18" borderId="0" applyNumberFormat="0" applyBorder="0" applyAlignment="0" applyProtection="0"/>
    <xf numFmtId="0" fontId="188" fillId="18" borderId="0" applyNumberFormat="0" applyBorder="0" applyAlignment="0" applyProtection="0"/>
    <xf numFmtId="38" fontId="178" fillId="45" borderId="0" applyNumberFormat="0" applyBorder="0" applyAlignment="0" applyProtection="0"/>
    <xf numFmtId="38" fontId="178" fillId="2" borderId="0" applyNumberFormat="0" applyBorder="0" applyAlignment="0" applyProtection="0"/>
    <xf numFmtId="0" fontId="178" fillId="45" borderId="0" applyNumberFormat="0" applyBorder="0" applyAlignment="0" applyProtection="0"/>
    <xf numFmtId="0" fontId="178" fillId="45" borderId="0" applyNumberFormat="0" applyBorder="0" applyAlignment="0" applyProtection="0">
      <alignment vertical="center"/>
    </xf>
    <xf numFmtId="38" fontId="178" fillId="45" borderId="0" applyNumberFormat="0" applyBorder="0" applyAlignment="0" applyProtection="0">
      <alignment vertical="center"/>
    </xf>
    <xf numFmtId="0" fontId="24" fillId="99" borderId="1" applyNumberFormat="0" applyFont="0" applyBorder="0" applyAlignment="0" applyProtection="0"/>
    <xf numFmtId="0" fontId="24" fillId="99" borderId="1" applyNumberFormat="0" applyFont="0" applyBorder="0" applyAlignment="0" applyProtection="0">
      <alignment vertical="center"/>
    </xf>
    <xf numFmtId="0" fontId="189" fillId="0" borderId="0">
      <alignment horizontal="left"/>
    </xf>
    <xf numFmtId="0" fontId="190" fillId="0" borderId="0">
      <alignment horizontal="left"/>
    </xf>
    <xf numFmtId="0" fontId="189" fillId="0" borderId="0">
      <alignment horizontal="left" vertical="center"/>
    </xf>
    <xf numFmtId="0" fontId="190" fillId="0" borderId="68" applyNumberFormat="0" applyAlignment="0" applyProtection="0">
      <alignment horizontal="left" vertical="center"/>
    </xf>
    <xf numFmtId="0" fontId="190" fillId="0" borderId="69" applyNumberFormat="0" applyAlignment="0" applyProtection="0"/>
    <xf numFmtId="0" fontId="190" fillId="0" borderId="14">
      <alignment horizontal="left" vertical="center"/>
    </xf>
    <xf numFmtId="0" fontId="190" fillId="0" borderId="70">
      <alignment horizontal="left" vertical="center"/>
    </xf>
    <xf numFmtId="0" fontId="154" fillId="0" borderId="0" applyNumberFormat="0" applyFill="0"/>
    <xf numFmtId="0" fontId="20" fillId="0" borderId="0" applyNumberFormat="0" applyFont="0" applyFill="0" applyAlignment="0" applyProtection="0"/>
    <xf numFmtId="0" fontId="64" fillId="0" borderId="71" applyNumberFormat="0" applyFill="0" applyAlignment="0" applyProtection="0"/>
    <xf numFmtId="210" fontId="64" fillId="0" borderId="71" applyNumberFormat="0" applyFill="0" applyAlignment="0" applyProtection="0"/>
    <xf numFmtId="0" fontId="191" fillId="0" borderId="72" applyNumberFormat="0" applyFill="0" applyAlignment="0" applyProtection="0"/>
    <xf numFmtId="0" fontId="154" fillId="0" borderId="0" applyNumberFormat="0" applyFill="0">
      <alignment vertical="center"/>
    </xf>
    <xf numFmtId="0" fontId="65" fillId="0" borderId="73" applyNumberFormat="0" applyFill="0" applyAlignment="0" applyProtection="0"/>
    <xf numFmtId="210" fontId="65" fillId="0" borderId="73" applyNumberFormat="0" applyFill="0" applyAlignment="0" applyProtection="0"/>
    <xf numFmtId="0" fontId="192" fillId="0" borderId="74" applyNumberFormat="0" applyFill="0" applyAlignment="0" applyProtection="0"/>
    <xf numFmtId="0" fontId="193" fillId="0" borderId="75" applyNumberFormat="0" applyFill="0" applyAlignment="0" applyProtection="0"/>
    <xf numFmtId="0" fontId="66" fillId="0" borderId="76" applyNumberFormat="0" applyFill="0" applyAlignment="0" applyProtection="0"/>
    <xf numFmtId="210" fontId="66" fillId="0" borderId="76" applyNumberFormat="0" applyFill="0" applyAlignment="0" applyProtection="0"/>
    <xf numFmtId="0" fontId="193" fillId="0" borderId="0" applyNumberFormat="0" applyFill="0" applyBorder="0" applyAlignment="0" applyProtection="0"/>
    <xf numFmtId="0" fontId="66" fillId="0" borderId="0" applyNumberFormat="0" applyFill="0" applyBorder="0" applyAlignment="0" applyProtection="0"/>
    <xf numFmtId="210" fontId="66" fillId="0" borderId="0" applyNumberFormat="0" applyFill="0" applyBorder="0" applyAlignment="0" applyProtection="0"/>
    <xf numFmtId="210" fontId="131" fillId="0" borderId="0"/>
    <xf numFmtId="0" fontId="163" fillId="0" borderId="14" applyNumberFormat="0">
      <alignment horizontal="right" wrapText="1"/>
    </xf>
    <xf numFmtId="0" fontId="163" fillId="0" borderId="14" applyNumberFormat="0">
      <alignment horizontal="right" vertical="center" wrapText="1"/>
    </xf>
    <xf numFmtId="0" fontId="194" fillId="0" borderId="0" applyNumberFormat="0"/>
    <xf numFmtId="287" fontId="195" fillId="0" borderId="0" applyNumberFormat="0"/>
    <xf numFmtId="0" fontId="196" fillId="0" borderId="19">
      <alignment horizontal="center"/>
    </xf>
    <xf numFmtId="0" fontId="196" fillId="0" borderId="0">
      <alignment horizontal="center"/>
    </xf>
    <xf numFmtId="288" fontId="197" fillId="0" borderId="0">
      <alignment vertical="center"/>
    </xf>
    <xf numFmtId="289" fontId="57" fillId="0" borderId="0" applyFont="0" applyFill="0" applyBorder="0" applyAlignment="0"/>
    <xf numFmtId="289" fontId="78" fillId="0" borderId="0" applyFont="0" applyFill="0" applyBorder="0" applyAlignment="0"/>
    <xf numFmtId="289" fontId="20" fillId="0" borderId="0" applyFont="0" applyFill="0" applyBorder="0" applyAlignment="0"/>
    <xf numFmtId="289" fontId="78" fillId="0" borderId="0" applyFont="0" applyFill="0" applyBorder="0" applyAlignment="0">
      <alignment vertical="center"/>
    </xf>
    <xf numFmtId="0" fontId="198" fillId="0" borderId="0" applyNumberFormat="0" applyFill="0" applyBorder="0" applyAlignment="0" applyProtection="0">
      <alignment vertical="top"/>
      <protection locked="0"/>
    </xf>
    <xf numFmtId="193" fontId="198" fillId="0" borderId="0" applyNumberFormat="0" applyFill="0" applyBorder="0" applyAlignment="0" applyProtection="0">
      <alignment vertical="top"/>
      <protection locked="0"/>
    </xf>
    <xf numFmtId="0" fontId="199" fillId="0" borderId="0" applyNumberFormat="0" applyFill="0" applyBorder="0" applyAlignment="0" applyProtection="0">
      <alignment vertical="top"/>
      <protection locked="0"/>
    </xf>
    <xf numFmtId="193" fontId="199" fillId="0" borderId="0" applyNumberFormat="0" applyFill="0" applyBorder="0" applyAlignment="0" applyProtection="0">
      <alignment vertical="top"/>
      <protection locked="0"/>
    </xf>
    <xf numFmtId="0" fontId="20" fillId="0" borderId="0" applyNumberFormat="0" applyFill="0" applyBorder="0" applyAlignment="0" applyProtection="0">
      <alignment vertical="top"/>
      <protection locked="0"/>
    </xf>
    <xf numFmtId="0" fontId="200" fillId="0" borderId="0" applyNumberFormat="0" applyFill="0" applyBorder="0" applyAlignment="0" applyProtection="0">
      <alignment vertical="top"/>
      <protection locked="0"/>
    </xf>
    <xf numFmtId="0" fontId="201" fillId="0" borderId="0" applyNumberFormat="0" applyFill="0" applyBorder="0" applyAlignment="0" applyProtection="0">
      <alignment vertical="top"/>
      <protection locked="0"/>
    </xf>
    <xf numFmtId="290" fontId="202" fillId="0" borderId="0" applyFont="0" applyFill="0" applyBorder="0" applyAlignment="0" applyProtection="0"/>
    <xf numFmtId="0" fontId="203" fillId="2" borderId="77">
      <protection locked="0"/>
    </xf>
    <xf numFmtId="10" fontId="178" fillId="2" borderId="1" applyNumberFormat="0" applyBorder="0" applyAlignment="0" applyProtection="0"/>
    <xf numFmtId="0" fontId="178" fillId="2" borderId="1" applyNumberFormat="0" applyBorder="0" applyAlignment="0" applyProtection="0"/>
    <xf numFmtId="10" fontId="178" fillId="2" borderId="1" applyNumberFormat="0" applyBorder="0" applyAlignment="0" applyProtection="0">
      <alignment vertical="center"/>
    </xf>
    <xf numFmtId="10" fontId="178" fillId="47" borderId="1" applyNumberFormat="0" applyBorder="0" applyAlignment="0" applyProtection="0"/>
    <xf numFmtId="10" fontId="178" fillId="47" borderId="1" applyNumberFormat="0" applyBorder="0" applyAlignment="0" applyProtection="0">
      <alignment vertical="center"/>
    </xf>
    <xf numFmtId="0" fontId="178" fillId="2" borderId="1" applyNumberFormat="0" applyBorder="0" applyAlignment="0" applyProtection="0">
      <alignment vertical="center"/>
    </xf>
    <xf numFmtId="0" fontId="204" fillId="90" borderId="60" applyNumberFormat="0" applyAlignment="0" applyProtection="0"/>
    <xf numFmtId="0" fontId="204" fillId="90" borderId="60" applyNumberFormat="0" applyAlignment="0" applyProtection="0">
      <alignment vertical="center"/>
    </xf>
    <xf numFmtId="0" fontId="205" fillId="46" borderId="60" applyNumberFormat="0" applyAlignment="0" applyProtection="0"/>
    <xf numFmtId="0" fontId="20" fillId="62" borderId="0" applyNumberFormat="0" applyFont="0" applyBorder="0" applyAlignment="0">
      <protection locked="0"/>
    </xf>
    <xf numFmtId="0" fontId="203" fillId="2" borderId="77">
      <alignment vertical="center"/>
      <protection locked="0"/>
    </xf>
    <xf numFmtId="0" fontId="206" fillId="15" borderId="52" applyNumberFormat="0" applyAlignment="0" applyProtection="0"/>
    <xf numFmtId="0" fontId="207" fillId="15" borderId="52" applyNumberFormat="0" applyAlignment="0" applyProtection="0"/>
    <xf numFmtId="0" fontId="24" fillId="62" borderId="0" applyNumberFormat="0" applyFont="0" applyBorder="0" applyAlignment="0">
      <protection locked="0"/>
    </xf>
    <xf numFmtId="242" fontId="20" fillId="100" borderId="0"/>
    <xf numFmtId="243" fontId="20" fillId="100" borderId="0">
      <alignment vertical="center"/>
    </xf>
    <xf numFmtId="243" fontId="20" fillId="100" borderId="0"/>
    <xf numFmtId="242" fontId="20" fillId="100" borderId="0">
      <alignment vertical="center"/>
    </xf>
    <xf numFmtId="183" fontId="208" fillId="100" borderId="0">
      <alignment vertical="center"/>
    </xf>
    <xf numFmtId="183" fontId="208" fillId="100" borderId="0"/>
    <xf numFmtId="0" fontId="57" fillId="62" borderId="0" applyNumberFormat="0" applyFont="0" applyBorder="0" applyAlignment="0">
      <protection locked="0"/>
    </xf>
    <xf numFmtId="0" fontId="162" fillId="48" borderId="0" applyNumberFormat="0" applyFont="0" applyBorder="0" applyAlignment="0" applyProtection="0">
      <alignment horizontal="right"/>
    </xf>
    <xf numFmtId="0" fontId="57" fillId="48" borderId="0" applyNumberFormat="0" applyFont="0" applyBorder="0" applyAlignment="0" applyProtection="0">
      <alignment horizontal="right"/>
    </xf>
    <xf numFmtId="0" fontId="20" fillId="48" borderId="0" applyNumberFormat="0" applyFont="0" applyBorder="0" applyAlignment="0" applyProtection="0">
      <alignment horizontal="right"/>
    </xf>
    <xf numFmtId="0" fontId="0" fillId="48" borderId="0" applyNumberFormat="0" applyFont="0" applyBorder="0" applyAlignment="0" applyProtection="0">
      <alignment horizontal="right"/>
    </xf>
    <xf numFmtId="0" fontId="162" fillId="48" borderId="0" applyNumberFormat="0" applyFont="0" applyBorder="0" applyAlignment="0" applyProtection="0">
      <alignment horizontal="right" vertical="center"/>
    </xf>
    <xf numFmtId="0" fontId="57" fillId="0" borderId="0" applyNumberFormat="0" applyFont="0" applyBorder="0" applyAlignment="0">
      <alignment horizontal="left" vertical="center"/>
      <protection locked="0"/>
    </xf>
    <xf numFmtId="1" fontId="78" fillId="0" borderId="0" applyNumberFormat="0" applyFont="0" applyBorder="0" applyAlignment="0">
      <alignment horizontal="left" vertical="center"/>
      <protection locked="0"/>
    </xf>
    <xf numFmtId="0" fontId="20" fillId="0" borderId="0" applyNumberFormat="0" applyFont="0" applyBorder="0" applyAlignment="0">
      <alignment horizontal="left" vertical="center"/>
      <protection locked="0"/>
    </xf>
    <xf numFmtId="178" fontId="133" fillId="0" borderId="0"/>
    <xf numFmtId="178" fontId="133" fillId="0" borderId="0">
      <alignment vertical="center"/>
    </xf>
    <xf numFmtId="44" fontId="209" fillId="0" borderId="0">
      <alignment horizontal="center" vertical="center"/>
      <protection locked="0"/>
    </xf>
    <xf numFmtId="291" fontId="209" fillId="0" borderId="0">
      <alignment horizontal="center" vertical="center"/>
      <protection locked="0"/>
    </xf>
    <xf numFmtId="38" fontId="29" fillId="0" borderId="0"/>
    <xf numFmtId="38" fontId="29" fillId="0" borderId="0">
      <alignment vertical="center"/>
    </xf>
    <xf numFmtId="38" fontId="160" fillId="0" borderId="0"/>
    <xf numFmtId="38" fontId="160" fillId="0" borderId="0">
      <alignment vertical="center"/>
    </xf>
    <xf numFmtId="38" fontId="210" fillId="0" borderId="0"/>
    <xf numFmtId="38" fontId="210" fillId="0" borderId="0">
      <alignment vertical="center"/>
    </xf>
    <xf numFmtId="38" fontId="162" fillId="0" borderId="0"/>
    <xf numFmtId="38" fontId="162" fillId="0" borderId="0">
      <alignment vertical="center"/>
    </xf>
    <xf numFmtId="0" fontId="99" fillId="0" borderId="0">
      <alignment vertical="center"/>
    </xf>
    <xf numFmtId="0" fontId="211" fillId="45" borderId="0"/>
    <xf numFmtId="0" fontId="211" fillId="45" borderId="0">
      <alignment vertical="center"/>
    </xf>
    <xf numFmtId="0" fontId="57" fillId="0" borderId="0" applyNumberFormat="0" applyFont="0" applyFill="0" applyBorder="0" applyProtection="0">
      <alignment horizontal="left" vertical="center"/>
    </xf>
    <xf numFmtId="0" fontId="24" fillId="0" borderId="0" applyNumberFormat="0" applyFont="0" applyFill="0" applyBorder="0" applyProtection="0">
      <alignment horizontal="left" vertical="center"/>
    </xf>
    <xf numFmtId="0" fontId="20" fillId="0" borderId="0" applyNumberFormat="0" applyFont="0" applyFill="0" applyBorder="0" applyProtection="0">
      <alignment horizontal="left" vertical="center"/>
    </xf>
    <xf numFmtId="0" fontId="0" fillId="0" borderId="0" applyFont="0" applyFill="0">
      <alignment horizontal="fill"/>
    </xf>
    <xf numFmtId="0" fontId="57" fillId="0" borderId="0" applyFont="0" applyFill="0">
      <alignment horizontal="fill"/>
    </xf>
    <xf numFmtId="0" fontId="20" fillId="0" borderId="0" applyFont="0" applyFill="0">
      <alignment horizontal="fill"/>
    </xf>
    <xf numFmtId="0" fontId="0" fillId="0" borderId="0" applyFont="0" applyFill="0">
      <alignment horizontal="fill" vertical="center"/>
    </xf>
    <xf numFmtId="0" fontId="212" fillId="0" borderId="78" applyNumberFormat="0" applyFill="0" applyAlignment="0" applyProtection="0"/>
    <xf numFmtId="0" fontId="213" fillId="0" borderId="55" applyNumberFormat="0" applyFill="0" applyAlignment="0" applyProtection="0"/>
    <xf numFmtId="210" fontId="213" fillId="0" borderId="55" applyNumberFormat="0" applyFill="0" applyAlignment="0" applyProtection="0"/>
    <xf numFmtId="0" fontId="214" fillId="0" borderId="55" applyNumberFormat="0" applyFill="0" applyAlignment="0" applyProtection="0"/>
    <xf numFmtId="242" fontId="20" fillId="101" borderId="0"/>
    <xf numFmtId="243" fontId="20" fillId="101" borderId="0">
      <alignment vertical="center"/>
    </xf>
    <xf numFmtId="243" fontId="20" fillId="101" borderId="0"/>
    <xf numFmtId="242" fontId="20" fillId="101" borderId="0">
      <alignment vertical="center"/>
    </xf>
    <xf numFmtId="183" fontId="215" fillId="101" borderId="0">
      <alignment vertical="center"/>
    </xf>
    <xf numFmtId="183" fontId="215" fillId="101" borderId="0"/>
    <xf numFmtId="0" fontId="216" fillId="2" borderId="77">
      <alignment vertical="center"/>
    </xf>
    <xf numFmtId="292" fontId="57" fillId="0" borderId="0" applyFont="0" applyFill="0" applyBorder="0" applyAlignment="0" applyProtection="0"/>
    <xf numFmtId="287" fontId="57" fillId="0" borderId="0" applyFont="0" applyFill="0" applyBorder="0" applyAlignment="0" applyProtection="0"/>
    <xf numFmtId="293" fontId="20" fillId="0" borderId="0" applyFont="0" applyFill="0" applyBorder="0" applyAlignment="0" applyProtection="0"/>
    <xf numFmtId="218" fontId="20" fillId="0" borderId="0" applyFont="0" applyFill="0" applyBorder="0" applyAlignment="0" applyProtection="0"/>
    <xf numFmtId="0" fontId="217" fillId="45" borderId="0">
      <alignment wrapText="1"/>
    </xf>
    <xf numFmtId="38" fontId="131" fillId="0" borderId="0"/>
    <xf numFmtId="0" fontId="218" fillId="0" borderId="19"/>
    <xf numFmtId="0" fontId="194" fillId="0" borderId="79"/>
    <xf numFmtId="0" fontId="218" fillId="0" borderId="19">
      <alignment vertical="center"/>
    </xf>
    <xf numFmtId="237" fontId="57" fillId="0" borderId="0" applyFont="0" applyFill="0" applyBorder="0" applyAlignment="0" applyProtection="0"/>
    <xf numFmtId="231" fontId="57" fillId="0" borderId="0" applyFont="0" applyFill="0" applyBorder="0" applyAlignment="0" applyProtection="0"/>
    <xf numFmtId="294" fontId="0" fillId="0" borderId="0" applyFont="0" applyFill="0" applyBorder="0" applyAlignment="0" applyProtection="0"/>
    <xf numFmtId="295" fontId="0" fillId="0" borderId="0" applyFont="0" applyFill="0" applyBorder="0" applyAlignment="0" applyProtection="0"/>
    <xf numFmtId="296" fontId="168" fillId="0" borderId="0" applyFont="0" applyFill="0" applyBorder="0" applyAlignment="0" applyProtection="0"/>
    <xf numFmtId="251" fontId="168" fillId="0" borderId="0" applyFont="0" applyFill="0" applyBorder="0" applyAlignment="0" applyProtection="0"/>
    <xf numFmtId="297" fontId="57" fillId="0" borderId="0" applyFont="0" applyFill="0" applyBorder="0" applyAlignment="0" applyProtection="0"/>
    <xf numFmtId="298" fontId="57" fillId="0" borderId="0" applyFont="0" applyFill="0" applyBorder="0" applyAlignment="0" applyProtection="0"/>
    <xf numFmtId="299" fontId="20" fillId="0" borderId="0" applyFont="0" applyFill="0" applyBorder="0" applyAlignment="0" applyProtection="0"/>
    <xf numFmtId="210" fontId="154" fillId="0" borderId="0">
      <alignment horizontal="center"/>
    </xf>
    <xf numFmtId="0" fontId="154" fillId="0" borderId="0">
      <alignment horizontal="center"/>
    </xf>
    <xf numFmtId="300" fontId="57" fillId="0" borderId="0" applyFont="0" applyFill="0" applyBorder="0" applyAlignment="0" applyProtection="0"/>
    <xf numFmtId="300" fontId="78" fillId="0" borderId="0" applyFont="0" applyFill="0" applyBorder="0" applyAlignment="0" applyProtection="0"/>
    <xf numFmtId="300" fontId="20" fillId="0" borderId="0" applyFont="0" applyFill="0" applyBorder="0" applyAlignment="0" applyProtection="0"/>
    <xf numFmtId="300" fontId="78" fillId="0" borderId="0" applyFont="0" applyFill="0" applyBorder="0" applyAlignment="0" applyProtection="0">
      <alignment vertical="center"/>
    </xf>
    <xf numFmtId="0" fontId="0" fillId="0" borderId="0">
      <alignment horizontal="centerContinuous"/>
    </xf>
    <xf numFmtId="0" fontId="219" fillId="5" borderId="0" applyNumberFormat="0" applyBorder="0" applyAlignment="0" applyProtection="0">
      <alignment vertical="center"/>
    </xf>
    <xf numFmtId="0" fontId="0" fillId="0" borderId="0">
      <alignment horizontal="centerContinuous" vertical="center"/>
    </xf>
    <xf numFmtId="301" fontId="57" fillId="0" borderId="0" applyFont="0" applyFill="0" applyBorder="0" applyAlignment="0" applyProtection="0"/>
    <xf numFmtId="301" fontId="41" fillId="0" borderId="0" applyFont="0" applyFill="0" applyBorder="0" applyAlignment="0" applyProtection="0"/>
    <xf numFmtId="301" fontId="20" fillId="0" borderId="0" applyFont="0" applyFill="0" applyBorder="0" applyAlignment="0" applyProtection="0"/>
    <xf numFmtId="301" fontId="41" fillId="0" borderId="0" applyFont="0" applyFill="0" applyBorder="0" applyAlignment="0" applyProtection="0">
      <alignment vertical="center"/>
    </xf>
    <xf numFmtId="302" fontId="78" fillId="0" borderId="0" applyFont="0" applyFill="0" applyBorder="0" applyAlignment="0" applyProtection="0"/>
    <xf numFmtId="302" fontId="78" fillId="0" borderId="0" applyFont="0" applyFill="0" applyBorder="0" applyAlignment="0" applyProtection="0">
      <alignment vertical="center"/>
    </xf>
    <xf numFmtId="303" fontId="78" fillId="0" borderId="0"/>
    <xf numFmtId="0" fontId="220" fillId="5" borderId="0" applyNumberFormat="0" applyBorder="0" applyAlignment="0" applyProtection="0"/>
    <xf numFmtId="0" fontId="221" fillId="20" borderId="0" applyNumberFormat="0" applyBorder="0" applyAlignment="0" applyProtection="0"/>
    <xf numFmtId="210" fontId="221" fillId="20" borderId="0" applyNumberFormat="0" applyBorder="0" applyAlignment="0" applyProtection="0"/>
    <xf numFmtId="0" fontId="222" fillId="20" borderId="0" applyNumberFormat="0" applyBorder="0" applyAlignment="0" applyProtection="0"/>
    <xf numFmtId="0" fontId="24" fillId="0" borderId="0"/>
    <xf numFmtId="193" fontId="24" fillId="0" borderId="0"/>
    <xf numFmtId="0" fontId="24" fillId="0" borderId="0">
      <alignment vertical="center"/>
    </xf>
    <xf numFmtId="0" fontId="210" fillId="9" borderId="80">
      <alignment horizontal="center"/>
    </xf>
    <xf numFmtId="0" fontId="210" fillId="9" borderId="80">
      <alignment horizontal="center" vertical="center"/>
    </xf>
    <xf numFmtId="304" fontId="57" fillId="0" borderId="0" applyFont="0" applyFill="0" applyBorder="0" applyAlignment="0" applyProtection="0"/>
    <xf numFmtId="304" fontId="41" fillId="0" borderId="0" applyFont="0" applyFill="0" applyBorder="0" applyAlignment="0" applyProtection="0"/>
    <xf numFmtId="304" fontId="20" fillId="0" borderId="0" applyFont="0" applyFill="0" applyBorder="0" applyAlignment="0" applyProtection="0"/>
    <xf numFmtId="304" fontId="41" fillId="0" borderId="0" applyFont="0" applyFill="0" applyBorder="0" applyAlignment="0" applyProtection="0">
      <alignment vertical="center"/>
    </xf>
    <xf numFmtId="0" fontId="24" fillId="0" borderId="1" applyNumberFormat="0" applyFont="0" applyBorder="0" applyAlignment="0" applyProtection="0">
      <alignment horizontal="center"/>
    </xf>
    <xf numFmtId="0" fontId="24" fillId="0" borderId="1" applyNumberFormat="0" applyFont="0" applyBorder="0" applyAlignment="0" applyProtection="0">
      <alignment horizontal="center" vertical="center"/>
    </xf>
    <xf numFmtId="37" fontId="223" fillId="0" borderId="0"/>
    <xf numFmtId="37" fontId="223" fillId="0" borderId="0">
      <alignment vertical="center"/>
    </xf>
    <xf numFmtId="0" fontId="171" fillId="0" borderId="0"/>
    <xf numFmtId="0" fontId="171" fillId="0" borderId="0">
      <alignment vertical="center"/>
    </xf>
    <xf numFmtId="37" fontId="224" fillId="102" borderId="81">
      <alignment horizontal="right" vertical="center"/>
      <protection locked="0"/>
    </xf>
    <xf numFmtId="39" fontId="20" fillId="0" borderId="0"/>
    <xf numFmtId="0" fontId="225" fillId="0" borderId="0">
      <alignment vertical="center"/>
    </xf>
    <xf numFmtId="182" fontId="20" fillId="0" borderId="0"/>
    <xf numFmtId="305" fontId="20" fillId="0" borderId="0">
      <alignment vertical="center"/>
    </xf>
    <xf numFmtId="305" fontId="20" fillId="0" borderId="0"/>
    <xf numFmtId="39" fontId="20" fillId="0" borderId="0">
      <alignment vertical="center"/>
    </xf>
    <xf numFmtId="306" fontId="225" fillId="0" borderId="0"/>
    <xf numFmtId="0" fontId="225" fillId="0" borderId="0"/>
    <xf numFmtId="307" fontId="78" fillId="0" borderId="0"/>
    <xf numFmtId="210" fontId="113" fillId="0" borderId="0"/>
    <xf numFmtId="0" fontId="113" fillId="0" borderId="0"/>
    <xf numFmtId="0" fontId="165" fillId="0" borderId="0"/>
    <xf numFmtId="0" fontId="59" fillId="0" borderId="0"/>
    <xf numFmtId="210" fontId="78" fillId="0" borderId="0"/>
    <xf numFmtId="210" fontId="59" fillId="0" borderId="0"/>
    <xf numFmtId="308" fontId="78" fillId="0" borderId="0"/>
    <xf numFmtId="37" fontId="131" fillId="0" borderId="0"/>
    <xf numFmtId="210" fontId="164" fillId="0" borderId="0"/>
    <xf numFmtId="0" fontId="164" fillId="0" borderId="0"/>
    <xf numFmtId="210" fontId="166" fillId="0" borderId="0"/>
    <xf numFmtId="0" fontId="166" fillId="0" borderId="0"/>
    <xf numFmtId="0" fontId="131" fillId="2" borderId="0"/>
    <xf numFmtId="263" fontId="57" fillId="0" borderId="82" applyFont="0" applyFill="0" applyBorder="0" applyAlignment="0" applyProtection="0">
      <protection locked="0"/>
    </xf>
    <xf numFmtId="263" fontId="78" fillId="0" borderId="82" applyFont="0" applyFill="0" applyBorder="0" applyAlignment="0" applyProtection="0">
      <protection locked="0"/>
    </xf>
    <xf numFmtId="263" fontId="20" fillId="0" borderId="82" applyFont="0" applyFill="0" applyBorder="0" applyAlignment="0" applyProtection="0">
      <protection locked="0"/>
    </xf>
    <xf numFmtId="263" fontId="78" fillId="0" borderId="82" applyFont="0" applyFill="0" applyBorder="0" applyAlignment="0" applyProtection="0">
      <alignment vertical="center"/>
      <protection locked="0"/>
    </xf>
    <xf numFmtId="309" fontId="226" fillId="0" borderId="0"/>
    <xf numFmtId="310" fontId="227" fillId="0" borderId="0"/>
    <xf numFmtId="183" fontId="20" fillId="0" borderId="0" applyFont="0" applyFill="0" applyBorder="0" applyAlignment="0" applyProtection="0">
      <alignment vertical="center"/>
    </xf>
    <xf numFmtId="310" fontId="227" fillId="0" borderId="0">
      <alignment vertical="center"/>
    </xf>
    <xf numFmtId="183" fontId="78" fillId="0" borderId="0"/>
    <xf numFmtId="183" fontId="78" fillId="0" borderId="0">
      <alignment vertical="center"/>
    </xf>
    <xf numFmtId="263" fontId="224" fillId="103" borderId="83" applyProtection="0">
      <alignment horizontal="right" vertical="center"/>
      <protection locked="0"/>
    </xf>
    <xf numFmtId="0" fontId="228" fillId="0" borderId="0"/>
    <xf numFmtId="311" fontId="57" fillId="0" borderId="82" applyFont="0" applyFill="0" applyBorder="0" applyAlignment="0" applyProtection="0">
      <protection locked="0"/>
    </xf>
    <xf numFmtId="311" fontId="78" fillId="0" borderId="82" applyFont="0" applyFill="0" applyBorder="0" applyAlignment="0" applyProtection="0">
      <protection locked="0"/>
    </xf>
    <xf numFmtId="311" fontId="20" fillId="0" borderId="82" applyFont="0" applyFill="0" applyBorder="0" applyAlignment="0" applyProtection="0">
      <protection locked="0"/>
    </xf>
    <xf numFmtId="311" fontId="78" fillId="0" borderId="82" applyFont="0" applyFill="0" applyBorder="0" applyAlignment="0" applyProtection="0">
      <alignment vertical="center"/>
      <protection locked="0"/>
    </xf>
    <xf numFmtId="0" fontId="0" fillId="47" borderId="61" applyNumberFormat="0" applyFont="0" applyAlignment="0" applyProtection="0"/>
    <xf numFmtId="0" fontId="20" fillId="81" borderId="61" applyNumberFormat="0" applyFont="0" applyAlignment="0" applyProtection="0"/>
    <xf numFmtId="0" fontId="59" fillId="14" borderId="49" applyNumberFormat="0" applyFont="0" applyAlignment="0" applyProtection="0"/>
    <xf numFmtId="210" fontId="113" fillId="14" borderId="49" applyNumberFormat="0" applyFont="0" applyAlignment="0" applyProtection="0"/>
    <xf numFmtId="0" fontId="20" fillId="81" borderId="61" applyNumberFormat="0" applyFont="0" applyAlignment="0" applyProtection="0">
      <alignment vertical="center"/>
    </xf>
    <xf numFmtId="0" fontId="113" fillId="14" borderId="49" applyNumberFormat="0" applyFont="0" applyAlignment="0" applyProtection="0"/>
    <xf numFmtId="210" fontId="59" fillId="14" borderId="49" applyNumberFormat="0" applyFont="0" applyAlignment="0" applyProtection="0"/>
    <xf numFmtId="312" fontId="57" fillId="0" borderId="0" applyFont="0" applyFill="0" applyBorder="0" applyAlignment="0" applyProtection="0">
      <alignment vertical="center"/>
    </xf>
    <xf numFmtId="312" fontId="41" fillId="0" borderId="0" applyFont="0" applyFill="0" applyBorder="0" applyAlignment="0" applyProtection="0">
      <alignment vertical="center"/>
    </xf>
    <xf numFmtId="312" fontId="20" fillId="0" borderId="0" applyFont="0" applyFill="0" applyBorder="0" applyAlignment="0" applyProtection="0">
      <alignment vertical="center"/>
    </xf>
    <xf numFmtId="313" fontId="57" fillId="0" borderId="0" applyFont="0" applyFill="0" applyBorder="0" applyAlignment="0" applyProtection="0">
      <alignment vertical="center"/>
    </xf>
    <xf numFmtId="313" fontId="41" fillId="0" borderId="0" applyFont="0" applyFill="0" applyBorder="0" applyAlignment="0" applyProtection="0">
      <alignment vertical="center"/>
    </xf>
    <xf numFmtId="313" fontId="20" fillId="0" borderId="0" applyFont="0" applyFill="0" applyBorder="0" applyAlignment="0" applyProtection="0">
      <alignment vertical="center"/>
    </xf>
    <xf numFmtId="193" fontId="0" fillId="0" borderId="0" applyFont="0" applyFill="0" applyBorder="0" applyAlignment="0" applyProtection="0"/>
    <xf numFmtId="193" fontId="229" fillId="0" borderId="0" applyFont="0" applyFill="0" applyBorder="0" applyAlignment="0" applyProtection="0"/>
    <xf numFmtId="189" fontId="78" fillId="0" borderId="0" applyFont="0" applyFill="0" applyBorder="0" applyAlignment="0" applyProtection="0"/>
    <xf numFmtId="193" fontId="132" fillId="0" borderId="0"/>
    <xf numFmtId="0" fontId="194" fillId="0" borderId="0" applyNumberFormat="0" applyFill="0" applyBorder="0" applyAlignment="0" applyProtection="0"/>
    <xf numFmtId="0" fontId="194" fillId="0" borderId="0" applyNumberFormat="0" applyFill="0" applyBorder="0" applyAlignment="0" applyProtection="0">
      <alignment vertical="center"/>
    </xf>
    <xf numFmtId="1" fontId="0" fillId="0" borderId="0" applyFont="0" applyFill="0" applyBorder="0" applyAlignment="0" applyProtection="0"/>
    <xf numFmtId="217" fontId="132" fillId="0" borderId="0" applyFont="0" applyFill="0" applyBorder="0" applyAlignment="0" applyProtection="0"/>
    <xf numFmtId="0" fontId="230" fillId="0" borderId="0" applyNumberFormat="0" applyFill="0" applyBorder="0" applyAlignment="0" applyProtection="0">
      <alignment vertical="top"/>
      <protection locked="0"/>
    </xf>
    <xf numFmtId="0" fontId="231" fillId="45" borderId="77" applyNumberFormat="0" applyAlignment="0" applyProtection="0"/>
    <xf numFmtId="0" fontId="232" fillId="93" borderId="77" applyNumberFormat="0" applyAlignment="0" applyProtection="0"/>
    <xf numFmtId="0" fontId="233" fillId="16" borderId="53" applyNumberFormat="0" applyAlignment="0" applyProtection="0"/>
    <xf numFmtId="0" fontId="232" fillId="93" borderId="77" applyNumberFormat="0" applyAlignment="0" applyProtection="0">
      <alignment vertical="center"/>
    </xf>
    <xf numFmtId="0" fontId="234" fillId="16" borderId="53" applyNumberFormat="0" applyAlignment="0" applyProtection="0"/>
    <xf numFmtId="210" fontId="233" fillId="16" borderId="53" applyNumberFormat="0" applyAlignment="0" applyProtection="0"/>
    <xf numFmtId="40" fontId="235" fillId="2" borderId="0">
      <alignment horizontal="right"/>
    </xf>
    <xf numFmtId="40" fontId="235" fillId="2" borderId="0">
      <alignment horizontal="right" vertical="center"/>
    </xf>
    <xf numFmtId="0" fontId="236" fillId="2" borderId="0">
      <alignment horizontal="right"/>
    </xf>
    <xf numFmtId="0" fontId="236" fillId="2" borderId="0">
      <alignment horizontal="right" vertical="center"/>
    </xf>
    <xf numFmtId="0" fontId="237" fillId="2" borderId="82"/>
    <xf numFmtId="0" fontId="155" fillId="104" borderId="0"/>
    <xf numFmtId="0" fontId="237" fillId="2" borderId="82">
      <alignment vertical="center"/>
    </xf>
    <xf numFmtId="0" fontId="237" fillId="0" borderId="0" applyBorder="0">
      <alignment horizontal="centerContinuous"/>
    </xf>
    <xf numFmtId="0" fontId="237" fillId="0" borderId="0" applyBorder="0">
      <alignment horizontal="centerContinuous" vertical="center"/>
    </xf>
    <xf numFmtId="0" fontId="238" fillId="0" borderId="0" applyBorder="0">
      <alignment horizontal="centerContinuous"/>
    </xf>
    <xf numFmtId="0" fontId="238" fillId="0" borderId="0" applyBorder="0">
      <alignment horizontal="centerContinuous" vertical="center"/>
    </xf>
    <xf numFmtId="9" fontId="57" fillId="0" borderId="84" applyFont="0" applyFill="0" applyBorder="0" applyAlignment="0" applyProtection="0"/>
    <xf numFmtId="9" fontId="20" fillId="0" borderId="84" applyFont="0" applyFill="0" applyBorder="0" applyAlignment="0" applyProtection="0">
      <alignment vertical="center"/>
    </xf>
    <xf numFmtId="9" fontId="20" fillId="0" borderId="84" applyFont="0" applyFill="0" applyBorder="0" applyAlignment="0" applyProtection="0"/>
    <xf numFmtId="9" fontId="0" fillId="0" borderId="84" applyFont="0" applyFill="0" applyBorder="0" applyAlignment="0" applyProtection="0">
      <alignment vertical="center"/>
    </xf>
    <xf numFmtId="9" fontId="0" fillId="0" borderId="84" applyFont="0" applyFill="0" applyBorder="0" applyAlignment="0" applyProtection="0"/>
    <xf numFmtId="0" fontId="57" fillId="57" borderId="0" applyNumberFormat="0" applyFont="0" applyBorder="0" applyAlignment="0" applyProtection="0"/>
    <xf numFmtId="183" fontId="78" fillId="57" borderId="0" applyNumberFormat="0" applyFont="0" applyBorder="0" applyAlignment="0" applyProtection="0"/>
    <xf numFmtId="0" fontId="20" fillId="57" borderId="0" applyNumberFormat="0" applyFont="0" applyBorder="0" applyAlignment="0" applyProtection="0"/>
    <xf numFmtId="183" fontId="78" fillId="57" borderId="0" applyNumberFormat="0" applyFont="0" applyBorder="0" applyAlignment="0" applyProtection="0">
      <alignment vertical="center"/>
    </xf>
    <xf numFmtId="14" fontId="132" fillId="0" borderId="0">
      <alignment horizontal="center" wrapText="1"/>
      <protection locked="0"/>
    </xf>
    <xf numFmtId="14" fontId="132" fillId="0" borderId="0">
      <alignment horizontal="center" vertical="center" wrapText="1"/>
      <protection locked="0"/>
    </xf>
    <xf numFmtId="314" fontId="78" fillId="0" borderId="0" applyFont="0" applyFill="0" applyBorder="0" applyAlignment="0" applyProtection="0"/>
    <xf numFmtId="315" fontId="78" fillId="0" borderId="0" applyFont="0" applyFill="0" applyBorder="0" applyAlignment="0" applyProtection="0"/>
    <xf numFmtId="316" fontId="78" fillId="0" borderId="0" applyFont="0" applyFill="0" applyBorder="0" applyAlignment="0" applyProtection="0"/>
    <xf numFmtId="316" fontId="57" fillId="0" borderId="0" applyFont="0" applyFill="0" applyBorder="0" applyAlignment="0" applyProtection="0"/>
    <xf numFmtId="316" fontId="20" fillId="0" borderId="0" applyFont="0" applyFill="0" applyBorder="0" applyAlignment="0" applyProtection="0"/>
    <xf numFmtId="316" fontId="78" fillId="0" borderId="0" applyFont="0" applyFill="0" applyBorder="0" applyAlignment="0" applyProtection="0">
      <alignment vertical="center"/>
    </xf>
    <xf numFmtId="9" fontId="24" fillId="0" borderId="0" applyFont="0" applyFill="0" applyBorder="0" applyAlignment="0" applyProtection="0"/>
    <xf numFmtId="9" fontId="57" fillId="0" borderId="0" applyFont="0" applyFill="0" applyBorder="0" applyAlignment="0" applyProtection="0"/>
    <xf numFmtId="9" fontId="24" fillId="0" borderId="0" applyFont="0" applyFill="0" applyBorder="0" applyAlignment="0" applyProtection="0">
      <alignment vertical="center"/>
    </xf>
    <xf numFmtId="10" fontId="24" fillId="0" borderId="0" applyFont="0" applyFill="0" applyBorder="0" applyAlignment="0" applyProtection="0"/>
    <xf numFmtId="10" fontId="24" fillId="0" borderId="0" applyFont="0" applyFill="0" applyBorder="0" applyAlignment="0" applyProtection="0">
      <alignment vertical="center"/>
    </xf>
    <xf numFmtId="228" fontId="78" fillId="0" borderId="0" applyFont="0" applyFill="0" applyBorder="0" applyAlignment="0" applyProtection="0"/>
    <xf numFmtId="228" fontId="20" fillId="0" borderId="0" applyFill="0" applyBorder="0" applyAlignment="0" applyProtection="0"/>
    <xf numFmtId="228" fontId="57" fillId="0" borderId="0" applyFont="0" applyFill="0" applyBorder="0" applyAlignment="0" applyProtection="0"/>
    <xf numFmtId="228" fontId="20" fillId="0" borderId="0" applyFont="0" applyFill="0" applyBorder="0" applyAlignment="0" applyProtection="0"/>
    <xf numFmtId="228" fontId="20" fillId="0" borderId="0" applyFont="0" applyFill="0" applyBorder="0" applyAlignment="0" applyProtection="0">
      <alignment vertical="center"/>
    </xf>
    <xf numFmtId="228" fontId="78" fillId="0" borderId="0" applyFont="0" applyFill="0" applyBorder="0" applyAlignment="0" applyProtection="0">
      <alignment vertical="center"/>
    </xf>
    <xf numFmtId="204" fontId="78" fillId="0" borderId="0" applyFont="0" applyFill="0" applyBorder="0" applyAlignment="0" applyProtection="0"/>
    <xf numFmtId="204" fontId="20" fillId="0" borderId="0" applyFill="0" applyBorder="0" applyAlignment="0" applyProtection="0"/>
    <xf numFmtId="204" fontId="57" fillId="0" borderId="0" applyFont="0" applyFill="0" applyBorder="0" applyAlignment="0" applyProtection="0"/>
    <xf numFmtId="204" fontId="20" fillId="0" borderId="0" applyFont="0" applyFill="0" applyBorder="0" applyAlignment="0" applyProtection="0">
      <alignment vertical="center"/>
    </xf>
    <xf numFmtId="204" fontId="78" fillId="0" borderId="0" applyFont="0" applyFill="0" applyBorder="0" applyAlignment="0" applyProtection="0">
      <alignment vertical="center"/>
    </xf>
    <xf numFmtId="10" fontId="78" fillId="0" borderId="0" applyFont="0" applyFill="0" applyBorder="0" applyAlignment="0" applyProtection="0"/>
    <xf numFmtId="10" fontId="78" fillId="0" borderId="0" applyFont="0" applyFill="0" applyBorder="0" applyAlignment="0" applyProtection="0">
      <alignment vertical="center"/>
    </xf>
    <xf numFmtId="9" fontId="78" fillId="0" borderId="0" applyFont="0" applyFill="0" applyBorder="0" applyAlignment="0" applyProtection="0"/>
    <xf numFmtId="9" fontId="59" fillId="0" borderId="0" applyFont="0" applyFill="0" applyBorder="0" applyAlignment="0" applyProtection="0"/>
    <xf numFmtId="9" fontId="113" fillId="0" borderId="0" applyFont="0" applyFill="0" applyBorder="0" applyAlignment="0" applyProtection="0"/>
    <xf numFmtId="9" fontId="131" fillId="0" borderId="0" applyFont="0" applyFill="0" applyBorder="0" applyAlignment="0" applyProtection="0"/>
    <xf numFmtId="9" fontId="167" fillId="0" borderId="0" applyFont="0" applyFill="0" applyBorder="0" applyAlignment="0" applyProtection="0"/>
    <xf numFmtId="9" fontId="167" fillId="0" borderId="0" applyFont="0" applyFill="0" applyBorder="0" applyAlignment="0" applyProtection="0">
      <alignment vertical="center"/>
    </xf>
    <xf numFmtId="9" fontId="168" fillId="0" borderId="0" applyFont="0" applyFill="0" applyBorder="0" applyAlignment="0" applyProtection="0"/>
    <xf numFmtId="10" fontId="167" fillId="0" borderId="0" applyFont="0" applyFill="0" applyBorder="0" applyAlignment="0" applyProtection="0"/>
    <xf numFmtId="10" fontId="167" fillId="0" borderId="0" applyFont="0" applyFill="0" applyBorder="0" applyAlignment="0" applyProtection="0">
      <alignment vertical="center"/>
    </xf>
    <xf numFmtId="10" fontId="168" fillId="0" borderId="0" applyFont="0" applyFill="0" applyBorder="0" applyAlignment="0" applyProtection="0"/>
    <xf numFmtId="317" fontId="57" fillId="0" borderId="0" applyFont="0" applyFill="0" applyBorder="0" applyAlignment="0" applyProtection="0"/>
    <xf numFmtId="317" fontId="239" fillId="0" borderId="0" applyFont="0" applyFill="0" applyBorder="0" applyAlignment="0" applyProtection="0"/>
    <xf numFmtId="317" fontId="20" fillId="0" borderId="0" applyFont="0" applyFill="0" applyBorder="0" applyAlignment="0" applyProtection="0"/>
    <xf numFmtId="317" fontId="239" fillId="0" borderId="0" applyFont="0" applyFill="0" applyBorder="0" applyAlignment="0" applyProtection="0">
      <alignment vertical="center"/>
    </xf>
    <xf numFmtId="318" fontId="57" fillId="0" borderId="0" applyFont="0" applyFill="0" applyBorder="0" applyAlignment="0" applyProtection="0"/>
    <xf numFmtId="318" fontId="41" fillId="0" borderId="0" applyFont="0" applyFill="0" applyBorder="0" applyAlignment="0" applyProtection="0"/>
    <xf numFmtId="318" fontId="20" fillId="0" borderId="0" applyFont="0" applyFill="0" applyBorder="0" applyAlignment="0" applyProtection="0"/>
    <xf numFmtId="318" fontId="41" fillId="0" borderId="0" applyFont="0" applyFill="0" applyBorder="0" applyAlignment="0" applyProtection="0">
      <alignment vertical="center"/>
    </xf>
    <xf numFmtId="9" fontId="168" fillId="0" borderId="32" applyNumberFormat="0" applyBorder="0"/>
    <xf numFmtId="319" fontId="57" fillId="0" borderId="0" applyFont="0" applyFill="0" applyProtection="0"/>
    <xf numFmtId="0" fontId="178" fillId="45" borderId="1"/>
    <xf numFmtId="0" fontId="178" fillId="45" borderId="1">
      <alignment vertical="center"/>
    </xf>
    <xf numFmtId="0" fontId="178" fillId="105" borderId="67"/>
    <xf numFmtId="4" fontId="32" fillId="0" borderId="0">
      <alignment horizontal="right"/>
    </xf>
    <xf numFmtId="4" fontId="32" fillId="0" borderId="0">
      <alignment horizontal="right" vertical="center"/>
    </xf>
    <xf numFmtId="258" fontId="240" fillId="0" borderId="0"/>
    <xf numFmtId="0" fontId="208" fillId="0" borderId="0"/>
    <xf numFmtId="258" fontId="240" fillId="0" borderId="0">
      <alignment vertical="center"/>
    </xf>
    <xf numFmtId="0" fontId="57" fillId="0" borderId="0" applyNumberFormat="0" applyFont="0" applyFill="0" applyBorder="0" applyAlignment="0">
      <alignment horizontal="left" vertical="center" wrapText="1"/>
    </xf>
    <xf numFmtId="1" fontId="78" fillId="0" borderId="0" applyNumberFormat="0" applyFont="0" applyFill="0" applyBorder="0" applyAlignment="0">
      <alignment horizontal="left" vertical="center" wrapText="1"/>
    </xf>
    <xf numFmtId="0" fontId="20" fillId="0" borderId="0" applyNumberFormat="0" applyFont="0" applyFill="0" applyBorder="0" applyAlignment="0">
      <alignment horizontal="left" vertical="center" wrapText="1"/>
    </xf>
    <xf numFmtId="0" fontId="168" fillId="0" borderId="0" applyNumberFormat="0" applyFont="0" applyFill="0" applyBorder="0" applyAlignment="0" applyProtection="0">
      <alignment horizontal="left"/>
    </xf>
    <xf numFmtId="0" fontId="57" fillId="0" borderId="0" applyNumberFormat="0" applyFont="0" applyFill="0" applyBorder="0" applyAlignment="0" applyProtection="0">
      <alignment horizontal="left"/>
    </xf>
    <xf numFmtId="0" fontId="20" fillId="0" borderId="0" applyNumberFormat="0" applyFont="0" applyFill="0" applyBorder="0" applyAlignment="0" applyProtection="0">
      <alignment horizontal="left"/>
    </xf>
    <xf numFmtId="0" fontId="20" fillId="0" borderId="0" applyNumberFormat="0" applyFont="0" applyFill="0" applyBorder="0" applyAlignment="0" applyProtection="0">
      <alignment horizontal="left" vertical="center"/>
    </xf>
    <xf numFmtId="0" fontId="168" fillId="0" borderId="0" applyNumberFormat="0" applyFont="0" applyFill="0" applyBorder="0" applyAlignment="0" applyProtection="0">
      <alignment horizontal="left" vertical="center"/>
    </xf>
    <xf numFmtId="15" fontId="57" fillId="0" borderId="0" applyFont="0" applyFill="0" applyBorder="0" applyAlignment="0" applyProtection="0"/>
    <xf numFmtId="15" fontId="168" fillId="0" borderId="0" applyFont="0" applyFill="0" applyBorder="0" applyAlignment="0" applyProtection="0"/>
    <xf numFmtId="15" fontId="20" fillId="0" borderId="0" applyFont="0" applyFill="0" applyBorder="0" applyAlignment="0" applyProtection="0"/>
    <xf numFmtId="15" fontId="168" fillId="0" borderId="0" applyFont="0" applyFill="0" applyBorder="0" applyAlignment="0" applyProtection="0">
      <alignment vertical="center"/>
    </xf>
    <xf numFmtId="4" fontId="57" fillId="0" borderId="0" applyFont="0" applyFill="0" applyBorder="0" applyAlignment="0" applyProtection="0"/>
    <xf numFmtId="4" fontId="168" fillId="0" borderId="0" applyFont="0" applyFill="0" applyBorder="0" applyAlignment="0" applyProtection="0"/>
    <xf numFmtId="4" fontId="20" fillId="0" borderId="0" applyFont="0" applyFill="0" applyBorder="0" applyAlignment="0" applyProtection="0"/>
    <xf numFmtId="4" fontId="20" fillId="0" borderId="0" applyFont="0" applyFill="0" applyBorder="0" applyAlignment="0" applyProtection="0">
      <alignment vertical="center"/>
    </xf>
    <xf numFmtId="4" fontId="168" fillId="0" borderId="0" applyFont="0" applyFill="0" applyBorder="0" applyAlignment="0" applyProtection="0">
      <alignment vertical="center"/>
    </xf>
    <xf numFmtId="0" fontId="145" fillId="0" borderId="19">
      <alignment horizontal="center"/>
    </xf>
    <xf numFmtId="193" fontId="145" fillId="0" borderId="19">
      <alignment horizontal="center"/>
    </xf>
    <xf numFmtId="0" fontId="145" fillId="0" borderId="19">
      <alignment horizontal="center" vertical="center"/>
    </xf>
    <xf numFmtId="3" fontId="168" fillId="0" borderId="0" applyFont="0" applyFill="0" applyBorder="0" applyAlignment="0" applyProtection="0"/>
    <xf numFmtId="3" fontId="168" fillId="0" borderId="0" applyFont="0" applyFill="0" applyBorder="0" applyAlignment="0" applyProtection="0">
      <alignment vertical="center"/>
    </xf>
    <xf numFmtId="0" fontId="57" fillId="106" borderId="0" applyNumberFormat="0" applyFont="0" applyBorder="0" applyAlignment="0" applyProtection="0"/>
    <xf numFmtId="0" fontId="168" fillId="106" borderId="0" applyNumberFormat="0" applyFont="0" applyBorder="0" applyAlignment="0" applyProtection="0"/>
    <xf numFmtId="0" fontId="20" fillId="106" borderId="0" applyNumberFormat="0" applyFont="0" applyBorder="0" applyAlignment="0" applyProtection="0"/>
    <xf numFmtId="0" fontId="20" fillId="106" borderId="0" applyNumberFormat="0" applyFont="0" applyBorder="0" applyAlignment="0" applyProtection="0">
      <alignment vertical="center"/>
    </xf>
    <xf numFmtId="0" fontId="168" fillId="106" borderId="0" applyNumberFormat="0" applyFont="0" applyBorder="0" applyAlignment="0" applyProtection="0">
      <alignment vertical="center"/>
    </xf>
    <xf numFmtId="0" fontId="241" fillId="46" borderId="60" applyNumberFormat="0" applyAlignment="0" applyProtection="0">
      <alignment vertical="center"/>
    </xf>
    <xf numFmtId="41" fontId="78" fillId="0" borderId="0" applyFont="0" applyFill="0" applyBorder="0" applyAlignment="0" applyProtection="0"/>
    <xf numFmtId="41" fontId="78" fillId="0" borderId="0" applyFont="0" applyFill="0" applyBorder="0" applyAlignment="0" applyProtection="0">
      <alignment vertical="center"/>
    </xf>
    <xf numFmtId="0" fontId="172" fillId="45" borderId="0"/>
    <xf numFmtId="0" fontId="172" fillId="45" borderId="0">
      <alignment vertical="center"/>
    </xf>
    <xf numFmtId="0" fontId="172" fillId="10" borderId="0"/>
    <xf numFmtId="0" fontId="172" fillId="10" borderId="0">
      <alignment vertical="center"/>
    </xf>
    <xf numFmtId="3" fontId="242" fillId="0" borderId="0"/>
    <xf numFmtId="3" fontId="242" fillId="0" borderId="0">
      <alignment vertical="center"/>
    </xf>
    <xf numFmtId="0" fontId="243" fillId="107" borderId="0" applyNumberFormat="0" applyFont="0" applyBorder="0" applyAlignment="0">
      <alignment horizontal="center"/>
    </xf>
    <xf numFmtId="0" fontId="244" fillId="0" borderId="0" applyNumberFormat="0">
      <alignment horizontal="left" vertical="center"/>
    </xf>
    <xf numFmtId="1" fontId="244" fillId="0" borderId="0" applyNumberFormat="0">
      <alignment horizontal="left" vertical="center"/>
    </xf>
    <xf numFmtId="0" fontId="245" fillId="0" borderId="0" applyNumberFormat="0" applyFill="0" applyBorder="0" applyProtection="0">
      <alignment horizontal="left" vertical="center"/>
    </xf>
    <xf numFmtId="1" fontId="245" fillId="0" borderId="0" applyNumberFormat="0" applyFill="0" applyBorder="0" applyProtection="0">
      <alignment horizontal="left" vertical="center"/>
    </xf>
    <xf numFmtId="0" fontId="147" fillId="51" borderId="0"/>
    <xf numFmtId="0" fontId="147" fillId="51" borderId="0">
      <alignment vertical="center"/>
    </xf>
    <xf numFmtId="4" fontId="246" fillId="0" borderId="0">
      <alignment horizontal="right"/>
    </xf>
    <xf numFmtId="4" fontId="246" fillId="0" borderId="0">
      <alignment horizontal="right" vertical="center"/>
    </xf>
    <xf numFmtId="203" fontId="20" fillId="0" borderId="0" applyNumberFormat="0" applyFill="0" applyBorder="0" applyAlignment="0" applyProtection="0">
      <alignment horizontal="left"/>
    </xf>
    <xf numFmtId="0" fontId="20" fillId="0" borderId="0" applyNumberFormat="0" applyFill="0" applyBorder="0" applyAlignment="0" applyProtection="0">
      <alignment horizontal="left"/>
    </xf>
    <xf numFmtId="205" fontId="20" fillId="0" borderId="0" applyNumberFormat="0" applyFill="0" applyBorder="0" applyAlignment="0" applyProtection="0">
      <alignment horizontal="left" vertical="center"/>
    </xf>
    <xf numFmtId="205" fontId="20" fillId="0" borderId="0" applyNumberFormat="0" applyFill="0" applyBorder="0" applyAlignment="0" applyProtection="0">
      <alignment horizontal="left"/>
    </xf>
    <xf numFmtId="203" fontId="20" fillId="0" borderId="0" applyNumberFormat="0" applyFill="0" applyBorder="0" applyAlignment="0" applyProtection="0">
      <alignment horizontal="left" vertical="center"/>
    </xf>
    <xf numFmtId="320" fontId="0" fillId="0" borderId="0" applyNumberFormat="0" applyFill="0" applyBorder="0" applyAlignment="0" applyProtection="0">
      <alignment horizontal="left" vertical="center"/>
    </xf>
    <xf numFmtId="320" fontId="0" fillId="0" borderId="0" applyNumberFormat="0" applyFill="0" applyBorder="0" applyAlignment="0" applyProtection="0">
      <alignment horizontal="left"/>
    </xf>
    <xf numFmtId="41" fontId="57" fillId="0" borderId="0" applyFont="0" applyFill="0" applyBorder="0" applyAlignment="0" applyProtection="0"/>
    <xf numFmtId="0" fontId="247" fillId="10" borderId="0"/>
    <xf numFmtId="0" fontId="247" fillId="10" borderId="0">
      <alignment vertical="center"/>
    </xf>
    <xf numFmtId="0" fontId="248" fillId="0" borderId="64">
      <alignment horizontal="centerContinuous"/>
    </xf>
    <xf numFmtId="0" fontId="248" fillId="0" borderId="64">
      <alignment horizontal="centerContinuous" vertical="center"/>
    </xf>
    <xf numFmtId="0" fontId="171" fillId="0" borderId="64">
      <alignment horizontal="centerContinuous"/>
    </xf>
    <xf numFmtId="0" fontId="171" fillId="0" borderId="64">
      <alignment horizontal="centerContinuous" vertical="center"/>
    </xf>
    <xf numFmtId="0" fontId="87" fillId="2" borderId="0">
      <alignment horizontal="left" vertical="top"/>
    </xf>
    <xf numFmtId="0" fontId="249" fillId="2" borderId="0">
      <alignment horizontal="center" vertical="center"/>
    </xf>
    <xf numFmtId="0" fontId="56" fillId="2" borderId="0">
      <alignment horizontal="center" vertical="center"/>
    </xf>
    <xf numFmtId="0" fontId="250" fillId="2" borderId="0">
      <alignment horizontal="center" vertical="center"/>
    </xf>
    <xf numFmtId="0" fontId="56" fillId="2" borderId="0">
      <alignment horizontal="left" vertical="center"/>
    </xf>
    <xf numFmtId="0" fontId="56" fillId="2" borderId="0">
      <alignment horizontal="right" vertical="center"/>
    </xf>
    <xf numFmtId="0" fontId="183" fillId="5" borderId="85" applyNumberFormat="0" applyProtection="0">
      <alignment vertical="center"/>
    </xf>
    <xf numFmtId="4" fontId="183" fillId="5" borderId="85" applyNumberFormat="0" applyProtection="0">
      <alignment vertical="center"/>
    </xf>
    <xf numFmtId="0" fontId="251" fillId="5" borderId="85" applyNumberFormat="0" applyProtection="0">
      <alignment vertical="center"/>
    </xf>
    <xf numFmtId="4" fontId="251" fillId="5" borderId="85" applyNumberFormat="0" applyProtection="0">
      <alignment vertical="center"/>
    </xf>
    <xf numFmtId="0" fontId="183" fillId="5" borderId="85" applyNumberFormat="0" applyProtection="0">
      <alignment horizontal="left" vertical="center" indent="1"/>
    </xf>
    <xf numFmtId="4" fontId="183" fillId="5" borderId="85" applyNumberFormat="0" applyProtection="0">
      <alignment horizontal="left" vertical="center" indent="1"/>
    </xf>
    <xf numFmtId="0" fontId="183" fillId="5" borderId="85" applyNumberFormat="0" applyProtection="0">
      <alignment horizontal="left" vertical="top" indent="1"/>
    </xf>
    <xf numFmtId="0" fontId="183" fillId="13" borderId="0" applyNumberFormat="0" applyProtection="0">
      <alignment horizontal="left" vertical="center" indent="1"/>
    </xf>
    <xf numFmtId="4" fontId="183" fillId="13" borderId="0" applyNumberFormat="0" applyProtection="0">
      <alignment horizontal="left" vertical="center" indent="1"/>
    </xf>
    <xf numFmtId="0" fontId="87" fillId="49" borderId="85" applyNumberFormat="0" applyProtection="0">
      <alignment horizontal="right" vertical="center"/>
    </xf>
    <xf numFmtId="4" fontId="87" fillId="49" borderId="85" applyNumberFormat="0" applyProtection="0">
      <alignment horizontal="right" vertical="center"/>
    </xf>
    <xf numFmtId="0" fontId="87" fillId="58" borderId="85" applyNumberFormat="0" applyProtection="0">
      <alignment horizontal="right" vertical="center"/>
    </xf>
    <xf numFmtId="4" fontId="87" fillId="58" borderId="85" applyNumberFormat="0" applyProtection="0">
      <alignment horizontal="right" vertical="center"/>
    </xf>
    <xf numFmtId="0" fontId="87" fillId="9" borderId="85" applyNumberFormat="0" applyProtection="0">
      <alignment horizontal="right" vertical="center"/>
    </xf>
    <xf numFmtId="4" fontId="87" fillId="9" borderId="85" applyNumberFormat="0" applyProtection="0">
      <alignment horizontal="right" vertical="center"/>
    </xf>
    <xf numFmtId="0" fontId="87" fillId="63" borderId="85" applyNumberFormat="0" applyProtection="0">
      <alignment horizontal="right" vertical="center"/>
    </xf>
    <xf numFmtId="4" fontId="87" fillId="63" borderId="85" applyNumberFormat="0" applyProtection="0">
      <alignment horizontal="right" vertical="center"/>
    </xf>
    <xf numFmtId="0" fontId="87" fillId="61" borderId="85" applyNumberFormat="0" applyProtection="0">
      <alignment horizontal="right" vertical="center"/>
    </xf>
    <xf numFmtId="4" fontId="87" fillId="61" borderId="85" applyNumberFormat="0" applyProtection="0">
      <alignment horizontal="right" vertical="center"/>
    </xf>
    <xf numFmtId="0" fontId="87" fillId="8" borderId="85" applyNumberFormat="0" applyProtection="0">
      <alignment horizontal="right" vertical="center"/>
    </xf>
    <xf numFmtId="4" fontId="87" fillId="8" borderId="85" applyNumberFormat="0" applyProtection="0">
      <alignment horizontal="right" vertical="center"/>
    </xf>
    <xf numFmtId="0" fontId="87" fillId="87" borderId="85" applyNumberFormat="0" applyProtection="0">
      <alignment horizontal="right" vertical="center"/>
    </xf>
    <xf numFmtId="4" fontId="87" fillId="87" borderId="85" applyNumberFormat="0" applyProtection="0">
      <alignment horizontal="right" vertical="center"/>
    </xf>
    <xf numFmtId="0" fontId="87" fillId="108" borderId="85" applyNumberFormat="0" applyProtection="0">
      <alignment horizontal="right" vertical="center"/>
    </xf>
    <xf numFmtId="4" fontId="87" fillId="108" borderId="85" applyNumberFormat="0" applyProtection="0">
      <alignment horizontal="right" vertical="center"/>
    </xf>
    <xf numFmtId="0" fontId="87" fillId="4" borderId="85" applyNumberFormat="0" applyProtection="0">
      <alignment horizontal="right" vertical="center"/>
    </xf>
    <xf numFmtId="4" fontId="87" fillId="4" borderId="85" applyNumberFormat="0" applyProtection="0">
      <alignment horizontal="right" vertical="center"/>
    </xf>
    <xf numFmtId="0" fontId="183" fillId="109" borderId="86" applyNumberFormat="0" applyProtection="0">
      <alignment horizontal="left" vertical="center" indent="1"/>
    </xf>
    <xf numFmtId="4" fontId="183" fillId="109" borderId="86" applyNumberFormat="0" applyProtection="0">
      <alignment horizontal="left" vertical="center" indent="1"/>
    </xf>
    <xf numFmtId="0" fontId="87" fillId="110" borderId="0" applyNumberFormat="0" applyProtection="0">
      <alignment horizontal="left" vertical="center" indent="1"/>
    </xf>
    <xf numFmtId="4" fontId="87" fillId="110" borderId="0" applyNumberFormat="0" applyProtection="0">
      <alignment horizontal="left" vertical="center" indent="1"/>
    </xf>
    <xf numFmtId="0" fontId="252" fillId="76" borderId="0" applyNumberFormat="0" applyProtection="0">
      <alignment horizontal="left" vertical="center" indent="1"/>
    </xf>
    <xf numFmtId="4" fontId="252" fillId="76" borderId="0" applyNumberFormat="0" applyProtection="0">
      <alignment horizontal="left" vertical="center" indent="1"/>
    </xf>
    <xf numFmtId="0" fontId="87" fillId="13" borderId="85" applyNumberFormat="0" applyProtection="0">
      <alignment horizontal="right" vertical="center"/>
    </xf>
    <xf numFmtId="4" fontId="87" fillId="13" borderId="85" applyNumberFormat="0" applyProtection="0">
      <alignment horizontal="right" vertical="center"/>
    </xf>
    <xf numFmtId="0" fontId="87" fillId="13" borderId="0" applyNumberFormat="0" applyProtection="0">
      <alignment horizontal="left" vertical="center" indent="1"/>
    </xf>
    <xf numFmtId="4" fontId="87" fillId="13" borderId="0" applyNumberFormat="0" applyProtection="0">
      <alignment horizontal="left" vertical="center" indent="1"/>
    </xf>
    <xf numFmtId="0" fontId="78" fillId="76" borderId="85" applyNumberFormat="0" applyProtection="0">
      <alignment horizontal="left" vertical="center" indent="1"/>
    </xf>
    <xf numFmtId="0" fontId="78" fillId="76" borderId="85" applyNumberFormat="0" applyProtection="0">
      <alignment horizontal="left" vertical="top" indent="1"/>
    </xf>
    <xf numFmtId="0" fontId="78" fillId="13" borderId="85" applyNumberFormat="0" applyProtection="0">
      <alignment horizontal="left" vertical="center" indent="1"/>
    </xf>
    <xf numFmtId="0" fontId="78" fillId="13" borderId="85" applyNumberFormat="0" applyProtection="0">
      <alignment horizontal="left" vertical="top" indent="1"/>
    </xf>
    <xf numFmtId="0" fontId="78" fillId="62" borderId="85" applyNumberFormat="0" applyProtection="0">
      <alignment horizontal="left" vertical="center" indent="1"/>
    </xf>
    <xf numFmtId="0" fontId="78" fillId="62" borderId="85" applyNumberFormat="0" applyProtection="0">
      <alignment horizontal="left" vertical="top" indent="1"/>
    </xf>
    <xf numFmtId="0" fontId="78" fillId="110" borderId="85" applyNumberFormat="0" applyProtection="0">
      <alignment horizontal="left" vertical="center" indent="1"/>
    </xf>
    <xf numFmtId="0" fontId="78" fillId="110" borderId="85" applyNumberFormat="0" applyProtection="0">
      <alignment horizontal="left" vertical="top" indent="1"/>
    </xf>
    <xf numFmtId="0" fontId="87" fillId="47" borderId="85" applyNumberFormat="0" applyProtection="0">
      <alignment vertical="center"/>
    </xf>
    <xf numFmtId="4" fontId="87" fillId="47" borderId="85" applyNumberFormat="0" applyProtection="0">
      <alignment vertical="center"/>
    </xf>
    <xf numFmtId="0" fontId="253" fillId="47" borderId="85" applyNumberFormat="0" applyProtection="0">
      <alignment vertical="center"/>
    </xf>
    <xf numFmtId="4" fontId="253" fillId="47" borderId="85" applyNumberFormat="0" applyProtection="0">
      <alignment vertical="center"/>
    </xf>
    <xf numFmtId="0" fontId="87" fillId="47" borderId="85" applyNumberFormat="0" applyProtection="0">
      <alignment horizontal="left" vertical="center" indent="1"/>
    </xf>
    <xf numFmtId="4" fontId="87" fillId="47" borderId="85" applyNumberFormat="0" applyProtection="0">
      <alignment horizontal="left" vertical="center" indent="1"/>
    </xf>
    <xf numFmtId="0" fontId="87" fillId="47" borderId="85" applyNumberFormat="0" applyProtection="0">
      <alignment horizontal="left" vertical="top" indent="1"/>
    </xf>
    <xf numFmtId="0" fontId="87" fillId="110" borderId="85" applyNumberFormat="0" applyProtection="0">
      <alignment horizontal="right" vertical="center"/>
    </xf>
    <xf numFmtId="4" fontId="87" fillId="110" borderId="85" applyNumberFormat="0" applyProtection="0">
      <alignment horizontal="right" vertical="center"/>
    </xf>
    <xf numFmtId="0" fontId="253" fillId="110" borderId="85" applyNumberFormat="0" applyProtection="0">
      <alignment horizontal="right" vertical="center"/>
    </xf>
    <xf numFmtId="4" fontId="253" fillId="110" borderId="85" applyNumberFormat="0" applyProtection="0">
      <alignment horizontal="right" vertical="center"/>
    </xf>
    <xf numFmtId="0" fontId="87" fillId="13" borderId="85" applyNumberFormat="0" applyProtection="0">
      <alignment horizontal="left" vertical="center" indent="1"/>
    </xf>
    <xf numFmtId="4" fontId="87" fillId="13" borderId="85" applyNumberFormat="0" applyProtection="0">
      <alignment horizontal="left" vertical="center" indent="1"/>
    </xf>
    <xf numFmtId="0" fontId="87" fillId="13" borderId="85" applyNumberFormat="0" applyProtection="0">
      <alignment horizontal="left" vertical="top" indent="1"/>
    </xf>
    <xf numFmtId="0" fontId="254" fillId="100" borderId="0" applyNumberFormat="0" applyProtection="0">
      <alignment horizontal="left" vertical="center" indent="1"/>
    </xf>
    <xf numFmtId="4" fontId="254" fillId="100" borderId="0" applyNumberFormat="0" applyProtection="0">
      <alignment horizontal="left" vertical="center" indent="1"/>
    </xf>
    <xf numFmtId="0" fontId="255" fillId="110" borderId="85" applyNumberFormat="0" applyProtection="0">
      <alignment horizontal="right" vertical="center"/>
    </xf>
    <xf numFmtId="4" fontId="255" fillId="110" borderId="85" applyNumberFormat="0" applyProtection="0">
      <alignment horizontal="right" vertical="center"/>
    </xf>
    <xf numFmtId="193" fontId="256" fillId="0" borderId="87"/>
    <xf numFmtId="0" fontId="257" fillId="0" borderId="0">
      <alignment horizontal="left"/>
    </xf>
    <xf numFmtId="0" fontId="257" fillId="0" borderId="0">
      <alignment horizontal="left" vertical="center"/>
    </xf>
    <xf numFmtId="321" fontId="57" fillId="0" borderId="0" applyFont="0" applyFill="0" applyBorder="0" applyAlignment="0" applyProtection="0">
      <alignment vertical="center"/>
    </xf>
    <xf numFmtId="321" fontId="41" fillId="0" borderId="0" applyFont="0" applyFill="0" applyBorder="0" applyAlignment="0" applyProtection="0">
      <alignment vertical="center"/>
    </xf>
    <xf numFmtId="321" fontId="20" fillId="0" borderId="0" applyFont="0" applyFill="0" applyBorder="0" applyAlignment="0" applyProtection="0">
      <alignment vertical="center"/>
    </xf>
    <xf numFmtId="322" fontId="57" fillId="0" borderId="0" applyFont="0" applyFill="0" applyBorder="0" applyAlignment="0" applyProtection="0">
      <alignment vertical="center"/>
    </xf>
    <xf numFmtId="322" fontId="41" fillId="0" borderId="0" applyFont="0" applyFill="0" applyBorder="0" applyAlignment="0" applyProtection="0">
      <alignment vertical="center"/>
    </xf>
    <xf numFmtId="322" fontId="20" fillId="0" borderId="0" applyFont="0" applyFill="0" applyBorder="0" applyAlignment="0" applyProtection="0">
      <alignment vertical="center"/>
    </xf>
    <xf numFmtId="0" fontId="243" fillId="111" borderId="14" applyNumberFormat="0" applyFont="0" applyAlignment="0">
      <alignment horizontal="center"/>
    </xf>
    <xf numFmtId="0" fontId="258" fillId="76" borderId="0" applyNumberFormat="0"/>
    <xf numFmtId="0" fontId="258" fillId="76" borderId="0" applyNumberFormat="0">
      <alignment vertical="center"/>
    </xf>
    <xf numFmtId="0" fontId="259" fillId="0" borderId="0" applyNumberFormat="0" applyFill="0" applyBorder="0" applyAlignment="0" applyProtection="0"/>
    <xf numFmtId="0" fontId="259" fillId="0" borderId="0" applyNumberFormat="0" applyFill="0" applyBorder="0" applyAlignment="0" applyProtection="0">
      <alignment vertical="center"/>
    </xf>
    <xf numFmtId="187" fontId="260" fillId="0" borderId="0"/>
    <xf numFmtId="43" fontId="178" fillId="0" borderId="88"/>
    <xf numFmtId="323" fontId="178" fillId="0" borderId="89"/>
    <xf numFmtId="43" fontId="178" fillId="0" borderId="88">
      <alignment vertical="center"/>
    </xf>
    <xf numFmtId="324" fontId="87" fillId="0" borderId="7">
      <alignment horizontal="justify" vertical="top" wrapText="1"/>
    </xf>
    <xf numFmtId="0" fontId="261" fillId="112" borderId="90">
      <alignment horizontal="center" vertical="center" textRotation="255"/>
    </xf>
    <xf numFmtId="210" fontId="261" fillId="112" borderId="90">
      <alignment horizontal="center" vertical="center" textRotation="255"/>
    </xf>
    <xf numFmtId="0" fontId="262" fillId="0" borderId="0" applyNumberFormat="0" applyFill="0" applyBorder="0" applyAlignment="0">
      <alignment horizontal="center"/>
    </xf>
    <xf numFmtId="0" fontId="263" fillId="99" borderId="17">
      <protection locked="0"/>
    </xf>
    <xf numFmtId="0" fontId="263" fillId="99" borderId="17">
      <alignment vertical="center"/>
      <protection locked="0"/>
    </xf>
    <xf numFmtId="325" fontId="168" fillId="0" borderId="0">
      <alignment horizontal="center"/>
    </xf>
    <xf numFmtId="0" fontId="135" fillId="10" borderId="0"/>
    <xf numFmtId="0" fontId="135" fillId="10" borderId="0">
      <alignment vertical="center"/>
    </xf>
    <xf numFmtId="0" fontId="264" fillId="0" borderId="1">
      <alignment horizontal="center"/>
    </xf>
    <xf numFmtId="0" fontId="265" fillId="0" borderId="0">
      <alignment horizontal="right"/>
    </xf>
    <xf numFmtId="0" fontId="264" fillId="0" borderId="1">
      <alignment horizontal="center" vertical="center"/>
    </xf>
    <xf numFmtId="210" fontId="265" fillId="0" borderId="0">
      <alignment horizontal="center"/>
    </xf>
    <xf numFmtId="0" fontId="265" fillId="0" borderId="0">
      <alignment horizontal="center"/>
    </xf>
    <xf numFmtId="210" fontId="265" fillId="0" borderId="0" applyFill="0" applyBorder="0" applyAlignment="0" applyProtection="0"/>
    <xf numFmtId="0" fontId="265" fillId="0" borderId="0" applyFill="0" applyBorder="0" applyAlignment="0" applyProtection="0"/>
    <xf numFmtId="210" fontId="266" fillId="0" borderId="0" applyNumberFormat="0" applyFill="0" applyBorder="0" applyAlignment="0"/>
    <xf numFmtId="0" fontId="266" fillId="0" borderId="0" applyNumberFormat="0" applyFill="0" applyBorder="0" applyAlignment="0"/>
    <xf numFmtId="0" fontId="265" fillId="0" borderId="0" applyFill="0" applyBorder="0" applyAlignment="0"/>
    <xf numFmtId="210" fontId="113" fillId="0" borderId="0" applyNumberFormat="0" applyFill="0" applyBorder="0" applyAlignment="0" applyProtection="0"/>
    <xf numFmtId="0" fontId="113" fillId="0" borderId="0" applyNumberFormat="0" applyFill="0" applyBorder="0" applyAlignment="0" applyProtection="0"/>
    <xf numFmtId="0" fontId="264" fillId="0" borderId="0">
      <alignment horizontal="center" vertical="center"/>
    </xf>
    <xf numFmtId="0" fontId="267" fillId="0" borderId="0" applyNumberFormat="0" applyFill="0">
      <alignment horizontal="left" vertical="center"/>
    </xf>
    <xf numFmtId="0" fontId="268" fillId="0" borderId="0"/>
    <xf numFmtId="0" fontId="218" fillId="0" borderId="0"/>
    <xf numFmtId="0" fontId="194" fillId="0" borderId="0"/>
    <xf numFmtId="0" fontId="218" fillId="0" borderId="0">
      <alignment vertical="center"/>
    </xf>
    <xf numFmtId="193" fontId="269" fillId="0" borderId="91"/>
    <xf numFmtId="40" fontId="270" fillId="0" borderId="0" applyBorder="0">
      <alignment horizontal="right"/>
    </xf>
    <xf numFmtId="210" fontId="271" fillId="0" borderId="0"/>
    <xf numFmtId="0" fontId="271" fillId="0" borderId="0"/>
    <xf numFmtId="40" fontId="270" fillId="0" borderId="0" applyBorder="0">
      <alignment horizontal="right" vertical="center"/>
    </xf>
    <xf numFmtId="182" fontId="32" fillId="0" borderId="0"/>
    <xf numFmtId="182" fontId="32" fillId="0" borderId="0">
      <alignment vertical="center"/>
    </xf>
    <xf numFmtId="326" fontId="0" fillId="0" borderId="0" applyFont="0" applyFill="0" applyBorder="0" applyAlignment="0" applyProtection="0"/>
    <xf numFmtId="327" fontId="0" fillId="0" borderId="0" applyFont="0" applyFill="0" applyBorder="0" applyAlignment="0" applyProtection="0"/>
    <xf numFmtId="49" fontId="87" fillId="0" borderId="0" applyFill="0" applyBorder="0" applyAlignment="0"/>
    <xf numFmtId="49" fontId="87" fillId="0" borderId="0" applyFill="0" applyBorder="0" applyAlignment="0">
      <alignment vertical="center"/>
    </xf>
    <xf numFmtId="290" fontId="87" fillId="0" borderId="0" applyFill="0" applyBorder="0" applyAlignment="0"/>
    <xf numFmtId="328" fontId="20" fillId="0" borderId="0" applyFill="0" applyBorder="0" applyAlignment="0"/>
    <xf numFmtId="329" fontId="78" fillId="0" borderId="0" applyFill="0" applyBorder="0" applyAlignment="0"/>
    <xf numFmtId="329" fontId="78" fillId="0" borderId="0" applyFill="0" applyBorder="0" applyAlignment="0">
      <alignment vertical="center"/>
    </xf>
    <xf numFmtId="328" fontId="20" fillId="0" borderId="0" applyFill="0" applyBorder="0" applyAlignment="0">
      <alignment vertical="center"/>
    </xf>
    <xf numFmtId="290" fontId="87" fillId="0" borderId="0" applyFill="0" applyBorder="0" applyAlignment="0">
      <alignment vertical="center"/>
    </xf>
    <xf numFmtId="330" fontId="78" fillId="0" borderId="0" applyFill="0" applyBorder="0" applyAlignment="0"/>
    <xf numFmtId="331" fontId="78" fillId="0" borderId="0" applyFill="0" applyBorder="0" applyAlignment="0"/>
    <xf numFmtId="330" fontId="78" fillId="0" borderId="0" applyFill="0" applyBorder="0" applyAlignment="0">
      <alignment vertical="center"/>
    </xf>
    <xf numFmtId="332" fontId="57" fillId="0" borderId="0" applyFont="0" applyFill="0" applyBorder="0" applyAlignment="0" applyProtection="0">
      <alignment vertical="center"/>
    </xf>
    <xf numFmtId="332" fontId="41" fillId="0" borderId="0" applyFont="0" applyFill="0" applyBorder="0" applyAlignment="0" applyProtection="0">
      <alignment vertical="center"/>
    </xf>
    <xf numFmtId="332" fontId="20" fillId="0" borderId="0" applyFont="0" applyFill="0" applyBorder="0" applyAlignment="0" applyProtection="0">
      <alignment vertical="center"/>
    </xf>
    <xf numFmtId="193" fontId="194" fillId="0" borderId="0" applyNumberFormat="0" applyFill="0" applyBorder="0" applyAlignment="0" applyProtection="0"/>
    <xf numFmtId="333" fontId="78" fillId="0" borderId="0" applyFont="0" applyFill="0" applyBorder="0" applyAlignment="0" applyProtection="0"/>
    <xf numFmtId="333" fontId="57" fillId="0" borderId="0" applyFont="0" applyFill="0" applyBorder="0" applyAlignment="0" applyProtection="0"/>
    <xf numFmtId="333" fontId="20" fillId="0" borderId="0" applyFont="0" applyFill="0" applyBorder="0" applyAlignment="0" applyProtection="0"/>
    <xf numFmtId="333" fontId="78" fillId="0" borderId="0" applyFont="0" applyFill="0" applyBorder="0" applyAlignment="0" applyProtection="0">
      <alignment vertical="center"/>
    </xf>
    <xf numFmtId="0" fontId="272" fillId="0" borderId="0">
      <alignment horizontal="center"/>
    </xf>
    <xf numFmtId="0" fontId="273" fillId="0" borderId="0">
      <alignment horizontal="center"/>
    </xf>
    <xf numFmtId="0" fontId="273" fillId="0" borderId="0">
      <alignment horizontal="center" vertical="center"/>
    </xf>
    <xf numFmtId="0" fontId="274" fillId="0" borderId="0" applyFill="0" applyBorder="0" applyProtection="0">
      <alignment horizontal="left" vertical="top"/>
    </xf>
    <xf numFmtId="0" fontId="274" fillId="0" borderId="0">
      <alignment horizontal="center" vertical="top"/>
    </xf>
    <xf numFmtId="40" fontId="275" fillId="0" borderId="0"/>
    <xf numFmtId="193" fontId="276" fillId="113" borderId="1"/>
    <xf numFmtId="0" fontId="277" fillId="0" borderId="0">
      <alignment horizontal="center"/>
    </xf>
    <xf numFmtId="0" fontId="278" fillId="0" borderId="0" applyNumberFormat="0" applyFill="0" applyBorder="0" applyAlignment="0" applyProtection="0"/>
    <xf numFmtId="0" fontId="277" fillId="0" borderId="0">
      <alignment horizontal="center" vertical="center"/>
    </xf>
    <xf numFmtId="0" fontId="279" fillId="0" borderId="0" applyNumberFormat="0" applyFill="0" applyBorder="0" applyAlignment="0" applyProtection="0"/>
    <xf numFmtId="210" fontId="279" fillId="0" borderId="0" applyNumberFormat="0" applyFill="0" applyBorder="0" applyAlignment="0" applyProtection="0"/>
    <xf numFmtId="0" fontId="252" fillId="0" borderId="0"/>
    <xf numFmtId="0" fontId="24" fillId="0" borderId="92" applyFont="0" applyBorder="0" applyAlignment="0">
      <alignment horizontal="left" vertical="center"/>
    </xf>
    <xf numFmtId="0" fontId="280" fillId="114" borderId="0" applyBorder="0"/>
    <xf numFmtId="0" fontId="280" fillId="114" borderId="0" applyBorder="0">
      <alignment vertical="center"/>
    </xf>
    <xf numFmtId="268" fontId="78" fillId="0" borderId="93">
      <protection locked="0"/>
    </xf>
    <xf numFmtId="268" fontId="78" fillId="0" borderId="93">
      <alignment vertical="center"/>
      <protection locked="0"/>
    </xf>
    <xf numFmtId="0" fontId="281" fillId="0" borderId="56" applyNumberFormat="0" applyFill="0" applyAlignment="0" applyProtection="0"/>
    <xf numFmtId="210" fontId="282" fillId="0" borderId="56" applyNumberFormat="0" applyFill="0" applyAlignment="0" applyProtection="0"/>
    <xf numFmtId="0" fontId="282" fillId="0" borderId="56" applyNumberFormat="0" applyFill="0" applyAlignment="0" applyProtection="0"/>
    <xf numFmtId="0" fontId="183" fillId="0" borderId="0"/>
    <xf numFmtId="210" fontId="281" fillId="0" borderId="56" applyNumberFormat="0" applyFill="0" applyAlignment="0" applyProtection="0"/>
    <xf numFmtId="0" fontId="183" fillId="0" borderId="59" applyNumberFormat="0" applyFill="0" applyAlignment="0" applyProtection="0"/>
    <xf numFmtId="266" fontId="24" fillId="0" borderId="93">
      <protection locked="0"/>
    </xf>
    <xf numFmtId="334" fontId="57" fillId="0" borderId="0" applyFont="0" applyFill="0" applyBorder="0" applyAlignment="0" applyProtection="0"/>
    <xf numFmtId="4" fontId="0" fillId="0" borderId="0" applyFont="0" applyFill="0" applyBorder="0" applyAlignment="0" applyProtection="0"/>
    <xf numFmtId="335" fontId="57" fillId="0" borderId="0" applyFont="0" applyFill="0" applyBorder="0" applyAlignment="0" applyProtection="0">
      <alignment vertical="center"/>
    </xf>
    <xf numFmtId="335" fontId="41" fillId="0" borderId="0" applyFont="0" applyFill="0" applyBorder="0" applyAlignment="0" applyProtection="0">
      <alignment vertical="center"/>
    </xf>
    <xf numFmtId="335" fontId="20" fillId="0" borderId="0" applyFont="0" applyFill="0" applyBorder="0" applyAlignment="0" applyProtection="0">
      <alignment vertical="center"/>
    </xf>
    <xf numFmtId="0" fontId="57" fillId="0" borderId="15" applyNumberFormat="0" applyFont="0" applyFill="0" applyAlignment="0" applyProtection="0">
      <alignment horizontal="center"/>
    </xf>
    <xf numFmtId="0" fontId="0" fillId="0" borderId="15" applyNumberFormat="0" applyFont="0" applyFill="0" applyAlignment="0" applyProtection="0">
      <alignment horizontal="center"/>
    </xf>
    <xf numFmtId="0" fontId="20" fillId="0" borderId="15" applyNumberFormat="0" applyFont="0" applyFill="0" applyAlignment="0" applyProtection="0">
      <alignment horizontal="center" vertical="center"/>
    </xf>
    <xf numFmtId="0" fontId="20" fillId="0" borderId="15" applyNumberFormat="0" applyFont="0" applyFill="0" applyAlignment="0" applyProtection="0">
      <alignment horizontal="center"/>
    </xf>
    <xf numFmtId="0" fontId="0" fillId="0" borderId="15" applyNumberFormat="0" applyFont="0" applyFill="0" applyAlignment="0" applyProtection="0">
      <alignment horizontal="center" vertical="center"/>
    </xf>
    <xf numFmtId="176" fontId="0" fillId="0" borderId="66" applyNumberFormat="0" applyFont="0" applyFill="0" applyAlignment="0" applyProtection="0"/>
    <xf numFmtId="176" fontId="0" fillId="0" borderId="66" applyNumberFormat="0" applyFont="0" applyFill="0" applyAlignment="0" applyProtection="0">
      <alignment vertical="center"/>
    </xf>
    <xf numFmtId="336" fontId="0" fillId="0" borderId="0" applyFont="0" applyFill="0" applyBorder="0" applyAlignment="0" applyProtection="0"/>
    <xf numFmtId="0" fontId="223" fillId="0" borderId="0"/>
    <xf numFmtId="0" fontId="223" fillId="0" borderId="0">
      <alignment vertical="center"/>
    </xf>
    <xf numFmtId="9" fontId="283" fillId="0" borderId="0" applyNumberFormat="0" applyFill="0" applyBorder="0" applyAlignment="0">
      <protection locked="0"/>
    </xf>
    <xf numFmtId="0" fontId="283" fillId="0" borderId="0" applyNumberFormat="0" applyFill="0" applyBorder="0" applyAlignment="0">
      <protection locked="0"/>
    </xf>
    <xf numFmtId="0" fontId="283" fillId="0" borderId="0" applyNumberFormat="0" applyFill="0" applyBorder="0" applyAlignment="0">
      <alignment vertical="center"/>
      <protection locked="0"/>
    </xf>
    <xf numFmtId="9" fontId="283" fillId="0" borderId="0" applyNumberFormat="0" applyFill="0" applyBorder="0" applyAlignment="0">
      <alignment vertical="center"/>
      <protection locked="0"/>
    </xf>
    <xf numFmtId="49" fontId="142" fillId="0" borderId="67" applyFill="0" applyAlignment="0">
      <alignment horizontal="left"/>
      <protection locked="0"/>
    </xf>
    <xf numFmtId="49" fontId="142" fillId="0" borderId="67" applyFill="0" applyAlignment="0">
      <alignment horizontal="left" vertical="center"/>
      <protection locked="0"/>
    </xf>
    <xf numFmtId="337" fontId="57" fillId="0" borderId="0" applyFont="0" applyFill="0" applyBorder="0" applyAlignment="0" applyProtection="0">
      <alignment vertical="center"/>
    </xf>
    <xf numFmtId="337" fontId="41" fillId="0" borderId="0" applyFont="0" applyFill="0" applyBorder="0" applyAlignment="0" applyProtection="0">
      <alignment vertical="center"/>
    </xf>
    <xf numFmtId="337" fontId="20" fillId="0" borderId="0" applyFont="0" applyFill="0" applyBorder="0" applyAlignment="0" applyProtection="0">
      <alignment vertical="center"/>
    </xf>
    <xf numFmtId="338" fontId="57" fillId="0" borderId="0" applyFont="0" applyFill="0" applyBorder="0" applyAlignment="0" applyProtection="0">
      <alignment vertical="center"/>
    </xf>
    <xf numFmtId="338" fontId="41" fillId="0" borderId="0" applyFont="0" applyFill="0" applyBorder="0" applyAlignment="0" applyProtection="0">
      <alignment vertical="center"/>
    </xf>
    <xf numFmtId="338" fontId="20" fillId="0" borderId="0" applyFont="0" applyFill="0" applyBorder="0" applyAlignment="0" applyProtection="0">
      <alignment vertical="center"/>
    </xf>
    <xf numFmtId="339" fontId="57" fillId="0" borderId="0" applyFont="0" applyFill="0" applyBorder="0" applyAlignment="0" applyProtection="0"/>
    <xf numFmtId="340" fontId="0" fillId="0" borderId="0" applyFont="0" applyFill="0" applyBorder="0" applyAlignment="0" applyProtection="0"/>
    <xf numFmtId="0" fontId="255" fillId="0" borderId="0" applyNumberFormat="0" applyFill="0" applyBorder="0" applyAlignment="0" applyProtection="0"/>
    <xf numFmtId="0" fontId="284" fillId="0" borderId="0" applyNumberFormat="0" applyFill="0" applyBorder="0" applyAlignment="0" applyProtection="0"/>
    <xf numFmtId="210" fontId="284" fillId="0" borderId="0" applyNumberFormat="0" applyFill="0" applyBorder="0" applyAlignment="0" applyProtection="0"/>
    <xf numFmtId="0" fontId="285" fillId="0" borderId="0" applyNumberFormat="0" applyFill="0" applyBorder="0" applyAlignment="0" applyProtection="0"/>
    <xf numFmtId="0" fontId="0" fillId="0" borderId="0" applyNumberFormat="0" applyFont="0" applyFill="0" applyAlignment="0" applyProtection="0"/>
    <xf numFmtId="0" fontId="57" fillId="0" borderId="0" applyNumberFormat="0" applyFont="0" applyFill="0" applyBorder="0" applyProtection="0">
      <alignment horizontal="center" vertical="center" wrapText="1"/>
    </xf>
    <xf numFmtId="0" fontId="82" fillId="0" borderId="0" applyNumberFormat="0" applyFont="0" applyFill="0" applyBorder="0" applyProtection="0">
      <alignment horizontal="center" vertical="center" wrapText="1"/>
    </xf>
    <xf numFmtId="0" fontId="20" fillId="0" borderId="0" applyNumberFormat="0" applyFont="0" applyFill="0" applyBorder="0" applyProtection="0">
      <alignment horizontal="center" vertical="center" wrapText="1"/>
    </xf>
    <xf numFmtId="188" fontId="78" fillId="0" borderId="0" applyFont="0" applyFill="0" applyBorder="0" applyAlignment="0" applyProtection="0"/>
    <xf numFmtId="186" fontId="78" fillId="0" borderId="0" applyFont="0" applyFill="0" applyBorder="0" applyAlignment="0" applyProtection="0"/>
    <xf numFmtId="0" fontId="286" fillId="0" borderId="0" applyFont="0" applyFill="0" applyBorder="0" applyAlignment="0" applyProtection="0"/>
    <xf numFmtId="0" fontId="286" fillId="0" borderId="0" applyFont="0" applyFill="0" applyBorder="0" applyAlignment="0" applyProtection="0">
      <alignment vertical="center"/>
    </xf>
    <xf numFmtId="341" fontId="57" fillId="0" borderId="0" applyFont="0" applyFill="0" applyBorder="0" applyAlignment="0" applyProtection="0"/>
    <xf numFmtId="341" fontId="78" fillId="0" borderId="0" applyFont="0" applyFill="0" applyBorder="0" applyAlignment="0" applyProtection="0"/>
    <xf numFmtId="341" fontId="20" fillId="0" borderId="0" applyFont="0" applyFill="0" applyBorder="0" applyAlignment="0" applyProtection="0"/>
    <xf numFmtId="341" fontId="78" fillId="0" borderId="0" applyFont="0" applyFill="0" applyBorder="0" applyAlignment="0" applyProtection="0">
      <alignment vertical="center"/>
    </xf>
    <xf numFmtId="0" fontId="24" fillId="47" borderId="94" applyNumberFormat="0" applyFont="0" applyBorder="0" applyAlignment="0" applyProtection="0"/>
    <xf numFmtId="0" fontId="24" fillId="47" borderId="94" applyNumberFormat="0" applyFont="0" applyBorder="0" applyAlignment="0" applyProtection="0">
      <alignment vertical="center"/>
    </xf>
    <xf numFmtId="0" fontId="24" fillId="9" borderId="1" applyNumberFormat="0" applyFont="0" applyBorder="0" applyAlignment="0" applyProtection="0">
      <alignment horizontal="center"/>
    </xf>
    <xf numFmtId="0" fontId="24" fillId="9" borderId="1" applyNumberFormat="0" applyFont="0" applyBorder="0" applyAlignment="0" applyProtection="0">
      <alignment horizontal="center" vertical="center"/>
    </xf>
    <xf numFmtId="187" fontId="178" fillId="0" borderId="94" applyFill="0" applyBorder="0" applyAlignment="0" applyProtection="0"/>
    <xf numFmtId="187" fontId="178" fillId="0" borderId="94" applyFill="0" applyBorder="0" applyAlignment="0" applyProtection="0">
      <alignment vertical="center"/>
    </xf>
    <xf numFmtId="189" fontId="0" fillId="0" borderId="0" applyFont="0" applyFill="0" applyBorder="0" applyAlignment="0" applyProtection="0"/>
    <xf numFmtId="189" fontId="57" fillId="0" borderId="0" applyFont="0" applyFill="0" applyBorder="0" applyAlignment="0" applyProtection="0"/>
    <xf numFmtId="190" fontId="57" fillId="0" borderId="0" applyFont="0" applyFill="0" applyBorder="0" applyAlignment="0" applyProtection="0"/>
    <xf numFmtId="190" fontId="20" fillId="0" borderId="0" applyFont="0" applyFill="0" applyBorder="0" applyAlignment="0" applyProtection="0"/>
    <xf numFmtId="190" fontId="78" fillId="0" borderId="0" applyFont="0" applyFill="0" applyBorder="0" applyAlignment="0" applyProtection="0">
      <alignment vertical="center"/>
    </xf>
    <xf numFmtId="189" fontId="287" fillId="0" borderId="0" applyFont="0" applyFill="0" applyBorder="0" applyAlignment="0" applyProtection="0"/>
    <xf numFmtId="190" fontId="287" fillId="0" borderId="0" applyFont="0" applyFill="0" applyBorder="0" applyAlignment="0" applyProtection="0"/>
    <xf numFmtId="190" fontId="0" fillId="0" borderId="0" applyFont="0" applyFill="0" applyBorder="0" applyAlignment="0" applyProtection="0"/>
    <xf numFmtId="9" fontId="57" fillId="0" borderId="0" applyFont="0" applyFill="0" applyBorder="0" applyAlignment="0" applyProtection="0">
      <alignment vertical="center"/>
    </xf>
    <xf numFmtId="9" fontId="20" fillId="0" borderId="0" applyFont="0" applyFill="0" applyBorder="0" applyAlignment="0" applyProtection="0"/>
    <xf numFmtId="9" fontId="20" fillId="0" borderId="0" applyFont="0" applyFill="0" applyBorder="0" applyAlignment="0" applyProtection="0"/>
    <xf numFmtId="9" fontId="59" fillId="0" borderId="0" applyFont="0" applyFill="0" applyBorder="0" applyAlignment="0" applyProtection="0">
      <alignment vertical="center"/>
    </xf>
    <xf numFmtId="9" fontId="78" fillId="0" borderId="0" applyNumberFormat="0" applyFont="0" applyFill="0" applyBorder="0" applyAlignment="0" applyProtection="0"/>
    <xf numFmtId="9" fontId="20" fillId="0" borderId="0" applyFont="0" applyFill="0" applyBorder="0" applyAlignment="0" applyProtection="0">
      <alignment vertical="center"/>
    </xf>
    <xf numFmtId="9" fontId="11" fillId="0" borderId="0" applyFont="0" applyFill="0" applyBorder="0" applyAlignment="0" applyProtection="0">
      <alignment vertical="center"/>
    </xf>
    <xf numFmtId="9" fontId="99" fillId="0" borderId="0" applyFont="0" applyFill="0" applyBorder="0" applyAlignment="0" applyProtection="0"/>
    <xf numFmtId="9" fontId="41" fillId="0" borderId="0" applyFont="0" applyFill="0" applyBorder="0" applyAlignment="0" applyProtection="0"/>
    <xf numFmtId="9" fontId="288" fillId="0" borderId="0" applyFont="0" applyFill="0" applyBorder="0" applyAlignment="0" applyProtection="0"/>
    <xf numFmtId="9" fontId="20" fillId="0" borderId="0" applyFont="0" applyFill="0" applyBorder="0" applyAlignment="0" applyProtection="0"/>
    <xf numFmtId="9" fontId="82" fillId="0" borderId="0" applyFont="0" applyFill="0" applyBorder="0" applyAlignment="0" applyProtection="0"/>
    <xf numFmtId="9" fontId="36" fillId="0" borderId="0" applyFont="0" applyFill="0" applyBorder="0" applyAlignment="0" applyProtection="0">
      <alignment vertical="center"/>
    </xf>
    <xf numFmtId="9" fontId="20" fillId="0" borderId="0" applyFont="0" applyFill="0" applyBorder="0" applyAlignment="0" applyProtection="0"/>
    <xf numFmtId="9" fontId="57" fillId="0" borderId="0" applyFont="0" applyFill="0" applyBorder="0" applyAlignment="0" applyProtection="0">
      <alignment vertical="center"/>
    </xf>
    <xf numFmtId="0" fontId="289" fillId="0" borderId="0" applyNumberFormat="0" applyFill="0" applyBorder="0" applyAlignment="0" applyProtection="0">
      <alignment vertical="center"/>
    </xf>
    <xf numFmtId="185" fontId="57" fillId="0" borderId="0" applyFont="0" applyFill="0" applyBorder="0" applyAlignment="0" applyProtection="0"/>
    <xf numFmtId="215" fontId="57" fillId="0" borderId="0" applyFont="0" applyFill="0" applyBorder="0" applyAlignment="0" applyProtection="0"/>
    <xf numFmtId="193" fontId="290" fillId="47" borderId="61" applyNumberFormat="0" applyFont="0" applyAlignment="0" applyProtection="0">
      <alignment vertical="center"/>
    </xf>
    <xf numFmtId="0" fontId="291" fillId="0" borderId="0" applyNumberFormat="0" applyFill="0" applyBorder="0" applyAlignment="0" applyProtection="0">
      <alignment vertical="top"/>
      <protection locked="0"/>
    </xf>
    <xf numFmtId="0" fontId="78" fillId="0" borderId="7" applyNumberFormat="0" applyFill="0" applyProtection="0">
      <alignment horizontal="right"/>
    </xf>
    <xf numFmtId="0" fontId="78" fillId="0" borderId="7" applyNumberFormat="0" applyFill="0" applyProtection="0">
      <alignment horizontal="right" vertical="center"/>
    </xf>
    <xf numFmtId="0" fontId="292" fillId="0" borderId="95" applyNumberFormat="0" applyFill="0" applyAlignment="0" applyProtection="0"/>
    <xf numFmtId="0" fontId="293" fillId="0" borderId="72" applyNumberFormat="0" applyFill="0" applyAlignment="0" applyProtection="0">
      <alignment vertical="center"/>
    </xf>
    <xf numFmtId="0" fontId="292" fillId="0" borderId="96" applyNumberFormat="0" applyFill="0" applyAlignment="0" applyProtection="0">
      <alignment vertical="center"/>
    </xf>
    <xf numFmtId="0" fontId="294" fillId="0" borderId="97" applyNumberFormat="0" applyFill="0" applyAlignment="0" applyProtection="0">
      <alignment vertical="center"/>
    </xf>
    <xf numFmtId="0" fontId="295" fillId="0" borderId="0" applyNumberFormat="0" applyFill="0" applyBorder="0" applyAlignment="0" applyProtection="0">
      <alignment vertical="center"/>
    </xf>
    <xf numFmtId="0" fontId="296" fillId="0" borderId="74" applyNumberFormat="0" applyFill="0" applyAlignment="0" applyProtection="0">
      <alignment vertical="center"/>
    </xf>
    <xf numFmtId="0" fontId="297" fillId="0" borderId="74" applyNumberFormat="0" applyFill="0" applyAlignment="0" applyProtection="0">
      <alignment vertical="center"/>
    </xf>
    <xf numFmtId="0" fontId="298" fillId="0" borderId="98" applyNumberFormat="0" applyFill="0" applyAlignment="0" applyProtection="0">
      <alignment vertical="center"/>
    </xf>
    <xf numFmtId="0" fontId="107" fillId="0" borderId="75" applyNumberFormat="0" applyFill="0" applyAlignment="0" applyProtection="0">
      <alignment vertical="center"/>
    </xf>
    <xf numFmtId="0" fontId="105" fillId="0" borderId="99" applyNumberFormat="0" applyFill="0" applyAlignment="0" applyProtection="0">
      <alignment vertical="center"/>
    </xf>
    <xf numFmtId="0" fontId="299" fillId="0" borderId="100" applyNumberFormat="0" applyFill="0" applyAlignment="0" applyProtection="0">
      <alignment vertical="center"/>
    </xf>
    <xf numFmtId="0" fontId="299" fillId="0" borderId="0" applyNumberFormat="0" applyFill="0" applyBorder="0" applyAlignment="0" applyProtection="0">
      <alignment vertical="center"/>
    </xf>
    <xf numFmtId="0" fontId="300" fillId="0" borderId="0" applyNumberFormat="0" applyFill="0" applyBorder="0" applyAlignment="0" applyProtection="0">
      <alignment vertical="center"/>
    </xf>
    <xf numFmtId="0" fontId="301" fillId="0" borderId="7" applyNumberFormat="0" applyFill="0" applyProtection="0">
      <alignment horizontal="center"/>
    </xf>
    <xf numFmtId="0" fontId="301" fillId="0" borderId="7" applyNumberFormat="0" applyFill="0" applyProtection="0">
      <alignment horizontal="center" vertical="center"/>
    </xf>
    <xf numFmtId="193" fontId="302" fillId="0" borderId="0" applyNumberFormat="0" applyFill="0" applyBorder="0" applyAlignment="0" applyProtection="0">
      <alignment vertical="center"/>
    </xf>
    <xf numFmtId="193" fontId="303" fillId="0" borderId="72" applyNumberFormat="0" applyFill="0" applyAlignment="0" applyProtection="0">
      <alignment vertical="center"/>
    </xf>
    <xf numFmtId="193" fontId="304" fillId="0" borderId="74" applyNumberFormat="0" applyFill="0" applyAlignment="0" applyProtection="0">
      <alignment vertical="center"/>
    </xf>
    <xf numFmtId="193" fontId="305" fillId="0" borderId="75" applyNumberFormat="0" applyFill="0" applyAlignment="0" applyProtection="0">
      <alignment vertical="center"/>
    </xf>
    <xf numFmtId="193" fontId="305" fillId="0" borderId="0" applyNumberFormat="0" applyFill="0" applyBorder="0" applyAlignment="0" applyProtection="0">
      <alignment vertical="center"/>
    </xf>
    <xf numFmtId="0" fontId="79" fillId="0" borderId="0"/>
    <xf numFmtId="0" fontId="306" fillId="0" borderId="11" applyNumberFormat="0" applyFill="0" applyProtection="0">
      <alignment horizontal="center"/>
    </xf>
    <xf numFmtId="0" fontId="306" fillId="0" borderId="11" applyNumberFormat="0" applyFill="0" applyProtection="0">
      <alignment horizontal="center" vertical="center"/>
    </xf>
    <xf numFmtId="0" fontId="179" fillId="49" borderId="0" applyNumberFormat="0" applyBorder="0" applyAlignment="0" applyProtection="0">
      <alignment vertical="center"/>
    </xf>
    <xf numFmtId="0" fontId="307" fillId="49" borderId="0" applyNumberFormat="0" applyBorder="0" applyAlignment="0" applyProtection="0">
      <alignment vertical="center"/>
    </xf>
    <xf numFmtId="0" fontId="308" fillId="63" borderId="0" applyNumberFormat="0" applyBorder="0" applyAlignment="0" applyProtection="0">
      <alignment vertical="center"/>
    </xf>
    <xf numFmtId="0" fontId="309" fillId="115" borderId="0" applyNumberFormat="0" applyBorder="0" applyAlignment="0" applyProtection="0"/>
    <xf numFmtId="0" fontId="310" fillId="49" borderId="0" applyNumberFormat="0" applyBorder="0" applyAlignment="0" applyProtection="0">
      <alignment vertical="center"/>
    </xf>
    <xf numFmtId="0" fontId="309" fillId="49" borderId="0" applyNumberFormat="0" applyBorder="0" applyAlignment="0" applyProtection="0"/>
    <xf numFmtId="0" fontId="309" fillId="115" borderId="0" applyNumberFormat="0" applyBorder="0" applyAlignment="0" applyProtection="0">
      <alignment vertical="center"/>
    </xf>
    <xf numFmtId="0" fontId="309" fillId="49" borderId="0" applyNumberFormat="0" applyBorder="0" applyAlignment="0" applyProtection="0">
      <alignment vertical="center"/>
    </xf>
    <xf numFmtId="0" fontId="311" fillId="49" borderId="0" applyNumberFormat="0" applyBorder="0" applyAlignment="0" applyProtection="0">
      <alignment vertical="center"/>
    </xf>
    <xf numFmtId="0" fontId="312" fillId="49" borderId="0" applyNumberFormat="0" applyBorder="0" applyAlignment="0" applyProtection="0">
      <alignment vertical="center"/>
    </xf>
    <xf numFmtId="0" fontId="259" fillId="63" borderId="0" applyNumberFormat="0" applyBorder="0" applyAlignment="0" applyProtection="0">
      <alignment vertical="center"/>
    </xf>
    <xf numFmtId="0" fontId="163" fillId="49" borderId="0" applyNumberFormat="0" applyBorder="0" applyAlignment="0" applyProtection="0">
      <alignment vertical="center"/>
    </xf>
    <xf numFmtId="0" fontId="310" fillId="10" borderId="0" applyNumberFormat="0" applyBorder="0" applyAlignment="0" applyProtection="0">
      <alignment vertical="center"/>
    </xf>
    <xf numFmtId="0" fontId="308" fillId="49" borderId="0" applyNumberFormat="0" applyBorder="0" applyAlignment="0" applyProtection="0"/>
    <xf numFmtId="0" fontId="259" fillId="8" borderId="0" applyNumberFormat="0" applyBorder="0" applyAlignment="0" applyProtection="0">
      <alignment vertical="center"/>
    </xf>
    <xf numFmtId="0" fontId="308" fillId="8" borderId="0" applyNumberFormat="0" applyBorder="0" applyAlignment="0" applyProtection="0">
      <alignment vertical="center"/>
    </xf>
    <xf numFmtId="0" fontId="313" fillId="49" borderId="0" applyNumberFormat="0" applyBorder="0" applyAlignment="0" applyProtection="0">
      <alignment vertical="center"/>
    </xf>
    <xf numFmtId="0" fontId="120" fillId="6" borderId="0" applyNumberFormat="0" applyBorder="0" applyAlignment="0" applyProtection="0">
      <alignment vertical="center"/>
    </xf>
    <xf numFmtId="0" fontId="96" fillId="6" borderId="0" applyNumberFormat="0" applyBorder="0" applyAlignment="0" applyProtection="0">
      <alignment vertical="center"/>
    </xf>
    <xf numFmtId="0" fontId="314" fillId="49" borderId="0" applyNumberFormat="0" applyBorder="0" applyAlignment="0" applyProtection="0">
      <alignment vertical="center"/>
    </xf>
    <xf numFmtId="0" fontId="315" fillId="49" borderId="0" applyNumberFormat="0" applyBorder="0" applyAlignment="0" applyProtection="0">
      <alignment vertical="center"/>
    </xf>
    <xf numFmtId="0" fontId="20" fillId="49" borderId="0" applyNumberFormat="0" applyBorder="0" applyAlignment="0" applyProtection="0">
      <alignment vertical="center"/>
    </xf>
    <xf numFmtId="0" fontId="311" fillId="116" borderId="0" applyNumberFormat="0" applyBorder="0" applyAlignment="0" applyProtection="0"/>
    <xf numFmtId="0" fontId="309" fillId="116" borderId="0" applyNumberFormat="0" applyBorder="0" applyAlignment="0" applyProtection="0"/>
    <xf numFmtId="0" fontId="179" fillId="116" borderId="0" applyNumberFormat="0" applyBorder="0" applyAlignment="0" applyProtection="0"/>
    <xf numFmtId="0" fontId="316" fillId="49" borderId="0" applyNumberFormat="0" applyBorder="0" applyAlignment="0" applyProtection="0">
      <alignment vertical="center"/>
    </xf>
    <xf numFmtId="0" fontId="20" fillId="0" borderId="0"/>
    <xf numFmtId="0" fontId="11" fillId="0" borderId="0">
      <alignment vertical="center"/>
    </xf>
    <xf numFmtId="281" fontId="11" fillId="0" borderId="0">
      <alignment vertical="center"/>
    </xf>
    <xf numFmtId="0" fontId="127" fillId="0" borderId="0">
      <alignment vertical="center"/>
    </xf>
    <xf numFmtId="0" fontId="11" fillId="0" borderId="0">
      <protection locked="0"/>
    </xf>
    <xf numFmtId="0" fontId="288" fillId="0" borderId="0"/>
    <xf numFmtId="0" fontId="0" fillId="0" borderId="0"/>
    <xf numFmtId="342" fontId="59" fillId="0" borderId="0">
      <alignment vertical="center"/>
    </xf>
    <xf numFmtId="334" fontId="59" fillId="0" borderId="0">
      <alignment vertical="center"/>
    </xf>
    <xf numFmtId="0" fontId="0" fillId="0" borderId="0">
      <alignment vertical="center"/>
    </xf>
    <xf numFmtId="0" fontId="20" fillId="0" borderId="0" applyNumberFormat="0" applyFill="0" applyBorder="0" applyAlignment="0" applyProtection="0"/>
    <xf numFmtId="0" fontId="59" fillId="0" borderId="0">
      <alignment vertical="center"/>
    </xf>
    <xf numFmtId="0" fontId="57" fillId="0" borderId="0">
      <alignment vertical="center"/>
    </xf>
    <xf numFmtId="0" fontId="168" fillId="0" borderId="0">
      <alignment vertical="center"/>
    </xf>
    <xf numFmtId="0" fontId="20" fillId="0" borderId="0"/>
    <xf numFmtId="0" fontId="317" fillId="0" borderId="0">
      <alignment vertical="center"/>
    </xf>
    <xf numFmtId="0" fontId="20" fillId="0" borderId="0"/>
    <xf numFmtId="0" fontId="318" fillId="0" borderId="0">
      <alignment vertical="center"/>
    </xf>
    <xf numFmtId="0" fontId="20" fillId="0" borderId="0">
      <alignment vertical="center"/>
    </xf>
    <xf numFmtId="0" fontId="57" fillId="0" borderId="0" applyNumberFormat="0" applyFont="0" applyFill="0" applyBorder="0" applyAlignment="0" applyProtection="0"/>
    <xf numFmtId="0" fontId="78" fillId="0" borderId="0" applyNumberFormat="0" applyFont="0" applyFill="0" applyBorder="0" applyAlignment="0" applyProtection="0"/>
    <xf numFmtId="0" fontId="20" fillId="0" borderId="0" applyNumberFormat="0" applyFont="0" applyFill="0" applyBorder="0" applyAlignment="0" applyProtection="0"/>
    <xf numFmtId="0" fontId="78" fillId="0" borderId="0" applyNumberFormat="0" applyFont="0" applyFill="0" applyBorder="0" applyAlignment="0" applyProtection="0">
      <alignment vertical="center"/>
    </xf>
    <xf numFmtId="0" fontId="0" fillId="0" borderId="0">
      <alignment vertical="top"/>
    </xf>
    <xf numFmtId="193" fontId="20" fillId="0" borderId="0">
      <alignment vertical="center"/>
    </xf>
    <xf numFmtId="193" fontId="11" fillId="0" borderId="0"/>
    <xf numFmtId="0" fontId="20" fillId="0" borderId="0">
      <alignment vertical="top"/>
    </xf>
    <xf numFmtId="0" fontId="20" fillId="0" borderId="0"/>
    <xf numFmtId="193" fontId="78" fillId="0" borderId="0">
      <alignment vertical="top"/>
    </xf>
    <xf numFmtId="0" fontId="20" fillId="0" borderId="0"/>
    <xf numFmtId="0" fontId="20" fillId="0" borderId="0"/>
    <xf numFmtId="0" fontId="20" fillId="0" borderId="0"/>
    <xf numFmtId="0" fontId="59" fillId="0" borderId="0">
      <alignment vertical="center"/>
    </xf>
    <xf numFmtId="0" fontId="20" fillId="0" borderId="0"/>
    <xf numFmtId="0" fontId="0" fillId="0" borderId="0"/>
    <xf numFmtId="0" fontId="0" fillId="0" borderId="0">
      <alignment vertical="top"/>
    </xf>
    <xf numFmtId="0" fontId="20" fillId="0" borderId="0"/>
    <xf numFmtId="0" fontId="0" fillId="0" borderId="0"/>
    <xf numFmtId="0" fontId="0" fillId="0" borderId="0"/>
    <xf numFmtId="0" fontId="0" fillId="0" borderId="0">
      <alignment vertical="center"/>
    </xf>
    <xf numFmtId="0" fontId="131" fillId="0" borderId="0"/>
    <xf numFmtId="0" fontId="20" fillId="0" borderId="0"/>
    <xf numFmtId="0" fontId="168" fillId="0" borderId="0"/>
    <xf numFmtId="0" fontId="20" fillId="0" borderId="0">
      <alignment vertical="center"/>
    </xf>
    <xf numFmtId="0" fontId="20" fillId="0" borderId="0"/>
    <xf numFmtId="0" fontId="41" fillId="0" borderId="0"/>
    <xf numFmtId="0" fontId="20" fillId="0" borderId="0"/>
    <xf numFmtId="0" fontId="20" fillId="0" borderId="0">
      <alignment vertical="center"/>
    </xf>
    <xf numFmtId="0" fontId="0" fillId="0" borderId="0"/>
    <xf numFmtId="0" fontId="20" fillId="0" borderId="0">
      <alignment vertical="center"/>
    </xf>
    <xf numFmtId="0" fontId="20" fillId="0" borderId="0"/>
    <xf numFmtId="0" fontId="319" fillId="0" borderId="0" applyNumberFormat="0" applyFill="0" applyBorder="0" applyAlignment="0" applyProtection="0">
      <alignment vertical="top"/>
      <protection locked="0"/>
    </xf>
    <xf numFmtId="0" fontId="320" fillId="0" borderId="0" applyNumberFormat="0" applyFill="0" applyBorder="0" applyAlignment="0" applyProtection="0">
      <alignment vertical="top"/>
      <protection locked="0"/>
    </xf>
    <xf numFmtId="0" fontId="321" fillId="0" borderId="0" applyNumberFormat="0" applyFill="0" applyBorder="0" applyAlignment="0" applyProtection="0">
      <alignment vertical="top"/>
      <protection locked="0"/>
    </xf>
    <xf numFmtId="0" fontId="321" fillId="0" borderId="0" applyNumberFormat="0" applyFill="0" applyBorder="0" applyAlignment="0" applyProtection="0"/>
    <xf numFmtId="0" fontId="322" fillId="0" borderId="0" applyNumberFormat="0" applyFill="0" applyBorder="0" applyAlignment="0" applyProtection="0">
      <alignment vertical="top"/>
      <protection locked="0"/>
    </xf>
    <xf numFmtId="0" fontId="323" fillId="0" borderId="0" applyNumberFormat="0" applyFill="0" applyBorder="0" applyAlignment="0" applyProtection="0">
      <alignment vertical="top"/>
      <protection locked="0"/>
    </xf>
    <xf numFmtId="193" fontId="323" fillId="0" borderId="0" applyNumberFormat="0" applyFill="0" applyBorder="0" applyAlignment="0" applyProtection="0">
      <alignment vertical="top"/>
      <protection locked="0"/>
    </xf>
    <xf numFmtId="0" fontId="23" fillId="0" borderId="0" applyNumberFormat="0" applyFill="0" applyBorder="0" applyAlignment="0" applyProtection="0">
      <alignment vertical="top"/>
      <protection locked="0"/>
    </xf>
    <xf numFmtId="0" fontId="3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144" fillId="0" borderId="0" applyNumberFormat="0" applyFill="0" applyBorder="0" applyAlignment="0" applyProtection="0"/>
    <xf numFmtId="193" fontId="121" fillId="80" borderId="0" applyNumberFormat="0" applyBorder="0" applyAlignment="0" applyProtection="0">
      <alignment vertical="center"/>
    </xf>
    <xf numFmtId="193" fontId="121" fillId="9" borderId="0" applyNumberFormat="0" applyBorder="0" applyAlignment="0" applyProtection="0">
      <alignment vertical="center"/>
    </xf>
    <xf numFmtId="193" fontId="121" fillId="87" borderId="0" applyNumberFormat="0" applyBorder="0" applyAlignment="0" applyProtection="0">
      <alignment vertical="center"/>
    </xf>
    <xf numFmtId="193" fontId="121" fillId="8" borderId="0" applyNumberFormat="0" applyBorder="0" applyAlignment="0" applyProtection="0">
      <alignment vertical="center"/>
    </xf>
    <xf numFmtId="0" fontId="11" fillId="0" borderId="0" applyFill="0" applyBorder="0" applyAlignment="0"/>
    <xf numFmtId="0" fontId="11" fillId="0" borderId="0" applyFill="0" applyBorder="0" applyAlignment="0">
      <alignment vertical="center"/>
    </xf>
    <xf numFmtId="0" fontId="325" fillId="0" borderId="78" applyNumberFormat="0" applyFill="0" applyAlignment="0" applyProtection="0">
      <alignment vertical="center"/>
    </xf>
    <xf numFmtId="0" fontId="326" fillId="0" borderId="0" applyNumberFormat="0" applyFill="0" applyBorder="0" applyAlignment="0" applyProtection="0">
      <alignment vertical="top"/>
      <protection locked="0"/>
    </xf>
    <xf numFmtId="0" fontId="327" fillId="51" borderId="0" applyNumberFormat="0" applyBorder="0" applyAlignment="0" applyProtection="0">
      <alignment vertical="center"/>
    </xf>
    <xf numFmtId="0" fontId="328" fillId="51" borderId="0" applyNumberFormat="0" applyBorder="0" applyAlignment="0" applyProtection="0">
      <alignment vertical="center"/>
    </xf>
    <xf numFmtId="0" fontId="329" fillId="51" borderId="0" applyNumberFormat="0" applyBorder="0" applyAlignment="0" applyProtection="0"/>
    <xf numFmtId="0" fontId="330" fillId="117" borderId="0" applyNumberFormat="0" applyBorder="0" applyAlignment="0" applyProtection="0">
      <alignment vertical="center"/>
    </xf>
    <xf numFmtId="0" fontId="331" fillId="86" borderId="0" applyNumberFormat="0" applyBorder="0" applyAlignment="0" applyProtection="0"/>
    <xf numFmtId="0" fontId="327" fillId="117" borderId="0" applyNumberFormat="0" applyBorder="0" applyAlignment="0" applyProtection="0">
      <alignment vertical="center"/>
    </xf>
    <xf numFmtId="0" fontId="332" fillId="51" borderId="0" applyNumberFormat="0" applyBorder="0" applyAlignment="0" applyProtection="0">
      <alignment vertical="center"/>
    </xf>
    <xf numFmtId="0" fontId="331" fillId="51" borderId="0" applyNumberFormat="0" applyBorder="0" applyAlignment="0" applyProtection="0"/>
    <xf numFmtId="0" fontId="331" fillId="86" borderId="0" applyNumberFormat="0" applyBorder="0" applyAlignment="0" applyProtection="0">
      <alignment vertical="center"/>
    </xf>
    <xf numFmtId="0" fontId="331" fillId="51" borderId="0" applyNumberFormat="0" applyBorder="0" applyAlignment="0" applyProtection="0">
      <alignment vertical="center"/>
    </xf>
    <xf numFmtId="0" fontId="333" fillId="51" borderId="0" applyNumberFormat="0" applyBorder="0" applyAlignment="0" applyProtection="0">
      <alignment vertical="center"/>
    </xf>
    <xf numFmtId="0" fontId="25" fillId="51" borderId="0" applyNumberFormat="0" applyBorder="0" applyAlignment="0" applyProtection="0">
      <alignment vertical="center"/>
    </xf>
    <xf numFmtId="0" fontId="25" fillId="117" borderId="0" applyNumberFormat="0" applyBorder="0" applyAlignment="0" applyProtection="0">
      <alignment vertical="center"/>
    </xf>
    <xf numFmtId="0" fontId="332" fillId="54" borderId="0" applyNumberFormat="0" applyBorder="0" applyAlignment="0" applyProtection="0">
      <alignment vertical="center"/>
    </xf>
    <xf numFmtId="0" fontId="330" fillId="51" borderId="0" applyNumberFormat="0" applyBorder="0" applyAlignment="0" applyProtection="0"/>
    <xf numFmtId="0" fontId="25" fillId="118" borderId="0" applyNumberFormat="0" applyBorder="0" applyAlignment="0" applyProtection="0">
      <alignment vertical="center"/>
    </xf>
    <xf numFmtId="0" fontId="327" fillId="118" borderId="0" applyNumberFormat="0" applyBorder="0" applyAlignment="0" applyProtection="0">
      <alignment vertical="center"/>
    </xf>
    <xf numFmtId="0" fontId="334" fillId="51" borderId="0" applyNumberFormat="0" applyBorder="0" applyAlignment="0" applyProtection="0">
      <alignment vertical="center"/>
    </xf>
    <xf numFmtId="0" fontId="335" fillId="51" borderId="0" applyNumberFormat="0" applyBorder="0" applyAlignment="0" applyProtection="0">
      <alignment vertical="center"/>
    </xf>
    <xf numFmtId="0" fontId="330" fillId="51" borderId="0" applyNumberFormat="0" applyBorder="0" applyAlignment="0" applyProtection="0">
      <alignment vertical="center"/>
    </xf>
    <xf numFmtId="0" fontId="336" fillId="51" borderId="0" applyNumberFormat="0" applyBorder="0" applyAlignment="0" applyProtection="0">
      <alignment vertical="center"/>
    </xf>
    <xf numFmtId="0" fontId="337" fillId="51" borderId="0" applyNumberFormat="0" applyBorder="0" applyAlignment="0" applyProtection="0">
      <alignment vertical="center"/>
    </xf>
    <xf numFmtId="0" fontId="20" fillId="51" borderId="0" applyNumberFormat="0" applyBorder="0" applyAlignment="0" applyProtection="0">
      <alignment vertical="center"/>
    </xf>
    <xf numFmtId="0" fontId="338" fillId="119" borderId="0" applyNumberFormat="0" applyBorder="0" applyAlignment="0" applyProtection="0">
      <alignment vertical="center"/>
    </xf>
    <xf numFmtId="0" fontId="335" fillId="119" borderId="0" applyNumberFormat="0" applyBorder="0" applyAlignment="0" applyProtection="0">
      <alignment vertical="center"/>
    </xf>
    <xf numFmtId="0" fontId="331" fillId="120" borderId="0" applyNumberFormat="0" applyBorder="0" applyAlignment="0" applyProtection="0"/>
    <xf numFmtId="0" fontId="327" fillId="45" borderId="0" applyNumberFormat="0" applyBorder="0" applyAlignment="0" applyProtection="0">
      <alignment vertical="center"/>
    </xf>
    <xf numFmtId="0" fontId="327" fillId="120" borderId="0" applyNumberFormat="0" applyBorder="0" applyAlignment="0" applyProtection="0"/>
    <xf numFmtId="0" fontId="339" fillId="51" borderId="0" applyNumberFormat="0" applyBorder="0" applyAlignment="0" applyProtection="0">
      <alignment vertical="center"/>
    </xf>
    <xf numFmtId="193" fontId="340" fillId="0" borderId="59" applyNumberFormat="0" applyFill="0" applyAlignment="0" applyProtection="0">
      <alignment vertical="center"/>
    </xf>
    <xf numFmtId="0" fontId="341" fillId="0" borderId="0" applyNumberFormat="0" applyFill="0" applyBorder="0" applyAlignment="0" applyProtection="0">
      <alignment vertical="top"/>
      <protection locked="0"/>
    </xf>
    <xf numFmtId="0" fontId="342" fillId="0" borderId="0" applyNumberFormat="0" applyFill="0" applyBorder="0" applyAlignment="0" applyProtection="0">
      <alignment vertical="top"/>
      <protection locked="0"/>
    </xf>
    <xf numFmtId="193" fontId="310" fillId="49" borderId="0" applyNumberFormat="0" applyBorder="0" applyAlignment="0" applyProtection="0">
      <alignment vertical="center"/>
    </xf>
    <xf numFmtId="0" fontId="343" fillId="49" borderId="0" applyNumberFormat="0" applyBorder="0" applyAlignment="0" applyProtection="0">
      <alignment vertical="center"/>
    </xf>
    <xf numFmtId="0" fontId="344" fillId="0" borderId="58" applyNumberFormat="0" applyFill="0" applyAlignment="0" applyProtection="0">
      <alignment vertical="center"/>
    </xf>
    <xf numFmtId="0" fontId="281" fillId="0" borderId="101" applyNumberFormat="0" applyFill="0" applyAlignment="0" applyProtection="0">
      <alignment vertical="center"/>
    </xf>
    <xf numFmtId="291" fontId="20" fillId="0" borderId="0" applyFont="0" applyFill="0" applyBorder="0" applyAlignment="0" applyProtection="0"/>
    <xf numFmtId="44" fontId="20" fillId="0" borderId="0" applyFont="0" applyFill="0" applyBorder="0" applyAlignment="0" applyProtection="0">
      <alignment vertical="center"/>
    </xf>
    <xf numFmtId="44" fontId="20" fillId="0" borderId="0" applyFont="0" applyFill="0" applyBorder="0" applyAlignment="0" applyProtection="0"/>
    <xf numFmtId="44" fontId="57" fillId="0" borderId="0" applyFont="0" applyFill="0" applyBorder="0" applyAlignment="0" applyProtection="0"/>
    <xf numFmtId="343" fontId="20" fillId="0" borderId="0" applyFont="0" applyFill="0" applyBorder="0" applyAlignment="0" applyProtection="0"/>
    <xf numFmtId="291" fontId="20" fillId="0" borderId="0" applyFont="0" applyFill="0" applyBorder="0" applyAlignment="0" applyProtection="0">
      <alignment vertical="center"/>
    </xf>
    <xf numFmtId="176" fontId="82" fillId="0" borderId="0" applyFont="0" applyFill="0" applyBorder="0" applyAlignment="0" applyProtection="0"/>
    <xf numFmtId="191" fontId="82" fillId="0" borderId="0" applyFont="0" applyFill="0" applyBorder="0" applyAlignment="0" applyProtection="0"/>
    <xf numFmtId="190" fontId="82" fillId="0" borderId="0" applyFont="0" applyFill="0" applyBorder="0" applyAlignment="0" applyProtection="0"/>
    <xf numFmtId="182" fontId="82" fillId="0" borderId="0" applyFont="0" applyFill="0" applyBorder="0" applyAlignment="0" applyProtection="0"/>
    <xf numFmtId="237" fontId="0" fillId="0" borderId="0" applyFont="0" applyFill="0" applyBorder="0" applyAlignment="0" applyProtection="0"/>
    <xf numFmtId="188" fontId="57" fillId="0" borderId="0" applyFont="0" applyFill="0" applyBorder="0" applyAlignment="0" applyProtection="0"/>
    <xf numFmtId="231" fontId="0" fillId="0" borderId="0" applyFont="0" applyFill="0" applyBorder="0" applyAlignment="0" applyProtection="0"/>
    <xf numFmtId="0" fontId="345" fillId="2" borderId="60" applyNumberFormat="0" applyAlignment="0" applyProtection="0">
      <alignment vertical="center"/>
    </xf>
    <xf numFmtId="0" fontId="346" fillId="2" borderId="102" applyNumberFormat="0" applyAlignment="0" applyProtection="0">
      <alignment vertical="center"/>
    </xf>
    <xf numFmtId="193" fontId="347" fillId="45" borderId="60" applyNumberFormat="0" applyAlignment="0" applyProtection="0">
      <alignment vertical="center"/>
    </xf>
    <xf numFmtId="0" fontId="348" fillId="83" borderId="63" applyNumberFormat="0" applyAlignment="0" applyProtection="0">
      <alignment vertical="center"/>
    </xf>
    <xf numFmtId="0" fontId="349" fillId="83" borderId="63" applyNumberFormat="0" applyAlignment="0" applyProtection="0">
      <alignment vertical="center"/>
    </xf>
    <xf numFmtId="0" fontId="350" fillId="121" borderId="103" applyNumberFormat="0" applyAlignment="0" applyProtection="0">
      <alignment vertical="center"/>
    </xf>
    <xf numFmtId="193" fontId="351" fillId="83" borderId="63" applyNumberFormat="0" applyAlignment="0" applyProtection="0">
      <alignment vertical="center"/>
    </xf>
    <xf numFmtId="0" fontId="352" fillId="0" borderId="0" applyNumberFormat="0" applyFill="0" applyBorder="0" applyAlignment="0" applyProtection="0">
      <alignment vertical="center"/>
    </xf>
    <xf numFmtId="0" fontId="353" fillId="0" borderId="0" applyNumberFormat="0" applyFill="0" applyBorder="0" applyAlignment="0" applyProtection="0">
      <alignment vertical="center"/>
    </xf>
    <xf numFmtId="0" fontId="306" fillId="0" borderId="11" applyNumberFormat="0" applyFill="0" applyProtection="0">
      <alignment horizontal="left"/>
    </xf>
    <xf numFmtId="0" fontId="306" fillId="0" borderId="11" applyNumberFormat="0" applyFill="0" applyProtection="0">
      <alignment horizontal="left" vertical="center"/>
    </xf>
    <xf numFmtId="0" fontId="354" fillId="0" borderId="0" applyNumberFormat="0" applyFill="0" applyBorder="0" applyAlignment="0" applyProtection="0">
      <alignment vertical="center"/>
    </xf>
    <xf numFmtId="0" fontId="50" fillId="0" borderId="0" applyNumberFormat="0" applyFill="0" applyBorder="0" applyAlignment="0" applyProtection="0">
      <alignment vertical="center"/>
    </xf>
    <xf numFmtId="0" fontId="284" fillId="0" borderId="0" applyNumberFormat="0" applyFill="0" applyBorder="0" applyAlignment="0" applyProtection="0">
      <alignment vertical="center"/>
    </xf>
    <xf numFmtId="193" fontId="51" fillId="0" borderId="0" applyNumberFormat="0" applyFill="0" applyBorder="0" applyAlignment="0" applyProtection="0">
      <alignment vertical="center"/>
    </xf>
    <xf numFmtId="193" fontId="355" fillId="0" borderId="78" applyNumberFormat="0" applyFill="0" applyAlignment="0" applyProtection="0">
      <alignment vertical="center"/>
    </xf>
    <xf numFmtId="0" fontId="356" fillId="0" borderId="78" applyNumberFormat="0" applyFill="0" applyAlignment="0" applyProtection="0">
      <alignment vertical="center"/>
    </xf>
    <xf numFmtId="0" fontId="354" fillId="0" borderId="104" applyNumberFormat="0" applyFill="0" applyAlignment="0" applyProtection="0">
      <alignment vertical="center"/>
    </xf>
    <xf numFmtId="0" fontId="81" fillId="0" borderId="0"/>
    <xf numFmtId="0" fontId="357" fillId="83" borderId="63" applyNumberFormat="0" applyAlignment="0" applyProtection="0">
      <alignment vertical="center"/>
    </xf>
    <xf numFmtId="1" fontId="0" fillId="0" borderId="0"/>
    <xf numFmtId="1" fontId="0" fillId="0" borderId="0">
      <alignment vertical="center"/>
    </xf>
    <xf numFmtId="296" fontId="82" fillId="0" borderId="0" applyFont="0" applyFill="0" applyBorder="0" applyAlignment="0" applyProtection="0"/>
    <xf numFmtId="186" fontId="57" fillId="0" borderId="0" applyFont="0" applyFill="0" applyBorder="0" applyAlignment="0" applyProtection="0"/>
    <xf numFmtId="288" fontId="2" fillId="0" borderId="0" applyFont="0" applyFill="0" applyBorder="0" applyProtection="0">
      <alignment vertical="center"/>
    </xf>
    <xf numFmtId="190" fontId="358" fillId="0" borderId="0" applyFont="0" applyFill="0" applyBorder="0" applyAlignment="0" applyProtection="0">
      <alignment vertical="center"/>
    </xf>
    <xf numFmtId="41" fontId="24" fillId="0" borderId="0" applyFont="0" applyFill="0" applyBorder="0" applyAlignment="0" applyProtection="0"/>
    <xf numFmtId="43" fontId="24" fillId="0" borderId="0" applyFont="0" applyFill="0" applyBorder="0" applyAlignment="0" applyProtection="0"/>
    <xf numFmtId="43" fontId="57" fillId="0" borderId="0" applyFont="0" applyFill="0" applyBorder="0" applyAlignment="0" applyProtection="0">
      <alignment vertical="center"/>
    </xf>
    <xf numFmtId="43" fontId="20" fillId="0" borderId="0" applyFont="0" applyFill="0" applyBorder="0" applyAlignment="0" applyProtection="0">
      <alignment vertical="center"/>
    </xf>
    <xf numFmtId="43" fontId="59" fillId="0" borderId="0" applyFont="0" applyFill="0" applyBorder="0" applyAlignment="0" applyProtection="0">
      <alignment vertical="center"/>
    </xf>
    <xf numFmtId="43" fontId="0" fillId="0" borderId="0" applyFont="0" applyFill="0" applyBorder="0" applyAlignment="0" applyProtection="0">
      <alignment vertical="center"/>
    </xf>
    <xf numFmtId="43" fontId="20" fillId="0" borderId="0" applyFont="0" applyFill="0" applyBorder="0" applyAlignment="0" applyProtection="0"/>
    <xf numFmtId="344" fontId="57" fillId="0" borderId="0" applyFont="0" applyFill="0" applyBorder="0" applyAlignment="0" applyProtection="0"/>
    <xf numFmtId="344" fontId="154" fillId="0" borderId="0" applyFont="0" applyFill="0" applyBorder="0" applyAlignment="0" applyProtection="0"/>
    <xf numFmtId="344" fontId="20" fillId="0" borderId="0" applyFont="0" applyFill="0" applyBorder="0" applyAlignment="0" applyProtection="0"/>
    <xf numFmtId="344" fontId="20" fillId="0" borderId="0" applyFont="0" applyFill="0" applyBorder="0" applyAlignment="0" applyProtection="0">
      <alignment vertical="center"/>
    </xf>
    <xf numFmtId="344" fontId="154" fillId="0" borderId="0" applyFont="0" applyFill="0" applyBorder="0" applyAlignment="0" applyProtection="0">
      <alignment vertical="center"/>
    </xf>
    <xf numFmtId="43" fontId="11" fillId="0" borderId="0" applyFont="0" applyFill="0" applyBorder="0" applyAlignment="0" applyProtection="0"/>
    <xf numFmtId="345" fontId="99" fillId="0" borderId="0" applyFont="0" applyFill="0" applyBorder="0" applyAlignment="0" applyProtection="0"/>
    <xf numFmtId="190" fontId="20" fillId="0" borderId="0" applyFont="0" applyFill="0" applyBorder="0" applyAlignment="0" applyProtection="0">
      <alignment vertical="center"/>
    </xf>
    <xf numFmtId="43" fontId="11" fillId="0" borderId="0" applyFont="0" applyFill="0" applyBorder="0" applyAlignment="0" applyProtection="0">
      <alignment vertical="center"/>
    </xf>
    <xf numFmtId="43" fontId="20" fillId="0" borderId="0" applyFont="0" applyFill="0" applyBorder="0" applyAlignment="0" applyProtection="0"/>
    <xf numFmtId="43" fontId="359" fillId="0" borderId="0" applyFont="0" applyFill="0" applyBorder="0" applyAlignment="0" applyProtection="0">
      <alignment vertical="center"/>
    </xf>
    <xf numFmtId="43" fontId="78" fillId="0" borderId="0" applyFont="0" applyFill="0" applyBorder="0" applyAlignment="0" applyProtection="0"/>
    <xf numFmtId="179" fontId="0" fillId="0" borderId="0" applyFont="0" applyFill="0" applyBorder="0" applyAlignment="0" applyProtection="0"/>
    <xf numFmtId="179" fontId="20" fillId="0" borderId="0" applyFont="0" applyFill="0" applyBorder="0" applyAlignment="0" applyProtection="0">
      <alignment vertical="center"/>
    </xf>
    <xf numFmtId="179" fontId="0" fillId="0" borderId="0" applyFont="0" applyFill="0" applyBorder="0" applyAlignment="0" applyProtection="0">
      <alignment vertical="center"/>
    </xf>
    <xf numFmtId="43" fontId="78" fillId="0" borderId="0" applyNumberFormat="0" applyFont="0" applyFill="0" applyBorder="0" applyAlignment="0" applyProtection="0"/>
    <xf numFmtId="346" fontId="78" fillId="0" borderId="0" applyFont="0" applyFill="0" applyBorder="0" applyAlignment="0" applyProtection="0"/>
    <xf numFmtId="43" fontId="78" fillId="0" borderId="0" applyFont="0" applyFill="0" applyBorder="0" applyAlignment="0" applyProtection="0">
      <alignment vertical="center"/>
    </xf>
    <xf numFmtId="238" fontId="78" fillId="0" borderId="0" applyFont="0" applyFill="0" applyBorder="0" applyAlignment="0" applyProtection="0"/>
    <xf numFmtId="43" fontId="36" fillId="0" borderId="0" applyFont="0" applyFill="0" applyBorder="0" applyAlignment="0" applyProtection="0">
      <alignment vertical="center"/>
    </xf>
    <xf numFmtId="43" fontId="168" fillId="0" borderId="0" applyFont="0" applyFill="0" applyBorder="0" applyAlignment="0" applyProtection="0">
      <alignment vertical="center"/>
    </xf>
    <xf numFmtId="43" fontId="168" fillId="0" borderId="0" applyFont="0" applyFill="0" applyBorder="0" applyAlignment="0" applyProtection="0"/>
    <xf numFmtId="323" fontId="20" fillId="0" borderId="0" applyFill="0" applyBorder="0" applyAlignment="0" applyProtection="0"/>
    <xf numFmtId="43" fontId="57" fillId="0" borderId="0" applyFont="0" applyFill="0" applyBorder="0" applyAlignment="0" applyProtection="0"/>
    <xf numFmtId="41" fontId="20" fillId="0" borderId="0" applyFont="0" applyFill="0" applyBorder="0" applyAlignment="0" applyProtection="0"/>
    <xf numFmtId="41" fontId="20" fillId="0" borderId="0" applyFont="0" applyFill="0" applyBorder="0" applyAlignment="0" applyProtection="0">
      <alignment vertical="center"/>
    </xf>
    <xf numFmtId="347" fontId="20" fillId="0" borderId="0" applyFill="0" applyBorder="0" applyAlignment="0" applyProtection="0"/>
    <xf numFmtId="187" fontId="78" fillId="0" borderId="0" applyFont="0" applyFill="0" applyBorder="0" applyAlignment="0" applyProtection="0">
      <alignment vertical="center"/>
    </xf>
    <xf numFmtId="0" fontId="360" fillId="0" borderId="0"/>
    <xf numFmtId="41" fontId="361" fillId="0" borderId="0" applyFont="0" applyFill="0" applyBorder="0" applyAlignment="0" applyProtection="0"/>
    <xf numFmtId="43" fontId="361" fillId="0" borderId="0" applyFont="0" applyFill="0" applyBorder="0" applyAlignment="0" applyProtection="0"/>
    <xf numFmtId="0" fontId="362" fillId="94" borderId="0" applyNumberFormat="0" applyBorder="0" applyAlignment="0" applyProtection="0"/>
    <xf numFmtId="0" fontId="362" fillId="94" borderId="0" applyNumberFormat="0" applyBorder="0" applyAlignment="0" applyProtection="0">
      <alignment vertical="center"/>
    </xf>
    <xf numFmtId="0" fontId="362" fillId="95" borderId="0" applyNumberFormat="0" applyBorder="0" applyAlignment="0" applyProtection="0"/>
    <xf numFmtId="0" fontId="362" fillId="95" borderId="0" applyNumberFormat="0" applyBorder="0" applyAlignment="0" applyProtection="0">
      <alignment vertical="center"/>
    </xf>
    <xf numFmtId="0" fontId="362" fillId="96" borderId="0" applyNumberFormat="0" applyBorder="0" applyAlignment="0" applyProtection="0"/>
    <xf numFmtId="0" fontId="362" fillId="96" borderId="0" applyNumberFormat="0" applyBorder="0" applyAlignment="0" applyProtection="0">
      <alignment vertical="center"/>
    </xf>
    <xf numFmtId="0" fontId="120" fillId="80" borderId="0" applyNumberFormat="0" applyBorder="0" applyAlignment="0" applyProtection="0">
      <alignment vertical="center"/>
    </xf>
    <xf numFmtId="0" fontId="120" fillId="9" borderId="0" applyNumberFormat="0" applyBorder="0" applyAlignment="0" applyProtection="0">
      <alignment vertical="center"/>
    </xf>
    <xf numFmtId="0" fontId="122" fillId="80" borderId="0" applyNumberFormat="0" applyBorder="0" applyAlignment="0" applyProtection="0">
      <alignment vertical="center"/>
    </xf>
    <xf numFmtId="0" fontId="120" fillId="87" borderId="0" applyNumberFormat="0" applyBorder="0" applyAlignment="0" applyProtection="0">
      <alignment vertical="center"/>
    </xf>
    <xf numFmtId="0" fontId="120" fillId="76" borderId="0" applyNumberFormat="0" applyBorder="0" applyAlignment="0" applyProtection="0">
      <alignment vertical="center"/>
    </xf>
    <xf numFmtId="0" fontId="120" fillId="8" borderId="0" applyNumberFormat="0" applyBorder="0" applyAlignment="0" applyProtection="0">
      <alignment vertical="center"/>
    </xf>
    <xf numFmtId="0" fontId="122" fillId="46" borderId="0" applyNumberFormat="0" applyBorder="0" applyAlignment="0" applyProtection="0">
      <alignment vertical="center"/>
    </xf>
    <xf numFmtId="0" fontId="120" fillId="46" borderId="0" applyNumberFormat="0" applyBorder="0" applyAlignment="0" applyProtection="0">
      <alignment vertical="center"/>
    </xf>
    <xf numFmtId="0" fontId="363" fillId="0" borderId="0" applyNumberFormat="0" applyFill="0" applyBorder="0" applyAlignment="0" applyProtection="0">
      <alignment vertical="top"/>
      <protection locked="0"/>
    </xf>
    <xf numFmtId="348" fontId="78" fillId="0" borderId="11" applyFill="0" applyProtection="0">
      <alignment horizontal="right"/>
    </xf>
    <xf numFmtId="348" fontId="78" fillId="0" borderId="11" applyFill="0" applyProtection="0">
      <alignment horizontal="right" vertical="center"/>
    </xf>
    <xf numFmtId="0" fontId="78" fillId="0" borderId="7" applyNumberFormat="0" applyFill="0" applyProtection="0">
      <alignment horizontal="left"/>
    </xf>
    <xf numFmtId="0" fontId="78" fillId="0" borderId="7" applyNumberFormat="0" applyFill="0" applyProtection="0">
      <alignment horizontal="left" vertical="center"/>
    </xf>
    <xf numFmtId="39" fontId="32" fillId="0" borderId="0" applyFill="0" applyBorder="0" applyProtection="0"/>
    <xf numFmtId="39" fontId="32" fillId="0" borderId="0" applyFill="0" applyBorder="0" applyProtection="0">
      <alignment vertical="center"/>
    </xf>
    <xf numFmtId="0" fontId="364" fillId="5" borderId="0" applyNumberFormat="0" applyBorder="0" applyAlignment="0" applyProtection="0">
      <alignment vertical="center"/>
    </xf>
    <xf numFmtId="0" fontId="365" fillId="70" borderId="0" applyNumberFormat="0" applyBorder="0" applyAlignment="0" applyProtection="0">
      <alignment vertical="center"/>
    </xf>
    <xf numFmtId="0" fontId="350" fillId="45" borderId="77" applyNumberFormat="0" applyAlignment="0" applyProtection="0">
      <alignment vertical="center"/>
    </xf>
    <xf numFmtId="0" fontId="366" fillId="2" borderId="77" applyNumberFormat="0" applyAlignment="0" applyProtection="0">
      <alignment vertical="center"/>
    </xf>
    <xf numFmtId="0" fontId="350" fillId="2" borderId="77" applyNumberFormat="0" applyAlignment="0" applyProtection="0">
      <alignment vertical="center"/>
    </xf>
    <xf numFmtId="0" fontId="93" fillId="2" borderId="67" applyNumberFormat="0" applyAlignment="0" applyProtection="0">
      <alignment vertical="center"/>
    </xf>
    <xf numFmtId="0" fontId="367" fillId="46" borderId="60" applyNumberFormat="0" applyAlignment="0" applyProtection="0">
      <alignment vertical="center"/>
    </xf>
    <xf numFmtId="0" fontId="241" fillId="5" borderId="60" applyNumberFormat="0" applyAlignment="0" applyProtection="0">
      <alignment vertical="center"/>
    </xf>
    <xf numFmtId="0" fontId="219" fillId="61" borderId="102" applyNumberFormat="0" applyAlignment="0" applyProtection="0">
      <alignment vertical="center"/>
    </xf>
    <xf numFmtId="193" fontId="368" fillId="45" borderId="77" applyNumberFormat="0" applyAlignment="0" applyProtection="0">
      <alignment vertical="center"/>
    </xf>
    <xf numFmtId="193" fontId="369" fillId="46" borderId="60" applyNumberFormat="0" applyAlignment="0" applyProtection="0">
      <alignment vertical="center"/>
    </xf>
    <xf numFmtId="1" fontId="78" fillId="0" borderId="11" applyFill="0" applyProtection="0">
      <alignment horizontal="center"/>
    </xf>
    <xf numFmtId="1" fontId="78" fillId="0" borderId="11" applyFill="0" applyProtection="0">
      <alignment horizontal="center" vertical="center"/>
    </xf>
    <xf numFmtId="209" fontId="370" fillId="0" borderId="0">
      <alignment horizontal="center" vertical="top"/>
    </xf>
    <xf numFmtId="193" fontId="371" fillId="0" borderId="0" applyNumberFormat="0" applyFill="0" applyBorder="0" applyAlignment="0" applyProtection="0">
      <alignment vertical="center"/>
    </xf>
    <xf numFmtId="0" fontId="372" fillId="0" borderId="0"/>
    <xf numFmtId="193" fontId="372" fillId="0" borderId="0"/>
    <xf numFmtId="0" fontId="372" fillId="0" borderId="0">
      <alignment vertical="center"/>
    </xf>
    <xf numFmtId="0" fontId="373" fillId="0" borderId="0" applyNumberFormat="0" applyFill="0" applyBorder="0" applyAlignment="0" applyProtection="0"/>
    <xf numFmtId="0" fontId="373" fillId="0" borderId="0" applyNumberFormat="0" applyFill="0" applyBorder="0" applyAlignment="0" applyProtection="0">
      <alignment vertical="center"/>
    </xf>
    <xf numFmtId="349" fontId="57" fillId="0" borderId="0" applyFont="0" applyFill="0" applyBorder="0" applyAlignment="0" applyProtection="0"/>
    <xf numFmtId="0" fontId="104" fillId="8" borderId="0" applyNumberFormat="0" applyBorder="0" applyAlignment="0" applyProtection="0">
      <alignment vertical="center"/>
    </xf>
    <xf numFmtId="0" fontId="374" fillId="0" borderId="0"/>
    <xf numFmtId="0" fontId="374" fillId="0" borderId="0">
      <alignment vertical="center"/>
    </xf>
    <xf numFmtId="288" fontId="2" fillId="0" borderId="0">
      <alignment shrinkToFit="1"/>
    </xf>
    <xf numFmtId="288" fontId="2" fillId="0" borderId="0">
      <alignment vertical="center" shrinkToFit="1"/>
    </xf>
    <xf numFmtId="0" fontId="0" fillId="0" borderId="0"/>
    <xf numFmtId="0" fontId="104" fillId="70" borderId="0" applyNumberFormat="0" applyBorder="0" applyAlignment="0" applyProtection="0">
      <alignment vertical="center"/>
    </xf>
    <xf numFmtId="0" fontId="104" fillId="58" borderId="0" applyNumberFormat="0" applyBorder="0" applyAlignment="0" applyProtection="0">
      <alignment vertical="center"/>
    </xf>
    <xf numFmtId="0" fontId="104" fillId="5" borderId="0" applyNumberFormat="0" applyBorder="0" applyAlignment="0" applyProtection="0">
      <alignment vertical="center"/>
    </xf>
    <xf numFmtId="0" fontId="104" fillId="45" borderId="0" applyNumberFormat="0" applyBorder="0" applyAlignment="0" applyProtection="0">
      <alignment vertical="center"/>
    </xf>
    <xf numFmtId="0" fontId="57" fillId="2" borderId="0" applyNumberFormat="0" applyBorder="0" applyAlignment="0" applyProtection="0">
      <alignment vertical="center"/>
    </xf>
    <xf numFmtId="350" fontId="78" fillId="0" borderId="0"/>
    <xf numFmtId="0" fontId="375" fillId="0" borderId="0">
      <alignment vertical="center"/>
    </xf>
    <xf numFmtId="0" fontId="376" fillId="0" borderId="0">
      <alignment vertical="center"/>
    </xf>
    <xf numFmtId="351" fontId="361" fillId="0" borderId="0" applyFont="0" applyFill="0" applyBorder="0" applyAlignment="0" applyProtection="0"/>
    <xf numFmtId="352" fontId="361" fillId="0" borderId="0" applyFont="0" applyFill="0" applyBorder="0" applyAlignment="0" applyProtection="0"/>
    <xf numFmtId="0" fontId="377" fillId="0" borderId="0"/>
    <xf numFmtId="0" fontId="377" fillId="0" borderId="0">
      <alignment vertical="center"/>
    </xf>
    <xf numFmtId="40" fontId="57" fillId="0" borderId="0" applyFont="0" applyFill="0" applyBorder="0" applyAlignment="0" applyProtection="0"/>
    <xf numFmtId="38" fontId="57" fillId="0" borderId="0" applyFont="0" applyFill="0" applyBorder="0" applyAlignment="0" applyProtection="0"/>
    <xf numFmtId="193" fontId="378" fillId="5" borderId="0" applyNumberFormat="0" applyBorder="0" applyAlignment="0" applyProtection="0">
      <alignment vertical="center"/>
    </xf>
    <xf numFmtId="0" fontId="57" fillId="47" borderId="61" applyNumberFormat="0" applyFont="0" applyAlignment="0" applyProtection="0">
      <alignment vertical="center"/>
    </xf>
    <xf numFmtId="0" fontId="20" fillId="47" borderId="61" applyNumberFormat="0" applyFont="0" applyAlignment="0" applyProtection="0">
      <alignment vertical="center"/>
    </xf>
    <xf numFmtId="0" fontId="0" fillId="47" borderId="61" applyNumberFormat="0" applyFont="0" applyAlignment="0" applyProtection="0">
      <alignment vertical="center"/>
    </xf>
    <xf numFmtId="0" fontId="57" fillId="70" borderId="105" applyNumberFormat="0" applyFont="0" applyAlignment="0" applyProtection="0">
      <alignment vertical="center"/>
    </xf>
    <xf numFmtId="0" fontId="379" fillId="0" borderId="0" applyNumberFormat="0" applyFill="0" applyBorder="0" applyAlignment="0" applyProtection="0">
      <alignment vertical="top"/>
      <protection locked="0"/>
    </xf>
    <xf numFmtId="190" fontId="78" fillId="0" borderId="1" applyNumberFormat="0"/>
    <xf numFmtId="0" fontId="78" fillId="0" borderId="1" applyNumberFormat="0"/>
    <xf numFmtId="190" fontId="78" fillId="0" borderId="1" applyNumberFormat="0">
      <alignment vertical="center"/>
    </xf>
    <xf numFmtId="0" fontId="78" fillId="0" borderId="1" applyNumberFormat="0">
      <alignment vertical="center"/>
    </xf>
    <xf numFmtId="0" fontId="380" fillId="0" borderId="0"/>
  </cellStyleXfs>
  <cellXfs count="1021">
    <xf numFmtId="0" fontId="0" fillId="0" borderId="0" xfId="0"/>
    <xf numFmtId="353" fontId="1" fillId="2" borderId="0" xfId="6" applyNumberFormat="1" applyFont="1" applyFill="1" applyAlignment="1" applyProtection="1">
      <alignment horizontal="left" vertical="center" shrinkToFit="1"/>
      <protection locked="0" hidden="1"/>
    </xf>
    <xf numFmtId="0" fontId="1" fillId="0" borderId="0" xfId="6" applyFont="1" applyAlignment="1" applyProtection="1">
      <alignment horizontal="left" vertical="center" wrapText="1"/>
    </xf>
    <xf numFmtId="0" fontId="2" fillId="0" borderId="0" xfId="0" applyFont="1" applyAlignment="1">
      <alignment horizontal="center" vertical="center" wrapText="1"/>
    </xf>
    <xf numFmtId="0" fontId="3" fillId="0" borderId="0" xfId="0" applyFont="1" applyAlignment="1">
      <alignment horizontal="center" vertical="center" wrapText="1"/>
    </xf>
    <xf numFmtId="239" fontId="4" fillId="0" borderId="0" xfId="0" applyNumberFormat="1" applyFont="1" applyAlignment="1">
      <alignment horizontal="center" vertical="center"/>
    </xf>
    <xf numFmtId="0" fontId="4" fillId="0" borderId="0" xfId="0" applyNumberFormat="1" applyFont="1" applyAlignment="1">
      <alignment horizontal="center" vertical="center"/>
    </xf>
    <xf numFmtId="239" fontId="4" fillId="0" borderId="0" xfId="0" applyNumberFormat="1" applyFont="1" applyAlignment="1">
      <alignment vertical="center"/>
    </xf>
    <xf numFmtId="0" fontId="4" fillId="0" borderId="0" xfId="0" applyFont="1" applyAlignment="1">
      <alignment horizontal="righ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horizontal="left" vertical="center"/>
    </xf>
    <xf numFmtId="14" fontId="4" fillId="0" borderId="1" xfId="0" applyNumberFormat="1" applyFont="1" applyBorder="1" applyAlignment="1">
      <alignment horizontal="center" vertical="center"/>
    </xf>
    <xf numFmtId="43" fontId="4" fillId="0" borderId="2" xfId="0" applyNumberFormat="1" applyFont="1" applyBorder="1" applyAlignment="1">
      <alignment horizontal="right" vertical="center"/>
    </xf>
    <xf numFmtId="43" fontId="4" fillId="0" borderId="1" xfId="0" applyNumberFormat="1" applyFont="1" applyBorder="1" applyAlignment="1">
      <alignment horizontal="right" vertical="center"/>
    </xf>
    <xf numFmtId="0" fontId="4" fillId="0" borderId="1" xfId="0" applyFont="1" applyBorder="1" applyAlignment="1">
      <alignment vertical="center"/>
    </xf>
    <xf numFmtId="43" fontId="4" fillId="0" borderId="3" xfId="0" applyNumberFormat="1" applyFont="1" applyBorder="1" applyAlignment="1">
      <alignment horizontal="right" vertical="center"/>
    </xf>
    <xf numFmtId="0" fontId="4" fillId="0" borderId="1" xfId="0" applyFont="1" applyBorder="1" applyAlignment="1">
      <alignment horizontal="centerContinuous" vertical="center"/>
    </xf>
    <xf numFmtId="49" fontId="4" fillId="0" borderId="0" xfId="0" applyNumberFormat="1" applyFont="1" applyAlignment="1">
      <alignment vertical="center"/>
    </xf>
    <xf numFmtId="0" fontId="1" fillId="0" borderId="0" xfId="6" applyFont="1" applyAlignment="1" applyProtection="1">
      <alignment horizontal="left" vertical="center"/>
    </xf>
    <xf numFmtId="0" fontId="2" fillId="0" borderId="0" xfId="0" applyFont="1" applyAlignment="1">
      <alignment horizontal="center" vertical="center"/>
    </xf>
    <xf numFmtId="0" fontId="3" fillId="0" borderId="0" xfId="0" applyFont="1" applyAlignment="1">
      <alignment horizontal="center" vertical="center"/>
    </xf>
    <xf numFmtId="43" fontId="4" fillId="0" borderId="2" xfId="0" applyNumberFormat="1" applyFont="1" applyBorder="1" applyAlignment="1">
      <alignment vertical="center"/>
    </xf>
    <xf numFmtId="43" fontId="4" fillId="0" borderId="3" xfId="0" applyNumberFormat="1" applyFont="1" applyBorder="1" applyAlignment="1">
      <alignment vertical="center"/>
    </xf>
    <xf numFmtId="43" fontId="4" fillId="0" borderId="1" xfId="0" applyNumberFormat="1" applyFont="1" applyBorder="1" applyAlignment="1">
      <alignment vertical="center"/>
    </xf>
    <xf numFmtId="0" fontId="4" fillId="0" borderId="0" xfId="0" applyFont="1" applyAlignment="1">
      <alignment vertical="center"/>
    </xf>
    <xf numFmtId="0" fontId="4" fillId="0" borderId="1" xfId="1755" applyFont="1" applyBorder="1" applyAlignment="1">
      <alignment vertical="center"/>
    </xf>
    <xf numFmtId="0" fontId="4" fillId="0" borderId="3"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3" xfId="0" applyFont="1" applyBorder="1" applyAlignment="1">
      <alignment horizontal="center" vertical="center"/>
    </xf>
    <xf numFmtId="14" fontId="4" fillId="0" borderId="1" xfId="0" applyNumberFormat="1" applyFont="1" applyBorder="1" applyAlignment="1">
      <alignment horizontal="right" vertical="center"/>
    </xf>
    <xf numFmtId="0" fontId="4" fillId="0" borderId="1" xfId="0" applyFont="1" applyBorder="1" applyAlignment="1">
      <alignment horizontal="right" vertical="center"/>
    </xf>
    <xf numFmtId="0" fontId="4" fillId="0" borderId="3" xfId="0" applyFont="1" applyBorder="1" applyAlignment="1">
      <alignment horizontal="right" vertical="center"/>
    </xf>
    <xf numFmtId="0" fontId="4" fillId="0" borderId="1" xfId="0" applyFont="1" applyBorder="1"/>
    <xf numFmtId="0" fontId="5" fillId="0" borderId="1" xfId="0" applyFont="1" applyBorder="1" applyAlignment="1">
      <alignment vertical="center"/>
    </xf>
    <xf numFmtId="0" fontId="5" fillId="0" borderId="0" xfId="0" applyFont="1" applyAlignment="1">
      <alignment vertical="center"/>
    </xf>
    <xf numFmtId="0" fontId="4" fillId="0" borderId="1" xfId="0" applyNumberFormat="1" applyFont="1" applyBorder="1" applyAlignment="1">
      <alignment horizontal="right" vertical="center"/>
    </xf>
    <xf numFmtId="0" fontId="6" fillId="0" borderId="0" xfId="6" applyFont="1" applyAlignment="1" applyProtection="1">
      <alignment horizontal="left" vertical="center" wrapText="1"/>
    </xf>
    <xf numFmtId="49" fontId="4" fillId="0" borderId="0" xfId="0" applyNumberFormat="1" applyFont="1" applyBorder="1" applyAlignment="1">
      <alignment horizontal="right" vertical="center"/>
    </xf>
    <xf numFmtId="49" fontId="5" fillId="0" borderId="1" xfId="0" applyNumberFormat="1" applyFont="1" applyBorder="1" applyAlignment="1">
      <alignment horizontal="center" vertical="center"/>
    </xf>
    <xf numFmtId="43" fontId="5" fillId="0" borderId="2" xfId="0" applyNumberFormat="1" applyFont="1" applyBorder="1" applyAlignment="1">
      <alignment horizontal="center" vertical="center"/>
    </xf>
    <xf numFmtId="49" fontId="5" fillId="0" borderId="6" xfId="0" applyNumberFormat="1" applyFont="1" applyBorder="1" applyAlignment="1">
      <alignment horizontal="center" vertical="center"/>
    </xf>
    <xf numFmtId="0" fontId="7" fillId="0" borderId="1" xfId="0" applyFont="1" applyBorder="1" applyAlignment="1">
      <alignment horizontal="center" vertical="center"/>
    </xf>
    <xf numFmtId="49" fontId="4" fillId="0" borderId="1" xfId="0" applyNumberFormat="1" applyFont="1" applyBorder="1" applyAlignment="1">
      <alignment horizontal="center" vertical="center"/>
    </xf>
    <xf numFmtId="43" fontId="4" fillId="0" borderId="7" xfId="0" applyNumberFormat="1" applyFont="1" applyBorder="1" applyAlignment="1">
      <alignment horizontal="right" vertical="center"/>
    </xf>
    <xf numFmtId="0" fontId="8" fillId="3" borderId="1" xfId="0" applyFont="1" applyFill="1" applyBorder="1" applyAlignment="1">
      <alignment vertical="center"/>
    </xf>
    <xf numFmtId="49" fontId="4" fillId="0" borderId="1" xfId="0" applyNumberFormat="1" applyFont="1" applyBorder="1" applyAlignment="1">
      <alignment vertical="center"/>
    </xf>
    <xf numFmtId="0" fontId="5" fillId="0" borderId="6" xfId="0" applyFont="1" applyBorder="1" applyAlignment="1">
      <alignment horizontal="center" vertical="center"/>
    </xf>
    <xf numFmtId="0" fontId="5" fillId="0" borderId="1" xfId="0" applyFont="1" applyBorder="1" applyAlignment="1">
      <alignment horizontal="center" vertical="center" wrapText="1"/>
    </xf>
    <xf numFmtId="0" fontId="4" fillId="0" borderId="6" xfId="0" applyFont="1" applyBorder="1" applyAlignment="1">
      <alignment horizontal="center" vertical="center"/>
    </xf>
    <xf numFmtId="0" fontId="4" fillId="0" borderId="6" xfId="0" applyFont="1" applyBorder="1" applyAlignment="1">
      <alignment vertical="center"/>
    </xf>
    <xf numFmtId="0" fontId="5" fillId="0" borderId="8" xfId="0" applyFont="1" applyBorder="1" applyAlignment="1">
      <alignment horizontal="center" vertical="center"/>
    </xf>
    <xf numFmtId="0" fontId="5" fillId="0" borderId="1" xfId="1755" applyFont="1" applyFill="1" applyBorder="1" applyAlignment="1">
      <alignment horizontal="center" vertical="center" wrapText="1"/>
    </xf>
    <xf numFmtId="0" fontId="5" fillId="0" borderId="9" xfId="0" applyFont="1" applyBorder="1" applyAlignment="1">
      <alignment horizontal="center" vertical="center"/>
    </xf>
    <xf numFmtId="0" fontId="5" fillId="0" borderId="5" xfId="0" applyFont="1" applyBorder="1" applyAlignment="1">
      <alignment horizontal="center" vertical="center" wrapText="1"/>
    </xf>
    <xf numFmtId="0" fontId="5" fillId="0" borderId="7" xfId="0" applyFont="1" applyBorder="1" applyAlignment="1">
      <alignment horizontal="center" vertical="center"/>
    </xf>
    <xf numFmtId="0" fontId="5" fillId="0" borderId="10" xfId="0" applyFont="1" applyBorder="1" applyAlignment="1">
      <alignment horizontal="center" vertical="center"/>
    </xf>
    <xf numFmtId="0" fontId="5" fillId="0" borderId="11" xfId="0" applyFont="1" applyBorder="1" applyAlignment="1">
      <alignment horizontal="center" vertical="center" wrapText="1"/>
    </xf>
    <xf numFmtId="43" fontId="4" fillId="0" borderId="2" xfId="1" applyFont="1" applyBorder="1" applyAlignment="1">
      <alignment horizontal="right" vertical="center"/>
    </xf>
    <xf numFmtId="43" fontId="4" fillId="0" borderId="1" xfId="1" applyFont="1" applyBorder="1" applyAlignment="1">
      <alignment horizontal="right" vertical="center"/>
    </xf>
    <xf numFmtId="43" fontId="4" fillId="0" borderId="3" xfId="1" applyFont="1" applyBorder="1" applyAlignment="1">
      <alignment horizontal="right" vertical="center"/>
    </xf>
    <xf numFmtId="0" fontId="9" fillId="0" borderId="0" xfId="0" applyFont="1" applyAlignment="1">
      <alignment horizontal="center" vertical="center" wrapText="1"/>
    </xf>
    <xf numFmtId="0" fontId="5" fillId="0" borderId="8" xfId="0" applyFont="1" applyBorder="1" applyAlignment="1">
      <alignment horizontal="center" vertical="center" wrapText="1"/>
    </xf>
    <xf numFmtId="0" fontId="5" fillId="0" borderId="7" xfId="0" applyFont="1" applyBorder="1" applyAlignment="1">
      <alignment horizontal="center" vertical="center" wrapText="1"/>
    </xf>
    <xf numFmtId="0" fontId="10" fillId="0" borderId="1" xfId="0" applyFont="1" applyBorder="1" applyAlignment="1">
      <alignment horizontal="center" vertical="center"/>
    </xf>
    <xf numFmtId="0" fontId="5" fillId="0" borderId="12" xfId="0" applyFont="1" applyBorder="1" applyAlignment="1">
      <alignment horizontal="center" vertical="center"/>
    </xf>
    <xf numFmtId="0" fontId="5" fillId="0" borderId="13" xfId="0" applyFont="1" applyBorder="1" applyAlignment="1">
      <alignment horizontal="center" vertical="center"/>
    </xf>
    <xf numFmtId="43" fontId="5" fillId="0" borderId="6" xfId="0" applyNumberFormat="1" applyFont="1" applyBorder="1" applyAlignment="1">
      <alignment horizontal="center" vertical="center"/>
    </xf>
    <xf numFmtId="49" fontId="4" fillId="0" borderId="1" xfId="0" applyNumberFormat="1" applyFont="1" applyBorder="1" applyAlignment="1">
      <alignment horizontal="left" vertical="center"/>
    </xf>
    <xf numFmtId="49" fontId="4" fillId="0" borderId="7" xfId="0" applyNumberFormat="1" applyFont="1" applyBorder="1" applyAlignment="1">
      <alignment horizontal="left" vertical="center"/>
    </xf>
    <xf numFmtId="49" fontId="4" fillId="0" borderId="7" xfId="0" applyNumberFormat="1" applyFont="1" applyBorder="1" applyAlignment="1">
      <alignment horizontal="center" vertical="center" wrapText="1"/>
    </xf>
    <xf numFmtId="43" fontId="4" fillId="0" borderId="6" xfId="0" applyNumberFormat="1" applyFont="1" applyBorder="1" applyAlignment="1">
      <alignment horizontal="right" vertical="center"/>
    </xf>
    <xf numFmtId="0" fontId="4" fillId="0" borderId="1" xfId="1566" applyNumberFormat="1" applyFont="1" applyFill="1" applyBorder="1" applyAlignment="1">
      <alignment horizontal="right" vertical="center" wrapText="1"/>
    </xf>
    <xf numFmtId="43" fontId="4" fillId="0" borderId="2" xfId="1566" applyNumberFormat="1" applyFont="1" applyFill="1" applyBorder="1" applyAlignment="1">
      <alignment horizontal="right" vertical="center" wrapText="1"/>
    </xf>
    <xf numFmtId="0" fontId="4" fillId="0" borderId="3" xfId="0" applyNumberFormat="1" applyFont="1" applyBorder="1" applyAlignment="1">
      <alignment horizontal="right" vertical="center"/>
    </xf>
    <xf numFmtId="43" fontId="4" fillId="0" borderId="1" xfId="1566" applyNumberFormat="1" applyFont="1" applyFill="1" applyBorder="1" applyAlignment="1">
      <alignment horizontal="right" vertical="center"/>
    </xf>
    <xf numFmtId="288" fontId="4" fillId="0" borderId="1" xfId="0" applyNumberFormat="1" applyFont="1" applyBorder="1" applyAlignment="1">
      <alignment vertical="center"/>
    </xf>
    <xf numFmtId="288" fontId="4" fillId="0" borderId="2" xfId="0" applyNumberFormat="1" applyFont="1" applyBorder="1" applyAlignment="1">
      <alignment vertical="center"/>
    </xf>
    <xf numFmtId="0" fontId="4" fillId="0" borderId="3" xfId="0" applyFont="1" applyBorder="1" applyAlignment="1">
      <alignment vertical="center"/>
    </xf>
    <xf numFmtId="0" fontId="4" fillId="0" borderId="0" xfId="0" applyFont="1"/>
    <xf numFmtId="0" fontId="4" fillId="0" borderId="6" xfId="0" applyFont="1" applyBorder="1" applyAlignment="1">
      <alignment horizontal="left" vertical="center"/>
    </xf>
    <xf numFmtId="0" fontId="4" fillId="0" borderId="14" xfId="0" applyFont="1" applyBorder="1" applyAlignment="1">
      <alignment horizontal="center" vertical="center"/>
    </xf>
    <xf numFmtId="0" fontId="6" fillId="0" borderId="0" xfId="6" applyFont="1" applyAlignment="1" applyProtection="1">
      <alignment horizontal="left" vertical="center"/>
    </xf>
    <xf numFmtId="43" fontId="4" fillId="0" borderId="6" xfId="0" applyNumberFormat="1" applyFont="1" applyBorder="1" applyAlignment="1">
      <alignment vertical="center"/>
    </xf>
    <xf numFmtId="0" fontId="11" fillId="0" borderId="1" xfId="0" applyFont="1" applyFill="1" applyBorder="1" applyAlignment="1">
      <alignment horizontal="left" vertical="center" shrinkToFit="1"/>
    </xf>
    <xf numFmtId="0" fontId="11" fillId="0" borderId="3" xfId="0" applyFont="1" applyFill="1" applyBorder="1" applyAlignment="1">
      <alignment horizontal="left" vertical="center" shrinkToFit="1"/>
    </xf>
    <xf numFmtId="0" fontId="12" fillId="0" borderId="0" xfId="6" applyFont="1" applyAlignment="1" applyProtection="1">
      <alignment horizontal="left" vertical="center" wrapText="1"/>
    </xf>
    <xf numFmtId="0" fontId="5" fillId="0" borderId="2" xfId="0" applyFont="1" applyBorder="1" applyAlignment="1">
      <alignment horizontal="center" vertical="center" wrapText="1"/>
    </xf>
    <xf numFmtId="0" fontId="4" fillId="0" borderId="3" xfId="0" applyFont="1" applyBorder="1" applyAlignment="1">
      <alignment horizontal="centerContinuous" vertical="center"/>
    </xf>
    <xf numFmtId="0" fontId="3" fillId="0" borderId="0" xfId="1572" applyFont="1" applyAlignment="1">
      <alignment horizontal="center" vertical="center"/>
    </xf>
    <xf numFmtId="0" fontId="5" fillId="0" borderId="1" xfId="1572" applyFont="1" applyBorder="1" applyAlignment="1">
      <alignment horizontal="center" vertical="center" wrapText="1"/>
    </xf>
    <xf numFmtId="0" fontId="5" fillId="0" borderId="1" xfId="1572" applyFont="1" applyBorder="1" applyAlignment="1">
      <alignment horizontal="center" vertical="center"/>
    </xf>
    <xf numFmtId="0" fontId="5" fillId="0" borderId="1" xfId="1572" applyFont="1" applyBorder="1">
      <alignment vertical="center"/>
    </xf>
    <xf numFmtId="0" fontId="4" fillId="0" borderId="1" xfId="1572" applyFont="1" applyBorder="1">
      <alignment vertical="center"/>
    </xf>
    <xf numFmtId="0" fontId="4" fillId="0" borderId="0" xfId="1572" applyFont="1">
      <alignment vertical="center"/>
    </xf>
    <xf numFmtId="0" fontId="3" fillId="0" borderId="0" xfId="1572" applyFont="1" applyAlignment="1">
      <alignment horizontal="centerContinuous" vertical="center"/>
    </xf>
    <xf numFmtId="0" fontId="4" fillId="0" borderId="1" xfId="1572" applyFont="1" applyBorder="1" applyAlignment="1">
      <alignment horizontal="center" vertical="center" wrapText="1"/>
    </xf>
    <xf numFmtId="0" fontId="5" fillId="0" borderId="1" xfId="1572" applyFont="1" applyFill="1" applyBorder="1" applyAlignment="1">
      <alignment horizontal="center" vertical="center" wrapText="1"/>
    </xf>
    <xf numFmtId="353" fontId="13" fillId="2" borderId="0" xfId="6" applyNumberFormat="1" applyFont="1" applyFill="1" applyAlignment="1" applyProtection="1">
      <alignment horizontal="left" vertical="center" shrinkToFit="1"/>
      <protection locked="0" hidden="1"/>
    </xf>
    <xf numFmtId="0" fontId="14" fillId="0" borderId="0" xfId="6" applyFont="1" applyAlignment="1" applyProtection="1">
      <alignment horizontal="left" vertical="center" wrapText="1"/>
    </xf>
    <xf numFmtId="0" fontId="5" fillId="0" borderId="6" xfId="0" applyFont="1" applyBorder="1" applyAlignment="1">
      <alignment horizontal="center" vertical="center" wrapText="1"/>
    </xf>
    <xf numFmtId="0" fontId="4" fillId="0" borderId="1" xfId="0" applyNumberFormat="1" applyFont="1" applyBorder="1" applyAlignment="1">
      <alignment horizontal="center" vertical="center"/>
    </xf>
    <xf numFmtId="0" fontId="1" fillId="0" borderId="0" xfId="6" applyFont="1" applyAlignment="1" applyProtection="1"/>
    <xf numFmtId="239" fontId="2" fillId="0" borderId="0" xfId="0" applyNumberFormat="1" applyFont="1" applyAlignment="1">
      <alignment horizontal="center" vertical="center"/>
    </xf>
    <xf numFmtId="0" fontId="2" fillId="0" borderId="0" xfId="0" applyNumberFormat="1" applyFont="1" applyAlignment="1">
      <alignment horizontal="center" vertical="center"/>
    </xf>
    <xf numFmtId="0" fontId="2" fillId="0" borderId="0" xfId="0" applyNumberFormat="1" applyFont="1" applyAlignment="1">
      <alignment horizontal="right" vertical="center"/>
    </xf>
    <xf numFmtId="239" fontId="2" fillId="0" borderId="15" xfId="0" applyNumberFormat="1" applyFont="1" applyBorder="1" applyAlignment="1">
      <alignment horizontal="left" vertical="center"/>
    </xf>
    <xf numFmtId="0" fontId="2" fillId="0" borderId="0" xfId="0" applyFont="1" applyAlignment="1">
      <alignment vertical="center"/>
    </xf>
    <xf numFmtId="0" fontId="2" fillId="0" borderId="0" xfId="0" applyFont="1" applyAlignment="1">
      <alignment horizontal="right" vertical="center"/>
    </xf>
    <xf numFmtId="0" fontId="4" fillId="0" borderId="0" xfId="0" applyNumberFormat="1" applyFont="1" applyAlignment="1">
      <alignment vertical="center"/>
    </xf>
    <xf numFmtId="0" fontId="4" fillId="0" borderId="0" xfId="0" applyNumberFormat="1" applyFont="1"/>
    <xf numFmtId="0" fontId="4" fillId="0" borderId="4" xfId="0" applyNumberFormat="1" applyFont="1" applyBorder="1" applyAlignment="1">
      <alignment vertical="center"/>
    </xf>
    <xf numFmtId="0" fontId="2" fillId="0" borderId="0" xfId="0" applyFont="1" applyFill="1" applyAlignment="1">
      <alignment horizontal="center" vertical="center" wrapText="1"/>
    </xf>
    <xf numFmtId="0" fontId="4" fillId="0" borderId="0" xfId="0" applyFont="1" applyFill="1" applyAlignment="1">
      <alignment vertical="center"/>
    </xf>
    <xf numFmtId="0" fontId="5" fillId="0" borderId="6" xfId="1755" applyFont="1" applyFill="1" applyBorder="1" applyAlignment="1">
      <alignment horizontal="center" vertical="center"/>
    </xf>
    <xf numFmtId="0" fontId="5" fillId="0" borderId="3" xfId="1755" applyFont="1" applyFill="1" applyBorder="1" applyAlignment="1">
      <alignment horizontal="center" vertical="center"/>
    </xf>
    <xf numFmtId="0" fontId="5" fillId="0" borderId="6" xfId="1755" applyFont="1" applyFill="1" applyBorder="1" applyAlignment="1">
      <alignment horizontal="center" vertical="center" wrapText="1"/>
    </xf>
    <xf numFmtId="0" fontId="5" fillId="0" borderId="3" xfId="1755" applyFont="1" applyFill="1" applyBorder="1" applyAlignment="1">
      <alignment horizontal="center" vertical="center" wrapText="1"/>
    </xf>
    <xf numFmtId="0" fontId="7" fillId="0" borderId="8" xfId="1755" applyFont="1" applyFill="1" applyBorder="1" applyAlignment="1">
      <alignment horizontal="center" vertical="center" wrapText="1"/>
    </xf>
    <xf numFmtId="0" fontId="10" fillId="0" borderId="1" xfId="1755" applyFont="1" applyFill="1" applyBorder="1" applyAlignment="1">
      <alignment horizontal="center" vertical="center" wrapText="1"/>
    </xf>
    <xf numFmtId="354" fontId="5" fillId="0" borderId="1" xfId="1755" applyNumberFormat="1" applyFont="1" applyFill="1" applyBorder="1" applyAlignment="1">
      <alignment horizontal="center" vertical="center" wrapText="1"/>
    </xf>
    <xf numFmtId="0" fontId="5" fillId="0" borderId="1" xfId="1755" applyFont="1" applyFill="1" applyBorder="1" applyAlignment="1">
      <alignment horizontal="centerContinuous" vertical="center" wrapText="1"/>
    </xf>
    <xf numFmtId="0" fontId="5" fillId="0" borderId="2" xfId="1755" applyFont="1" applyFill="1" applyBorder="1" applyAlignment="1">
      <alignment horizontal="centerContinuous" vertical="center" wrapText="1"/>
    </xf>
    <xf numFmtId="0" fontId="5" fillId="0" borderId="3" xfId="1755" applyFont="1" applyFill="1" applyBorder="1" applyAlignment="1">
      <alignment horizontal="centerContinuous" vertical="center" wrapText="1"/>
    </xf>
    <xf numFmtId="0" fontId="5" fillId="0" borderId="1" xfId="1755" applyFont="1" applyFill="1" applyBorder="1"/>
    <xf numFmtId="0" fontId="5" fillId="0" borderId="1" xfId="1755" applyFont="1" applyFill="1" applyBorder="1" applyAlignment="1">
      <alignment vertical="center"/>
    </xf>
    <xf numFmtId="0" fontId="7" fillId="0" borderId="7" xfId="1755" applyFont="1" applyFill="1" applyBorder="1" applyAlignment="1">
      <alignment horizontal="center" vertical="center" wrapText="1"/>
    </xf>
    <xf numFmtId="0" fontId="5" fillId="0" borderId="2" xfId="1755" applyFont="1" applyFill="1" applyBorder="1" applyAlignment="1">
      <alignment horizontal="center" vertical="center" wrapText="1"/>
    </xf>
    <xf numFmtId="43" fontId="4" fillId="0" borderId="1" xfId="0" applyNumberFormat="1" applyFont="1" applyFill="1" applyBorder="1" applyAlignment="1">
      <alignment horizontal="right" vertical="center"/>
    </xf>
    <xf numFmtId="43" fontId="4" fillId="0" borderId="2" xfId="0" applyNumberFormat="1" applyFont="1" applyFill="1" applyBorder="1" applyAlignment="1">
      <alignment horizontal="right" vertical="center"/>
    </xf>
    <xf numFmtId="0" fontId="5" fillId="0" borderId="1" xfId="1573" applyFont="1" applyFill="1" applyBorder="1" applyAlignment="1">
      <alignment horizontal="center" vertical="center"/>
    </xf>
    <xf numFmtId="0" fontId="15" fillId="0" borderId="1" xfId="1561" applyFont="1" applyFill="1" applyBorder="1" applyAlignment="1">
      <alignment horizontal="center" vertical="center" wrapText="1"/>
    </xf>
    <xf numFmtId="355" fontId="15" fillId="0" borderId="1" xfId="1561" applyNumberFormat="1" applyFont="1" applyFill="1" applyBorder="1" applyAlignment="1">
      <alignment horizontal="center" vertical="center" wrapText="1"/>
    </xf>
    <xf numFmtId="0" fontId="15" fillId="0" borderId="1" xfId="0" applyFont="1" applyFill="1" applyBorder="1" applyAlignment="1">
      <alignment horizontal="center" vertical="center" wrapText="1"/>
    </xf>
    <xf numFmtId="0" fontId="5" fillId="0" borderId="3" xfId="1562" applyFont="1" applyBorder="1" applyAlignment="1">
      <alignment horizontal="center" vertical="center" wrapText="1"/>
    </xf>
    <xf numFmtId="0" fontId="5" fillId="0" borderId="1" xfId="1562" applyFont="1" applyBorder="1" applyAlignment="1">
      <alignment horizontal="center" vertical="center" wrapText="1"/>
    </xf>
    <xf numFmtId="0" fontId="4" fillId="0" borderId="1" xfId="0" applyFont="1" applyFill="1" applyBorder="1" applyAlignment="1">
      <alignment horizontal="center" vertical="center"/>
    </xf>
    <xf numFmtId="0" fontId="16" fillId="0" borderId="6" xfId="0" applyFont="1" applyBorder="1" applyAlignment="1">
      <alignment horizontal="center" vertical="center"/>
    </xf>
    <xf numFmtId="0" fontId="17" fillId="0" borderId="14" xfId="0" applyFont="1" applyBorder="1" applyAlignment="1">
      <alignment horizontal="center" vertical="center"/>
    </xf>
    <xf numFmtId="0" fontId="17" fillId="0" borderId="3" xfId="0" applyFont="1" applyBorder="1" applyAlignment="1">
      <alignment horizontal="center" vertical="center"/>
    </xf>
    <xf numFmtId="0" fontId="5" fillId="0" borderId="8" xfId="1573" applyFont="1" applyFill="1" applyBorder="1" applyAlignment="1">
      <alignment horizontal="center" vertical="center"/>
    </xf>
    <xf numFmtId="0" fontId="5" fillId="0" borderId="7" xfId="1573" applyFont="1" applyFill="1" applyBorder="1" applyAlignment="1">
      <alignment horizontal="center" vertical="center"/>
    </xf>
    <xf numFmtId="0" fontId="4" fillId="0" borderId="1" xfId="0" applyFont="1" applyFill="1" applyBorder="1" applyAlignment="1">
      <alignment horizontal="left" vertical="center"/>
    </xf>
    <xf numFmtId="0" fontId="5" fillId="0" borderId="1" xfId="0" applyFont="1" applyBorder="1" applyAlignment="1" applyProtection="1">
      <alignment horizontal="center" vertical="center"/>
    </xf>
    <xf numFmtId="43" fontId="4" fillId="0" borderId="1" xfId="0" applyNumberFormat="1" applyFont="1" applyBorder="1" applyAlignment="1" applyProtection="1">
      <alignment horizontal="right" vertical="center"/>
    </xf>
    <xf numFmtId="0" fontId="4" fillId="0" borderId="6" xfId="0" applyFont="1" applyBorder="1" applyAlignment="1">
      <alignment horizontal="centerContinuous" vertical="center"/>
    </xf>
    <xf numFmtId="0" fontId="5" fillId="0" borderId="4" xfId="0" applyFont="1" applyBorder="1" applyAlignment="1">
      <alignment horizontal="center" vertical="center" wrapText="1"/>
    </xf>
    <xf numFmtId="353" fontId="1" fillId="0" borderId="0" xfId="6" applyNumberFormat="1" applyFont="1" applyFill="1" applyAlignment="1" applyProtection="1">
      <alignment horizontal="left" vertical="center" shrinkToFit="1"/>
      <protection locked="0" hidden="1"/>
    </xf>
    <xf numFmtId="0" fontId="1" fillId="0" borderId="0" xfId="6" applyFont="1" applyFill="1" applyAlignment="1" applyProtection="1">
      <alignment horizontal="left" vertical="center" wrapText="1"/>
    </xf>
    <xf numFmtId="0" fontId="3" fillId="0" borderId="0" xfId="0" applyFont="1" applyFill="1" applyAlignment="1">
      <alignment horizontal="center" vertical="center" wrapText="1"/>
    </xf>
    <xf numFmtId="239" fontId="4" fillId="0" borderId="0" xfId="0" applyNumberFormat="1" applyFont="1" applyFill="1" applyAlignment="1">
      <alignment horizontal="center" vertical="center"/>
    </xf>
    <xf numFmtId="0" fontId="4" fillId="0" borderId="0" xfId="0" applyNumberFormat="1" applyFont="1" applyFill="1" applyAlignment="1">
      <alignment horizontal="center" vertical="center"/>
    </xf>
    <xf numFmtId="239" fontId="4" fillId="0" borderId="0" xfId="0" applyNumberFormat="1" applyFont="1" applyFill="1" applyAlignment="1">
      <alignment vertical="center"/>
    </xf>
    <xf numFmtId="0" fontId="4" fillId="0" borderId="0" xfId="0" applyFont="1" applyFill="1" applyAlignment="1">
      <alignment horizontal="right" vertical="center"/>
    </xf>
    <xf numFmtId="0" fontId="5" fillId="0" borderId="1" xfId="1755" applyFont="1" applyFill="1" applyBorder="1" applyAlignment="1">
      <alignment horizontal="center" vertical="center" shrinkToFit="1"/>
    </xf>
    <xf numFmtId="0" fontId="5" fillId="0" borderId="8" xfId="1755" applyFont="1" applyFill="1" applyBorder="1" applyAlignment="1">
      <alignment horizontal="center" vertical="center" shrinkToFit="1"/>
    </xf>
    <xf numFmtId="354" fontId="5" fillId="0" borderId="1" xfId="1755" applyNumberFormat="1" applyFont="1" applyFill="1" applyBorder="1" applyAlignment="1">
      <alignment horizontal="center" vertical="center" shrinkToFit="1"/>
    </xf>
    <xf numFmtId="0" fontId="5" fillId="0" borderId="1" xfId="0" applyFont="1" applyFill="1" applyBorder="1" applyAlignment="1">
      <alignment horizontal="center" vertical="center" shrinkToFit="1"/>
    </xf>
    <xf numFmtId="0" fontId="5" fillId="0" borderId="2" xfId="0" applyFont="1" applyFill="1" applyBorder="1" applyAlignment="1">
      <alignment horizontal="center" vertical="center" shrinkToFit="1"/>
    </xf>
    <xf numFmtId="0" fontId="5" fillId="0" borderId="14" xfId="0" applyFont="1" applyFill="1" applyBorder="1" applyAlignment="1">
      <alignment horizontal="center" vertical="center" shrinkToFit="1"/>
    </xf>
    <xf numFmtId="0" fontId="5" fillId="0" borderId="3" xfId="0" applyFont="1" applyFill="1" applyBorder="1" applyAlignment="1">
      <alignment horizontal="center" vertical="center" shrinkToFit="1"/>
    </xf>
    <xf numFmtId="0" fontId="5" fillId="0" borderId="7" xfId="1755" applyFont="1" applyFill="1" applyBorder="1" applyAlignment="1">
      <alignment horizontal="center" vertical="center" shrinkToFit="1"/>
    </xf>
    <xf numFmtId="0" fontId="5" fillId="0" borderId="6" xfId="0" applyFont="1" applyFill="1" applyBorder="1" applyAlignment="1">
      <alignment horizontal="center" vertical="center" shrinkToFit="1"/>
    </xf>
    <xf numFmtId="0" fontId="5" fillId="0" borderId="9" xfId="0" applyFont="1" applyFill="1" applyBorder="1" applyAlignment="1">
      <alignment horizontal="center" vertical="center" shrinkToFit="1"/>
    </xf>
    <xf numFmtId="14" fontId="4" fillId="0" borderId="1" xfId="0" applyNumberFormat="1" applyFont="1" applyFill="1" applyBorder="1" applyAlignment="1">
      <alignment horizontal="center" vertical="center"/>
    </xf>
    <xf numFmtId="43" fontId="4" fillId="0" borderId="6" xfId="0" applyNumberFormat="1" applyFont="1" applyFill="1" applyBorder="1" applyAlignment="1">
      <alignment horizontal="right" vertical="center"/>
    </xf>
    <xf numFmtId="43" fontId="4" fillId="0" borderId="14" xfId="0" applyNumberFormat="1" applyFont="1" applyFill="1" applyBorder="1" applyAlignment="1">
      <alignment horizontal="right" vertical="center"/>
    </xf>
    <xf numFmtId="43" fontId="4" fillId="0" borderId="3" xfId="0" applyNumberFormat="1" applyFont="1" applyFill="1" applyBorder="1" applyAlignment="1">
      <alignment horizontal="right" vertical="center"/>
    </xf>
    <xf numFmtId="0" fontId="4" fillId="0" borderId="1" xfId="0" applyFont="1" applyFill="1" applyBorder="1" applyAlignment="1">
      <alignment vertical="center"/>
    </xf>
    <xf numFmtId="0" fontId="4" fillId="0" borderId="1" xfId="0" applyFont="1" applyFill="1" applyBorder="1" applyAlignment="1">
      <alignment horizontal="centerContinuous" vertical="center"/>
    </xf>
    <xf numFmtId="49" fontId="4" fillId="0" borderId="0" xfId="0" applyNumberFormat="1" applyFont="1" applyFill="1" applyAlignment="1">
      <alignment vertical="center"/>
    </xf>
    <xf numFmtId="43" fontId="4" fillId="0" borderId="0" xfId="0" applyNumberFormat="1" applyFont="1" applyFill="1" applyAlignment="1">
      <alignment vertical="center"/>
    </xf>
    <xf numFmtId="43" fontId="2" fillId="0" borderId="0" xfId="0" applyNumberFormat="1" applyFont="1" applyFill="1" applyAlignment="1">
      <alignment horizontal="center" vertical="center" wrapText="1"/>
    </xf>
    <xf numFmtId="0" fontId="5" fillId="0" borderId="1" xfId="1755" applyFont="1" applyFill="1" applyBorder="1" applyAlignment="1">
      <alignment horizontal="center" vertical="center"/>
    </xf>
    <xf numFmtId="0" fontId="5" fillId="0" borderId="14" xfId="1755" applyFont="1" applyFill="1" applyBorder="1" applyAlignment="1">
      <alignment horizontal="center" vertical="center"/>
    </xf>
    <xf numFmtId="0" fontId="5" fillId="0" borderId="8" xfId="1755" applyFont="1" applyFill="1" applyBorder="1" applyAlignment="1">
      <alignment horizontal="center" vertical="center"/>
    </xf>
    <xf numFmtId="354" fontId="5" fillId="0" borderId="1" xfId="1755" applyNumberFormat="1" applyFont="1" applyFill="1" applyBorder="1" applyAlignment="1">
      <alignment horizontal="center" vertical="center"/>
    </xf>
    <xf numFmtId="354" fontId="5" fillId="0" borderId="8" xfId="1755" applyNumberFormat="1" applyFont="1" applyFill="1" applyBorder="1" applyAlignment="1">
      <alignment horizontal="center" vertical="center" wrapText="1"/>
    </xf>
    <xf numFmtId="0" fontId="5" fillId="0" borderId="8" xfId="1755" applyFont="1" applyFill="1" applyBorder="1" applyAlignment="1">
      <alignment horizontal="center" vertical="center" wrapText="1"/>
    </xf>
    <xf numFmtId="0" fontId="5" fillId="0" borderId="7" xfId="1755" applyFont="1" applyFill="1" applyBorder="1" applyAlignment="1">
      <alignment horizontal="center" vertical="center"/>
    </xf>
    <xf numFmtId="354" fontId="5" fillId="0" borderId="7" xfId="1755" applyNumberFormat="1" applyFont="1" applyFill="1" applyBorder="1" applyAlignment="1">
      <alignment horizontal="center" vertical="center" wrapText="1"/>
    </xf>
    <xf numFmtId="0" fontId="5" fillId="0" borderId="7" xfId="1755" applyFont="1" applyFill="1" applyBorder="1" applyAlignment="1">
      <alignment horizontal="center" vertical="center" wrapText="1"/>
    </xf>
    <xf numFmtId="0" fontId="4" fillId="0" borderId="1" xfId="0" applyNumberFormat="1" applyFont="1" applyFill="1" applyBorder="1" applyAlignment="1">
      <alignment horizontal="center" vertical="center"/>
    </xf>
    <xf numFmtId="43" fontId="4" fillId="0" borderId="6" xfId="0" applyNumberFormat="1" applyFont="1" applyFill="1" applyBorder="1" applyAlignment="1">
      <alignment horizontal="center" vertical="center"/>
    </xf>
    <xf numFmtId="43" fontId="4" fillId="0" borderId="1" xfId="0" applyNumberFormat="1" applyFont="1" applyFill="1" applyBorder="1" applyAlignment="1" applyProtection="1">
      <alignment horizontal="right" vertical="center"/>
    </xf>
    <xf numFmtId="0" fontId="4" fillId="0" borderId="6" xfId="0" applyFont="1" applyFill="1" applyBorder="1" applyAlignment="1">
      <alignment horizontal="center" vertical="center"/>
    </xf>
    <xf numFmtId="0" fontId="4" fillId="0" borderId="3" xfId="0" applyFont="1" applyFill="1" applyBorder="1" applyAlignment="1">
      <alignment horizontal="centerContinuous" vertical="center"/>
    </xf>
    <xf numFmtId="14" fontId="4" fillId="0" borderId="1" xfId="0" applyNumberFormat="1" applyFont="1" applyFill="1" applyBorder="1" applyAlignment="1">
      <alignment horizontal="centerContinuous" vertical="center"/>
    </xf>
    <xf numFmtId="43" fontId="10" fillId="0" borderId="2" xfId="0" applyNumberFormat="1" applyFont="1" applyBorder="1" applyAlignment="1">
      <alignment horizontal="center" vertical="center"/>
    </xf>
    <xf numFmtId="49" fontId="10" fillId="0" borderId="1" xfId="0" applyNumberFormat="1" applyFont="1" applyBorder="1" applyAlignment="1">
      <alignment horizontal="center" vertical="center"/>
    </xf>
    <xf numFmtId="43" fontId="4" fillId="0" borderId="0" xfId="0" applyNumberFormat="1" applyFont="1" applyAlignment="1">
      <alignment vertical="center"/>
    </xf>
    <xf numFmtId="0" fontId="18" fillId="0" borderId="1" xfId="6" applyFont="1" applyBorder="1" applyAlignment="1" applyProtection="1">
      <alignment vertical="center"/>
    </xf>
    <xf numFmtId="0" fontId="18" fillId="0" borderId="1" xfId="0" applyFont="1" applyBorder="1" applyAlignment="1">
      <alignment vertical="center"/>
    </xf>
    <xf numFmtId="43" fontId="1" fillId="0" borderId="0" xfId="1" applyFont="1" applyAlignment="1" applyProtection="1">
      <alignment horizontal="left" vertical="center" wrapText="1"/>
    </xf>
    <xf numFmtId="43" fontId="4" fillId="0" borderId="0" xfId="1" applyFont="1" applyAlignment="1">
      <alignment vertical="center"/>
    </xf>
    <xf numFmtId="0" fontId="5" fillId="0" borderId="1" xfId="1574" applyNumberFormat="1" applyFont="1" applyFill="1" applyBorder="1" applyAlignment="1">
      <alignment horizontal="center" vertical="center" wrapText="1"/>
    </xf>
    <xf numFmtId="43" fontId="5" fillId="0" borderId="1" xfId="1" applyFont="1" applyFill="1" applyBorder="1" applyAlignment="1">
      <alignment horizontal="center" vertical="center" wrapText="1"/>
    </xf>
    <xf numFmtId="43" fontId="5" fillId="0" borderId="1" xfId="1" applyFont="1" applyFill="1" applyBorder="1"/>
    <xf numFmtId="43" fontId="4" fillId="0" borderId="1" xfId="1" applyFont="1" applyBorder="1" applyAlignment="1">
      <alignment horizontal="center" vertical="center"/>
    </xf>
    <xf numFmtId="0" fontId="0" fillId="0" borderId="0" xfId="0" applyFont="1" applyFill="1"/>
    <xf numFmtId="0" fontId="19" fillId="0" borderId="0" xfId="0" applyFont="1" applyFill="1" applyAlignment="1">
      <alignment horizontal="center" vertical="center" wrapText="1"/>
    </xf>
    <xf numFmtId="0" fontId="20" fillId="0" borderId="0" xfId="0" applyFont="1" applyFill="1"/>
    <xf numFmtId="0" fontId="7" fillId="0" borderId="1" xfId="1755" applyFont="1" applyFill="1" applyBorder="1" applyAlignment="1">
      <alignment horizontal="center" vertical="center" wrapText="1"/>
    </xf>
    <xf numFmtId="0" fontId="21" fillId="0" borderId="1" xfId="1755" applyFont="1" applyFill="1" applyBorder="1" applyAlignment="1">
      <alignment horizontal="center" vertical="center"/>
    </xf>
    <xf numFmtId="0" fontId="21" fillId="0" borderId="1" xfId="1755" applyFont="1" applyFill="1" applyBorder="1" applyAlignment="1">
      <alignment horizontal="center" vertical="center" wrapText="1"/>
    </xf>
    <xf numFmtId="0" fontId="5" fillId="0" borderId="6"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6" xfId="0" applyFont="1" applyFill="1" applyBorder="1" applyAlignment="1">
      <alignment horizontal="center" vertical="center"/>
    </xf>
    <xf numFmtId="0" fontId="5" fillId="0" borderId="3" xfId="0" applyFont="1" applyFill="1" applyBorder="1" applyAlignment="1">
      <alignment horizontal="center" vertical="center"/>
    </xf>
    <xf numFmtId="0" fontId="7" fillId="0" borderId="8" xfId="0"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6" xfId="0" applyFont="1" applyFill="1" applyBorder="1" applyAlignment="1">
      <alignment horizontal="center" vertical="center"/>
    </xf>
    <xf numFmtId="0" fontId="7" fillId="0" borderId="14" xfId="0" applyFont="1" applyFill="1" applyBorder="1" applyAlignment="1">
      <alignment horizontal="center" vertical="center"/>
    </xf>
    <xf numFmtId="0" fontId="7" fillId="0" borderId="3"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7" xfId="0" applyFont="1" applyFill="1" applyBorder="1" applyAlignment="1">
      <alignment horizontal="center" vertical="center"/>
    </xf>
    <xf numFmtId="0" fontId="7" fillId="0" borderId="1" xfId="0" applyFont="1" applyFill="1" applyBorder="1" applyAlignment="1">
      <alignment horizontal="center" vertical="center"/>
    </xf>
    <xf numFmtId="0" fontId="22" fillId="0" borderId="1" xfId="0" applyFont="1" applyFill="1" applyBorder="1" applyAlignment="1">
      <alignment horizontal="left" vertical="center" wrapText="1"/>
    </xf>
    <xf numFmtId="0" fontId="22" fillId="0" borderId="1" xfId="0" applyFont="1" applyFill="1" applyBorder="1" applyAlignment="1">
      <alignment horizontal="center" vertical="center" shrinkToFit="1"/>
    </xf>
    <xf numFmtId="354" fontId="4" fillId="0" borderId="1" xfId="1539" applyNumberFormat="1" applyFont="1" applyFill="1" applyBorder="1" applyAlignment="1">
      <alignment horizontal="center" vertical="center" wrapText="1"/>
    </xf>
    <xf numFmtId="43" fontId="4" fillId="0" borderId="1" xfId="1" applyFont="1" applyFill="1" applyBorder="1" applyAlignment="1">
      <alignment vertical="center"/>
    </xf>
    <xf numFmtId="10" fontId="4" fillId="0" borderId="1" xfId="3" applyNumberFormat="1" applyFont="1" applyFill="1" applyBorder="1" applyAlignment="1">
      <alignment vertical="center"/>
    </xf>
    <xf numFmtId="43" fontId="0" fillId="0" borderId="0" xfId="0" applyNumberFormat="1" applyFont="1" applyFill="1"/>
    <xf numFmtId="0" fontId="5" fillId="0" borderId="14" xfId="0" applyFont="1" applyBorder="1" applyAlignment="1">
      <alignment horizontal="center" vertical="center"/>
    </xf>
    <xf numFmtId="0" fontId="5" fillId="0" borderId="16" xfId="0" applyFont="1" applyBorder="1" applyAlignment="1">
      <alignment horizontal="center" vertical="center"/>
    </xf>
    <xf numFmtId="0" fontId="7" fillId="3" borderId="6" xfId="0" applyFont="1" applyFill="1" applyBorder="1" applyAlignment="1">
      <alignment horizontal="center" vertical="center"/>
    </xf>
    <xf numFmtId="0" fontId="7" fillId="3" borderId="14" xfId="0" applyFont="1" applyFill="1" applyBorder="1" applyAlignment="1">
      <alignment horizontal="center" vertical="center"/>
    </xf>
    <xf numFmtId="0" fontId="7" fillId="3" borderId="3" xfId="0" applyFont="1" applyFill="1" applyBorder="1" applyAlignment="1">
      <alignment horizontal="center" vertical="center"/>
    </xf>
    <xf numFmtId="0" fontId="7" fillId="3" borderId="1" xfId="0" applyFont="1" applyFill="1" applyBorder="1" applyAlignment="1">
      <alignment horizontal="center" vertical="center"/>
    </xf>
    <xf numFmtId="0" fontId="4" fillId="0" borderId="1" xfId="1755" applyFont="1" applyFill="1" applyBorder="1" applyAlignment="1">
      <alignment horizontal="center" vertical="center" wrapText="1"/>
    </xf>
    <xf numFmtId="0" fontId="4" fillId="0" borderId="1" xfId="1562" applyFont="1" applyFill="1" applyBorder="1" applyAlignment="1">
      <alignment horizontal="center" vertical="center" wrapText="1"/>
    </xf>
    <xf numFmtId="0" fontId="4" fillId="0" borderId="1" xfId="1755" applyFont="1" applyFill="1" applyBorder="1"/>
    <xf numFmtId="14" fontId="4" fillId="0" borderId="1" xfId="1755" applyNumberFormat="1" applyFont="1" applyFill="1" applyBorder="1" applyAlignment="1">
      <alignment horizontal="center"/>
    </xf>
    <xf numFmtId="0" fontId="4" fillId="0" borderId="1" xfId="1755" applyFont="1" applyBorder="1" applyAlignment="1">
      <alignment vertical="center" wrapText="1"/>
    </xf>
    <xf numFmtId="43" fontId="4" fillId="3" borderId="1" xfId="1" applyFont="1" applyFill="1" applyBorder="1" applyAlignment="1">
      <alignment vertical="center"/>
    </xf>
    <xf numFmtId="10" fontId="4" fillId="3" borderId="1" xfId="3" applyNumberFormat="1" applyFont="1" applyFill="1" applyBorder="1" applyAlignment="1">
      <alignment vertical="center"/>
    </xf>
    <xf numFmtId="0" fontId="23" fillId="0" borderId="0" xfId="1585" applyFont="1" applyAlignment="1" applyProtection="1">
      <alignment horizontal="left" vertical="center" wrapText="1"/>
    </xf>
    <xf numFmtId="0" fontId="23" fillId="0" borderId="0" xfId="1585" applyFont="1" applyAlignment="1" applyProtection="1">
      <alignment horizontal="center" vertical="center" wrapText="1"/>
    </xf>
    <xf numFmtId="0" fontId="24" fillId="0" borderId="0" xfId="1560" applyFont="1" applyAlignment="1">
      <alignment horizontal="center" vertical="center" wrapText="1"/>
    </xf>
    <xf numFmtId="0" fontId="25" fillId="0" borderId="0" xfId="1585" applyAlignment="1" applyProtection="1">
      <alignment horizontal="center" vertical="center" wrapText="1"/>
    </xf>
    <xf numFmtId="49" fontId="2" fillId="0" borderId="1" xfId="1543" applyNumberFormat="1" applyFont="1" applyFill="1" applyBorder="1" applyAlignment="1">
      <alignment horizontal="center" vertical="center"/>
    </xf>
    <xf numFmtId="0" fontId="2" fillId="0" borderId="1" xfId="1543" applyNumberFormat="1" applyFont="1" applyFill="1" applyBorder="1" applyAlignment="1">
      <alignment horizontal="center" vertical="center"/>
    </xf>
    <xf numFmtId="356" fontId="2" fillId="0" borderId="1" xfId="1560" applyNumberFormat="1" applyFont="1" applyBorder="1" applyAlignment="1">
      <alignment horizontal="center" vertical="center"/>
    </xf>
    <xf numFmtId="43" fontId="2" fillId="0" borderId="1" xfId="1543" applyNumberFormat="1" applyFont="1" applyFill="1" applyBorder="1" applyAlignment="1">
      <alignment horizontal="right" vertical="center"/>
    </xf>
    <xf numFmtId="288" fontId="2" fillId="0" borderId="1" xfId="1543" applyNumberFormat="1" applyFont="1" applyFill="1" applyBorder="1" applyAlignment="1">
      <alignment horizontal="right" vertical="center"/>
    </xf>
    <xf numFmtId="0" fontId="2" fillId="0" borderId="1" xfId="1560" applyFont="1" applyBorder="1" applyAlignment="1">
      <alignment vertical="center"/>
    </xf>
    <xf numFmtId="49" fontId="26" fillId="0" borderId="1" xfId="1568" applyNumberFormat="1" applyFont="1" applyBorder="1" applyAlignment="1" applyProtection="1">
      <protection locked="0" hidden="1"/>
    </xf>
    <xf numFmtId="356" fontId="26" fillId="0" borderId="1" xfId="1568" applyNumberFormat="1" applyFont="1" applyBorder="1" applyAlignment="1" applyProtection="1">
      <protection locked="0" hidden="1"/>
    </xf>
    <xf numFmtId="49" fontId="26" fillId="0" borderId="1" xfId="1568" applyNumberFormat="1" applyFont="1" applyBorder="1" applyAlignment="1" applyProtection="1">
      <alignment horizontal="right"/>
      <protection locked="0" hidden="1"/>
    </xf>
    <xf numFmtId="0" fontId="26" fillId="0" borderId="1" xfId="1568" applyFont="1" applyFill="1" applyBorder="1" applyAlignment="1" applyProtection="1">
      <protection locked="0" hidden="1"/>
    </xf>
    <xf numFmtId="0" fontId="27" fillId="0" borderId="1" xfId="1568" applyFont="1" applyFill="1" applyBorder="1" applyAlignment="1" applyProtection="1">
      <alignment shrinkToFit="1"/>
      <protection locked="0" hidden="1"/>
    </xf>
    <xf numFmtId="9" fontId="27" fillId="0" borderId="1" xfId="1459" applyFont="1" applyBorder="1" applyAlignment="1" applyProtection="1">
      <alignment shrinkToFit="1"/>
      <protection locked="0" hidden="1"/>
    </xf>
    <xf numFmtId="0" fontId="27" fillId="4" borderId="1" xfId="1568" applyFont="1" applyFill="1" applyBorder="1" applyAlignment="1" applyProtection="1">
      <alignment shrinkToFit="1"/>
      <protection locked="0" hidden="1"/>
    </xf>
    <xf numFmtId="0" fontId="27" fillId="0" borderId="1" xfId="1568" applyFont="1" applyBorder="1" applyAlignment="1" applyProtection="1">
      <alignment shrinkToFit="1"/>
      <protection locked="0" hidden="1"/>
    </xf>
    <xf numFmtId="43" fontId="27" fillId="4" borderId="1" xfId="1673" applyFont="1" applyFill="1" applyBorder="1" applyAlignment="1" applyProtection="1">
      <alignment shrinkToFit="1"/>
      <protection locked="0" hidden="1"/>
    </xf>
    <xf numFmtId="14" fontId="27" fillId="4" borderId="1" xfId="1568" applyNumberFormat="1" applyFont="1" applyFill="1" applyBorder="1" applyAlignment="1" applyProtection="1">
      <alignment shrinkToFit="1"/>
      <protection locked="0" hidden="1"/>
    </xf>
    <xf numFmtId="209" fontId="26" fillId="4" borderId="1" xfId="1560" applyNumberFormat="1" applyFont="1" applyFill="1" applyBorder="1" applyAlignment="1" applyProtection="1">
      <alignment shrinkToFit="1"/>
      <protection locked="0" hidden="1"/>
    </xf>
    <xf numFmtId="209" fontId="26" fillId="0" borderId="1" xfId="1560" applyNumberFormat="1" applyFont="1" applyFill="1" applyBorder="1" applyAlignment="1" applyProtection="1">
      <alignment shrinkToFit="1"/>
      <protection locked="0" hidden="1"/>
    </xf>
    <xf numFmtId="10" fontId="27" fillId="4" borderId="1" xfId="1568" applyNumberFormat="1" applyFont="1" applyFill="1" applyBorder="1" applyAlignment="1" applyProtection="1">
      <alignment shrinkToFit="1"/>
      <protection locked="0" hidden="1"/>
    </xf>
    <xf numFmtId="49" fontId="27" fillId="4" borderId="1" xfId="1568" applyNumberFormat="1" applyFont="1" applyFill="1" applyBorder="1" applyAlignment="1" applyProtection="1">
      <alignment shrinkToFit="1"/>
      <protection locked="0" hidden="1"/>
    </xf>
    <xf numFmtId="10" fontId="27" fillId="0" borderId="1" xfId="1568" applyNumberFormat="1" applyFont="1" applyBorder="1" applyAlignment="1" applyProtection="1">
      <alignment shrinkToFit="1"/>
      <protection locked="0" hidden="1"/>
    </xf>
    <xf numFmtId="9" fontId="27" fillId="4" borderId="1" xfId="1568" applyNumberFormat="1" applyFont="1" applyFill="1" applyBorder="1" applyAlignment="1" applyProtection="1">
      <alignment shrinkToFit="1"/>
      <protection locked="0" hidden="1"/>
    </xf>
    <xf numFmtId="9" fontId="27" fillId="0" borderId="1" xfId="1568" applyNumberFormat="1" applyFont="1" applyFill="1" applyBorder="1" applyAlignment="1" applyProtection="1">
      <alignment shrinkToFit="1"/>
      <protection locked="0" hidden="1"/>
    </xf>
    <xf numFmtId="43" fontId="26" fillId="4" borderId="1" xfId="1673" applyFont="1" applyFill="1" applyBorder="1" applyAlignment="1" applyProtection="1">
      <alignment shrinkToFit="1"/>
      <protection locked="0" hidden="1"/>
    </xf>
    <xf numFmtId="0" fontId="28" fillId="0" borderId="0" xfId="1560" applyFont="1" applyAlignment="1">
      <alignment horizontal="center" vertical="center" wrapText="1"/>
    </xf>
    <xf numFmtId="0" fontId="29" fillId="0" borderId="0" xfId="1560" applyFont="1" applyAlignment="1">
      <alignment horizontal="center" vertical="center" wrapText="1"/>
    </xf>
    <xf numFmtId="0" fontId="30" fillId="0" borderId="0" xfId="1543" applyFont="1" applyAlignment="1">
      <alignment horizontal="center" wrapText="1"/>
    </xf>
    <xf numFmtId="0" fontId="22" fillId="0" borderId="0" xfId="1560" applyFont="1" applyAlignment="1">
      <alignment horizontal="right" vertical="center"/>
    </xf>
    <xf numFmtId="239" fontId="4" fillId="0" borderId="0" xfId="1534" applyNumberFormat="1" applyFont="1" applyAlignment="1">
      <alignment horizontal="center" vertical="center"/>
    </xf>
    <xf numFmtId="0" fontId="4" fillId="0" borderId="0" xfId="1534" applyNumberFormat="1" applyFont="1" applyAlignment="1">
      <alignment horizontal="center" vertical="center"/>
    </xf>
    <xf numFmtId="0" fontId="31" fillId="0" borderId="0" xfId="1543" applyFont="1" applyBorder="1" applyAlignment="1">
      <alignment horizontal="left"/>
    </xf>
    <xf numFmtId="0" fontId="32" fillId="0" borderId="0" xfId="1543" applyFont="1" applyBorder="1" applyAlignment="1">
      <alignment horizontal="left"/>
    </xf>
    <xf numFmtId="0" fontId="32" fillId="0" borderId="0" xfId="1543" applyFont="1" applyBorder="1" applyAlignment="1">
      <alignment horizontal="center"/>
    </xf>
    <xf numFmtId="0" fontId="24" fillId="0" borderId="0" xfId="1560" applyFont="1" applyAlignment="1">
      <alignment horizontal="right" vertical="center"/>
    </xf>
    <xf numFmtId="239" fontId="24" fillId="0" borderId="0" xfId="1560" applyNumberFormat="1" applyFont="1" applyAlignment="1">
      <alignment horizontal="center" vertical="center"/>
    </xf>
    <xf numFmtId="0" fontId="24" fillId="0" borderId="0" xfId="1560" applyNumberFormat="1" applyFont="1" applyAlignment="1">
      <alignment horizontal="center" vertical="center"/>
    </xf>
    <xf numFmtId="239" fontId="24" fillId="0" borderId="0" xfId="1560" applyNumberFormat="1" applyFont="1" applyAlignment="1">
      <alignment horizontal="right" vertical="center"/>
    </xf>
    <xf numFmtId="239" fontId="24" fillId="0" borderId="0" xfId="1560" applyNumberFormat="1" applyFont="1" applyAlignment="1">
      <alignment vertical="center"/>
    </xf>
    <xf numFmtId="0" fontId="11" fillId="0" borderId="0" xfId="1560" applyFont="1" applyAlignment="1">
      <alignment horizontal="right" vertical="center"/>
    </xf>
    <xf numFmtId="0" fontId="2" fillId="0" borderId="1" xfId="1560" applyFont="1" applyBorder="1" applyAlignment="1">
      <alignment horizontal="center" vertical="center"/>
    </xf>
    <xf numFmtId="0" fontId="2" fillId="0" borderId="1" xfId="1560" applyFont="1" applyBorder="1" applyAlignment="1">
      <alignment horizontal="center" vertical="center" wrapText="1"/>
    </xf>
    <xf numFmtId="0" fontId="2" fillId="0" borderId="3" xfId="1564" applyFont="1" applyBorder="1" applyAlignment="1">
      <alignment horizontal="center" vertical="center" wrapText="1"/>
    </xf>
    <xf numFmtId="0" fontId="2" fillId="0" borderId="1" xfId="1564" applyFont="1" applyBorder="1" applyAlignment="1">
      <alignment horizontal="center" vertical="center" wrapText="1"/>
    </xf>
    <xf numFmtId="0" fontId="2" fillId="0" borderId="6" xfId="1560" applyFont="1" applyBorder="1" applyAlignment="1">
      <alignment horizontal="center" vertical="center" wrapText="1"/>
    </xf>
    <xf numFmtId="0" fontId="27" fillId="0" borderId="6" xfId="1568" applyFont="1" applyBorder="1" applyAlignment="1" applyProtection="1">
      <alignment horizontal="center"/>
      <protection locked="0" hidden="1"/>
    </xf>
    <xf numFmtId="0" fontId="27" fillId="0" borderId="14" xfId="1568" applyFont="1" applyBorder="1" applyAlignment="1" applyProtection="1">
      <alignment horizontal="center"/>
      <protection locked="0" hidden="1"/>
    </xf>
    <xf numFmtId="0" fontId="27" fillId="0" borderId="3" xfId="1568" applyFont="1" applyBorder="1" applyAlignment="1" applyProtection="1">
      <alignment horizontal="center"/>
      <protection locked="0" hidden="1"/>
    </xf>
    <xf numFmtId="0" fontId="27" fillId="0" borderId="6" xfId="1568" applyFont="1" applyBorder="1" applyAlignment="1" applyProtection="1">
      <alignment horizontal="center" wrapText="1"/>
      <protection locked="0" hidden="1"/>
    </xf>
    <xf numFmtId="0" fontId="27" fillId="0" borderId="14" xfId="1568" applyFont="1" applyBorder="1" applyAlignment="1" applyProtection="1">
      <alignment horizontal="center" wrapText="1"/>
      <protection locked="0" hidden="1"/>
    </xf>
    <xf numFmtId="0" fontId="27" fillId="0" borderId="3" xfId="1568" applyFont="1" applyBorder="1" applyAlignment="1" applyProtection="1">
      <alignment horizontal="center" wrapText="1"/>
      <protection locked="0" hidden="1"/>
    </xf>
    <xf numFmtId="0" fontId="27" fillId="0" borderId="1" xfId="1568" applyFont="1" applyBorder="1" applyAlignment="1" applyProtection="1">
      <alignment horizontal="center" shrinkToFit="1"/>
      <protection locked="0" hidden="1"/>
    </xf>
    <xf numFmtId="0" fontId="27" fillId="0" borderId="6" xfId="1568" applyFont="1" applyBorder="1" applyAlignment="1" applyProtection="1">
      <alignment horizontal="center" shrinkToFit="1"/>
      <protection locked="0" hidden="1"/>
    </xf>
    <xf numFmtId="0" fontId="27" fillId="0" borderId="14" xfId="1568" applyFont="1" applyBorder="1" applyAlignment="1" applyProtection="1">
      <alignment horizontal="center" shrinkToFit="1"/>
      <protection locked="0" hidden="1"/>
    </xf>
    <xf numFmtId="0" fontId="27" fillId="0" borderId="3" xfId="1568" applyFont="1" applyBorder="1" applyAlignment="1" applyProtection="1">
      <alignment horizontal="center" shrinkToFit="1"/>
      <protection locked="0" hidden="1"/>
    </xf>
    <xf numFmtId="0" fontId="2" fillId="0" borderId="3" xfId="1560" applyFont="1" applyBorder="1" applyAlignment="1">
      <alignment horizontal="center" vertical="center"/>
    </xf>
    <xf numFmtId="0" fontId="27" fillId="0" borderId="1" xfId="1568" applyFont="1" applyBorder="1" applyAlignment="1" applyProtection="1">
      <alignment horizontal="center"/>
      <protection locked="0" hidden="1"/>
    </xf>
    <xf numFmtId="0" fontId="27" fillId="0" borderId="1" xfId="1568" applyFont="1" applyBorder="1" applyAlignment="1" applyProtection="1">
      <alignment horizontal="center" vertical="center" wrapText="1" shrinkToFit="1"/>
      <protection locked="0" hidden="1"/>
    </xf>
    <xf numFmtId="43" fontId="27" fillId="0" borderId="1" xfId="1673" applyFont="1" applyFill="1" applyBorder="1" applyAlignment="1" applyProtection="1">
      <alignment shrinkToFit="1"/>
      <protection locked="0" hidden="1"/>
    </xf>
    <xf numFmtId="357" fontId="27" fillId="5" borderId="1" xfId="1560" applyNumberFormat="1" applyFont="1" applyFill="1" applyBorder="1" applyAlignment="1" applyProtection="1">
      <alignment shrinkToFit="1"/>
      <protection locked="0"/>
    </xf>
    <xf numFmtId="14" fontId="27" fillId="0" borderId="1" xfId="1568" applyNumberFormat="1" applyFont="1" applyFill="1" applyBorder="1" applyAlignment="1" applyProtection="1">
      <alignment shrinkToFit="1"/>
      <protection locked="0" hidden="1"/>
    </xf>
    <xf numFmtId="357" fontId="26" fillId="4" borderId="1" xfId="1560" applyNumberFormat="1" applyFont="1" applyFill="1" applyBorder="1" applyAlignment="1" applyProtection="1">
      <alignment shrinkToFit="1"/>
      <protection locked="0" hidden="1"/>
    </xf>
    <xf numFmtId="49" fontId="2" fillId="0" borderId="1" xfId="1560" applyNumberFormat="1" applyFont="1" applyBorder="1" applyAlignment="1">
      <alignment horizontal="center" vertical="center"/>
    </xf>
    <xf numFmtId="288" fontId="2" fillId="0" borderId="1" xfId="1560" applyNumberFormat="1" applyFont="1" applyBorder="1" applyAlignment="1">
      <alignment horizontal="center" vertical="center"/>
    </xf>
    <xf numFmtId="288" fontId="2" fillId="0" borderId="1" xfId="1560" applyNumberFormat="1" applyFont="1" applyBorder="1" applyAlignment="1">
      <alignment horizontal="right" vertical="center"/>
    </xf>
    <xf numFmtId="0" fontId="26" fillId="0" borderId="1" xfId="1568" applyFont="1" applyBorder="1" applyAlignment="1" applyProtection="1">
      <protection locked="0" hidden="1"/>
    </xf>
    <xf numFmtId="9" fontId="27" fillId="0" borderId="1" xfId="1568" applyNumberFormat="1" applyFont="1" applyBorder="1" applyAlignment="1" applyProtection="1">
      <alignment shrinkToFit="1"/>
      <protection locked="0" hidden="1"/>
    </xf>
    <xf numFmtId="1" fontId="26" fillId="4" borderId="1" xfId="1568" applyNumberFormat="1" applyFont="1" applyFill="1" applyBorder="1" applyAlignment="1" applyProtection="1">
      <alignment shrinkToFit="1"/>
      <protection locked="0" hidden="1"/>
    </xf>
    <xf numFmtId="0" fontId="2" fillId="0" borderId="6" xfId="1560" applyFont="1" applyBorder="1" applyAlignment="1">
      <alignment horizontal="center" vertical="center"/>
    </xf>
    <xf numFmtId="0" fontId="2" fillId="0" borderId="14" xfId="1560" applyFont="1" applyBorder="1" applyAlignment="1">
      <alignment horizontal="center" vertical="center"/>
    </xf>
    <xf numFmtId="288" fontId="2" fillId="0" borderId="1" xfId="1560" applyNumberFormat="1" applyFont="1" applyBorder="1" applyAlignment="1" applyProtection="1">
      <alignment horizontal="center" vertical="center"/>
    </xf>
    <xf numFmtId="288" fontId="2" fillId="0" borderId="0" xfId="1560" applyNumberFormat="1" applyFont="1" applyBorder="1" applyAlignment="1" applyProtection="1">
      <alignment horizontal="center" vertical="center"/>
    </xf>
    <xf numFmtId="0" fontId="2" fillId="0" borderId="0" xfId="1560" applyFont="1" applyAlignment="1">
      <alignment vertical="center"/>
    </xf>
    <xf numFmtId="288" fontId="2" fillId="0" borderId="3" xfId="1560" applyNumberFormat="1" applyFont="1" applyBorder="1" applyAlignment="1">
      <alignment horizontal="right" vertical="center"/>
    </xf>
    <xf numFmtId="0" fontId="2" fillId="0" borderId="0" xfId="1560" applyNumberFormat="1" applyFont="1" applyAlignment="1">
      <alignment vertical="center"/>
    </xf>
    <xf numFmtId="0" fontId="2" fillId="0" borderId="0" xfId="1543" applyFont="1" applyBorder="1" applyAlignment="1">
      <alignment horizontal="center"/>
    </xf>
    <xf numFmtId="0" fontId="4" fillId="0" borderId="0" xfId="1534" applyNumberFormat="1" applyFont="1" applyAlignment="1">
      <alignment vertical="center"/>
    </xf>
    <xf numFmtId="0" fontId="24" fillId="0" borderId="0" xfId="1560" applyFont="1" applyAlignment="1">
      <alignment vertical="center"/>
    </xf>
    <xf numFmtId="0" fontId="33" fillId="4" borderId="6" xfId="1560" applyFont="1" applyFill="1" applyBorder="1" applyAlignment="1" applyProtection="1">
      <alignment horizontal="center"/>
      <protection hidden="1"/>
    </xf>
    <xf numFmtId="0" fontId="33" fillId="4" borderId="14" xfId="1560" applyFont="1" applyFill="1" applyBorder="1" applyAlignment="1" applyProtection="1">
      <alignment horizontal="center"/>
      <protection hidden="1"/>
    </xf>
    <xf numFmtId="0" fontId="33" fillId="4" borderId="3" xfId="1560" applyFont="1" applyFill="1" applyBorder="1" applyAlignment="1" applyProtection="1">
      <alignment horizontal="center"/>
      <protection hidden="1"/>
    </xf>
    <xf numFmtId="0" fontId="33" fillId="4" borderId="14" xfId="1560" applyFont="1" applyFill="1" applyBorder="1" applyAlignment="1" applyProtection="1">
      <alignment horizontal="center"/>
      <protection locked="0" hidden="1"/>
    </xf>
    <xf numFmtId="0" fontId="33" fillId="4" borderId="3" xfId="1560" applyFont="1" applyFill="1" applyBorder="1" applyAlignment="1" applyProtection="1">
      <alignment horizontal="center"/>
      <protection locked="0" hidden="1"/>
    </xf>
    <xf numFmtId="0" fontId="33" fillId="4" borderId="6" xfId="1560" applyFont="1" applyFill="1" applyBorder="1" applyAlignment="1" applyProtection="1">
      <alignment horizontal="center"/>
      <protection locked="0" hidden="1"/>
    </xf>
    <xf numFmtId="0" fontId="2" fillId="0" borderId="1" xfId="1560" applyFont="1" applyFill="1" applyBorder="1" applyAlignment="1">
      <alignment horizontal="center" vertical="center"/>
    </xf>
    <xf numFmtId="0" fontId="2" fillId="0" borderId="8" xfId="1560" applyFont="1" applyFill="1" applyBorder="1" applyAlignment="1">
      <alignment horizontal="center" vertical="center" wrapText="1"/>
    </xf>
    <xf numFmtId="0" fontId="11" fillId="0" borderId="8" xfId="1560" applyFont="1" applyFill="1" applyBorder="1" applyAlignment="1">
      <alignment horizontal="center" vertical="center" wrapText="1"/>
    </xf>
    <xf numFmtId="0" fontId="2" fillId="0" borderId="1" xfId="1560" applyFont="1" applyFill="1" applyBorder="1" applyAlignment="1">
      <alignment horizontal="center" vertical="center" wrapText="1"/>
    </xf>
    <xf numFmtId="0" fontId="11" fillId="0" borderId="1" xfId="1560" applyFont="1" applyFill="1" applyBorder="1" applyAlignment="1">
      <alignment horizontal="center" vertical="center" wrapText="1"/>
    </xf>
    <xf numFmtId="354" fontId="34" fillId="0" borderId="6" xfId="1755" applyNumberFormat="1" applyFont="1" applyFill="1" applyBorder="1" applyAlignment="1">
      <alignment horizontal="center" vertical="center" wrapText="1"/>
    </xf>
    <xf numFmtId="354" fontId="34" fillId="0" borderId="3" xfId="1755" applyNumberFormat="1" applyFont="1" applyFill="1" applyBorder="1" applyAlignment="1">
      <alignment horizontal="center" vertical="center" wrapText="1"/>
    </xf>
    <xf numFmtId="0" fontId="2" fillId="0" borderId="3" xfId="1562" applyFont="1" applyFill="1" applyBorder="1" applyAlignment="1">
      <alignment horizontal="center" vertical="center" wrapText="1"/>
    </xf>
    <xf numFmtId="0" fontId="2" fillId="0" borderId="1" xfId="1562" applyFont="1" applyFill="1" applyBorder="1" applyAlignment="1">
      <alignment horizontal="center" vertical="center" wrapText="1"/>
    </xf>
    <xf numFmtId="49" fontId="27" fillId="5" borderId="8" xfId="1560" applyNumberFormat="1" applyFont="1" applyFill="1" applyBorder="1" applyAlignment="1" applyProtection="1">
      <alignment horizontal="center" shrinkToFit="1"/>
      <protection locked="0" hidden="1"/>
    </xf>
    <xf numFmtId="358" fontId="33" fillId="5" borderId="8" xfId="1560" applyNumberFormat="1" applyFont="1" applyFill="1" applyBorder="1" applyAlignment="1" applyProtection="1">
      <alignment horizontal="center" shrinkToFit="1"/>
      <protection locked="0" hidden="1"/>
    </xf>
    <xf numFmtId="49" fontId="33" fillId="5" borderId="8" xfId="1560" applyNumberFormat="1" applyFont="1" applyFill="1" applyBorder="1" applyAlignment="1" applyProtection="1">
      <alignment horizontal="center" vertical="center" shrinkToFit="1"/>
      <protection locked="0" hidden="1"/>
    </xf>
    <xf numFmtId="358" fontId="27" fillId="4" borderId="8" xfId="1560" applyNumberFormat="1" applyFont="1" applyFill="1" applyBorder="1" applyAlignment="1" applyProtection="1">
      <alignment horizontal="center" shrinkToFit="1"/>
      <protection locked="0" hidden="1"/>
    </xf>
    <xf numFmtId="49" fontId="33" fillId="6" borderId="8" xfId="1560" applyNumberFormat="1" applyFont="1" applyFill="1" applyBorder="1" applyAlignment="1" applyProtection="1">
      <alignment horizontal="center" vertical="center" shrinkToFit="1"/>
      <protection locked="0" hidden="1"/>
    </xf>
    <xf numFmtId="358" fontId="27" fillId="5" borderId="8" xfId="1560" applyNumberFormat="1" applyFont="1" applyFill="1" applyBorder="1" applyAlignment="1" applyProtection="1">
      <alignment horizontal="center" shrinkToFit="1"/>
      <protection locked="0" hidden="1"/>
    </xf>
    <xf numFmtId="9" fontId="27" fillId="5" borderId="1" xfId="1467" applyFont="1" applyFill="1" applyBorder="1" applyAlignment="1" applyProtection="1">
      <alignment shrinkToFit="1"/>
      <protection locked="0" hidden="1"/>
    </xf>
    <xf numFmtId="358" fontId="27" fillId="7" borderId="8" xfId="1560" applyNumberFormat="1" applyFont="1" applyFill="1" applyBorder="1" applyAlignment="1" applyProtection="1">
      <alignment horizontal="center" shrinkToFit="1"/>
      <protection locked="0" hidden="1"/>
    </xf>
    <xf numFmtId="357" fontId="27" fillId="5" borderId="8" xfId="1560" applyNumberFormat="1" applyFont="1" applyFill="1" applyBorder="1" applyAlignment="1" applyProtection="1">
      <alignment horizontal="center" shrinkToFit="1"/>
      <protection locked="0" hidden="1"/>
    </xf>
    <xf numFmtId="357" fontId="33" fillId="5" borderId="8" xfId="1560" applyNumberFormat="1" applyFont="1" applyFill="1" applyBorder="1" applyAlignment="1" applyProtection="1">
      <alignment horizontal="center" shrinkToFit="1"/>
      <protection locked="0" hidden="1"/>
    </xf>
    <xf numFmtId="358" fontId="33" fillId="8" borderId="8" xfId="1560" applyNumberFormat="1" applyFont="1" applyFill="1" applyBorder="1" applyAlignment="1" applyProtection="1">
      <alignment horizontal="center" shrinkToFit="1"/>
      <protection locked="0" hidden="1"/>
    </xf>
    <xf numFmtId="358" fontId="33" fillId="4" borderId="8" xfId="1560" applyNumberFormat="1" applyFont="1" applyFill="1" applyBorder="1" applyAlignment="1" applyProtection="1">
      <alignment horizontal="center" shrinkToFit="1"/>
      <protection locked="0" hidden="1"/>
    </xf>
    <xf numFmtId="358" fontId="33" fillId="4" borderId="8" xfId="1560" applyNumberFormat="1" applyFont="1" applyFill="1" applyBorder="1" applyAlignment="1" applyProtection="1">
      <alignment horizontal="center" shrinkToFit="1"/>
      <protection locked="0"/>
    </xf>
    <xf numFmtId="0" fontId="2" fillId="0" borderId="7" xfId="1560" applyFont="1" applyFill="1" applyBorder="1" applyAlignment="1">
      <alignment horizontal="center" vertical="center" wrapText="1"/>
    </xf>
    <xf numFmtId="354" fontId="34" fillId="0" borderId="1" xfId="1755" applyNumberFormat="1" applyFont="1" applyFill="1" applyBorder="1" applyAlignment="1">
      <alignment horizontal="center" vertical="center" wrapText="1"/>
    </xf>
    <xf numFmtId="0" fontId="2" fillId="0" borderId="3" xfId="1560" applyFont="1" applyFill="1" applyBorder="1" applyAlignment="1">
      <alignment horizontal="center" vertical="center"/>
    </xf>
    <xf numFmtId="49" fontId="27" fillId="5" borderId="7" xfId="1560" applyNumberFormat="1" applyFont="1" applyFill="1" applyBorder="1" applyAlignment="1" applyProtection="1">
      <alignment horizontal="center" shrinkToFit="1"/>
      <protection locked="0" hidden="1"/>
    </xf>
    <xf numFmtId="358" fontId="27" fillId="5" borderId="7" xfId="1560" applyNumberFormat="1" applyFont="1" applyFill="1" applyBorder="1" applyAlignment="1" applyProtection="1">
      <alignment horizontal="center" shrinkToFit="1"/>
      <protection locked="0" hidden="1"/>
    </xf>
    <xf numFmtId="49" fontId="33" fillId="5" borderId="7" xfId="1560" applyNumberFormat="1" applyFont="1" applyFill="1" applyBorder="1" applyAlignment="1" applyProtection="1">
      <alignment horizontal="center" vertical="center" shrinkToFit="1"/>
      <protection locked="0" hidden="1"/>
    </xf>
    <xf numFmtId="358" fontId="27" fillId="4" borderId="7" xfId="1560" applyNumberFormat="1" applyFont="1" applyFill="1" applyBorder="1" applyAlignment="1" applyProtection="1">
      <alignment horizontal="center" shrinkToFit="1"/>
      <protection locked="0" hidden="1"/>
    </xf>
    <xf numFmtId="49" fontId="33" fillId="6" borderId="7" xfId="1560" applyNumberFormat="1" applyFont="1" applyFill="1" applyBorder="1" applyAlignment="1" applyProtection="1">
      <alignment horizontal="center" vertical="center" shrinkToFit="1"/>
      <protection locked="0" hidden="1"/>
    </xf>
    <xf numFmtId="358" fontId="27" fillId="7" borderId="7" xfId="1560" applyNumberFormat="1" applyFont="1" applyFill="1" applyBorder="1" applyAlignment="1" applyProtection="1">
      <alignment horizontal="center" shrinkToFit="1"/>
      <protection locked="0" hidden="1"/>
    </xf>
    <xf numFmtId="357" fontId="27" fillId="5" borderId="1" xfId="1560" applyNumberFormat="1" applyFont="1" applyFill="1" applyBorder="1" applyAlignment="1" applyProtection="1">
      <alignment shrinkToFit="1"/>
      <protection locked="0" hidden="1"/>
    </xf>
    <xf numFmtId="357" fontId="27" fillId="5" borderId="7" xfId="1560" applyNumberFormat="1" applyFont="1" applyFill="1" applyBorder="1" applyAlignment="1" applyProtection="1">
      <alignment horizontal="center" shrinkToFit="1"/>
      <protection locked="0" hidden="1"/>
    </xf>
    <xf numFmtId="358" fontId="33" fillId="8" borderId="7" xfId="1560" applyNumberFormat="1" applyFont="1" applyFill="1" applyBorder="1" applyAlignment="1" applyProtection="1">
      <alignment horizontal="center" shrinkToFit="1"/>
      <protection locked="0" hidden="1"/>
    </xf>
    <xf numFmtId="358" fontId="33" fillId="4" borderId="7" xfId="1560" applyNumberFormat="1" applyFont="1" applyFill="1" applyBorder="1" applyAlignment="1" applyProtection="1">
      <alignment horizontal="center" shrinkToFit="1"/>
      <protection locked="0" hidden="1"/>
    </xf>
    <xf numFmtId="358" fontId="33" fillId="4" borderId="7" xfId="1560" applyNumberFormat="1" applyFont="1" applyFill="1" applyBorder="1" applyAlignment="1" applyProtection="1">
      <alignment horizontal="center" shrinkToFit="1"/>
      <protection locked="0"/>
    </xf>
    <xf numFmtId="0" fontId="4" fillId="0" borderId="1" xfId="1531" applyFont="1" applyBorder="1" applyAlignment="1" applyProtection="1">
      <alignment horizontal="center" vertical="center"/>
      <protection locked="0"/>
    </xf>
    <xf numFmtId="0" fontId="4" fillId="0" borderId="1" xfId="1531" applyFont="1" applyBorder="1" applyAlignment="1" applyProtection="1">
      <alignment horizontal="left" vertical="center"/>
      <protection locked="0"/>
    </xf>
    <xf numFmtId="14" fontId="4" fillId="0" borderId="1" xfId="1531" applyNumberFormat="1" applyFont="1" applyBorder="1" applyAlignment="1" applyProtection="1">
      <alignment horizontal="center" vertical="center"/>
      <protection locked="0"/>
    </xf>
    <xf numFmtId="43" fontId="4" fillId="0" borderId="1" xfId="1676" applyFont="1" applyBorder="1" applyAlignment="1" applyProtection="1">
      <alignment horizontal="right" vertical="center"/>
      <protection locked="0"/>
    </xf>
    <xf numFmtId="2" fontId="27" fillId="5" borderId="1" xfId="1567" applyNumberFormat="1" applyFont="1" applyFill="1" applyBorder="1" applyAlignment="1" applyProtection="1">
      <alignment shrinkToFit="1"/>
      <protection locked="0"/>
    </xf>
    <xf numFmtId="357" fontId="27" fillId="4" borderId="1" xfId="1560" applyNumberFormat="1" applyFont="1" applyFill="1" applyBorder="1" applyAlignment="1" applyProtection="1">
      <alignment shrinkToFit="1"/>
      <protection locked="0"/>
    </xf>
    <xf numFmtId="9" fontId="27" fillId="5" borderId="1" xfId="1467" applyFont="1" applyFill="1" applyBorder="1" applyAlignment="1" applyProtection="1">
      <alignment shrinkToFit="1"/>
      <protection locked="0"/>
    </xf>
    <xf numFmtId="10" fontId="27" fillId="5" borderId="1" xfId="1467" applyNumberFormat="1" applyFont="1" applyFill="1" applyBorder="1" applyAlignment="1" applyProtection="1">
      <alignment shrinkToFit="1"/>
      <protection locked="0"/>
    </xf>
    <xf numFmtId="43" fontId="4" fillId="8" borderId="1" xfId="1686" applyFont="1" applyFill="1" applyBorder="1" applyAlignment="1" applyProtection="1">
      <alignment vertical="center"/>
      <protection locked="0"/>
    </xf>
    <xf numFmtId="43" fontId="27" fillId="4" borderId="1" xfId="1676" applyFont="1" applyFill="1" applyBorder="1" applyAlignment="1" applyProtection="1">
      <alignment shrinkToFit="1"/>
      <protection locked="0" hidden="1"/>
    </xf>
    <xf numFmtId="43" fontId="27" fillId="4" borderId="1" xfId="1686" applyFont="1" applyFill="1" applyBorder="1" applyAlignment="1" applyProtection="1">
      <alignment shrinkToFit="1"/>
      <protection locked="0"/>
    </xf>
    <xf numFmtId="357" fontId="27" fillId="9" borderId="1" xfId="1560" applyNumberFormat="1" applyFont="1" applyFill="1" applyBorder="1" applyAlignment="1" applyProtection="1">
      <alignment horizontal="center" shrinkToFit="1"/>
      <protection locked="0"/>
    </xf>
    <xf numFmtId="209" fontId="33" fillId="5" borderId="1" xfId="1560" applyNumberFormat="1" applyFont="1" applyFill="1" applyBorder="1" applyAlignment="1" applyProtection="1">
      <alignment shrinkToFit="1"/>
      <protection locked="0"/>
    </xf>
    <xf numFmtId="209" fontId="27" fillId="4" borderId="1" xfId="1560" applyNumberFormat="1" applyFont="1" applyFill="1" applyBorder="1" applyAlignment="1" applyProtection="1">
      <alignment shrinkToFit="1"/>
      <protection locked="0"/>
    </xf>
    <xf numFmtId="359" fontId="27" fillId="4" borderId="1" xfId="1560" applyNumberFormat="1" applyFont="1" applyFill="1" applyBorder="1" applyAlignment="1" applyProtection="1">
      <alignment horizontal="right" shrinkToFit="1"/>
      <protection locked="0"/>
    </xf>
    <xf numFmtId="359" fontId="27" fillId="10" borderId="1" xfId="1560" applyNumberFormat="1" applyFont="1" applyFill="1" applyBorder="1" applyAlignment="1" applyProtection="1">
      <alignment horizontal="right" shrinkToFit="1"/>
      <protection locked="0"/>
    </xf>
    <xf numFmtId="357" fontId="27" fillId="9" borderId="1" xfId="1560" applyNumberFormat="1" applyFont="1" applyFill="1" applyBorder="1" applyAlignment="1" applyProtection="1">
      <alignment horizontal="center" shrinkToFit="1"/>
      <protection locked="0" hidden="1"/>
    </xf>
    <xf numFmtId="9" fontId="27" fillId="4" borderId="1" xfId="1467" applyFont="1" applyFill="1" applyBorder="1" applyAlignment="1" applyProtection="1">
      <alignment horizontal="right" shrinkToFit="1"/>
      <protection locked="0" hidden="1"/>
    </xf>
    <xf numFmtId="9" fontId="27" fillId="5" borderId="1" xfId="1468" applyFont="1" applyFill="1" applyBorder="1" applyAlignment="1" applyProtection="1">
      <alignment shrinkToFit="1"/>
      <protection locked="0"/>
    </xf>
    <xf numFmtId="209" fontId="27" fillId="4" borderId="1" xfId="1467" applyNumberFormat="1" applyFont="1" applyFill="1" applyBorder="1" applyAlignment="1" applyProtection="1">
      <alignment shrinkToFit="1"/>
      <protection locked="0"/>
    </xf>
    <xf numFmtId="209" fontId="27" fillId="4" borderId="3" xfId="1467" applyNumberFormat="1" applyFont="1" applyFill="1" applyBorder="1" applyAlignment="1" applyProtection="1">
      <alignment shrinkToFit="1"/>
      <protection locked="0"/>
    </xf>
    <xf numFmtId="43" fontId="27" fillId="4" borderId="3" xfId="1686" applyFont="1" applyFill="1" applyBorder="1" applyAlignment="1" applyProtection="1">
      <alignment shrinkToFit="1"/>
      <protection locked="0"/>
    </xf>
    <xf numFmtId="0" fontId="22" fillId="0" borderId="1" xfId="1531" applyFont="1" applyBorder="1" applyAlignment="1" applyProtection="1">
      <alignment horizontal="left" vertical="center"/>
      <protection locked="0"/>
    </xf>
    <xf numFmtId="0" fontId="35" fillId="0" borderId="0" xfId="1525" applyFont="1" applyBorder="1" applyAlignment="1">
      <alignment horizontal="center"/>
    </xf>
    <xf numFmtId="0" fontId="35" fillId="0" borderId="0" xfId="1525" applyFont="1" applyAlignment="1">
      <alignment horizontal="center"/>
    </xf>
    <xf numFmtId="0" fontId="36" fillId="0" borderId="0" xfId="1525" applyFont="1" applyAlignment="1">
      <alignment horizontal="right"/>
    </xf>
    <xf numFmtId="14" fontId="37" fillId="0" borderId="0" xfId="1525" applyNumberFormat="1" applyFont="1" applyBorder="1" applyAlignment="1">
      <alignment horizontal="left"/>
    </xf>
    <xf numFmtId="0" fontId="24" fillId="0" borderId="0" xfId="1560" applyFont="1" applyBorder="1" applyAlignment="1">
      <alignment vertical="center"/>
    </xf>
    <xf numFmtId="0" fontId="11" fillId="0" borderId="0" xfId="1560" applyFont="1" applyBorder="1" applyAlignment="1">
      <alignment vertical="center"/>
    </xf>
    <xf numFmtId="0" fontId="37" fillId="0" borderId="0" xfId="1525" applyFont="1" applyBorder="1" applyAlignment="1">
      <alignment horizontal="left"/>
    </xf>
    <xf numFmtId="0" fontId="33" fillId="4" borderId="8" xfId="1560" applyFont="1" applyFill="1" applyBorder="1" applyAlignment="1" applyProtection="1">
      <alignment horizontal="center" wrapText="1"/>
      <protection locked="0" hidden="1"/>
    </xf>
    <xf numFmtId="9" fontId="33" fillId="5" borderId="1" xfId="1467" applyFont="1" applyFill="1" applyBorder="1" applyAlignment="1" applyProtection="1">
      <alignment shrinkToFit="1"/>
      <protection locked="0" hidden="1"/>
    </xf>
    <xf numFmtId="9" fontId="27" fillId="5" borderId="1" xfId="1467" applyFont="1" applyFill="1" applyBorder="1" applyAlignment="1" applyProtection="1">
      <alignment horizontal="center" shrinkToFit="1"/>
      <protection locked="0" hidden="1"/>
    </xf>
    <xf numFmtId="358" fontId="33" fillId="4" borderId="1" xfId="1560" applyNumberFormat="1" applyFont="1" applyFill="1" applyBorder="1" applyAlignment="1" applyProtection="1">
      <alignment horizontal="center" shrinkToFit="1"/>
      <protection locked="0" hidden="1"/>
    </xf>
    <xf numFmtId="357" fontId="33" fillId="5" borderId="1" xfId="1560" applyNumberFormat="1" applyFont="1" applyFill="1" applyBorder="1" applyAlignment="1" applyProtection="1">
      <alignment horizontal="center" shrinkToFit="1"/>
      <protection locked="0" hidden="1"/>
    </xf>
    <xf numFmtId="358" fontId="27" fillId="4" borderId="8" xfId="1560" applyNumberFormat="1" applyFont="1" applyFill="1" applyBorder="1" applyAlignment="1" applyProtection="1">
      <alignment horizontal="center" wrapText="1" shrinkToFit="1"/>
      <protection locked="0" hidden="1"/>
    </xf>
    <xf numFmtId="358" fontId="33" fillId="4" borderId="8" xfId="1560" applyNumberFormat="1" applyFont="1" applyFill="1" applyBorder="1" applyAlignment="1" applyProtection="1">
      <alignment horizontal="center" wrapText="1" shrinkToFit="1"/>
      <protection locked="0" hidden="1"/>
    </xf>
    <xf numFmtId="0" fontId="33" fillId="4" borderId="17" xfId="1560" applyFont="1" applyFill="1" applyBorder="1" applyAlignment="1" applyProtection="1">
      <alignment horizontal="center" wrapText="1"/>
      <protection locked="0" hidden="1"/>
    </xf>
    <xf numFmtId="360" fontId="27" fillId="5" borderId="1" xfId="1676" applyNumberFormat="1" applyFont="1" applyFill="1" applyBorder="1" applyAlignment="1" applyProtection="1">
      <alignment shrinkToFit="1"/>
      <protection locked="0" hidden="1"/>
    </xf>
    <xf numFmtId="357" fontId="27" fillId="5" borderId="7" xfId="1560" applyNumberFormat="1" applyFont="1" applyFill="1" applyBorder="1" applyAlignment="1" applyProtection="1">
      <alignment shrinkToFit="1"/>
      <protection locked="0" hidden="1"/>
    </xf>
    <xf numFmtId="358" fontId="27" fillId="4" borderId="7" xfId="1560" applyNumberFormat="1" applyFont="1" applyFill="1" applyBorder="1" applyAlignment="1" applyProtection="1">
      <alignment horizontal="center" wrapText="1" shrinkToFit="1"/>
      <protection locked="0" hidden="1"/>
    </xf>
    <xf numFmtId="0" fontId="33" fillId="4" borderId="7" xfId="1560" applyFont="1" applyFill="1" applyBorder="1" applyAlignment="1" applyProtection="1">
      <alignment horizontal="center" wrapText="1"/>
      <protection locked="0" hidden="1"/>
    </xf>
    <xf numFmtId="0" fontId="4" fillId="0" borderId="1" xfId="1531" applyFont="1" applyBorder="1" applyAlignment="1">
      <alignment horizontal="left" vertical="center"/>
    </xf>
    <xf numFmtId="0" fontId="4" fillId="0" borderId="1" xfId="1531" applyFont="1" applyBorder="1" applyAlignment="1">
      <alignment horizontal="center" vertical="center"/>
    </xf>
    <xf numFmtId="14" fontId="4" fillId="0" borderId="1" xfId="1531" applyNumberFormat="1" applyFont="1" applyBorder="1" applyAlignment="1">
      <alignment horizontal="center" vertical="center"/>
    </xf>
    <xf numFmtId="43" fontId="4" fillId="0" borderId="1" xfId="1676" applyFont="1" applyBorder="1" applyAlignment="1">
      <alignment horizontal="right" vertical="center"/>
    </xf>
    <xf numFmtId="2" fontId="33" fillId="5" borderId="1" xfId="1567" applyNumberFormat="1" applyFont="1" applyFill="1" applyBorder="1" applyAlignment="1" applyProtection="1">
      <alignment shrinkToFit="1"/>
      <protection locked="0"/>
    </xf>
    <xf numFmtId="2" fontId="27" fillId="5" borderId="1" xfId="1567" applyNumberFormat="1" applyFont="1" applyFill="1" applyBorder="1" applyAlignment="1">
      <alignment shrinkToFit="1"/>
    </xf>
    <xf numFmtId="357" fontId="27" fillId="4" borderId="1" xfId="1560" applyNumberFormat="1" applyFont="1" applyFill="1" applyBorder="1" applyAlignment="1" applyProtection="1">
      <alignment shrinkToFit="1"/>
      <protection locked="0" hidden="1"/>
    </xf>
    <xf numFmtId="10" fontId="27" fillId="6" borderId="1" xfId="1456" applyNumberFormat="1" applyFont="1" applyFill="1" applyBorder="1" applyAlignment="1">
      <alignment shrinkToFit="1"/>
    </xf>
    <xf numFmtId="43" fontId="27" fillId="5" borderId="1" xfId="1676" applyNumberFormat="1" applyFont="1" applyFill="1" applyBorder="1" applyAlignment="1" applyProtection="1">
      <alignment shrinkToFit="1"/>
      <protection locked="0" hidden="1"/>
    </xf>
    <xf numFmtId="43" fontId="27" fillId="5" borderId="1" xfId="1676" applyFont="1" applyFill="1" applyBorder="1" applyAlignment="1" applyProtection="1">
      <alignment shrinkToFit="1"/>
      <protection locked="0" hidden="1"/>
    </xf>
    <xf numFmtId="10" fontId="27" fillId="7" borderId="1" xfId="1467" applyNumberFormat="1" applyFont="1" applyFill="1" applyBorder="1" applyAlignment="1" applyProtection="1">
      <alignment shrinkToFit="1"/>
      <protection locked="0" hidden="1"/>
    </xf>
    <xf numFmtId="10" fontId="27" fillId="4" borderId="1" xfId="1456" applyNumberFormat="1" applyFont="1" applyFill="1" applyBorder="1" applyAlignment="1" applyProtection="1">
      <alignment shrinkToFit="1"/>
      <protection locked="0" hidden="1"/>
    </xf>
    <xf numFmtId="10" fontId="27" fillId="5" borderId="1" xfId="1456" applyNumberFormat="1" applyFont="1" applyFill="1" applyBorder="1" applyAlignment="1" applyProtection="1">
      <alignment shrinkToFit="1"/>
      <protection locked="0" hidden="1"/>
    </xf>
    <xf numFmtId="10" fontId="27" fillId="5" borderId="1" xfId="1467" applyNumberFormat="1" applyFont="1" applyFill="1" applyBorder="1" applyAlignment="1" applyProtection="1">
      <alignment shrinkToFit="1"/>
      <protection locked="0" hidden="1"/>
    </xf>
    <xf numFmtId="43" fontId="4" fillId="8" borderId="1" xfId="1686" applyFont="1" applyFill="1" applyBorder="1" applyAlignment="1">
      <alignment vertical="center"/>
    </xf>
    <xf numFmtId="43" fontId="27" fillId="4" borderId="1" xfId="1686" applyFont="1" applyFill="1" applyBorder="1" applyAlignment="1" applyProtection="1">
      <alignment shrinkToFit="1"/>
      <protection locked="0" hidden="1"/>
    </xf>
    <xf numFmtId="209" fontId="33" fillId="5" borderId="1" xfId="1560" applyNumberFormat="1" applyFont="1" applyFill="1" applyBorder="1" applyAlignment="1" applyProtection="1">
      <alignment shrinkToFit="1"/>
      <protection locked="0" hidden="1"/>
    </xf>
    <xf numFmtId="209" fontId="27" fillId="4" borderId="1" xfId="1560" applyNumberFormat="1" applyFont="1" applyFill="1" applyBorder="1" applyAlignment="1" applyProtection="1">
      <alignment shrinkToFit="1"/>
      <protection locked="0" hidden="1"/>
    </xf>
    <xf numFmtId="359" fontId="27" fillId="4" borderId="1" xfId="1560" applyNumberFormat="1" applyFont="1" applyFill="1" applyBorder="1" applyAlignment="1">
      <alignment horizontal="right" shrinkToFit="1"/>
    </xf>
    <xf numFmtId="359" fontId="27" fillId="10" borderId="1" xfId="1560" applyNumberFormat="1" applyFont="1" applyFill="1" applyBorder="1" applyAlignment="1">
      <alignment horizontal="right" shrinkToFit="1"/>
    </xf>
    <xf numFmtId="357" fontId="27" fillId="7" borderId="1" xfId="1560" applyNumberFormat="1" applyFont="1" applyFill="1" applyBorder="1" applyAlignment="1" applyProtection="1">
      <alignment horizontal="center" shrinkToFit="1"/>
      <protection locked="0" hidden="1"/>
    </xf>
    <xf numFmtId="9" fontId="27" fillId="5" borderId="1" xfId="1468" applyFont="1" applyFill="1" applyBorder="1" applyAlignment="1" applyProtection="1">
      <alignment shrinkToFit="1"/>
      <protection locked="0" hidden="1"/>
    </xf>
    <xf numFmtId="43" fontId="4" fillId="11" borderId="1" xfId="1676" applyFont="1" applyFill="1" applyBorder="1" applyAlignment="1">
      <alignment horizontal="right" vertical="center" shrinkToFit="1"/>
    </xf>
    <xf numFmtId="361" fontId="4" fillId="5" borderId="1" xfId="1676" applyNumberFormat="1" applyFont="1" applyFill="1" applyBorder="1" applyAlignment="1" applyProtection="1">
      <alignment shrinkToFit="1"/>
      <protection locked="0" hidden="1"/>
    </xf>
    <xf numFmtId="361" fontId="4" fillId="4" borderId="1" xfId="1676" applyNumberFormat="1" applyFont="1" applyFill="1" applyBorder="1" applyAlignment="1" applyProtection="1">
      <alignment shrinkToFit="1"/>
      <protection locked="0" hidden="1"/>
    </xf>
    <xf numFmtId="209" fontId="4" fillId="4" borderId="1" xfId="1467" applyNumberFormat="1" applyFont="1" applyFill="1" applyBorder="1" applyAlignment="1" applyProtection="1">
      <alignment shrinkToFit="1"/>
      <protection locked="0" hidden="1"/>
    </xf>
    <xf numFmtId="360" fontId="4" fillId="4" borderId="3" xfId="1676" applyNumberFormat="1" applyFont="1" applyFill="1" applyBorder="1" applyAlignment="1" applyProtection="1">
      <alignment shrinkToFit="1"/>
      <protection locked="0" hidden="1"/>
    </xf>
    <xf numFmtId="9" fontId="4" fillId="4" borderId="3" xfId="1456" applyNumberFormat="1" applyFont="1" applyFill="1" applyBorder="1" applyAlignment="1" applyProtection="1">
      <alignment shrinkToFit="1"/>
      <protection locked="0" hidden="1"/>
    </xf>
    <xf numFmtId="209" fontId="4" fillId="4" borderId="3" xfId="1467" applyNumberFormat="1" applyFont="1" applyFill="1" applyBorder="1" applyAlignment="1" applyProtection="1">
      <alignment shrinkToFit="1"/>
      <protection locked="0" hidden="1"/>
    </xf>
    <xf numFmtId="43" fontId="27" fillId="4" borderId="3" xfId="1686" applyFont="1" applyFill="1" applyBorder="1" applyAlignment="1" applyProtection="1">
      <alignment shrinkToFit="1"/>
      <protection locked="0" hidden="1"/>
    </xf>
    <xf numFmtId="2" fontId="33" fillId="0" borderId="1" xfId="1567" applyNumberFormat="1" applyFont="1" applyFill="1" applyBorder="1" applyAlignment="1">
      <alignment shrinkToFit="1"/>
    </xf>
    <xf numFmtId="1" fontId="33" fillId="0" borderId="1" xfId="1567" applyNumberFormat="1" applyFont="1" applyFill="1" applyBorder="1" applyAlignment="1">
      <alignment horizontal="center" shrinkToFit="1"/>
    </xf>
    <xf numFmtId="1" fontId="33" fillId="0" borderId="1" xfId="1567" applyNumberFormat="1" applyFont="1" applyFill="1" applyBorder="1" applyAlignment="1">
      <alignment shrinkToFit="1"/>
    </xf>
    <xf numFmtId="43" fontId="4" fillId="0" borderId="1" xfId="1531" applyNumberFormat="1" applyFont="1" applyBorder="1" applyAlignment="1">
      <alignment horizontal="right" vertical="center"/>
    </xf>
    <xf numFmtId="43" fontId="4" fillId="0" borderId="6" xfId="1531" applyNumberFormat="1" applyFont="1" applyBorder="1" applyAlignment="1">
      <alignment horizontal="right" vertical="center"/>
    </xf>
    <xf numFmtId="2" fontId="33" fillId="5" borderId="1" xfId="1567" applyNumberFormat="1" applyFont="1" applyFill="1" applyBorder="1" applyAlignment="1">
      <alignment shrinkToFit="1"/>
    </xf>
    <xf numFmtId="357" fontId="33" fillId="4" borderId="1" xfId="1560" applyNumberFormat="1" applyFont="1" applyFill="1" applyBorder="1" applyAlignment="1" applyProtection="1">
      <alignment shrinkToFit="1"/>
      <protection locked="0" hidden="1"/>
    </xf>
    <xf numFmtId="357" fontId="4" fillId="0" borderId="1" xfId="1560" applyNumberFormat="1" applyFont="1" applyFill="1" applyBorder="1" applyAlignment="1" applyProtection="1">
      <alignment shrinkToFit="1"/>
      <protection locked="0" hidden="1"/>
    </xf>
    <xf numFmtId="43" fontId="4" fillId="0" borderId="1" xfId="1676" applyNumberFormat="1" applyFont="1" applyFill="1" applyBorder="1" applyAlignment="1" applyProtection="1">
      <alignment shrinkToFit="1"/>
      <protection locked="0" hidden="1"/>
    </xf>
    <xf numFmtId="209" fontId="4" fillId="0" borderId="1" xfId="1676" applyNumberFormat="1" applyFont="1" applyFill="1" applyBorder="1" applyAlignment="1">
      <alignment horizontal="right" vertical="center"/>
    </xf>
    <xf numFmtId="9" fontId="27" fillId="7" borderId="1" xfId="1467" applyFont="1" applyFill="1" applyBorder="1" applyAlignment="1" applyProtection="1">
      <alignment shrinkToFit="1"/>
      <protection locked="0" hidden="1"/>
    </xf>
    <xf numFmtId="357" fontId="33" fillId="5" borderId="1" xfId="1560" applyNumberFormat="1" applyFont="1" applyFill="1" applyBorder="1" applyAlignment="1" applyProtection="1">
      <alignment shrinkToFit="1"/>
      <protection locked="0" hidden="1"/>
    </xf>
    <xf numFmtId="10" fontId="33" fillId="5" borderId="1" xfId="1467" applyNumberFormat="1" applyFont="1" applyFill="1" applyBorder="1" applyAlignment="1" applyProtection="1">
      <alignment shrinkToFit="1"/>
      <protection locked="0" hidden="1"/>
    </xf>
    <xf numFmtId="43" fontId="33" fillId="4" borderId="1" xfId="1686" applyFont="1" applyFill="1" applyBorder="1" applyAlignment="1" applyProtection="1">
      <alignment shrinkToFit="1"/>
      <protection locked="0" hidden="1"/>
    </xf>
    <xf numFmtId="209" fontId="33" fillId="4" borderId="1" xfId="1560" applyNumberFormat="1" applyFont="1" applyFill="1" applyBorder="1" applyAlignment="1" applyProtection="1">
      <alignment shrinkToFit="1"/>
      <protection locked="0" hidden="1"/>
    </xf>
    <xf numFmtId="209" fontId="33" fillId="9" borderId="1" xfId="1560" applyNumberFormat="1" applyFont="1" applyFill="1" applyBorder="1" applyAlignment="1" applyProtection="1">
      <alignment shrinkToFit="1"/>
      <protection locked="0" hidden="1"/>
    </xf>
    <xf numFmtId="359" fontId="33" fillId="4" borderId="1" xfId="1560" applyNumberFormat="1" applyFont="1" applyFill="1" applyBorder="1" applyAlignment="1">
      <alignment horizontal="right" shrinkToFit="1"/>
    </xf>
    <xf numFmtId="359" fontId="33" fillId="10" borderId="1" xfId="1560" applyNumberFormat="1" applyFont="1" applyFill="1" applyBorder="1" applyAlignment="1">
      <alignment horizontal="right" shrinkToFit="1"/>
    </xf>
    <xf numFmtId="9" fontId="33" fillId="4" borderId="1" xfId="1467" applyFont="1" applyFill="1" applyBorder="1" applyAlignment="1" applyProtection="1">
      <alignment horizontal="right" shrinkToFit="1"/>
      <protection locked="0" hidden="1"/>
    </xf>
    <xf numFmtId="2" fontId="33" fillId="0" borderId="1" xfId="1567" applyNumberFormat="1" applyFont="1" applyFill="1" applyBorder="1" applyAlignment="1">
      <alignment horizontal="center" shrinkToFit="1"/>
    </xf>
    <xf numFmtId="357" fontId="33" fillId="0" borderId="1" xfId="1560" applyNumberFormat="1" applyFont="1" applyFill="1" applyBorder="1" applyAlignment="1" applyProtection="1">
      <alignment shrinkToFit="1"/>
      <protection locked="0" hidden="1"/>
    </xf>
    <xf numFmtId="9" fontId="33" fillId="3" borderId="1" xfId="1467" applyFont="1" applyFill="1" applyBorder="1" applyAlignment="1" applyProtection="1">
      <alignment shrinkToFit="1"/>
      <protection locked="0" hidden="1"/>
    </xf>
    <xf numFmtId="2" fontId="33" fillId="3" borderId="1" xfId="1567" applyNumberFormat="1" applyFont="1" applyFill="1" applyBorder="1" applyAlignment="1">
      <alignment horizontal="center" shrinkToFit="1"/>
    </xf>
    <xf numFmtId="2" fontId="33" fillId="3" borderId="1" xfId="1567" applyNumberFormat="1" applyFont="1" applyFill="1" applyBorder="1" applyAlignment="1">
      <alignment shrinkToFit="1"/>
    </xf>
    <xf numFmtId="0" fontId="4" fillId="3" borderId="1" xfId="1531" applyFont="1" applyFill="1" applyBorder="1" applyAlignment="1">
      <alignment horizontal="center" vertical="center"/>
    </xf>
    <xf numFmtId="43" fontId="27" fillId="3" borderId="1" xfId="1686" applyFont="1" applyFill="1" applyBorder="1" applyAlignment="1" applyProtection="1">
      <alignment shrinkToFit="1"/>
      <protection locked="0" hidden="1"/>
    </xf>
    <xf numFmtId="357" fontId="27" fillId="3" borderId="1" xfId="1560" applyNumberFormat="1" applyFont="1" applyFill="1" applyBorder="1" applyAlignment="1" applyProtection="1">
      <alignment shrinkToFit="1"/>
      <protection locked="0" hidden="1"/>
    </xf>
    <xf numFmtId="209" fontId="33" fillId="3" borderId="1" xfId="1560" applyNumberFormat="1" applyFont="1" applyFill="1" applyBorder="1" applyAlignment="1" applyProtection="1">
      <alignment shrinkToFit="1"/>
      <protection locked="0" hidden="1"/>
    </xf>
    <xf numFmtId="359" fontId="33" fillId="3" borderId="1" xfId="1560" applyNumberFormat="1" applyFont="1" applyFill="1" applyBorder="1" applyAlignment="1">
      <alignment horizontal="right" shrinkToFit="1"/>
    </xf>
    <xf numFmtId="357" fontId="27" fillId="3" borderId="1" xfId="1560" applyNumberFormat="1" applyFont="1" applyFill="1" applyBorder="1" applyAlignment="1" applyProtection="1">
      <alignment horizontal="center" shrinkToFit="1"/>
      <protection locked="0" hidden="1"/>
    </xf>
    <xf numFmtId="43" fontId="27" fillId="3" borderId="1" xfId="1686" applyFont="1" applyFill="1" applyBorder="1" applyAlignment="1" applyProtection="1">
      <alignment horizontal="center" shrinkToFit="1"/>
      <protection locked="0" hidden="1"/>
    </xf>
    <xf numFmtId="9" fontId="33" fillId="3" borderId="1" xfId="1467" applyFont="1" applyFill="1" applyBorder="1" applyAlignment="1" applyProtection="1">
      <alignment horizontal="right" shrinkToFit="1"/>
      <protection locked="0" hidden="1"/>
    </xf>
    <xf numFmtId="9" fontId="27" fillId="3" borderId="1" xfId="1468" applyFont="1" applyFill="1" applyBorder="1" applyAlignment="1" applyProtection="1">
      <alignment shrinkToFit="1"/>
      <protection locked="0" hidden="1"/>
    </xf>
    <xf numFmtId="0" fontId="37" fillId="0" borderId="0" xfId="1525" applyFont="1"/>
    <xf numFmtId="0" fontId="24" fillId="0" borderId="0" xfId="1560" applyNumberFormat="1" applyFont="1" applyAlignment="1">
      <alignment vertical="center"/>
    </xf>
    <xf numFmtId="358" fontId="24" fillId="0" borderId="0" xfId="1560" applyNumberFormat="1" applyFont="1" applyAlignment="1">
      <alignment vertical="center"/>
    </xf>
    <xf numFmtId="353" fontId="38" fillId="0" borderId="0" xfId="6" applyNumberFormat="1" applyFont="1" applyFill="1" applyAlignment="1" applyProtection="1">
      <alignment horizontal="left" vertical="center" shrinkToFit="1"/>
      <protection locked="0" hidden="1"/>
    </xf>
    <xf numFmtId="0" fontId="38" fillId="0" borderId="0" xfId="6" applyFont="1" applyFill="1" applyAlignment="1" applyProtection="1">
      <alignment horizontal="left" vertical="center" wrapText="1"/>
    </xf>
    <xf numFmtId="0" fontId="5" fillId="0" borderId="14" xfId="1755" applyFont="1" applyFill="1" applyBorder="1" applyAlignment="1">
      <alignment horizontal="center" vertical="center" wrapText="1"/>
    </xf>
    <xf numFmtId="0" fontId="21" fillId="0" borderId="14" xfId="0" applyFont="1" applyFill="1" applyBorder="1" applyAlignment="1">
      <alignment horizontal="center" vertical="center"/>
    </xf>
    <xf numFmtId="0" fontId="5" fillId="3" borderId="1" xfId="0" applyFont="1" applyFill="1" applyBorder="1" applyAlignment="1">
      <alignment horizontal="center" vertical="center"/>
    </xf>
    <xf numFmtId="0" fontId="5" fillId="0" borderId="1" xfId="1755" applyFont="1" applyFill="1" applyBorder="1" applyAlignment="1">
      <alignment vertical="center" wrapText="1"/>
    </xf>
    <xf numFmtId="0" fontId="21" fillId="0" borderId="6" xfId="0" applyFont="1" applyFill="1" applyBorder="1" applyAlignment="1">
      <alignment horizontal="center" vertical="center"/>
    </xf>
    <xf numFmtId="0" fontId="4" fillId="0" borderId="1" xfId="1755" applyFont="1" applyFill="1" applyBorder="1" applyAlignment="1">
      <alignment horizontal="center" vertical="center"/>
    </xf>
    <xf numFmtId="0" fontId="4" fillId="0" borderId="1" xfId="1755" applyFont="1" applyFill="1" applyBorder="1" applyAlignment="1">
      <alignment horizontal="left" vertical="center"/>
    </xf>
    <xf numFmtId="0" fontId="4" fillId="0" borderId="1" xfId="1755" applyFont="1" applyFill="1" applyBorder="1" applyAlignment="1">
      <alignment vertical="center" shrinkToFit="1"/>
    </xf>
    <xf numFmtId="0" fontId="4" fillId="0" borderId="1" xfId="1755" applyFont="1" applyFill="1" applyBorder="1" applyAlignment="1">
      <alignment vertical="center"/>
    </xf>
    <xf numFmtId="354" fontId="4" fillId="0" borderId="1" xfId="1755" applyNumberFormat="1" applyFont="1" applyFill="1" applyBorder="1" applyAlignment="1">
      <alignment horizontal="center" vertical="center"/>
    </xf>
    <xf numFmtId="354" fontId="4" fillId="0" borderId="1" xfId="1755" applyNumberFormat="1" applyFont="1" applyFill="1" applyBorder="1" applyAlignment="1">
      <alignment vertical="center"/>
    </xf>
    <xf numFmtId="0" fontId="4" fillId="0" borderId="14" xfId="0" applyFont="1" applyFill="1" applyBorder="1" applyAlignment="1">
      <alignment horizontal="center" vertical="center"/>
    </xf>
    <xf numFmtId="0" fontId="4" fillId="0" borderId="3" xfId="0" applyFont="1" applyFill="1" applyBorder="1" applyAlignment="1">
      <alignment horizontal="center" vertical="center"/>
    </xf>
    <xf numFmtId="14" fontId="4" fillId="0" borderId="6" xfId="0" applyNumberFormat="1" applyFont="1" applyFill="1" applyBorder="1" applyAlignment="1">
      <alignment horizontal="center" vertical="center"/>
    </xf>
    <xf numFmtId="0" fontId="4" fillId="0" borderId="0" xfId="0" applyFont="1" applyFill="1" applyAlignment="1">
      <alignment horizontal="center" vertical="center" wrapText="1"/>
    </xf>
    <xf numFmtId="288" fontId="4" fillId="0" borderId="1" xfId="0" applyNumberFormat="1" applyFont="1" applyFill="1" applyBorder="1" applyAlignment="1">
      <alignment vertical="center"/>
    </xf>
    <xf numFmtId="57" fontId="4" fillId="0" borderId="1" xfId="1755" applyNumberFormat="1" applyFont="1" applyFill="1" applyBorder="1" applyAlignment="1">
      <alignment horizontal="center" vertical="center"/>
    </xf>
    <xf numFmtId="0" fontId="4" fillId="0" borderId="1" xfId="1755" applyFont="1" applyFill="1" applyBorder="1" applyAlignment="1">
      <alignment horizontal="right" vertical="center"/>
    </xf>
    <xf numFmtId="43" fontId="4" fillId="0" borderId="16" xfId="0" applyNumberFormat="1" applyFont="1" applyFill="1" applyBorder="1" applyAlignment="1">
      <alignment horizontal="right" vertical="center"/>
    </xf>
    <xf numFmtId="0" fontId="4" fillId="0" borderId="1" xfId="0" applyFont="1" applyFill="1" applyBorder="1" applyAlignment="1">
      <alignment horizontal="right" vertical="center"/>
    </xf>
    <xf numFmtId="360" fontId="4" fillId="0" borderId="1" xfId="1700" applyNumberFormat="1" applyFont="1" applyFill="1" applyBorder="1" applyAlignment="1">
      <alignment horizontal="right" vertical="center" shrinkToFit="1"/>
    </xf>
    <xf numFmtId="43" fontId="4" fillId="0" borderId="1" xfId="1700" applyFont="1" applyFill="1" applyBorder="1" applyAlignment="1">
      <alignment horizontal="right" vertical="center" shrinkToFit="1"/>
    </xf>
    <xf numFmtId="43" fontId="4" fillId="0" borderId="1" xfId="1700" applyFont="1" applyFill="1" applyBorder="1" applyAlignment="1">
      <alignment horizontal="left" vertical="center" shrinkToFit="1"/>
    </xf>
    <xf numFmtId="57" fontId="4" fillId="0" borderId="1" xfId="1537" applyNumberFormat="1" applyFont="1" applyFill="1" applyBorder="1" applyAlignment="1">
      <alignment horizontal="center" vertical="center" shrinkToFit="1"/>
    </xf>
    <xf numFmtId="10" fontId="4" fillId="0" borderId="1" xfId="1454" applyNumberFormat="1" applyFont="1" applyFill="1" applyBorder="1" applyAlignment="1">
      <alignment horizontal="right" vertical="center" shrinkToFit="1"/>
    </xf>
    <xf numFmtId="0" fontId="39" fillId="0" borderId="0" xfId="1541" applyFont="1" applyFill="1" applyAlignment="1">
      <alignment horizontal="center" vertical="center"/>
    </xf>
    <xf numFmtId="0" fontId="2" fillId="0" borderId="0" xfId="1541" applyFont="1" applyFill="1" applyAlignment="1">
      <alignment horizontal="right" vertical="center"/>
    </xf>
    <xf numFmtId="239" fontId="17" fillId="0" borderId="0" xfId="1541" applyNumberFormat="1" applyFont="1" applyFill="1" applyBorder="1" applyAlignment="1">
      <alignment horizontal="left" vertical="center"/>
    </xf>
    <xf numFmtId="239" fontId="2" fillId="0" borderId="0" xfId="1548" applyNumberFormat="1" applyFont="1" applyFill="1" applyAlignment="1">
      <alignment horizontal="center" vertical="center"/>
    </xf>
    <xf numFmtId="0" fontId="17" fillId="0" borderId="0" xfId="1541" applyFont="1" applyFill="1" applyBorder="1" applyAlignment="1">
      <alignment horizontal="left" vertical="center"/>
    </xf>
    <xf numFmtId="0" fontId="17" fillId="0" borderId="0" xfId="1541" applyFont="1" applyFill="1" applyBorder="1" applyAlignment="1">
      <alignment horizontal="right" vertical="center"/>
    </xf>
    <xf numFmtId="239" fontId="2" fillId="0" borderId="0" xfId="1548" applyNumberFormat="1" applyFont="1" applyFill="1" applyAlignment="1">
      <alignment horizontal="right" vertical="center"/>
    </xf>
    <xf numFmtId="0" fontId="2" fillId="0" borderId="1" xfId="1548" applyFont="1" applyFill="1" applyBorder="1" applyAlignment="1">
      <alignment horizontal="center" vertical="center"/>
    </xf>
    <xf numFmtId="0" fontId="2" fillId="0" borderId="6" xfId="1548" applyFont="1" applyFill="1" applyBorder="1" applyAlignment="1">
      <alignment horizontal="center" vertical="center"/>
    </xf>
    <xf numFmtId="0" fontId="2" fillId="0" borderId="14" xfId="1548" applyFont="1" applyFill="1" applyBorder="1" applyAlignment="1">
      <alignment horizontal="center" vertical="center"/>
    </xf>
    <xf numFmtId="0" fontId="2" fillId="0" borderId="3" xfId="1548" applyFont="1" applyFill="1" applyBorder="1" applyAlignment="1">
      <alignment horizontal="center" vertical="center"/>
    </xf>
    <xf numFmtId="0" fontId="40" fillId="0" borderId="3" xfId="1548" applyFont="1" applyFill="1" applyBorder="1" applyAlignment="1">
      <alignment horizontal="center" vertical="center"/>
    </xf>
    <xf numFmtId="2" fontId="40" fillId="0" borderId="1" xfId="1548" applyNumberFormat="1" applyFont="1" applyFill="1" applyBorder="1" applyAlignment="1">
      <alignment horizontal="center" vertical="center"/>
    </xf>
    <xf numFmtId="0" fontId="2" fillId="0" borderId="1" xfId="1548" applyFont="1" applyFill="1" applyBorder="1" applyAlignment="1">
      <alignment horizontal="center" vertical="center" wrapText="1"/>
    </xf>
    <xf numFmtId="0" fontId="2" fillId="0" borderId="1" xfId="1569" applyFont="1" applyFill="1" applyBorder="1" applyAlignment="1">
      <alignment horizontal="center" vertical="center" wrapText="1"/>
    </xf>
    <xf numFmtId="0" fontId="2" fillId="0" borderId="1" xfId="1563" applyFont="1" applyFill="1" applyBorder="1" applyAlignment="1">
      <alignment horizontal="center" vertical="center" wrapText="1"/>
    </xf>
    <xf numFmtId="0" fontId="4" fillId="0" borderId="6" xfId="1541" applyFont="1" applyFill="1" applyBorder="1" applyAlignment="1">
      <alignment horizontal="center" vertical="center" wrapText="1"/>
    </xf>
    <xf numFmtId="0" fontId="4" fillId="0" borderId="14" xfId="1541" applyFont="1" applyFill="1" applyBorder="1" applyAlignment="1">
      <alignment horizontal="center" vertical="center" wrapText="1"/>
    </xf>
    <xf numFmtId="0" fontId="4" fillId="0" borderId="3" xfId="1541" applyFont="1" applyFill="1" applyBorder="1" applyAlignment="1">
      <alignment horizontal="center" vertical="center" wrapText="1"/>
    </xf>
    <xf numFmtId="0" fontId="4" fillId="0" borderId="1" xfId="1541" applyFont="1" applyFill="1" applyBorder="1" applyAlignment="1">
      <alignment horizontal="center" vertical="center" wrapText="1"/>
    </xf>
    <xf numFmtId="0" fontId="4" fillId="0" borderId="1" xfId="1541" applyFont="1" applyFill="1" applyBorder="1" applyAlignment="1">
      <alignment horizontal="center" vertical="center"/>
    </xf>
    <xf numFmtId="0" fontId="22" fillId="0" borderId="6" xfId="1541" applyFont="1" applyFill="1" applyBorder="1" applyAlignment="1">
      <alignment horizontal="center" vertical="center" wrapText="1"/>
    </xf>
    <xf numFmtId="0" fontId="11" fillId="0" borderId="6" xfId="1548" applyFont="1" applyFill="1" applyBorder="1" applyAlignment="1">
      <alignment horizontal="center" vertical="center" wrapText="1"/>
    </xf>
    <xf numFmtId="0" fontId="2" fillId="0" borderId="3" xfId="1548" applyFont="1" applyFill="1" applyBorder="1" applyAlignment="1">
      <alignment horizontal="center" vertical="center" wrapText="1"/>
    </xf>
    <xf numFmtId="0" fontId="11" fillId="0" borderId="14" xfId="1548" applyFont="1" applyFill="1" applyBorder="1" applyAlignment="1">
      <alignment horizontal="center" vertical="center" wrapText="1"/>
    </xf>
    <xf numFmtId="0" fontId="11" fillId="0" borderId="3" xfId="1548" applyFont="1" applyFill="1" applyBorder="1" applyAlignment="1">
      <alignment horizontal="center" vertical="center" wrapText="1"/>
    </xf>
    <xf numFmtId="0" fontId="11" fillId="0" borderId="1" xfId="1548" applyFont="1" applyFill="1" applyBorder="1" applyAlignment="1">
      <alignment horizontal="center" vertical="center" wrapText="1"/>
    </xf>
    <xf numFmtId="0" fontId="2" fillId="0" borderId="14" xfId="1548" applyFont="1" applyFill="1" applyBorder="1" applyAlignment="1">
      <alignment horizontal="center" vertical="center" wrapText="1"/>
    </xf>
    <xf numFmtId="0" fontId="2" fillId="0" borderId="6" xfId="1548" applyFont="1" applyFill="1" applyBorder="1" applyAlignment="1">
      <alignment horizontal="center" vertical="center" wrapText="1"/>
    </xf>
    <xf numFmtId="0" fontId="22" fillId="0" borderId="1" xfId="1541" applyFont="1" applyFill="1" applyBorder="1" applyAlignment="1">
      <alignment horizontal="center" vertical="center" wrapText="1"/>
    </xf>
    <xf numFmtId="10" fontId="4" fillId="0" borderId="1" xfId="1548" applyNumberFormat="1" applyFont="1" applyFill="1" applyBorder="1" applyAlignment="1">
      <alignment horizontal="center" vertical="center" shrinkToFit="1"/>
    </xf>
    <xf numFmtId="10" fontId="22" fillId="0" borderId="1" xfId="1548" applyNumberFormat="1" applyFont="1" applyFill="1" applyBorder="1" applyAlignment="1">
      <alignment horizontal="center" vertical="center" shrinkToFit="1"/>
    </xf>
    <xf numFmtId="360" fontId="4" fillId="12" borderId="1" xfId="1700" applyNumberFormat="1" applyFont="1" applyFill="1" applyBorder="1" applyAlignment="1">
      <alignment horizontal="right" vertical="center" shrinkToFit="1"/>
    </xf>
    <xf numFmtId="43" fontId="4" fillId="12" borderId="1" xfId="1700" applyFont="1" applyFill="1" applyBorder="1" applyAlignment="1">
      <alignment horizontal="right" vertical="center" shrinkToFit="1"/>
    </xf>
    <xf numFmtId="43" fontId="4" fillId="12" borderId="1" xfId="1700" applyFont="1" applyFill="1" applyBorder="1" applyAlignment="1">
      <alignment horizontal="left" vertical="center" shrinkToFit="1"/>
    </xf>
    <xf numFmtId="57" fontId="4" fillId="12" borderId="1" xfId="1537" applyNumberFormat="1" applyFont="1" applyFill="1" applyBorder="1" applyAlignment="1">
      <alignment horizontal="center" vertical="center" shrinkToFit="1"/>
    </xf>
    <xf numFmtId="43" fontId="4" fillId="7" borderId="1" xfId="1700" applyFont="1" applyFill="1" applyBorder="1" applyAlignment="1">
      <alignment horizontal="right" vertical="center" shrinkToFit="1"/>
    </xf>
    <xf numFmtId="10" fontId="4" fillId="7" borderId="1" xfId="1454" applyNumberFormat="1" applyFont="1" applyFill="1" applyBorder="1" applyAlignment="1">
      <alignment horizontal="right" vertical="center" shrinkToFit="1"/>
    </xf>
    <xf numFmtId="10" fontId="4" fillId="7" borderId="1" xfId="1700" applyNumberFormat="1" applyFont="1" applyFill="1" applyBorder="1" applyAlignment="1">
      <alignment horizontal="right" vertical="center" shrinkToFit="1"/>
    </xf>
    <xf numFmtId="357" fontId="27" fillId="5" borderId="1" xfId="1560" applyNumberFormat="1" applyFont="1" applyFill="1" applyBorder="1" applyAlignment="1" applyProtection="1">
      <alignment horizontal="center" vertical="center" shrinkToFit="1"/>
      <protection locked="0" hidden="1"/>
    </xf>
    <xf numFmtId="43" fontId="4" fillId="11" borderId="1" xfId="1700" applyFont="1" applyFill="1" applyBorder="1" applyAlignment="1">
      <alignment horizontal="right" vertical="center" shrinkToFit="1"/>
    </xf>
    <xf numFmtId="356" fontId="4" fillId="7" borderId="1" xfId="1537" applyNumberFormat="1" applyFont="1" applyFill="1" applyBorder="1" applyAlignment="1">
      <alignment horizontal="center" vertical="center" shrinkToFit="1"/>
    </xf>
    <xf numFmtId="356" fontId="4" fillId="0" borderId="1" xfId="1537" applyNumberFormat="1" applyFont="1" applyFill="1" applyBorder="1" applyAlignment="1">
      <alignment horizontal="center" vertical="center" shrinkToFit="1"/>
    </xf>
    <xf numFmtId="9" fontId="4" fillId="0" borderId="1" xfId="1700" applyNumberFormat="1" applyFont="1" applyFill="1" applyBorder="1" applyAlignment="1">
      <alignment horizontal="right" vertical="center" shrinkToFit="1"/>
    </xf>
    <xf numFmtId="288" fontId="2" fillId="12" borderId="1" xfId="1548" applyNumberFormat="1" applyFont="1" applyFill="1" applyBorder="1" applyAlignment="1" applyProtection="1">
      <alignment horizontal="center" vertical="center" shrinkToFit="1"/>
    </xf>
    <xf numFmtId="288" fontId="2" fillId="0" borderId="1" xfId="1548" applyNumberFormat="1" applyFont="1" applyFill="1" applyBorder="1" applyAlignment="1" applyProtection="1">
      <alignment horizontal="center" vertical="center" shrinkToFit="1"/>
    </xf>
    <xf numFmtId="0" fontId="2" fillId="7" borderId="1" xfId="1548" applyFont="1" applyFill="1" applyBorder="1" applyAlignment="1">
      <alignment vertical="center" shrinkToFit="1"/>
    </xf>
    <xf numFmtId="362" fontId="2" fillId="7" borderId="1" xfId="1548" applyNumberFormat="1" applyFont="1" applyFill="1" applyBorder="1" applyAlignment="1">
      <alignment vertical="center" shrinkToFit="1"/>
    </xf>
    <xf numFmtId="362" fontId="2" fillId="0" borderId="1" xfId="1548" applyNumberFormat="1" applyFont="1" applyFill="1" applyBorder="1" applyAlignment="1">
      <alignment vertical="center" shrinkToFit="1"/>
    </xf>
    <xf numFmtId="10" fontId="2" fillId="7" borderId="1" xfId="1548" applyNumberFormat="1" applyFont="1" applyFill="1" applyBorder="1" applyAlignment="1">
      <alignment horizontal="right" vertical="center" shrinkToFit="1"/>
    </xf>
    <xf numFmtId="362" fontId="2" fillId="7" borderId="1" xfId="1548" applyNumberFormat="1" applyFont="1" applyFill="1" applyBorder="1" applyAlignment="1">
      <alignment horizontal="right" vertical="center" shrinkToFit="1"/>
    </xf>
    <xf numFmtId="239" fontId="2" fillId="0" borderId="1" xfId="1548" applyNumberFormat="1" applyFont="1" applyFill="1" applyBorder="1" applyAlignment="1">
      <alignment horizontal="right" vertical="center" shrinkToFit="1"/>
    </xf>
    <xf numFmtId="10" fontId="2" fillId="0" borderId="1" xfId="1548" applyNumberFormat="1" applyFont="1" applyFill="1" applyBorder="1" applyAlignment="1">
      <alignment horizontal="right" vertical="center" shrinkToFit="1"/>
    </xf>
    <xf numFmtId="362" fontId="2" fillId="0" borderId="1" xfId="1548" applyNumberFormat="1" applyFont="1" applyFill="1" applyBorder="1" applyAlignment="1">
      <alignment horizontal="right" vertical="center" shrinkToFit="1"/>
    </xf>
    <xf numFmtId="363" fontId="2" fillId="7" borderId="1" xfId="1548" applyNumberFormat="1" applyFont="1" applyFill="1" applyBorder="1" applyAlignment="1">
      <alignment horizontal="center" vertical="center" shrinkToFit="1"/>
    </xf>
    <xf numFmtId="363" fontId="2" fillId="11" borderId="1" xfId="1548" applyNumberFormat="1" applyFont="1" applyFill="1" applyBorder="1" applyAlignment="1">
      <alignment horizontal="center" vertical="center" shrinkToFit="1"/>
    </xf>
    <xf numFmtId="359" fontId="2" fillId="7" borderId="1" xfId="1548" applyNumberFormat="1" applyFont="1" applyFill="1" applyBorder="1" applyAlignment="1">
      <alignment horizontal="center" vertical="center" shrinkToFit="1"/>
    </xf>
    <xf numFmtId="359" fontId="2" fillId="0" borderId="1" xfId="1548" applyNumberFormat="1" applyFont="1" applyFill="1" applyBorder="1" applyAlignment="1">
      <alignment horizontal="center" vertical="center" shrinkToFit="1"/>
    </xf>
    <xf numFmtId="239" fontId="2" fillId="7" borderId="1" xfId="1548" applyNumberFormat="1" applyFont="1" applyFill="1" applyBorder="1" applyAlignment="1">
      <alignment horizontal="right" vertical="center" shrinkToFit="1"/>
    </xf>
    <xf numFmtId="362" fontId="2" fillId="7" borderId="1" xfId="1548" applyNumberFormat="1" applyFont="1" applyFill="1" applyBorder="1" applyAlignment="1">
      <alignment horizontal="center" vertical="center" shrinkToFit="1"/>
    </xf>
    <xf numFmtId="362" fontId="2" fillId="0" borderId="1" xfId="1548" applyNumberFormat="1" applyFont="1" applyFill="1" applyBorder="1" applyAlignment="1">
      <alignment horizontal="center" vertical="center" shrinkToFit="1"/>
    </xf>
    <xf numFmtId="364" fontId="2" fillId="7" borderId="1" xfId="1548" applyNumberFormat="1" applyFont="1" applyFill="1" applyBorder="1" applyAlignment="1">
      <alignment horizontal="right" vertical="center" shrinkToFit="1"/>
    </xf>
    <xf numFmtId="364" fontId="2" fillId="7" borderId="1" xfId="1548" applyNumberFormat="1" applyFont="1" applyFill="1" applyBorder="1" applyAlignment="1">
      <alignment horizontal="center" vertical="center" shrinkToFit="1"/>
    </xf>
    <xf numFmtId="0" fontId="2" fillId="0" borderId="0" xfId="1541" applyFont="1" applyFill="1" applyAlignment="1">
      <alignment vertical="center"/>
    </xf>
    <xf numFmtId="0" fontId="5" fillId="0" borderId="8" xfId="0" applyFont="1" applyFill="1" applyBorder="1" applyAlignment="1">
      <alignment horizontal="center" vertical="center" wrapText="1"/>
    </xf>
    <xf numFmtId="0" fontId="5" fillId="0" borderId="1" xfId="1755" applyFont="1" applyFill="1" applyBorder="1" applyAlignment="1">
      <alignment horizontal="right" vertical="center" wrapText="1"/>
    </xf>
    <xf numFmtId="0" fontId="5" fillId="0" borderId="7" xfId="0" applyFont="1" applyFill="1" applyBorder="1" applyAlignment="1">
      <alignment horizontal="center" vertical="center" wrapText="1"/>
    </xf>
    <xf numFmtId="43" fontId="4" fillId="0" borderId="1" xfId="1" applyFont="1" applyFill="1" applyBorder="1" applyAlignment="1">
      <alignment horizontal="left" vertical="center"/>
    </xf>
    <xf numFmtId="0" fontId="4" fillId="0" borderId="1" xfId="1548" applyFont="1" applyFill="1" applyBorder="1" applyAlignment="1">
      <alignment horizontal="left" vertical="center" shrinkToFit="1"/>
    </xf>
    <xf numFmtId="0" fontId="4" fillId="0" borderId="0" xfId="1574" applyFont="1" applyFill="1">
      <alignment vertical="center"/>
    </xf>
    <xf numFmtId="0" fontId="4" fillId="0" borderId="0" xfId="1558" applyFont="1" applyFill="1"/>
    <xf numFmtId="0" fontId="4" fillId="0" borderId="0" xfId="1575" applyFont="1" applyFill="1"/>
    <xf numFmtId="0" fontId="4" fillId="0" borderId="0" xfId="1574" applyFont="1" applyFill="1" applyAlignment="1">
      <alignment horizontal="left"/>
    </xf>
    <xf numFmtId="0" fontId="4" fillId="0" borderId="0" xfId="1558" applyFont="1" applyFill="1" applyAlignment="1"/>
    <xf numFmtId="0" fontId="5" fillId="0" borderId="1" xfId="1755" applyFont="1" applyBorder="1" applyAlignment="1">
      <alignment horizontal="center" vertical="center" wrapText="1"/>
    </xf>
    <xf numFmtId="0" fontId="5" fillId="0" borderId="8" xfId="1574" applyNumberFormat="1" applyFont="1" applyFill="1" applyBorder="1" applyAlignment="1">
      <alignment horizontal="center" vertical="center" wrapText="1"/>
    </xf>
    <xf numFmtId="0" fontId="5" fillId="0" borderId="7" xfId="1574" applyNumberFormat="1" applyFont="1" applyFill="1" applyBorder="1" applyAlignment="1">
      <alignment horizontal="center" vertical="center" wrapText="1"/>
    </xf>
    <xf numFmtId="0" fontId="4" fillId="0" borderId="14" xfId="0" applyFont="1" applyBorder="1"/>
    <xf numFmtId="0" fontId="4" fillId="0" borderId="3" xfId="0" applyFont="1" applyBorder="1"/>
    <xf numFmtId="14" fontId="4" fillId="0" borderId="6" xfId="0" applyNumberFormat="1" applyFont="1" applyBorder="1" applyAlignment="1">
      <alignment horizontal="center" vertical="center"/>
    </xf>
    <xf numFmtId="14" fontId="4" fillId="0" borderId="0" xfId="0" applyNumberFormat="1" applyFont="1" applyBorder="1" applyAlignment="1">
      <alignment horizontal="center" vertical="center"/>
    </xf>
    <xf numFmtId="288" fontId="4" fillId="0" borderId="0" xfId="0" applyNumberFormat="1" applyFont="1" applyFill="1" applyBorder="1" applyAlignment="1">
      <alignment horizontal="center" vertical="center" wrapText="1"/>
    </xf>
    <xf numFmtId="353" fontId="12" fillId="2" borderId="0" xfId="6" applyNumberFormat="1" applyFont="1" applyFill="1" applyAlignment="1" applyProtection="1">
      <alignment horizontal="left" vertical="center" shrinkToFit="1"/>
      <protection locked="0" hidden="1"/>
    </xf>
    <xf numFmtId="49" fontId="34" fillId="0" borderId="1" xfId="0" applyNumberFormat="1" applyFont="1" applyBorder="1" applyAlignment="1">
      <alignment horizontal="center" vertical="center"/>
    </xf>
    <xf numFmtId="0" fontId="4" fillId="0" borderId="0" xfId="1566" applyFont="1" applyFill="1" applyAlignment="1">
      <alignment vertical="center"/>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4" fillId="0" borderId="3" xfId="1566" applyNumberFormat="1" applyFont="1" applyFill="1" applyBorder="1" applyAlignment="1">
      <alignment horizontal="right" vertical="center" wrapText="1"/>
    </xf>
    <xf numFmtId="43" fontId="4" fillId="0" borderId="1" xfId="1566" applyNumberFormat="1" applyFont="1" applyFill="1" applyBorder="1" applyAlignment="1">
      <alignment horizontal="right" vertical="center" wrapText="1"/>
    </xf>
    <xf numFmtId="0" fontId="4" fillId="0" borderId="0" xfId="0" applyFont="1" applyAlignment="1">
      <alignment horizontal="center" vertical="center"/>
    </xf>
    <xf numFmtId="0" fontId="3" fillId="0" borderId="0" xfId="1559" applyFont="1" applyAlignment="1">
      <alignment horizontal="center" vertical="center"/>
    </xf>
    <xf numFmtId="288" fontId="4" fillId="0" borderId="0" xfId="0" applyNumberFormat="1" applyFont="1" applyAlignment="1">
      <alignment vertical="center"/>
    </xf>
    <xf numFmtId="0" fontId="5" fillId="0" borderId="1" xfId="1559" applyFont="1" applyFill="1" applyBorder="1" applyAlignment="1">
      <alignment horizontal="center" vertical="center"/>
    </xf>
    <xf numFmtId="0" fontId="5" fillId="0" borderId="8" xfId="1559" applyFont="1" applyBorder="1" applyAlignment="1">
      <alignment horizontal="center" vertical="center" wrapText="1"/>
    </xf>
    <xf numFmtId="0" fontId="5" fillId="0" borderId="1" xfId="1559" applyFont="1" applyFill="1" applyBorder="1" applyAlignment="1">
      <alignment horizontal="center" vertical="center" wrapText="1"/>
    </xf>
    <xf numFmtId="0" fontId="5" fillId="0" borderId="12" xfId="1559" applyFont="1" applyFill="1" applyBorder="1" applyAlignment="1">
      <alignment horizontal="center" vertical="center"/>
    </xf>
    <xf numFmtId="0" fontId="5" fillId="0" borderId="5" xfId="1559" applyFont="1" applyFill="1" applyBorder="1" applyAlignment="1">
      <alignment horizontal="center" vertical="center"/>
    </xf>
    <xf numFmtId="0" fontId="5" fillId="0" borderId="8" xfId="1559" applyFont="1" applyFill="1" applyBorder="1" applyAlignment="1">
      <alignment horizontal="center" vertical="center" wrapText="1"/>
    </xf>
    <xf numFmtId="0" fontId="5" fillId="0" borderId="6" xfId="1559" applyFont="1" applyFill="1" applyBorder="1" applyAlignment="1">
      <alignment horizontal="center" vertical="center" wrapText="1"/>
    </xf>
    <xf numFmtId="0" fontId="5" fillId="0" borderId="2" xfId="1559" applyFont="1" applyFill="1" applyBorder="1" applyAlignment="1">
      <alignment horizontal="center" vertical="center" wrapText="1"/>
    </xf>
    <xf numFmtId="0" fontId="5" fillId="0" borderId="4" xfId="1559" applyFont="1" applyFill="1" applyBorder="1" applyAlignment="1">
      <alignment horizontal="center" vertical="center"/>
    </xf>
    <xf numFmtId="0" fontId="5" fillId="0" borderId="7" xfId="1559" applyFont="1" applyBorder="1" applyAlignment="1">
      <alignment horizontal="center" vertical="center" wrapText="1"/>
    </xf>
    <xf numFmtId="0" fontId="5" fillId="0" borderId="7" xfId="1559" applyFont="1" applyFill="1" applyBorder="1" applyAlignment="1">
      <alignment horizontal="center" vertical="center" wrapText="1"/>
    </xf>
    <xf numFmtId="0" fontId="5" fillId="0" borderId="3" xfId="1559" applyFont="1" applyFill="1" applyBorder="1" applyAlignment="1">
      <alignment horizontal="center" vertical="center"/>
    </xf>
    <xf numFmtId="0" fontId="4" fillId="0" borderId="1" xfId="1559" applyFont="1" applyBorder="1" applyAlignment="1">
      <alignment horizontal="center" vertical="center"/>
    </xf>
    <xf numFmtId="0" fontId="4" fillId="0" borderId="1" xfId="1559" applyFont="1" applyBorder="1" applyAlignment="1">
      <alignment vertical="center"/>
    </xf>
    <xf numFmtId="357" fontId="4" fillId="0" borderId="1" xfId="1559" applyNumberFormat="1" applyFont="1" applyBorder="1" applyAlignment="1">
      <alignment vertical="center"/>
    </xf>
    <xf numFmtId="43" fontId="4" fillId="0" borderId="1" xfId="1" applyFont="1" applyBorder="1" applyAlignment="1">
      <alignment vertical="center"/>
    </xf>
    <xf numFmtId="43" fontId="4" fillId="0" borderId="6" xfId="1" applyFont="1" applyBorder="1" applyAlignment="1">
      <alignment vertical="center"/>
    </xf>
    <xf numFmtId="43" fontId="4" fillId="0" borderId="2" xfId="1" applyFont="1" applyBorder="1" applyAlignment="1">
      <alignment vertical="center"/>
    </xf>
    <xf numFmtId="43" fontId="4" fillId="0" borderId="3" xfId="1" applyFont="1" applyBorder="1" applyAlignment="1">
      <alignment vertical="center"/>
    </xf>
    <xf numFmtId="0" fontId="4" fillId="0" borderId="1" xfId="1559" applyFont="1" applyFill="1" applyBorder="1" applyAlignment="1">
      <alignment horizontal="center" vertical="center"/>
    </xf>
    <xf numFmtId="0" fontId="4" fillId="0" borderId="1" xfId="1559" applyFont="1" applyFill="1" applyBorder="1" applyAlignment="1">
      <alignment vertical="center"/>
    </xf>
    <xf numFmtId="357" fontId="4" fillId="0" borderId="1" xfId="1559" applyNumberFormat="1" applyFont="1" applyFill="1" applyBorder="1" applyAlignment="1">
      <alignment vertical="center"/>
    </xf>
    <xf numFmtId="43" fontId="4" fillId="0" borderId="6" xfId="1" applyFont="1" applyFill="1" applyBorder="1" applyAlignment="1">
      <alignment vertical="center"/>
    </xf>
    <xf numFmtId="43" fontId="4" fillId="0" borderId="2" xfId="1" applyFont="1" applyFill="1" applyBorder="1" applyAlignment="1">
      <alignment vertical="center"/>
    </xf>
    <xf numFmtId="43" fontId="4" fillId="0" borderId="3" xfId="1" applyFont="1" applyFill="1" applyBorder="1" applyAlignment="1">
      <alignment vertical="center"/>
    </xf>
    <xf numFmtId="43" fontId="4" fillId="0" borderId="6" xfId="1" applyFont="1" applyBorder="1" applyAlignment="1">
      <alignment horizontal="right" vertical="center"/>
    </xf>
    <xf numFmtId="0" fontId="4" fillId="0" borderId="0" xfId="1559" applyFont="1" applyFill="1" applyAlignment="1">
      <alignment horizontal="center" vertical="center"/>
    </xf>
    <xf numFmtId="288" fontId="5" fillId="0" borderId="1" xfId="0" applyNumberFormat="1" applyFont="1" applyBorder="1" applyAlignment="1">
      <alignment horizontal="center" vertical="center"/>
    </xf>
    <xf numFmtId="0" fontId="4" fillId="0" borderId="15" xfId="1559" applyFont="1" applyBorder="1" applyAlignment="1">
      <alignment vertical="center"/>
    </xf>
    <xf numFmtId="288" fontId="4" fillId="0" borderId="15" xfId="1559" applyNumberFormat="1" applyFont="1" applyBorder="1" applyAlignment="1">
      <alignment vertical="center"/>
    </xf>
    <xf numFmtId="0" fontId="5" fillId="0" borderId="6" xfId="1559" applyFont="1" applyFill="1" applyBorder="1" applyAlignment="1">
      <alignment horizontal="center" vertical="center"/>
    </xf>
    <xf numFmtId="0" fontId="5" fillId="0" borderId="14" xfId="1559" applyFont="1" applyFill="1" applyBorder="1" applyAlignment="1">
      <alignment horizontal="center" vertical="center"/>
    </xf>
    <xf numFmtId="0" fontId="5" fillId="0" borderId="2" xfId="1559" applyFont="1" applyFill="1" applyBorder="1" applyAlignment="1">
      <alignment horizontal="center" vertical="center"/>
    </xf>
    <xf numFmtId="288" fontId="5" fillId="0" borderId="1" xfId="1559" applyNumberFormat="1" applyFont="1" applyFill="1" applyBorder="1" applyAlignment="1">
      <alignment horizontal="center" vertical="center"/>
    </xf>
    <xf numFmtId="0" fontId="5" fillId="0" borderId="3" xfId="1559" applyFont="1" applyFill="1" applyBorder="1" applyAlignment="1">
      <alignment horizontal="center" vertical="center" wrapText="1"/>
    </xf>
    <xf numFmtId="43" fontId="4" fillId="0" borderId="1" xfId="1559" applyNumberFormat="1" applyFont="1" applyBorder="1" applyAlignment="1">
      <alignment vertical="center"/>
    </xf>
    <xf numFmtId="43" fontId="4" fillId="0" borderId="6" xfId="1559" applyNumberFormat="1" applyFont="1" applyBorder="1" applyAlignment="1">
      <alignment vertical="center"/>
    </xf>
    <xf numFmtId="43" fontId="4" fillId="0" borderId="2" xfId="1559" applyNumberFormat="1" applyFont="1" applyBorder="1" applyAlignment="1">
      <alignment vertical="center"/>
    </xf>
    <xf numFmtId="0" fontId="4" fillId="0" borderId="3" xfId="1559" applyFont="1" applyBorder="1" applyAlignment="1">
      <alignment vertical="center"/>
    </xf>
    <xf numFmtId="288" fontId="4" fillId="0" borderId="1" xfId="1" applyNumberFormat="1" applyFont="1" applyBorder="1" applyAlignment="1">
      <alignment vertical="center"/>
    </xf>
    <xf numFmtId="43" fontId="4" fillId="0" borderId="1" xfId="1559" applyNumberFormat="1" applyFont="1" applyFill="1" applyBorder="1" applyAlignment="1">
      <alignment vertical="center"/>
    </xf>
    <xf numFmtId="43" fontId="4" fillId="0" borderId="6" xfId="1559" applyNumberFormat="1" applyFont="1" applyFill="1" applyBorder="1" applyAlignment="1">
      <alignment vertical="center"/>
    </xf>
    <xf numFmtId="43" fontId="4" fillId="0" borderId="2" xfId="1559" applyNumberFormat="1" applyFont="1" applyFill="1" applyBorder="1" applyAlignment="1">
      <alignment vertical="center"/>
    </xf>
    <xf numFmtId="0" fontId="4" fillId="0" borderId="3" xfId="1559" applyFont="1" applyFill="1" applyBorder="1" applyAlignment="1">
      <alignment vertical="center"/>
    </xf>
    <xf numFmtId="0" fontId="4" fillId="0" borderId="6" xfId="1559" applyFont="1" applyBorder="1" applyAlignment="1">
      <alignment horizontal="center" vertical="center"/>
    </xf>
    <xf numFmtId="0" fontId="4" fillId="0" borderId="14" xfId="1559" applyFont="1" applyBorder="1" applyAlignment="1">
      <alignment horizontal="center" vertical="center"/>
    </xf>
    <xf numFmtId="43" fontId="4" fillId="0" borderId="6" xfId="1559" applyNumberFormat="1" applyFont="1" applyBorder="1" applyAlignment="1">
      <alignment horizontal="right" vertical="center"/>
    </xf>
    <xf numFmtId="43" fontId="4" fillId="0" borderId="2" xfId="1559" applyNumberFormat="1" applyFont="1" applyBorder="1" applyAlignment="1">
      <alignment horizontal="right" vertical="center"/>
    </xf>
    <xf numFmtId="43" fontId="4" fillId="0" borderId="1" xfId="1559" applyNumberFormat="1" applyFont="1" applyBorder="1" applyAlignment="1">
      <alignment horizontal="right" vertical="center"/>
    </xf>
    <xf numFmtId="14" fontId="4" fillId="0" borderId="0" xfId="1559" applyNumberFormat="1" applyFont="1" applyFill="1" applyAlignment="1">
      <alignment vertical="center"/>
    </xf>
    <xf numFmtId="0" fontId="4" fillId="0" borderId="0" xfId="1559" applyFont="1" applyFill="1" applyAlignment="1">
      <alignment vertical="center"/>
    </xf>
    <xf numFmtId="288" fontId="4" fillId="0" borderId="0" xfId="1559" applyNumberFormat="1" applyFont="1" applyFill="1" applyAlignment="1">
      <alignment vertical="center"/>
    </xf>
    <xf numFmtId="0" fontId="4" fillId="0" borderId="0" xfId="1559" applyFont="1" applyAlignment="1">
      <alignment vertical="center"/>
    </xf>
    <xf numFmtId="288" fontId="4" fillId="0" borderId="0" xfId="1559" applyNumberFormat="1" applyFont="1" applyAlignment="1">
      <alignment vertical="center"/>
    </xf>
    <xf numFmtId="0" fontId="4" fillId="0" borderId="0" xfId="1559" applyFont="1" applyAlignment="1">
      <alignment horizontal="left" vertical="center"/>
    </xf>
    <xf numFmtId="0" fontId="4" fillId="0" borderId="15" xfId="1559" applyFont="1" applyFill="1" applyBorder="1" applyAlignment="1">
      <alignment horizontal="left" vertical="center"/>
    </xf>
    <xf numFmtId="0" fontId="4" fillId="0" borderId="15" xfId="1559" applyFont="1" applyBorder="1" applyAlignment="1">
      <alignment horizontal="right" vertical="center"/>
    </xf>
    <xf numFmtId="0" fontId="5" fillId="0" borderId="8" xfId="1559" applyFont="1" applyFill="1" applyBorder="1" applyAlignment="1">
      <alignment horizontal="center" vertical="center"/>
    </xf>
    <xf numFmtId="0" fontId="5" fillId="0" borderId="7" xfId="1559" applyFont="1" applyFill="1" applyBorder="1" applyAlignment="1">
      <alignment horizontal="center" vertical="center"/>
    </xf>
    <xf numFmtId="0" fontId="4" fillId="0" borderId="1" xfId="1559" applyFont="1" applyBorder="1" applyAlignment="1">
      <alignment horizontal="left" vertical="center"/>
    </xf>
    <xf numFmtId="0" fontId="4" fillId="0" borderId="1" xfId="1565" applyFont="1" applyBorder="1" applyAlignment="1">
      <alignment horizontal="left" vertical="center" wrapText="1"/>
    </xf>
    <xf numFmtId="0" fontId="4" fillId="0" borderId="1" xfId="1565" applyFont="1" applyFill="1" applyBorder="1" applyAlignment="1">
      <alignment horizontal="left" vertical="center" wrapText="1"/>
    </xf>
    <xf numFmtId="0" fontId="5" fillId="0" borderId="18" xfId="1559" applyFont="1" applyFill="1" applyBorder="1" applyAlignment="1">
      <alignment horizontal="center" vertical="center"/>
    </xf>
    <xf numFmtId="0" fontId="40" fillId="0" borderId="14" xfId="0" applyFont="1" applyBorder="1"/>
    <xf numFmtId="0" fontId="40" fillId="0" borderId="3" xfId="0" applyFont="1" applyBorder="1"/>
    <xf numFmtId="0" fontId="5" fillId="0" borderId="1" xfId="1559" applyFont="1" applyFill="1" applyBorder="1" applyAlignment="1">
      <alignment vertical="center" wrapText="1"/>
    </xf>
    <xf numFmtId="357" fontId="4" fillId="0" borderId="3" xfId="1559" applyNumberFormat="1" applyFont="1" applyBorder="1" applyAlignment="1">
      <alignment vertical="center"/>
    </xf>
    <xf numFmtId="43" fontId="4" fillId="0" borderId="3" xfId="1" applyFont="1" applyBorder="1" applyAlignment="1">
      <alignment horizontal="center" vertical="center"/>
    </xf>
    <xf numFmtId="0" fontId="5" fillId="0" borderId="0" xfId="1574" applyFont="1" applyFill="1">
      <alignment vertical="center"/>
    </xf>
    <xf numFmtId="0" fontId="39" fillId="0" borderId="0" xfId="1525" applyFont="1" applyAlignment="1">
      <alignment horizontal="right" vertical="center"/>
    </xf>
    <xf numFmtId="0" fontId="17" fillId="0" borderId="19" xfId="1525" applyFont="1" applyBorder="1" applyAlignment="1">
      <alignment horizontal="left"/>
    </xf>
    <xf numFmtId="0" fontId="17" fillId="0" borderId="20" xfId="1525" applyFont="1" applyBorder="1" applyAlignment="1">
      <alignment horizontal="center" vertical="center" wrapText="1"/>
    </xf>
    <xf numFmtId="0" fontId="17" fillId="0" borderId="21" xfId="1525" applyFont="1" applyBorder="1" applyAlignment="1">
      <alignment horizontal="center" vertical="center" wrapText="1"/>
    </xf>
    <xf numFmtId="0" fontId="17" fillId="0" borderId="22" xfId="1525" applyFont="1" applyBorder="1" applyAlignment="1">
      <alignment horizontal="center" vertical="center" wrapText="1"/>
    </xf>
    <xf numFmtId="0" fontId="17" fillId="0" borderId="23" xfId="1525" applyFont="1" applyBorder="1" applyAlignment="1">
      <alignment horizontal="center" vertical="center" wrapText="1"/>
    </xf>
    <xf numFmtId="0" fontId="37" fillId="0" borderId="24" xfId="1525" applyFont="1" applyBorder="1" applyAlignment="1">
      <alignment horizontal="center" vertical="center" wrapText="1"/>
    </xf>
    <xf numFmtId="0" fontId="17" fillId="0" borderId="25" xfId="1525" applyFont="1" applyBorder="1" applyAlignment="1">
      <alignment horizontal="center" vertical="center" wrapText="1"/>
    </xf>
    <xf numFmtId="0" fontId="17" fillId="0" borderId="26" xfId="1525" applyFont="1" applyBorder="1" applyAlignment="1">
      <alignment horizontal="center" vertical="center" wrapText="1"/>
    </xf>
    <xf numFmtId="0" fontId="17" fillId="0" borderId="27" xfId="1525" applyFont="1" applyBorder="1" applyAlignment="1">
      <alignment horizontal="center" vertical="center" wrapText="1"/>
    </xf>
    <xf numFmtId="0" fontId="2" fillId="0" borderId="1" xfId="1525" applyFont="1" applyBorder="1" applyAlignment="1">
      <alignment horizontal="center" vertical="center" wrapText="1"/>
    </xf>
    <xf numFmtId="0" fontId="17" fillId="0" borderId="1" xfId="1525" applyFont="1" applyBorder="1" applyAlignment="1">
      <alignment horizontal="center" vertical="center" wrapText="1"/>
    </xf>
    <xf numFmtId="0" fontId="17" fillId="0" borderId="7" xfId="1525" applyFont="1" applyBorder="1" applyAlignment="1">
      <alignment horizontal="center" vertical="center" wrapText="1"/>
    </xf>
    <xf numFmtId="0" fontId="17" fillId="0" borderId="3" xfId="1525" applyFont="1" applyBorder="1" applyAlignment="1">
      <alignment horizontal="center" vertical="center" wrapText="1"/>
    </xf>
    <xf numFmtId="0" fontId="17" fillId="0" borderId="28" xfId="1525" applyFont="1" applyBorder="1" applyAlignment="1">
      <alignment horizontal="center" vertical="center" wrapText="1"/>
    </xf>
    <xf numFmtId="0" fontId="4" fillId="0" borderId="27" xfId="1525" applyFont="1" applyBorder="1" applyAlignment="1">
      <alignment horizontal="center" vertical="center" wrapText="1"/>
    </xf>
    <xf numFmtId="43" fontId="4" fillId="0" borderId="1" xfId="1525" applyNumberFormat="1" applyFont="1" applyBorder="1"/>
    <xf numFmtId="10" fontId="4" fillId="0" borderId="1" xfId="1455" applyNumberFormat="1" applyFont="1" applyBorder="1"/>
    <xf numFmtId="0" fontId="4" fillId="0" borderId="1" xfId="1525" applyFont="1" applyBorder="1"/>
    <xf numFmtId="0" fontId="22" fillId="0" borderId="1" xfId="1525" applyFont="1" applyBorder="1"/>
    <xf numFmtId="0" fontId="4" fillId="0" borderId="6" xfId="1525" applyFont="1" applyBorder="1"/>
    <xf numFmtId="0" fontId="4" fillId="0" borderId="28" xfId="1525" applyFont="1" applyBorder="1"/>
    <xf numFmtId="10" fontId="4" fillId="0" borderId="1" xfId="1525" applyNumberFormat="1" applyFont="1" applyBorder="1"/>
    <xf numFmtId="0" fontId="27" fillId="0" borderId="6" xfId="1525" applyFont="1" applyBorder="1"/>
    <xf numFmtId="0" fontId="22" fillId="0" borderId="27" xfId="1525" applyFont="1" applyBorder="1" applyAlignment="1">
      <alignment horizontal="center" vertical="center" wrapText="1"/>
    </xf>
    <xf numFmtId="0" fontId="4" fillId="0" borderId="29" xfId="1525" applyFont="1" applyBorder="1" applyAlignment="1">
      <alignment horizontal="center" vertical="center" wrapText="1"/>
    </xf>
    <xf numFmtId="0" fontId="4" fillId="0" borderId="8" xfId="1525" applyFont="1" applyBorder="1"/>
    <xf numFmtId="0" fontId="4" fillId="0" borderId="12" xfId="1525" applyFont="1" applyBorder="1"/>
    <xf numFmtId="0" fontId="4" fillId="0" borderId="30" xfId="1525" applyFont="1" applyBorder="1"/>
    <xf numFmtId="0" fontId="17" fillId="0" borderId="31" xfId="1525" applyFont="1" applyBorder="1" applyAlignment="1">
      <alignment horizontal="left" vertical="top" wrapText="1"/>
    </xf>
    <xf numFmtId="0" fontId="17" fillId="0" borderId="32" xfId="1525" applyFont="1" applyBorder="1" applyAlignment="1">
      <alignment horizontal="left" vertical="top" wrapText="1"/>
    </xf>
    <xf numFmtId="0" fontId="17" fillId="0" borderId="33" xfId="1525" applyFont="1" applyBorder="1" applyAlignment="1">
      <alignment horizontal="left" vertical="top" wrapText="1"/>
    </xf>
    <xf numFmtId="0" fontId="17" fillId="0" borderId="34" xfId="1525" applyFont="1" applyBorder="1" applyAlignment="1">
      <alignment horizontal="left" vertical="top" wrapText="1"/>
    </xf>
    <xf numFmtId="0" fontId="17" fillId="0" borderId="0" xfId="1525" applyFont="1" applyBorder="1" applyAlignment="1">
      <alignment horizontal="left" vertical="top" wrapText="1"/>
    </xf>
    <xf numFmtId="0" fontId="17" fillId="0" borderId="35" xfId="1525" applyFont="1" applyBorder="1" applyAlignment="1">
      <alignment horizontal="left" vertical="top" wrapText="1"/>
    </xf>
    <xf numFmtId="0" fontId="17" fillId="0" borderId="36" xfId="1525" applyFont="1" applyBorder="1" applyAlignment="1">
      <alignment horizontal="left" vertical="top" wrapText="1"/>
    </xf>
    <xf numFmtId="0" fontId="17" fillId="0" borderId="19" xfId="1525" applyFont="1" applyBorder="1" applyAlignment="1">
      <alignment horizontal="left" vertical="top" wrapText="1"/>
    </xf>
    <xf numFmtId="0" fontId="17" fillId="0" borderId="37" xfId="1525" applyFont="1" applyBorder="1" applyAlignment="1">
      <alignment horizontal="left" vertical="top" wrapText="1"/>
    </xf>
    <xf numFmtId="0" fontId="40" fillId="0" borderId="0" xfId="1525" applyFont="1" applyBorder="1" applyAlignment="1">
      <alignment horizontal="left"/>
    </xf>
    <xf numFmtId="0" fontId="40" fillId="0" borderId="0" xfId="1525" applyFont="1" applyBorder="1" applyAlignment="1">
      <alignment horizontal="right"/>
    </xf>
    <xf numFmtId="0" fontId="40" fillId="0" borderId="0" xfId="1525" applyFont="1" applyAlignment="1">
      <alignment wrapText="1"/>
    </xf>
    <xf numFmtId="0" fontId="40" fillId="0" borderId="0" xfId="1525" applyFont="1" applyAlignment="1">
      <alignment horizontal="left" wrapText="1"/>
    </xf>
    <xf numFmtId="0" fontId="2" fillId="0" borderId="0" xfId="1525" applyFont="1" applyAlignment="1">
      <alignment horizontal="left" wrapText="1"/>
    </xf>
    <xf numFmtId="0" fontId="39" fillId="0" borderId="0" xfId="1556" applyFont="1" applyAlignment="1">
      <alignment horizontal="center" vertical="center"/>
    </xf>
    <xf numFmtId="49" fontId="17" fillId="0" borderId="0" xfId="1556" applyNumberFormat="1" applyFont="1" applyBorder="1" applyAlignment="1">
      <alignment horizontal="left"/>
    </xf>
    <xf numFmtId="0" fontId="17" fillId="0" borderId="0" xfId="1556" applyFont="1" applyBorder="1" applyAlignment="1">
      <alignment horizontal="left"/>
    </xf>
    <xf numFmtId="0" fontId="22" fillId="0" borderId="0" xfId="1556" applyFont="1" applyBorder="1" applyAlignment="1">
      <alignment horizontal="left"/>
    </xf>
    <xf numFmtId="357" fontId="27" fillId="6" borderId="1" xfId="1560" applyNumberFormat="1" applyFont="1" applyFill="1" applyBorder="1" applyAlignment="1" applyProtection="1">
      <alignment shrinkToFit="1"/>
      <protection locked="0" hidden="1"/>
    </xf>
    <xf numFmtId="0" fontId="41" fillId="0" borderId="0" xfId="1556" applyFont="1" applyAlignment="1">
      <alignment horizontal="right"/>
    </xf>
    <xf numFmtId="0" fontId="4" fillId="0" borderId="20" xfId="1556" applyFont="1" applyBorder="1" applyAlignment="1">
      <alignment horizontal="center" vertical="center" wrapText="1"/>
    </xf>
    <xf numFmtId="0" fontId="4" fillId="0" borderId="25" xfId="1556" applyFont="1" applyBorder="1" applyAlignment="1">
      <alignment horizontal="center" vertical="center" wrapText="1"/>
    </xf>
    <xf numFmtId="0" fontId="4" fillId="0" borderId="21" xfId="1556" applyFont="1" applyBorder="1" applyAlignment="1">
      <alignment horizontal="center" vertical="center" wrapText="1"/>
    </xf>
    <xf numFmtId="0" fontId="4" fillId="0" borderId="24" xfId="1556" applyFont="1" applyBorder="1" applyAlignment="1">
      <alignment horizontal="center" vertical="center" wrapText="1"/>
    </xf>
    <xf numFmtId="0" fontId="4" fillId="0" borderId="22" xfId="1556" applyFont="1" applyBorder="1" applyAlignment="1">
      <alignment horizontal="center" vertical="center" wrapText="1"/>
    </xf>
    <xf numFmtId="0" fontId="4" fillId="0" borderId="23" xfId="1556" applyFont="1" applyBorder="1" applyAlignment="1">
      <alignment horizontal="center" vertical="center" wrapText="1"/>
    </xf>
    <xf numFmtId="0" fontId="22" fillId="0" borderId="24" xfId="1556" applyFont="1" applyBorder="1" applyAlignment="1">
      <alignment horizontal="center" vertical="center"/>
    </xf>
    <xf numFmtId="0" fontId="4" fillId="0" borderId="22" xfId="1556" applyFont="1" applyBorder="1" applyAlignment="1">
      <alignment horizontal="center" vertical="center"/>
    </xf>
    <xf numFmtId="0" fontId="4" fillId="0" borderId="23" xfId="1556" applyFont="1" applyBorder="1" applyAlignment="1">
      <alignment horizontal="center" vertical="center"/>
    </xf>
    <xf numFmtId="0" fontId="4" fillId="0" borderId="24" xfId="1555" applyFont="1" applyBorder="1" applyAlignment="1">
      <alignment horizontal="center" vertical="center" wrapText="1"/>
    </xf>
    <xf numFmtId="0" fontId="4" fillId="0" borderId="23" xfId="1555" applyFont="1" applyBorder="1" applyAlignment="1">
      <alignment horizontal="center" vertical="center" wrapText="1"/>
    </xf>
    <xf numFmtId="0" fontId="4" fillId="0" borderId="22" xfId="1555" applyFont="1" applyBorder="1" applyAlignment="1">
      <alignment horizontal="center" vertical="center" wrapText="1"/>
    </xf>
    <xf numFmtId="0" fontId="22" fillId="0" borderId="25" xfId="1556" applyFont="1" applyBorder="1" applyAlignment="1">
      <alignment horizontal="center" vertical="center" wrapText="1"/>
    </xf>
    <xf numFmtId="0" fontId="4" fillId="0" borderId="38" xfId="1556" applyFont="1" applyBorder="1" applyAlignment="1">
      <alignment horizontal="center" vertical="center" wrapText="1"/>
    </xf>
    <xf numFmtId="0" fontId="4" fillId="0" borderId="32" xfId="1556" applyFont="1" applyBorder="1" applyAlignment="1">
      <alignment horizontal="center" vertical="center" wrapText="1"/>
    </xf>
    <xf numFmtId="0" fontId="4" fillId="0" borderId="6" xfId="1556" applyFont="1" applyBorder="1" applyAlignment="1">
      <alignment horizontal="center" vertical="center" wrapText="1"/>
    </xf>
    <xf numFmtId="0" fontId="4" fillId="0" borderId="14" xfId="1556" applyFont="1" applyBorder="1" applyAlignment="1">
      <alignment horizontal="center" vertical="center" wrapText="1"/>
    </xf>
    <xf numFmtId="0" fontId="4" fillId="0" borderId="3" xfId="1556" applyFont="1" applyBorder="1" applyAlignment="1">
      <alignment horizontal="center" vertical="center" wrapText="1"/>
    </xf>
    <xf numFmtId="0" fontId="4" fillId="0" borderId="26" xfId="1556" applyFont="1" applyBorder="1" applyAlignment="1">
      <alignment horizontal="center" vertical="center" wrapText="1"/>
    </xf>
    <xf numFmtId="0" fontId="4" fillId="0" borderId="27" xfId="1556" applyFont="1" applyBorder="1" applyAlignment="1">
      <alignment horizontal="center" vertical="center" wrapText="1"/>
    </xf>
    <xf numFmtId="0" fontId="4" fillId="0" borderId="7" xfId="1556" applyFont="1" applyBorder="1" applyAlignment="1">
      <alignment horizontal="center" vertical="center" wrapText="1"/>
    </xf>
    <xf numFmtId="0" fontId="4" fillId="0" borderId="1" xfId="1556" applyFont="1" applyBorder="1" applyAlignment="1">
      <alignment horizontal="center" vertical="center" wrapText="1"/>
    </xf>
    <xf numFmtId="0" fontId="4" fillId="0" borderId="1" xfId="1556" applyFont="1" applyBorder="1" applyAlignment="1">
      <alignment horizontal="center" vertical="center"/>
    </xf>
    <xf numFmtId="0" fontId="22" fillId="0" borderId="1" xfId="1555" applyFont="1" applyBorder="1" applyAlignment="1">
      <alignment horizontal="center" vertical="center"/>
    </xf>
    <xf numFmtId="0" fontId="4" fillId="0" borderId="1" xfId="1555" applyFont="1" applyBorder="1" applyAlignment="1">
      <alignment horizontal="center" vertical="center"/>
    </xf>
    <xf numFmtId="0" fontId="4" fillId="0" borderId="1" xfId="1555" applyFont="1" applyBorder="1" applyAlignment="1">
      <alignment horizontal="center" vertical="center" wrapText="1"/>
    </xf>
    <xf numFmtId="0" fontId="22" fillId="0" borderId="1" xfId="1555" applyFont="1" applyBorder="1" applyAlignment="1">
      <alignment horizontal="center" vertical="center" wrapText="1"/>
    </xf>
    <xf numFmtId="0" fontId="22" fillId="0" borderId="7" xfId="1556" applyFont="1" applyBorder="1" applyAlignment="1">
      <alignment horizontal="center" vertical="center" wrapText="1"/>
    </xf>
    <xf numFmtId="0" fontId="4" fillId="0" borderId="17" xfId="1556" applyFont="1" applyBorder="1" applyAlignment="1">
      <alignment horizontal="center" vertical="center" wrapText="1"/>
    </xf>
    <xf numFmtId="0" fontId="4" fillId="0" borderId="11" xfId="1556" applyFont="1" applyBorder="1" applyAlignment="1">
      <alignment horizontal="center" vertical="center" wrapText="1"/>
    </xf>
    <xf numFmtId="0" fontId="22" fillId="0" borderId="11" xfId="1556" applyFont="1" applyBorder="1" applyAlignment="1">
      <alignment horizontal="center" vertical="center" wrapText="1"/>
    </xf>
    <xf numFmtId="0" fontId="4" fillId="0" borderId="28" xfId="1556" applyFont="1" applyBorder="1" applyAlignment="1">
      <alignment horizontal="center" vertical="center" wrapText="1"/>
    </xf>
    <xf numFmtId="0" fontId="4" fillId="0" borderId="27" xfId="1556" applyFont="1" applyBorder="1" applyAlignment="1">
      <alignment horizontal="center"/>
    </xf>
    <xf numFmtId="49" fontId="4" fillId="0" borderId="1" xfId="1539" applyNumberFormat="1" applyFont="1" applyBorder="1" applyAlignment="1">
      <alignment horizontal="left" vertical="center"/>
    </xf>
    <xf numFmtId="49" fontId="4" fillId="0" borderId="7" xfId="1539" applyNumberFormat="1" applyFont="1" applyBorder="1" applyAlignment="1">
      <alignment horizontal="center" vertical="center" wrapText="1"/>
    </xf>
    <xf numFmtId="0" fontId="4" fillId="0" borderId="1" xfId="1539" applyNumberFormat="1" applyFont="1" applyBorder="1" applyAlignment="1">
      <alignment horizontal="right" vertical="center"/>
    </xf>
    <xf numFmtId="43" fontId="4" fillId="0" borderId="1" xfId="1539" applyNumberFormat="1" applyFont="1" applyBorder="1" applyAlignment="1">
      <alignment horizontal="right" vertical="center"/>
    </xf>
    <xf numFmtId="43" fontId="4" fillId="0" borderId="6" xfId="1539" applyNumberFormat="1" applyFont="1" applyBorder="1" applyAlignment="1">
      <alignment horizontal="right" vertical="center"/>
    </xf>
    <xf numFmtId="357" fontId="4" fillId="0" borderId="1" xfId="1556" applyNumberFormat="1" applyFont="1" applyBorder="1" applyAlignment="1"/>
    <xf numFmtId="0" fontId="4" fillId="0" borderId="1" xfId="1555" applyFont="1" applyBorder="1"/>
    <xf numFmtId="43" fontId="4" fillId="0" borderId="1" xfId="1555" applyNumberFormat="1" applyFont="1" applyBorder="1"/>
    <xf numFmtId="357" fontId="4" fillId="6" borderId="1" xfId="1560" applyNumberFormat="1" applyFont="1" applyFill="1" applyBorder="1" applyAlignment="1" applyProtection="1">
      <alignment shrinkToFit="1"/>
      <protection locked="0" hidden="1"/>
    </xf>
    <xf numFmtId="9" fontId="4" fillId="0" borderId="6" xfId="1464" applyFont="1" applyBorder="1" applyAlignment="1"/>
    <xf numFmtId="288" fontId="4" fillId="0" borderId="6" xfId="1556" applyNumberFormat="1" applyFont="1" applyBorder="1" applyAlignment="1"/>
    <xf numFmtId="288" fontId="4" fillId="3" borderId="6" xfId="1556" applyNumberFormat="1" applyFont="1" applyFill="1" applyBorder="1" applyAlignment="1"/>
    <xf numFmtId="10" fontId="4" fillId="0" borderId="6" xfId="1464" applyNumberFormat="1" applyFont="1" applyBorder="1" applyAlignment="1"/>
    <xf numFmtId="10" fontId="4" fillId="11" borderId="6" xfId="1464" applyNumberFormat="1" applyFont="1" applyFill="1" applyBorder="1" applyAlignment="1"/>
    <xf numFmtId="288" fontId="4" fillId="0" borderId="1" xfId="1556" applyNumberFormat="1" applyFont="1" applyBorder="1" applyAlignment="1"/>
    <xf numFmtId="288" fontId="4" fillId="0" borderId="28" xfId="1556" applyNumberFormat="1" applyFont="1" applyBorder="1" applyAlignment="1"/>
    <xf numFmtId="0" fontId="4" fillId="0" borderId="1" xfId="1539" applyFont="1" applyBorder="1" applyAlignment="1">
      <alignment horizontal="left" vertical="center"/>
    </xf>
    <xf numFmtId="0" fontId="4" fillId="0" borderId="1" xfId="1539" applyFont="1" applyBorder="1" applyAlignment="1">
      <alignment horizontal="center" vertical="center"/>
    </xf>
    <xf numFmtId="365" fontId="4" fillId="0" borderId="6" xfId="1556" applyNumberFormat="1" applyFont="1" applyBorder="1" applyAlignment="1"/>
    <xf numFmtId="0" fontId="4" fillId="0" borderId="1" xfId="1556" applyFont="1" applyBorder="1" applyAlignment="1"/>
    <xf numFmtId="0" fontId="4" fillId="7" borderId="27" xfId="1556" applyFont="1" applyFill="1" applyBorder="1" applyAlignment="1">
      <alignment horizontal="center"/>
    </xf>
    <xf numFmtId="0" fontId="22" fillId="7" borderId="1" xfId="1556" applyFont="1" applyFill="1" applyBorder="1" applyAlignment="1"/>
    <xf numFmtId="0" fontId="4" fillId="7" borderId="1" xfId="1556" applyFont="1" applyFill="1" applyBorder="1" applyAlignment="1"/>
    <xf numFmtId="357" fontId="4" fillId="7" borderId="1" xfId="1556" applyNumberFormat="1" applyFont="1" applyFill="1" applyBorder="1" applyAlignment="1"/>
    <xf numFmtId="288" fontId="4" fillId="7" borderId="6" xfId="1556" applyNumberFormat="1" applyFont="1" applyFill="1" applyBorder="1" applyAlignment="1"/>
    <xf numFmtId="357" fontId="4" fillId="7" borderId="1" xfId="1560" applyNumberFormat="1" applyFont="1" applyFill="1" applyBorder="1" applyAlignment="1" applyProtection="1">
      <alignment shrinkToFit="1"/>
      <protection locked="0" hidden="1"/>
    </xf>
    <xf numFmtId="10" fontId="4" fillId="7" borderId="6" xfId="1464" applyNumberFormat="1" applyFont="1" applyFill="1" applyBorder="1" applyAlignment="1"/>
    <xf numFmtId="288" fontId="4" fillId="7" borderId="1" xfId="1556" applyNumberFormat="1" applyFont="1" applyFill="1" applyBorder="1" applyAlignment="1"/>
    <xf numFmtId="288" fontId="22" fillId="7" borderId="28" xfId="1556" applyNumberFormat="1" applyFont="1" applyFill="1" applyBorder="1" applyAlignment="1"/>
    <xf numFmtId="0" fontId="4" fillId="0" borderId="39" xfId="1556" applyFont="1" applyBorder="1" applyAlignment="1">
      <alignment horizontal="center"/>
    </xf>
    <xf numFmtId="0" fontId="4" fillId="0" borderId="14" xfId="1556" applyFont="1" applyBorder="1" applyAlignment="1">
      <alignment horizontal="center"/>
    </xf>
    <xf numFmtId="0" fontId="4" fillId="0" borderId="3" xfId="1556" applyFont="1" applyBorder="1" applyAlignment="1">
      <alignment horizontal="center"/>
    </xf>
    <xf numFmtId="0" fontId="4" fillId="3" borderId="1" xfId="1556" applyFont="1" applyFill="1" applyBorder="1" applyAlignment="1"/>
    <xf numFmtId="0" fontId="4" fillId="0" borderId="28" xfId="1556" applyFont="1" applyBorder="1" applyAlignment="1"/>
    <xf numFmtId="0" fontId="4" fillId="0" borderId="40" xfId="1556" applyFont="1" applyBorder="1" applyAlignment="1">
      <alignment horizontal="center"/>
    </xf>
    <xf numFmtId="0" fontId="4" fillId="0" borderId="41" xfId="1556" applyFont="1" applyBorder="1" applyAlignment="1">
      <alignment horizontal="center"/>
    </xf>
    <xf numFmtId="0" fontId="4" fillId="0" borderId="42" xfId="1556" applyFont="1" applyBorder="1" applyAlignment="1">
      <alignment horizontal="center"/>
    </xf>
    <xf numFmtId="357" fontId="4" fillId="0" borderId="43" xfId="1556" applyNumberFormat="1" applyFont="1" applyBorder="1" applyAlignment="1"/>
    <xf numFmtId="288" fontId="4" fillId="0" borderId="44" xfId="1556" applyNumberFormat="1" applyFont="1" applyBorder="1" applyAlignment="1"/>
    <xf numFmtId="288" fontId="4" fillId="0" borderId="12" xfId="1556" applyNumberFormat="1" applyFont="1" applyBorder="1" applyAlignment="1"/>
    <xf numFmtId="288" fontId="4" fillId="3" borderId="44" xfId="1556" applyNumberFormat="1" applyFont="1" applyFill="1" applyBorder="1" applyAlignment="1"/>
    <xf numFmtId="0" fontId="4" fillId="0" borderId="43" xfId="1556" applyFont="1" applyBorder="1" applyAlignment="1"/>
    <xf numFmtId="288" fontId="4" fillId="0" borderId="43" xfId="1556" applyNumberFormat="1" applyFont="1" applyBorder="1" applyAlignment="1"/>
    <xf numFmtId="0" fontId="4" fillId="0" borderId="45" xfId="1556" applyFont="1" applyBorder="1" applyAlignment="1"/>
    <xf numFmtId="0" fontId="22" fillId="6" borderId="31" xfId="1556" applyFont="1" applyFill="1" applyBorder="1" applyAlignment="1">
      <alignment horizontal="left" vertical="top" wrapText="1"/>
    </xf>
    <xf numFmtId="0" fontId="4" fillId="6" borderId="32" xfId="1556" applyFont="1" applyFill="1" applyBorder="1" applyAlignment="1">
      <alignment horizontal="left" vertical="top"/>
    </xf>
    <xf numFmtId="0" fontId="4" fillId="6" borderId="33" xfId="1556" applyFont="1" applyFill="1" applyBorder="1" applyAlignment="1">
      <alignment horizontal="left" vertical="top"/>
    </xf>
    <xf numFmtId="0" fontId="4" fillId="6" borderId="34" xfId="1556" applyFont="1" applyFill="1" applyBorder="1" applyAlignment="1">
      <alignment horizontal="left" vertical="top"/>
    </xf>
    <xf numFmtId="0" fontId="4" fillId="6" borderId="0" xfId="1556" applyFont="1" applyFill="1" applyBorder="1" applyAlignment="1">
      <alignment horizontal="left" vertical="top"/>
    </xf>
    <xf numFmtId="0" fontId="4" fillId="6" borderId="35" xfId="1556" applyFont="1" applyFill="1" applyBorder="1" applyAlignment="1">
      <alignment horizontal="left" vertical="top"/>
    </xf>
    <xf numFmtId="0" fontId="4" fillId="6" borderId="36" xfId="1556" applyFont="1" applyFill="1" applyBorder="1" applyAlignment="1">
      <alignment horizontal="left" vertical="top"/>
    </xf>
    <xf numFmtId="0" fontId="4" fillId="6" borderId="19" xfId="1556" applyFont="1" applyFill="1" applyBorder="1" applyAlignment="1">
      <alignment horizontal="left" vertical="top"/>
    </xf>
    <xf numFmtId="0" fontId="4" fillId="6" borderId="37" xfId="1556" applyFont="1" applyFill="1" applyBorder="1" applyAlignment="1">
      <alignment horizontal="left" vertical="top"/>
    </xf>
    <xf numFmtId="0" fontId="17" fillId="0" borderId="0" xfId="1556" applyFont="1" applyBorder="1" applyAlignment="1">
      <alignment horizontal="right"/>
    </xf>
    <xf numFmtId="0" fontId="2" fillId="0" borderId="0" xfId="1556" applyFont="1" applyBorder="1" applyAlignment="1">
      <alignment horizontal="left"/>
    </xf>
    <xf numFmtId="0" fontId="2" fillId="0" borderId="0" xfId="1556" applyFont="1" applyAlignment="1">
      <alignment horizontal="left" wrapText="1"/>
    </xf>
    <xf numFmtId="0" fontId="39" fillId="0" borderId="0" xfId="1552" applyFont="1" applyAlignment="1">
      <alignment horizontal="center" vertical="center"/>
    </xf>
    <xf numFmtId="49" fontId="17" fillId="0" borderId="0" xfId="1552" applyNumberFormat="1" applyFont="1" applyBorder="1" applyAlignment="1">
      <alignment horizontal="left"/>
    </xf>
    <xf numFmtId="0" fontId="17" fillId="0" borderId="0" xfId="1552" applyFont="1" applyBorder="1" applyAlignment="1">
      <alignment horizontal="left"/>
    </xf>
    <xf numFmtId="0" fontId="22" fillId="0" borderId="0" xfId="1552" applyFont="1" applyBorder="1" applyAlignment="1">
      <alignment horizontal="left"/>
    </xf>
    <xf numFmtId="0" fontId="41" fillId="0" borderId="0" xfId="1552" applyFont="1" applyAlignment="1">
      <alignment horizontal="right"/>
    </xf>
    <xf numFmtId="0" fontId="4" fillId="0" borderId="20" xfId="1552" applyFont="1" applyBorder="1" applyAlignment="1">
      <alignment horizontal="center" vertical="center" wrapText="1"/>
    </xf>
    <xf numFmtId="0" fontId="4" fillId="0" borderId="25" xfId="1552" applyFont="1" applyBorder="1" applyAlignment="1">
      <alignment horizontal="center" vertical="center" wrapText="1"/>
    </xf>
    <xf numFmtId="0" fontId="4" fillId="0" borderId="21" xfId="1552" applyFont="1" applyBorder="1" applyAlignment="1">
      <alignment horizontal="center" vertical="center" wrapText="1"/>
    </xf>
    <xf numFmtId="0" fontId="4" fillId="0" borderId="24" xfId="1552" applyFont="1" applyBorder="1" applyAlignment="1">
      <alignment horizontal="center" vertical="center" wrapText="1"/>
    </xf>
    <xf numFmtId="0" fontId="4" fillId="0" borderId="22" xfId="1552" applyFont="1" applyBorder="1" applyAlignment="1">
      <alignment horizontal="center" vertical="center" wrapText="1"/>
    </xf>
    <xf numFmtId="0" fontId="4" fillId="0" borderId="23" xfId="1552" applyFont="1" applyBorder="1" applyAlignment="1">
      <alignment horizontal="center" vertical="center" wrapText="1"/>
    </xf>
    <xf numFmtId="0" fontId="22" fillId="0" borderId="24" xfId="1552" applyFont="1" applyBorder="1" applyAlignment="1">
      <alignment horizontal="center" vertical="center"/>
    </xf>
    <xf numFmtId="0" fontId="4" fillId="0" borderId="22" xfId="1552" applyFont="1" applyBorder="1" applyAlignment="1">
      <alignment horizontal="center" vertical="center"/>
    </xf>
    <xf numFmtId="0" fontId="4" fillId="0" borderId="23" xfId="1552" applyFont="1" applyBorder="1" applyAlignment="1">
      <alignment horizontal="center" vertical="center"/>
    </xf>
    <xf numFmtId="0" fontId="4" fillId="0" borderId="24" xfId="1554" applyFont="1" applyBorder="1" applyAlignment="1">
      <alignment horizontal="center" vertical="center" wrapText="1"/>
    </xf>
    <xf numFmtId="0" fontId="4" fillId="0" borderId="23" xfId="1554" applyFont="1" applyBorder="1" applyAlignment="1">
      <alignment horizontal="center" vertical="center" wrapText="1"/>
    </xf>
    <xf numFmtId="0" fontId="4" fillId="0" borderId="22" xfId="1554" applyFont="1" applyBorder="1" applyAlignment="1">
      <alignment horizontal="center" vertical="center" wrapText="1"/>
    </xf>
    <xf numFmtId="0" fontId="22" fillId="0" borderId="25" xfId="1552" applyFont="1" applyBorder="1" applyAlignment="1">
      <alignment horizontal="center" vertical="center" wrapText="1"/>
    </xf>
    <xf numFmtId="0" fontId="4" fillId="0" borderId="38" xfId="1552" applyFont="1" applyBorder="1" applyAlignment="1">
      <alignment horizontal="center" vertical="center" wrapText="1"/>
    </xf>
    <xf numFmtId="0" fontId="4" fillId="0" borderId="32" xfId="1552" applyFont="1" applyBorder="1" applyAlignment="1">
      <alignment horizontal="center" vertical="center" wrapText="1"/>
    </xf>
    <xf numFmtId="0" fontId="4" fillId="0" borderId="6" xfId="1552" applyFont="1" applyBorder="1" applyAlignment="1">
      <alignment horizontal="center" vertical="center" wrapText="1"/>
    </xf>
    <xf numFmtId="0" fontId="4" fillId="0" borderId="14" xfId="1552" applyFont="1" applyBorder="1" applyAlignment="1">
      <alignment horizontal="center" vertical="center" wrapText="1"/>
    </xf>
    <xf numFmtId="0" fontId="4" fillId="0" borderId="3" xfId="1552" applyFont="1" applyBorder="1" applyAlignment="1">
      <alignment horizontal="center" vertical="center" wrapText="1"/>
    </xf>
    <xf numFmtId="0" fontId="4" fillId="0" borderId="26" xfId="1552" applyFont="1" applyBorder="1" applyAlignment="1">
      <alignment horizontal="center" vertical="center" wrapText="1"/>
    </xf>
    <xf numFmtId="0" fontId="4" fillId="0" borderId="27" xfId="1552" applyFont="1" applyBorder="1" applyAlignment="1">
      <alignment horizontal="center" vertical="center" wrapText="1"/>
    </xf>
    <xf numFmtId="0" fontId="4" fillId="0" borderId="7" xfId="1552" applyFont="1" applyBorder="1" applyAlignment="1">
      <alignment horizontal="center" vertical="center" wrapText="1"/>
    </xf>
    <xf numFmtId="0" fontId="4" fillId="0" borderId="1" xfId="1552" applyFont="1" applyBorder="1" applyAlignment="1">
      <alignment horizontal="center" vertical="center" wrapText="1"/>
    </xf>
    <xf numFmtId="0" fontId="4" fillId="0" borderId="1" xfId="1552" applyFont="1" applyBorder="1" applyAlignment="1">
      <alignment horizontal="center" vertical="center"/>
    </xf>
    <xf numFmtId="0" fontId="22" fillId="0" borderId="1" xfId="1554" applyFont="1" applyBorder="1" applyAlignment="1">
      <alignment horizontal="center" vertical="center"/>
    </xf>
    <xf numFmtId="0" fontId="4" fillId="0" borderId="1" xfId="1554" applyFont="1" applyBorder="1" applyAlignment="1">
      <alignment horizontal="center" vertical="center"/>
    </xf>
    <xf numFmtId="0" fontId="4" fillId="0" borderId="1" xfId="1554" applyFont="1" applyBorder="1" applyAlignment="1">
      <alignment horizontal="center" vertical="center" wrapText="1"/>
    </xf>
    <xf numFmtId="0" fontId="22" fillId="0" borderId="1" xfId="1554" applyFont="1" applyBorder="1" applyAlignment="1">
      <alignment horizontal="center" vertical="center" wrapText="1"/>
    </xf>
    <xf numFmtId="0" fontId="22" fillId="0" borderId="7" xfId="1552" applyFont="1" applyBorder="1" applyAlignment="1">
      <alignment horizontal="center" vertical="center" wrapText="1"/>
    </xf>
    <xf numFmtId="0" fontId="4" fillId="0" borderId="17" xfId="1552" applyFont="1" applyBorder="1" applyAlignment="1">
      <alignment horizontal="center" vertical="center" wrapText="1"/>
    </xf>
    <xf numFmtId="0" fontId="4" fillId="0" borderId="11" xfId="1552" applyFont="1" applyBorder="1" applyAlignment="1">
      <alignment horizontal="center" vertical="center" wrapText="1"/>
    </xf>
    <xf numFmtId="0" fontId="22" fillId="0" borderId="11" xfId="1552" applyFont="1" applyBorder="1" applyAlignment="1">
      <alignment horizontal="center" vertical="center" wrapText="1"/>
    </xf>
    <xf numFmtId="0" fontId="4" fillId="0" borderId="28" xfId="1552" applyFont="1" applyBorder="1" applyAlignment="1">
      <alignment horizontal="center" vertical="center" wrapText="1"/>
    </xf>
    <xf numFmtId="0" fontId="4" fillId="0" borderId="27" xfId="1552" applyFont="1" applyBorder="1" applyAlignment="1">
      <alignment horizontal="center"/>
    </xf>
    <xf numFmtId="49" fontId="4" fillId="0" borderId="1" xfId="1525" applyNumberFormat="1" applyFont="1" applyBorder="1" applyAlignment="1">
      <alignment horizontal="left" vertical="center"/>
    </xf>
    <xf numFmtId="49" fontId="4" fillId="0" borderId="7" xfId="1525" applyNumberFormat="1" applyFont="1" applyBorder="1" applyAlignment="1">
      <alignment horizontal="center" vertical="center" wrapText="1"/>
    </xf>
    <xf numFmtId="0" fontId="4" fillId="0" borderId="1" xfId="1525" applyNumberFormat="1" applyFont="1" applyBorder="1" applyAlignment="1">
      <alignment horizontal="right" vertical="center"/>
    </xf>
    <xf numFmtId="43" fontId="4" fillId="0" borderId="1" xfId="1525" applyNumberFormat="1" applyFont="1" applyBorder="1" applyAlignment="1">
      <alignment horizontal="right" vertical="center"/>
    </xf>
    <xf numFmtId="43" fontId="4" fillId="0" borderId="6" xfId="1525" applyNumberFormat="1" applyFont="1" applyBorder="1" applyAlignment="1">
      <alignment horizontal="right" vertical="center"/>
    </xf>
    <xf numFmtId="357" fontId="4" fillId="0" borderId="1" xfId="1552" applyNumberFormat="1" applyFont="1" applyBorder="1" applyAlignment="1"/>
    <xf numFmtId="0" fontId="4" fillId="0" borderId="1" xfId="1554" applyFont="1" applyBorder="1"/>
    <xf numFmtId="43" fontId="4" fillId="0" borderId="1" xfId="1554" applyNumberFormat="1" applyFont="1" applyBorder="1"/>
    <xf numFmtId="0" fontId="22" fillId="0" borderId="1" xfId="1554" applyFont="1" applyBorder="1"/>
    <xf numFmtId="9" fontId="4" fillId="0" borderId="6" xfId="1455" applyFont="1" applyBorder="1" applyAlignment="1"/>
    <xf numFmtId="288" fontId="4" fillId="0" borderId="6" xfId="1552" applyNumberFormat="1" applyFont="1" applyBorder="1" applyAlignment="1"/>
    <xf numFmtId="288" fontId="4" fillId="3" borderId="6" xfId="1552" applyNumberFormat="1" applyFont="1" applyFill="1" applyBorder="1" applyAlignment="1"/>
    <xf numFmtId="10" fontId="4" fillId="0" borderId="6" xfId="1455" applyNumberFormat="1" applyFont="1" applyBorder="1" applyAlignment="1"/>
    <xf numFmtId="9" fontId="4" fillId="0" borderId="6" xfId="1455" applyNumberFormat="1" applyFont="1" applyBorder="1" applyAlignment="1"/>
    <xf numFmtId="10" fontId="4" fillId="3" borderId="6" xfId="1455" applyNumberFormat="1" applyFont="1" applyFill="1" applyBorder="1" applyAlignment="1"/>
    <xf numFmtId="43" fontId="4" fillId="0" borderId="6" xfId="1676" applyFont="1" applyBorder="1" applyAlignment="1"/>
    <xf numFmtId="10" fontId="4" fillId="11" borderId="6" xfId="1455" applyNumberFormat="1" applyFont="1" applyFill="1" applyBorder="1" applyAlignment="1"/>
    <xf numFmtId="288" fontId="4" fillId="0" borderId="1" xfId="1552" applyNumberFormat="1" applyFont="1" applyBorder="1" applyAlignment="1"/>
    <xf numFmtId="288" fontId="4" fillId="0" borderId="28" xfId="1552" applyNumberFormat="1" applyFont="1" applyBorder="1" applyAlignment="1"/>
    <xf numFmtId="0" fontId="4" fillId="0" borderId="1" xfId="1525" applyFont="1" applyBorder="1" applyAlignment="1">
      <alignment horizontal="left" vertical="center"/>
    </xf>
    <xf numFmtId="0" fontId="4" fillId="0" borderId="1" xfId="1525" applyFont="1" applyBorder="1" applyAlignment="1">
      <alignment horizontal="center" vertical="center"/>
    </xf>
    <xf numFmtId="365" fontId="4" fillId="0" borderId="6" xfId="1552" applyNumberFormat="1" applyFont="1" applyBorder="1" applyAlignment="1"/>
    <xf numFmtId="365" fontId="4" fillId="3" borderId="6" xfId="1552" applyNumberFormat="1" applyFont="1" applyFill="1" applyBorder="1" applyAlignment="1"/>
    <xf numFmtId="0" fontId="4" fillId="0" borderId="1" xfId="1552" applyFont="1" applyBorder="1" applyAlignment="1"/>
    <xf numFmtId="0" fontId="4" fillId="3" borderId="1" xfId="1552" applyFont="1" applyFill="1" applyBorder="1" applyAlignment="1"/>
    <xf numFmtId="0" fontId="4" fillId="0" borderId="6" xfId="1552" applyFont="1" applyBorder="1" applyAlignment="1"/>
    <xf numFmtId="0" fontId="4" fillId="3" borderId="6" xfId="1552" applyFont="1" applyFill="1" applyBorder="1" applyAlignment="1"/>
    <xf numFmtId="0" fontId="17" fillId="0" borderId="39" xfId="1552" applyFont="1" applyBorder="1" applyAlignment="1">
      <alignment horizontal="center"/>
    </xf>
    <xf numFmtId="0" fontId="17" fillId="0" borderId="14" xfId="1552" applyFont="1" applyBorder="1" applyAlignment="1">
      <alignment horizontal="center"/>
    </xf>
    <xf numFmtId="0" fontId="17" fillId="0" borderId="3" xfId="1552" applyFont="1" applyBorder="1" applyAlignment="1">
      <alignment horizontal="center"/>
    </xf>
    <xf numFmtId="357" fontId="17" fillId="0" borderId="1" xfId="1552" applyNumberFormat="1" applyFont="1" applyBorder="1" applyAlignment="1"/>
    <xf numFmtId="288" fontId="17" fillId="0" borderId="6" xfId="1552" applyNumberFormat="1" applyFont="1" applyBorder="1" applyAlignment="1"/>
    <xf numFmtId="0" fontId="17" fillId="0" borderId="1" xfId="1552" applyFont="1" applyBorder="1" applyAlignment="1"/>
    <xf numFmtId="0" fontId="17" fillId="3" borderId="1" xfId="1552" applyFont="1" applyFill="1" applyBorder="1" applyAlignment="1"/>
    <xf numFmtId="0" fontId="17" fillId="0" borderId="28" xfId="1552" applyFont="1" applyBorder="1" applyAlignment="1"/>
    <xf numFmtId="0" fontId="17" fillId="0" borderId="40" xfId="1552" applyFont="1" applyBorder="1" applyAlignment="1">
      <alignment horizontal="center"/>
    </xf>
    <xf numFmtId="0" fontId="17" fillId="0" borderId="41" xfId="1552" applyFont="1" applyBorder="1" applyAlignment="1">
      <alignment horizontal="center"/>
    </xf>
    <xf numFmtId="0" fontId="17" fillId="0" borderId="42" xfId="1552" applyFont="1" applyBorder="1" applyAlignment="1">
      <alignment horizontal="center"/>
    </xf>
    <xf numFmtId="357" fontId="17" fillId="0" borderId="43" xfId="1552" applyNumberFormat="1" applyFont="1" applyBorder="1" applyAlignment="1"/>
    <xf numFmtId="288" fontId="17" fillId="0" borderId="44" xfId="1552" applyNumberFormat="1" applyFont="1" applyBorder="1" applyAlignment="1"/>
    <xf numFmtId="288" fontId="4" fillId="0" borderId="44" xfId="1552" applyNumberFormat="1" applyFont="1" applyBorder="1" applyAlignment="1"/>
    <xf numFmtId="288" fontId="4" fillId="0" borderId="12" xfId="1552" applyNumberFormat="1" applyFont="1" applyBorder="1" applyAlignment="1"/>
    <xf numFmtId="288" fontId="4" fillId="3" borderId="44" xfId="1552" applyNumberFormat="1" applyFont="1" applyFill="1" applyBorder="1" applyAlignment="1"/>
    <xf numFmtId="0" fontId="17" fillId="0" borderId="43" xfId="1552" applyFont="1" applyBorder="1" applyAlignment="1"/>
    <xf numFmtId="0" fontId="17" fillId="3" borderId="43" xfId="1552" applyFont="1" applyFill="1" applyBorder="1" applyAlignment="1"/>
    <xf numFmtId="0" fontId="17" fillId="0" borderId="45" xfId="1552" applyFont="1" applyBorder="1" applyAlignment="1"/>
    <xf numFmtId="0" fontId="22" fillId="6" borderId="31" xfId="1552" applyFont="1" applyFill="1" applyBorder="1" applyAlignment="1">
      <alignment horizontal="left" vertical="top" wrapText="1"/>
    </xf>
    <xf numFmtId="0" fontId="4" fillId="6" borderId="32" xfId="1552" applyFont="1" applyFill="1" applyBorder="1" applyAlignment="1">
      <alignment horizontal="left" vertical="top"/>
    </xf>
    <xf numFmtId="0" fontId="4" fillId="6" borderId="33" xfId="1552" applyFont="1" applyFill="1" applyBorder="1" applyAlignment="1">
      <alignment horizontal="left" vertical="top"/>
    </xf>
    <xf numFmtId="0" fontId="4" fillId="6" borderId="34" xfId="1552" applyFont="1" applyFill="1" applyBorder="1" applyAlignment="1">
      <alignment horizontal="left" vertical="top"/>
    </xf>
    <xf numFmtId="0" fontId="4" fillId="6" borderId="0" xfId="1552" applyFont="1" applyFill="1" applyBorder="1" applyAlignment="1">
      <alignment horizontal="left" vertical="top"/>
    </xf>
    <xf numFmtId="0" fontId="4" fillId="6" borderId="35" xfId="1552" applyFont="1" applyFill="1" applyBorder="1" applyAlignment="1">
      <alignment horizontal="left" vertical="top"/>
    </xf>
    <xf numFmtId="0" fontId="4" fillId="6" borderId="36" xfId="1552" applyFont="1" applyFill="1" applyBorder="1" applyAlignment="1">
      <alignment horizontal="left" vertical="top"/>
    </xf>
    <xf numFmtId="0" fontId="4" fillId="6" borderId="19" xfId="1552" applyFont="1" applyFill="1" applyBorder="1" applyAlignment="1">
      <alignment horizontal="left" vertical="top"/>
    </xf>
    <xf numFmtId="0" fontId="4" fillId="6" borderId="37" xfId="1552" applyFont="1" applyFill="1" applyBorder="1" applyAlignment="1">
      <alignment horizontal="left" vertical="top"/>
    </xf>
    <xf numFmtId="0" fontId="17" fillId="0" borderId="0" xfId="1552" applyFont="1" applyBorder="1" applyAlignment="1">
      <alignment horizontal="right"/>
    </xf>
    <xf numFmtId="0" fontId="2" fillId="0" borderId="0" xfId="1552" applyFont="1" applyBorder="1" applyAlignment="1">
      <alignment horizontal="left"/>
    </xf>
    <xf numFmtId="0" fontId="2" fillId="0" borderId="0" xfId="1552" applyFont="1" applyAlignment="1">
      <alignment horizontal="left" wrapText="1"/>
    </xf>
    <xf numFmtId="0" fontId="42" fillId="3" borderId="1" xfId="0" applyFont="1" applyFill="1" applyBorder="1" applyAlignment="1">
      <alignment horizontal="center" vertical="center"/>
    </xf>
    <xf numFmtId="0" fontId="5" fillId="0" borderId="12" xfId="0" applyFont="1" applyBorder="1" applyAlignment="1">
      <alignment horizontal="center" vertical="center" wrapText="1"/>
    </xf>
    <xf numFmtId="0" fontId="7" fillId="0" borderId="1" xfId="0" applyFont="1" applyBorder="1" applyAlignment="1">
      <alignment horizontal="center" vertical="center" wrapText="1"/>
    </xf>
    <xf numFmtId="0" fontId="10" fillId="0" borderId="8" xfId="0" applyFont="1" applyBorder="1" applyAlignment="1">
      <alignment horizontal="center" vertical="center" wrapText="1"/>
    </xf>
    <xf numFmtId="0" fontId="5" fillId="0" borderId="46" xfId="0" applyFont="1" applyBorder="1" applyAlignment="1">
      <alignment horizontal="center" vertical="center" wrapText="1"/>
    </xf>
    <xf numFmtId="0" fontId="4" fillId="0" borderId="3" xfId="1566" applyNumberFormat="1" applyFont="1" applyFill="1" applyBorder="1" applyAlignment="1">
      <alignment horizontal="right" vertical="center"/>
    </xf>
    <xf numFmtId="49" fontId="7" fillId="0" borderId="1" xfId="0" applyNumberFormat="1" applyFont="1" applyBorder="1" applyAlignment="1">
      <alignment horizontal="center" vertical="center"/>
    </xf>
    <xf numFmtId="0" fontId="8" fillId="7" borderId="1" xfId="0" applyFont="1" applyFill="1" applyBorder="1" applyAlignment="1">
      <alignment vertical="center"/>
    </xf>
    <xf numFmtId="49" fontId="4"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vertical="center"/>
    </xf>
    <xf numFmtId="0" fontId="9" fillId="0" borderId="0" xfId="0" applyFont="1" applyFill="1" applyAlignment="1">
      <alignment horizontal="center" vertical="center" wrapText="1"/>
    </xf>
    <xf numFmtId="288" fontId="4" fillId="0" borderId="0" xfId="0" applyNumberFormat="1" applyFont="1" applyFill="1" applyAlignment="1">
      <alignment vertical="center"/>
    </xf>
    <xf numFmtId="288" fontId="5" fillId="0" borderId="6" xfId="0" applyNumberFormat="1" applyFont="1" applyFill="1" applyBorder="1" applyAlignment="1">
      <alignment horizontal="center" vertical="center"/>
    </xf>
    <xf numFmtId="288" fontId="5" fillId="0" borderId="14" xfId="0" applyNumberFormat="1" applyFont="1" applyFill="1" applyBorder="1" applyAlignment="1">
      <alignment horizontal="center" vertical="center"/>
    </xf>
    <xf numFmtId="288" fontId="5" fillId="0" borderId="3" xfId="0" applyNumberFormat="1" applyFont="1" applyFill="1" applyBorder="1" applyAlignment="1">
      <alignment horizontal="center" vertical="center"/>
    </xf>
    <xf numFmtId="0" fontId="5" fillId="0" borderId="11" xfId="0" applyFont="1" applyBorder="1" applyAlignment="1">
      <alignment horizontal="center" vertical="center"/>
    </xf>
    <xf numFmtId="43" fontId="5" fillId="0" borderId="1" xfId="0" applyNumberFormat="1" applyFont="1" applyFill="1" applyBorder="1" applyAlignment="1">
      <alignment horizontal="right" vertical="center"/>
    </xf>
    <xf numFmtId="0" fontId="5" fillId="0" borderId="47" xfId="0" applyFont="1" applyBorder="1" applyAlignment="1">
      <alignment horizontal="center" vertical="center"/>
    </xf>
    <xf numFmtId="357" fontId="4" fillId="0" borderId="1" xfId="0" applyNumberFormat="1" applyFont="1" applyBorder="1" applyAlignment="1">
      <alignment horizontal="center" vertical="center"/>
    </xf>
    <xf numFmtId="43" fontId="5" fillId="0" borderId="1" xfId="0" applyNumberFormat="1" applyFont="1" applyFill="1" applyBorder="1" applyAlignment="1">
      <alignment horizontal="center" vertical="center"/>
    </xf>
    <xf numFmtId="0" fontId="4" fillId="0" borderId="7" xfId="1755" applyFont="1" applyBorder="1" applyAlignment="1">
      <alignment horizontal="center" vertical="center" wrapText="1"/>
    </xf>
    <xf numFmtId="14" fontId="4" fillId="0" borderId="46" xfId="1755" applyNumberFormat="1" applyFont="1" applyBorder="1" applyAlignment="1">
      <alignment horizontal="center" vertical="center" wrapText="1"/>
    </xf>
    <xf numFmtId="0" fontId="4" fillId="0" borderId="46" xfId="1755" applyFont="1" applyBorder="1" applyAlignment="1">
      <alignment horizontal="center" vertical="center" wrapText="1"/>
    </xf>
    <xf numFmtId="0" fontId="4" fillId="0" borderId="1" xfId="1755" applyFont="1" applyBorder="1" applyAlignment="1">
      <alignment horizontal="center" vertical="center" wrapText="1"/>
    </xf>
    <xf numFmtId="288" fontId="4" fillId="0" borderId="15" xfId="0" applyNumberFormat="1" applyFont="1" applyFill="1" applyBorder="1" applyAlignment="1">
      <alignment horizontal="center" vertical="center"/>
    </xf>
    <xf numFmtId="288" fontId="4" fillId="0" borderId="0" xfId="0" applyNumberFormat="1" applyFont="1" applyFill="1" applyBorder="1" applyAlignment="1">
      <alignment horizontal="center" vertical="center"/>
    </xf>
    <xf numFmtId="0" fontId="4" fillId="0" borderId="7" xfId="1755" applyFont="1" applyBorder="1" applyAlignment="1">
      <alignment horizontal="center" vertical="center" shrinkToFit="1"/>
    </xf>
    <xf numFmtId="14" fontId="4" fillId="0" borderId="7" xfId="1755" applyNumberFormat="1" applyFont="1" applyBorder="1" applyAlignment="1">
      <alignment horizontal="center" vertical="center" shrinkToFit="1"/>
    </xf>
    <xf numFmtId="43" fontId="4" fillId="0" borderId="16" xfId="0" applyNumberFormat="1" applyFont="1" applyBorder="1" applyAlignment="1">
      <alignment horizontal="right" vertical="center"/>
    </xf>
    <xf numFmtId="288" fontId="5" fillId="0" borderId="2" xfId="0" applyNumberFormat="1" applyFont="1" applyBorder="1" applyAlignment="1">
      <alignment horizontal="center" vertical="center"/>
    </xf>
    <xf numFmtId="353" fontId="1" fillId="2" borderId="0" xfId="6" applyNumberFormat="1" applyFont="1" applyFill="1" applyAlignment="1" applyProtection="1">
      <alignment horizontal="left" vertical="center" shrinkToFit="1"/>
      <protection hidden="1"/>
    </xf>
    <xf numFmtId="0" fontId="2" fillId="0" borderId="0" xfId="0" applyFont="1" applyAlignment="1" applyProtection="1">
      <alignment horizontal="center" vertical="center" wrapText="1"/>
    </xf>
    <xf numFmtId="0" fontId="3" fillId="0" borderId="0" xfId="0" applyFont="1" applyAlignment="1" applyProtection="1">
      <alignment horizontal="center" vertical="center" wrapText="1"/>
    </xf>
    <xf numFmtId="239" fontId="4" fillId="0" borderId="0" xfId="0" applyNumberFormat="1" applyFont="1" applyAlignment="1" applyProtection="1">
      <alignment horizontal="center" vertical="center"/>
    </xf>
    <xf numFmtId="239" fontId="4" fillId="0" borderId="0" xfId="0" applyNumberFormat="1" applyFont="1" applyAlignment="1" applyProtection="1">
      <alignment vertical="center"/>
    </xf>
    <xf numFmtId="0" fontId="4" fillId="0" borderId="0" xfId="0" applyFont="1" applyAlignment="1" applyProtection="1">
      <alignment horizontal="right"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4" fillId="0" borderId="1" xfId="0" applyFont="1" applyBorder="1" applyAlignment="1" applyProtection="1">
      <alignment horizontal="center" vertical="center"/>
    </xf>
    <xf numFmtId="0" fontId="4" fillId="0" borderId="1" xfId="0" applyFont="1" applyBorder="1" applyAlignment="1" applyProtection="1">
      <alignment horizontal="left" vertical="center"/>
    </xf>
    <xf numFmtId="43" fontId="4" fillId="0" borderId="2" xfId="0" applyNumberFormat="1" applyFont="1" applyBorder="1" applyAlignment="1" applyProtection="1">
      <alignment horizontal="right" vertical="center"/>
    </xf>
    <xf numFmtId="0" fontId="4" fillId="0" borderId="1" xfId="0" applyFont="1" applyBorder="1" applyAlignment="1" applyProtection="1">
      <alignment vertical="center"/>
    </xf>
    <xf numFmtId="0" fontId="4" fillId="0" borderId="6" xfId="0" applyFont="1" applyBorder="1" applyAlignment="1" applyProtection="1">
      <alignment horizontal="center" vertical="center"/>
    </xf>
    <xf numFmtId="0" fontId="4" fillId="0" borderId="3" xfId="0" applyFont="1" applyBorder="1" applyAlignment="1" applyProtection="1">
      <alignment horizontal="center" vertical="center"/>
    </xf>
    <xf numFmtId="49" fontId="4" fillId="0" borderId="0" xfId="0" applyNumberFormat="1" applyFont="1" applyAlignment="1" applyProtection="1">
      <alignment vertical="center"/>
    </xf>
    <xf numFmtId="0" fontId="4" fillId="0" borderId="0" xfId="0" applyFont="1" applyAlignment="1" applyProtection="1">
      <alignment vertical="center"/>
    </xf>
    <xf numFmtId="0" fontId="18" fillId="0" borderId="0" xfId="0" applyFont="1" applyBorder="1" applyAlignment="1">
      <alignment horizontal="left" vertical="center"/>
    </xf>
    <xf numFmtId="0" fontId="18" fillId="0" borderId="0" xfId="0" applyFont="1" applyBorder="1" applyAlignment="1">
      <alignment horizontal="right" vertical="center"/>
    </xf>
    <xf numFmtId="0" fontId="43" fillId="0" borderId="1" xfId="0" applyFont="1" applyBorder="1" applyAlignment="1">
      <alignment horizontal="center" vertical="center"/>
    </xf>
    <xf numFmtId="49" fontId="4" fillId="0" borderId="6" xfId="0" applyNumberFormat="1" applyFont="1" applyBorder="1" applyAlignment="1">
      <alignment horizontal="center" vertical="center"/>
    </xf>
    <xf numFmtId="0" fontId="18" fillId="0" borderId="6" xfId="0" applyFont="1" applyBorder="1" applyAlignment="1">
      <alignment horizontal="left" vertical="center"/>
    </xf>
    <xf numFmtId="0" fontId="44" fillId="0" borderId="6" xfId="0" applyFont="1" applyBorder="1" applyAlignment="1">
      <alignment horizontal="left" vertical="center"/>
    </xf>
    <xf numFmtId="0" fontId="18" fillId="0" borderId="6" xfId="0" applyFont="1" applyBorder="1" applyAlignment="1">
      <alignment horizontal="center" vertical="center"/>
    </xf>
    <xf numFmtId="0" fontId="4" fillId="0" borderId="0" xfId="0" applyFont="1" applyAlignment="1">
      <alignment horizontal="left" vertical="center"/>
    </xf>
    <xf numFmtId="0" fontId="43" fillId="0" borderId="1" xfId="6" applyFont="1" applyBorder="1" applyAlignment="1" applyProtection="1">
      <alignment horizontal="left" vertical="center"/>
    </xf>
    <xf numFmtId="43" fontId="5" fillId="0" borderId="2" xfId="0" applyNumberFormat="1" applyFont="1" applyBorder="1" applyAlignment="1">
      <alignment horizontal="right" vertical="center"/>
    </xf>
    <xf numFmtId="43" fontId="5" fillId="0" borderId="6" xfId="0" applyNumberFormat="1" applyFont="1" applyBorder="1" applyAlignment="1">
      <alignment horizontal="right" vertical="center"/>
    </xf>
    <xf numFmtId="43" fontId="5" fillId="0" borderId="1" xfId="0" applyNumberFormat="1" applyFont="1" applyBorder="1" applyAlignment="1">
      <alignment horizontal="right" vertical="center"/>
    </xf>
    <xf numFmtId="0" fontId="18" fillId="0" borderId="1" xfId="6" applyFont="1" applyFill="1" applyBorder="1" applyAlignment="1" applyProtection="1">
      <alignment horizontal="left" vertical="center" indent="1"/>
    </xf>
    <xf numFmtId="43" fontId="5" fillId="0" borderId="3" xfId="0" applyNumberFormat="1" applyFont="1" applyBorder="1" applyAlignment="1">
      <alignment horizontal="right" vertical="center"/>
    </xf>
    <xf numFmtId="0" fontId="43" fillId="0" borderId="1" xfId="0" applyFont="1" applyBorder="1" applyAlignment="1">
      <alignment horizontal="left" vertical="center"/>
    </xf>
    <xf numFmtId="43" fontId="5" fillId="0" borderId="3" xfId="0" applyNumberFormat="1" applyFont="1" applyFill="1" applyBorder="1" applyAlignment="1">
      <alignment horizontal="right" vertical="center"/>
    </xf>
    <xf numFmtId="0" fontId="5" fillId="0" borderId="0" xfId="6" applyFont="1" applyFill="1" applyBorder="1" applyAlignment="1" applyProtection="1">
      <alignment horizontal="left" vertical="center"/>
    </xf>
    <xf numFmtId="43" fontId="5" fillId="0" borderId="0" xfId="0" applyNumberFormat="1" applyFont="1" applyFill="1" applyBorder="1" applyAlignment="1">
      <alignment horizontal="right" vertical="center"/>
    </xf>
    <xf numFmtId="49" fontId="5" fillId="0" borderId="0" xfId="0" applyNumberFormat="1" applyFont="1" applyAlignment="1">
      <alignment vertical="center"/>
    </xf>
    <xf numFmtId="49" fontId="5" fillId="0" borderId="0" xfId="0" applyNumberFormat="1" applyFont="1" applyAlignment="1">
      <alignment horizontal="left" vertical="center"/>
    </xf>
    <xf numFmtId="0" fontId="5" fillId="0" borderId="0" xfId="0" applyFont="1" applyAlignment="1">
      <alignment horizontal="left" vertical="center"/>
    </xf>
    <xf numFmtId="366" fontId="4" fillId="3" borderId="0" xfId="0" applyNumberFormat="1" applyFont="1" applyFill="1" applyAlignment="1">
      <alignment vertical="center"/>
    </xf>
    <xf numFmtId="0" fontId="2" fillId="0" borderId="0" xfId="0" applyFont="1" applyFill="1" applyAlignment="1">
      <alignment vertical="center"/>
    </xf>
    <xf numFmtId="0" fontId="3" fillId="0" borderId="0" xfId="0" applyFont="1" applyAlignment="1">
      <alignment horizontal="centerContinuous" vertical="center"/>
    </xf>
    <xf numFmtId="0" fontId="2" fillId="0" borderId="0" xfId="0" applyFont="1" applyAlignment="1">
      <alignment horizontal="centerContinuous" vertical="center"/>
    </xf>
    <xf numFmtId="239" fontId="4" fillId="0" borderId="0" xfId="0" applyNumberFormat="1" applyFont="1" applyAlignment="1">
      <alignment horizontal="centerContinuous" vertical="center"/>
    </xf>
    <xf numFmtId="0" fontId="4" fillId="0" borderId="0" xfId="0" applyFont="1" applyAlignment="1">
      <alignment horizontal="centerContinuous" vertical="center"/>
    </xf>
    <xf numFmtId="0" fontId="5" fillId="0" borderId="46" xfId="0" applyFont="1" applyBorder="1" applyAlignment="1">
      <alignment horizontal="center" vertical="center"/>
    </xf>
    <xf numFmtId="0" fontId="5" fillId="0" borderId="48" xfId="0" applyFont="1" applyBorder="1" applyAlignment="1">
      <alignment horizontal="center" vertical="center"/>
    </xf>
    <xf numFmtId="0" fontId="43" fillId="0" borderId="1" xfId="0" applyFont="1" applyFill="1" applyBorder="1" applyAlignment="1">
      <alignment horizontal="center" vertical="center"/>
    </xf>
    <xf numFmtId="0" fontId="5" fillId="0" borderId="1" xfId="6" applyFont="1" applyFill="1" applyBorder="1" applyAlignment="1" applyProtection="1">
      <alignment vertical="center"/>
    </xf>
    <xf numFmtId="43" fontId="5" fillId="0" borderId="2" xfId="0" applyNumberFormat="1" applyFont="1" applyFill="1" applyBorder="1" applyAlignment="1">
      <alignment horizontal="right" vertical="center"/>
    </xf>
    <xf numFmtId="0" fontId="18" fillId="0" borderId="1" xfId="0" applyFont="1" applyFill="1" applyBorder="1" applyAlignment="1">
      <alignment horizontal="center" vertical="center"/>
    </xf>
    <xf numFmtId="0" fontId="4" fillId="0" borderId="1" xfId="6" applyFont="1" applyFill="1" applyBorder="1" applyAlignment="1" applyProtection="1">
      <alignment vertical="center"/>
    </xf>
    <xf numFmtId="0" fontId="5" fillId="0" borderId="1" xfId="6" applyFont="1" applyFill="1" applyBorder="1" applyAlignment="1" applyProtection="1">
      <alignment horizontal="center" vertical="center"/>
    </xf>
    <xf numFmtId="0" fontId="5" fillId="0" borderId="1" xfId="6" applyFont="1" applyFill="1" applyBorder="1" applyAlignment="1" applyProtection="1">
      <alignment horizontal="right" vertical="center"/>
    </xf>
    <xf numFmtId="0" fontId="7" fillId="0" borderId="0" xfId="0" applyFont="1" applyAlignment="1">
      <alignment horizontal="left" vertical="center"/>
    </xf>
    <xf numFmtId="49" fontId="4" fillId="0" borderId="0" xfId="0" applyNumberFormat="1" applyFont="1" applyAlignment="1">
      <alignment horizontal="left" vertical="center"/>
    </xf>
    <xf numFmtId="49" fontId="45" fillId="0" borderId="0" xfId="1" applyNumberFormat="1" applyFont="1" applyBorder="1" applyAlignment="1">
      <alignment horizontal="centerContinuous" vertical="center"/>
    </xf>
    <xf numFmtId="49" fontId="45" fillId="0" borderId="0" xfId="1571" applyNumberFormat="1" applyFont="1" applyBorder="1" applyAlignment="1">
      <alignment horizontal="centerContinuous" vertical="center"/>
    </xf>
    <xf numFmtId="49" fontId="46" fillId="0" borderId="0" xfId="1571" applyNumberFormat="1" applyFont="1" applyBorder="1" applyAlignment="1">
      <alignment vertical="center"/>
    </xf>
    <xf numFmtId="49" fontId="11" fillId="0" borderId="0" xfId="1" applyNumberFormat="1" applyFont="1" applyBorder="1" applyAlignment="1">
      <alignment vertical="center"/>
    </xf>
    <xf numFmtId="49" fontId="23" fillId="0" borderId="0" xfId="6" applyNumberFormat="1" applyFont="1" applyBorder="1" applyAlignment="1" applyProtection="1">
      <alignment vertical="top"/>
    </xf>
    <xf numFmtId="49" fontId="11" fillId="0" borderId="0" xfId="1571" applyNumberFormat="1" applyFont="1" applyBorder="1" applyAlignment="1">
      <alignment vertical="center"/>
    </xf>
    <xf numFmtId="49" fontId="11" fillId="0" borderId="0" xfId="1571" applyNumberFormat="1" applyFont="1" applyBorder="1" applyAlignment="1">
      <alignment horizontal="center" vertical="center"/>
    </xf>
    <xf numFmtId="49" fontId="22" fillId="0" borderId="0" xfId="1571" applyNumberFormat="1" applyFont="1" applyBorder="1" applyAlignment="1">
      <alignment vertical="center"/>
    </xf>
    <xf numFmtId="49" fontId="11" fillId="0" borderId="0" xfId="1" applyNumberFormat="1" applyFont="1" applyBorder="1" applyAlignment="1">
      <alignment vertical="top"/>
    </xf>
    <xf numFmtId="0" fontId="23" fillId="0" borderId="0" xfId="6" applyFont="1" applyBorder="1" applyAlignment="1" applyProtection="1">
      <alignment horizontal="left"/>
    </xf>
    <xf numFmtId="49" fontId="11" fillId="0" borderId="0" xfId="1571" applyNumberFormat="1" applyFont="1" applyBorder="1" applyAlignment="1">
      <alignment vertical="top"/>
    </xf>
    <xf numFmtId="49" fontId="11" fillId="0" borderId="0" xfId="1571" applyNumberFormat="1" applyFont="1" applyBorder="1" applyAlignment="1">
      <alignment horizontal="center" vertical="top"/>
    </xf>
    <xf numFmtId="49" fontId="22" fillId="0" borderId="0" xfId="1571" applyNumberFormat="1" applyFont="1" applyBorder="1" applyAlignment="1">
      <alignment vertical="top"/>
    </xf>
    <xf numFmtId="49" fontId="11" fillId="0" borderId="0" xfId="1" applyNumberFormat="1" applyFont="1" applyBorder="1" applyAlignment="1">
      <alignment horizontal="left" vertical="center"/>
    </xf>
    <xf numFmtId="49" fontId="23" fillId="0" borderId="0" xfId="6" applyNumberFormat="1" applyFont="1" applyBorder="1" applyAlignment="1" applyProtection="1">
      <alignment horizontal="left" vertical="center"/>
    </xf>
    <xf numFmtId="49" fontId="23" fillId="0" borderId="0" xfId="6" applyNumberFormat="1" applyFont="1" applyBorder="1" applyAlignment="1" applyProtection="1">
      <alignment horizontal="left" vertical="top"/>
    </xf>
    <xf numFmtId="49" fontId="23" fillId="0" borderId="0" xfId="6" applyNumberFormat="1" applyFont="1" applyBorder="1" applyAlignment="1" applyProtection="1">
      <alignment vertical="center"/>
    </xf>
    <xf numFmtId="49" fontId="11" fillId="0" borderId="0" xfId="1571" applyNumberFormat="1" applyFont="1" applyBorder="1" applyAlignment="1">
      <alignment horizontal="left" vertical="center"/>
    </xf>
    <xf numFmtId="49" fontId="11" fillId="9" borderId="0" xfId="1571" applyNumberFormat="1" applyFont="1" applyFill="1" applyBorder="1" applyAlignment="1">
      <alignment horizontal="center" vertical="center"/>
    </xf>
    <xf numFmtId="49" fontId="11" fillId="13" borderId="0" xfId="1571" applyNumberFormat="1" applyFont="1" applyFill="1" applyBorder="1" applyAlignment="1">
      <alignment horizontal="center" vertical="center"/>
    </xf>
    <xf numFmtId="49" fontId="47" fillId="0" borderId="0" xfId="6" applyNumberFormat="1" applyFont="1" applyBorder="1" applyAlignment="1" applyProtection="1">
      <alignment vertical="center"/>
    </xf>
    <xf numFmtId="49" fontId="48" fillId="0" borderId="0" xfId="6" applyNumberFormat="1" applyFont="1" applyBorder="1" applyAlignment="1" applyProtection="1">
      <alignment vertical="center"/>
    </xf>
    <xf numFmtId="49" fontId="49" fillId="0" borderId="0" xfId="1571" applyNumberFormat="1" applyFont="1" applyBorder="1" applyAlignment="1">
      <alignment vertical="center"/>
    </xf>
    <xf numFmtId="49" fontId="50" fillId="0" borderId="0" xfId="1571" applyNumberFormat="1" applyFont="1" applyBorder="1" applyAlignment="1">
      <alignment vertical="center"/>
    </xf>
    <xf numFmtId="367" fontId="49" fillId="0" borderId="0" xfId="1571" applyNumberFormat="1" applyFont="1" applyBorder="1" applyAlignment="1">
      <alignment vertical="center"/>
    </xf>
    <xf numFmtId="0" fontId="51" fillId="0" borderId="0" xfId="0" applyFont="1" applyBorder="1"/>
    <xf numFmtId="0" fontId="52" fillId="0" borderId="0" xfId="0" applyFont="1" applyBorder="1"/>
    <xf numFmtId="49" fontId="53" fillId="0" borderId="0" xfId="6" applyNumberFormat="1" applyFont="1" applyBorder="1" applyAlignment="1" applyProtection="1">
      <alignment vertical="center"/>
    </xf>
    <xf numFmtId="49" fontId="54" fillId="0" borderId="0" xfId="6" applyNumberFormat="1" applyFont="1" applyBorder="1" applyAlignment="1" applyProtection="1">
      <alignment horizontal="center" vertical="center"/>
    </xf>
    <xf numFmtId="49" fontId="54" fillId="0" borderId="0" xfId="6" applyNumberFormat="1" applyFont="1" applyBorder="1" applyAlignment="1" applyProtection="1">
      <alignment vertical="center"/>
    </xf>
    <xf numFmtId="49" fontId="22" fillId="0" borderId="0" xfId="1" applyNumberFormat="1" applyFont="1" applyBorder="1" applyAlignment="1">
      <alignment vertical="center"/>
    </xf>
    <xf numFmtId="0" fontId="55" fillId="0" borderId="0" xfId="1557" applyFont="1" applyAlignment="1">
      <alignment horizontal="center" vertical="center"/>
    </xf>
    <xf numFmtId="0" fontId="56" fillId="0" borderId="0" xfId="1557" applyFont="1">
      <alignment vertical="center"/>
    </xf>
    <xf numFmtId="0" fontId="56" fillId="0" borderId="1" xfId="1557" applyFont="1" applyBorder="1" applyAlignment="1">
      <alignment horizontal="center" vertical="center"/>
    </xf>
    <xf numFmtId="0" fontId="56" fillId="0" borderId="1" xfId="1557" applyFont="1" applyBorder="1" applyAlignment="1">
      <alignment vertical="center" wrapText="1"/>
    </xf>
    <xf numFmtId="0" fontId="56" fillId="0" borderId="1" xfId="1557" applyFont="1" applyBorder="1">
      <alignment vertical="center"/>
    </xf>
    <xf numFmtId="0" fontId="57" fillId="0" borderId="0" xfId="1557" applyFont="1">
      <alignment vertical="center"/>
    </xf>
    <xf numFmtId="0" fontId="58" fillId="0" borderId="15" xfId="1536" applyFont="1" applyBorder="1" applyAlignment="1">
      <alignment horizontal="right" vertical="center"/>
    </xf>
    <xf numFmtId="0" fontId="56" fillId="0" borderId="1" xfId="1536" applyFont="1" applyBorder="1">
      <alignment vertical="center"/>
    </xf>
    <xf numFmtId="0" fontId="56" fillId="0" borderId="1" xfId="1536" applyFont="1" applyBorder="1" applyAlignment="1">
      <alignment horizontal="center" vertical="center"/>
    </xf>
    <xf numFmtId="0" fontId="56" fillId="0" borderId="1" xfId="1536" applyFont="1" applyBorder="1" applyAlignment="1">
      <alignment vertical="center" wrapText="1"/>
    </xf>
    <xf numFmtId="0" fontId="18" fillId="0" borderId="1" xfId="1536" applyFont="1" applyBorder="1">
      <alignment vertical="center"/>
    </xf>
    <xf numFmtId="0" fontId="18" fillId="0" borderId="1" xfId="1536" applyFont="1" applyBorder="1" applyAlignment="1">
      <alignment vertical="center" wrapText="1"/>
    </xf>
    <xf numFmtId="0" fontId="57" fillId="0" borderId="0" xfId="1536" applyFont="1">
      <alignment vertical="center"/>
    </xf>
  </cellXfs>
  <cellStyles count="178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_x0007_" xfId="49"/>
    <cellStyle name="_x0007_ 2" xfId="50"/>
    <cellStyle name="$" xfId="51"/>
    <cellStyle name="$ 2" xfId="52"/>
    <cellStyle name="$ 3" xfId="53"/>
    <cellStyle name="$ 5" xfId="54"/>
    <cellStyle name="$ K" xfId="55"/>
    <cellStyle name="$ K 2" xfId="56"/>
    <cellStyle name="$ K 3" xfId="57"/>
    <cellStyle name="$ K 5" xfId="58"/>
    <cellStyle name="$." xfId="59"/>
    <cellStyle name="$. 2" xfId="60"/>
    <cellStyle name="$. 3" xfId="61"/>
    <cellStyle name="$. 5" xfId="62"/>
    <cellStyle name="$.$ K" xfId="63"/>
    <cellStyle name="$.$ K 2" xfId="64"/>
    <cellStyle name="$.$ K 3" xfId="65"/>
    <cellStyle name="$.$ K 5" xfId="66"/>
    <cellStyle name="$/hr" xfId="67"/>
    <cellStyle name="$/hr 2" xfId="68"/>
    <cellStyle name="$/hr 3" xfId="69"/>
    <cellStyle name="$/hr 5" xfId="70"/>
    <cellStyle name="$M" xfId="71"/>
    <cellStyle name="%" xfId="72"/>
    <cellStyle name="% 2" xfId="73"/>
    <cellStyle name="% 3" xfId="74"/>
    <cellStyle name="% 5" xfId="75"/>
    <cellStyle name="." xfId="76"/>
    <cellStyle name=". 2" xfId="77"/>
    <cellStyle name=". 2 2 2" xfId="78"/>
    <cellStyle name=". 3" xfId="79"/>
    <cellStyle name=". 8" xfId="80"/>
    <cellStyle name=".0" xfId="81"/>
    <cellStyle name=".0 2" xfId="82"/>
    <cellStyle name=".0\" xfId="83"/>
    <cellStyle name=".0\ 2 2" xfId="84"/>
    <cellStyle name=".00" xfId="85"/>
    <cellStyle name=".00 2" xfId="86"/>
    <cellStyle name=".00 3" xfId="87"/>
    <cellStyle name=".00 5" xfId="88"/>
    <cellStyle name=".000" xfId="89"/>
    <cellStyle name=".000 2" xfId="90"/>
    <cellStyle name=".000 3" xfId="91"/>
    <cellStyle name=".000 5" xfId="92"/>
    <cellStyle name=".1" xfId="93"/>
    <cellStyle name=".1 2" xfId="94"/>
    <cellStyle name=".1 3" xfId="95"/>
    <cellStyle name=".1 5" xfId="96"/>
    <cellStyle name=".2" xfId="97"/>
    <cellStyle name=".2 2" xfId="98"/>
    <cellStyle name=".2 3" xfId="99"/>
    <cellStyle name=".2 5" xfId="100"/>
    <cellStyle name="??" xfId="101"/>
    <cellStyle name="?? [0.00]_Analysis of Loans" xfId="102"/>
    <cellStyle name="?? [0] 12" xfId="103"/>
    <cellStyle name="?? [0] 13" xfId="104"/>
    <cellStyle name="?? [0] 2 4" xfId="105"/>
    <cellStyle name="?? [0] 4 3" xfId="106"/>
    <cellStyle name="?? 10" xfId="107"/>
    <cellStyle name="?? 10 2" xfId="108"/>
    <cellStyle name="???? [0.00]_Analysis of Loans" xfId="109"/>
    <cellStyle name="????_Analysis of Loans" xfId="110"/>
    <cellStyle name="???[0]" xfId="111"/>
    <cellStyle name="??[0]_laroux" xfId="112"/>
    <cellStyle name="??伍[0]_PLDT" xfId="113"/>
    <cellStyle name="??伍_PLDT" xfId="114"/>
    <cellStyle name="?BP" xfId="115"/>
    <cellStyle name="?BP 2 2" xfId="116"/>
    <cellStyle name="?BP 2 3 2" xfId="117"/>
    <cellStyle name="?JY" xfId="118"/>
    <cellStyle name="?JY 2 2" xfId="119"/>
    <cellStyle name="?JY 2 3 2" xfId="120"/>
    <cellStyle name="?鹎" xfId="121"/>
    <cellStyle name="?鹎%U龡&amp;H?_x0008__x001c__x001c_?_x0007__x0001__x0001_ 2" xfId="122"/>
    <cellStyle name="?徣_!" xfId="123"/>
    <cellStyle name="@_text" xfId="124"/>
    <cellStyle name="@_text 2" xfId="125"/>
    <cellStyle name="@_text_简版程序" xfId="126"/>
    <cellStyle name="@_text_简版程序 3" xfId="127"/>
    <cellStyle name="@ET_Style?CF_Style_1" xfId="128"/>
    <cellStyle name="]" xfId="129"/>
    <cellStyle name="] 2" xfId="130"/>
    <cellStyle name="_" xfId="131"/>
    <cellStyle name="_ 2" xfId="132"/>
    <cellStyle name="_(中企华)审计评估联合申报明细表.V1" xfId="133"/>
    <cellStyle name="_(中企华)审计评估联合申报明细表.V1 2" xfId="134"/>
    <cellStyle name="_000集团本部" xfId="135"/>
    <cellStyle name="_000集团本部 2" xfId="136"/>
    <cellStyle name="_0117－新准则（新北洋）" xfId="137"/>
    <cellStyle name="_0117－新准则（新北洋） 2" xfId="138"/>
    <cellStyle name="_01-股份公司_简版程序" xfId="139"/>
    <cellStyle name="_01-股份公司_简版程序 2 2" xfId="140"/>
    <cellStyle name="_02本部报表_简版程序11.20" xfId="141"/>
    <cellStyle name="_02母公司报表" xfId="142"/>
    <cellStyle name="_02母公司报表_简版程序11.20" xfId="143"/>
    <cellStyle name="_03国企会计报表（采购部）3.9_简版程序" xfId="144"/>
    <cellStyle name="_06 GXHH_F" xfId="145"/>
    <cellStyle name="_070210" xfId="146"/>
    <cellStyle name="_070210 2" xfId="147"/>
    <cellStyle name="_08331补充数据包（汽工贸" xfId="148"/>
    <cellStyle name="_1024资江收益法明细表 2" xfId="149"/>
    <cellStyle name="_3511年审最终版底稿姜小妹_简版程序" xfId="150"/>
    <cellStyle name="_3511年审最终版底稿姜小妹_简版程序 2" xfId="151"/>
    <cellStyle name="_Audited reporting package" xfId="152"/>
    <cellStyle name="_CCB.HO.2003 Jnl summary by jnl.GL PRC 11&amp;12&amp;68.031221" xfId="153"/>
    <cellStyle name="_CCB.HO.2003 Jnl summary by jnl.GL PRC 11&amp;12&amp;68.031221 11" xfId="154"/>
    <cellStyle name="_Comma 2" xfId="155"/>
    <cellStyle name="_Comma 5" xfId="156"/>
    <cellStyle name="_Exchange rate adj 2" xfId="157"/>
    <cellStyle name="_Exchange rate adj_简版程序" xfId="158"/>
    <cellStyle name="_Exchange rate adj_简版程序 2 2" xfId="159"/>
    <cellStyle name="_norma1 2 2" xfId="160"/>
    <cellStyle name="_norma1 3 2" xfId="161"/>
    <cellStyle name="_norma1_简版程序11.20 2" xfId="162"/>
    <cellStyle name="_report package-Jiangan2006NEW1030" xfId="163"/>
    <cellStyle name="_Reporting Package - CSR-incl Segment Report-070630_updated0608时代新投" xfId="164"/>
    <cellStyle name="_Table" xfId="165"/>
    <cellStyle name="_鞍山公司过录表_简版程序11.20" xfId="166"/>
    <cellStyle name="_鞍山公司过录表_简版程序11.20 2" xfId="167"/>
    <cellStyle name="_电力企业收益率" xfId="168"/>
    <cellStyle name="_电力企业收益率 3 2" xfId="169"/>
    <cellStyle name="_上市公司名单 2" xfId="170"/>
    <cellStyle name="_往来询证函(应付)" xfId="171"/>
    <cellStyle name="`" xfId="172"/>
    <cellStyle name="`_19" xfId="173"/>
    <cellStyle name="{" xfId="174"/>
    <cellStyle name="{_19" xfId="175"/>
    <cellStyle name="{Comma [0]}" xfId="176"/>
    <cellStyle name="{Comma [0]} 2" xfId="177"/>
    <cellStyle name="{Comma}" xfId="178"/>
    <cellStyle name="{Comma} 2" xfId="179"/>
    <cellStyle name="{Date}" xfId="180"/>
    <cellStyle name="{Date} 2" xfId="181"/>
    <cellStyle name="{Month}" xfId="182"/>
    <cellStyle name="{Month} 2" xfId="183"/>
    <cellStyle name="{Percent}" xfId="184"/>
    <cellStyle name="{Percent} 2" xfId="185"/>
    <cellStyle name="{Thousand [0]}" xfId="186"/>
    <cellStyle name="{Thousand [0]} 2" xfId="187"/>
    <cellStyle name="{Thousand}" xfId="188"/>
    <cellStyle name="{Thousand} 2" xfId="189"/>
    <cellStyle name="{Z'0000(1 dec)}" xfId="190"/>
    <cellStyle name="{Z'0000(1 dec)} 2" xfId="191"/>
    <cellStyle name="{Z'0000(4 dec)}" xfId="192"/>
    <cellStyle name="{Z'0000(4 dec)} 2" xfId="193"/>
    <cellStyle name="|: 获取数据 ..." xfId="194"/>
    <cellStyle name="|: 获取数据 ... 10" xfId="195"/>
    <cellStyle name="|: 获取数据 ... 10 2" xfId="196"/>
    <cellStyle name="|: 获取数据 ... 3" xfId="197"/>
    <cellStyle name="|: 获取数据 ..._011南京-完成" xfId="198"/>
    <cellStyle name="£ BP 2" xfId="199"/>
    <cellStyle name="£ BP 5" xfId="200"/>
    <cellStyle name="¤d¤À¦ì [0]" xfId="201"/>
    <cellStyle name="¤d¤À¦ì_cmdinput" xfId="202"/>
    <cellStyle name="¥ JY 2" xfId="203"/>
    <cellStyle name="¥ JY 5" xfId="204"/>
    <cellStyle name="¥Vn¥VC¥Vp[¥V¥A¥V¡°¥VN" xfId="205"/>
    <cellStyle name="¶W³sµ²" xfId="206"/>
    <cellStyle name="¶W³sµ² 4" xfId="207"/>
    <cellStyle name="" xfId="208"/>
    <cellStyle name="" xfId="209"/>
    <cellStyle name="" xfId="210"/>
    <cellStyle name="\¦ÏÝÌnCp[N" xfId="211"/>
    <cellStyle name="_19" xfId="212"/>
    <cellStyle name="nCp[N" xfId="213"/>
    <cellStyle name="W_DC" xfId="214"/>
    <cellStyle name="0" xfId="215"/>
    <cellStyle name="0 2" xfId="216"/>
    <cellStyle name="0 2 2 2" xfId="217"/>
    <cellStyle name="0 3" xfId="218"/>
    <cellStyle name="0 6" xfId="219"/>
    <cellStyle name="0%" xfId="220"/>
    <cellStyle name="0% 11" xfId="221"/>
    <cellStyle name="0% 12" xfId="222"/>
    <cellStyle name="0% 13" xfId="223"/>
    <cellStyle name="0% 2" xfId="224"/>
    <cellStyle name="0% 2 4" xfId="225"/>
    <cellStyle name="0% 4 3" xfId="226"/>
    <cellStyle name="0.0%" xfId="227"/>
    <cellStyle name="0.0% 8" xfId="228"/>
    <cellStyle name="0.00%" xfId="229"/>
    <cellStyle name="0.00% 2 3" xfId="230"/>
    <cellStyle name="0.00% 3" xfId="231"/>
    <cellStyle name="0.00% 5" xfId="232"/>
    <cellStyle name="0.00% 8" xfId="233"/>
    <cellStyle name="00" xfId="234"/>
    <cellStyle name="00 10" xfId="235"/>
    <cellStyle name="00 14" xfId="236"/>
    <cellStyle name="00 15" xfId="237"/>
    <cellStyle name="00 16" xfId="238"/>
    <cellStyle name="00 2" xfId="239"/>
    <cellStyle name="00 2 2 2" xfId="240"/>
    <cellStyle name="1" xfId="241"/>
    <cellStyle name="1_附注" xfId="242"/>
    <cellStyle name="10" xfId="243"/>
    <cellStyle name="10 2" xfId="244"/>
    <cellStyle name="12 2" xfId="245"/>
    <cellStyle name="12 5" xfId="246"/>
    <cellStyle name="14" xfId="247"/>
    <cellStyle name="14 2" xfId="248"/>
    <cellStyle name="15" xfId="249"/>
    <cellStyle name="15 2" xfId="250"/>
    <cellStyle name="15 2 2 2" xfId="251"/>
    <cellStyle name="15 3" xfId="252"/>
    <cellStyle name="15 8" xfId="253"/>
    <cellStyle name="18" xfId="254"/>
    <cellStyle name="18 2" xfId="255"/>
    <cellStyle name="20% - Accent1" xfId="256"/>
    <cellStyle name="20% - Accent1 2" xfId="257"/>
    <cellStyle name="20% - Accent1 2 2" xfId="258"/>
    <cellStyle name="20% - Accent1 2 2 2" xfId="259"/>
    <cellStyle name="20% - Accent1 2 3" xfId="260"/>
    <cellStyle name="20% - Accent1 3" xfId="261"/>
    <cellStyle name="20% - Accent2" xfId="262"/>
    <cellStyle name="20% - Accent2 2" xfId="263"/>
    <cellStyle name="20% - Accent2 2 2" xfId="264"/>
    <cellStyle name="20% - Accent2 2 2 2" xfId="265"/>
    <cellStyle name="20% - Accent2 2 3" xfId="266"/>
    <cellStyle name="20% - Accent2 3" xfId="267"/>
    <cellStyle name="20% - Accent3" xfId="268"/>
    <cellStyle name="20% - Accent3 2" xfId="269"/>
    <cellStyle name="20% - Accent3 2 2" xfId="270"/>
    <cellStyle name="20% - Accent3 2 2 2" xfId="271"/>
    <cellStyle name="20% - Accent3 2 3" xfId="272"/>
    <cellStyle name="20% - Accent3 3" xfId="273"/>
    <cellStyle name="20% - Accent4" xfId="274"/>
    <cellStyle name="20% - Accent4 2" xfId="275"/>
    <cellStyle name="20% - Accent4 2 2" xfId="276"/>
    <cellStyle name="20% - Accent4 2 2 2" xfId="277"/>
    <cellStyle name="20% - Accent4 2 3" xfId="278"/>
    <cellStyle name="20% - Accent4 3" xfId="279"/>
    <cellStyle name="20% - Accent5" xfId="280"/>
    <cellStyle name="20% - Accent5 10" xfId="281"/>
    <cellStyle name="20% - Accent5 2" xfId="282"/>
    <cellStyle name="20% - Accent5 2 2" xfId="283"/>
    <cellStyle name="20% - Accent5 2 2 2" xfId="284"/>
    <cellStyle name="20% - Accent5 3" xfId="285"/>
    <cellStyle name="20% - Accent6" xfId="286"/>
    <cellStyle name="20% - Accent6 10" xfId="287"/>
    <cellStyle name="20% - Accent6 2" xfId="288"/>
    <cellStyle name="20% - Accent6 2 2" xfId="289"/>
    <cellStyle name="20% - Accent6 2 2 2" xfId="290"/>
    <cellStyle name="20% - Accent6 3" xfId="291"/>
    <cellStyle name="20% - 輔色1" xfId="292"/>
    <cellStyle name="20% - 輔色2" xfId="293"/>
    <cellStyle name="20% - 輔色3" xfId="294"/>
    <cellStyle name="20% - 輔色4" xfId="295"/>
    <cellStyle name="20% - 輔色5" xfId="296"/>
    <cellStyle name="20% - 輔色6" xfId="297"/>
    <cellStyle name="20% - 强调文字颜色 1 2 4 2" xfId="298"/>
    <cellStyle name="20% - 强调文字颜色 1 2_审定表" xfId="299"/>
    <cellStyle name="20% - 强调文字颜色 2 14" xfId="300"/>
    <cellStyle name="20% - 强调文字颜色 2 2 4 2" xfId="301"/>
    <cellStyle name="20% - 强调文字颜色 2 2_审定表" xfId="302"/>
    <cellStyle name="20% - 强调文字颜色 3 14" xfId="303"/>
    <cellStyle name="20% - 强调文字颜色 4 2 4 2" xfId="304"/>
    <cellStyle name="20% - 强调文字颜色 4 2_审定表" xfId="305"/>
    <cellStyle name="20% - 强调文字颜色 6 2 4 2" xfId="306"/>
    <cellStyle name="20% - 强调文字颜色 6 2_审定表" xfId="307"/>
    <cellStyle name="24" xfId="308"/>
    <cellStyle name="24 2" xfId="309"/>
    <cellStyle name="³¬¼¶Á´½Ó" xfId="310"/>
    <cellStyle name="3232 2" xfId="311"/>
    <cellStyle name="3232 2 2" xfId="312"/>
    <cellStyle name="3f1?0]_assumption(tj))" xfId="313"/>
    <cellStyle name="³f¹ô [0]_0999Comm Group consol" xfId="314"/>
    <cellStyle name="³f¹ô_0999Comm Group consol" xfId="315"/>
    <cellStyle name="3L1a_assumption(tj)" xfId="316"/>
    <cellStyle name="40% - Accent1" xfId="317"/>
    <cellStyle name="40% - Accent1 10" xfId="318"/>
    <cellStyle name="40% - Accent1 2" xfId="319"/>
    <cellStyle name="40% - Accent1 2 2" xfId="320"/>
    <cellStyle name="40% - Accent1 2 2 2" xfId="321"/>
    <cellStyle name="40% - Accent1 3" xfId="322"/>
    <cellStyle name="40% - Accent2" xfId="323"/>
    <cellStyle name="40% - Accent2 10" xfId="324"/>
    <cellStyle name="40% - Accent2 2" xfId="325"/>
    <cellStyle name="40% - Accent2 2 2" xfId="326"/>
    <cellStyle name="40% - Accent2 3" xfId="327"/>
    <cellStyle name="40% - Accent3" xfId="328"/>
    <cellStyle name="40% - Accent3 2" xfId="329"/>
    <cellStyle name="40% - Accent3 2 2" xfId="330"/>
    <cellStyle name="40% - Accent3 2 2 2" xfId="331"/>
    <cellStyle name="40% - Accent3 2 3" xfId="332"/>
    <cellStyle name="40% - Accent3 3" xfId="333"/>
    <cellStyle name="40% - Accent4 10" xfId="334"/>
    <cellStyle name="40% - Accent4 2" xfId="335"/>
    <cellStyle name="40% - Accent4 2 2" xfId="336"/>
    <cellStyle name="40% - Accent4 3" xfId="337"/>
    <cellStyle name="40% - Accent5 10" xfId="338"/>
    <cellStyle name="40% - Accent5 2" xfId="339"/>
    <cellStyle name="40% - Accent5 2 2" xfId="340"/>
    <cellStyle name="40% - Accent5 3" xfId="341"/>
    <cellStyle name="40% - Accent6" xfId="342"/>
    <cellStyle name="40% - Accent6 10" xfId="343"/>
    <cellStyle name="40% - Accent6 2" xfId="344"/>
    <cellStyle name="40% - Accent6 2 2" xfId="345"/>
    <cellStyle name="40% - Accent6 2 2 2" xfId="346"/>
    <cellStyle name="40% - Accent6 3" xfId="347"/>
    <cellStyle name="40% - 輔色1" xfId="348"/>
    <cellStyle name="40% - 輔色2" xfId="349"/>
    <cellStyle name="40% - 輔色3" xfId="350"/>
    <cellStyle name="40% - 輔色6" xfId="351"/>
    <cellStyle name="40% - 强调文字颜色 1 14" xfId="352"/>
    <cellStyle name="40% - 强调文字颜色 3 14" xfId="353"/>
    <cellStyle name="60% - Accent1" xfId="354"/>
    <cellStyle name="60% - Accent1 2" xfId="355"/>
    <cellStyle name="60% - Accent1 2 2" xfId="356"/>
    <cellStyle name="60% - Accent1 2 2 2" xfId="357"/>
    <cellStyle name="60% - Accent1 3" xfId="358"/>
    <cellStyle name="60% - Accent2" xfId="359"/>
    <cellStyle name="60% - Accent2 2" xfId="360"/>
    <cellStyle name="60% - Accent2 2 2 2" xfId="361"/>
    <cellStyle name="60% - Accent2 3" xfId="362"/>
    <cellStyle name="60% - Accent2 4" xfId="363"/>
    <cellStyle name="60% - Accent3" xfId="364"/>
    <cellStyle name="60% - Accent3 2" xfId="365"/>
    <cellStyle name="60% - Accent3 2 2" xfId="366"/>
    <cellStyle name="60% - Accent3 2 2 2" xfId="367"/>
    <cellStyle name="60% - Accent3 3" xfId="368"/>
    <cellStyle name="60% - Accent3 3 2" xfId="369"/>
    <cellStyle name="60% - Accent4" xfId="370"/>
    <cellStyle name="60% - Accent4 2" xfId="371"/>
    <cellStyle name="60% - Accent4 2 2" xfId="372"/>
    <cellStyle name="60% - Accent4 2 2 2" xfId="373"/>
    <cellStyle name="60% - Accent4 3" xfId="374"/>
    <cellStyle name="60% - Accent4 3 2" xfId="375"/>
    <cellStyle name="60% - Accent5" xfId="376"/>
    <cellStyle name="60% - Accent5 2" xfId="377"/>
    <cellStyle name="60% - Accent5 2 2 2" xfId="378"/>
    <cellStyle name="60% - Accent5 3" xfId="379"/>
    <cellStyle name="60% - Accent5 4" xfId="380"/>
    <cellStyle name="60% - Accent6" xfId="381"/>
    <cellStyle name="60% - Accent6 2" xfId="382"/>
    <cellStyle name="60% - Accent6 2 2" xfId="383"/>
    <cellStyle name="60% - Accent6 2 2 2" xfId="384"/>
    <cellStyle name="60% - Accent6 3" xfId="385"/>
    <cellStyle name="60% - Accent6 3 2" xfId="386"/>
    <cellStyle name="60% - 輔色1" xfId="387"/>
    <cellStyle name="60% - 輔色2" xfId="388"/>
    <cellStyle name="60% - 輔色3" xfId="389"/>
    <cellStyle name="60% - 輔色4" xfId="390"/>
    <cellStyle name="60% - 輔色5" xfId="391"/>
    <cellStyle name="60% - 輔色6" xfId="392"/>
    <cellStyle name="60% - 强调文字颜色 1 2 4 2" xfId="393"/>
    <cellStyle name="60% - 强调文字颜色 2 2 4 2" xfId="394"/>
    <cellStyle name="60% - 强调文字颜色 2 2_审定表" xfId="395"/>
    <cellStyle name="60% - 强调文字颜色 3 14" xfId="396"/>
    <cellStyle name="60% - 强调文字颜色 3 2 4 2" xfId="397"/>
    <cellStyle name="60% - 强调文字颜色 3 2_审定表" xfId="398"/>
    <cellStyle name="60% - 强调文字颜色 4 14" xfId="399"/>
    <cellStyle name="60% - 强调文字颜色 5 2 4 2" xfId="400"/>
    <cellStyle name="60% - 强调文字颜色 6 2 4 2" xfId="401"/>
    <cellStyle name="75" xfId="402"/>
    <cellStyle name="9" xfId="403"/>
    <cellStyle name="9 2" xfId="404"/>
    <cellStyle name="99/12/31" xfId="405"/>
    <cellStyle name="99/12/31 10" xfId="406"/>
    <cellStyle name="99/12/31 2" xfId="407"/>
    <cellStyle name="99/12/31_附注" xfId="408"/>
    <cellStyle name="â" xfId="409"/>
    <cellStyle name="â 2" xfId="410"/>
    <cellStyle name="AA FRAME" xfId="411"/>
    <cellStyle name="AA FRAME 15" xfId="412"/>
    <cellStyle name="AA HEADING" xfId="413"/>
    <cellStyle name="AA HEADING 2" xfId="414"/>
    <cellStyle name="AA INITIALS" xfId="415"/>
    <cellStyle name="AA INITIALS 2" xfId="416"/>
    <cellStyle name="AA INPUT" xfId="417"/>
    <cellStyle name="AA INPUT 2" xfId="418"/>
    <cellStyle name="AA LOCK" xfId="419"/>
    <cellStyle name="AA LOCK 2" xfId="420"/>
    <cellStyle name="AA MGR NAME" xfId="421"/>
    <cellStyle name="AA MGR NAME 2" xfId="422"/>
    <cellStyle name="AA NORMAL" xfId="423"/>
    <cellStyle name="AA NORMAL 2" xfId="424"/>
    <cellStyle name="AA NUMBER" xfId="425"/>
    <cellStyle name="AA NUMBER 2" xfId="426"/>
    <cellStyle name="AA NUMBER2" xfId="427"/>
    <cellStyle name="AA NUMBER2 2" xfId="428"/>
    <cellStyle name="AA QUESTION" xfId="429"/>
    <cellStyle name="AA QUESTION 2" xfId="430"/>
    <cellStyle name="Accent1" xfId="431"/>
    <cellStyle name="Accent1 - 20%" xfId="432"/>
    <cellStyle name="Accent1 - 20% 2" xfId="433"/>
    <cellStyle name="Accent1 - 20% 7" xfId="434"/>
    <cellStyle name="Accent1 - 60%" xfId="435"/>
    <cellStyle name="Accent1 - 60% 2" xfId="436"/>
    <cellStyle name="Accent1 - 60% 7" xfId="437"/>
    <cellStyle name="Accent1 10" xfId="438"/>
    <cellStyle name="Accent1 18" xfId="439"/>
    <cellStyle name="Accent1 19" xfId="440"/>
    <cellStyle name="Accent1 2 2" xfId="441"/>
    <cellStyle name="Accent1 2 3" xfId="442"/>
    <cellStyle name="Accent1 4 2" xfId="443"/>
    <cellStyle name="Accent2" xfId="444"/>
    <cellStyle name="Accent2 - 20%" xfId="445"/>
    <cellStyle name="Accent2 - 20% 2" xfId="446"/>
    <cellStyle name="Accent2 - 20% 7" xfId="447"/>
    <cellStyle name="Accent2 - 40%" xfId="448"/>
    <cellStyle name="Accent2 - 40% 2" xfId="449"/>
    <cellStyle name="Accent2 - 40% 7" xfId="450"/>
    <cellStyle name="Accent2 - 60%" xfId="451"/>
    <cellStyle name="Accent2 - 60% 2" xfId="452"/>
    <cellStyle name="Accent2 - 60% 7" xfId="453"/>
    <cellStyle name="Accent2 10" xfId="454"/>
    <cellStyle name="Accent2 18" xfId="455"/>
    <cellStyle name="Accent2 19" xfId="456"/>
    <cellStyle name="Accent2 2 2" xfId="457"/>
    <cellStyle name="Accent2 4 2" xfId="458"/>
    <cellStyle name="Accent3 - 40%" xfId="459"/>
    <cellStyle name="Accent3 - 40% 2" xfId="460"/>
    <cellStyle name="Accent3 - 40% 7" xfId="461"/>
    <cellStyle name="Accent3 - 60%" xfId="462"/>
    <cellStyle name="Accent3 - 60% 2" xfId="463"/>
    <cellStyle name="Accent3 - 60% 7" xfId="464"/>
    <cellStyle name="Accent3 19" xfId="465"/>
    <cellStyle name="Accent3 2 2" xfId="466"/>
    <cellStyle name="Accent3 4 2" xfId="467"/>
    <cellStyle name="Accent4 2 2" xfId="468"/>
    <cellStyle name="Accent4 2 3" xfId="469"/>
    <cellStyle name="Accent4 4 2" xfId="470"/>
    <cellStyle name="Accent5" xfId="471"/>
    <cellStyle name="Accent5 - 20%" xfId="472"/>
    <cellStyle name="Accent5 - 20% 2" xfId="473"/>
    <cellStyle name="Accent5 - 20% 7" xfId="474"/>
    <cellStyle name="Accent5 10" xfId="475"/>
    <cellStyle name="Accent5 18" xfId="476"/>
    <cellStyle name="Accent5 2 2" xfId="477"/>
    <cellStyle name="Accent5 4 2" xfId="478"/>
    <cellStyle name="Accent6" xfId="479"/>
    <cellStyle name="Accent6 - 40%" xfId="480"/>
    <cellStyle name="Accent6 - 40% 2" xfId="481"/>
    <cellStyle name="Accent6 - 40% 7" xfId="482"/>
    <cellStyle name="Accent6 - 60%" xfId="483"/>
    <cellStyle name="Accent6 - 60% 2" xfId="484"/>
    <cellStyle name="Accent6 - 60% 7" xfId="485"/>
    <cellStyle name="Accent6 10" xfId="486"/>
    <cellStyle name="Accent6 18" xfId="487"/>
    <cellStyle name="Accent6 19" xfId="488"/>
    <cellStyle name="Accent6 2 2" xfId="489"/>
    <cellStyle name="Accent6 4 2" xfId="490"/>
    <cellStyle name="accounting" xfId="491"/>
    <cellStyle name="accounting 2" xfId="492"/>
    <cellStyle name="add" xfId="493"/>
    <cellStyle name="add 2" xfId="494"/>
    <cellStyle name="ÁÈµú»Õ_95" xfId="495"/>
    <cellStyle name="ÀH«áªº¶W³sµ²" xfId="496"/>
    <cellStyle name="ÀH«áªº¶W³sµ² 4" xfId="497"/>
    <cellStyle name="Angus" xfId="498"/>
    <cellStyle name="args.style" xfId="499"/>
    <cellStyle name="args.style 2" xfId="500"/>
    <cellStyle name="AUD 0" xfId="501"/>
    <cellStyle name="AUD 0 2" xfId="502"/>
    <cellStyle name="AUD 0 3" xfId="503"/>
    <cellStyle name="AUD 2" xfId="504"/>
    <cellStyle name="AUD 2 2" xfId="505"/>
    <cellStyle name="AUD 2 3" xfId="506"/>
    <cellStyle name="b" xfId="507"/>
    <cellStyle name="b 2" xfId="508"/>
    <cellStyle name="b 2 2" xfId="509"/>
    <cellStyle name="b 2 3" xfId="510"/>
    <cellStyle name="background" xfId="511"/>
    <cellStyle name="background 2 2" xfId="512"/>
    <cellStyle name="Bad" xfId="513"/>
    <cellStyle name="Bad 2" xfId="514"/>
    <cellStyle name="Bad 3" xfId="515"/>
    <cellStyle name="Bad 4" xfId="516"/>
    <cellStyle name="banner" xfId="517"/>
    <cellStyle name="bl" xfId="518"/>
    <cellStyle name="bl 2" xfId="519"/>
    <cellStyle name="Black" xfId="520"/>
    <cellStyle name="Black 2" xfId="521"/>
    <cellStyle name="Black 5" xfId="522"/>
    <cellStyle name="blp_column_header" xfId="523"/>
    <cellStyle name="Blue" xfId="524"/>
    <cellStyle name="Blue 2" xfId="525"/>
    <cellStyle name="Blue 3 2" xfId="526"/>
    <cellStyle name="Blue 5" xfId="527"/>
    <cellStyle name="Body" xfId="528"/>
    <cellStyle name="Body 2 2" xfId="529"/>
    <cellStyle name="Bold/Border" xfId="530"/>
    <cellStyle name="Bold/Border 2 2" xfId="531"/>
    <cellStyle name="Border" xfId="532"/>
    <cellStyle name="Border 2 2" xfId="533"/>
    <cellStyle name="BS" xfId="534"/>
    <cellStyle name="Bullet" xfId="535"/>
    <cellStyle name="Bullet 2" xfId="536"/>
    <cellStyle name="Bullet 3" xfId="537"/>
    <cellStyle name="Bullet 5" xfId="538"/>
    <cellStyle name="c" xfId="539"/>
    <cellStyle name="c 2" xfId="540"/>
    <cellStyle name="C:\Data\MS\Excel" xfId="541"/>
    <cellStyle name="Ç§·ÖÎ»[0]_06" xfId="542"/>
    <cellStyle name="Ç§Î»[0]_pldt" xfId="543"/>
    <cellStyle name="Ç§Î»·Ö¸ô_0012A3" xfId="544"/>
    <cellStyle name="calc" xfId="545"/>
    <cellStyle name="calc 2 2" xfId="546"/>
    <cellStyle name="calc 2 3" xfId="547"/>
    <cellStyle name="calc 3" xfId="548"/>
    <cellStyle name="Calc Currency (0)" xfId="549"/>
    <cellStyle name="Calc Currency (0) 2" xfId="550"/>
    <cellStyle name="Calc Currency (0) 2 2 2" xfId="551"/>
    <cellStyle name="Calc Currency (0) 2 2 3" xfId="552"/>
    <cellStyle name="Calc Currency (0) 2 4" xfId="553"/>
    <cellStyle name="Calc Currency (0) 2 6" xfId="554"/>
    <cellStyle name="Calc Currency (0) 4 2 2" xfId="555"/>
    <cellStyle name="Calc Currency (0) 7" xfId="556"/>
    <cellStyle name="Calc Currency (0) 9" xfId="557"/>
    <cellStyle name="Calc Currency (2)" xfId="558"/>
    <cellStyle name="Calc Currency (2) 2" xfId="559"/>
    <cellStyle name="Calc Currency (2) 2 2" xfId="560"/>
    <cellStyle name="Calc Currency (2) 6" xfId="561"/>
    <cellStyle name="Calc Percent (0)" xfId="562"/>
    <cellStyle name="Calc Percent (0) 2" xfId="563"/>
    <cellStyle name="Calc Percent (0) 6" xfId="564"/>
    <cellStyle name="Calc Percent (1)" xfId="565"/>
    <cellStyle name="Calc Percent (1) 2" xfId="566"/>
    <cellStyle name="Calc Percent (1) 6" xfId="567"/>
    <cellStyle name="Calc Percent (2)" xfId="568"/>
    <cellStyle name="Calc Percent (2) 2" xfId="569"/>
    <cellStyle name="Calc Percent (2) 6" xfId="570"/>
    <cellStyle name="Calc Units (0)" xfId="571"/>
    <cellStyle name="Calc Units (0) 2" xfId="572"/>
    <cellStyle name="Calc Units (0) 6" xfId="573"/>
    <cellStyle name="Calc Units (1)" xfId="574"/>
    <cellStyle name="Calc Units (1) 2" xfId="575"/>
    <cellStyle name="Calc Units (1) 6" xfId="576"/>
    <cellStyle name="calculated" xfId="577"/>
    <cellStyle name="calculated 2 2" xfId="578"/>
    <cellStyle name="Calculation" xfId="579"/>
    <cellStyle name="Calculation 10" xfId="580"/>
    <cellStyle name="Calculation 2" xfId="581"/>
    <cellStyle name="Calculation 2 10" xfId="582"/>
    <cellStyle name="Calculation 2 2" xfId="583"/>
    <cellStyle name="Calculation 3" xfId="584"/>
    <cellStyle name="category" xfId="585"/>
    <cellStyle name="category 2" xfId="586"/>
    <cellStyle name="category 5" xfId="587"/>
    <cellStyle name="cell" xfId="588"/>
    <cellStyle name="Centred across" xfId="589"/>
    <cellStyle name="Centred across 2" xfId="590"/>
    <cellStyle name="Centred across 3" xfId="591"/>
    <cellStyle name="Check Cell" xfId="592"/>
    <cellStyle name="Check Cell 2" xfId="593"/>
    <cellStyle name="Check Cell 3" xfId="594"/>
    <cellStyle name="Check Cell 4" xfId="595"/>
    <cellStyle name="Code" xfId="596"/>
    <cellStyle name="Code 2" xfId="597"/>
    <cellStyle name="Col Heads" xfId="598"/>
    <cellStyle name="Col Heads 10" xfId="599"/>
    <cellStyle name="Col Heads 2 4" xfId="600"/>
    <cellStyle name="Collegamento ipertestuale" xfId="601"/>
    <cellStyle name="ColLevel_0" xfId="602"/>
    <cellStyle name="Column Headings" xfId="603"/>
    <cellStyle name="Column Headings 2" xfId="604"/>
    <cellStyle name="Column$Headings" xfId="605"/>
    <cellStyle name="Column$Headings 2 2" xfId="606"/>
    <cellStyle name="Column_Title" xfId="607"/>
    <cellStyle name="Comma  - Style1" xfId="608"/>
    <cellStyle name="Comma  - Style1 2" xfId="609"/>
    <cellStyle name="Comma  - Style1 7" xfId="610"/>
    <cellStyle name="Comma - 0 decimal places" xfId="611"/>
    <cellStyle name="Comma - 2 decimal places" xfId="612"/>
    <cellStyle name="Comma [0]" xfId="613"/>
    <cellStyle name="Comma [0] 2" xfId="614"/>
    <cellStyle name="Comma [0] 2 3" xfId="615"/>
    <cellStyle name="Comma [0]_ SG&amp;A Bridge " xfId="616"/>
    <cellStyle name="Comma [00]" xfId="617"/>
    <cellStyle name="Comma [00] 2 2 2" xfId="618"/>
    <cellStyle name="Comma [00] 2 3" xfId="619"/>
    <cellStyle name="Comma [00] 3" xfId="620"/>
    <cellStyle name="Comma [00] 4 3" xfId="621"/>
    <cellStyle name="Comma [00] 8" xfId="622"/>
    <cellStyle name="Comma 10" xfId="623"/>
    <cellStyle name="Comma 18" xfId="624"/>
    <cellStyle name="Comma 2" xfId="625"/>
    <cellStyle name="Comma 2 2" xfId="626"/>
    <cellStyle name="Comma 2 4" xfId="627"/>
    <cellStyle name="Comma 29" xfId="628"/>
    <cellStyle name="Comma 29 3" xfId="629"/>
    <cellStyle name="Comma 3" xfId="630"/>
    <cellStyle name="Comma 3 4" xfId="631"/>
    <cellStyle name="Comma 40" xfId="632"/>
    <cellStyle name="Comma 41" xfId="633"/>
    <cellStyle name="Comma 41 3" xfId="634"/>
    <cellStyle name="Comma 48" xfId="635"/>
    <cellStyle name="Comma 7 2" xfId="636"/>
    <cellStyle name="comma zerodec" xfId="637"/>
    <cellStyle name="comma zerodec 2" xfId="638"/>
    <cellStyle name="comma zerodec 2 2 2" xfId="639"/>
    <cellStyle name="comma zerodec 4" xfId="640"/>
    <cellStyle name="Comma,0" xfId="641"/>
    <cellStyle name="Comma,0 2 3" xfId="642"/>
    <cellStyle name="Comma,0 3" xfId="643"/>
    <cellStyle name="Comma,0 5" xfId="644"/>
    <cellStyle name="Comma,0 8" xfId="645"/>
    <cellStyle name="Comma,1" xfId="646"/>
    <cellStyle name="Comma,1 12" xfId="647"/>
    <cellStyle name="Comma,1 13" xfId="648"/>
    <cellStyle name="Comma,1 2" xfId="649"/>
    <cellStyle name="Comma,1 2 4" xfId="650"/>
    <cellStyle name="Comma,1 4 3" xfId="651"/>
    <cellStyle name="Comma,1 6" xfId="652"/>
    <cellStyle name="Comma,2" xfId="653"/>
    <cellStyle name="Comma,2 5" xfId="654"/>
    <cellStyle name="Comma,2 8" xfId="655"/>
    <cellStyle name="Comma[0]" xfId="656"/>
    <cellStyle name="Comma[2]" xfId="657"/>
    <cellStyle name="Comma[2] 10" xfId="658"/>
    <cellStyle name="Comma[2] 2 2" xfId="659"/>
    <cellStyle name="Comma[2] 3" xfId="660"/>
    <cellStyle name="Comma0" xfId="661"/>
    <cellStyle name="Comma0 - Modelo1" xfId="662"/>
    <cellStyle name="Comma0 - Modelo1 2 2" xfId="663"/>
    <cellStyle name="Comma0 15" xfId="664"/>
    <cellStyle name="Comma0 16" xfId="665"/>
    <cellStyle name="Comma0 2" xfId="666"/>
    <cellStyle name="Comma1" xfId="667"/>
    <cellStyle name="Comma1 10" xfId="668"/>
    <cellStyle name="Comma1 2" xfId="669"/>
    <cellStyle name="Comma2" xfId="670"/>
    <cellStyle name="Comma2 2" xfId="671"/>
    <cellStyle name="Comma2 3" xfId="672"/>
    <cellStyle name="comma-d" xfId="673"/>
    <cellStyle name="comma-d 2" xfId="674"/>
    <cellStyle name="comma-d 2 2" xfId="675"/>
    <cellStyle name="comma-d 6" xfId="676"/>
    <cellStyle name="Copied" xfId="677"/>
    <cellStyle name="Copied 5" xfId="678"/>
    <cellStyle name="COST1" xfId="679"/>
    <cellStyle name="COST1 5" xfId="680"/>
    <cellStyle name="cr" xfId="681"/>
    <cellStyle name="cr 2" xfId="682"/>
    <cellStyle name="cr 3" xfId="683"/>
    <cellStyle name="cr 5" xfId="684"/>
    <cellStyle name="cu" xfId="685"/>
    <cellStyle name="cu 2" xfId="686"/>
    <cellStyle name="cu 2 2 2" xfId="687"/>
    <cellStyle name="cu 3" xfId="688"/>
    <cellStyle name="cu 8" xfId="689"/>
    <cellStyle name="Currency - 0 decimal places" xfId="690"/>
    <cellStyle name="Currency - 2 decimal places" xfId="691"/>
    <cellStyle name="Currency $" xfId="692"/>
    <cellStyle name="Currency $ 2" xfId="693"/>
    <cellStyle name="Currency (0.00)" xfId="694"/>
    <cellStyle name="Currency [0]" xfId="695"/>
    <cellStyle name="Currency [0] 2 2" xfId="696"/>
    <cellStyle name="Currency [0] 2 3" xfId="697"/>
    <cellStyle name="Currency [0]_ rislugp" xfId="698"/>
    <cellStyle name="Currency [00]" xfId="699"/>
    <cellStyle name="Currency [00] 2 2 2" xfId="700"/>
    <cellStyle name="Currency [00] 2 3" xfId="701"/>
    <cellStyle name="Currency [00] 3" xfId="702"/>
    <cellStyle name="Currency [00] 4 3" xfId="703"/>
    <cellStyle name="Currency [00] 8" xfId="704"/>
    <cellStyle name="Currency £000's" xfId="705"/>
    <cellStyle name="Currency 2" xfId="706"/>
    <cellStyle name="Currency 2 2" xfId="707"/>
    <cellStyle name="Currency 2 3" xfId="708"/>
    <cellStyle name="Currency 3" xfId="709"/>
    <cellStyle name="Currency 4" xfId="710"/>
    <cellStyle name="Currency 5" xfId="711"/>
    <cellStyle name="Currency$[0]" xfId="712"/>
    <cellStyle name="Currency$[0] 10" xfId="713"/>
    <cellStyle name="Currency$[0] 2 4" xfId="714"/>
    <cellStyle name="Currency$[0] 3" xfId="715"/>
    <cellStyle name="Currency$[2]" xfId="716"/>
    <cellStyle name="Currency$[2] 10" xfId="717"/>
    <cellStyle name="Currency$[2] 2 4" xfId="718"/>
    <cellStyle name="Currency$[2] 3" xfId="719"/>
    <cellStyle name="Currency,0" xfId="720"/>
    <cellStyle name="Currency,0 10" xfId="721"/>
    <cellStyle name="Currency,0 2 2 2" xfId="722"/>
    <cellStyle name="Currency,0 2 3" xfId="723"/>
    <cellStyle name="Currency,0 4 3" xfId="724"/>
    <cellStyle name="Currency,0 9" xfId="725"/>
    <cellStyle name="Currency,2" xfId="726"/>
    <cellStyle name="Currency,2 10" xfId="727"/>
    <cellStyle name="Currency,2 2 2 2" xfId="728"/>
    <cellStyle name="Currency,2 2 3" xfId="729"/>
    <cellStyle name="Currency,2 4 3" xfId="730"/>
    <cellStyle name="Currency,2 9" xfId="731"/>
    <cellStyle name="Currency[2]" xfId="732"/>
    <cellStyle name="Currency[2] 2" xfId="733"/>
    <cellStyle name="Currency[2] 3" xfId="734"/>
    <cellStyle name="Currency[2] 5" xfId="735"/>
    <cellStyle name="Currency\[0]" xfId="736"/>
    <cellStyle name="Currency\[0] 10" xfId="737"/>
    <cellStyle name="Currency\[0] 2 4" xfId="738"/>
    <cellStyle name="Currency\[0] 3" xfId="739"/>
    <cellStyle name="Currency_ rislugp" xfId="740"/>
    <cellStyle name="Currency0" xfId="741"/>
    <cellStyle name="Currency0 2" xfId="742"/>
    <cellStyle name="Currency0 4 3" xfId="743"/>
    <cellStyle name="Currency0 8" xfId="744"/>
    <cellStyle name="Currency1" xfId="745"/>
    <cellStyle name="Currency1 2" xfId="746"/>
    <cellStyle name="Currency1 2 2" xfId="747"/>
    <cellStyle name="Currency1 2 2 2" xfId="748"/>
    <cellStyle name="Currency1 4" xfId="749"/>
    <cellStyle name="custom" xfId="750"/>
    <cellStyle name="d1" xfId="751"/>
    <cellStyle name="d1 2" xfId="752"/>
    <cellStyle name="d1 3" xfId="753"/>
    <cellStyle name="d1 5" xfId="754"/>
    <cellStyle name="d2" xfId="755"/>
    <cellStyle name="d2 2" xfId="756"/>
    <cellStyle name="d3" xfId="757"/>
    <cellStyle name="d3 2" xfId="758"/>
    <cellStyle name="d3 3" xfId="759"/>
    <cellStyle name="d3 5" xfId="760"/>
    <cellStyle name="Dash" xfId="761"/>
    <cellStyle name="Dash 2" xfId="762"/>
    <cellStyle name="Dash 3" xfId="763"/>
    <cellStyle name="Dash 5" xfId="764"/>
    <cellStyle name="data" xfId="765"/>
    <cellStyle name="data 16" xfId="766"/>
    <cellStyle name="Data 2 11" xfId="767"/>
    <cellStyle name="Date" xfId="768"/>
    <cellStyle name="Date 2" xfId="769"/>
    <cellStyle name="Date 2 2" xfId="770"/>
    <cellStyle name="Date 3" xfId="771"/>
    <cellStyle name="Date 4" xfId="772"/>
    <cellStyle name="Date Short" xfId="773"/>
    <cellStyle name="Date Short 2" xfId="774"/>
    <cellStyle name="Date Short 5" xfId="775"/>
    <cellStyle name="Date_ A1-货币资金审定表" xfId="776"/>
    <cellStyle name="datetime" xfId="777"/>
    <cellStyle name="datetime 2 3" xfId="778"/>
    <cellStyle name="datetime 3" xfId="779"/>
    <cellStyle name="Datum" xfId="780"/>
    <cellStyle name="Datum 2" xfId="781"/>
    <cellStyle name="Datum 3" xfId="782"/>
    <cellStyle name="Debit" xfId="783"/>
    <cellStyle name="Debit 2 2" xfId="784"/>
    <cellStyle name="Debit 3" xfId="785"/>
    <cellStyle name="Debit 3 2" xfId="786"/>
    <cellStyle name="Dezi +1_-" xfId="787"/>
    <cellStyle name="Dezi 0_-" xfId="788"/>
    <cellStyle name="Dezi 1_-" xfId="789"/>
    <cellStyle name="Dezi 2_-" xfId="790"/>
    <cellStyle name="Dezi 3_-" xfId="791"/>
    <cellStyle name="Dezimal (4)" xfId="792"/>
    <cellStyle name="Dezimal (4) 2" xfId="793"/>
    <cellStyle name="Dezimal (6)" xfId="794"/>
    <cellStyle name="Dezimal (6) 2" xfId="795"/>
    <cellStyle name="Dia" xfId="796"/>
    <cellStyle name="Dia 2 2" xfId="797"/>
    <cellStyle name="Dollar (zero dec)" xfId="798"/>
    <cellStyle name="Dollar (zero dec) 2" xfId="799"/>
    <cellStyle name="Dollar (zero dec) 2 2" xfId="800"/>
    <cellStyle name="Dollar (zero dec) 2 2 2" xfId="801"/>
    <cellStyle name="Dollar (zero dec) 4" xfId="802"/>
    <cellStyle name="DQ" xfId="803"/>
    <cellStyle name="DQ 2" xfId="804"/>
    <cellStyle name="DQ 3 2" xfId="805"/>
    <cellStyle name="DQ 5" xfId="806"/>
    <cellStyle name="du" xfId="807"/>
    <cellStyle name="du 2" xfId="808"/>
    <cellStyle name="du 3" xfId="809"/>
    <cellStyle name="du 5" xfId="810"/>
    <cellStyle name="E&amp;Y House 2 2" xfId="811"/>
    <cellStyle name="Emphasis 1" xfId="812"/>
    <cellStyle name="Emphasis 1 2" xfId="813"/>
    <cellStyle name="Emphasis 2" xfId="814"/>
    <cellStyle name="Emphasis 2 2" xfId="815"/>
    <cellStyle name="Emphasis 3" xfId="816"/>
    <cellStyle name="Emphasis 3 2" xfId="817"/>
    <cellStyle name="Encabez1" xfId="818"/>
    <cellStyle name="Encabez1 2 2" xfId="819"/>
    <cellStyle name="Entered" xfId="820"/>
    <cellStyle name="Entered 5" xfId="821"/>
    <cellStyle name="entry" xfId="822"/>
    <cellStyle name="entry 2" xfId="823"/>
    <cellStyle name="entry box" xfId="824"/>
    <cellStyle name="entry box 10" xfId="825"/>
    <cellStyle name="entry box 2 11" xfId="826"/>
    <cellStyle name="entry_简版程序" xfId="827"/>
    <cellStyle name="EPS 2" xfId="828"/>
    <cellStyle name="EPS 5" xfId="829"/>
    <cellStyle name="Euro" xfId="830"/>
    <cellStyle name="Euro 2 2" xfId="831"/>
    <cellStyle name="Euro 2 2 2" xfId="832"/>
    <cellStyle name="Euro 2 6" xfId="833"/>
    <cellStyle name="Euro 3" xfId="834"/>
    <cellStyle name="Euro 4 3" xfId="835"/>
    <cellStyle name="Euro 9" xfId="836"/>
    <cellStyle name="Explanatory Text" xfId="837"/>
    <cellStyle name="Explanatory Text 2" xfId="838"/>
    <cellStyle name="Explanatory Text 3" xfId="839"/>
    <cellStyle name="Explanatory Text 4" xfId="840"/>
    <cellStyle name="EY House 2" xfId="841"/>
    <cellStyle name="fa_data_bold_1_grouped" xfId="842"/>
    <cellStyle name="Fixed 5" xfId="843"/>
    <cellStyle name="Fixed0" xfId="844"/>
    <cellStyle name="Fixed0 2" xfId="845"/>
    <cellStyle name="Fixed0 3" xfId="846"/>
    <cellStyle name="Fixed1" xfId="847"/>
    <cellStyle name="Fixed1 2" xfId="848"/>
    <cellStyle name="Fixed1 3" xfId="849"/>
    <cellStyle name="ƒnƒCƒp[ƒŠƒ“ƒN" xfId="850"/>
    <cellStyle name="Followed Hyperlink" xfId="851"/>
    <cellStyle name="Followed Hyperlink 2" xfId="852"/>
    <cellStyle name="Format Number Column" xfId="853"/>
    <cellStyle name="Format Number Column 2" xfId="854"/>
    <cellStyle name="Fr. +0_-" xfId="855"/>
    <cellStyle name="Fr. 0_-" xfId="856"/>
    <cellStyle name="Fr. 2_-" xfId="857"/>
    <cellStyle name="gcd 2" xfId="858"/>
    <cellStyle name="Good" xfId="859"/>
    <cellStyle name="Good 2" xfId="860"/>
    <cellStyle name="Good 3" xfId="861"/>
    <cellStyle name="Good 4" xfId="862"/>
    <cellStyle name="Grey" xfId="863"/>
    <cellStyle name="Grey 2 2" xfId="864"/>
    <cellStyle name="Grey 2 4" xfId="865"/>
    <cellStyle name="Grey 5" xfId="866"/>
    <cellStyle name="Grey 8" xfId="867"/>
    <cellStyle name="hatched" xfId="868"/>
    <cellStyle name="hatched 2" xfId="869"/>
    <cellStyle name="HEADER" xfId="870"/>
    <cellStyle name="HEADER 2" xfId="871"/>
    <cellStyle name="HEADER 5" xfId="872"/>
    <cellStyle name="Header1" xfId="873"/>
    <cellStyle name="Header1 2" xfId="874"/>
    <cellStyle name="Header2" xfId="875"/>
    <cellStyle name="Header2 2 12" xfId="876"/>
    <cellStyle name="Heading" xfId="877"/>
    <cellStyle name="Heading 1" xfId="878"/>
    <cellStyle name="Heading 1 2" xfId="879"/>
    <cellStyle name="Heading 1 3" xfId="880"/>
    <cellStyle name="Heading 1 5" xfId="881"/>
    <cellStyle name="Heading 10" xfId="882"/>
    <cellStyle name="Heading 2 2" xfId="883"/>
    <cellStyle name="Heading 2 3" xfId="884"/>
    <cellStyle name="Heading 2 5" xfId="885"/>
    <cellStyle name="Heading 3" xfId="886"/>
    <cellStyle name="Heading 3 2" xfId="887"/>
    <cellStyle name="Heading 3 3" xfId="888"/>
    <cellStyle name="Heading 4" xfId="889"/>
    <cellStyle name="Heading 4 2" xfId="890"/>
    <cellStyle name="Heading 4 3" xfId="891"/>
    <cellStyle name="Heading 5" xfId="892"/>
    <cellStyle name="Heading1" xfId="893"/>
    <cellStyle name="Heading1 19" xfId="894"/>
    <cellStyle name="Heading3" xfId="895"/>
    <cellStyle name="Heading4" xfId="896"/>
    <cellStyle name="HEADINGS" xfId="897"/>
    <cellStyle name="HEADINGSTOP" xfId="898"/>
    <cellStyle name="hhh" xfId="899"/>
    <cellStyle name="Hide" xfId="900"/>
    <cellStyle name="Hide 2" xfId="901"/>
    <cellStyle name="Hide 3" xfId="902"/>
    <cellStyle name="Hide 5" xfId="903"/>
    <cellStyle name="Hipervínculo" xfId="904"/>
    <cellStyle name="Hipervínculo 2" xfId="905"/>
    <cellStyle name="Hipervínculo visitado" xfId="906"/>
    <cellStyle name="Hipervínculo visitado 2" xfId="907"/>
    <cellStyle name="Hipervínculo_固定资产清单" xfId="908"/>
    <cellStyle name="Hyperlink" xfId="909"/>
    <cellStyle name="Hyperlink 2" xfId="910"/>
    <cellStyle name="indent_1" xfId="911"/>
    <cellStyle name="input" xfId="912"/>
    <cellStyle name="Input [yellow]" xfId="913"/>
    <cellStyle name="Input [yellow] 11" xfId="914"/>
    <cellStyle name="Input [yellow] 12" xfId="915"/>
    <cellStyle name="Input [yellow] 2 10" xfId="916"/>
    <cellStyle name="Input [yellow] 2 2 10" xfId="917"/>
    <cellStyle name="Input [yellow] 4 10" xfId="918"/>
    <cellStyle name="Input 10" xfId="919"/>
    <cellStyle name="Input 10 2" xfId="920"/>
    <cellStyle name="Input 100" xfId="921"/>
    <cellStyle name="Input 139" xfId="922"/>
    <cellStyle name="input 142" xfId="923"/>
    <cellStyle name="Input 2 2" xfId="924"/>
    <cellStyle name="Input 2 3" xfId="925"/>
    <cellStyle name="Input 6" xfId="926"/>
    <cellStyle name="Input Cells" xfId="927"/>
    <cellStyle name="Input Cells 15" xfId="928"/>
    <cellStyle name="Input Cells 2" xfId="929"/>
    <cellStyle name="Input Cells 2 3 3" xfId="930"/>
    <cellStyle name="Input Cells 3 2 3 2" xfId="931"/>
    <cellStyle name="Input Cells 3 4 2" xfId="932"/>
    <cellStyle name="Input_02大力矿业" xfId="933"/>
    <cellStyle name="InputArea" xfId="934"/>
    <cellStyle name="InputArea 2 3" xfId="935"/>
    <cellStyle name="InputArea 3" xfId="936"/>
    <cellStyle name="InputArea 5" xfId="937"/>
    <cellStyle name="InputArea 8" xfId="938"/>
    <cellStyle name="InputReset" xfId="939"/>
    <cellStyle name="InputReset 2" xfId="940"/>
    <cellStyle name="InputReset 3" xfId="941"/>
    <cellStyle name="iu" xfId="942"/>
    <cellStyle name="iu 2" xfId="943"/>
    <cellStyle name="jktitle" xfId="944"/>
    <cellStyle name="jktitle 2 2" xfId="945"/>
    <cellStyle name="KPMG Heading 1" xfId="946"/>
    <cellStyle name="KPMG Heading 1 2" xfId="947"/>
    <cellStyle name="KPMG Heading 2" xfId="948"/>
    <cellStyle name="KPMG Heading 2 2" xfId="949"/>
    <cellStyle name="KPMG Heading 3" xfId="950"/>
    <cellStyle name="KPMG Heading 3 2" xfId="951"/>
    <cellStyle name="KPMG Heading 4" xfId="952"/>
    <cellStyle name="KPMG Heading 4 2" xfId="953"/>
    <cellStyle name="KPMG Normal 2" xfId="954"/>
    <cellStyle name="label" xfId="955"/>
    <cellStyle name="label 2 2" xfId="956"/>
    <cellStyle name="left" xfId="957"/>
    <cellStyle name="left 2" xfId="958"/>
    <cellStyle name="left 3" xfId="959"/>
    <cellStyle name="Lines Fill" xfId="960"/>
    <cellStyle name="Lines Fill 2 3" xfId="961"/>
    <cellStyle name="Lines Fill 3" xfId="962"/>
    <cellStyle name="Lines Fill 7" xfId="963"/>
    <cellStyle name="Linked Cell" xfId="964"/>
    <cellStyle name="Linked Cell 2" xfId="965"/>
    <cellStyle name="Linked Cell 3" xfId="966"/>
    <cellStyle name="Linked Cell 4" xfId="967"/>
    <cellStyle name="Linked Cells" xfId="968"/>
    <cellStyle name="Linked Cells 15" xfId="969"/>
    <cellStyle name="Linked Cells 2" xfId="970"/>
    <cellStyle name="Linked Cells 2 3 3" xfId="971"/>
    <cellStyle name="Linked Cells 3 2 3 2" xfId="972"/>
    <cellStyle name="Linked Cells 3 4 2" xfId="973"/>
    <cellStyle name="main_input" xfId="974"/>
    <cellStyle name="Millares [0]_10 AVERIAS MASIVAS + ANT" xfId="975"/>
    <cellStyle name="Millares_10 AVERIAS MASIVAS + ANT" xfId="976"/>
    <cellStyle name="Milliers [0]_!!!GO" xfId="977"/>
    <cellStyle name="Milliers_!!!GO" xfId="978"/>
    <cellStyle name="Minor Heading" xfId="979"/>
    <cellStyle name="Minus (0)" xfId="980"/>
    <cellStyle name="Model" xfId="981"/>
    <cellStyle name="Model 2" xfId="982"/>
    <cellStyle name="Model 5" xfId="983"/>
    <cellStyle name="Moeda [0]_car" xfId="984"/>
    <cellStyle name="Moeda_car" xfId="985"/>
    <cellStyle name="Mon?aire [0]_!!!GO_1ip" xfId="986"/>
    <cellStyle name="Mon?aire_!!!GO_1te" xfId="987"/>
    <cellStyle name="Monšaire [0]_AR1194" xfId="988"/>
    <cellStyle name="Monšaire_AR1194" xfId="989"/>
    <cellStyle name="Moneda [0]_10 AVERIAS MASIVAS + ANT" xfId="990"/>
    <cellStyle name="Moneda_10 AVERIAS MASIVAS + ANT" xfId="991"/>
    <cellStyle name="Monétaire [0]_!!!GO" xfId="992"/>
    <cellStyle name="Months" xfId="993"/>
    <cellStyle name="Months 2" xfId="994"/>
    <cellStyle name="Multiple" xfId="995"/>
    <cellStyle name="Multiple 2" xfId="996"/>
    <cellStyle name="Multiple 3" xfId="997"/>
    <cellStyle name="Multiple 5" xfId="998"/>
    <cellStyle name="n" xfId="999"/>
    <cellStyle name="N 2" xfId="1000"/>
    <cellStyle name="n 3" xfId="1001"/>
    <cellStyle name="N Hrs" xfId="1002"/>
    <cellStyle name="N Hrs 2" xfId="1003"/>
    <cellStyle name="N Hrs 3" xfId="1004"/>
    <cellStyle name="N Hrs 5" xfId="1005"/>
    <cellStyle name="N_“应付职工薪酬”增减变动明细表" xfId="1006"/>
    <cellStyle name="N_“应付职工薪酬”增减变动明细表 2" xfId="1007"/>
    <cellStyle name="Neg_S" xfId="1008"/>
    <cellStyle name="Neutral" xfId="1009"/>
    <cellStyle name="Neutral 2" xfId="1010"/>
    <cellStyle name="Neutral 3" xfId="1011"/>
    <cellStyle name="Neutral 4" xfId="1012"/>
    <cellStyle name="New Times Roman" xfId="1013"/>
    <cellStyle name="New Times Roman 2" xfId="1014"/>
    <cellStyle name="New Times Roman 5" xfId="1015"/>
    <cellStyle name="NewStyle" xfId="1016"/>
    <cellStyle name="NewStyle 3 2" xfId="1017"/>
    <cellStyle name="NN.N%" xfId="1018"/>
    <cellStyle name="NN.N% 2" xfId="1019"/>
    <cellStyle name="NN.N% 3" xfId="1020"/>
    <cellStyle name="NN.N% 5" xfId="1021"/>
    <cellStyle name="no" xfId="1022"/>
    <cellStyle name="no 2" xfId="1023"/>
    <cellStyle name="no dec" xfId="1024"/>
    <cellStyle name="no dec 2" xfId="1025"/>
    <cellStyle name="Non défini" xfId="1026"/>
    <cellStyle name="Non défini 5" xfId="1027"/>
    <cellStyle name="NORAML2" xfId="1028"/>
    <cellStyle name="Normal - Style1" xfId="1029"/>
    <cellStyle name="Normal - Style1 10" xfId="1030"/>
    <cellStyle name="Normal - Style1 2 2 2" xfId="1031"/>
    <cellStyle name="Normal - Style1 2 2 2 2" xfId="1032"/>
    <cellStyle name="Normal - Style1 2 4 2" xfId="1033"/>
    <cellStyle name="Normal - Style1 2 8" xfId="1034"/>
    <cellStyle name="Normal - Style1 5" xfId="1035"/>
    <cellStyle name="Normal - Style1 5 5" xfId="1036"/>
    <cellStyle name="Normal 10" xfId="1037"/>
    <cellStyle name="Normal 10 2" xfId="1038"/>
    <cellStyle name="Normal 10 3" xfId="1039"/>
    <cellStyle name="Normal 2" xfId="1040"/>
    <cellStyle name="Normal 2 10" xfId="1041"/>
    <cellStyle name="Normal 2 4" xfId="1042"/>
    <cellStyle name="Normal 2 4 4" xfId="1043"/>
    <cellStyle name="Normál 3 2" xfId="1044"/>
    <cellStyle name="Normal 3 3" xfId="1045"/>
    <cellStyle name="Normal 4 2" xfId="1046"/>
    <cellStyle name="Normal 4 2 2" xfId="1047"/>
    <cellStyle name="Normal 46" xfId="1048"/>
    <cellStyle name="Normal 46 3" xfId="1049"/>
    <cellStyle name="Normal 63" xfId="1050"/>
    <cellStyle name="Normal$" xfId="1051"/>
    <cellStyle name="Normal$ 2" xfId="1052"/>
    <cellStyle name="Normal$ 3" xfId="1053"/>
    <cellStyle name="Normal$ 5" xfId="1054"/>
    <cellStyle name="Normál_wpconsolidation1_2004.12.31" xfId="1055"/>
    <cellStyle name="Normal1 10" xfId="1056"/>
    <cellStyle name="normal1 12" xfId="1057"/>
    <cellStyle name="Normal1 2 3" xfId="1058"/>
    <cellStyle name="normal1$" xfId="1059"/>
    <cellStyle name="normal1$ 2" xfId="1060"/>
    <cellStyle name="normal12" xfId="1061"/>
    <cellStyle name="Normalny_Arkusz1" xfId="1062"/>
    <cellStyle name="NormalR" xfId="1063"/>
    <cellStyle name="NormalR 2" xfId="1064"/>
    <cellStyle name="NormalR 3" xfId="1065"/>
    <cellStyle name="NormalR 5" xfId="1066"/>
    <cellStyle name="Note" xfId="1067"/>
    <cellStyle name="Note 10" xfId="1068"/>
    <cellStyle name="Note 2" xfId="1069"/>
    <cellStyle name="Note 2 2" xfId="1070"/>
    <cellStyle name="Note 2 2 2" xfId="1071"/>
    <cellStyle name="Note 2 3" xfId="1072"/>
    <cellStyle name="Note 4" xfId="1073"/>
    <cellStyle name="NZD 0" xfId="1074"/>
    <cellStyle name="NZD 0 2" xfId="1075"/>
    <cellStyle name="NZD 0 3" xfId="1076"/>
    <cellStyle name="NZD 2" xfId="1077"/>
    <cellStyle name="NZD 2 2" xfId="1078"/>
    <cellStyle name="NZD 2 3" xfId="1079"/>
    <cellStyle name="Ø›ŽÅ [0]_06" xfId="1080"/>
    <cellStyle name="Ø›ŽÅ[0]_cashflow" xfId="1081"/>
    <cellStyle name="Œ…‹æØ‚è_Region Orders (2)" xfId="1082"/>
    <cellStyle name="øFòé_BS9701-3" xfId="1083"/>
    <cellStyle name="oft Excel]_x000d__x000a_Comment=open=/f ‚ðw’è‚·‚é‚ÆAƒ†[ƒU[’è‹`ŠÖ”‚ðŠÖ”“\‚è•t‚¯‚Ìˆê——‚É“o˜^‚·‚é‚±‚Æ‚ª‚Å‚«‚Ü‚·B_x000d__x000a_Maximized" xfId="1084"/>
    <cellStyle name="oft Excel]_x000d__x000a_Comment=open=/f ‚ðw’è‚·‚é‚ÆAƒ†[ƒU[’è‹`ŠÖ”‚ðŠÖ”“\‚è•t‚¯‚Ìˆê——‚É“o˜^‚·‚é‚±‚Æ‚ª‚Å‚«‚Ü‚·B_x000d__x000a_Maximized 2" xfId="1085"/>
    <cellStyle name="Ohne F" xfId="1086"/>
    <cellStyle name="øj‚¾?_BS9701-3" xfId="1087"/>
    <cellStyle name="ºó¼Ì³¬¼¶Á´½Ó" xfId="1088"/>
    <cellStyle name="Output" xfId="1089"/>
    <cellStyle name="Output 10" xfId="1090"/>
    <cellStyle name="Output 2" xfId="1091"/>
    <cellStyle name="Output 2 10" xfId="1092"/>
    <cellStyle name="Output 2 2" xfId="1093"/>
    <cellStyle name="Output 3" xfId="1094"/>
    <cellStyle name="Output Amounts" xfId="1095"/>
    <cellStyle name="Output Amounts 2" xfId="1096"/>
    <cellStyle name="Output Column Headings" xfId="1097"/>
    <cellStyle name="Output Column Headings 2" xfId="1098"/>
    <cellStyle name="Output Line Items" xfId="1099"/>
    <cellStyle name="Output Line Items 2" xfId="1100"/>
    <cellStyle name="Output Line Items 5" xfId="1101"/>
    <cellStyle name="Output Report Heading" xfId="1102"/>
    <cellStyle name="Output Report Heading 2" xfId="1103"/>
    <cellStyle name="Output Report Title" xfId="1104"/>
    <cellStyle name="Output Report Title 2" xfId="1105"/>
    <cellStyle name="P" xfId="1106"/>
    <cellStyle name="P 10" xfId="1107"/>
    <cellStyle name="P 13" xfId="1108"/>
    <cellStyle name="P 14" xfId="1109"/>
    <cellStyle name="P 15" xfId="1110"/>
    <cellStyle name="Patterna" xfId="1111"/>
    <cellStyle name="Patterna 2" xfId="1112"/>
    <cellStyle name="Patterna 3" xfId="1113"/>
    <cellStyle name="Patterna 5" xfId="1114"/>
    <cellStyle name="per.style" xfId="1115"/>
    <cellStyle name="per.style 2" xfId="1116"/>
    <cellStyle name="Percent - 1 decimal place" xfId="1117"/>
    <cellStyle name="Percent - 2 decimal places" xfId="1118"/>
    <cellStyle name="Percent (0)" xfId="1119"/>
    <cellStyle name="Percent (0) 2 3" xfId="1120"/>
    <cellStyle name="Percent (0) 3" xfId="1121"/>
    <cellStyle name="Percent (0) 7" xfId="1122"/>
    <cellStyle name="Percent [0%]" xfId="1123"/>
    <cellStyle name="Percent [0%] 2 3" xfId="1124"/>
    <cellStyle name="Percent [0%] 7" xfId="1125"/>
    <cellStyle name="Percent [0.00%]" xfId="1126"/>
    <cellStyle name="Percent [0.00%] 7" xfId="1127"/>
    <cellStyle name="Percent [0]" xfId="1128"/>
    <cellStyle name="Percent [0] 2 2 2" xfId="1129"/>
    <cellStyle name="Percent [0] 2 3" xfId="1130"/>
    <cellStyle name="Percent [0] 3" xfId="1131"/>
    <cellStyle name="Percent [0] 4 3" xfId="1132"/>
    <cellStyle name="Percent [0] 8" xfId="1133"/>
    <cellStyle name="Percent [00]" xfId="1134"/>
    <cellStyle name="Percent [00] 2 2 2" xfId="1135"/>
    <cellStyle name="Percent [00] 2 3" xfId="1136"/>
    <cellStyle name="Percent [00] 4 3" xfId="1137"/>
    <cellStyle name="Percent [00] 8" xfId="1138"/>
    <cellStyle name="Percent [2]" xfId="1139"/>
    <cellStyle name="Percent [2] 7" xfId="1140"/>
    <cellStyle name="Percent 2" xfId="1141"/>
    <cellStyle name="Percent 3 2" xfId="1142"/>
    <cellStyle name="Percent 4" xfId="1143"/>
    <cellStyle name="Percent 5 2" xfId="1144"/>
    <cellStyle name="Percent[0]" xfId="1145"/>
    <cellStyle name="Percent[0] 10" xfId="1146"/>
    <cellStyle name="Percent[0] 2 2" xfId="1147"/>
    <cellStyle name="Percent[2]" xfId="1148"/>
    <cellStyle name="Percent[2] 10" xfId="1149"/>
    <cellStyle name="Percent[2] 2 2" xfId="1150"/>
    <cellStyle name="Percent1" xfId="1151"/>
    <cellStyle name="Percent1 2" xfId="1152"/>
    <cellStyle name="Percent1 3" xfId="1153"/>
    <cellStyle name="Percent1 5" xfId="1154"/>
    <cellStyle name="Percent2" xfId="1155"/>
    <cellStyle name="Percent2 2" xfId="1156"/>
    <cellStyle name="Percent2 3" xfId="1157"/>
    <cellStyle name="Percent2 5" xfId="1158"/>
    <cellStyle name="PERCENTAGE" xfId="1159"/>
    <cellStyle name="Pourcentage_pldt" xfId="1160"/>
    <cellStyle name="Prefilled" xfId="1161"/>
    <cellStyle name="Prefilled 10" xfId="1162"/>
    <cellStyle name="Prefilled 2 11" xfId="1163"/>
    <cellStyle name="price" xfId="1164"/>
    <cellStyle name="price 2" xfId="1165"/>
    <cellStyle name="pricing" xfId="1166"/>
    <cellStyle name="pricing 2 2" xfId="1167"/>
    <cellStyle name="pricing 5" xfId="1168"/>
    <cellStyle name="Protected" xfId="1169"/>
    <cellStyle name="Protected 2" xfId="1170"/>
    <cellStyle name="Protected 3" xfId="1171"/>
    <cellStyle name="PSChar" xfId="1172"/>
    <cellStyle name="PSChar 2 3" xfId="1173"/>
    <cellStyle name="PSChar 3" xfId="1174"/>
    <cellStyle name="PSChar 4 3" xfId="1175"/>
    <cellStyle name="PSChar 8" xfId="1176"/>
    <cellStyle name="PSDate" xfId="1177"/>
    <cellStyle name="PSDate 2" xfId="1178"/>
    <cellStyle name="PSDate 3" xfId="1179"/>
    <cellStyle name="PSDate 5" xfId="1180"/>
    <cellStyle name="PSDec" xfId="1181"/>
    <cellStyle name="PSDec 2" xfId="1182"/>
    <cellStyle name="PSDec 3" xfId="1183"/>
    <cellStyle name="PSDec 4 3" xfId="1184"/>
    <cellStyle name="PSDec 8" xfId="1185"/>
    <cellStyle name="PSHeading" xfId="1186"/>
    <cellStyle name="PSHeading 2" xfId="1187"/>
    <cellStyle name="PSHeading 5" xfId="1188"/>
    <cellStyle name="PSInt 2" xfId="1189"/>
    <cellStyle name="PSInt 5" xfId="1190"/>
    <cellStyle name="PSSpacer" xfId="1191"/>
    <cellStyle name="PSSpacer 2" xfId="1192"/>
    <cellStyle name="PSSpacer 3" xfId="1193"/>
    <cellStyle name="PSSpacer 4 2" xfId="1194"/>
    <cellStyle name="PSSpacer 6" xfId="1195"/>
    <cellStyle name="Q" xfId="1196"/>
    <cellStyle name="R" xfId="1197"/>
    <cellStyle name="R 2" xfId="1198"/>
    <cellStyle name="Rates" xfId="1199"/>
    <cellStyle name="Rates 2 2" xfId="1200"/>
    <cellStyle name="realtime" xfId="1201"/>
    <cellStyle name="realtime 2 2" xfId="1202"/>
    <cellStyle name="Red" xfId="1203"/>
    <cellStyle name="Red 2" xfId="1204"/>
    <cellStyle name="regstoresfromspecstores" xfId="1205"/>
    <cellStyle name="ReportTitle1" xfId="1206"/>
    <cellStyle name="ReportTitle1 2" xfId="1207"/>
    <cellStyle name="ReportTitle2" xfId="1208"/>
    <cellStyle name="ReportTitle2 2" xfId="1209"/>
    <cellStyle name="result" xfId="1210"/>
    <cellStyle name="result 2 2" xfId="1211"/>
    <cellStyle name="revised" xfId="1212"/>
    <cellStyle name="revised 5" xfId="1213"/>
    <cellStyle name="RevList" xfId="1214"/>
    <cellStyle name="RevList 13" xfId="1215"/>
    <cellStyle name="RevList 14" xfId="1216"/>
    <cellStyle name="RevList 2 2" xfId="1217"/>
    <cellStyle name="RevList 2 3 3" xfId="1218"/>
    <cellStyle name="RevList 3 2 3 2" xfId="1219"/>
    <cellStyle name="RevList 3 4 2" xfId="1220"/>
    <cellStyle name="row_def_array" xfId="1221"/>
    <cellStyle name="rt" xfId="1222"/>
    <cellStyle name="rt 2 2" xfId="1223"/>
    <cellStyle name="s" xfId="1224"/>
    <cellStyle name="s 2 2" xfId="1225"/>
    <cellStyle name="s_RRC" xfId="1226"/>
    <cellStyle name="s_RRC 2 2" xfId="1227"/>
    <cellStyle name="S0" xfId="1228"/>
    <cellStyle name="S1" xfId="1229"/>
    <cellStyle name="S2" xfId="1230"/>
    <cellStyle name="S3" xfId="1231"/>
    <cellStyle name="S4" xfId="1232"/>
    <cellStyle name="S6" xfId="1233"/>
    <cellStyle name="SAPBEXaggData" xfId="1234"/>
    <cellStyle name="SAPBEXaggData 10" xfId="1235"/>
    <cellStyle name="SAPBEXaggDataEmph" xfId="1236"/>
    <cellStyle name="SAPBEXaggDataEmph 10" xfId="1237"/>
    <cellStyle name="SAPBEXaggItem" xfId="1238"/>
    <cellStyle name="SAPBEXaggItem 10" xfId="1239"/>
    <cellStyle name="SAPBEXaggItemX" xfId="1240"/>
    <cellStyle name="SAPBEXchaText" xfId="1241"/>
    <cellStyle name="SAPBEXchaText 2" xfId="1242"/>
    <cellStyle name="SAPBEXexcBad7" xfId="1243"/>
    <cellStyle name="SAPBEXexcBad7 10" xfId="1244"/>
    <cellStyle name="SAPBEXexcBad8" xfId="1245"/>
    <cellStyle name="SAPBEXexcBad8 10" xfId="1246"/>
    <cellStyle name="SAPBEXexcBad9" xfId="1247"/>
    <cellStyle name="SAPBEXexcBad9 10" xfId="1248"/>
    <cellStyle name="SAPBEXexcCritical4" xfId="1249"/>
    <cellStyle name="SAPBEXexcCritical4 10" xfId="1250"/>
    <cellStyle name="SAPBEXexcCritical5" xfId="1251"/>
    <cellStyle name="SAPBEXexcCritical5 10" xfId="1252"/>
    <cellStyle name="SAPBEXexcCritical6" xfId="1253"/>
    <cellStyle name="SAPBEXexcCritical6 10" xfId="1254"/>
    <cellStyle name="SAPBEXexcGood1" xfId="1255"/>
    <cellStyle name="SAPBEXexcGood1 10" xfId="1256"/>
    <cellStyle name="SAPBEXexcGood2" xfId="1257"/>
    <cellStyle name="SAPBEXexcGood2 10" xfId="1258"/>
    <cellStyle name="SAPBEXexcGood3" xfId="1259"/>
    <cellStyle name="SAPBEXexcGood3 10" xfId="1260"/>
    <cellStyle name="SAPBEXfilterDrill" xfId="1261"/>
    <cellStyle name="SAPBEXfilterDrill 2" xfId="1262"/>
    <cellStyle name="SAPBEXfilterItem" xfId="1263"/>
    <cellStyle name="SAPBEXfilterItem 2" xfId="1264"/>
    <cellStyle name="SAPBEXfilterText" xfId="1265"/>
    <cellStyle name="SAPBEXfilterText 2" xfId="1266"/>
    <cellStyle name="SAPBEXformats" xfId="1267"/>
    <cellStyle name="SAPBEXformats 10" xfId="1268"/>
    <cellStyle name="SAPBEXheaderText" xfId="1269"/>
    <cellStyle name="SAPBEXheaderText 2" xfId="1270"/>
    <cellStyle name="SAPBEXHLevel0" xfId="1271"/>
    <cellStyle name="SAPBEXHLevel0X" xfId="1272"/>
    <cellStyle name="SAPBEXHLevel1" xfId="1273"/>
    <cellStyle name="SAPBEXHLevel1X" xfId="1274"/>
    <cellStyle name="SAPBEXHLevel2" xfId="1275"/>
    <cellStyle name="SAPBEXHLevel2X" xfId="1276"/>
    <cellStyle name="SAPBEXHLevel3" xfId="1277"/>
    <cellStyle name="SAPBEXHLevel3X" xfId="1278"/>
    <cellStyle name="SAPBEXresData" xfId="1279"/>
    <cellStyle name="SAPBEXresData 10" xfId="1280"/>
    <cellStyle name="SAPBEXresDataEmph" xfId="1281"/>
    <cellStyle name="SAPBEXresDataEmph 10" xfId="1282"/>
    <cellStyle name="SAPBEXresItem" xfId="1283"/>
    <cellStyle name="SAPBEXresItem 10" xfId="1284"/>
    <cellStyle name="SAPBEXresItemX" xfId="1285"/>
    <cellStyle name="SAPBEXstdData" xfId="1286"/>
    <cellStyle name="SAPBEXstdData 10" xfId="1287"/>
    <cellStyle name="SAPBEXstdDataEmph" xfId="1288"/>
    <cellStyle name="SAPBEXstdDataEmph 10" xfId="1289"/>
    <cellStyle name="SAPBEXstdItem" xfId="1290"/>
    <cellStyle name="SAPBEXstdItem 10" xfId="1291"/>
    <cellStyle name="SAPBEXstdItemX" xfId="1292"/>
    <cellStyle name="SAPBEXtitle" xfId="1293"/>
    <cellStyle name="SAPBEXtitle 2" xfId="1294"/>
    <cellStyle name="SAPBEXundefined" xfId="1295"/>
    <cellStyle name="SAPBEXundefined 10" xfId="1296"/>
    <cellStyle name="sbt2" xfId="1297"/>
    <cellStyle name="section" xfId="1298"/>
    <cellStyle name="section 2" xfId="1299"/>
    <cellStyle name="SGD 0" xfId="1300"/>
    <cellStyle name="SGD 0 2" xfId="1301"/>
    <cellStyle name="SGD 0 3" xfId="1302"/>
    <cellStyle name="SGD 2" xfId="1303"/>
    <cellStyle name="SGD 2 2" xfId="1304"/>
    <cellStyle name="SGD 2 3" xfId="1305"/>
    <cellStyle name="SHADEDSTORES" xfId="1306"/>
    <cellStyle name="Sheet Head" xfId="1307"/>
    <cellStyle name="Sheet Head 2" xfId="1308"/>
    <cellStyle name="Sheet Title" xfId="1309"/>
    <cellStyle name="Sheet Title 2 2 2" xfId="1310"/>
    <cellStyle name="SingleLineAcctgn" xfId="1311"/>
    <cellStyle name="SOR" xfId="1312"/>
    <cellStyle name="SOR 2" xfId="1313"/>
    <cellStyle name="SOR 5" xfId="1314"/>
    <cellStyle name="Special" xfId="1315"/>
    <cellStyle name="Special 2 2" xfId="1316"/>
    <cellStyle name="Special 2 3" xfId="1317"/>
    <cellStyle name="specstores" xfId="1318"/>
    <cellStyle name="sstot" xfId="1319"/>
    <cellStyle name="sstot 2 2" xfId="1320"/>
    <cellStyle name="STANDARD" xfId="1321"/>
    <cellStyle name="static" xfId="1322"/>
    <cellStyle name="static 2 2" xfId="1323"/>
    <cellStyle name="style" xfId="1324"/>
    <cellStyle name="Style 1 2" xfId="1325"/>
    <cellStyle name="style 18" xfId="1326"/>
    <cellStyle name="Style 2 11" xfId="1327"/>
    <cellStyle name="Style 2 2" xfId="1328"/>
    <cellStyle name="Style 3 11" xfId="1329"/>
    <cellStyle name="Style 3 2" xfId="1330"/>
    <cellStyle name="Style 4 11" xfId="1331"/>
    <cellStyle name="Style 4 2" xfId="1332"/>
    <cellStyle name="Style 5 2" xfId="1333"/>
    <cellStyle name="Style 6" xfId="1334"/>
    <cellStyle name="Style 6 3" xfId="1335"/>
    <cellStyle name="style1" xfId="1336"/>
    <cellStyle name="style2" xfId="1337"/>
    <cellStyle name="Sub Heading" xfId="1338"/>
    <cellStyle name="subhead" xfId="1339"/>
    <cellStyle name="subhead 2" xfId="1340"/>
    <cellStyle name="subhead 5" xfId="1341"/>
    <cellStyle name="subt1" xfId="1342"/>
    <cellStyle name="Subtotal" xfId="1343"/>
    <cellStyle name="Sub-Total" xfId="1344"/>
    <cellStyle name="SubTotal 2" xfId="1345"/>
    <cellStyle name="Subtotal 5" xfId="1346"/>
    <cellStyle name="t" xfId="1347"/>
    <cellStyle name="t 2" xfId="1348"/>
    <cellStyle name="T.M.JJ_" xfId="1349"/>
    <cellStyle name="T.M.JJJJ_" xfId="1350"/>
    <cellStyle name="Text Indent A" xfId="1351"/>
    <cellStyle name="Text Indent A 2" xfId="1352"/>
    <cellStyle name="Text Indent B" xfId="1353"/>
    <cellStyle name="Text Indent B 2" xfId="1354"/>
    <cellStyle name="Text Indent B 2 2 2" xfId="1355"/>
    <cellStyle name="Text Indent B 2 2 3" xfId="1356"/>
    <cellStyle name="Text Indent B 2 5" xfId="1357"/>
    <cellStyle name="Text Indent B 3 2 2" xfId="1358"/>
    <cellStyle name="Text Indent C" xfId="1359"/>
    <cellStyle name="Text Indent C 2" xfId="1360"/>
    <cellStyle name="Text Indent C 6" xfId="1361"/>
    <cellStyle name="THB 0" xfId="1362"/>
    <cellStyle name="THB 0 2" xfId="1363"/>
    <cellStyle name="THB 0 3" xfId="1364"/>
    <cellStyle name="þ_x001d_ðK_x000c_Fý_x001b__x000d_9ýU_x0001_Ð_x0008_¦)_x0007__x0001__x0001_ 2" xfId="1365"/>
    <cellStyle name="Thousands" xfId="1366"/>
    <cellStyle name="Thousands 2 3" xfId="1367"/>
    <cellStyle name="Thousands 3" xfId="1368"/>
    <cellStyle name="Thousands 7" xfId="1369"/>
    <cellStyle name="Tick" xfId="1370"/>
    <cellStyle name="Tick 2 3" xfId="1371"/>
    <cellStyle name="Tick 4" xfId="1372"/>
    <cellStyle name="Tickmark" xfId="1373"/>
    <cellStyle name="Tickmark 4" xfId="1374"/>
    <cellStyle name="Times New Roman" xfId="1375"/>
    <cellStyle name="Timing Schedule" xfId="1376"/>
    <cellStyle name="title" xfId="1377"/>
    <cellStyle name="Title 10" xfId="1378"/>
    <cellStyle name="title 18" xfId="1379"/>
    <cellStyle name="Title 2" xfId="1380"/>
    <cellStyle name="Title 2 2" xfId="1381"/>
    <cellStyle name="Title 2 3" xfId="1382"/>
    <cellStyle name="title2" xfId="1383"/>
    <cellStyle name="Topheader" xfId="1384"/>
    <cellStyle name="Topheader 2" xfId="1385"/>
    <cellStyle name="Total" xfId="1386"/>
    <cellStyle name="Total 18" xfId="1387"/>
    <cellStyle name="Total 2" xfId="1388"/>
    <cellStyle name="Total 2 2" xfId="1389"/>
    <cellStyle name="Total 2 2 2" xfId="1390"/>
    <cellStyle name="Total 2 3" xfId="1391"/>
    <cellStyle name="Total 3" xfId="1392"/>
    <cellStyle name="Total 6" xfId="1393"/>
    <cellStyle name="Total_EC-1" xfId="1394"/>
    <cellStyle name="Tusental (0)_pldt" xfId="1395"/>
    <cellStyle name="Tusental_KRATIO97" xfId="1396"/>
    <cellStyle name="TWD 0" xfId="1397"/>
    <cellStyle name="TWD 0 2" xfId="1398"/>
    <cellStyle name="TWD 0 3" xfId="1399"/>
    <cellStyle name="u" xfId="1400"/>
    <cellStyle name="u 2" xfId="1401"/>
    <cellStyle name="u 2 2 2" xfId="1402"/>
    <cellStyle name="u 3" xfId="1403"/>
    <cellStyle name="u 8" xfId="1404"/>
    <cellStyle name="u2 2" xfId="1405"/>
    <cellStyle name="u2 5" xfId="1406"/>
    <cellStyle name="Uhrzeit_" xfId="1407"/>
    <cellStyle name="Undefiniert" xfId="1408"/>
    <cellStyle name="Undefiniert 2" xfId="1409"/>
    <cellStyle name="Unprotect" xfId="1410"/>
    <cellStyle name="Unprotect 2 3" xfId="1411"/>
    <cellStyle name="Unprotect 3 3" xfId="1412"/>
    <cellStyle name="Unprotect 8" xfId="1413"/>
    <cellStyle name="Unprotected" xfId="1414"/>
    <cellStyle name="Unprotected 10" xfId="1415"/>
    <cellStyle name="USD 0" xfId="1416"/>
    <cellStyle name="USD 0 2" xfId="1417"/>
    <cellStyle name="USD 0 3" xfId="1418"/>
    <cellStyle name="USD 2" xfId="1419"/>
    <cellStyle name="USD 2 2" xfId="1420"/>
    <cellStyle name="USD 2 3" xfId="1421"/>
    <cellStyle name="Valuta (0)_pldt" xfId="1422"/>
    <cellStyle name="Valuta_KRATIO97" xfId="1423"/>
    <cellStyle name="Warning Text" xfId="1424"/>
    <cellStyle name="Warning Text 2" xfId="1425"/>
    <cellStyle name="Warning Text 3" xfId="1426"/>
    <cellStyle name="Warning Text 4" xfId="1427"/>
    <cellStyle name="wei" xfId="1428"/>
    <cellStyle name="wrap" xfId="1429"/>
    <cellStyle name="wrap 2" xfId="1430"/>
    <cellStyle name="wrap 3" xfId="1431"/>
    <cellStyle name="W呼rung [0]_laroux" xfId="1432"/>
    <cellStyle name="W呼rung_laroux" xfId="1433"/>
    <cellStyle name="X" xfId="1434"/>
    <cellStyle name="X 2" xfId="1435"/>
    <cellStyle name="Year" xfId="1436"/>
    <cellStyle name="Year 2" xfId="1437"/>
    <cellStyle name="Year 3" xfId="1438"/>
    <cellStyle name="Year 5" xfId="1439"/>
    <cellStyle name="yellow" xfId="1440"/>
    <cellStyle name="yellow 2" xfId="1441"/>
    <cellStyle name="yes" xfId="1442"/>
    <cellStyle name="yes 2" xfId="1443"/>
    <cellStyle name="Zhengnan" xfId="1444"/>
    <cellStyle name="Zhengnan 2" xfId="1445"/>
    <cellStyle name="だ[0]_PLDT" xfId="1446"/>
    <cellStyle name="む|靃0]_Revenuesy Lr L" xfId="1447"/>
    <cellStyle name="む|靇Revenuenuesy L" xfId="1448"/>
    <cellStyle name="む|靇Revenuenuesy L 3" xfId="1449"/>
    <cellStyle name="む|靇Revenuenuesy L 5" xfId="1450"/>
    <cellStyle name="だ筳[0]_PERSONAL" xfId="1451"/>
    <cellStyle name="だ筳_PERSONAL" xfId="1452"/>
    <cellStyle name="弇_laroux" xfId="1453"/>
    <cellStyle name="百分比 10" xfId="1454"/>
    <cellStyle name="百分比 13 3" xfId="1455"/>
    <cellStyle name="百分比 14 2" xfId="1456"/>
    <cellStyle name="百分比 16 5" xfId="1457"/>
    <cellStyle name="百分比 18" xfId="1458"/>
    <cellStyle name="百分比 2 2 2 3" xfId="1459"/>
    <cellStyle name="百分比 2 2 6" xfId="1460"/>
    <cellStyle name="百分比 2 4 2" xfId="1461"/>
    <cellStyle name="百分比 2 6 3" xfId="1462"/>
    <cellStyle name="百分比 20 2" xfId="1463"/>
    <cellStyle name="百分比 21" xfId="1464"/>
    <cellStyle name="百分比 24" xfId="1465"/>
    <cellStyle name="百分比 4 2 2 2" xfId="1466"/>
    <cellStyle name="百分比 7" xfId="1467"/>
    <cellStyle name="百分比 8 2" xfId="1468"/>
    <cellStyle name="斑" xfId="1469"/>
    <cellStyle name="捠壿 [0.00]_!!!GO" xfId="1470"/>
    <cellStyle name="捠壿_!!!GO" xfId="1471"/>
    <cellStyle name="備註" xfId="1472"/>
    <cellStyle name="閉撰蟈諉" xfId="1473"/>
    <cellStyle name="编号" xfId="1474"/>
    <cellStyle name="编号 2 2" xfId="1475"/>
    <cellStyle name="标题 1 1" xfId="1476"/>
    <cellStyle name="标题 1 10" xfId="1477"/>
    <cellStyle name="标题 1 13" xfId="1478"/>
    <cellStyle name="标题 1 2 4" xfId="1479"/>
    <cellStyle name="标题 10" xfId="1480"/>
    <cellStyle name="标题 2 10" xfId="1481"/>
    <cellStyle name="标题 2 13" xfId="1482"/>
    <cellStyle name="标题 2 2 4" xfId="1483"/>
    <cellStyle name="标题 3 10" xfId="1484"/>
    <cellStyle name="标题 3 13" xfId="1485"/>
    <cellStyle name="标题 3 2 4" xfId="1486"/>
    <cellStyle name="标题 4 2 4" xfId="1487"/>
    <cellStyle name="标题 5 4" xfId="1488"/>
    <cellStyle name="标题1" xfId="1489"/>
    <cellStyle name="标题1 4" xfId="1490"/>
    <cellStyle name="標題" xfId="1491"/>
    <cellStyle name="標題 1" xfId="1492"/>
    <cellStyle name="標題 2" xfId="1493"/>
    <cellStyle name="標題 3" xfId="1494"/>
    <cellStyle name="標題 4" xfId="1495"/>
    <cellStyle name="標準_-004x_入力訂正84ステータスバー非表示にしない_入力訂正83_入力訂正84ステータスバー非表示にしない_入力訂正84_入力訂正85" xfId="1496"/>
    <cellStyle name="部门" xfId="1497"/>
    <cellStyle name="部门 2 2" xfId="1498"/>
    <cellStyle name="差 10" xfId="1499"/>
    <cellStyle name="差 13" xfId="1500"/>
    <cellStyle name="差 2 4 2" xfId="1501"/>
    <cellStyle name="差__dxn_tempBook1_ZD 应收账款" xfId="1502"/>
    <cellStyle name="差_“在建工程”调整分录汇总" xfId="1503"/>
    <cellStyle name="差_02大力矿业收益法" xfId="1504"/>
    <cellStyle name="差_02大力矿业收益法 4" xfId="1505"/>
    <cellStyle name="差_070210_18纵横工程改 3" xfId="1506"/>
    <cellStyle name="差_07年合并调整表-盈商合并" xfId="1507"/>
    <cellStyle name="差_08华阳-S损益类" xfId="1508"/>
    <cellStyle name="差_10存货_简版程序" xfId="1509"/>
    <cellStyle name="差_11-持有至到期投资（空白模板）" xfId="1510"/>
    <cellStyle name="差_2008年XXXX合并报表" xfId="1511"/>
    <cellStyle name="差_3-2 进一步审计程序-采购与付款循环" xfId="1512"/>
    <cellStyle name="差_3固定资产" xfId="1513"/>
    <cellStyle name="差_3固定资产_简版程序11.20" xfId="1514"/>
    <cellStyle name="差_Book1 3" xfId="1515"/>
    <cellStyle name="差_dxn底稿目录" xfId="1516"/>
    <cellStyle name="差_dxn底稿目录_简版程序" xfId="1517"/>
    <cellStyle name="差_H1000应收账款" xfId="1518"/>
    <cellStyle name="差_TB&amp;ADJUSTMENT2008" xfId="1519"/>
    <cellStyle name="差_本年试算_附注表" xfId="1520"/>
    <cellStyle name="差_附件1：销售与收款内部控制循环描述与设计有效性评价(9.20）_附注" xfId="1521"/>
    <cellStyle name="差_企业函证计划控制表(1)(1)(1)" xfId="1522"/>
    <cellStyle name="差_实质性测试及其他项目_附注" xfId="1523"/>
    <cellStyle name="差_中锋-资产评估申报表(新准则)定" xfId="1524"/>
    <cellStyle name="常规 10" xfId="1525"/>
    <cellStyle name="常规 10 10" xfId="1526"/>
    <cellStyle name="常规 10 2 6" xfId="1527"/>
    <cellStyle name="常规 10 4" xfId="1528"/>
    <cellStyle name="常规 10 6" xfId="1529"/>
    <cellStyle name="常规 105" xfId="1530"/>
    <cellStyle name="常规 11" xfId="1531"/>
    <cellStyle name="常规 11 3 2 2" xfId="1532"/>
    <cellStyle name="常规 11 3 2 4" xfId="1533"/>
    <cellStyle name="常规 11 4" xfId="1534"/>
    <cellStyle name="常规 13 12" xfId="1535"/>
    <cellStyle name="常规 15" xfId="1536"/>
    <cellStyle name="常规 16" xfId="1537"/>
    <cellStyle name="常规 16 10" xfId="1538"/>
    <cellStyle name="常规 2" xfId="1539"/>
    <cellStyle name="常规 2 18 2" xfId="1540"/>
    <cellStyle name="常规 2 2" xfId="1541"/>
    <cellStyle name="常规 2 3 5" xfId="1542"/>
    <cellStyle name="常规 2 5 2" xfId="1543"/>
    <cellStyle name="常规 22" xfId="1544"/>
    <cellStyle name="常规 22 2" xfId="1545"/>
    <cellStyle name="常规 22 3" xfId="1546"/>
    <cellStyle name="常规 22 7" xfId="1547"/>
    <cellStyle name="常规 3 2" xfId="1548"/>
    <cellStyle name="常规 3 2 2 2 2 2 2" xfId="1549"/>
    <cellStyle name="常规 5 2 2 6 3 2 2 2 2 2 4 2 2_资产评估明细表-许厂计算最新" xfId="1550"/>
    <cellStyle name="常规 6 2" xfId="1551"/>
    <cellStyle name="常规 8" xfId="1552"/>
    <cellStyle name="常规 8 13" xfId="1553"/>
    <cellStyle name="常规 8 3" xfId="1554"/>
    <cellStyle name="常规 8 3 4" xfId="1555"/>
    <cellStyle name="常规 8 8" xfId="1556"/>
    <cellStyle name="常规 9" xfId="1557"/>
    <cellStyle name="常规_(10-30)需修改表格" xfId="1558"/>
    <cellStyle name="常规_040000天辰公司" xfId="1559"/>
    <cellStyle name="常规_13-国有资产评估明细表1" xfId="1560"/>
    <cellStyle name="常规_Book2" xfId="1561"/>
    <cellStyle name="常规_Sheet1" xfId="1562"/>
    <cellStyle name="常规_Sheet1 2" xfId="1563"/>
    <cellStyle name="常规_Sheet1 4" xfId="1564"/>
    <cellStyle name="常规_Sheet1_040000天辰公司" xfId="1565"/>
    <cellStyle name="常规_存货" xfId="1566"/>
    <cellStyle name="常规_机械设备" xfId="1567"/>
    <cellStyle name="常规_农行" xfId="1568"/>
    <cellStyle name="常规_评估空白套表1 2" xfId="1569"/>
    <cellStyle name="常规_评估明细表（申报）" xfId="1570"/>
    <cellStyle name="常规_评估明细表太原12-11" xfId="1571"/>
    <cellStyle name="常规_无形资产统计表" xfId="1572"/>
    <cellStyle name="常规_中航油评估明细表" xfId="1573"/>
    <cellStyle name="常规_中行土地、房产清单" xfId="1574"/>
    <cellStyle name="常规_资产评估明细表样表（保险）-中华财务" xfId="1575"/>
    <cellStyle name="超级链接_02房屋明细" xfId="1576"/>
    <cellStyle name="超連結" xfId="1577"/>
    <cellStyle name="超链接 10" xfId="1578"/>
    <cellStyle name="超链接 10 2" xfId="1579"/>
    <cellStyle name="超链接 11" xfId="1580"/>
    <cellStyle name="超链接 12" xfId="1581"/>
    <cellStyle name="超链接 2 2 4" xfId="1582"/>
    <cellStyle name="超链接 4 3 2" xfId="1583"/>
    <cellStyle name="超链接 4 8" xfId="1584"/>
    <cellStyle name="超链接 7" xfId="1585"/>
    <cellStyle name="分级显示列_1_Book1" xfId="1586"/>
    <cellStyle name="輔色1" xfId="1587"/>
    <cellStyle name="輔色2" xfId="1588"/>
    <cellStyle name="輔色3" xfId="1589"/>
    <cellStyle name="輔色6" xfId="1590"/>
    <cellStyle name="公司标准表" xfId="1591"/>
    <cellStyle name="公司标准表 2 11" xfId="1592"/>
    <cellStyle name="兣" xfId="1593"/>
    <cellStyle name="禬硈挡" xfId="1594"/>
    <cellStyle name="好 10" xfId="1595"/>
    <cellStyle name="好 13" xfId="1596"/>
    <cellStyle name="好 13 2" xfId="1597"/>
    <cellStyle name="好 2 4 2" xfId="1598"/>
    <cellStyle name="好__dxn_tempBook1_ZD 应收账款" xfId="1599"/>
    <cellStyle name="好__dxn_temp检查情况表模版" xfId="1600"/>
    <cellStyle name="好_“在建工程”调整分录汇总" xfId="1601"/>
    <cellStyle name="好_02大力矿业收益法" xfId="1602"/>
    <cellStyle name="好_02大力矿业收益法 4" xfId="1603"/>
    <cellStyle name="好_070210_18纵横工程改 3" xfId="1604"/>
    <cellStyle name="好_08华阳-S损益类" xfId="1605"/>
    <cellStyle name="好_11-持有至到期投资（空白模板）" xfId="1606"/>
    <cellStyle name="好_1财务费用_3固定资产" xfId="1607"/>
    <cellStyle name="好_2008年XXXX合并报表" xfId="1608"/>
    <cellStyle name="好_3-2 进一步审计程序-采购与付款循环" xfId="1609"/>
    <cellStyle name="好_3固定资产" xfId="1610"/>
    <cellStyle name="好_3固定资产_简版程序11.20" xfId="1611"/>
    <cellStyle name="好_Book1 3" xfId="1612"/>
    <cellStyle name="好_H1000应收账款" xfId="1613"/>
    <cellStyle name="好_J1000-存货-田立营_简版程序" xfId="1614"/>
    <cellStyle name="好_Sheet2" xfId="1615"/>
    <cellStyle name="好_TB&amp;ADJUSTMENT2008" xfId="1616"/>
    <cellStyle name="好_本年试算_附注表" xfId="1617"/>
    <cellStyle name="好_大信底稿目录" xfId="1618"/>
    <cellStyle name="好_大信底稿目录_简版程序" xfId="1619"/>
    <cellStyle name="好_附件1：销售与收款内部控制循环描述与设计有效性评价(9.20）_附注" xfId="1620"/>
    <cellStyle name="好_江城评估" xfId="1621"/>
    <cellStyle name="好_实质性测试及其他项目_附注" xfId="1622"/>
    <cellStyle name="好_中锋-资产评估申报表(新准则)定" xfId="1623"/>
    <cellStyle name="合計" xfId="1624"/>
    <cellStyle name="后继超级链接" xfId="1625"/>
    <cellStyle name="后继超级链接_02房屋明细" xfId="1626"/>
    <cellStyle name="壞" xfId="1627"/>
    <cellStyle name="壞_内部交易与往来统计" xfId="1628"/>
    <cellStyle name="汇总 13" xfId="1629"/>
    <cellStyle name="汇总 2 3 3" xfId="1630"/>
    <cellStyle name="货币 2" xfId="1631"/>
    <cellStyle name="货币 2 10" xfId="1632"/>
    <cellStyle name="货币 2 2" xfId="1633"/>
    <cellStyle name="货币 2 2 4" xfId="1634"/>
    <cellStyle name="货币 2 3" xfId="1635"/>
    <cellStyle name="货币 4 3 2" xfId="1636"/>
    <cellStyle name="货币 5" xfId="1637"/>
    <cellStyle name="货币 6" xfId="1638"/>
    <cellStyle name="货币 7" xfId="1639"/>
    <cellStyle name="货币 8" xfId="1640"/>
    <cellStyle name="貨幣 [0]_2000" xfId="1641"/>
    <cellStyle name="貨幣[0]_A_2_3" xfId="1642"/>
    <cellStyle name="貨幣_2000" xfId="1643"/>
    <cellStyle name="计算 13" xfId="1644"/>
    <cellStyle name="计算 2 4 11" xfId="1645"/>
    <cellStyle name="計算方式" xfId="1646"/>
    <cellStyle name="检查单元格 10" xfId="1647"/>
    <cellStyle name="检查单元格 13" xfId="1648"/>
    <cellStyle name="检查单元格 2 4 2" xfId="1649"/>
    <cellStyle name="檢查儲存格" xfId="1650"/>
    <cellStyle name="解释性文本 13" xfId="1651"/>
    <cellStyle name="解释性文本 2 4" xfId="1652"/>
    <cellStyle name="借出原因" xfId="1653"/>
    <cellStyle name="借出原因 2 2" xfId="1654"/>
    <cellStyle name="警告文本 10" xfId="1655"/>
    <cellStyle name="警告文本 13" xfId="1656"/>
    <cellStyle name="警告文本 2 4" xfId="1657"/>
    <cellStyle name="警告文字" xfId="1658"/>
    <cellStyle name="連結的儲存格" xfId="1659"/>
    <cellStyle name="链接单元格 13" xfId="1660"/>
    <cellStyle name="链接单元格 2 4" xfId="1661"/>
    <cellStyle name="捪_PERSONAL" xfId="1662"/>
    <cellStyle name="內" xfId="1663"/>
    <cellStyle name="欧" xfId="1664"/>
    <cellStyle name="欧 2" xfId="1665"/>
    <cellStyle name="砯刽[0]_pldt" xfId="1666"/>
    <cellStyle name="砯刽_PLDT" xfId="1667"/>
    <cellStyle name="千分位" xfId="1668"/>
    <cellStyle name="千分位 17" xfId="1669"/>
    <cellStyle name="千分位[0]_ 白土" xfId="1670"/>
    <cellStyle name="千分位_ 白土" xfId="1671"/>
    <cellStyle name="千位分隔 10" xfId="1672"/>
    <cellStyle name="千位分隔 10 2 2" xfId="1673"/>
    <cellStyle name="千位分隔 10 2 5" xfId="1674"/>
    <cellStyle name="千位分隔 11 2 2 2" xfId="1675"/>
    <cellStyle name="千位分隔 17 2" xfId="1676"/>
    <cellStyle name="千位分隔 19" xfId="1677"/>
    <cellStyle name="千位分隔 19 2 2" xfId="1678"/>
    <cellStyle name="千位分隔 19 3 2" xfId="1679"/>
    <cellStyle name="千位分隔 19 4 3" xfId="1680"/>
    <cellStyle name="千位分隔 19 7" xfId="1681"/>
    <cellStyle name="千位分隔 2" xfId="1682"/>
    <cellStyle name="千位分隔 2 16 2" xfId="1683"/>
    <cellStyle name="千位分隔 2 17 2" xfId="1684"/>
    <cellStyle name="千位分隔 2 19" xfId="1685"/>
    <cellStyle name="千位分隔 2 2" xfId="1686"/>
    <cellStyle name="千位分隔 2 2 2 2 3" xfId="1687"/>
    <cellStyle name="千位分隔 2 2 3 2" xfId="1688"/>
    <cellStyle name="千位分隔 22 2 2" xfId="1689"/>
    <cellStyle name="千位分隔 22 4 3" xfId="1690"/>
    <cellStyle name="千位分隔 22 7" xfId="1691"/>
    <cellStyle name="千位分隔 27" xfId="1692"/>
    <cellStyle name="千位分隔 30 2" xfId="1693"/>
    <cellStyle name="千位分隔 31" xfId="1694"/>
    <cellStyle name="千位分隔 33" xfId="1695"/>
    <cellStyle name="千位分隔 6 2 2 2" xfId="1696"/>
    <cellStyle name="千位分隔 7 11" xfId="1697"/>
    <cellStyle name="千位分隔 7 2 5" xfId="1698"/>
    <cellStyle name="千位分隔 7_附注" xfId="1699"/>
    <cellStyle name="千位分隔 8" xfId="1700"/>
    <cellStyle name="千位分隔[0] 10" xfId="1701"/>
    <cellStyle name="千位分隔[0] 2 10" xfId="1702"/>
    <cellStyle name="千位分隔[0] 2 2_附注" xfId="1703"/>
    <cellStyle name="千位分隔[0] 3 2 3" xfId="1704"/>
    <cellStyle name="钎霖_!!!GO" xfId="1705"/>
    <cellStyle name="掔?晉[0]_PLDT" xfId="1706"/>
    <cellStyle name="掔?晉_PLDT" xfId="1707"/>
    <cellStyle name="强调 1" xfId="1708"/>
    <cellStyle name="强调 1 2 2 2" xfId="1709"/>
    <cellStyle name="强调 2" xfId="1710"/>
    <cellStyle name="强调 2 2 2 2" xfId="1711"/>
    <cellStyle name="强调 3" xfId="1712"/>
    <cellStyle name="强调 3 2 2 2" xfId="1713"/>
    <cellStyle name="强调文字颜色 1 10" xfId="1714"/>
    <cellStyle name="强调文字颜色 2 10" xfId="1715"/>
    <cellStyle name="强调文字颜色 2 2 4 2" xfId="1716"/>
    <cellStyle name="强调文字颜色 3 10" xfId="1717"/>
    <cellStyle name="强调文字颜色 4 14" xfId="1718"/>
    <cellStyle name="强调文字颜色 6 10" xfId="1719"/>
    <cellStyle name="强调文字颜色 6 2 4 2" xfId="1720"/>
    <cellStyle name="强调文字颜色 6 2_审定表" xfId="1721"/>
    <cellStyle name="繦禬硈挡" xfId="1722"/>
    <cellStyle name="日期" xfId="1723"/>
    <cellStyle name="日期 2 2" xfId="1724"/>
    <cellStyle name="商品名称" xfId="1725"/>
    <cellStyle name="商品名称 2 2" xfId="1726"/>
    <cellStyle name="审计调整分录" xfId="1727"/>
    <cellStyle name="审计调整分录 2" xfId="1728"/>
    <cellStyle name="适中 13" xfId="1729"/>
    <cellStyle name="适中 2 4 2" xfId="1730"/>
    <cellStyle name="输出 10" xfId="1731"/>
    <cellStyle name="输出 13" xfId="1732"/>
    <cellStyle name="输出 14" xfId="1733"/>
    <cellStyle name="输出 2 4 11" xfId="1734"/>
    <cellStyle name="输入 13" xfId="1735"/>
    <cellStyle name="输入 14" xfId="1736"/>
    <cellStyle name="输入 2 4 11" xfId="1737"/>
    <cellStyle name="輸出" xfId="1738"/>
    <cellStyle name="輸入" xfId="1739"/>
    <cellStyle name="数量" xfId="1740"/>
    <cellStyle name="数量 2 2" xfId="1741"/>
    <cellStyle name="数目" xfId="1742"/>
    <cellStyle name="說明文字" xfId="1743"/>
    <cellStyle name="宋体繁体潒慭n_x0002_" xfId="1744"/>
    <cellStyle name="宋体繁体潒慭n_x0002_ 2" xfId="1745"/>
    <cellStyle name="宋体繁体潒慭n_x0002_ 6" xfId="1746"/>
    <cellStyle name="隨後的超連結" xfId="1747"/>
    <cellStyle name="隨後的超連結 2" xfId="1748"/>
    <cellStyle name="通貨_１１月価格表" xfId="1749"/>
    <cellStyle name="完" xfId="1750"/>
    <cellStyle name="未定义" xfId="1751"/>
    <cellStyle name="未定義 2 2" xfId="1752"/>
    <cellStyle name="我的样式1" xfId="1753"/>
    <cellStyle name="我的样式1 5" xfId="1754"/>
    <cellStyle name="样式 1" xfId="1755"/>
    <cellStyle name="样式 13" xfId="1756"/>
    <cellStyle name="样式 14" xfId="1757"/>
    <cellStyle name="样式 15" xfId="1758"/>
    <cellStyle name="样式 16" xfId="1759"/>
    <cellStyle name="样式 4" xfId="1760"/>
    <cellStyle name="一般 10" xfId="1761"/>
    <cellStyle name="一般 2" xfId="1762"/>
    <cellStyle name="一般 3 3" xfId="1763"/>
    <cellStyle name="逸? [0]_PLDT" xfId="1764"/>
    <cellStyle name="逸?_PLDT" xfId="1765"/>
    <cellStyle name="正常 - 樣式1" xfId="1766"/>
    <cellStyle name="正常 - 樣式1 2" xfId="1767"/>
    <cellStyle name="寘嬫愗傝 [0.00]_!!!GO" xfId="1768"/>
    <cellStyle name="寘嬫愗傝_!!!GO" xfId="1769"/>
    <cellStyle name="中等" xfId="1770"/>
    <cellStyle name="注释 10" xfId="1771"/>
    <cellStyle name="注释 10 10" xfId="1772"/>
    <cellStyle name="注释 13 10" xfId="1773"/>
    <cellStyle name="注释 2 5 2" xfId="1774"/>
    <cellStyle name="綴樟閉撰蟈諉" xfId="1775"/>
    <cellStyle name="资产" xfId="1776"/>
    <cellStyle name="资产 10" xfId="1777"/>
    <cellStyle name="资产 11" xfId="1778"/>
    <cellStyle name="资产 3 10" xfId="1779"/>
    <cellStyle name="표준_#6기본예산 " xfId="1780"/>
  </cellStyles>
  <dxfs count="1">
    <dxf>
      <font>
        <color rgb="FF9C0006"/>
      </font>
      <fill>
        <patternFill patternType="solid">
          <bgColor rgb="FFFFC7CE"/>
        </patternFill>
      </fill>
    </dxf>
  </dxfs>
  <tableStyles count="0" defaultTableStyle="TableStyleMedium9" defaultPivotStyle="PivotStyleLight16"/>
  <colors>
    <mruColors>
      <color rgb="00FF00FF"/>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9" Type="http://schemas.openxmlformats.org/officeDocument/2006/relationships/worksheet" Target="worksheets/sheet99.xml"/><Relationship Id="rId98" Type="http://schemas.openxmlformats.org/officeDocument/2006/relationships/worksheet" Target="worksheets/sheet98.xml"/><Relationship Id="rId97" Type="http://schemas.openxmlformats.org/officeDocument/2006/relationships/worksheet" Target="worksheets/sheet97.xml"/><Relationship Id="rId96" Type="http://schemas.openxmlformats.org/officeDocument/2006/relationships/worksheet" Target="worksheets/sheet96.xml"/><Relationship Id="rId95" Type="http://schemas.openxmlformats.org/officeDocument/2006/relationships/worksheet" Target="worksheets/sheet95.xml"/><Relationship Id="rId94" Type="http://schemas.openxmlformats.org/officeDocument/2006/relationships/worksheet" Target="worksheets/sheet94.xml"/><Relationship Id="rId93" Type="http://schemas.openxmlformats.org/officeDocument/2006/relationships/worksheet" Target="worksheets/sheet93.xml"/><Relationship Id="rId92" Type="http://schemas.openxmlformats.org/officeDocument/2006/relationships/worksheet" Target="worksheets/sheet92.xml"/><Relationship Id="rId91" Type="http://schemas.openxmlformats.org/officeDocument/2006/relationships/worksheet" Target="worksheets/sheet91.xml"/><Relationship Id="rId90" Type="http://schemas.openxmlformats.org/officeDocument/2006/relationships/worksheet" Target="worksheets/sheet90.xml"/><Relationship Id="rId9" Type="http://schemas.openxmlformats.org/officeDocument/2006/relationships/worksheet" Target="worksheets/sheet9.xml"/><Relationship Id="rId89" Type="http://schemas.openxmlformats.org/officeDocument/2006/relationships/worksheet" Target="worksheets/sheet89.xml"/><Relationship Id="rId88" Type="http://schemas.openxmlformats.org/officeDocument/2006/relationships/worksheet" Target="worksheets/sheet88.xml"/><Relationship Id="rId87" Type="http://schemas.openxmlformats.org/officeDocument/2006/relationships/worksheet" Target="worksheets/sheet87.xml"/><Relationship Id="rId86" Type="http://schemas.openxmlformats.org/officeDocument/2006/relationships/worksheet" Target="worksheets/sheet86.xml"/><Relationship Id="rId85" Type="http://schemas.openxmlformats.org/officeDocument/2006/relationships/worksheet" Target="worksheets/sheet85.xml"/><Relationship Id="rId84" Type="http://schemas.openxmlformats.org/officeDocument/2006/relationships/worksheet" Target="worksheets/sheet84.xml"/><Relationship Id="rId83" Type="http://schemas.openxmlformats.org/officeDocument/2006/relationships/worksheet" Target="worksheets/sheet83.xml"/><Relationship Id="rId82" Type="http://schemas.openxmlformats.org/officeDocument/2006/relationships/worksheet" Target="worksheets/sheet82.xml"/><Relationship Id="rId81" Type="http://schemas.openxmlformats.org/officeDocument/2006/relationships/worksheet" Target="worksheets/sheet81.xml"/><Relationship Id="rId80" Type="http://schemas.openxmlformats.org/officeDocument/2006/relationships/worksheet" Target="worksheets/sheet80.xml"/><Relationship Id="rId8" Type="http://schemas.openxmlformats.org/officeDocument/2006/relationships/worksheet" Target="worksheets/sheet8.xml"/><Relationship Id="rId79" Type="http://schemas.openxmlformats.org/officeDocument/2006/relationships/worksheet" Target="worksheets/sheet79.xml"/><Relationship Id="rId78" Type="http://schemas.openxmlformats.org/officeDocument/2006/relationships/worksheet" Target="worksheets/sheet78.xml"/><Relationship Id="rId77" Type="http://schemas.openxmlformats.org/officeDocument/2006/relationships/worksheet" Target="worksheets/sheet77.xml"/><Relationship Id="rId76" Type="http://schemas.openxmlformats.org/officeDocument/2006/relationships/worksheet" Target="worksheets/sheet76.xml"/><Relationship Id="rId75" Type="http://schemas.openxmlformats.org/officeDocument/2006/relationships/worksheet" Target="worksheets/sheet75.xml"/><Relationship Id="rId74" Type="http://schemas.openxmlformats.org/officeDocument/2006/relationships/worksheet" Target="worksheets/sheet74.xml"/><Relationship Id="rId73" Type="http://schemas.openxmlformats.org/officeDocument/2006/relationships/worksheet" Target="worksheets/sheet73.xml"/><Relationship Id="rId72" Type="http://schemas.openxmlformats.org/officeDocument/2006/relationships/worksheet" Target="worksheets/sheet72.xml"/><Relationship Id="rId71" Type="http://schemas.openxmlformats.org/officeDocument/2006/relationships/worksheet" Target="worksheets/sheet71.xml"/><Relationship Id="rId70" Type="http://schemas.openxmlformats.org/officeDocument/2006/relationships/worksheet" Target="worksheets/sheet70.xml"/><Relationship Id="rId7" Type="http://schemas.openxmlformats.org/officeDocument/2006/relationships/worksheet" Target="worksheets/sheet7.xml"/><Relationship Id="rId69" Type="http://schemas.openxmlformats.org/officeDocument/2006/relationships/worksheet" Target="worksheets/sheet69.xml"/><Relationship Id="rId68" Type="http://schemas.openxmlformats.org/officeDocument/2006/relationships/worksheet" Target="worksheets/sheet68.xml"/><Relationship Id="rId67" Type="http://schemas.openxmlformats.org/officeDocument/2006/relationships/worksheet" Target="worksheets/sheet67.xml"/><Relationship Id="rId66" Type="http://schemas.openxmlformats.org/officeDocument/2006/relationships/worksheet" Target="worksheets/sheet66.xml"/><Relationship Id="rId65" Type="http://schemas.openxmlformats.org/officeDocument/2006/relationships/worksheet" Target="worksheets/sheet65.xml"/><Relationship Id="rId64" Type="http://schemas.openxmlformats.org/officeDocument/2006/relationships/worksheet" Target="worksheets/sheet64.xml"/><Relationship Id="rId63" Type="http://schemas.openxmlformats.org/officeDocument/2006/relationships/worksheet" Target="worksheets/sheet63.xml"/><Relationship Id="rId62" Type="http://schemas.openxmlformats.org/officeDocument/2006/relationships/worksheet" Target="worksheets/sheet62.xml"/><Relationship Id="rId61" Type="http://schemas.openxmlformats.org/officeDocument/2006/relationships/worksheet" Target="worksheets/sheet61.xml"/><Relationship Id="rId60" Type="http://schemas.openxmlformats.org/officeDocument/2006/relationships/worksheet" Target="worksheets/sheet60.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9" Type="http://schemas.openxmlformats.org/officeDocument/2006/relationships/styles" Target="styles.xml"/><Relationship Id="rId138" Type="http://schemas.openxmlformats.org/officeDocument/2006/relationships/sharedStrings" Target="sharedStrings.xml"/><Relationship Id="rId137" Type="http://schemas.openxmlformats.org/officeDocument/2006/relationships/theme" Target="theme/theme1.xml"/><Relationship Id="rId136" Type="http://schemas.openxmlformats.org/officeDocument/2006/relationships/externalLink" Target="externalLinks/externalLink28.xml"/><Relationship Id="rId135" Type="http://schemas.openxmlformats.org/officeDocument/2006/relationships/externalLink" Target="externalLinks/externalLink27.xml"/><Relationship Id="rId134" Type="http://schemas.openxmlformats.org/officeDocument/2006/relationships/externalLink" Target="externalLinks/externalLink26.xml"/><Relationship Id="rId133" Type="http://schemas.openxmlformats.org/officeDocument/2006/relationships/externalLink" Target="externalLinks/externalLink25.xml"/><Relationship Id="rId132" Type="http://schemas.openxmlformats.org/officeDocument/2006/relationships/externalLink" Target="externalLinks/externalLink24.xml"/><Relationship Id="rId131" Type="http://schemas.openxmlformats.org/officeDocument/2006/relationships/externalLink" Target="externalLinks/externalLink23.xml"/><Relationship Id="rId130" Type="http://schemas.openxmlformats.org/officeDocument/2006/relationships/externalLink" Target="externalLinks/externalLink22.xml"/><Relationship Id="rId13" Type="http://schemas.openxmlformats.org/officeDocument/2006/relationships/worksheet" Target="worksheets/sheet13.xml"/><Relationship Id="rId129" Type="http://schemas.openxmlformats.org/officeDocument/2006/relationships/externalLink" Target="externalLinks/externalLink21.xml"/><Relationship Id="rId128" Type="http://schemas.openxmlformats.org/officeDocument/2006/relationships/externalLink" Target="externalLinks/externalLink20.xml"/><Relationship Id="rId127" Type="http://schemas.openxmlformats.org/officeDocument/2006/relationships/externalLink" Target="externalLinks/externalLink19.xml"/><Relationship Id="rId126" Type="http://schemas.openxmlformats.org/officeDocument/2006/relationships/externalLink" Target="externalLinks/externalLink18.xml"/><Relationship Id="rId125" Type="http://schemas.openxmlformats.org/officeDocument/2006/relationships/externalLink" Target="externalLinks/externalLink17.xml"/><Relationship Id="rId124" Type="http://schemas.openxmlformats.org/officeDocument/2006/relationships/externalLink" Target="externalLinks/externalLink16.xml"/><Relationship Id="rId123" Type="http://schemas.openxmlformats.org/officeDocument/2006/relationships/externalLink" Target="externalLinks/externalLink15.xml"/><Relationship Id="rId122" Type="http://schemas.openxmlformats.org/officeDocument/2006/relationships/externalLink" Target="externalLinks/externalLink14.xml"/><Relationship Id="rId121" Type="http://schemas.openxmlformats.org/officeDocument/2006/relationships/externalLink" Target="externalLinks/externalLink13.xml"/><Relationship Id="rId120" Type="http://schemas.openxmlformats.org/officeDocument/2006/relationships/externalLink" Target="externalLinks/externalLink12.xml"/><Relationship Id="rId12" Type="http://schemas.openxmlformats.org/officeDocument/2006/relationships/worksheet" Target="worksheets/sheet12.xml"/><Relationship Id="rId119" Type="http://schemas.openxmlformats.org/officeDocument/2006/relationships/externalLink" Target="externalLinks/externalLink11.xml"/><Relationship Id="rId118" Type="http://schemas.openxmlformats.org/officeDocument/2006/relationships/externalLink" Target="externalLinks/externalLink10.xml"/><Relationship Id="rId117" Type="http://schemas.openxmlformats.org/officeDocument/2006/relationships/externalLink" Target="externalLinks/externalLink9.xml"/><Relationship Id="rId116" Type="http://schemas.openxmlformats.org/officeDocument/2006/relationships/externalLink" Target="externalLinks/externalLink8.xml"/><Relationship Id="rId115" Type="http://schemas.openxmlformats.org/officeDocument/2006/relationships/externalLink" Target="externalLinks/externalLink7.xml"/><Relationship Id="rId114" Type="http://schemas.openxmlformats.org/officeDocument/2006/relationships/externalLink" Target="externalLinks/externalLink6.xml"/><Relationship Id="rId113" Type="http://schemas.openxmlformats.org/officeDocument/2006/relationships/externalLink" Target="externalLinks/externalLink5.xml"/><Relationship Id="rId112" Type="http://schemas.openxmlformats.org/officeDocument/2006/relationships/externalLink" Target="externalLinks/externalLink4.xml"/><Relationship Id="rId111" Type="http://schemas.openxmlformats.org/officeDocument/2006/relationships/externalLink" Target="externalLinks/externalLink3.xml"/><Relationship Id="rId110" Type="http://schemas.openxmlformats.org/officeDocument/2006/relationships/externalLink" Target="externalLinks/externalLink2.xml"/><Relationship Id="rId11" Type="http://schemas.openxmlformats.org/officeDocument/2006/relationships/worksheet" Target="worksheets/sheet11.xml"/><Relationship Id="rId109" Type="http://schemas.openxmlformats.org/officeDocument/2006/relationships/externalLink" Target="externalLinks/externalLink1.xml"/><Relationship Id="rId108" Type="http://schemas.openxmlformats.org/officeDocument/2006/relationships/worksheet" Target="worksheets/sheet108.xml"/><Relationship Id="rId107" Type="http://schemas.openxmlformats.org/officeDocument/2006/relationships/worksheet" Target="worksheets/sheet107.xml"/><Relationship Id="rId106" Type="http://schemas.openxmlformats.org/officeDocument/2006/relationships/worksheet" Target="worksheets/sheet106.xml"/><Relationship Id="rId105" Type="http://schemas.openxmlformats.org/officeDocument/2006/relationships/worksheet" Target="worksheets/sheet105.xml"/><Relationship Id="rId104" Type="http://schemas.openxmlformats.org/officeDocument/2006/relationships/worksheet" Target="worksheets/sheet104.xml"/><Relationship Id="rId103" Type="http://schemas.openxmlformats.org/officeDocument/2006/relationships/worksheet" Target="worksheets/sheet103.xml"/><Relationship Id="rId102" Type="http://schemas.openxmlformats.org/officeDocument/2006/relationships/worksheet" Target="worksheets/sheet102.xml"/><Relationship Id="rId101" Type="http://schemas.openxmlformats.org/officeDocument/2006/relationships/worksheet" Target="worksheets/sheet101.xml"/><Relationship Id="rId100" Type="http://schemas.openxmlformats.org/officeDocument/2006/relationships/worksheet" Target="worksheets/sheet100.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xdr:from>
      <xdr:col>3</xdr:col>
      <xdr:colOff>933450</xdr:colOff>
      <xdr:row>8</xdr:row>
      <xdr:rowOff>133350</xdr:rowOff>
    </xdr:from>
    <xdr:to>
      <xdr:col>4</xdr:col>
      <xdr:colOff>28575</xdr:colOff>
      <xdr:row>8</xdr:row>
      <xdr:rowOff>133350</xdr:rowOff>
    </xdr:to>
    <xdr:sp>
      <xdr:nvSpPr>
        <xdr:cNvPr id="147529" name="Line 1"/>
        <xdr:cNvSpPr>
          <a:spLocks noChangeShapeType="1"/>
        </xdr:cNvSpPr>
      </xdr:nvSpPr>
      <xdr:spPr>
        <a:xfrm>
          <a:off x="3303270" y="1771650"/>
          <a:ext cx="474345" cy="0"/>
        </a:xfrm>
        <a:prstGeom prst="line">
          <a:avLst/>
        </a:prstGeom>
        <a:noFill/>
        <a:ln w="9525">
          <a:solidFill>
            <a:srgbClr val="000000"/>
          </a:solidFill>
          <a:round/>
        </a:ln>
      </xdr:spPr>
    </xdr:sp>
    <xdr:clientData/>
  </xdr:twoCellAnchor>
  <xdr:twoCellAnchor>
    <xdr:from>
      <xdr:col>3</xdr:col>
      <xdr:colOff>1104900</xdr:colOff>
      <xdr:row>8</xdr:row>
      <xdr:rowOff>133350</xdr:rowOff>
    </xdr:from>
    <xdr:to>
      <xdr:col>3</xdr:col>
      <xdr:colOff>1104900</xdr:colOff>
      <xdr:row>10</xdr:row>
      <xdr:rowOff>133350</xdr:rowOff>
    </xdr:to>
    <xdr:sp>
      <xdr:nvSpPr>
        <xdr:cNvPr id="147530" name="Line 2"/>
        <xdr:cNvSpPr>
          <a:spLocks noChangeShapeType="1"/>
        </xdr:cNvSpPr>
      </xdr:nvSpPr>
      <xdr:spPr>
        <a:xfrm flipH="1">
          <a:off x="3474720" y="1771650"/>
          <a:ext cx="0" cy="400050"/>
        </a:xfrm>
        <a:prstGeom prst="line">
          <a:avLst/>
        </a:prstGeom>
        <a:noFill/>
        <a:ln w="9525">
          <a:solidFill>
            <a:srgbClr val="000000"/>
          </a:solidFill>
          <a:round/>
        </a:ln>
      </xdr:spPr>
    </xdr:sp>
    <xdr:clientData/>
  </xdr:twoCellAnchor>
  <xdr:twoCellAnchor>
    <xdr:from>
      <xdr:col>3</xdr:col>
      <xdr:colOff>1476375</xdr:colOff>
      <xdr:row>9</xdr:row>
      <xdr:rowOff>104775</xdr:rowOff>
    </xdr:from>
    <xdr:to>
      <xdr:col>3</xdr:col>
      <xdr:colOff>1476375</xdr:colOff>
      <xdr:row>9</xdr:row>
      <xdr:rowOff>104775</xdr:rowOff>
    </xdr:to>
    <xdr:sp>
      <xdr:nvSpPr>
        <xdr:cNvPr id="147531" name="Line 3"/>
        <xdr:cNvSpPr>
          <a:spLocks noChangeShapeType="1"/>
        </xdr:cNvSpPr>
      </xdr:nvSpPr>
      <xdr:spPr>
        <a:xfrm flipV="1">
          <a:off x="3749040" y="1943100"/>
          <a:ext cx="0" cy="0"/>
        </a:xfrm>
        <a:prstGeom prst="line">
          <a:avLst/>
        </a:prstGeom>
        <a:noFill/>
        <a:ln w="9525">
          <a:solidFill>
            <a:srgbClr val="000000"/>
          </a:solidFill>
          <a:round/>
        </a:ln>
      </xdr:spPr>
    </xdr:sp>
    <xdr:clientData/>
  </xdr:twoCellAnchor>
  <xdr:twoCellAnchor>
    <xdr:from>
      <xdr:col>3</xdr:col>
      <xdr:colOff>571500</xdr:colOff>
      <xdr:row>5</xdr:row>
      <xdr:rowOff>114300</xdr:rowOff>
    </xdr:from>
    <xdr:to>
      <xdr:col>4</xdr:col>
      <xdr:colOff>19050</xdr:colOff>
      <xdr:row>5</xdr:row>
      <xdr:rowOff>114300</xdr:rowOff>
    </xdr:to>
    <xdr:sp>
      <xdr:nvSpPr>
        <xdr:cNvPr id="147532" name="Line 4"/>
        <xdr:cNvSpPr>
          <a:spLocks noChangeShapeType="1"/>
        </xdr:cNvSpPr>
      </xdr:nvSpPr>
      <xdr:spPr>
        <a:xfrm>
          <a:off x="2941320" y="1152525"/>
          <a:ext cx="826770" cy="0"/>
        </a:xfrm>
        <a:prstGeom prst="line">
          <a:avLst/>
        </a:prstGeom>
        <a:noFill/>
        <a:ln w="9525">
          <a:solidFill>
            <a:srgbClr val="000000"/>
          </a:solidFill>
          <a:round/>
        </a:ln>
      </xdr:spPr>
    </xdr:sp>
    <xdr:clientData/>
  </xdr:twoCellAnchor>
  <xdr:twoCellAnchor>
    <xdr:from>
      <xdr:col>3</xdr:col>
      <xdr:colOff>828675</xdr:colOff>
      <xdr:row>5</xdr:row>
      <xdr:rowOff>114300</xdr:rowOff>
    </xdr:from>
    <xdr:to>
      <xdr:col>3</xdr:col>
      <xdr:colOff>828675</xdr:colOff>
      <xdr:row>7</xdr:row>
      <xdr:rowOff>95250</xdr:rowOff>
    </xdr:to>
    <xdr:sp>
      <xdr:nvSpPr>
        <xdr:cNvPr id="147533" name="Line 6"/>
        <xdr:cNvSpPr>
          <a:spLocks noChangeShapeType="1"/>
        </xdr:cNvSpPr>
      </xdr:nvSpPr>
      <xdr:spPr>
        <a:xfrm>
          <a:off x="3198495" y="1152525"/>
          <a:ext cx="0" cy="381000"/>
        </a:xfrm>
        <a:prstGeom prst="line">
          <a:avLst/>
        </a:prstGeom>
        <a:noFill/>
        <a:ln w="9525">
          <a:solidFill>
            <a:srgbClr val="000000"/>
          </a:solidFill>
          <a:round/>
        </a:ln>
      </xdr:spPr>
    </xdr:sp>
    <xdr:clientData/>
  </xdr:twoCellAnchor>
  <xdr:twoCellAnchor>
    <xdr:from>
      <xdr:col>3</xdr:col>
      <xdr:colOff>819150</xdr:colOff>
      <xdr:row>6</xdr:row>
      <xdr:rowOff>85725</xdr:rowOff>
    </xdr:from>
    <xdr:to>
      <xdr:col>4</xdr:col>
      <xdr:colOff>9525</xdr:colOff>
      <xdr:row>6</xdr:row>
      <xdr:rowOff>85725</xdr:rowOff>
    </xdr:to>
    <xdr:sp>
      <xdr:nvSpPr>
        <xdr:cNvPr id="147534" name="Line 7"/>
        <xdr:cNvSpPr>
          <a:spLocks noChangeShapeType="1"/>
        </xdr:cNvSpPr>
      </xdr:nvSpPr>
      <xdr:spPr>
        <a:xfrm>
          <a:off x="3188970" y="1323975"/>
          <a:ext cx="569595" cy="0"/>
        </a:xfrm>
        <a:prstGeom prst="line">
          <a:avLst/>
        </a:prstGeom>
        <a:noFill/>
        <a:ln w="9525">
          <a:solidFill>
            <a:srgbClr val="000000"/>
          </a:solidFill>
          <a:round/>
        </a:ln>
      </xdr:spPr>
    </xdr:sp>
    <xdr:clientData/>
  </xdr:twoCellAnchor>
  <xdr:twoCellAnchor>
    <xdr:from>
      <xdr:col>3</xdr:col>
      <xdr:colOff>819150</xdr:colOff>
      <xdr:row>7</xdr:row>
      <xdr:rowOff>85725</xdr:rowOff>
    </xdr:from>
    <xdr:to>
      <xdr:col>3</xdr:col>
      <xdr:colOff>1381125</xdr:colOff>
      <xdr:row>7</xdr:row>
      <xdr:rowOff>85725</xdr:rowOff>
    </xdr:to>
    <xdr:sp>
      <xdr:nvSpPr>
        <xdr:cNvPr id="147535" name="Line 8"/>
        <xdr:cNvSpPr>
          <a:spLocks noChangeShapeType="1"/>
        </xdr:cNvSpPr>
      </xdr:nvSpPr>
      <xdr:spPr>
        <a:xfrm>
          <a:off x="3188970" y="1524000"/>
          <a:ext cx="560070" cy="0"/>
        </a:xfrm>
        <a:prstGeom prst="line">
          <a:avLst/>
        </a:prstGeom>
        <a:noFill/>
        <a:ln w="9525">
          <a:solidFill>
            <a:srgbClr val="000000"/>
          </a:solidFill>
          <a:round/>
        </a:ln>
      </xdr:spPr>
    </xdr:sp>
    <xdr:clientData/>
  </xdr:twoCellAnchor>
  <xdr:twoCellAnchor>
    <xdr:from>
      <xdr:col>3</xdr:col>
      <xdr:colOff>1257300</xdr:colOff>
      <xdr:row>17</xdr:row>
      <xdr:rowOff>123825</xdr:rowOff>
    </xdr:from>
    <xdr:to>
      <xdr:col>3</xdr:col>
      <xdr:colOff>1285875</xdr:colOff>
      <xdr:row>32</xdr:row>
      <xdr:rowOff>114300</xdr:rowOff>
    </xdr:to>
    <xdr:sp>
      <xdr:nvSpPr>
        <xdr:cNvPr id="147536" name="Line 10"/>
        <xdr:cNvSpPr>
          <a:spLocks noChangeShapeType="1"/>
        </xdr:cNvSpPr>
      </xdr:nvSpPr>
      <xdr:spPr>
        <a:xfrm>
          <a:off x="3627120" y="3562350"/>
          <a:ext cx="28575" cy="2990850"/>
        </a:xfrm>
        <a:prstGeom prst="line">
          <a:avLst/>
        </a:prstGeom>
        <a:noFill/>
        <a:ln w="9525">
          <a:solidFill>
            <a:srgbClr val="000000"/>
          </a:solidFill>
          <a:round/>
        </a:ln>
      </xdr:spPr>
    </xdr:sp>
    <xdr:clientData/>
  </xdr:twoCellAnchor>
  <xdr:twoCellAnchor>
    <xdr:from>
      <xdr:col>3</xdr:col>
      <xdr:colOff>1266825</xdr:colOff>
      <xdr:row>18</xdr:row>
      <xdr:rowOff>114300</xdr:rowOff>
    </xdr:from>
    <xdr:to>
      <xdr:col>4</xdr:col>
      <xdr:colOff>19050</xdr:colOff>
      <xdr:row>18</xdr:row>
      <xdr:rowOff>114300</xdr:rowOff>
    </xdr:to>
    <xdr:sp>
      <xdr:nvSpPr>
        <xdr:cNvPr id="147537" name="Line 16"/>
        <xdr:cNvSpPr>
          <a:spLocks noChangeShapeType="1"/>
        </xdr:cNvSpPr>
      </xdr:nvSpPr>
      <xdr:spPr>
        <a:xfrm>
          <a:off x="3636645" y="3752850"/>
          <a:ext cx="131445" cy="0"/>
        </a:xfrm>
        <a:prstGeom prst="line">
          <a:avLst/>
        </a:prstGeom>
        <a:noFill/>
        <a:ln w="9525">
          <a:solidFill>
            <a:srgbClr val="000000"/>
          </a:solidFill>
          <a:round/>
        </a:ln>
      </xdr:spPr>
    </xdr:sp>
    <xdr:clientData/>
  </xdr:twoCellAnchor>
  <xdr:twoCellAnchor>
    <xdr:from>
      <xdr:col>3</xdr:col>
      <xdr:colOff>323850</xdr:colOff>
      <xdr:row>17</xdr:row>
      <xdr:rowOff>123825</xdr:rowOff>
    </xdr:from>
    <xdr:to>
      <xdr:col>3</xdr:col>
      <xdr:colOff>1371600</xdr:colOff>
      <xdr:row>17</xdr:row>
      <xdr:rowOff>123825</xdr:rowOff>
    </xdr:to>
    <xdr:sp>
      <xdr:nvSpPr>
        <xdr:cNvPr id="147538" name="Line 17"/>
        <xdr:cNvSpPr>
          <a:spLocks noChangeShapeType="1"/>
        </xdr:cNvSpPr>
      </xdr:nvSpPr>
      <xdr:spPr>
        <a:xfrm>
          <a:off x="2693670" y="3562350"/>
          <a:ext cx="1047750" cy="0"/>
        </a:xfrm>
        <a:prstGeom prst="line">
          <a:avLst/>
        </a:prstGeom>
        <a:noFill/>
        <a:ln w="9525">
          <a:solidFill>
            <a:srgbClr val="000000"/>
          </a:solidFill>
          <a:round/>
        </a:ln>
      </xdr:spPr>
    </xdr:sp>
    <xdr:clientData/>
  </xdr:twoCellAnchor>
  <xdr:twoCellAnchor>
    <xdr:from>
      <xdr:col>2</xdr:col>
      <xdr:colOff>847725</xdr:colOff>
      <xdr:row>35</xdr:row>
      <xdr:rowOff>123825</xdr:rowOff>
    </xdr:from>
    <xdr:to>
      <xdr:col>2</xdr:col>
      <xdr:colOff>895350</xdr:colOff>
      <xdr:row>56</xdr:row>
      <xdr:rowOff>38100</xdr:rowOff>
    </xdr:to>
    <xdr:sp>
      <xdr:nvSpPr>
        <xdr:cNvPr id="147539" name="Line 24"/>
        <xdr:cNvSpPr>
          <a:spLocks noChangeShapeType="1"/>
        </xdr:cNvSpPr>
      </xdr:nvSpPr>
      <xdr:spPr>
        <a:xfrm>
          <a:off x="1990725" y="7162800"/>
          <a:ext cx="47625" cy="4057650"/>
        </a:xfrm>
        <a:prstGeom prst="line">
          <a:avLst/>
        </a:prstGeom>
        <a:noFill/>
        <a:ln w="9525">
          <a:solidFill>
            <a:srgbClr val="000000"/>
          </a:solidFill>
          <a:round/>
        </a:ln>
      </xdr:spPr>
    </xdr:sp>
    <xdr:clientData/>
  </xdr:twoCellAnchor>
  <xdr:twoCellAnchor>
    <xdr:from>
      <xdr:col>3</xdr:col>
      <xdr:colOff>514350</xdr:colOff>
      <xdr:row>42</xdr:row>
      <xdr:rowOff>123825</xdr:rowOff>
    </xdr:from>
    <xdr:to>
      <xdr:col>4</xdr:col>
      <xdr:colOff>28575</xdr:colOff>
      <xdr:row>42</xdr:row>
      <xdr:rowOff>123825</xdr:rowOff>
    </xdr:to>
    <xdr:sp>
      <xdr:nvSpPr>
        <xdr:cNvPr id="147540" name="Line 27"/>
        <xdr:cNvSpPr>
          <a:spLocks noChangeShapeType="1"/>
        </xdr:cNvSpPr>
      </xdr:nvSpPr>
      <xdr:spPr>
        <a:xfrm>
          <a:off x="2884170" y="8505825"/>
          <a:ext cx="893445" cy="0"/>
        </a:xfrm>
        <a:prstGeom prst="line">
          <a:avLst/>
        </a:prstGeom>
        <a:noFill/>
        <a:ln w="9525">
          <a:solidFill>
            <a:srgbClr val="000000"/>
          </a:solidFill>
          <a:round/>
        </a:ln>
      </xdr:spPr>
    </xdr:sp>
    <xdr:clientData/>
  </xdr:twoCellAnchor>
  <xdr:twoCellAnchor>
    <xdr:from>
      <xdr:col>2</xdr:col>
      <xdr:colOff>866775</xdr:colOff>
      <xdr:row>51</xdr:row>
      <xdr:rowOff>104775</xdr:rowOff>
    </xdr:from>
    <xdr:to>
      <xdr:col>2</xdr:col>
      <xdr:colOff>1190625</xdr:colOff>
      <xdr:row>51</xdr:row>
      <xdr:rowOff>104775</xdr:rowOff>
    </xdr:to>
    <xdr:sp>
      <xdr:nvSpPr>
        <xdr:cNvPr id="147541" name="Line 35"/>
        <xdr:cNvSpPr>
          <a:spLocks noChangeShapeType="1"/>
        </xdr:cNvSpPr>
      </xdr:nvSpPr>
      <xdr:spPr>
        <a:xfrm>
          <a:off x="2009775" y="10287000"/>
          <a:ext cx="323850" cy="0"/>
        </a:xfrm>
        <a:prstGeom prst="line">
          <a:avLst/>
        </a:prstGeom>
        <a:noFill/>
        <a:ln w="9525">
          <a:solidFill>
            <a:srgbClr val="000000"/>
          </a:solidFill>
          <a:round/>
        </a:ln>
      </xdr:spPr>
    </xdr:sp>
    <xdr:clientData/>
  </xdr:twoCellAnchor>
  <xdr:twoCellAnchor>
    <xdr:from>
      <xdr:col>3</xdr:col>
      <xdr:colOff>552450</xdr:colOff>
      <xdr:row>49</xdr:row>
      <xdr:rowOff>114300</xdr:rowOff>
    </xdr:from>
    <xdr:to>
      <xdr:col>4</xdr:col>
      <xdr:colOff>38100</xdr:colOff>
      <xdr:row>49</xdr:row>
      <xdr:rowOff>114300</xdr:rowOff>
    </xdr:to>
    <xdr:sp>
      <xdr:nvSpPr>
        <xdr:cNvPr id="147542" name="Line 36"/>
        <xdr:cNvSpPr>
          <a:spLocks noChangeShapeType="1"/>
        </xdr:cNvSpPr>
      </xdr:nvSpPr>
      <xdr:spPr>
        <a:xfrm>
          <a:off x="2922270" y="9896475"/>
          <a:ext cx="864870" cy="0"/>
        </a:xfrm>
        <a:prstGeom prst="line">
          <a:avLst/>
        </a:prstGeom>
        <a:noFill/>
        <a:ln w="9525">
          <a:solidFill>
            <a:srgbClr val="000000"/>
          </a:solidFill>
          <a:round/>
        </a:ln>
      </xdr:spPr>
    </xdr:sp>
    <xdr:clientData/>
  </xdr:twoCellAnchor>
  <xdr:twoCellAnchor>
    <xdr:from>
      <xdr:col>3</xdr:col>
      <xdr:colOff>1133475</xdr:colOff>
      <xdr:row>50</xdr:row>
      <xdr:rowOff>85725</xdr:rowOff>
    </xdr:from>
    <xdr:to>
      <xdr:col>4</xdr:col>
      <xdr:colOff>19050</xdr:colOff>
      <xdr:row>50</xdr:row>
      <xdr:rowOff>85725</xdr:rowOff>
    </xdr:to>
    <xdr:sp>
      <xdr:nvSpPr>
        <xdr:cNvPr id="147543" name="Line 37"/>
        <xdr:cNvSpPr>
          <a:spLocks noChangeShapeType="1"/>
        </xdr:cNvSpPr>
      </xdr:nvSpPr>
      <xdr:spPr>
        <a:xfrm>
          <a:off x="3503295" y="10067925"/>
          <a:ext cx="264795" cy="0"/>
        </a:xfrm>
        <a:prstGeom prst="line">
          <a:avLst/>
        </a:prstGeom>
        <a:noFill/>
        <a:ln w="9525">
          <a:solidFill>
            <a:srgbClr val="000000"/>
          </a:solidFill>
          <a:round/>
        </a:ln>
      </xdr:spPr>
    </xdr:sp>
    <xdr:clientData/>
  </xdr:twoCellAnchor>
  <xdr:twoCellAnchor>
    <xdr:from>
      <xdr:col>2</xdr:col>
      <xdr:colOff>876300</xdr:colOff>
      <xdr:row>52</xdr:row>
      <xdr:rowOff>85725</xdr:rowOff>
    </xdr:from>
    <xdr:to>
      <xdr:col>3</xdr:col>
      <xdr:colOff>0</xdr:colOff>
      <xdr:row>52</xdr:row>
      <xdr:rowOff>85725</xdr:rowOff>
    </xdr:to>
    <xdr:sp>
      <xdr:nvSpPr>
        <xdr:cNvPr id="147544" name="Line 39"/>
        <xdr:cNvSpPr>
          <a:spLocks noChangeShapeType="1"/>
        </xdr:cNvSpPr>
      </xdr:nvSpPr>
      <xdr:spPr>
        <a:xfrm>
          <a:off x="2019300" y="10467975"/>
          <a:ext cx="350520" cy="0"/>
        </a:xfrm>
        <a:prstGeom prst="line">
          <a:avLst/>
        </a:prstGeom>
        <a:noFill/>
        <a:ln w="9525">
          <a:solidFill>
            <a:srgbClr val="000000"/>
          </a:solidFill>
          <a:round/>
        </a:ln>
      </xdr:spPr>
    </xdr:sp>
    <xdr:clientData/>
  </xdr:twoCellAnchor>
  <xdr:twoCellAnchor>
    <xdr:from>
      <xdr:col>2</xdr:col>
      <xdr:colOff>885825</xdr:colOff>
      <xdr:row>53</xdr:row>
      <xdr:rowOff>85725</xdr:rowOff>
    </xdr:from>
    <xdr:to>
      <xdr:col>3</xdr:col>
      <xdr:colOff>9525</xdr:colOff>
      <xdr:row>53</xdr:row>
      <xdr:rowOff>85725</xdr:rowOff>
    </xdr:to>
    <xdr:sp>
      <xdr:nvSpPr>
        <xdr:cNvPr id="147545" name="Line 40"/>
        <xdr:cNvSpPr>
          <a:spLocks noChangeShapeType="1"/>
        </xdr:cNvSpPr>
      </xdr:nvSpPr>
      <xdr:spPr>
        <a:xfrm>
          <a:off x="2028825" y="10668000"/>
          <a:ext cx="350520" cy="0"/>
        </a:xfrm>
        <a:prstGeom prst="line">
          <a:avLst/>
        </a:prstGeom>
        <a:noFill/>
        <a:ln w="9525">
          <a:solidFill>
            <a:srgbClr val="000000"/>
          </a:solidFill>
          <a:round/>
        </a:ln>
      </xdr:spPr>
    </xdr:sp>
    <xdr:clientData/>
  </xdr:twoCellAnchor>
  <xdr:twoCellAnchor>
    <xdr:from>
      <xdr:col>2</xdr:col>
      <xdr:colOff>514350</xdr:colOff>
      <xdr:row>5</xdr:row>
      <xdr:rowOff>104775</xdr:rowOff>
    </xdr:from>
    <xdr:to>
      <xdr:col>2</xdr:col>
      <xdr:colOff>1104900</xdr:colOff>
      <xdr:row>5</xdr:row>
      <xdr:rowOff>104775</xdr:rowOff>
    </xdr:to>
    <xdr:sp>
      <xdr:nvSpPr>
        <xdr:cNvPr id="147546" name="Line 42"/>
        <xdr:cNvSpPr>
          <a:spLocks noChangeShapeType="1"/>
        </xdr:cNvSpPr>
      </xdr:nvSpPr>
      <xdr:spPr>
        <a:xfrm>
          <a:off x="1657350" y="1143000"/>
          <a:ext cx="590550" cy="0"/>
        </a:xfrm>
        <a:prstGeom prst="line">
          <a:avLst/>
        </a:prstGeom>
        <a:noFill/>
        <a:ln w="9525">
          <a:solidFill>
            <a:srgbClr val="000000"/>
          </a:solidFill>
          <a:round/>
        </a:ln>
      </xdr:spPr>
    </xdr:sp>
    <xdr:clientData/>
  </xdr:twoCellAnchor>
  <xdr:twoCellAnchor>
    <xdr:from>
      <xdr:col>2</xdr:col>
      <xdr:colOff>857250</xdr:colOff>
      <xdr:row>5</xdr:row>
      <xdr:rowOff>123825</xdr:rowOff>
    </xdr:from>
    <xdr:to>
      <xdr:col>2</xdr:col>
      <xdr:colOff>866775</xdr:colOff>
      <xdr:row>34</xdr:row>
      <xdr:rowOff>104775</xdr:rowOff>
    </xdr:to>
    <xdr:sp>
      <xdr:nvSpPr>
        <xdr:cNvPr id="147547" name="Line 43"/>
        <xdr:cNvSpPr>
          <a:spLocks noChangeShapeType="1"/>
        </xdr:cNvSpPr>
      </xdr:nvSpPr>
      <xdr:spPr>
        <a:xfrm>
          <a:off x="2000250" y="1162050"/>
          <a:ext cx="9525" cy="5781675"/>
        </a:xfrm>
        <a:prstGeom prst="line">
          <a:avLst/>
        </a:prstGeom>
        <a:noFill/>
        <a:ln w="9525">
          <a:solidFill>
            <a:srgbClr val="000000"/>
          </a:solidFill>
          <a:round/>
        </a:ln>
      </xdr:spPr>
    </xdr:sp>
    <xdr:clientData/>
  </xdr:twoCellAnchor>
  <xdr:twoCellAnchor>
    <xdr:from>
      <xdr:col>3</xdr:col>
      <xdr:colOff>1114425</xdr:colOff>
      <xdr:row>10</xdr:row>
      <xdr:rowOff>123825</xdr:rowOff>
    </xdr:from>
    <xdr:to>
      <xdr:col>3</xdr:col>
      <xdr:colOff>1371600</xdr:colOff>
      <xdr:row>10</xdr:row>
      <xdr:rowOff>123825</xdr:rowOff>
    </xdr:to>
    <xdr:sp>
      <xdr:nvSpPr>
        <xdr:cNvPr id="147548" name="Line 46"/>
        <xdr:cNvSpPr>
          <a:spLocks noChangeShapeType="1"/>
        </xdr:cNvSpPr>
      </xdr:nvSpPr>
      <xdr:spPr>
        <a:xfrm>
          <a:off x="3484245" y="2162175"/>
          <a:ext cx="257175" cy="0"/>
        </a:xfrm>
        <a:prstGeom prst="line">
          <a:avLst/>
        </a:prstGeom>
        <a:noFill/>
        <a:ln w="9525">
          <a:solidFill>
            <a:srgbClr val="000000"/>
          </a:solidFill>
          <a:round/>
        </a:ln>
      </xdr:spPr>
    </xdr:sp>
    <xdr:clientData/>
  </xdr:twoCellAnchor>
  <xdr:twoCellAnchor>
    <xdr:from>
      <xdr:col>3</xdr:col>
      <xdr:colOff>1114425</xdr:colOff>
      <xdr:row>9</xdr:row>
      <xdr:rowOff>114300</xdr:rowOff>
    </xdr:from>
    <xdr:to>
      <xdr:col>3</xdr:col>
      <xdr:colOff>1371600</xdr:colOff>
      <xdr:row>9</xdr:row>
      <xdr:rowOff>114300</xdr:rowOff>
    </xdr:to>
    <xdr:sp>
      <xdr:nvSpPr>
        <xdr:cNvPr id="147549" name="Line 47"/>
        <xdr:cNvSpPr>
          <a:spLocks noChangeShapeType="1"/>
        </xdr:cNvSpPr>
      </xdr:nvSpPr>
      <xdr:spPr>
        <a:xfrm>
          <a:off x="3484245" y="1952625"/>
          <a:ext cx="257175" cy="0"/>
        </a:xfrm>
        <a:prstGeom prst="line">
          <a:avLst/>
        </a:prstGeom>
        <a:noFill/>
        <a:ln w="9525">
          <a:solidFill>
            <a:srgbClr val="000000"/>
          </a:solidFill>
          <a:round/>
        </a:ln>
      </xdr:spPr>
    </xdr:sp>
    <xdr:clientData/>
  </xdr:twoCellAnchor>
  <xdr:twoCellAnchor>
    <xdr:from>
      <xdr:col>2</xdr:col>
      <xdr:colOff>866775</xdr:colOff>
      <xdr:row>11</xdr:row>
      <xdr:rowOff>85725</xdr:rowOff>
    </xdr:from>
    <xdr:to>
      <xdr:col>3</xdr:col>
      <xdr:colOff>0</xdr:colOff>
      <xdr:row>11</xdr:row>
      <xdr:rowOff>85725</xdr:rowOff>
    </xdr:to>
    <xdr:sp>
      <xdr:nvSpPr>
        <xdr:cNvPr id="147550" name="Line 48"/>
        <xdr:cNvSpPr>
          <a:spLocks noChangeShapeType="1"/>
        </xdr:cNvSpPr>
      </xdr:nvSpPr>
      <xdr:spPr>
        <a:xfrm>
          <a:off x="2009775" y="2324100"/>
          <a:ext cx="360045" cy="0"/>
        </a:xfrm>
        <a:prstGeom prst="line">
          <a:avLst/>
        </a:prstGeom>
        <a:noFill/>
        <a:ln w="9525">
          <a:solidFill>
            <a:srgbClr val="000000"/>
          </a:solidFill>
          <a:round/>
        </a:ln>
      </xdr:spPr>
    </xdr:sp>
    <xdr:clientData/>
  </xdr:twoCellAnchor>
  <xdr:twoCellAnchor>
    <xdr:from>
      <xdr:col>2</xdr:col>
      <xdr:colOff>885825</xdr:colOff>
      <xdr:row>17</xdr:row>
      <xdr:rowOff>123825</xdr:rowOff>
    </xdr:from>
    <xdr:to>
      <xdr:col>3</xdr:col>
      <xdr:colOff>9525</xdr:colOff>
      <xdr:row>17</xdr:row>
      <xdr:rowOff>123825</xdr:rowOff>
    </xdr:to>
    <xdr:sp>
      <xdr:nvSpPr>
        <xdr:cNvPr id="147551" name="Line 54"/>
        <xdr:cNvSpPr>
          <a:spLocks noChangeShapeType="1"/>
        </xdr:cNvSpPr>
      </xdr:nvSpPr>
      <xdr:spPr>
        <a:xfrm>
          <a:off x="2028825" y="3562350"/>
          <a:ext cx="350520" cy="0"/>
        </a:xfrm>
        <a:prstGeom prst="line">
          <a:avLst/>
        </a:prstGeom>
        <a:noFill/>
        <a:ln w="9525">
          <a:solidFill>
            <a:srgbClr val="000000"/>
          </a:solidFill>
          <a:round/>
        </a:ln>
      </xdr:spPr>
    </xdr:sp>
    <xdr:clientData/>
  </xdr:twoCellAnchor>
  <xdr:twoCellAnchor>
    <xdr:from>
      <xdr:col>2</xdr:col>
      <xdr:colOff>857250</xdr:colOff>
      <xdr:row>34</xdr:row>
      <xdr:rowOff>114300</xdr:rowOff>
    </xdr:from>
    <xdr:to>
      <xdr:col>2</xdr:col>
      <xdr:colOff>1181100</xdr:colOff>
      <xdr:row>34</xdr:row>
      <xdr:rowOff>114300</xdr:rowOff>
    </xdr:to>
    <xdr:sp>
      <xdr:nvSpPr>
        <xdr:cNvPr id="147552" name="Line 56"/>
        <xdr:cNvSpPr>
          <a:spLocks noChangeShapeType="1"/>
        </xdr:cNvSpPr>
      </xdr:nvSpPr>
      <xdr:spPr>
        <a:xfrm>
          <a:off x="2000250" y="6953250"/>
          <a:ext cx="323850" cy="0"/>
        </a:xfrm>
        <a:prstGeom prst="line">
          <a:avLst/>
        </a:prstGeom>
        <a:noFill/>
        <a:ln w="9525">
          <a:solidFill>
            <a:srgbClr val="000000"/>
          </a:solidFill>
          <a:round/>
        </a:ln>
      </xdr:spPr>
    </xdr:sp>
    <xdr:clientData/>
  </xdr:twoCellAnchor>
  <xdr:twoCellAnchor>
    <xdr:from>
      <xdr:col>7</xdr:col>
      <xdr:colOff>161925</xdr:colOff>
      <xdr:row>5</xdr:row>
      <xdr:rowOff>114300</xdr:rowOff>
    </xdr:from>
    <xdr:to>
      <xdr:col>7</xdr:col>
      <xdr:colOff>923925</xdr:colOff>
      <xdr:row>5</xdr:row>
      <xdr:rowOff>114300</xdr:rowOff>
    </xdr:to>
    <xdr:sp>
      <xdr:nvSpPr>
        <xdr:cNvPr id="147553" name="Line 59"/>
        <xdr:cNvSpPr>
          <a:spLocks noChangeShapeType="1"/>
        </xdr:cNvSpPr>
      </xdr:nvSpPr>
      <xdr:spPr>
        <a:xfrm>
          <a:off x="6204585" y="1152525"/>
          <a:ext cx="762000" cy="0"/>
        </a:xfrm>
        <a:prstGeom prst="line">
          <a:avLst/>
        </a:prstGeom>
        <a:noFill/>
        <a:ln w="9525">
          <a:solidFill>
            <a:srgbClr val="000000"/>
          </a:solidFill>
          <a:round/>
        </a:ln>
      </xdr:spPr>
    </xdr:sp>
    <xdr:clientData/>
  </xdr:twoCellAnchor>
  <xdr:twoCellAnchor>
    <xdr:from>
      <xdr:col>7</xdr:col>
      <xdr:colOff>523875</xdr:colOff>
      <xdr:row>5</xdr:row>
      <xdr:rowOff>123825</xdr:rowOff>
    </xdr:from>
    <xdr:to>
      <xdr:col>7</xdr:col>
      <xdr:colOff>552450</xdr:colOff>
      <xdr:row>16</xdr:row>
      <xdr:rowOff>123825</xdr:rowOff>
    </xdr:to>
    <xdr:sp>
      <xdr:nvSpPr>
        <xdr:cNvPr id="147554" name="Line 60"/>
        <xdr:cNvSpPr>
          <a:spLocks noChangeShapeType="1"/>
        </xdr:cNvSpPr>
      </xdr:nvSpPr>
      <xdr:spPr>
        <a:xfrm>
          <a:off x="6566535" y="1162050"/>
          <a:ext cx="28575" cy="2200275"/>
        </a:xfrm>
        <a:prstGeom prst="line">
          <a:avLst/>
        </a:prstGeom>
        <a:noFill/>
        <a:ln w="9525">
          <a:solidFill>
            <a:srgbClr val="000000"/>
          </a:solidFill>
          <a:round/>
        </a:ln>
      </xdr:spPr>
    </xdr:sp>
    <xdr:clientData/>
  </xdr:twoCellAnchor>
  <xdr:twoCellAnchor>
    <xdr:from>
      <xdr:col>7</xdr:col>
      <xdr:colOff>533400</xdr:colOff>
      <xdr:row>7</xdr:row>
      <xdr:rowOff>76200</xdr:rowOff>
    </xdr:from>
    <xdr:to>
      <xdr:col>7</xdr:col>
      <xdr:colOff>952500</xdr:colOff>
      <xdr:row>7</xdr:row>
      <xdr:rowOff>76200</xdr:rowOff>
    </xdr:to>
    <xdr:sp>
      <xdr:nvSpPr>
        <xdr:cNvPr id="147555" name="Line 61"/>
        <xdr:cNvSpPr>
          <a:spLocks noChangeShapeType="1"/>
        </xdr:cNvSpPr>
      </xdr:nvSpPr>
      <xdr:spPr>
        <a:xfrm>
          <a:off x="6576060" y="1514475"/>
          <a:ext cx="419100" cy="0"/>
        </a:xfrm>
        <a:prstGeom prst="line">
          <a:avLst/>
        </a:prstGeom>
        <a:noFill/>
        <a:ln w="9525">
          <a:solidFill>
            <a:srgbClr val="000000"/>
          </a:solidFill>
          <a:round/>
        </a:ln>
      </xdr:spPr>
    </xdr:sp>
    <xdr:clientData/>
  </xdr:twoCellAnchor>
  <xdr:twoCellAnchor>
    <xdr:from>
      <xdr:col>7</xdr:col>
      <xdr:colOff>523875</xdr:colOff>
      <xdr:row>8</xdr:row>
      <xdr:rowOff>85725</xdr:rowOff>
    </xdr:from>
    <xdr:to>
      <xdr:col>7</xdr:col>
      <xdr:colOff>962025</xdr:colOff>
      <xdr:row>8</xdr:row>
      <xdr:rowOff>85725</xdr:rowOff>
    </xdr:to>
    <xdr:sp>
      <xdr:nvSpPr>
        <xdr:cNvPr id="147556" name="Line 62"/>
        <xdr:cNvSpPr>
          <a:spLocks noChangeShapeType="1"/>
        </xdr:cNvSpPr>
      </xdr:nvSpPr>
      <xdr:spPr>
        <a:xfrm>
          <a:off x="6566535" y="1724025"/>
          <a:ext cx="436245" cy="0"/>
        </a:xfrm>
        <a:prstGeom prst="line">
          <a:avLst/>
        </a:prstGeom>
        <a:noFill/>
        <a:ln w="9525">
          <a:solidFill>
            <a:srgbClr val="000000"/>
          </a:solidFill>
          <a:round/>
        </a:ln>
      </xdr:spPr>
    </xdr:sp>
    <xdr:clientData/>
  </xdr:twoCellAnchor>
  <xdr:twoCellAnchor>
    <xdr:from>
      <xdr:col>7</xdr:col>
      <xdr:colOff>533400</xdr:colOff>
      <xdr:row>9</xdr:row>
      <xdr:rowOff>104775</xdr:rowOff>
    </xdr:from>
    <xdr:to>
      <xdr:col>7</xdr:col>
      <xdr:colOff>962025</xdr:colOff>
      <xdr:row>9</xdr:row>
      <xdr:rowOff>104775</xdr:rowOff>
    </xdr:to>
    <xdr:sp>
      <xdr:nvSpPr>
        <xdr:cNvPr id="147557" name="Line 63"/>
        <xdr:cNvSpPr>
          <a:spLocks noChangeShapeType="1"/>
        </xdr:cNvSpPr>
      </xdr:nvSpPr>
      <xdr:spPr>
        <a:xfrm>
          <a:off x="6576060" y="1943100"/>
          <a:ext cx="426720" cy="0"/>
        </a:xfrm>
        <a:prstGeom prst="line">
          <a:avLst/>
        </a:prstGeom>
        <a:noFill/>
        <a:ln w="9525">
          <a:solidFill>
            <a:srgbClr val="000000"/>
          </a:solidFill>
          <a:round/>
        </a:ln>
      </xdr:spPr>
    </xdr:sp>
    <xdr:clientData/>
  </xdr:twoCellAnchor>
  <xdr:twoCellAnchor>
    <xdr:from>
      <xdr:col>7</xdr:col>
      <xdr:colOff>523875</xdr:colOff>
      <xdr:row>10</xdr:row>
      <xdr:rowOff>123825</xdr:rowOff>
    </xdr:from>
    <xdr:to>
      <xdr:col>7</xdr:col>
      <xdr:colOff>914400</xdr:colOff>
      <xdr:row>10</xdr:row>
      <xdr:rowOff>123825</xdr:rowOff>
    </xdr:to>
    <xdr:sp>
      <xdr:nvSpPr>
        <xdr:cNvPr id="147558" name="Line 64"/>
        <xdr:cNvSpPr>
          <a:spLocks noChangeShapeType="1"/>
        </xdr:cNvSpPr>
      </xdr:nvSpPr>
      <xdr:spPr>
        <a:xfrm>
          <a:off x="6566535" y="2162175"/>
          <a:ext cx="390525" cy="0"/>
        </a:xfrm>
        <a:prstGeom prst="line">
          <a:avLst/>
        </a:prstGeom>
        <a:noFill/>
        <a:ln w="9525">
          <a:solidFill>
            <a:srgbClr val="000000"/>
          </a:solidFill>
          <a:round/>
        </a:ln>
      </xdr:spPr>
    </xdr:sp>
    <xdr:clientData/>
  </xdr:twoCellAnchor>
  <xdr:twoCellAnchor>
    <xdr:from>
      <xdr:col>7</xdr:col>
      <xdr:colOff>552450</xdr:colOff>
      <xdr:row>14</xdr:row>
      <xdr:rowOff>95250</xdr:rowOff>
    </xdr:from>
    <xdr:to>
      <xdr:col>7</xdr:col>
      <xdr:colOff>962025</xdr:colOff>
      <xdr:row>14</xdr:row>
      <xdr:rowOff>95250</xdr:rowOff>
    </xdr:to>
    <xdr:sp>
      <xdr:nvSpPr>
        <xdr:cNvPr id="147559" name="Line 65"/>
        <xdr:cNvSpPr>
          <a:spLocks noChangeShapeType="1"/>
        </xdr:cNvSpPr>
      </xdr:nvSpPr>
      <xdr:spPr>
        <a:xfrm>
          <a:off x="6595110" y="2933700"/>
          <a:ext cx="407670" cy="0"/>
        </a:xfrm>
        <a:prstGeom prst="line">
          <a:avLst/>
        </a:prstGeom>
        <a:noFill/>
        <a:ln w="9525">
          <a:solidFill>
            <a:srgbClr val="000000"/>
          </a:solidFill>
          <a:round/>
        </a:ln>
      </xdr:spPr>
    </xdr:sp>
    <xdr:clientData/>
  </xdr:twoCellAnchor>
  <xdr:twoCellAnchor>
    <xdr:from>
      <xdr:col>7</xdr:col>
      <xdr:colOff>561975</xdr:colOff>
      <xdr:row>12</xdr:row>
      <xdr:rowOff>95250</xdr:rowOff>
    </xdr:from>
    <xdr:to>
      <xdr:col>7</xdr:col>
      <xdr:colOff>952500</xdr:colOff>
      <xdr:row>12</xdr:row>
      <xdr:rowOff>95250</xdr:rowOff>
    </xdr:to>
    <xdr:sp>
      <xdr:nvSpPr>
        <xdr:cNvPr id="147560" name="Line 67"/>
        <xdr:cNvSpPr>
          <a:spLocks noChangeShapeType="1"/>
        </xdr:cNvSpPr>
      </xdr:nvSpPr>
      <xdr:spPr>
        <a:xfrm>
          <a:off x="6604635" y="2533650"/>
          <a:ext cx="390525" cy="0"/>
        </a:xfrm>
        <a:prstGeom prst="line">
          <a:avLst/>
        </a:prstGeom>
        <a:noFill/>
        <a:ln w="9525">
          <a:solidFill>
            <a:srgbClr val="000000"/>
          </a:solidFill>
          <a:round/>
        </a:ln>
      </xdr:spPr>
    </xdr:sp>
    <xdr:clientData/>
  </xdr:twoCellAnchor>
  <xdr:twoCellAnchor>
    <xdr:from>
      <xdr:col>7</xdr:col>
      <xdr:colOff>533400</xdr:colOff>
      <xdr:row>11</xdr:row>
      <xdr:rowOff>104775</xdr:rowOff>
    </xdr:from>
    <xdr:to>
      <xdr:col>7</xdr:col>
      <xdr:colOff>933450</xdr:colOff>
      <xdr:row>11</xdr:row>
      <xdr:rowOff>104775</xdr:rowOff>
    </xdr:to>
    <xdr:sp>
      <xdr:nvSpPr>
        <xdr:cNvPr id="147561" name="Line 68"/>
        <xdr:cNvSpPr>
          <a:spLocks noChangeShapeType="1"/>
        </xdr:cNvSpPr>
      </xdr:nvSpPr>
      <xdr:spPr>
        <a:xfrm>
          <a:off x="6576060" y="2343150"/>
          <a:ext cx="400050" cy="0"/>
        </a:xfrm>
        <a:prstGeom prst="line">
          <a:avLst/>
        </a:prstGeom>
        <a:noFill/>
        <a:ln w="9525">
          <a:solidFill>
            <a:srgbClr val="000000"/>
          </a:solidFill>
          <a:round/>
        </a:ln>
      </xdr:spPr>
    </xdr:sp>
    <xdr:clientData/>
  </xdr:twoCellAnchor>
  <xdr:twoCellAnchor>
    <xdr:from>
      <xdr:col>7</xdr:col>
      <xdr:colOff>561975</xdr:colOff>
      <xdr:row>13</xdr:row>
      <xdr:rowOff>123825</xdr:rowOff>
    </xdr:from>
    <xdr:to>
      <xdr:col>7</xdr:col>
      <xdr:colOff>942975</xdr:colOff>
      <xdr:row>13</xdr:row>
      <xdr:rowOff>123825</xdr:rowOff>
    </xdr:to>
    <xdr:sp>
      <xdr:nvSpPr>
        <xdr:cNvPr id="147562" name="Line 69"/>
        <xdr:cNvSpPr>
          <a:spLocks noChangeShapeType="1"/>
        </xdr:cNvSpPr>
      </xdr:nvSpPr>
      <xdr:spPr>
        <a:xfrm>
          <a:off x="6604635" y="2762250"/>
          <a:ext cx="381000" cy="0"/>
        </a:xfrm>
        <a:prstGeom prst="line">
          <a:avLst/>
        </a:prstGeom>
        <a:noFill/>
        <a:ln w="9525">
          <a:solidFill>
            <a:srgbClr val="000000"/>
          </a:solidFill>
          <a:round/>
        </a:ln>
      </xdr:spPr>
    </xdr:sp>
    <xdr:clientData/>
  </xdr:twoCellAnchor>
  <xdr:twoCellAnchor>
    <xdr:from>
      <xdr:col>7</xdr:col>
      <xdr:colOff>523875</xdr:colOff>
      <xdr:row>6</xdr:row>
      <xdr:rowOff>104775</xdr:rowOff>
    </xdr:from>
    <xdr:to>
      <xdr:col>7</xdr:col>
      <xdr:colOff>885825</xdr:colOff>
      <xdr:row>6</xdr:row>
      <xdr:rowOff>104775</xdr:rowOff>
    </xdr:to>
    <xdr:sp>
      <xdr:nvSpPr>
        <xdr:cNvPr id="147563" name="Line 70"/>
        <xdr:cNvSpPr>
          <a:spLocks noChangeShapeType="1"/>
        </xdr:cNvSpPr>
      </xdr:nvSpPr>
      <xdr:spPr>
        <a:xfrm>
          <a:off x="6566535" y="1343025"/>
          <a:ext cx="361950" cy="0"/>
        </a:xfrm>
        <a:prstGeom prst="line">
          <a:avLst/>
        </a:prstGeom>
        <a:noFill/>
        <a:ln w="9525">
          <a:solidFill>
            <a:srgbClr val="000000"/>
          </a:solidFill>
          <a:round/>
        </a:ln>
      </xdr:spPr>
    </xdr:sp>
    <xdr:clientData/>
  </xdr:twoCellAnchor>
  <xdr:twoCellAnchor>
    <xdr:from>
      <xdr:col>7</xdr:col>
      <xdr:colOff>561975</xdr:colOff>
      <xdr:row>15</xdr:row>
      <xdr:rowOff>133350</xdr:rowOff>
    </xdr:from>
    <xdr:to>
      <xdr:col>7</xdr:col>
      <xdr:colOff>933450</xdr:colOff>
      <xdr:row>15</xdr:row>
      <xdr:rowOff>133350</xdr:rowOff>
    </xdr:to>
    <xdr:sp>
      <xdr:nvSpPr>
        <xdr:cNvPr id="147564" name="Line 72"/>
        <xdr:cNvSpPr>
          <a:spLocks noChangeShapeType="1"/>
        </xdr:cNvSpPr>
      </xdr:nvSpPr>
      <xdr:spPr>
        <a:xfrm>
          <a:off x="6604635" y="3171825"/>
          <a:ext cx="371475" cy="0"/>
        </a:xfrm>
        <a:prstGeom prst="line">
          <a:avLst/>
        </a:prstGeom>
        <a:noFill/>
        <a:ln w="9525">
          <a:solidFill>
            <a:srgbClr val="000000"/>
          </a:solidFill>
          <a:round/>
        </a:ln>
      </xdr:spPr>
    </xdr:sp>
    <xdr:clientData/>
  </xdr:twoCellAnchor>
  <xdr:twoCellAnchor>
    <xdr:from>
      <xdr:col>7</xdr:col>
      <xdr:colOff>571500</xdr:colOff>
      <xdr:row>16</xdr:row>
      <xdr:rowOff>123825</xdr:rowOff>
    </xdr:from>
    <xdr:to>
      <xdr:col>7</xdr:col>
      <xdr:colOff>952500</xdr:colOff>
      <xdr:row>16</xdr:row>
      <xdr:rowOff>123825</xdr:rowOff>
    </xdr:to>
    <xdr:sp>
      <xdr:nvSpPr>
        <xdr:cNvPr id="147565" name="Line 73"/>
        <xdr:cNvSpPr>
          <a:spLocks noChangeShapeType="1"/>
        </xdr:cNvSpPr>
      </xdr:nvSpPr>
      <xdr:spPr>
        <a:xfrm>
          <a:off x="6614160" y="3362325"/>
          <a:ext cx="381000" cy="0"/>
        </a:xfrm>
        <a:prstGeom prst="line">
          <a:avLst/>
        </a:prstGeom>
        <a:noFill/>
        <a:ln w="9525">
          <a:solidFill>
            <a:srgbClr val="000000"/>
          </a:solidFill>
          <a:round/>
        </a:ln>
      </xdr:spPr>
    </xdr:sp>
    <xdr:clientData/>
  </xdr:twoCellAnchor>
  <xdr:twoCellAnchor>
    <xdr:from>
      <xdr:col>6</xdr:col>
      <xdr:colOff>533400</xdr:colOff>
      <xdr:row>19</xdr:row>
      <xdr:rowOff>104775</xdr:rowOff>
    </xdr:from>
    <xdr:to>
      <xdr:col>6</xdr:col>
      <xdr:colOff>533400</xdr:colOff>
      <xdr:row>19</xdr:row>
      <xdr:rowOff>104775</xdr:rowOff>
    </xdr:to>
    <xdr:sp>
      <xdr:nvSpPr>
        <xdr:cNvPr id="147566" name="Line 75"/>
        <xdr:cNvSpPr>
          <a:spLocks noChangeShapeType="1"/>
        </xdr:cNvSpPr>
      </xdr:nvSpPr>
      <xdr:spPr>
        <a:xfrm>
          <a:off x="6042660" y="3943350"/>
          <a:ext cx="0" cy="0"/>
        </a:xfrm>
        <a:prstGeom prst="line">
          <a:avLst/>
        </a:prstGeom>
        <a:noFill/>
        <a:ln w="9525">
          <a:solidFill>
            <a:srgbClr val="000000"/>
          </a:solidFill>
          <a:round/>
        </a:ln>
      </xdr:spPr>
    </xdr:sp>
    <xdr:clientData/>
  </xdr:twoCellAnchor>
  <xdr:twoCellAnchor>
    <xdr:from>
      <xdr:col>7</xdr:col>
      <xdr:colOff>523875</xdr:colOff>
      <xdr:row>19</xdr:row>
      <xdr:rowOff>95250</xdr:rowOff>
    </xdr:from>
    <xdr:to>
      <xdr:col>7</xdr:col>
      <xdr:colOff>533400</xdr:colOff>
      <xdr:row>25</xdr:row>
      <xdr:rowOff>123825</xdr:rowOff>
    </xdr:to>
    <xdr:sp>
      <xdr:nvSpPr>
        <xdr:cNvPr id="147567" name="Line 76"/>
        <xdr:cNvSpPr>
          <a:spLocks noChangeShapeType="1"/>
        </xdr:cNvSpPr>
      </xdr:nvSpPr>
      <xdr:spPr>
        <a:xfrm>
          <a:off x="6566535" y="3933825"/>
          <a:ext cx="9525" cy="1228725"/>
        </a:xfrm>
        <a:prstGeom prst="line">
          <a:avLst/>
        </a:prstGeom>
        <a:noFill/>
        <a:ln w="9525">
          <a:solidFill>
            <a:srgbClr val="000000"/>
          </a:solidFill>
          <a:round/>
        </a:ln>
      </xdr:spPr>
    </xdr:sp>
    <xdr:clientData/>
  </xdr:twoCellAnchor>
  <xdr:twoCellAnchor>
    <xdr:from>
      <xdr:col>7</xdr:col>
      <xdr:colOff>523875</xdr:colOff>
      <xdr:row>20</xdr:row>
      <xdr:rowOff>76200</xdr:rowOff>
    </xdr:from>
    <xdr:to>
      <xdr:col>7</xdr:col>
      <xdr:colOff>942975</xdr:colOff>
      <xdr:row>20</xdr:row>
      <xdr:rowOff>76200</xdr:rowOff>
    </xdr:to>
    <xdr:sp>
      <xdr:nvSpPr>
        <xdr:cNvPr id="147568" name="Line 77"/>
        <xdr:cNvSpPr>
          <a:spLocks noChangeShapeType="1"/>
        </xdr:cNvSpPr>
      </xdr:nvSpPr>
      <xdr:spPr>
        <a:xfrm>
          <a:off x="6566535" y="4114800"/>
          <a:ext cx="419100" cy="0"/>
        </a:xfrm>
        <a:prstGeom prst="line">
          <a:avLst/>
        </a:prstGeom>
        <a:noFill/>
        <a:ln w="9525">
          <a:solidFill>
            <a:srgbClr val="000000"/>
          </a:solidFill>
          <a:round/>
        </a:ln>
      </xdr:spPr>
    </xdr:sp>
    <xdr:clientData/>
  </xdr:twoCellAnchor>
  <xdr:twoCellAnchor>
    <xdr:from>
      <xdr:col>7</xdr:col>
      <xdr:colOff>514350</xdr:colOff>
      <xdr:row>21</xdr:row>
      <xdr:rowOff>85725</xdr:rowOff>
    </xdr:from>
    <xdr:to>
      <xdr:col>7</xdr:col>
      <xdr:colOff>952500</xdr:colOff>
      <xdr:row>21</xdr:row>
      <xdr:rowOff>85725</xdr:rowOff>
    </xdr:to>
    <xdr:sp>
      <xdr:nvSpPr>
        <xdr:cNvPr id="147569" name="Line 78"/>
        <xdr:cNvSpPr>
          <a:spLocks noChangeShapeType="1"/>
        </xdr:cNvSpPr>
      </xdr:nvSpPr>
      <xdr:spPr>
        <a:xfrm>
          <a:off x="6557010" y="4324350"/>
          <a:ext cx="438150" cy="0"/>
        </a:xfrm>
        <a:prstGeom prst="line">
          <a:avLst/>
        </a:prstGeom>
        <a:noFill/>
        <a:ln w="9525">
          <a:solidFill>
            <a:srgbClr val="000000"/>
          </a:solidFill>
          <a:round/>
        </a:ln>
      </xdr:spPr>
    </xdr:sp>
    <xdr:clientData/>
  </xdr:twoCellAnchor>
  <xdr:twoCellAnchor>
    <xdr:from>
      <xdr:col>7</xdr:col>
      <xdr:colOff>542925</xdr:colOff>
      <xdr:row>25</xdr:row>
      <xdr:rowOff>114300</xdr:rowOff>
    </xdr:from>
    <xdr:to>
      <xdr:col>7</xdr:col>
      <xdr:colOff>933450</xdr:colOff>
      <xdr:row>25</xdr:row>
      <xdr:rowOff>114300</xdr:rowOff>
    </xdr:to>
    <xdr:sp>
      <xdr:nvSpPr>
        <xdr:cNvPr id="147570" name="Line 80"/>
        <xdr:cNvSpPr>
          <a:spLocks noChangeShapeType="1"/>
        </xdr:cNvSpPr>
      </xdr:nvSpPr>
      <xdr:spPr>
        <a:xfrm>
          <a:off x="6585585" y="5153025"/>
          <a:ext cx="390525" cy="0"/>
        </a:xfrm>
        <a:prstGeom prst="line">
          <a:avLst/>
        </a:prstGeom>
        <a:noFill/>
        <a:ln w="9525">
          <a:solidFill>
            <a:srgbClr val="000000"/>
          </a:solidFill>
          <a:round/>
        </a:ln>
      </xdr:spPr>
    </xdr:sp>
    <xdr:clientData/>
  </xdr:twoCellAnchor>
  <xdr:twoCellAnchor>
    <xdr:from>
      <xdr:col>7</xdr:col>
      <xdr:colOff>552450</xdr:colOff>
      <xdr:row>24</xdr:row>
      <xdr:rowOff>142875</xdr:rowOff>
    </xdr:from>
    <xdr:to>
      <xdr:col>7</xdr:col>
      <xdr:colOff>942975</xdr:colOff>
      <xdr:row>24</xdr:row>
      <xdr:rowOff>142875</xdr:rowOff>
    </xdr:to>
    <xdr:sp>
      <xdr:nvSpPr>
        <xdr:cNvPr id="147571" name="Line 81"/>
        <xdr:cNvSpPr>
          <a:spLocks noChangeShapeType="1"/>
        </xdr:cNvSpPr>
      </xdr:nvSpPr>
      <xdr:spPr>
        <a:xfrm>
          <a:off x="6595110" y="4981575"/>
          <a:ext cx="390525" cy="0"/>
        </a:xfrm>
        <a:prstGeom prst="line">
          <a:avLst/>
        </a:prstGeom>
        <a:noFill/>
        <a:ln w="9525">
          <a:solidFill>
            <a:srgbClr val="000000"/>
          </a:solidFill>
          <a:round/>
        </a:ln>
      </xdr:spPr>
    </xdr:sp>
    <xdr:clientData/>
  </xdr:twoCellAnchor>
  <xdr:twoCellAnchor>
    <xdr:from>
      <xdr:col>7</xdr:col>
      <xdr:colOff>514350</xdr:colOff>
      <xdr:row>22</xdr:row>
      <xdr:rowOff>85725</xdr:rowOff>
    </xdr:from>
    <xdr:to>
      <xdr:col>7</xdr:col>
      <xdr:colOff>952500</xdr:colOff>
      <xdr:row>22</xdr:row>
      <xdr:rowOff>85725</xdr:rowOff>
    </xdr:to>
    <xdr:sp>
      <xdr:nvSpPr>
        <xdr:cNvPr id="147572" name="Line 84"/>
        <xdr:cNvSpPr>
          <a:spLocks noChangeShapeType="1"/>
        </xdr:cNvSpPr>
      </xdr:nvSpPr>
      <xdr:spPr>
        <a:xfrm>
          <a:off x="6557010" y="4524375"/>
          <a:ext cx="438150" cy="0"/>
        </a:xfrm>
        <a:prstGeom prst="line">
          <a:avLst/>
        </a:prstGeom>
        <a:noFill/>
        <a:ln w="9525">
          <a:solidFill>
            <a:srgbClr val="000000"/>
          </a:solidFill>
          <a:round/>
        </a:ln>
      </xdr:spPr>
    </xdr:sp>
    <xdr:clientData/>
  </xdr:twoCellAnchor>
  <xdr:twoCellAnchor>
    <xdr:from>
      <xdr:col>3</xdr:col>
      <xdr:colOff>1466850</xdr:colOff>
      <xdr:row>10</xdr:row>
      <xdr:rowOff>123825</xdr:rowOff>
    </xdr:from>
    <xdr:to>
      <xdr:col>3</xdr:col>
      <xdr:colOff>1466850</xdr:colOff>
      <xdr:row>10</xdr:row>
      <xdr:rowOff>123825</xdr:rowOff>
    </xdr:to>
    <xdr:sp>
      <xdr:nvSpPr>
        <xdr:cNvPr id="147573" name="Line 86"/>
        <xdr:cNvSpPr>
          <a:spLocks noChangeShapeType="1"/>
        </xdr:cNvSpPr>
      </xdr:nvSpPr>
      <xdr:spPr>
        <a:xfrm flipV="1">
          <a:off x="3749040" y="2162175"/>
          <a:ext cx="0" cy="0"/>
        </a:xfrm>
        <a:prstGeom prst="line">
          <a:avLst/>
        </a:prstGeom>
        <a:noFill/>
        <a:ln w="9525">
          <a:solidFill>
            <a:srgbClr val="000000"/>
          </a:solidFill>
          <a:round/>
        </a:ln>
      </xdr:spPr>
    </xdr:sp>
    <xdr:clientData/>
  </xdr:twoCellAnchor>
  <xdr:twoCellAnchor>
    <xdr:from>
      <xdr:col>3</xdr:col>
      <xdr:colOff>1019175</xdr:colOff>
      <xdr:row>35</xdr:row>
      <xdr:rowOff>133350</xdr:rowOff>
    </xdr:from>
    <xdr:to>
      <xdr:col>4</xdr:col>
      <xdr:colOff>28575</xdr:colOff>
      <xdr:row>35</xdr:row>
      <xdr:rowOff>133350</xdr:rowOff>
    </xdr:to>
    <xdr:sp>
      <xdr:nvSpPr>
        <xdr:cNvPr id="147574" name="Line 95"/>
        <xdr:cNvSpPr>
          <a:spLocks noChangeShapeType="1"/>
        </xdr:cNvSpPr>
      </xdr:nvSpPr>
      <xdr:spPr>
        <a:xfrm>
          <a:off x="3388995" y="7172325"/>
          <a:ext cx="388620" cy="0"/>
        </a:xfrm>
        <a:prstGeom prst="line">
          <a:avLst/>
        </a:prstGeom>
        <a:noFill/>
        <a:ln w="9525">
          <a:solidFill>
            <a:srgbClr val="000000"/>
          </a:solidFill>
          <a:round/>
        </a:ln>
      </xdr:spPr>
    </xdr:sp>
    <xdr:clientData/>
  </xdr:twoCellAnchor>
  <xdr:twoCellAnchor>
    <xdr:from>
      <xdr:col>3</xdr:col>
      <xdr:colOff>1190625</xdr:colOff>
      <xdr:row>36</xdr:row>
      <xdr:rowOff>104775</xdr:rowOff>
    </xdr:from>
    <xdr:to>
      <xdr:col>4</xdr:col>
      <xdr:colOff>19050</xdr:colOff>
      <xdr:row>36</xdr:row>
      <xdr:rowOff>104775</xdr:rowOff>
    </xdr:to>
    <xdr:sp>
      <xdr:nvSpPr>
        <xdr:cNvPr id="147575" name="Line 96"/>
        <xdr:cNvSpPr>
          <a:spLocks noChangeShapeType="1"/>
        </xdr:cNvSpPr>
      </xdr:nvSpPr>
      <xdr:spPr>
        <a:xfrm flipV="1">
          <a:off x="3560445" y="7343775"/>
          <a:ext cx="207645" cy="0"/>
        </a:xfrm>
        <a:prstGeom prst="line">
          <a:avLst/>
        </a:prstGeom>
        <a:noFill/>
        <a:ln w="9525">
          <a:solidFill>
            <a:srgbClr val="000000"/>
          </a:solidFill>
          <a:round/>
        </a:ln>
      </xdr:spPr>
    </xdr:sp>
    <xdr:clientData/>
  </xdr:twoCellAnchor>
  <xdr:twoCellAnchor>
    <xdr:from>
      <xdr:col>3</xdr:col>
      <xdr:colOff>1181100</xdr:colOff>
      <xdr:row>37</xdr:row>
      <xdr:rowOff>123825</xdr:rowOff>
    </xdr:from>
    <xdr:to>
      <xdr:col>4</xdr:col>
      <xdr:colOff>9525</xdr:colOff>
      <xdr:row>37</xdr:row>
      <xdr:rowOff>123825</xdr:rowOff>
    </xdr:to>
    <xdr:sp>
      <xdr:nvSpPr>
        <xdr:cNvPr id="147576" name="Line 97"/>
        <xdr:cNvSpPr>
          <a:spLocks noChangeShapeType="1"/>
        </xdr:cNvSpPr>
      </xdr:nvSpPr>
      <xdr:spPr>
        <a:xfrm flipV="1">
          <a:off x="3550920" y="7562850"/>
          <a:ext cx="207645" cy="0"/>
        </a:xfrm>
        <a:prstGeom prst="line">
          <a:avLst/>
        </a:prstGeom>
        <a:noFill/>
        <a:ln w="9525">
          <a:solidFill>
            <a:srgbClr val="000000"/>
          </a:solidFill>
          <a:round/>
        </a:ln>
      </xdr:spPr>
    </xdr:sp>
    <xdr:clientData/>
  </xdr:twoCellAnchor>
  <xdr:twoCellAnchor>
    <xdr:from>
      <xdr:col>3</xdr:col>
      <xdr:colOff>1181100</xdr:colOff>
      <xdr:row>35</xdr:row>
      <xdr:rowOff>142875</xdr:rowOff>
    </xdr:from>
    <xdr:to>
      <xdr:col>3</xdr:col>
      <xdr:colOff>1181100</xdr:colOff>
      <xdr:row>37</xdr:row>
      <xdr:rowOff>123825</xdr:rowOff>
    </xdr:to>
    <xdr:sp>
      <xdr:nvSpPr>
        <xdr:cNvPr id="147577" name="Line 98"/>
        <xdr:cNvSpPr>
          <a:spLocks noChangeShapeType="1"/>
        </xdr:cNvSpPr>
      </xdr:nvSpPr>
      <xdr:spPr>
        <a:xfrm>
          <a:off x="3550920" y="7181850"/>
          <a:ext cx="0" cy="381000"/>
        </a:xfrm>
        <a:prstGeom prst="line">
          <a:avLst/>
        </a:prstGeom>
        <a:noFill/>
        <a:ln w="9525">
          <a:solidFill>
            <a:srgbClr val="000000"/>
          </a:solidFill>
          <a:round/>
        </a:ln>
      </xdr:spPr>
    </xdr:sp>
    <xdr:clientData/>
  </xdr:twoCellAnchor>
  <xdr:twoCellAnchor>
    <xdr:from>
      <xdr:col>3</xdr:col>
      <xdr:colOff>1133475</xdr:colOff>
      <xdr:row>42</xdr:row>
      <xdr:rowOff>133350</xdr:rowOff>
    </xdr:from>
    <xdr:to>
      <xdr:col>3</xdr:col>
      <xdr:colOff>1133475</xdr:colOff>
      <xdr:row>48</xdr:row>
      <xdr:rowOff>152400</xdr:rowOff>
    </xdr:to>
    <xdr:sp>
      <xdr:nvSpPr>
        <xdr:cNvPr id="147578" name="Line 100"/>
        <xdr:cNvSpPr>
          <a:spLocks noChangeShapeType="1"/>
        </xdr:cNvSpPr>
      </xdr:nvSpPr>
      <xdr:spPr>
        <a:xfrm>
          <a:off x="3503295" y="8515350"/>
          <a:ext cx="0" cy="1219200"/>
        </a:xfrm>
        <a:prstGeom prst="line">
          <a:avLst/>
        </a:prstGeom>
        <a:noFill/>
        <a:ln w="9525">
          <a:solidFill>
            <a:srgbClr val="000000"/>
          </a:solidFill>
          <a:round/>
        </a:ln>
      </xdr:spPr>
    </xdr:sp>
    <xdr:clientData/>
  </xdr:twoCellAnchor>
  <xdr:twoCellAnchor>
    <xdr:from>
      <xdr:col>2</xdr:col>
      <xdr:colOff>847725</xdr:colOff>
      <xdr:row>8</xdr:row>
      <xdr:rowOff>133350</xdr:rowOff>
    </xdr:from>
    <xdr:to>
      <xdr:col>2</xdr:col>
      <xdr:colOff>1104900</xdr:colOff>
      <xdr:row>8</xdr:row>
      <xdr:rowOff>133350</xdr:rowOff>
    </xdr:to>
    <xdr:sp>
      <xdr:nvSpPr>
        <xdr:cNvPr id="147579" name="Line 109"/>
        <xdr:cNvSpPr>
          <a:spLocks noChangeShapeType="1"/>
        </xdr:cNvSpPr>
      </xdr:nvSpPr>
      <xdr:spPr>
        <a:xfrm>
          <a:off x="1990725" y="1771650"/>
          <a:ext cx="257175" cy="0"/>
        </a:xfrm>
        <a:prstGeom prst="line">
          <a:avLst/>
        </a:prstGeom>
        <a:noFill/>
        <a:ln w="9525">
          <a:solidFill>
            <a:srgbClr val="000000"/>
          </a:solidFill>
          <a:round/>
        </a:ln>
      </xdr:spPr>
    </xdr:sp>
    <xdr:clientData/>
  </xdr:twoCellAnchor>
  <xdr:twoCellAnchor>
    <xdr:from>
      <xdr:col>2</xdr:col>
      <xdr:colOff>857250</xdr:colOff>
      <xdr:row>12</xdr:row>
      <xdr:rowOff>114300</xdr:rowOff>
    </xdr:from>
    <xdr:to>
      <xdr:col>3</xdr:col>
      <xdr:colOff>0</xdr:colOff>
      <xdr:row>12</xdr:row>
      <xdr:rowOff>114300</xdr:rowOff>
    </xdr:to>
    <xdr:sp>
      <xdr:nvSpPr>
        <xdr:cNvPr id="147580" name="Line 130"/>
        <xdr:cNvSpPr>
          <a:spLocks noChangeShapeType="1"/>
        </xdr:cNvSpPr>
      </xdr:nvSpPr>
      <xdr:spPr>
        <a:xfrm>
          <a:off x="2000250" y="2552700"/>
          <a:ext cx="369570" cy="0"/>
        </a:xfrm>
        <a:prstGeom prst="line">
          <a:avLst/>
        </a:prstGeom>
        <a:noFill/>
        <a:ln w="9525">
          <a:solidFill>
            <a:srgbClr val="000000"/>
          </a:solidFill>
          <a:round/>
        </a:ln>
      </xdr:spPr>
    </xdr:sp>
    <xdr:clientData/>
  </xdr:twoCellAnchor>
  <xdr:twoCellAnchor>
    <xdr:from>
      <xdr:col>2</xdr:col>
      <xdr:colOff>857250</xdr:colOff>
      <xdr:row>13</xdr:row>
      <xdr:rowOff>123825</xdr:rowOff>
    </xdr:from>
    <xdr:to>
      <xdr:col>3</xdr:col>
      <xdr:colOff>0</xdr:colOff>
      <xdr:row>13</xdr:row>
      <xdr:rowOff>123825</xdr:rowOff>
    </xdr:to>
    <xdr:sp>
      <xdr:nvSpPr>
        <xdr:cNvPr id="147581" name="Line 131"/>
        <xdr:cNvSpPr>
          <a:spLocks noChangeShapeType="1"/>
        </xdr:cNvSpPr>
      </xdr:nvSpPr>
      <xdr:spPr>
        <a:xfrm>
          <a:off x="2000250" y="2762250"/>
          <a:ext cx="369570" cy="0"/>
        </a:xfrm>
        <a:prstGeom prst="line">
          <a:avLst/>
        </a:prstGeom>
        <a:noFill/>
        <a:ln w="9525">
          <a:solidFill>
            <a:srgbClr val="000000"/>
          </a:solidFill>
          <a:round/>
        </a:ln>
      </xdr:spPr>
    </xdr:sp>
    <xdr:clientData/>
  </xdr:twoCellAnchor>
  <xdr:twoCellAnchor>
    <xdr:from>
      <xdr:col>2</xdr:col>
      <xdr:colOff>866775</xdr:colOff>
      <xdr:row>14</xdr:row>
      <xdr:rowOff>95250</xdr:rowOff>
    </xdr:from>
    <xdr:to>
      <xdr:col>3</xdr:col>
      <xdr:colOff>9525</xdr:colOff>
      <xdr:row>14</xdr:row>
      <xdr:rowOff>95250</xdr:rowOff>
    </xdr:to>
    <xdr:sp>
      <xdr:nvSpPr>
        <xdr:cNvPr id="147582" name="Line 132"/>
        <xdr:cNvSpPr>
          <a:spLocks noChangeShapeType="1"/>
        </xdr:cNvSpPr>
      </xdr:nvSpPr>
      <xdr:spPr>
        <a:xfrm>
          <a:off x="2009775" y="2933700"/>
          <a:ext cx="369570" cy="0"/>
        </a:xfrm>
        <a:prstGeom prst="line">
          <a:avLst/>
        </a:prstGeom>
        <a:noFill/>
        <a:ln w="9525">
          <a:solidFill>
            <a:srgbClr val="000000"/>
          </a:solidFill>
          <a:round/>
        </a:ln>
      </xdr:spPr>
    </xdr:sp>
    <xdr:clientData/>
  </xdr:twoCellAnchor>
  <xdr:twoCellAnchor>
    <xdr:from>
      <xdr:col>2</xdr:col>
      <xdr:colOff>866775</xdr:colOff>
      <xdr:row>15</xdr:row>
      <xdr:rowOff>123825</xdr:rowOff>
    </xdr:from>
    <xdr:to>
      <xdr:col>3</xdr:col>
      <xdr:colOff>9525</xdr:colOff>
      <xdr:row>15</xdr:row>
      <xdr:rowOff>123825</xdr:rowOff>
    </xdr:to>
    <xdr:sp>
      <xdr:nvSpPr>
        <xdr:cNvPr id="147583" name="Line 133"/>
        <xdr:cNvSpPr>
          <a:spLocks noChangeShapeType="1"/>
        </xdr:cNvSpPr>
      </xdr:nvSpPr>
      <xdr:spPr>
        <a:xfrm>
          <a:off x="2009775" y="3162300"/>
          <a:ext cx="369570" cy="0"/>
        </a:xfrm>
        <a:prstGeom prst="line">
          <a:avLst/>
        </a:prstGeom>
        <a:noFill/>
        <a:ln w="9525">
          <a:solidFill>
            <a:srgbClr val="000000"/>
          </a:solidFill>
          <a:round/>
        </a:ln>
      </xdr:spPr>
    </xdr:sp>
    <xdr:clientData/>
  </xdr:twoCellAnchor>
  <xdr:twoCellAnchor>
    <xdr:from>
      <xdr:col>2</xdr:col>
      <xdr:colOff>876300</xdr:colOff>
      <xdr:row>16</xdr:row>
      <xdr:rowOff>104775</xdr:rowOff>
    </xdr:from>
    <xdr:to>
      <xdr:col>3</xdr:col>
      <xdr:colOff>19050</xdr:colOff>
      <xdr:row>16</xdr:row>
      <xdr:rowOff>104775</xdr:rowOff>
    </xdr:to>
    <xdr:sp>
      <xdr:nvSpPr>
        <xdr:cNvPr id="147584" name="Line 134"/>
        <xdr:cNvSpPr>
          <a:spLocks noChangeShapeType="1"/>
        </xdr:cNvSpPr>
      </xdr:nvSpPr>
      <xdr:spPr>
        <a:xfrm>
          <a:off x="2019300" y="3343275"/>
          <a:ext cx="369570" cy="0"/>
        </a:xfrm>
        <a:prstGeom prst="line">
          <a:avLst/>
        </a:prstGeom>
        <a:noFill/>
        <a:ln w="9525">
          <a:solidFill>
            <a:srgbClr val="000000"/>
          </a:solidFill>
          <a:round/>
        </a:ln>
      </xdr:spPr>
    </xdr:sp>
    <xdr:clientData/>
  </xdr:twoCellAnchor>
  <xdr:twoCellAnchor>
    <xdr:from>
      <xdr:col>2</xdr:col>
      <xdr:colOff>866775</xdr:colOff>
      <xdr:row>33</xdr:row>
      <xdr:rowOff>95250</xdr:rowOff>
    </xdr:from>
    <xdr:to>
      <xdr:col>2</xdr:col>
      <xdr:colOff>1190625</xdr:colOff>
      <xdr:row>33</xdr:row>
      <xdr:rowOff>95250</xdr:rowOff>
    </xdr:to>
    <xdr:sp>
      <xdr:nvSpPr>
        <xdr:cNvPr id="147585" name="Line 135"/>
        <xdr:cNvSpPr>
          <a:spLocks noChangeShapeType="1"/>
        </xdr:cNvSpPr>
      </xdr:nvSpPr>
      <xdr:spPr>
        <a:xfrm>
          <a:off x="2009775" y="6734175"/>
          <a:ext cx="323850" cy="0"/>
        </a:xfrm>
        <a:prstGeom prst="line">
          <a:avLst/>
        </a:prstGeom>
        <a:noFill/>
        <a:ln w="9525">
          <a:solidFill>
            <a:srgbClr val="000000"/>
          </a:solidFill>
          <a:round/>
        </a:ln>
      </xdr:spPr>
    </xdr:sp>
    <xdr:clientData/>
  </xdr:twoCellAnchor>
  <xdr:twoCellAnchor>
    <xdr:from>
      <xdr:col>2</xdr:col>
      <xdr:colOff>857250</xdr:colOff>
      <xdr:row>38</xdr:row>
      <xdr:rowOff>114300</xdr:rowOff>
    </xdr:from>
    <xdr:to>
      <xdr:col>2</xdr:col>
      <xdr:colOff>1181100</xdr:colOff>
      <xdr:row>38</xdr:row>
      <xdr:rowOff>114300</xdr:rowOff>
    </xdr:to>
    <xdr:sp>
      <xdr:nvSpPr>
        <xdr:cNvPr id="147586" name="Line 136"/>
        <xdr:cNvSpPr>
          <a:spLocks noChangeShapeType="1"/>
        </xdr:cNvSpPr>
      </xdr:nvSpPr>
      <xdr:spPr>
        <a:xfrm>
          <a:off x="2000250" y="7753350"/>
          <a:ext cx="323850" cy="0"/>
        </a:xfrm>
        <a:prstGeom prst="line">
          <a:avLst/>
        </a:prstGeom>
        <a:noFill/>
        <a:ln w="9525">
          <a:solidFill>
            <a:srgbClr val="000000"/>
          </a:solidFill>
          <a:round/>
        </a:ln>
      </xdr:spPr>
    </xdr:sp>
    <xdr:clientData/>
  </xdr:twoCellAnchor>
  <xdr:twoCellAnchor>
    <xdr:from>
      <xdr:col>2</xdr:col>
      <xdr:colOff>857250</xdr:colOff>
      <xdr:row>39</xdr:row>
      <xdr:rowOff>104775</xdr:rowOff>
    </xdr:from>
    <xdr:to>
      <xdr:col>2</xdr:col>
      <xdr:colOff>1181100</xdr:colOff>
      <xdr:row>39</xdr:row>
      <xdr:rowOff>104775</xdr:rowOff>
    </xdr:to>
    <xdr:sp>
      <xdr:nvSpPr>
        <xdr:cNvPr id="147587" name="Line 137"/>
        <xdr:cNvSpPr>
          <a:spLocks noChangeShapeType="1"/>
        </xdr:cNvSpPr>
      </xdr:nvSpPr>
      <xdr:spPr>
        <a:xfrm>
          <a:off x="2000250" y="7943850"/>
          <a:ext cx="323850" cy="0"/>
        </a:xfrm>
        <a:prstGeom prst="line">
          <a:avLst/>
        </a:prstGeom>
        <a:noFill/>
        <a:ln w="9525">
          <a:solidFill>
            <a:srgbClr val="000000"/>
          </a:solidFill>
          <a:round/>
        </a:ln>
      </xdr:spPr>
    </xdr:sp>
    <xdr:clientData/>
  </xdr:twoCellAnchor>
  <xdr:twoCellAnchor>
    <xdr:from>
      <xdr:col>2</xdr:col>
      <xdr:colOff>857250</xdr:colOff>
      <xdr:row>40</xdr:row>
      <xdr:rowOff>95250</xdr:rowOff>
    </xdr:from>
    <xdr:to>
      <xdr:col>2</xdr:col>
      <xdr:colOff>1181100</xdr:colOff>
      <xdr:row>40</xdr:row>
      <xdr:rowOff>95250</xdr:rowOff>
    </xdr:to>
    <xdr:sp>
      <xdr:nvSpPr>
        <xdr:cNvPr id="147588" name="Line 138"/>
        <xdr:cNvSpPr>
          <a:spLocks noChangeShapeType="1"/>
        </xdr:cNvSpPr>
      </xdr:nvSpPr>
      <xdr:spPr>
        <a:xfrm>
          <a:off x="2000250" y="8115300"/>
          <a:ext cx="323850" cy="0"/>
        </a:xfrm>
        <a:prstGeom prst="line">
          <a:avLst/>
        </a:prstGeom>
        <a:noFill/>
        <a:ln w="9525">
          <a:solidFill>
            <a:srgbClr val="000000"/>
          </a:solidFill>
          <a:round/>
        </a:ln>
      </xdr:spPr>
    </xdr:sp>
    <xdr:clientData/>
  </xdr:twoCellAnchor>
  <xdr:twoCellAnchor>
    <xdr:from>
      <xdr:col>2</xdr:col>
      <xdr:colOff>847725</xdr:colOff>
      <xdr:row>41</xdr:row>
      <xdr:rowOff>95250</xdr:rowOff>
    </xdr:from>
    <xdr:to>
      <xdr:col>2</xdr:col>
      <xdr:colOff>1171575</xdr:colOff>
      <xdr:row>41</xdr:row>
      <xdr:rowOff>95250</xdr:rowOff>
    </xdr:to>
    <xdr:sp>
      <xdr:nvSpPr>
        <xdr:cNvPr id="147589" name="Line 139"/>
        <xdr:cNvSpPr>
          <a:spLocks noChangeShapeType="1"/>
        </xdr:cNvSpPr>
      </xdr:nvSpPr>
      <xdr:spPr>
        <a:xfrm>
          <a:off x="1990725" y="8296275"/>
          <a:ext cx="323850" cy="0"/>
        </a:xfrm>
        <a:prstGeom prst="line">
          <a:avLst/>
        </a:prstGeom>
        <a:noFill/>
        <a:ln w="9525">
          <a:solidFill>
            <a:srgbClr val="000000"/>
          </a:solidFill>
          <a:round/>
        </a:ln>
      </xdr:spPr>
    </xdr:sp>
    <xdr:clientData/>
  </xdr:twoCellAnchor>
  <xdr:twoCellAnchor>
    <xdr:from>
      <xdr:col>3</xdr:col>
      <xdr:colOff>1143000</xdr:colOff>
      <xdr:row>43</xdr:row>
      <xdr:rowOff>123825</xdr:rowOff>
    </xdr:from>
    <xdr:to>
      <xdr:col>3</xdr:col>
      <xdr:colOff>1352550</xdr:colOff>
      <xdr:row>43</xdr:row>
      <xdr:rowOff>123825</xdr:rowOff>
    </xdr:to>
    <xdr:sp>
      <xdr:nvSpPr>
        <xdr:cNvPr id="147590" name="Line 141"/>
        <xdr:cNvSpPr>
          <a:spLocks noChangeShapeType="1"/>
        </xdr:cNvSpPr>
      </xdr:nvSpPr>
      <xdr:spPr>
        <a:xfrm flipV="1">
          <a:off x="3512820" y="8705850"/>
          <a:ext cx="209550" cy="0"/>
        </a:xfrm>
        <a:prstGeom prst="line">
          <a:avLst/>
        </a:prstGeom>
        <a:noFill/>
        <a:ln w="9525">
          <a:solidFill>
            <a:srgbClr val="000000"/>
          </a:solidFill>
          <a:round/>
        </a:ln>
      </xdr:spPr>
    </xdr:sp>
    <xdr:clientData/>
  </xdr:twoCellAnchor>
  <xdr:twoCellAnchor>
    <xdr:from>
      <xdr:col>3</xdr:col>
      <xdr:colOff>1133475</xdr:colOff>
      <xdr:row>44</xdr:row>
      <xdr:rowOff>114300</xdr:rowOff>
    </xdr:from>
    <xdr:to>
      <xdr:col>3</xdr:col>
      <xdr:colOff>1343025</xdr:colOff>
      <xdr:row>44</xdr:row>
      <xdr:rowOff>114300</xdr:rowOff>
    </xdr:to>
    <xdr:sp>
      <xdr:nvSpPr>
        <xdr:cNvPr id="147591" name="Line 142"/>
        <xdr:cNvSpPr>
          <a:spLocks noChangeShapeType="1"/>
        </xdr:cNvSpPr>
      </xdr:nvSpPr>
      <xdr:spPr>
        <a:xfrm flipV="1">
          <a:off x="3503295" y="8896350"/>
          <a:ext cx="209550" cy="0"/>
        </a:xfrm>
        <a:prstGeom prst="line">
          <a:avLst/>
        </a:prstGeom>
        <a:noFill/>
        <a:ln w="9525">
          <a:solidFill>
            <a:srgbClr val="000000"/>
          </a:solidFill>
          <a:round/>
        </a:ln>
      </xdr:spPr>
    </xdr:sp>
    <xdr:clientData/>
  </xdr:twoCellAnchor>
  <xdr:twoCellAnchor>
    <xdr:from>
      <xdr:col>3</xdr:col>
      <xdr:colOff>1143000</xdr:colOff>
      <xdr:row>45</xdr:row>
      <xdr:rowOff>104775</xdr:rowOff>
    </xdr:from>
    <xdr:to>
      <xdr:col>3</xdr:col>
      <xdr:colOff>1352550</xdr:colOff>
      <xdr:row>45</xdr:row>
      <xdr:rowOff>104775</xdr:rowOff>
    </xdr:to>
    <xdr:sp>
      <xdr:nvSpPr>
        <xdr:cNvPr id="147592" name="Line 143"/>
        <xdr:cNvSpPr>
          <a:spLocks noChangeShapeType="1"/>
        </xdr:cNvSpPr>
      </xdr:nvSpPr>
      <xdr:spPr>
        <a:xfrm flipV="1">
          <a:off x="3512820" y="9086850"/>
          <a:ext cx="209550" cy="0"/>
        </a:xfrm>
        <a:prstGeom prst="line">
          <a:avLst/>
        </a:prstGeom>
        <a:noFill/>
        <a:ln w="9525">
          <a:solidFill>
            <a:srgbClr val="000000"/>
          </a:solidFill>
          <a:round/>
        </a:ln>
      </xdr:spPr>
    </xdr:sp>
    <xdr:clientData/>
  </xdr:twoCellAnchor>
  <xdr:twoCellAnchor>
    <xdr:from>
      <xdr:col>3</xdr:col>
      <xdr:colOff>1143000</xdr:colOff>
      <xdr:row>46</xdr:row>
      <xdr:rowOff>104775</xdr:rowOff>
    </xdr:from>
    <xdr:to>
      <xdr:col>3</xdr:col>
      <xdr:colOff>1352550</xdr:colOff>
      <xdr:row>46</xdr:row>
      <xdr:rowOff>104775</xdr:rowOff>
    </xdr:to>
    <xdr:sp>
      <xdr:nvSpPr>
        <xdr:cNvPr id="147593" name="Line 144"/>
        <xdr:cNvSpPr>
          <a:spLocks noChangeShapeType="1"/>
        </xdr:cNvSpPr>
      </xdr:nvSpPr>
      <xdr:spPr>
        <a:xfrm flipV="1">
          <a:off x="3512820" y="9286875"/>
          <a:ext cx="209550" cy="0"/>
        </a:xfrm>
        <a:prstGeom prst="line">
          <a:avLst/>
        </a:prstGeom>
        <a:noFill/>
        <a:ln w="9525">
          <a:solidFill>
            <a:srgbClr val="000000"/>
          </a:solidFill>
          <a:round/>
        </a:ln>
      </xdr:spPr>
    </xdr:sp>
    <xdr:clientData/>
  </xdr:twoCellAnchor>
  <xdr:twoCellAnchor>
    <xdr:from>
      <xdr:col>3</xdr:col>
      <xdr:colOff>1143000</xdr:colOff>
      <xdr:row>47</xdr:row>
      <xdr:rowOff>104775</xdr:rowOff>
    </xdr:from>
    <xdr:to>
      <xdr:col>3</xdr:col>
      <xdr:colOff>1352550</xdr:colOff>
      <xdr:row>47</xdr:row>
      <xdr:rowOff>104775</xdr:rowOff>
    </xdr:to>
    <xdr:sp>
      <xdr:nvSpPr>
        <xdr:cNvPr id="147594" name="Line 145"/>
        <xdr:cNvSpPr>
          <a:spLocks noChangeShapeType="1"/>
        </xdr:cNvSpPr>
      </xdr:nvSpPr>
      <xdr:spPr>
        <a:xfrm flipV="1">
          <a:off x="3512820" y="9486900"/>
          <a:ext cx="209550" cy="0"/>
        </a:xfrm>
        <a:prstGeom prst="line">
          <a:avLst/>
        </a:prstGeom>
        <a:noFill/>
        <a:ln w="9525">
          <a:solidFill>
            <a:srgbClr val="000000"/>
          </a:solidFill>
          <a:round/>
        </a:ln>
      </xdr:spPr>
    </xdr:sp>
    <xdr:clientData/>
  </xdr:twoCellAnchor>
  <xdr:twoCellAnchor>
    <xdr:from>
      <xdr:col>3</xdr:col>
      <xdr:colOff>1143000</xdr:colOff>
      <xdr:row>48</xdr:row>
      <xdr:rowOff>152400</xdr:rowOff>
    </xdr:from>
    <xdr:to>
      <xdr:col>3</xdr:col>
      <xdr:colOff>1352550</xdr:colOff>
      <xdr:row>48</xdr:row>
      <xdr:rowOff>152400</xdr:rowOff>
    </xdr:to>
    <xdr:sp>
      <xdr:nvSpPr>
        <xdr:cNvPr id="147595" name="Line 146"/>
        <xdr:cNvSpPr>
          <a:spLocks noChangeShapeType="1"/>
        </xdr:cNvSpPr>
      </xdr:nvSpPr>
      <xdr:spPr>
        <a:xfrm flipV="1">
          <a:off x="3512820" y="9734550"/>
          <a:ext cx="209550" cy="0"/>
        </a:xfrm>
        <a:prstGeom prst="line">
          <a:avLst/>
        </a:prstGeom>
        <a:noFill/>
        <a:ln w="9525">
          <a:solidFill>
            <a:srgbClr val="000000"/>
          </a:solidFill>
          <a:round/>
        </a:ln>
      </xdr:spPr>
    </xdr:sp>
    <xdr:clientData/>
  </xdr:twoCellAnchor>
  <xdr:twoCellAnchor>
    <xdr:from>
      <xdr:col>3</xdr:col>
      <xdr:colOff>1133475</xdr:colOff>
      <xdr:row>49</xdr:row>
      <xdr:rowOff>114300</xdr:rowOff>
    </xdr:from>
    <xdr:to>
      <xdr:col>3</xdr:col>
      <xdr:colOff>1133475</xdr:colOff>
      <xdr:row>50</xdr:row>
      <xdr:rowOff>85725</xdr:rowOff>
    </xdr:to>
    <xdr:sp>
      <xdr:nvSpPr>
        <xdr:cNvPr id="147596" name="Line 147"/>
        <xdr:cNvSpPr>
          <a:spLocks noChangeShapeType="1"/>
        </xdr:cNvSpPr>
      </xdr:nvSpPr>
      <xdr:spPr>
        <a:xfrm>
          <a:off x="3503295" y="9896475"/>
          <a:ext cx="0" cy="171450"/>
        </a:xfrm>
        <a:prstGeom prst="line">
          <a:avLst/>
        </a:prstGeom>
        <a:noFill/>
        <a:ln w="9525">
          <a:solidFill>
            <a:srgbClr val="000000"/>
          </a:solidFill>
          <a:round/>
        </a:ln>
      </xdr:spPr>
    </xdr:sp>
    <xdr:clientData/>
  </xdr:twoCellAnchor>
  <xdr:twoCellAnchor>
    <xdr:from>
      <xdr:col>2</xdr:col>
      <xdr:colOff>885825</xdr:colOff>
      <xdr:row>54</xdr:row>
      <xdr:rowOff>85725</xdr:rowOff>
    </xdr:from>
    <xdr:to>
      <xdr:col>3</xdr:col>
      <xdr:colOff>9525</xdr:colOff>
      <xdr:row>54</xdr:row>
      <xdr:rowOff>85725</xdr:rowOff>
    </xdr:to>
    <xdr:sp>
      <xdr:nvSpPr>
        <xdr:cNvPr id="147597" name="Line 148"/>
        <xdr:cNvSpPr>
          <a:spLocks noChangeShapeType="1"/>
        </xdr:cNvSpPr>
      </xdr:nvSpPr>
      <xdr:spPr>
        <a:xfrm>
          <a:off x="2028825" y="10868025"/>
          <a:ext cx="350520" cy="0"/>
        </a:xfrm>
        <a:prstGeom prst="line">
          <a:avLst/>
        </a:prstGeom>
        <a:noFill/>
        <a:ln w="9525">
          <a:solidFill>
            <a:srgbClr val="000000"/>
          </a:solidFill>
          <a:round/>
        </a:ln>
      </xdr:spPr>
    </xdr:sp>
    <xdr:clientData/>
  </xdr:twoCellAnchor>
  <xdr:twoCellAnchor>
    <xdr:from>
      <xdr:col>3</xdr:col>
      <xdr:colOff>514350</xdr:colOff>
      <xdr:row>55</xdr:row>
      <xdr:rowOff>123825</xdr:rowOff>
    </xdr:from>
    <xdr:to>
      <xdr:col>4</xdr:col>
      <xdr:colOff>28575</xdr:colOff>
      <xdr:row>55</xdr:row>
      <xdr:rowOff>123825</xdr:rowOff>
    </xdr:to>
    <xdr:sp>
      <xdr:nvSpPr>
        <xdr:cNvPr id="147598" name="Line 157"/>
        <xdr:cNvSpPr>
          <a:spLocks noChangeShapeType="1"/>
        </xdr:cNvSpPr>
      </xdr:nvSpPr>
      <xdr:spPr>
        <a:xfrm>
          <a:off x="2884170" y="11106150"/>
          <a:ext cx="893445" cy="0"/>
        </a:xfrm>
        <a:prstGeom prst="line">
          <a:avLst/>
        </a:prstGeom>
        <a:noFill/>
        <a:ln w="9525">
          <a:solidFill>
            <a:srgbClr val="000000"/>
          </a:solidFill>
          <a:round/>
        </a:ln>
      </xdr:spPr>
    </xdr:sp>
    <xdr:clientData/>
  </xdr:twoCellAnchor>
  <xdr:twoCellAnchor>
    <xdr:from>
      <xdr:col>3</xdr:col>
      <xdr:colOff>1171575</xdr:colOff>
      <xdr:row>56</xdr:row>
      <xdr:rowOff>123825</xdr:rowOff>
    </xdr:from>
    <xdr:to>
      <xdr:col>4</xdr:col>
      <xdr:colOff>0</xdr:colOff>
      <xdr:row>56</xdr:row>
      <xdr:rowOff>123825</xdr:rowOff>
    </xdr:to>
    <xdr:sp>
      <xdr:nvSpPr>
        <xdr:cNvPr id="147599" name="Line 159"/>
        <xdr:cNvSpPr>
          <a:spLocks noChangeShapeType="1"/>
        </xdr:cNvSpPr>
      </xdr:nvSpPr>
      <xdr:spPr>
        <a:xfrm flipV="1">
          <a:off x="3541395" y="11306175"/>
          <a:ext cx="207645" cy="0"/>
        </a:xfrm>
        <a:prstGeom prst="line">
          <a:avLst/>
        </a:prstGeom>
        <a:noFill/>
        <a:ln w="9525">
          <a:solidFill>
            <a:srgbClr val="000000"/>
          </a:solidFill>
          <a:round/>
        </a:ln>
      </xdr:spPr>
    </xdr:sp>
    <xdr:clientData/>
  </xdr:twoCellAnchor>
  <xdr:twoCellAnchor>
    <xdr:from>
      <xdr:col>2</xdr:col>
      <xdr:colOff>885825</xdr:colOff>
      <xdr:row>55</xdr:row>
      <xdr:rowOff>123825</xdr:rowOff>
    </xdr:from>
    <xdr:to>
      <xdr:col>2</xdr:col>
      <xdr:colOff>885825</xdr:colOff>
      <xdr:row>58</xdr:row>
      <xdr:rowOff>85725</xdr:rowOff>
    </xdr:to>
    <xdr:sp>
      <xdr:nvSpPr>
        <xdr:cNvPr id="147600" name="Line 162"/>
        <xdr:cNvSpPr>
          <a:spLocks noChangeShapeType="1"/>
        </xdr:cNvSpPr>
      </xdr:nvSpPr>
      <xdr:spPr>
        <a:xfrm flipH="1">
          <a:off x="2028825" y="11106150"/>
          <a:ext cx="0" cy="561975"/>
        </a:xfrm>
        <a:prstGeom prst="line">
          <a:avLst/>
        </a:prstGeom>
        <a:noFill/>
        <a:ln w="9525">
          <a:solidFill>
            <a:srgbClr val="000000"/>
          </a:solidFill>
          <a:round/>
        </a:ln>
      </xdr:spPr>
    </xdr:sp>
    <xdr:clientData/>
  </xdr:twoCellAnchor>
  <xdr:twoCellAnchor>
    <xdr:from>
      <xdr:col>2</xdr:col>
      <xdr:colOff>895350</xdr:colOff>
      <xdr:row>58</xdr:row>
      <xdr:rowOff>85725</xdr:rowOff>
    </xdr:from>
    <xdr:to>
      <xdr:col>3</xdr:col>
      <xdr:colOff>19050</xdr:colOff>
      <xdr:row>58</xdr:row>
      <xdr:rowOff>85725</xdr:rowOff>
    </xdr:to>
    <xdr:sp>
      <xdr:nvSpPr>
        <xdr:cNvPr id="147601" name="Line 163"/>
        <xdr:cNvSpPr>
          <a:spLocks noChangeShapeType="1"/>
        </xdr:cNvSpPr>
      </xdr:nvSpPr>
      <xdr:spPr>
        <a:xfrm>
          <a:off x="2038350" y="11668125"/>
          <a:ext cx="350520" cy="0"/>
        </a:xfrm>
        <a:prstGeom prst="line">
          <a:avLst/>
        </a:prstGeom>
        <a:noFill/>
        <a:ln w="9525">
          <a:solidFill>
            <a:srgbClr val="000000"/>
          </a:solidFill>
          <a:round/>
        </a:ln>
      </xdr:spPr>
    </xdr:sp>
    <xdr:clientData/>
  </xdr:twoCellAnchor>
  <xdr:twoCellAnchor>
    <xdr:from>
      <xdr:col>2</xdr:col>
      <xdr:colOff>895350</xdr:colOff>
      <xdr:row>57</xdr:row>
      <xdr:rowOff>104775</xdr:rowOff>
    </xdr:from>
    <xdr:to>
      <xdr:col>3</xdr:col>
      <xdr:colOff>19050</xdr:colOff>
      <xdr:row>57</xdr:row>
      <xdr:rowOff>104775</xdr:rowOff>
    </xdr:to>
    <xdr:sp>
      <xdr:nvSpPr>
        <xdr:cNvPr id="147602" name="Line 164"/>
        <xdr:cNvSpPr>
          <a:spLocks noChangeShapeType="1"/>
        </xdr:cNvSpPr>
      </xdr:nvSpPr>
      <xdr:spPr>
        <a:xfrm>
          <a:off x="2038350" y="11487150"/>
          <a:ext cx="350520" cy="0"/>
        </a:xfrm>
        <a:prstGeom prst="line">
          <a:avLst/>
        </a:prstGeom>
        <a:noFill/>
        <a:ln w="9525">
          <a:solidFill>
            <a:srgbClr val="000000"/>
          </a:solidFill>
          <a:round/>
        </a:ln>
      </xdr:spPr>
    </xdr:sp>
    <xdr:clientData/>
  </xdr:twoCellAnchor>
  <xdr:twoCellAnchor>
    <xdr:from>
      <xdr:col>2</xdr:col>
      <xdr:colOff>885825</xdr:colOff>
      <xdr:row>59</xdr:row>
      <xdr:rowOff>123825</xdr:rowOff>
    </xdr:from>
    <xdr:to>
      <xdr:col>2</xdr:col>
      <xdr:colOff>885825</xdr:colOff>
      <xdr:row>61</xdr:row>
      <xdr:rowOff>104775</xdr:rowOff>
    </xdr:to>
    <xdr:sp>
      <xdr:nvSpPr>
        <xdr:cNvPr id="147603" name="Line 167"/>
        <xdr:cNvSpPr>
          <a:spLocks noChangeShapeType="1"/>
        </xdr:cNvSpPr>
      </xdr:nvSpPr>
      <xdr:spPr>
        <a:xfrm flipH="1">
          <a:off x="2028825" y="11906250"/>
          <a:ext cx="0" cy="381000"/>
        </a:xfrm>
        <a:prstGeom prst="line">
          <a:avLst/>
        </a:prstGeom>
        <a:noFill/>
        <a:ln w="9525">
          <a:solidFill>
            <a:srgbClr val="000000"/>
          </a:solidFill>
          <a:round/>
        </a:ln>
      </xdr:spPr>
    </xdr:sp>
    <xdr:clientData/>
  </xdr:twoCellAnchor>
  <xdr:twoCellAnchor>
    <xdr:from>
      <xdr:col>2</xdr:col>
      <xdr:colOff>885825</xdr:colOff>
      <xdr:row>60</xdr:row>
      <xdr:rowOff>123825</xdr:rowOff>
    </xdr:from>
    <xdr:to>
      <xdr:col>3</xdr:col>
      <xdr:colOff>9525</xdr:colOff>
      <xdr:row>60</xdr:row>
      <xdr:rowOff>123825</xdr:rowOff>
    </xdr:to>
    <xdr:sp>
      <xdr:nvSpPr>
        <xdr:cNvPr id="147604" name="Line 168"/>
        <xdr:cNvSpPr>
          <a:spLocks noChangeShapeType="1"/>
        </xdr:cNvSpPr>
      </xdr:nvSpPr>
      <xdr:spPr>
        <a:xfrm>
          <a:off x="2028825" y="12106275"/>
          <a:ext cx="350520" cy="0"/>
        </a:xfrm>
        <a:prstGeom prst="line">
          <a:avLst/>
        </a:prstGeom>
        <a:noFill/>
        <a:ln w="9525">
          <a:solidFill>
            <a:srgbClr val="000000"/>
          </a:solidFill>
          <a:round/>
        </a:ln>
      </xdr:spPr>
    </xdr:sp>
    <xdr:clientData/>
  </xdr:twoCellAnchor>
  <xdr:twoCellAnchor>
    <xdr:from>
      <xdr:col>2</xdr:col>
      <xdr:colOff>895350</xdr:colOff>
      <xdr:row>61</xdr:row>
      <xdr:rowOff>114300</xdr:rowOff>
    </xdr:from>
    <xdr:to>
      <xdr:col>3</xdr:col>
      <xdr:colOff>19050</xdr:colOff>
      <xdr:row>61</xdr:row>
      <xdr:rowOff>114300</xdr:rowOff>
    </xdr:to>
    <xdr:sp>
      <xdr:nvSpPr>
        <xdr:cNvPr id="147605" name="Line 169"/>
        <xdr:cNvSpPr>
          <a:spLocks noChangeShapeType="1"/>
        </xdr:cNvSpPr>
      </xdr:nvSpPr>
      <xdr:spPr>
        <a:xfrm>
          <a:off x="2038350" y="12296775"/>
          <a:ext cx="350520" cy="0"/>
        </a:xfrm>
        <a:prstGeom prst="line">
          <a:avLst/>
        </a:prstGeom>
        <a:noFill/>
        <a:ln w="9525">
          <a:solidFill>
            <a:srgbClr val="000000"/>
          </a:solidFill>
          <a:round/>
        </a:ln>
      </xdr:spPr>
    </xdr:sp>
    <xdr:clientData/>
  </xdr:twoCellAnchor>
  <xdr:twoCellAnchor>
    <xdr:from>
      <xdr:col>7</xdr:col>
      <xdr:colOff>200025</xdr:colOff>
      <xdr:row>19</xdr:row>
      <xdr:rowOff>95250</xdr:rowOff>
    </xdr:from>
    <xdr:to>
      <xdr:col>7</xdr:col>
      <xdr:colOff>962025</xdr:colOff>
      <xdr:row>19</xdr:row>
      <xdr:rowOff>95250</xdr:rowOff>
    </xdr:to>
    <xdr:sp>
      <xdr:nvSpPr>
        <xdr:cNvPr id="147606" name="Line 170"/>
        <xdr:cNvSpPr>
          <a:spLocks noChangeShapeType="1"/>
        </xdr:cNvSpPr>
      </xdr:nvSpPr>
      <xdr:spPr>
        <a:xfrm>
          <a:off x="6242685" y="3933825"/>
          <a:ext cx="760095" cy="0"/>
        </a:xfrm>
        <a:prstGeom prst="line">
          <a:avLst/>
        </a:prstGeom>
        <a:noFill/>
        <a:ln w="9525">
          <a:solidFill>
            <a:srgbClr val="000000"/>
          </a:solidFill>
          <a:round/>
        </a:ln>
      </xdr:spPr>
    </xdr:sp>
    <xdr:clientData/>
  </xdr:twoCellAnchor>
  <xdr:twoCellAnchor>
    <xdr:from>
      <xdr:col>7</xdr:col>
      <xdr:colOff>552450</xdr:colOff>
      <xdr:row>23</xdr:row>
      <xdr:rowOff>142875</xdr:rowOff>
    </xdr:from>
    <xdr:to>
      <xdr:col>7</xdr:col>
      <xdr:colOff>942975</xdr:colOff>
      <xdr:row>23</xdr:row>
      <xdr:rowOff>142875</xdr:rowOff>
    </xdr:to>
    <xdr:sp>
      <xdr:nvSpPr>
        <xdr:cNvPr id="147607" name="Line 171"/>
        <xdr:cNvSpPr>
          <a:spLocks noChangeShapeType="1"/>
        </xdr:cNvSpPr>
      </xdr:nvSpPr>
      <xdr:spPr>
        <a:xfrm>
          <a:off x="6595110" y="4781550"/>
          <a:ext cx="390525" cy="0"/>
        </a:xfrm>
        <a:prstGeom prst="line">
          <a:avLst/>
        </a:prstGeom>
        <a:noFill/>
        <a:ln w="9525">
          <a:solidFill>
            <a:srgbClr val="000000"/>
          </a:solidFill>
          <a:round/>
        </a:ln>
      </xdr:spPr>
    </xdr:sp>
    <xdr:clientData/>
  </xdr:twoCellAnchor>
  <xdr:twoCellAnchor>
    <xdr:from>
      <xdr:col>3</xdr:col>
      <xdr:colOff>1257300</xdr:colOff>
      <xdr:row>19</xdr:row>
      <xdr:rowOff>95250</xdr:rowOff>
    </xdr:from>
    <xdr:to>
      <xdr:col>4</xdr:col>
      <xdr:colOff>9525</xdr:colOff>
      <xdr:row>19</xdr:row>
      <xdr:rowOff>95250</xdr:rowOff>
    </xdr:to>
    <xdr:sp>
      <xdr:nvSpPr>
        <xdr:cNvPr id="147608" name="Line 172"/>
        <xdr:cNvSpPr>
          <a:spLocks noChangeShapeType="1"/>
        </xdr:cNvSpPr>
      </xdr:nvSpPr>
      <xdr:spPr>
        <a:xfrm>
          <a:off x="3627120" y="3933825"/>
          <a:ext cx="131445" cy="0"/>
        </a:xfrm>
        <a:prstGeom prst="line">
          <a:avLst/>
        </a:prstGeom>
        <a:noFill/>
        <a:ln w="9525">
          <a:solidFill>
            <a:srgbClr val="000000"/>
          </a:solidFill>
          <a:round/>
        </a:ln>
      </xdr:spPr>
    </xdr:sp>
    <xdr:clientData/>
  </xdr:twoCellAnchor>
  <xdr:twoCellAnchor>
    <xdr:from>
      <xdr:col>3</xdr:col>
      <xdr:colOff>1266825</xdr:colOff>
      <xdr:row>20</xdr:row>
      <xdr:rowOff>104775</xdr:rowOff>
    </xdr:from>
    <xdr:to>
      <xdr:col>4</xdr:col>
      <xdr:colOff>19050</xdr:colOff>
      <xdr:row>20</xdr:row>
      <xdr:rowOff>104775</xdr:rowOff>
    </xdr:to>
    <xdr:sp>
      <xdr:nvSpPr>
        <xdr:cNvPr id="147609" name="Line 173"/>
        <xdr:cNvSpPr>
          <a:spLocks noChangeShapeType="1"/>
        </xdr:cNvSpPr>
      </xdr:nvSpPr>
      <xdr:spPr>
        <a:xfrm>
          <a:off x="3636645" y="4143375"/>
          <a:ext cx="131445" cy="0"/>
        </a:xfrm>
        <a:prstGeom prst="line">
          <a:avLst/>
        </a:prstGeom>
        <a:noFill/>
        <a:ln w="9525">
          <a:solidFill>
            <a:srgbClr val="000000"/>
          </a:solidFill>
          <a:round/>
        </a:ln>
      </xdr:spPr>
    </xdr:sp>
    <xdr:clientData/>
  </xdr:twoCellAnchor>
  <xdr:twoCellAnchor>
    <xdr:from>
      <xdr:col>3</xdr:col>
      <xdr:colOff>1257300</xdr:colOff>
      <xdr:row>21</xdr:row>
      <xdr:rowOff>104775</xdr:rowOff>
    </xdr:from>
    <xdr:to>
      <xdr:col>4</xdr:col>
      <xdr:colOff>9525</xdr:colOff>
      <xdr:row>21</xdr:row>
      <xdr:rowOff>104775</xdr:rowOff>
    </xdr:to>
    <xdr:sp>
      <xdr:nvSpPr>
        <xdr:cNvPr id="147610" name="Line 174"/>
        <xdr:cNvSpPr>
          <a:spLocks noChangeShapeType="1"/>
        </xdr:cNvSpPr>
      </xdr:nvSpPr>
      <xdr:spPr>
        <a:xfrm>
          <a:off x="3627120" y="4343400"/>
          <a:ext cx="131445" cy="0"/>
        </a:xfrm>
        <a:prstGeom prst="line">
          <a:avLst/>
        </a:prstGeom>
        <a:noFill/>
        <a:ln w="9525">
          <a:solidFill>
            <a:srgbClr val="000000"/>
          </a:solidFill>
          <a:round/>
        </a:ln>
      </xdr:spPr>
    </xdr:sp>
    <xdr:clientData/>
  </xdr:twoCellAnchor>
  <xdr:twoCellAnchor>
    <xdr:from>
      <xdr:col>3</xdr:col>
      <xdr:colOff>1257300</xdr:colOff>
      <xdr:row>22</xdr:row>
      <xdr:rowOff>104775</xdr:rowOff>
    </xdr:from>
    <xdr:to>
      <xdr:col>4</xdr:col>
      <xdr:colOff>9525</xdr:colOff>
      <xdr:row>22</xdr:row>
      <xdr:rowOff>104775</xdr:rowOff>
    </xdr:to>
    <xdr:sp>
      <xdr:nvSpPr>
        <xdr:cNvPr id="147611" name="Line 175"/>
        <xdr:cNvSpPr>
          <a:spLocks noChangeShapeType="1"/>
        </xdr:cNvSpPr>
      </xdr:nvSpPr>
      <xdr:spPr>
        <a:xfrm>
          <a:off x="3627120" y="4543425"/>
          <a:ext cx="131445" cy="0"/>
        </a:xfrm>
        <a:prstGeom prst="line">
          <a:avLst/>
        </a:prstGeom>
        <a:noFill/>
        <a:ln w="9525">
          <a:solidFill>
            <a:srgbClr val="000000"/>
          </a:solidFill>
          <a:round/>
        </a:ln>
      </xdr:spPr>
    </xdr:sp>
    <xdr:clientData/>
  </xdr:twoCellAnchor>
  <xdr:twoCellAnchor>
    <xdr:from>
      <xdr:col>3</xdr:col>
      <xdr:colOff>1257300</xdr:colOff>
      <xdr:row>23</xdr:row>
      <xdr:rowOff>95250</xdr:rowOff>
    </xdr:from>
    <xdr:to>
      <xdr:col>4</xdr:col>
      <xdr:colOff>9525</xdr:colOff>
      <xdr:row>23</xdr:row>
      <xdr:rowOff>95250</xdr:rowOff>
    </xdr:to>
    <xdr:sp>
      <xdr:nvSpPr>
        <xdr:cNvPr id="147612" name="Line 176"/>
        <xdr:cNvSpPr>
          <a:spLocks noChangeShapeType="1"/>
        </xdr:cNvSpPr>
      </xdr:nvSpPr>
      <xdr:spPr>
        <a:xfrm>
          <a:off x="3627120" y="4733925"/>
          <a:ext cx="131445" cy="0"/>
        </a:xfrm>
        <a:prstGeom prst="line">
          <a:avLst/>
        </a:prstGeom>
        <a:noFill/>
        <a:ln w="9525">
          <a:solidFill>
            <a:srgbClr val="000000"/>
          </a:solidFill>
          <a:round/>
        </a:ln>
      </xdr:spPr>
    </xdr:sp>
    <xdr:clientData/>
  </xdr:twoCellAnchor>
  <xdr:twoCellAnchor>
    <xdr:from>
      <xdr:col>3</xdr:col>
      <xdr:colOff>1266825</xdr:colOff>
      <xdr:row>24</xdr:row>
      <xdr:rowOff>104775</xdr:rowOff>
    </xdr:from>
    <xdr:to>
      <xdr:col>4</xdr:col>
      <xdr:colOff>19050</xdr:colOff>
      <xdr:row>24</xdr:row>
      <xdr:rowOff>104775</xdr:rowOff>
    </xdr:to>
    <xdr:sp>
      <xdr:nvSpPr>
        <xdr:cNvPr id="147613" name="Line 177"/>
        <xdr:cNvSpPr>
          <a:spLocks noChangeShapeType="1"/>
        </xdr:cNvSpPr>
      </xdr:nvSpPr>
      <xdr:spPr>
        <a:xfrm>
          <a:off x="3636645" y="4943475"/>
          <a:ext cx="131445" cy="0"/>
        </a:xfrm>
        <a:prstGeom prst="line">
          <a:avLst/>
        </a:prstGeom>
        <a:noFill/>
        <a:ln w="9525">
          <a:solidFill>
            <a:srgbClr val="000000"/>
          </a:solidFill>
          <a:round/>
        </a:ln>
      </xdr:spPr>
    </xdr:sp>
    <xdr:clientData/>
  </xdr:twoCellAnchor>
  <xdr:twoCellAnchor>
    <xdr:from>
      <xdr:col>3</xdr:col>
      <xdr:colOff>1266825</xdr:colOff>
      <xdr:row>25</xdr:row>
      <xdr:rowOff>95250</xdr:rowOff>
    </xdr:from>
    <xdr:to>
      <xdr:col>4</xdr:col>
      <xdr:colOff>19050</xdr:colOff>
      <xdr:row>25</xdr:row>
      <xdr:rowOff>95250</xdr:rowOff>
    </xdr:to>
    <xdr:sp>
      <xdr:nvSpPr>
        <xdr:cNvPr id="147614" name="Line 178"/>
        <xdr:cNvSpPr>
          <a:spLocks noChangeShapeType="1"/>
        </xdr:cNvSpPr>
      </xdr:nvSpPr>
      <xdr:spPr>
        <a:xfrm>
          <a:off x="3636645" y="5133975"/>
          <a:ext cx="131445" cy="0"/>
        </a:xfrm>
        <a:prstGeom prst="line">
          <a:avLst/>
        </a:prstGeom>
        <a:noFill/>
        <a:ln w="9525">
          <a:solidFill>
            <a:srgbClr val="000000"/>
          </a:solidFill>
          <a:round/>
        </a:ln>
      </xdr:spPr>
    </xdr:sp>
    <xdr:clientData/>
  </xdr:twoCellAnchor>
  <xdr:twoCellAnchor>
    <xdr:from>
      <xdr:col>3</xdr:col>
      <xdr:colOff>1266825</xdr:colOff>
      <xdr:row>26</xdr:row>
      <xdr:rowOff>114300</xdr:rowOff>
    </xdr:from>
    <xdr:to>
      <xdr:col>4</xdr:col>
      <xdr:colOff>19050</xdr:colOff>
      <xdr:row>26</xdr:row>
      <xdr:rowOff>114300</xdr:rowOff>
    </xdr:to>
    <xdr:sp>
      <xdr:nvSpPr>
        <xdr:cNvPr id="147615" name="Line 179"/>
        <xdr:cNvSpPr>
          <a:spLocks noChangeShapeType="1"/>
        </xdr:cNvSpPr>
      </xdr:nvSpPr>
      <xdr:spPr>
        <a:xfrm>
          <a:off x="3636645" y="5353050"/>
          <a:ext cx="131445" cy="0"/>
        </a:xfrm>
        <a:prstGeom prst="line">
          <a:avLst/>
        </a:prstGeom>
        <a:noFill/>
        <a:ln w="9525">
          <a:solidFill>
            <a:srgbClr val="000000"/>
          </a:solidFill>
          <a:round/>
        </a:ln>
      </xdr:spPr>
    </xdr:sp>
    <xdr:clientData/>
  </xdr:twoCellAnchor>
  <xdr:twoCellAnchor>
    <xdr:from>
      <xdr:col>3</xdr:col>
      <xdr:colOff>1266825</xdr:colOff>
      <xdr:row>27</xdr:row>
      <xdr:rowOff>95250</xdr:rowOff>
    </xdr:from>
    <xdr:to>
      <xdr:col>4</xdr:col>
      <xdr:colOff>19050</xdr:colOff>
      <xdr:row>27</xdr:row>
      <xdr:rowOff>95250</xdr:rowOff>
    </xdr:to>
    <xdr:sp>
      <xdr:nvSpPr>
        <xdr:cNvPr id="147616" name="Line 180"/>
        <xdr:cNvSpPr>
          <a:spLocks noChangeShapeType="1"/>
        </xdr:cNvSpPr>
      </xdr:nvSpPr>
      <xdr:spPr>
        <a:xfrm>
          <a:off x="3636645" y="5534025"/>
          <a:ext cx="131445" cy="0"/>
        </a:xfrm>
        <a:prstGeom prst="line">
          <a:avLst/>
        </a:prstGeom>
        <a:noFill/>
        <a:ln w="9525">
          <a:solidFill>
            <a:srgbClr val="000000"/>
          </a:solidFill>
          <a:round/>
        </a:ln>
      </xdr:spPr>
    </xdr:sp>
    <xdr:clientData/>
  </xdr:twoCellAnchor>
  <xdr:twoCellAnchor>
    <xdr:from>
      <xdr:col>3</xdr:col>
      <xdr:colOff>1266825</xdr:colOff>
      <xdr:row>28</xdr:row>
      <xdr:rowOff>95250</xdr:rowOff>
    </xdr:from>
    <xdr:to>
      <xdr:col>4</xdr:col>
      <xdr:colOff>19050</xdr:colOff>
      <xdr:row>28</xdr:row>
      <xdr:rowOff>95250</xdr:rowOff>
    </xdr:to>
    <xdr:sp>
      <xdr:nvSpPr>
        <xdr:cNvPr id="147617" name="Line 181"/>
        <xdr:cNvSpPr>
          <a:spLocks noChangeShapeType="1"/>
        </xdr:cNvSpPr>
      </xdr:nvSpPr>
      <xdr:spPr>
        <a:xfrm>
          <a:off x="3636645" y="5734050"/>
          <a:ext cx="131445" cy="0"/>
        </a:xfrm>
        <a:prstGeom prst="line">
          <a:avLst/>
        </a:prstGeom>
        <a:noFill/>
        <a:ln w="9525">
          <a:solidFill>
            <a:srgbClr val="000000"/>
          </a:solidFill>
          <a:round/>
        </a:ln>
      </xdr:spPr>
    </xdr:sp>
    <xdr:clientData/>
  </xdr:twoCellAnchor>
  <xdr:twoCellAnchor>
    <xdr:from>
      <xdr:col>3</xdr:col>
      <xdr:colOff>1266825</xdr:colOff>
      <xdr:row>29</xdr:row>
      <xdr:rowOff>104775</xdr:rowOff>
    </xdr:from>
    <xdr:to>
      <xdr:col>4</xdr:col>
      <xdr:colOff>19050</xdr:colOff>
      <xdr:row>29</xdr:row>
      <xdr:rowOff>104775</xdr:rowOff>
    </xdr:to>
    <xdr:sp>
      <xdr:nvSpPr>
        <xdr:cNvPr id="147618" name="Line 182"/>
        <xdr:cNvSpPr>
          <a:spLocks noChangeShapeType="1"/>
        </xdr:cNvSpPr>
      </xdr:nvSpPr>
      <xdr:spPr>
        <a:xfrm>
          <a:off x="3636645" y="5943600"/>
          <a:ext cx="131445" cy="0"/>
        </a:xfrm>
        <a:prstGeom prst="line">
          <a:avLst/>
        </a:prstGeom>
        <a:noFill/>
        <a:ln w="9525">
          <a:solidFill>
            <a:srgbClr val="000000"/>
          </a:solidFill>
          <a:round/>
        </a:ln>
      </xdr:spPr>
    </xdr:sp>
    <xdr:clientData/>
  </xdr:twoCellAnchor>
  <xdr:twoCellAnchor>
    <xdr:from>
      <xdr:col>3</xdr:col>
      <xdr:colOff>1276350</xdr:colOff>
      <xdr:row>30</xdr:row>
      <xdr:rowOff>85725</xdr:rowOff>
    </xdr:from>
    <xdr:to>
      <xdr:col>4</xdr:col>
      <xdr:colOff>28575</xdr:colOff>
      <xdr:row>30</xdr:row>
      <xdr:rowOff>85725</xdr:rowOff>
    </xdr:to>
    <xdr:sp>
      <xdr:nvSpPr>
        <xdr:cNvPr id="147619" name="Line 183"/>
        <xdr:cNvSpPr>
          <a:spLocks noChangeShapeType="1"/>
        </xdr:cNvSpPr>
      </xdr:nvSpPr>
      <xdr:spPr>
        <a:xfrm>
          <a:off x="3646170" y="6124575"/>
          <a:ext cx="131445" cy="0"/>
        </a:xfrm>
        <a:prstGeom prst="line">
          <a:avLst/>
        </a:prstGeom>
        <a:noFill/>
        <a:ln w="9525">
          <a:solidFill>
            <a:srgbClr val="000000"/>
          </a:solidFill>
          <a:round/>
        </a:ln>
      </xdr:spPr>
    </xdr:sp>
    <xdr:clientData/>
  </xdr:twoCellAnchor>
  <xdr:twoCellAnchor>
    <xdr:from>
      <xdr:col>3</xdr:col>
      <xdr:colOff>1276350</xdr:colOff>
      <xdr:row>31</xdr:row>
      <xdr:rowOff>95250</xdr:rowOff>
    </xdr:from>
    <xdr:to>
      <xdr:col>4</xdr:col>
      <xdr:colOff>28575</xdr:colOff>
      <xdr:row>31</xdr:row>
      <xdr:rowOff>95250</xdr:rowOff>
    </xdr:to>
    <xdr:sp>
      <xdr:nvSpPr>
        <xdr:cNvPr id="147620" name="Line 184"/>
        <xdr:cNvSpPr>
          <a:spLocks noChangeShapeType="1"/>
        </xdr:cNvSpPr>
      </xdr:nvSpPr>
      <xdr:spPr>
        <a:xfrm>
          <a:off x="3646170" y="6334125"/>
          <a:ext cx="131445" cy="0"/>
        </a:xfrm>
        <a:prstGeom prst="line">
          <a:avLst/>
        </a:prstGeom>
        <a:noFill/>
        <a:ln w="9525">
          <a:solidFill>
            <a:srgbClr val="000000"/>
          </a:solidFill>
          <a:round/>
        </a:ln>
      </xdr:spPr>
    </xdr:sp>
    <xdr:clientData/>
  </xdr:twoCellAnchor>
  <xdr:twoCellAnchor>
    <xdr:from>
      <xdr:col>3</xdr:col>
      <xdr:colOff>1266825</xdr:colOff>
      <xdr:row>32</xdr:row>
      <xdr:rowOff>114300</xdr:rowOff>
    </xdr:from>
    <xdr:to>
      <xdr:col>4</xdr:col>
      <xdr:colOff>19050</xdr:colOff>
      <xdr:row>32</xdr:row>
      <xdr:rowOff>114300</xdr:rowOff>
    </xdr:to>
    <xdr:sp>
      <xdr:nvSpPr>
        <xdr:cNvPr id="147621" name="Line 185"/>
        <xdr:cNvSpPr>
          <a:spLocks noChangeShapeType="1"/>
        </xdr:cNvSpPr>
      </xdr:nvSpPr>
      <xdr:spPr>
        <a:xfrm>
          <a:off x="3636645" y="6553200"/>
          <a:ext cx="131445" cy="0"/>
        </a:xfrm>
        <a:prstGeom prst="line">
          <a:avLst/>
        </a:prstGeom>
        <a:noFill/>
        <a:ln w="9525">
          <a:solidFill>
            <a:srgbClr val="000000"/>
          </a:solidFill>
          <a:round/>
        </a:ln>
      </xdr:spPr>
    </xdr:sp>
    <xdr:clientData/>
  </xdr:twoCellAnchor>
  <xdr:twoCellAnchor>
    <xdr:from>
      <xdr:col>3</xdr:col>
      <xdr:colOff>904875</xdr:colOff>
      <xdr:row>61</xdr:row>
      <xdr:rowOff>95250</xdr:rowOff>
    </xdr:from>
    <xdr:to>
      <xdr:col>3</xdr:col>
      <xdr:colOff>1362075</xdr:colOff>
      <xdr:row>61</xdr:row>
      <xdr:rowOff>95250</xdr:rowOff>
    </xdr:to>
    <xdr:sp>
      <xdr:nvSpPr>
        <xdr:cNvPr id="147622" name="Line 187"/>
        <xdr:cNvSpPr>
          <a:spLocks noChangeShapeType="1"/>
        </xdr:cNvSpPr>
      </xdr:nvSpPr>
      <xdr:spPr>
        <a:xfrm>
          <a:off x="3274695" y="12277725"/>
          <a:ext cx="457200" cy="0"/>
        </a:xfrm>
        <a:prstGeom prst="line">
          <a:avLst/>
        </a:prstGeom>
        <a:noFill/>
        <a:ln w="9525">
          <a:solidFill>
            <a:srgbClr val="000000"/>
          </a:solidFill>
          <a:round/>
        </a:ln>
      </xdr:spPr>
    </xdr:sp>
    <xdr:clientData/>
  </xdr:twoCellAnchor>
  <xdr:twoCellAnchor>
    <xdr:from>
      <xdr:col>3</xdr:col>
      <xdr:colOff>1152525</xdr:colOff>
      <xdr:row>61</xdr:row>
      <xdr:rowOff>95250</xdr:rowOff>
    </xdr:from>
    <xdr:to>
      <xdr:col>3</xdr:col>
      <xdr:colOff>1152525</xdr:colOff>
      <xdr:row>63</xdr:row>
      <xdr:rowOff>85725</xdr:rowOff>
    </xdr:to>
    <xdr:sp>
      <xdr:nvSpPr>
        <xdr:cNvPr id="147623" name="Line 188"/>
        <xdr:cNvSpPr>
          <a:spLocks noChangeShapeType="1"/>
        </xdr:cNvSpPr>
      </xdr:nvSpPr>
      <xdr:spPr>
        <a:xfrm flipH="1">
          <a:off x="3522345" y="12277725"/>
          <a:ext cx="0" cy="390525"/>
        </a:xfrm>
        <a:prstGeom prst="line">
          <a:avLst/>
        </a:prstGeom>
        <a:noFill/>
        <a:ln w="9525">
          <a:solidFill>
            <a:srgbClr val="000000"/>
          </a:solidFill>
          <a:round/>
        </a:ln>
      </xdr:spPr>
    </xdr:sp>
    <xdr:clientData/>
  </xdr:twoCellAnchor>
  <xdr:twoCellAnchor>
    <xdr:from>
      <xdr:col>3</xdr:col>
      <xdr:colOff>1152525</xdr:colOff>
      <xdr:row>62</xdr:row>
      <xdr:rowOff>104775</xdr:rowOff>
    </xdr:from>
    <xdr:to>
      <xdr:col>3</xdr:col>
      <xdr:colOff>1362075</xdr:colOff>
      <xdr:row>62</xdr:row>
      <xdr:rowOff>104775</xdr:rowOff>
    </xdr:to>
    <xdr:sp>
      <xdr:nvSpPr>
        <xdr:cNvPr id="147624" name="Line 189"/>
        <xdr:cNvSpPr>
          <a:spLocks noChangeShapeType="1"/>
        </xdr:cNvSpPr>
      </xdr:nvSpPr>
      <xdr:spPr>
        <a:xfrm flipV="1">
          <a:off x="3522345" y="12487275"/>
          <a:ext cx="209550" cy="0"/>
        </a:xfrm>
        <a:prstGeom prst="line">
          <a:avLst/>
        </a:prstGeom>
        <a:noFill/>
        <a:ln w="9525">
          <a:solidFill>
            <a:srgbClr val="000000"/>
          </a:solidFill>
          <a:round/>
        </a:ln>
      </xdr:spPr>
    </xdr:sp>
    <xdr:clientData/>
  </xdr:twoCellAnchor>
  <xdr:twoCellAnchor>
    <xdr:from>
      <xdr:col>3</xdr:col>
      <xdr:colOff>1152525</xdr:colOff>
      <xdr:row>63</xdr:row>
      <xdr:rowOff>76200</xdr:rowOff>
    </xdr:from>
    <xdr:to>
      <xdr:col>3</xdr:col>
      <xdr:colOff>1352550</xdr:colOff>
      <xdr:row>63</xdr:row>
      <xdr:rowOff>76200</xdr:rowOff>
    </xdr:to>
    <xdr:sp>
      <xdr:nvSpPr>
        <xdr:cNvPr id="147625" name="Line 190"/>
        <xdr:cNvSpPr>
          <a:spLocks noChangeShapeType="1"/>
        </xdr:cNvSpPr>
      </xdr:nvSpPr>
      <xdr:spPr>
        <a:xfrm>
          <a:off x="3522345" y="12658725"/>
          <a:ext cx="200025" cy="0"/>
        </a:xfrm>
        <a:prstGeom prst="line">
          <a:avLst/>
        </a:prstGeom>
        <a:noFill/>
        <a:ln w="9525">
          <a:solidFill>
            <a:srgbClr val="000000"/>
          </a:solidFill>
          <a:round/>
        </a:ln>
      </xdr:spPr>
    </xdr:sp>
    <xdr:clientData/>
  </xdr:twoCellAnchor>
  <xdr:twoCellAnchor>
    <xdr:from>
      <xdr:col>2</xdr:col>
      <xdr:colOff>857250</xdr:colOff>
      <xdr:row>35</xdr:row>
      <xdr:rowOff>123825</xdr:rowOff>
    </xdr:from>
    <xdr:to>
      <xdr:col>2</xdr:col>
      <xdr:colOff>1181100</xdr:colOff>
      <xdr:row>35</xdr:row>
      <xdr:rowOff>123825</xdr:rowOff>
    </xdr:to>
    <xdr:sp>
      <xdr:nvSpPr>
        <xdr:cNvPr id="147626" name="Line 136"/>
        <xdr:cNvSpPr>
          <a:spLocks noChangeShapeType="1"/>
        </xdr:cNvSpPr>
      </xdr:nvSpPr>
      <xdr:spPr>
        <a:xfrm>
          <a:off x="2000250" y="7162800"/>
          <a:ext cx="323850" cy="0"/>
        </a:xfrm>
        <a:prstGeom prst="line">
          <a:avLst/>
        </a:prstGeom>
        <a:noFill/>
        <a:ln w="9525">
          <a:solidFill>
            <a:srgbClr val="000000"/>
          </a:solidFill>
          <a:round/>
        </a:ln>
      </xdr:spPr>
    </xdr:sp>
    <xdr:clientData/>
  </xdr:twoCellAnchor>
  <xdr:twoCellAnchor>
    <xdr:from>
      <xdr:col>2</xdr:col>
      <xdr:colOff>857250</xdr:colOff>
      <xdr:row>42</xdr:row>
      <xdr:rowOff>104775</xdr:rowOff>
    </xdr:from>
    <xdr:to>
      <xdr:col>2</xdr:col>
      <xdr:colOff>1181100</xdr:colOff>
      <xdr:row>42</xdr:row>
      <xdr:rowOff>104775</xdr:rowOff>
    </xdr:to>
    <xdr:sp>
      <xdr:nvSpPr>
        <xdr:cNvPr id="147627" name="Line 136"/>
        <xdr:cNvSpPr>
          <a:spLocks noChangeShapeType="1"/>
        </xdr:cNvSpPr>
      </xdr:nvSpPr>
      <xdr:spPr>
        <a:xfrm>
          <a:off x="2000250" y="8486775"/>
          <a:ext cx="323850" cy="0"/>
        </a:xfrm>
        <a:prstGeom prst="line">
          <a:avLst/>
        </a:prstGeom>
        <a:noFill/>
        <a:ln w="9525">
          <a:solidFill>
            <a:srgbClr val="000000"/>
          </a:solidFill>
          <a:round/>
        </a:ln>
      </xdr:spPr>
    </xdr:sp>
    <xdr:clientData/>
  </xdr:twoCellAnchor>
  <xdr:twoCellAnchor>
    <xdr:from>
      <xdr:col>2</xdr:col>
      <xdr:colOff>619125</xdr:colOff>
      <xdr:row>48</xdr:row>
      <xdr:rowOff>123825</xdr:rowOff>
    </xdr:from>
    <xdr:to>
      <xdr:col>2</xdr:col>
      <xdr:colOff>876300</xdr:colOff>
      <xdr:row>48</xdr:row>
      <xdr:rowOff>123825</xdr:rowOff>
    </xdr:to>
    <xdr:sp>
      <xdr:nvSpPr>
        <xdr:cNvPr id="147628" name="Line 29"/>
        <xdr:cNvSpPr>
          <a:spLocks noChangeShapeType="1"/>
        </xdr:cNvSpPr>
      </xdr:nvSpPr>
      <xdr:spPr>
        <a:xfrm>
          <a:off x="1762125" y="9705975"/>
          <a:ext cx="257175" cy="0"/>
        </a:xfrm>
        <a:prstGeom prst="line">
          <a:avLst/>
        </a:prstGeom>
        <a:noFill/>
        <a:ln w="9525">
          <a:solidFill>
            <a:srgbClr val="000000"/>
          </a:solidFill>
          <a:round/>
        </a:ln>
      </xdr:spPr>
    </xdr:sp>
    <xdr:clientData/>
  </xdr:twoCellAnchor>
  <xdr:twoCellAnchor>
    <xdr:from>
      <xdr:col>2</xdr:col>
      <xdr:colOff>885825</xdr:colOff>
      <xdr:row>59</xdr:row>
      <xdr:rowOff>123825</xdr:rowOff>
    </xdr:from>
    <xdr:to>
      <xdr:col>3</xdr:col>
      <xdr:colOff>9525</xdr:colOff>
      <xdr:row>59</xdr:row>
      <xdr:rowOff>123825</xdr:rowOff>
    </xdr:to>
    <xdr:sp>
      <xdr:nvSpPr>
        <xdr:cNvPr id="147629" name="Line 148"/>
        <xdr:cNvSpPr>
          <a:spLocks noChangeShapeType="1"/>
        </xdr:cNvSpPr>
      </xdr:nvSpPr>
      <xdr:spPr>
        <a:xfrm>
          <a:off x="2028825" y="11906250"/>
          <a:ext cx="350520" cy="0"/>
        </a:xfrm>
        <a:prstGeom prst="line">
          <a:avLst/>
        </a:prstGeom>
        <a:noFill/>
        <a:ln w="9525">
          <a:solidFill>
            <a:srgbClr val="000000"/>
          </a:solidFill>
          <a:round/>
        </a:ln>
      </xdr:spPr>
    </xdr:sp>
    <xdr:clientData/>
  </xdr:twoCellAnchor>
  <xdr:twoCellAnchor>
    <xdr:from>
      <xdr:col>2</xdr:col>
      <xdr:colOff>923925</xdr:colOff>
      <xdr:row>55</xdr:row>
      <xdr:rowOff>104775</xdr:rowOff>
    </xdr:from>
    <xdr:to>
      <xdr:col>3</xdr:col>
      <xdr:colOff>47625</xdr:colOff>
      <xdr:row>55</xdr:row>
      <xdr:rowOff>104775</xdr:rowOff>
    </xdr:to>
    <xdr:sp>
      <xdr:nvSpPr>
        <xdr:cNvPr id="147630" name="Line 148"/>
        <xdr:cNvSpPr>
          <a:spLocks noChangeShapeType="1"/>
        </xdr:cNvSpPr>
      </xdr:nvSpPr>
      <xdr:spPr>
        <a:xfrm>
          <a:off x="2066925" y="11087100"/>
          <a:ext cx="350520" cy="0"/>
        </a:xfrm>
        <a:prstGeom prst="line">
          <a:avLst/>
        </a:prstGeom>
        <a:noFill/>
        <a:ln w="9525">
          <a:solidFill>
            <a:srgbClr val="000000"/>
          </a:solidFill>
          <a:round/>
        </a:ln>
      </xdr:spPr>
    </xdr:sp>
    <xdr:clientData/>
  </xdr:twoCellAnchor>
  <xdr:twoCellAnchor>
    <xdr:from>
      <xdr:col>2</xdr:col>
      <xdr:colOff>895350</xdr:colOff>
      <xdr:row>49</xdr:row>
      <xdr:rowOff>123825</xdr:rowOff>
    </xdr:from>
    <xdr:to>
      <xdr:col>3</xdr:col>
      <xdr:colOff>19050</xdr:colOff>
      <xdr:row>49</xdr:row>
      <xdr:rowOff>123825</xdr:rowOff>
    </xdr:to>
    <xdr:sp>
      <xdr:nvSpPr>
        <xdr:cNvPr id="147631" name="Line 148"/>
        <xdr:cNvSpPr>
          <a:spLocks noChangeShapeType="1"/>
        </xdr:cNvSpPr>
      </xdr:nvSpPr>
      <xdr:spPr>
        <a:xfrm>
          <a:off x="2038350" y="9906000"/>
          <a:ext cx="350520" cy="0"/>
        </a:xfrm>
        <a:prstGeom prst="line">
          <a:avLst/>
        </a:prstGeom>
        <a:noFill/>
        <a:ln w="9525">
          <a:solidFill>
            <a:srgbClr val="000000"/>
          </a:solidFill>
          <a:round/>
        </a:ln>
      </xdr:spPr>
    </xdr:sp>
    <xdr:clientData/>
  </xdr:twoCellAnchor>
  <xdr:twoCellAnchor>
    <xdr:from>
      <xdr:col>3</xdr:col>
      <xdr:colOff>1162050</xdr:colOff>
      <xdr:row>55</xdr:row>
      <xdr:rowOff>142875</xdr:rowOff>
    </xdr:from>
    <xdr:to>
      <xdr:col>3</xdr:col>
      <xdr:colOff>1162050</xdr:colOff>
      <xdr:row>57</xdr:row>
      <xdr:rowOff>133350</xdr:rowOff>
    </xdr:to>
    <xdr:sp>
      <xdr:nvSpPr>
        <xdr:cNvPr id="147632" name="Line 188"/>
        <xdr:cNvSpPr>
          <a:spLocks noChangeShapeType="1"/>
        </xdr:cNvSpPr>
      </xdr:nvSpPr>
      <xdr:spPr>
        <a:xfrm flipH="1">
          <a:off x="3531870" y="11125200"/>
          <a:ext cx="0" cy="390525"/>
        </a:xfrm>
        <a:prstGeom prst="line">
          <a:avLst/>
        </a:prstGeom>
        <a:noFill/>
        <a:ln w="9525">
          <a:solidFill>
            <a:srgbClr val="000000"/>
          </a:solidFill>
          <a:round/>
        </a:ln>
      </xdr:spPr>
    </xdr:sp>
    <xdr:clientData/>
  </xdr:twoCellAnchor>
  <xdr:twoCellAnchor>
    <xdr:from>
      <xdr:col>3</xdr:col>
      <xdr:colOff>1181100</xdr:colOff>
      <xdr:row>57</xdr:row>
      <xdr:rowOff>123825</xdr:rowOff>
    </xdr:from>
    <xdr:to>
      <xdr:col>4</xdr:col>
      <xdr:colOff>9525</xdr:colOff>
      <xdr:row>57</xdr:row>
      <xdr:rowOff>123825</xdr:rowOff>
    </xdr:to>
    <xdr:sp>
      <xdr:nvSpPr>
        <xdr:cNvPr id="147633" name="Line 159"/>
        <xdr:cNvSpPr>
          <a:spLocks noChangeShapeType="1"/>
        </xdr:cNvSpPr>
      </xdr:nvSpPr>
      <xdr:spPr>
        <a:xfrm flipV="1">
          <a:off x="3550920" y="11506200"/>
          <a:ext cx="207645" cy="0"/>
        </a:xfrm>
        <a:prstGeom prst="line">
          <a:avLst/>
        </a:prstGeom>
        <a:noFill/>
        <a:ln w="9525">
          <a:solidFill>
            <a:srgbClr val="000000"/>
          </a:solidFill>
          <a:round/>
        </a:ln>
      </xdr:spPr>
    </xdr:sp>
    <xdr:clientData/>
  </xdr:twoCellAnchor>
  <xdr:twoCellAnchor>
    <xdr:from>
      <xdr:col>2</xdr:col>
      <xdr:colOff>876300</xdr:colOff>
      <xdr:row>58</xdr:row>
      <xdr:rowOff>38100</xdr:rowOff>
    </xdr:from>
    <xdr:to>
      <xdr:col>2</xdr:col>
      <xdr:colOff>876300</xdr:colOff>
      <xdr:row>60</xdr:row>
      <xdr:rowOff>19050</xdr:rowOff>
    </xdr:to>
    <xdr:sp>
      <xdr:nvSpPr>
        <xdr:cNvPr id="147634" name="Line 167"/>
        <xdr:cNvSpPr>
          <a:spLocks noChangeShapeType="1"/>
        </xdr:cNvSpPr>
      </xdr:nvSpPr>
      <xdr:spPr>
        <a:xfrm flipH="1">
          <a:off x="2019300" y="11620500"/>
          <a:ext cx="0" cy="381000"/>
        </a:xfrm>
        <a:prstGeom prst="line">
          <a:avLst/>
        </a:prstGeom>
        <a:noFill/>
        <a:ln w="9525">
          <a:solidFill>
            <a:srgbClr val="000000"/>
          </a:solidFill>
          <a:rou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ers\kunhua\Downloads\\\Users\kunhua\Downloads\F:\My%20job\&#20013;&#21270;&#33647;&#21697;\WINDOWS\Desktop\&#33487;&#24030;&#33647;&#19994;&#35780;&#20272;\&#21830;&#26631;&#35780;&#20272;&#36164;&#26009;-&#22635;&#349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Users\kunhua\Downloads\\\Users\kunhua\Downloads\F:\&#19987;&#19994;&#26631;&#20934;\&#30005;&#23376;&#24037;&#20316;&#24213;&#31295;\&#32929;&#20221;&#24213;&#31295;(&#20462;&#35746;&#65289;\9(&#20116;)&#36135;&#24065;&#36164;&#37329;&#19982;&#20854;&#20182;&#29305;&#27530;&#20107;&#39033;&#31867;.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ers\kunhua\Downloads\\\Users\kunhua\Downloads\F:\&#19987;&#19994;&#26631;&#20934;\&#30005;&#23376;&#24037;&#20316;&#24213;&#31295;\&#32929;&#20221;&#24213;&#31295;(&#20462;&#35746;&#65289;\3&#39318;&#3492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ers\kunhua\Downloads\D:\Users\kunhua\Downloads\&#19987;&#19994;&#37096;__&#29579;&#26195;&#26126;\&#35780;&#20272;&#24037;&#20316;&#24213;&#31295;\wxm\&#24213;&#31295;&#30005;&#23376;&#29256;3\(&#19968;)&#38144;&#21806;&#19982;&#25910;&#27454;&#24490;&#29615;&#3186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ers\kunhua\Downloads\\\Users\kunhua\Downloads\F:\&#29976;&#32899;&#38634;&#26494;\&#38634;&#26494;&#25253;&#21578;\&#23384;&#36135;&#35780;&#20272;&#24213;&#31295;(&#26417;)\5(&#19968;)&#38144;&#21806;&#19982;&#25910;&#27454;&#24490;&#29615;&#3186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Users\kunhua\Downloads\\\Users\kunhua\Downloads\F:\&#19987;&#19994;&#26631;&#20934;\&#30005;&#23376;&#24037;&#20316;&#24213;&#31295;\&#32929;&#20221;&#24213;&#31295;(&#20462;&#35746;&#65289;\(&#20108;)&#36141;&#36135;&#19982;&#20184;&#27454;&#24490;&#29615;&#3186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ers\kunhua\Downloads\\\Users\kunhua\Downloads\F:\&#19987;&#19994;&#26631;&#20934;\&#30005;&#23376;&#24037;&#20316;&#24213;&#31295;\&#32929;&#20221;&#24213;&#31295;(&#20462;&#35746;&#65289;\7(&#19977;)&#29983;&#20135;&#24490;&#29615;&#31867;.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sers\kunhua\Downloads\\\Users\kunhua\Downloads\F:\&#19987;&#19994;&#26631;&#20934;\&#30005;&#23376;&#24037;&#20316;&#24213;&#31295;\&#32929;&#20221;&#24213;&#31295;(&#20462;&#35746;&#65289;\(&#19977;)&#29983;&#20135;&#24490;&#29615;&#31867;.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ers\kunhua\Downloads\\\Users\kunhua\Downloads\F:\&#19987;&#19994;&#26631;&#20934;\&#30005;&#23376;&#24037;&#20316;&#24213;&#31295;\&#32929;&#20221;&#24213;&#31295;(&#20462;&#35746;&#65289;\(&#22235;)&#31609;&#36164;&#19982;&#25237;&#36164;&#24490;&#29615;&#3186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ers\kunhua\Downloads\\\Users\kunhua\Downloads\F:\&#19987;&#19994;&#26631;&#20934;\&#30005;&#23376;&#24037;&#20316;&#24213;&#31295;\&#32929;&#20221;&#24213;&#31295;(&#20462;&#35746;&#65289;\(&#19968;)&#38144;&#21806;&#19982;&#25910;&#27454;&#24490;&#29615;&#3186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Users\kunhua\Downloads\D:\Users\kunhua\Downloads\Kitty\my%20documents\WINDOWS\Desktop\&#37329;&#33391;&#20975;&#20844;&#25991;&#21253;\&#31243;&#24207;&#20462;&#25913;\&#20998;&#26512;&#349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sers\kunhua\Downloads\\\Users\kunhua\Downloads\G:\My%20job\&#20013;&#21270;&#33647;&#21697;\WINDOWS\Desktop\&#33487;&#24030;&#33647;&#19994;&#35780;&#20272;\&#21830;&#26631;&#35780;&#20272;&#36164;&#26009;-&#22635;&#349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Users\kunhua\Downloads\D:\Users\kunhua\Downloads\Zqh003\d\&#35774;&#22791;\&#21407;&#22987;\814\13%20&#38081;&#36335;&#37197;&#20214;.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Users\kunhua\Downloads\D:\Users\kunhua\Downloads\Zqh003\d\&#35774;&#22791;\&#21407;&#22987;\814\20%20&#36816;&#36755;&#20844;&#2149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Users\kunhua\Downloads\\\Users\kunhua\Downloads\F:\&#24037;&#20316;&#25991;&#20214;\&#25253;&#21578;&#23457;&#26680;\2014&#23457;&#26680;\&#24635;&#37096;20-&#20083;&#23665;&#22269;&#26377;&#32463;&#33829;&#22686;&#20449;&#35780;&#32423;\&#21407;E&#30424;&#25991;&#20214;\&#35780;&#20272;&#36164;&#26009;\&#24213;&#31295;\&#24037;&#20316;&#24213;&#31295;---&#36130;&#21153;&#31867;\eims\&#25253;&#34920;&#22791;&#20221;\2001&#24180;&#19978;&#24066;&#25253;&#34920;\&#22266;&#23450;&#36164;&#20135;&#36164;&#26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Users\kunhua\Downloads\D:\Users\kunhua\Downloads\&#19987;&#19994;&#37096;__&#29579;&#26195;&#26126;\&#35780;&#20272;&#24037;&#20316;&#24213;&#31295;\wxm\&#24213;&#31295;&#30005;&#23376;&#29256;3\(&#20116;)&#36135;&#24065;&#36164;&#37329;&#19982;&#20854;&#20182;&#29305;&#27530;&#20107;&#39033;&#31867;.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Users\kunhua\Downloads\\\Users\kunhua\Downloads\F:\&#36164;&#20135;&#35780;&#20272;&#23454;&#21153;&#25805;&#20316;2021\01-&#35780;&#20272;&#25253;&#21578;(210106&#20225;&#19994;&#20215;&#20540;)&#21442;&#32771;&#26684;&#24335;\BG-4-4-2-1&#23384;&#36135;&#24037;&#20316;&#24213;&#31295;(20200724).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ers\kunhua\Downloads\\\Users\kunhua\Downloads\F:\&#36164;&#20135;&#35780;&#20272;&#23454;&#21153;&#25805;&#20316;2018\BG-4-4-2-1&#23384;&#36135;&#24037;&#20316;&#24213;&#31295;(201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sers\kunhua\Downloads\\\Users\kunhua\Downloads\F:\&#36164;&#20135;&#35780;&#20272;&#23454;&#21153;&#25805;&#20316;2018\BG-4-4-3-1&#25151;&#23627;&#24314;&#31569;&#29289;&#24037;&#20316;&#24213;&#31295;(2018&#25104;&#26412;&#27861;).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Users\kunhua\Downloads\\\Users\kunhua\Downloads\F:\&#36164;&#20135;&#35780;&#20272;&#23454;&#21153;&#25805;&#20316;2018\BG-4-4-4-1&#26426;&#22120;&#35774;&#22791;&#24037;&#20316;&#24213;&#31295;(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Users\kunhua\Downloads\\\Users\kunhua\Downloads\F:\&#36164;&#20135;&#35780;&#20272;&#23454;&#21153;&#25805;&#20316;2018\BG-4-4-4-2&#36710;&#36742;&#24037;&#20316;&#24213;&#31295;(2018&#25104;&#26412;&#2786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ers\kunhua\Downloads\D:\Users\kunhua\Downloads\CEA09\&#30005;&#35805;&#26126;&#32454;&#34920;\&#33487;&#24030;&#65288;&#26080;&#27719;&#24635;,&#21556;&#27743;&#32447;&#36335;&#20462;&#25913;&#65289;\&#24066;&#26412;&#37096;\&#27743;&#33487;&#33487;&#24030;&#26412;&#37096;&#65288;&#20013;&#22830;&#65289;.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sers\kunhua\Downloads\E:\&#35780;&#20272;&#24213;&#31295;&#21247;&#21160;\2019\&#24213;&#31295;\RecoveredExternalLink4"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sers\kunhua\Downloads\\\Users\kunhua\Downloads\F:\&#19987;&#19994;&#26631;&#20934;\&#30005;&#23376;&#24037;&#20316;&#24213;&#31295;\&#32929;&#20221;&#24213;&#31295;(&#20462;&#35746;&#65289;\2&#32508;&#21512;&#3186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Users\kunhua\Downloads\D:\Users\kunhua\Downloads\&#19987;&#19994;&#37096;__&#29579;&#26195;&#26126;\&#35780;&#20272;&#24037;&#20316;&#24213;&#31295;\wxm\&#24213;&#31295;&#30005;&#23376;&#29256;3\(&#19977;)&#29983;&#20135;&#24490;&#29615;&#3186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sers\kunhua\Downloads\\\Users\kunhua\Downloads\F:\ren\&#33831;&#23665;&#26426;&#22330;\2004.9.30\wlq\&#26448;&#26009;\1-7&#26376;&#26448;&#26009;&#28040;&#32791;&#24773;&#2091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ers\kunhua\Downloads\\\Users\kunhua\Downloads\F:\&#24037;&#20316;&#25991;&#20214;\&#25253;&#21578;&#23457;&#26680;\2014&#23457;&#26680;\&#24635;&#37096;20-&#20083;&#23665;&#22269;&#26377;&#32463;&#33829;&#22686;&#20449;&#35780;&#32423;\&#24320;&#21457;&#38134;&#34892;&#39033;&#30446;\&#24320;&#21457;&#38134;&#34892;&#39033;&#30446;\&#24320;&#34892;&#19981;&#21160;&#20135;&#35780;&#20272;&#25351;&#26631;&#20307;&#31995;&#21450;&#34920;&#26684;\&#30005;&#23376;&#34920;&#26684;\My%20Documents\&#24037;&#20316;&#24213;&#31295;12.11\&#22303;&#22320;&#24213;&#31295;.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27743;&#22478;&#30003;&#25253;&#34920;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说明"/>
      <sheetName val="收入"/>
      <sheetName val="成本"/>
      <sheetName val="营业费用"/>
      <sheetName val="管理费用"/>
      <sheetName val="财务费用"/>
      <sheetName val="资本性支出"/>
      <sheetName val=""/>
      <sheetName val="WC"/>
      <sheetName val="Capex"/>
      <sheetName val="DCF2"/>
      <sheetName val="Sale"/>
      <sheetName val="商标评估资料-填表"/>
      <sheetName val="#REF"/>
      <sheetName val="G&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1"/>
      <sheetName val="2"/>
      <sheetName val="Sheet1"/>
      <sheetName val="A1"/>
      <sheetName val="A1-2"/>
      <sheetName val="A1-3"/>
      <sheetName val="A1-3-"/>
      <sheetName val="A1-4"/>
      <sheetName val="W"/>
    </sheetNames>
    <sheetDataSet>
      <sheetData sheetId="0"/>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1"/>
      <sheetName val="2"/>
      <sheetName val="Z18-1"/>
      <sheetName val="Z18-2"/>
      <sheetName val="Z18-3-1"/>
      <sheetName val="Z18-3-2"/>
      <sheetName val="Z18-4"/>
      <sheetName val="Z3-1"/>
      <sheetName val="Z3-2"/>
      <sheetName val="Z3-3-1"/>
      <sheetName val="Z3-3-2"/>
      <sheetName val="Z3-4"/>
      <sheetName val="Z17.1"/>
      <sheetName val="Z17.2"/>
      <sheetName val="Z17.3"/>
      <sheetName val="Z17.4"/>
      <sheetName val="Z17.5"/>
      <sheetName val="Z17.6"/>
      <sheetName val="Z17.7"/>
      <sheetName val="Z17.8"/>
      <sheetName val="Z17-1"/>
      <sheetName val="Z17-2"/>
      <sheetName val="Z15.1"/>
      <sheetName val="Z15.2"/>
      <sheetName val="Z15.3"/>
      <sheetName val="Z15.4"/>
      <sheetName val="Z15.5"/>
      <sheetName val="A1-1"/>
      <sheetName val="A1-1-1"/>
      <sheetName val="A2-1"/>
      <sheetName val="A2-1-1"/>
      <sheetName val="A3-1"/>
      <sheetName val="A3-1-1"/>
      <sheetName val="A4-1"/>
      <sheetName val="A4-1-1"/>
      <sheetName val="A5-1"/>
      <sheetName val="A5-1-1"/>
      <sheetName val="A6-1"/>
      <sheetName val="A6-1-1"/>
      <sheetName val="A7-1"/>
      <sheetName val="A7-1-1"/>
      <sheetName val="A8-1"/>
      <sheetName val="A8-1-1"/>
      <sheetName val="A9-1"/>
      <sheetName val="A9-1-1"/>
      <sheetName val="A10-1"/>
      <sheetName val="A10-1-1"/>
      <sheetName val="A11-1"/>
      <sheetName val="A11-1-1"/>
      <sheetName val="A14-1"/>
      <sheetName val="A14-1-1"/>
      <sheetName val="A21-1"/>
      <sheetName val="A21-1-1"/>
      <sheetName val="A22-1"/>
      <sheetName val="A22-1-1"/>
      <sheetName val="A31-1"/>
      <sheetName val="A31-1-1"/>
      <sheetName val="A32-1"/>
      <sheetName val="A32-1-1"/>
      <sheetName val="A33-1"/>
      <sheetName val="A33-1-1"/>
      <sheetName val="A34-1"/>
      <sheetName val="A34-1-1"/>
      <sheetName val="A35-1"/>
      <sheetName val="A35-1-1"/>
      <sheetName val="A36-1"/>
      <sheetName val="A36-1-1"/>
      <sheetName val="A41-1"/>
      <sheetName val="A41-1-1"/>
      <sheetName val="A42-1"/>
      <sheetName val="A42-1-1"/>
      <sheetName val="A43-1"/>
      <sheetName val="A43-1-1"/>
      <sheetName val="A51-1"/>
      <sheetName val="A51-1-1"/>
      <sheetName val="B1-1"/>
      <sheetName val="B1-1-1"/>
      <sheetName val="B2-1"/>
      <sheetName val="B2-1-1"/>
      <sheetName val="B3-1"/>
      <sheetName val="B3-1-1"/>
      <sheetName val="B4-1"/>
      <sheetName val="B4-1-1"/>
      <sheetName val="B6-1"/>
      <sheetName val="B6-1-1"/>
      <sheetName val="B7-1"/>
      <sheetName val="B7-1-1"/>
      <sheetName val="B8-1"/>
      <sheetName val="B8-1-1"/>
      <sheetName val="B9-1"/>
      <sheetName val="B9-1-1"/>
      <sheetName val="B10-1"/>
      <sheetName val="B10-1-1"/>
      <sheetName val="B11-1"/>
      <sheetName val="B11-1-1"/>
      <sheetName val="B12-1"/>
      <sheetName val="B12-1-1"/>
      <sheetName val="B13-1"/>
      <sheetName val="B13-1-1"/>
      <sheetName val="B15-1"/>
      <sheetName val="B15-1-1"/>
      <sheetName val="B21-1"/>
      <sheetName val="B21-1-1"/>
      <sheetName val="B22-1"/>
      <sheetName val="B22-1-1"/>
      <sheetName val="B23-1"/>
      <sheetName val="B23-1-1"/>
      <sheetName val="B24-1"/>
      <sheetName val="B24-1-1"/>
      <sheetName val="B25-1"/>
      <sheetName val="B25-1-1"/>
      <sheetName val="B31-1"/>
      <sheetName val="B31-1-1"/>
      <sheetName val="C1-1"/>
      <sheetName val="C1-1-1"/>
      <sheetName val="C2-1"/>
      <sheetName val="C2-1-1"/>
      <sheetName val="C3-1"/>
      <sheetName val="C3-1-1"/>
      <sheetName val="C4-1"/>
      <sheetName val="C4-1-1"/>
      <sheetName val="C5-1"/>
      <sheetName val="C5-1-1"/>
      <sheetName val="D1-1"/>
      <sheetName val="D1-1-1"/>
      <sheetName val="D2-1"/>
      <sheetName val="D2-1-1"/>
      <sheetName val="D3-1"/>
      <sheetName val="D3-1-1"/>
      <sheetName val="D4-1"/>
      <sheetName val="D4-1-1"/>
      <sheetName val="D5-1"/>
      <sheetName val="D5-1-1"/>
      <sheetName val="D6-1"/>
      <sheetName val="D6-1-1"/>
      <sheetName val="D7-1"/>
      <sheetName val="D7-1-1"/>
      <sheetName val="D8-1"/>
      <sheetName val="D8-1-1"/>
      <sheetName val="D9-1"/>
      <sheetName val="D9-1-1"/>
      <sheetName val="D10-1"/>
      <sheetName val="D10-1-1"/>
      <sheetName val="D11-1"/>
      <sheetName val="D11-1-1"/>
      <sheetName val="D12-1"/>
      <sheetName val="D12-1-1"/>
      <sheetName val="D13-1"/>
      <sheetName val="D13-1-1"/>
      <sheetName val="W"/>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sheetData sheetId="150" refreshError="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分工"/>
      <sheetName val="A4"/>
      <sheetName val="A4.2"/>
      <sheetName val="A4.3"/>
      <sheetName val="A7"/>
      <sheetName val="A7.2"/>
      <sheetName val="A7.3"/>
      <sheetName val="A7.4"/>
      <sheetName val="A7.5"/>
      <sheetName val="A7.6"/>
      <sheetName val="A8"/>
      <sheetName val="A8.2"/>
      <sheetName val="A8.3"/>
      <sheetName val="A8.4"/>
      <sheetName val="A8.5"/>
      <sheetName val="A8.6"/>
      <sheetName val="A9"/>
      <sheetName val="A9.2"/>
      <sheetName val="A9.3"/>
      <sheetName val="B4"/>
      <sheetName val="B4.2"/>
      <sheetName val="B4.3"/>
      <sheetName val="B4.4"/>
      <sheetName val="B5"/>
      <sheetName val="B5.2"/>
      <sheetName val="B5.3"/>
      <sheetName val="B5.4"/>
      <sheetName val="B9(10)"/>
      <sheetName val="B9(10).2"/>
      <sheetName val="B9(10).3"/>
      <sheetName val="B9.4"/>
      <sheetName val="B11"/>
      <sheetName val="B11.2"/>
      <sheetName val="B11.3"/>
      <sheetName val="B11.4"/>
      <sheetName val="D1(2)"/>
      <sheetName val="D1(2、3).2"/>
      <sheetName val="D1(3).3"/>
      <sheetName val="D1.4"/>
      <sheetName val="D1(2).5"/>
      <sheetName val="D4"/>
      <sheetName val="D4.2"/>
      <sheetName val="D5"/>
      <sheetName val="D5.2"/>
      <sheetName val="D5.3"/>
      <sheetName val="D6"/>
      <sheetName val="D6.2"/>
      <sheetName val="D6.3"/>
      <sheetName val="完"/>
      <sheetName val="W"/>
      <sheetName val="8月消耗"/>
      <sheetName val="土地底稿"/>
      <sheetName val="cs"/>
      <sheetName val="POWER ASSUMPTIONS"/>
      <sheetName val="企业表一"/>
      <sheetName val="M-5C"/>
      <sheetName val="M-5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1"/>
      <sheetName val="2"/>
      <sheetName val="A3"/>
      <sheetName val="A3-2"/>
      <sheetName val="A3-3"/>
      <sheetName val="A6"/>
      <sheetName val="A6-1-2"/>
      <sheetName val="A6-2"/>
      <sheetName val="A6-2-1"/>
      <sheetName val="A6-3"/>
      <sheetName val="A6-3-2"/>
      <sheetName val="A6-4"/>
      <sheetName val="A6-"/>
      <sheetName val="B4"/>
      <sheetName val="B4-1-2"/>
      <sheetName val="B4-2"/>
      <sheetName val="B4-2-1"/>
      <sheetName val="B4-3"/>
      <sheetName val="B4-3-2"/>
      <sheetName val="B4-4"/>
      <sheetName val="B9(10)"/>
      <sheetName val="B9(10)b"/>
      <sheetName val="B9(10)-2"/>
      <sheetName val="B9-3-1"/>
      <sheetName val="B9(10)-3-2"/>
      <sheetName val="B9(10)-"/>
      <sheetName val="D1"/>
      <sheetName val="D1-2"/>
      <sheetName val="D1-3-1"/>
      <sheetName val="D1-3-2"/>
      <sheetName val="D1-3-3"/>
      <sheetName val="D1-4"/>
      <sheetName val="D1-"/>
      <sheetName val="D3"/>
      <sheetName val="D3-2"/>
      <sheetName val="D3-3"/>
      <sheetName val="D12"/>
      <sheetName val="D12-2"/>
      <sheetName val="D12-3"/>
      <sheetName val="W"/>
      <sheetName val="A6-5"/>
      <sheetName val="A6-6"/>
      <sheetName val="A7"/>
      <sheetName val="A7-1-2"/>
      <sheetName val="A7-2"/>
      <sheetName val="A7-2-1"/>
      <sheetName val="A7-3"/>
      <sheetName val="A7-3-2"/>
      <sheetName val="A7-5"/>
      <sheetName val="A7-6"/>
      <sheetName val="B9-3"/>
      <sheetName val="B9(10)-4"/>
      <sheetName val="B9(10)-5"/>
      <sheetName val="B11"/>
      <sheetName val="B11-1-2"/>
      <sheetName val="B11-2"/>
      <sheetName val="B11-2-1"/>
      <sheetName val="B11-3"/>
      <sheetName val="B11-4"/>
      <sheetName val="D1-5"/>
      <sheetName val="D4"/>
      <sheetName val="D4-2"/>
      <sheetName val="D4-3"/>
      <sheetName val="D5"/>
      <sheetName val="D5-2"/>
      <sheetName val="D5-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分工"/>
      <sheetName val="A10"/>
      <sheetName val="A10.2"/>
      <sheetName val="A10.3"/>
      <sheetName val="A10.4"/>
      <sheetName val="A31(32)"/>
      <sheetName val="A31(32).2"/>
      <sheetName val="A31(32).3"/>
      <sheetName val="A31.5"/>
      <sheetName val="A31(32).6"/>
      <sheetName val="A33"/>
      <sheetName val="A33.2"/>
      <sheetName val="A33.3"/>
      <sheetName val="A33.4"/>
      <sheetName val="A34"/>
      <sheetName val="A34.2"/>
      <sheetName val="A34.3"/>
      <sheetName val="A34.4"/>
      <sheetName val="A35"/>
      <sheetName val="A35.2"/>
      <sheetName val="A35.3"/>
      <sheetName val="A35.4"/>
      <sheetName val="A35.5"/>
      <sheetName val="A37"/>
      <sheetName val="A37.2"/>
      <sheetName val="B2"/>
      <sheetName val="B2.2"/>
      <sheetName val="B2.3"/>
      <sheetName val="B3"/>
      <sheetName val="B3.2"/>
      <sheetName val="B3.3"/>
      <sheetName val="B3.4"/>
      <sheetName val="完"/>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1"/>
      <sheetName val="2"/>
      <sheetName val="A10(1)"/>
      <sheetName val="A10(2)"/>
      <sheetName val="A10(3)"/>
      <sheetName val="A10-1-"/>
      <sheetName val="A10-1-2"/>
      <sheetName val="A10-2"/>
      <sheetName val="A10-2-1"/>
      <sheetName val="A10-2-2"/>
      <sheetName val="A10-2-3"/>
      <sheetName val="A10-2-4"/>
      <sheetName val="A10-3"/>
      <sheetName val="A10-4"/>
      <sheetName val="A10-5"/>
      <sheetName val="A10-6"/>
      <sheetName val="A10-7"/>
      <sheetName val="A10-7-1"/>
      <sheetName val="A10-8"/>
      <sheetName val="A10-8-1"/>
      <sheetName val="A10-9"/>
      <sheetName val="A10-10"/>
      <sheetName val="A10-11"/>
      <sheetName val="A11"/>
      <sheetName val="A11-2"/>
      <sheetName val="A11-3"/>
      <sheetName val="B5"/>
      <sheetName val="B5-2"/>
      <sheetName val="B5-3"/>
      <sheetName val="B5-4"/>
      <sheetName val="B6(7)"/>
      <sheetName val="B6(7)-2"/>
      <sheetName val="B6(7)-3"/>
      <sheetName val="B12"/>
      <sheetName val="B12-2"/>
      <sheetName val="B12-3"/>
      <sheetName val="D2"/>
      <sheetName val="D2-4"/>
      <sheetName val="D2-5"/>
      <sheetName val="D2-6"/>
      <sheetName val="End"/>
      <sheetName val="W"/>
      <sheetName val="D2-5-3"/>
      <sheetName val="D2-5-4"/>
      <sheetName val="D2-5-5"/>
      <sheetName val="D2-5-6-1"/>
      <sheetName val="D2-5-6-2"/>
      <sheetName val="D2-5-7-1"/>
      <sheetName val="D2-5-7-2"/>
      <sheetName val="A10-1-1"/>
      <sheetName val="A10-1-1.1"/>
      <sheetName val="D2-5-1"/>
      <sheetName val="D2-5-2"/>
      <sheetName val="A10-3-1"/>
      <sheetName val="A10-6-1"/>
      <sheetName val="A10-10-1"/>
      <sheetName val="A10-10-2"/>
      <sheetName val="A10-10-3"/>
      <sheetName val="A10-10-4"/>
      <sheetName val="A10-"/>
      <sheetName val="D2-2"/>
      <sheetName val="D2-3"/>
      <sheetName val="D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分工"/>
      <sheetName val="A12(1)"/>
      <sheetName val="A12(2)"/>
      <sheetName val="A12(3)"/>
      <sheetName val="审存"/>
      <sheetName val="A12.1.1"/>
      <sheetName val="A12.2"/>
      <sheetName val="A12.2.1"/>
      <sheetName val="A12.2.2"/>
      <sheetName val="A12.2.3"/>
      <sheetName val="A12.3"/>
      <sheetName val="A12.4"/>
      <sheetName val="A12.5"/>
      <sheetName val="A12.6"/>
      <sheetName val="A12.7"/>
      <sheetName val="A12.7.1"/>
      <sheetName val="A12.8"/>
      <sheetName val="A12.9"/>
      <sheetName val="A12.10"/>
      <sheetName val="检存"/>
      <sheetName val="A14"/>
      <sheetName val="A14.2"/>
      <sheetName val="A14.3"/>
      <sheetName val="B6(7)"/>
      <sheetName val="B6(7).2"/>
      <sheetName val="B6(7).3"/>
      <sheetName val="B12"/>
      <sheetName val="B12.2"/>
      <sheetName val="B12.3"/>
      <sheetName val="D3"/>
      <sheetName val="D3.4"/>
      <sheetName val="D3.5.1"/>
      <sheetName val="D3.5.2"/>
      <sheetName val="D3.6"/>
      <sheetName val="完"/>
      <sheetName val="D3.5.4"/>
      <sheetName val="D3.5.4.1"/>
      <sheetName val="D3.5.5"/>
      <sheetName val="D3.5.6"/>
      <sheetName val="D3.5.6.1"/>
      <sheetName val="D3.5.7"/>
      <sheetName val="D3.5.7.1"/>
      <sheetName val="A12.2.4"/>
      <sheetName val="A12"/>
      <sheetName val="A12.6.1"/>
    </sheetNames>
    <sheetDataSet>
      <sheetData sheetId="0"/>
      <sheetData sheetId="1"/>
      <sheetData sheetId="2"/>
      <sheetData sheetId="3"/>
      <sheetData sheetId="4"/>
      <sheetData sheetId="5"/>
      <sheetData sheetId="6" refreshError="1"/>
      <sheetData sheetId="7" refreshError="1"/>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分工"/>
      <sheetName val="A2"/>
      <sheetName val="A2.2"/>
      <sheetName val="A2.3"/>
      <sheetName val="A2.4"/>
      <sheetName val="A2.5"/>
      <sheetName val="A2.6"/>
      <sheetName val="A5"/>
      <sheetName val="A5.2"/>
      <sheetName val="A6"/>
      <sheetName val="A6.2"/>
      <sheetName val="A11"/>
      <sheetName val="A11.3"/>
      <sheetName val="A21"/>
      <sheetName val="A21.2"/>
      <sheetName val="A21.3"/>
      <sheetName val="A21.4"/>
      <sheetName val="A22"/>
      <sheetName val="A22.2"/>
      <sheetName val="A22.3"/>
      <sheetName val="A22.4"/>
      <sheetName val="A22.5"/>
      <sheetName val="A41"/>
      <sheetName val="A41.2"/>
      <sheetName val="A41.3"/>
      <sheetName val="A41.4"/>
      <sheetName val="A42"/>
      <sheetName val="A42.2"/>
      <sheetName val="A42.3"/>
      <sheetName val="B1"/>
      <sheetName val="B1.2"/>
      <sheetName val="B1.3"/>
      <sheetName val="B1.4"/>
      <sheetName val="B8"/>
      <sheetName val="B8.2"/>
      <sheetName val="B8.3"/>
      <sheetName val="B21"/>
      <sheetName val="B21.2"/>
      <sheetName val="B21.3"/>
      <sheetName val="B21.4"/>
      <sheetName val="B22"/>
      <sheetName val="B22.2"/>
      <sheetName val="B22.3"/>
      <sheetName val="B23"/>
      <sheetName val="B23.3"/>
      <sheetName val="B24"/>
      <sheetName val="B25"/>
      <sheetName val="B25.3"/>
      <sheetName val="C1"/>
      <sheetName val="C1.2"/>
      <sheetName val="C1.3"/>
      <sheetName val="C2"/>
      <sheetName val="C2.2"/>
      <sheetName val="C3"/>
      <sheetName val="C3.2"/>
      <sheetName val="C3.3"/>
      <sheetName val="C4"/>
      <sheetName val="C4.2"/>
      <sheetName val="C4.3"/>
      <sheetName val="C5"/>
      <sheetName val="C5.2"/>
      <sheetName val="C5.3"/>
      <sheetName val="D7"/>
      <sheetName val="D7.2"/>
      <sheetName val="D7.3"/>
      <sheetName val="D8"/>
      <sheetName val="D8.2"/>
      <sheetName val="D8.3"/>
      <sheetName val="D9"/>
      <sheetName val="D9.2"/>
      <sheetName val="D9.3"/>
      <sheetName val="D10"/>
      <sheetName val="D10.2"/>
      <sheetName val="D11"/>
      <sheetName val="D11.2"/>
      <sheetName val="D12"/>
      <sheetName val="D12.2"/>
      <sheetName val="D11(12).3"/>
      <sheetName val="D13"/>
      <sheetName val="D13.2"/>
      <sheetName val="D13.3"/>
      <sheetName val="D14"/>
      <sheetName val="D14.2"/>
      <sheetName val="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分工"/>
      <sheetName val="A4"/>
      <sheetName val="A4.2"/>
      <sheetName val="A4.3"/>
      <sheetName val="A7"/>
      <sheetName val="A7.1.1"/>
      <sheetName val="A7.2"/>
      <sheetName val="A7.2.1"/>
      <sheetName val="A7.3"/>
      <sheetName val="A7.4"/>
      <sheetName val="A7.5"/>
      <sheetName val="A7.6"/>
      <sheetName val="A8"/>
      <sheetName val="A8.1.1"/>
      <sheetName val="A8.2"/>
      <sheetName val="A8.2.1"/>
      <sheetName val="A8.3"/>
      <sheetName val="A8.4"/>
      <sheetName val="A8.5"/>
      <sheetName val="A8.6"/>
      <sheetName val="B4"/>
      <sheetName val="B4.2"/>
      <sheetName val="B4.3"/>
      <sheetName val="B4.4"/>
      <sheetName val="B5"/>
      <sheetName val="B5.2"/>
      <sheetName val="B5.3"/>
      <sheetName val="B5.4"/>
      <sheetName val="B9(10)a"/>
      <sheetName val="B9(10)b"/>
      <sheetName val="B9(10).2"/>
      <sheetName val="B9(10).2.1"/>
      <sheetName val="B9.3"/>
      <sheetName val="B9(10).4"/>
      <sheetName val="B9(10).5"/>
      <sheetName val="B11"/>
      <sheetName val="B11.2"/>
      <sheetName val="B11.3"/>
      <sheetName val="B11.4"/>
      <sheetName val="D1"/>
      <sheetName val="D1.2"/>
      <sheetName val="D1.3"/>
      <sheetName val="D1.4"/>
      <sheetName val="D1.5"/>
      <sheetName val="D4"/>
      <sheetName val="D4.2"/>
      <sheetName val="D5"/>
      <sheetName val="D5.2"/>
      <sheetName val="D5.3"/>
      <sheetName val="D6"/>
      <sheetName val="D6.2"/>
      <sheetName val="D6.3"/>
      <sheetName val="完"/>
      <sheetName val="D1(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G9-1"/>
      <sheetName val="G9-2"/>
      <sheetName val="G9-3"/>
      <sheetName val="资产调整分录"/>
      <sheetName val="负债调整分录"/>
      <sheetName val="利润调整分录"/>
      <sheetName val="资产重分类分录"/>
      <sheetName val="负债重分类分录"/>
      <sheetName val="利润重分类分录"/>
      <sheetName val="企业表一"/>
      <sheetName val="企业表二"/>
      <sheetName val="M-5A"/>
      <sheetName val="M-5B"/>
      <sheetName val="M-5C"/>
      <sheetName val="完"/>
      <sheetName val="W"/>
      <sheetName val="20 运输公司"/>
      <sheetName val="2002.1-6管理费用"/>
      <sheetName val="2005"/>
      <sheetName val="2003"/>
      <sheetName val="2004"/>
      <sheetName val="2002"/>
      <sheetName val="清单12.31"/>
      <sheetName val="Source"/>
      <sheetName val="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说明"/>
      <sheetName val="收入"/>
      <sheetName val="成本"/>
      <sheetName val="营业费用"/>
      <sheetName val="管理费用"/>
      <sheetName val="财务费用"/>
      <sheetName val="资本性支出"/>
      <sheetName val=""/>
      <sheetName val="WC"/>
      <sheetName val="Capex"/>
      <sheetName val="DCF2"/>
      <sheetName val="Sale"/>
      <sheetName val="商标评估资料-填表"/>
      <sheetName val="#REF"/>
      <sheetName val="G&amp;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
      <sheetName val="Sheet1"/>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5运输设备"/>
      <sheetName val="1货币资金"/>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全年"/>
      <sheetName val="比较"/>
      <sheetName val="1-11月"/>
      <sheetName val="封面"/>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甘肃省电信机械历年价格系数表"/>
      <sheetName val="34土地使用权"/>
      <sheetName val="Journal list"/>
      <sheetName val="Log"/>
      <sheetName val="Journal list (2)"/>
      <sheetName val="Journal list (3)"/>
      <sheetName val="Journal list (4)"/>
      <sheetName val="Journal list (5)"/>
      <sheetName val="绥棱（车）"/>
      <sheetName val="绥棱"/>
      <sheetName val="上报"/>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13 铁路配件"/>
      <sheetName val="XL4Poppy"/>
      <sheetName val="样品 "/>
      <sheetName val="样品  (2)"/>
      <sheetName val="[13 铁路配件.xlsῘ长期投资--其他投资"/>
      <sheetName val="01"/>
      <sheetName val="02"/>
      <sheetName val="03"/>
      <sheetName val="04"/>
      <sheetName val="05"/>
      <sheetName val="税金计提"/>
      <sheetName val="税金计提 (2)"/>
      <sheetName val="税金计提 (3)"/>
      <sheetName val="6月合并"/>
      <sheetName val="税金计提07"/>
      <sheetName val="新中大资产负债表"/>
      <sheetName val="新中大损益表"/>
      <sheetName val="内部损益表"/>
      <sheetName val="含税损益表附表（本月)"/>
      <sheetName val="含税损益表附表（本年累计)"/>
      <sheetName val="费用汇总表"/>
      <sheetName val="经营费用明细表（本月）"/>
      <sheetName val="经营费用明细表（本年）"/>
      <sheetName val="管理费用明细表（本月)"/>
      <sheetName val="管理费用明细表（本年）"/>
      <sheetName val="销售收入明细表"/>
      <sheetName val="商品库存周转天数表"/>
      <sheetName val="资产对帐表"/>
      <sheetName val="其他应收"/>
      <sheetName val="其他应付"/>
      <sheetName val="含税损益表附表（本月）"/>
      <sheetName val="含税损益表附表（本年累计）"/>
      <sheetName val="管理费用明细表（本月）"/>
      <sheetName val="资产对帐清单 "/>
      <sheetName val="_13 铁路配件.xlsῘ长期投资--其他投资"/>
      <sheetName val="1&amp;其他应收"/>
      <sheetName val="P!6 所得税-递延税项"/>
      <sheetName val="汇总表"/>
      <sheetName val="税"/>
      <sheetName val="工资表"/>
      <sheetName val="企业表一"/>
      <sheetName val="M-5C"/>
      <sheetName val="M-5A"/>
      <sheetName val="中山低值"/>
      <sheetName val="基本情况"/>
      <sheetName val="流动资产--其他应收 坏帐(2)"/>
      <sheetName val="流动资产-库存材料"/>
      <sheetName val="流动资产-库存商品"/>
      <sheetName val="流动资产-出租商品"/>
      <sheetName val="流动资产-委托代销商品"/>
      <sheetName val="流动资产-受托代销商品"/>
      <sheetName val="固定_土地"/>
      <sheetName val="设备安装 (已)"/>
      <sheetName val="设备安装（未）"/>
      <sheetName val="其它应交款"/>
      <sheetName val="长期投资汇总衬"/>
      <sheetName val="营业汇总-旬报"/>
      <sheetName val="营业汇总-月报"/>
      <sheetName val="移动销售汇总-旬报"/>
      <sheetName val="移动销售汇总-月报"/>
      <sheetName val="数据固定销售汇总-旬报"/>
      <sheetName val="数据固定销售汇总-月报"/>
      <sheetName val="附表1（营业厅）-下旬"/>
      <sheetName val="附表1（营业厅）-下旬 (2)"/>
      <sheetName val="附表1（营业厅）-下旬 (3)"/>
      <sheetName val="附表1（营业厅）-下旬 (4)"/>
      <sheetName val="附表1（营业厅）-下旬 (5)"/>
      <sheetName val="附表1（营业厅）-下旬 (6)"/>
      <sheetName val="附表1（营业厅）-下旬 (7)"/>
      <sheetName val="附表1（营业厅）-下旬 (8)"/>
      <sheetName val="附表1（营业厅）-下旬 (9)"/>
      <sheetName val="附表1（营业厅）-下旬 (10)"/>
      <sheetName val="附表1（营业厅）-下旬 (11)"/>
      <sheetName val="附表1（营业厅）-月报"/>
      <sheetName val="附表1（大客户） (2)-下旬"/>
      <sheetName val="附表1（大客户） (2)-下旬 (2)"/>
      <sheetName val="附表1（大客户） (2)-下旬 (3)"/>
      <sheetName val="附表1（大客户） (2)-下旬 (4)"/>
      <sheetName val="附表1（大客户） (2)-下旬 (5)"/>
      <sheetName val="附表1（大客户） (2)-下旬 (6)"/>
      <sheetName val="附表1（大客户） (2)-下旬 (7)"/>
      <sheetName val="附表1（大客户） (2)-下旬 (8)"/>
      <sheetName val="附表1（大客户） (2)-下旬 (9)"/>
      <sheetName val="附表1（大客户） (2)-下旬 (10)"/>
      <sheetName val="附表1（大客户） (2)-下旬 (11)"/>
      <sheetName val="附表1（大客户） (2)-月报"/>
      <sheetName val="附表1（经销商） (3)-下旬"/>
      <sheetName val="附表1（经销商） (3)-下旬 (2)"/>
      <sheetName val="附表1（经销商） (3)-下旬 (3)"/>
      <sheetName val="附表1（经销商） (3)-下旬 (4)"/>
      <sheetName val="附表1（经销商） (3)-下旬 (5)"/>
      <sheetName val="附表1（经销商） (3)-下旬 (6)"/>
      <sheetName val="附表1（经销商） (3)-下旬 (7)"/>
      <sheetName val="附表1（经销商） (3)-下旬 (8)"/>
      <sheetName val="附表1（经销商） (3)-下旬 (9)"/>
      <sheetName val="附表1（经销商） (3)-下旬 (10)"/>
      <sheetName val="附表1（经销商） (3)-下旬 (11)"/>
      <sheetName val="附表1（经销商） (3)-月报"/>
      <sheetName val="附表1（合作厅） (4)-下旬"/>
      <sheetName val="附表1（合作厅） (4)-下旬 (2)"/>
      <sheetName val="附表1（合作厅） (4)-下旬 (3)"/>
      <sheetName val="附表1（合作厅） (4)-下旬 (4)"/>
      <sheetName val="附表1（合作厅） (4)-下旬 (5)"/>
      <sheetName val="附表1（合作厅） (4)-下旬 (6)"/>
      <sheetName val="附表1（合作厅） (4)-下旬 (7)"/>
      <sheetName val="附表1（合作厅） (4)-下旬 (8)"/>
      <sheetName val="附表1（合作厅） (4)-下旬 (9)"/>
      <sheetName val="附表1（合作厅） (4)-下旬 (10)"/>
      <sheetName val="附表1（合作厅） (4)-下旬 (11)"/>
      <sheetName val="附表1（合作厅） (4)-月报 "/>
      <sheetName val="附表2-下旬"/>
      <sheetName val="附表2-下旬 (2)"/>
      <sheetName val="附表2-下旬 (3)"/>
      <sheetName val="附表2-下旬 (4)"/>
      <sheetName val="附表2-下旬 (5)"/>
      <sheetName val="附表2-下旬 (6)"/>
      <sheetName val="附表2-下旬 (7)"/>
      <sheetName val="附表2-下旬 (8)"/>
      <sheetName val="附表2-下旬 (9)"/>
      <sheetName val="附表2-下旬 (10)"/>
      <sheetName val="附表2-下旬 (11)"/>
      <sheetName val="附表2-月报"/>
      <sheetName val="附表3-下旬"/>
      <sheetName val="附表3-下旬 (2)"/>
      <sheetName val="附表3-下旬 (3)"/>
      <sheetName val="附表3-下旬 (4)"/>
      <sheetName val="附表3-下旬 (5)"/>
      <sheetName val="附表3-下旬 (6)"/>
      <sheetName val="附表3-下旬 (7)"/>
      <sheetName val="附表3-下旬 (8)"/>
      <sheetName val="附表3-下旬 (9)"/>
      <sheetName val="附表3-下旬 (10)"/>
      <sheetName val="附表3-下旬 (11)"/>
      <sheetName val="附表3-月报"/>
      <sheetName val="XXXXXXXX"/>
      <sheetName val="XXXXXXX0"/>
      <sheetName val="XXXXXXX1"/>
      <sheetName val="XXXXXXX2"/>
      <sheetName val="XXXXXXX3"/>
      <sheetName val="XXXXXXX4"/>
      <sheetName val="XXXXXXX5"/>
      <sheetName val="XXXXXXX6"/>
      <sheetName val="图表1"/>
      <sheetName val="2001年话费 "/>
      <sheetName val="网内"/>
      <sheetName val="2000年话费"/>
      <sheetName val="员工促销"/>
      <sheetName val="欠费"/>
      <sheetName val="县区话务量"/>
      <sheetName val="日报表"/>
      <sheetName val="9时"/>
      <sheetName val="SDCCH"/>
      <sheetName val="11时"/>
      <sheetName val="最坏小区"/>
      <sheetName val="11时MSC"/>
      <sheetName val="NICELLREL(bsc)"/>
      <sheetName val="NBRMSCLST(msc)"/>
      <sheetName val="资产对帐清뼀቙"/>
      <sheetName val="资产对帐清԰"/>
      <sheetName val="资产对帐清Տ"/>
      <sheetName val="资产对帐清쌀እ"/>
      <sheetName val="XXXXXX_x0005_"/>
      <sheetName val="XXXXXX헾"/>
      <sheetName val="资产对帐清︀ᇕ"/>
      <sheetName val="表9-1 租赁合同汇总衬"/>
      <sheetName val="XXXXXX蚘_x0013_"/>
      <sheetName val="产品销售收入成本明细表（合同）"/>
      <sheetName val="XXXXXX헾】"/>
      <sheetName val="科目表"/>
      <sheetName val="M_5C"/>
      <sheetName val="M_5A"/>
      <sheetName val="Sample design"/>
      <sheetName val="自定义"/>
      <sheetName val="资产负债表"/>
      <sheetName val="固定资产资料"/>
      <sheetName val="土地底稿"/>
      <sheetName val="单位名称"/>
      <sheetName val="14预໘Ḑ"/>
      <sheetName val="表9-1 租赁헾】_x0005_"/>
      <sheetName val="表9-1 租赁︀ᇕ԰"/>
      <sheetName val="表9-1 租赁堀ᦃ鰀ᦃ︀"/>
      <sheetName val="6月"/>
      <sheetName val="XX"/>
      <sheetName val="其他长期2耀"/>
      <sheetName val="XX虘_x0013_蚜_x0013_"/>
      <sheetName val="XX虘_x0013_"/>
      <sheetName val="表9-1 租赁_xd800_♗䈀ﵪԯ"/>
      <sheetName val="表9-1 租赁ԯ"/>
      <sheetName val="自定㔀"/>
      <sheetName val="表9-1 租赁丵〒_x0005_"/>
      <sheetName val="KKKKKKKK"/>
      <sheetName val="表9-1 租赁♗䈀ﵪԯ"/>
      <sheetName val="财务费用明细表"/>
      <sheetName val="长期待摊费用明细表"/>
      <sheetName val="财务费က"/>
      <sheetName val="master"/>
      <sheetName val="Validation source"/>
      <sheetName val="财务费爅衈0"/>
      <sheetName val="附表ᘀ᨜԰"/>
      <sheetName val="________"/>
      <sheetName val="00000ppy"/>
      <sheetName val="工程成本科目"/>
      <sheetName val="B"/>
      <sheetName val="合同台帐"/>
      <sheetName val="Sheet371"/>
      <sheetName val="ISRDATA"/>
      <sheetName val="表一"/>
      <sheetName val="表二"/>
      <sheetName val="表三"/>
      <sheetName val="表四"/>
      <sheetName val="政策性补贴"/>
      <sheetName val="利润表"/>
      <sheetName val="现流表"/>
      <sheetName val="盈利表(预测)"/>
      <sheetName val="收入、成本测试"/>
      <sheetName val="税金预测"/>
      <sheetName val="其他业务预测"/>
      <sheetName val="营业费用"/>
      <sheetName val="管理费用"/>
      <sheetName val="财务费用"/>
      <sheetName val="工资费用"/>
      <sheetName val="坏账准备"/>
      <sheetName val="制造费用"/>
      <sheetName val="折旧、及摊销"/>
      <sheetName val="原材料单价分析"/>
      <sheetName val="主要原料价格"/>
      <sheetName val="单耗分析"/>
      <sheetName val="产品成本预测"/>
      <sheetName val="生产成本分析"/>
      <sheetName val="产成品变动"/>
      <sheetName val="期初存货"/>
      <sheetName val="年产量预测"/>
      <sheetName val="关联交易"/>
      <sheetName val="2006年10月"/>
      <sheetName val="MACRO1.XLM"/>
      <sheetName val="选择报表"/>
      <sheetName val="资产对帐清԰?"/>
      <sheetName val="XXXXXX_x0005_?"/>
      <sheetName val="Assumptions"/>
      <sheetName val="????????"/>
      <sheetName val="物业名称清单及分类"/>
      <sheetName val="表1-汇总表（营改增模板)(抵销项税)"/>
      <sheetName val="eqpmad2"/>
      <sheetName val="物业类型"/>
      <sheetName val="资产对帐清԰_"/>
      <sheetName val="XXXXXX_x0005__"/>
      <sheetName val="土地成本科目"/>
      <sheetName val="Financing"/>
      <sheetName val="Proj Assum"/>
      <sheetName val="125PIECE"/>
      <sheetName val="分公司EB"/>
      <sheetName val="自定헾"/>
      <sheetName val="1月"/>
      <sheetName val="XXXXX︀ᇕ԰"/>
      <sheetName val="资产对帐清쌀헾"/>
      <sheetName val="资产对帐清헾"/>
      <sheetName val="þ"/>
      <sheetName val="固定_x0005_"/>
      <sheetName val="会计科目表"/>
      <sheetName val="清单12.31"/>
      <sheetName val="U610-投资收益"/>
      <sheetName val="固定资产处理情况表"/>
      <sheetName val="4货币猰金"/>
      <sheetName val="P4 跨期间工程敨工收入"/>
      <sheetName val="XXXXXX⪋⼣"/>
      <sheetName val="Data"/>
      <sheetName val="附表1（合作厅） (4)-下旬롩4)"/>
      <sheetName val="Namelist"/>
      <sheetName val="XX_x0005_"/>
      <sheetName val="sapactivexlhiddensheet"/>
      <sheetName val="W"/>
      <sheetName val="完"/>
      <sheetName val="XXXXXXᰖ⽧"/>
      <sheetName val="4货币猰謀"/>
      <sheetName val="4货币猰瀀"/>
      <sheetName val="P4 跨期间工程敨工收_xdc00_"/>
      <sheetName val="4货币猰缀"/>
      <sheetName val="4货币猰ᘀ"/>
      <sheetName val="分公司EB?DA率"/>
      <sheetName val="???-?1? ?"/>
      <sheetName val="A9"/>
      <sheetName val="H1B"/>
      <sheetName val="固定⪋〚_x0005_"/>
      <sheetName val="固定헾】_x0005_"/>
      <sheetName val="US Codes"/>
      <sheetName val="8"/>
      <sheetName val="资产对帐清罞"/>
      <sheetName val="资产对帐清鱞"/>
      <sheetName val="资产对帐清՞"/>
      <sheetName val="固定秠_x001d_๿"/>
      <sheetName val="资产对帐清_xdc5e_"/>
      <sheetName val="资产对帐清챞"/>
      <sheetName val="资产对帐清豞"/>
      <sheetName val="固定瘌_x001e_癔"/>
      <sheetName val="资产对帐清끞"/>
      <sheetName val="资产对帐清簀"/>
      <sheetName val="资产对帐清缀"/>
      <sheetName val="资产对帐清뀀"/>
      <sheetName val="Cover"/>
      <sheetName val="资产对帐清"/>
      <sheetName val="P4 跨期间工程瑌_x001e_璔_x001e_"/>
      <sheetName val="资产对帐清쀀"/>
      <sheetName val="资产对帐清灞"/>
      <sheetName val="资产对帐清䱞"/>
      <sheetName val="固定资产清单14-1"/>
      <sheetName val="资产对帐清汞"/>
      <sheetName val="资产对帐清氀"/>
      <sheetName val="存货汇总表10"/>
      <sheetName val="固定_x0005_氀⁚"/>
      <sheetName val="资产礀,ᰖ"/>
      <sheetName val="资产对帐清Ⰰ"/>
      <sheetName val="资产对帐清⁞"/>
      <sheetName val="资产对帐清ﱞ"/>
      <sheetName val="XXXXԯ"/>
      <sheetName val="OPEN ITEN KEY"/>
      <sheetName val="表21 净利润调节表"/>
      <sheetName val="XXXXX_x0005_"/>
      <sheetName val="Valuation"/>
      <sheetName val="Payroll R"/>
      <sheetName val="列表"/>
      <sheetName val="Estimated AP 9.03"/>
      <sheetName val="DDETABLE "/>
      <sheetName val="频率分组"/>
      <sheetName val="P4 跨期间工程敨工收缀"/>
      <sheetName val="P4 跨期间工程敨工收"/>
      <sheetName val="XXXԯ"/>
      <sheetName val="附注总表"/>
      <sheetName val="11111111"/>
      <sheetName val="1现金及银行存款"/>
      <sheetName val="2存放中央银行款项"/>
      <sheetName val="3存放同业款项"/>
      <sheetName val="Parameters"/>
      <sheetName val="资产负债表3"/>
      <sheetName val="备注"/>
      <sheetName val="XXXXX睐'⪋"/>
      <sheetName val="Profit and loss"/>
      <sheetName val="raw material"/>
      <sheetName val="资产瀀⍔∀"/>
      <sheetName val="RMB"/>
      <sheetName val="资产缀戎ԯ"/>
      <sheetName val="Pile径1m･27"/>
      <sheetName val="资产㰀ᵻ萀"/>
      <sheetName val="XX虘_x0013_픀腟"/>
      <sheetName val="资产픀腟԰"/>
      <sheetName val="资产ఀ⦑吀"/>
      <sheetName val="固定资产清单"/>
      <sheetName val="List of Fixed assets"/>
      <sheetName val="在建工程审定表"/>
      <sheetName val="產成品收發明細表"/>
      <sheetName val="固定_x0005_缀爎"/>
      <sheetName val="资产对帐清뼀_x0005_"/>
      <sheetName val="固定_x0005__xdc00_⡹"/>
      <sheetName val="固定_x0005_怀⺒"/>
      <sheetName val="固定_x0005_ﰀ᎓"/>
      <sheetName val="固定_x0005_缀䜎"/>
      <sheetName val="固定_x0005_尀᪎"/>
      <sheetName val="固定_x0005_簀₏"/>
      <sheetName val="固定_x0005_ ₐ"/>
      <sheetName val="资产对帐清뼀⪋"/>
      <sheetName val="固定_x0005_缀㨎"/>
      <sheetName val="固定_x0005_瀀ᩙ"/>
      <sheetName val="固定_x0005_ ⹘"/>
      <sheetName val="固定_x0005_倀≷"/>
      <sheetName val="固定_x0005_謀ꀪ"/>
      <sheetName val="固定_x0005_찀᩶"/>
      <sheetName val="固定_x0005_瀀ᢔ"/>
      <sheetName val="资产对帐清뼀鑰"/>
      <sheetName val="固定_x0005_䴀뇗"/>
      <sheetName val="固定_x0005_⁴"/>
      <sheetName val="固定_x0005_ᰀ⑴"/>
      <sheetName val="固定_x0005_缀䌎"/>
      <sheetName val="固定_x0005_謀"/>
      <sheetName val="固定_x0005_鰀᭹"/>
      <sheetName val="固定_x0005_ ⍙"/>
      <sheetName val="固定_x0005_倀ⵖ"/>
      <sheetName val="固定_x0005_䀀⭕"/>
      <sheetName val="固定_x0005_䰀⥛"/>
      <sheetName val="固定_x0005_က᭛"/>
      <sheetName val="固定_x0005_倀❗"/>
      <sheetName val="固定_x0005_怀⑖"/>
      <sheetName val="固定_x0005_䀀⽗"/>
      <sheetName val="固定_x0005_᝗"/>
      <sheetName val="固定_x0005_ကᕛ"/>
      <sheetName val="固定_x0005_⍛"/>
      <sheetName val="固定_x0005_ఀᙘ"/>
      <sheetName val="固定_x0005_⁷ᙎ"/>
      <sheetName val="固定_x0005_밀ᙰ"/>
      <sheetName val="固定_x0005_∀᱃"/>
      <sheetName val="固定_x0005_ꁷᘟ"/>
      <sheetName val="固定_x0005_Ⰰ⥙"/>
      <sheetName val="固定_x0005_退╔"/>
      <sheetName val="固定_x0005_瀀ቖ"/>
      <sheetName val="固定_x0005_∀暑"/>
      <sheetName val="固定_x0005_ᰀᡖ"/>
      <sheetName val="XX虘_x0013_ぇ"/>
      <sheetName val="固定_x0005_⍇"/>
      <sheetName val="固定_x0005_∀晃"/>
      <sheetName val="固定_x0005_가ᵲ"/>
      <sheetName val="固定_x0005_"/>
      <sheetName val="固定_x0005_㰀ᑖ"/>
      <sheetName val="固定_x0005_耀⩚"/>
      <sheetName val="固定_x0005__xdc00_Ṵ"/>
      <sheetName val="固定_x0005_ᵗ"/>
      <sheetName val="固定_x0005_㥇"/>
      <sheetName val="固定_x0005_睇"/>
      <sheetName val="固定_x0005_뀀ᡘ"/>
      <sheetName val="固定_x0005_ⱇ"/>
      <sheetName val="固定_x0005__xdc00_ᝰ"/>
      <sheetName val="资产对耀᝸ᘀ㨜"/>
      <sheetName val="资产对簀Ṹ쐀Ṹ"/>
      <sheetName val="固定_x0005_　⍕"/>
      <sheetName val="固定_x0005_䙇"/>
      <sheetName val="固定_x0005_ကㅻ"/>
      <sheetName val="固定_x0005_Ⰰⱴ"/>
      <sheetName val="固定_x0005_밀ᑲ"/>
      <sheetName val="固定_x0005_퀀ṭ"/>
      <sheetName val="4拆放同业"/>
      <sheetName val="5拆放金融性公司"/>
      <sheetName val="6短期贷款"/>
      <sheetName val="7应收进出口押汇"/>
      <sheetName val="P4 跨期间工程敨工收㰀"/>
      <sheetName val="P4 跨期间工程敨工收ﰀ"/>
      <sheetName val="资产简_x0015_๿"/>
      <sheetName val="资产⢏謀"/>
      <sheetName val="资产ᖎ㐀"/>
      <sheetName val="资产ԯ"/>
      <sheetName val="资产ꀀណ謀"/>
      <sheetName val="资产謀蜪ԯ"/>
      <sheetName val="资产⾏缀"/>
      <sheetName val="P4 跨期间工程媌1嫔1"/>
      <sheetName val="P4 跨期间工程坰/䟣⿓"/>
      <sheetName val="P4 跨期间工程墐%䟣⿞"/>
      <sheetName val="P4 跨期间工程埐_x0017_䟣』"/>
      <sheetName val="P4 跨期间工程啰)䟣⼘"/>
      <sheetName val="P4 跨期间工程喰_x001f_䟣⽡"/>
      <sheetName val="P4 跨期间工程叼.呄."/>
      <sheetName val="P4 跨期间工程尀_x0019_䟣⽆"/>
      <sheetName val="P4 跨期间工程垐&amp;䟣⽡"/>
      <sheetName val="P4 跨期间工程䟣⼕_x0005_"/>
      <sheetName val="P4 跨期间工程垐_x001d_䟣⿁"/>
      <sheetName val="P4 跨期间工程媰_x001c_䟣⽭"/>
      <sheetName val="P4 跨期间工程_x0005_"/>
      <sheetName val="P4 跨期间工程嬠'䟣⿀"/>
      <sheetName val="P4 跨期间工程宠!䟣⼫"/>
      <sheetName val="P4 跨期间工程坐+䟣⿍"/>
      <sheetName val="P4 跨期间工程匰_x0019_卼_x0019_"/>
      <sheetName val="P4 跨期间工程"/>
      <sheetName val="P4 跨期间工程刨_x0019_徸⾲"/>
      <sheetName val="P4 跨期间工程夠,奬,"/>
      <sheetName val="P4 跨期间工程丵⽛_x0005_"/>
      <sheetName val="P4 跨期间工程声%夼%"/>
      <sheetName val="P4 跨期间工程圠!坬!"/>
      <sheetName val="P4 跨期间工程墰_x001c_壼_x001c_"/>
      <sheetName val="P4 跨期间工程匘_x0012_徸⿿"/>
      <sheetName val="계정"/>
      <sheetName val="QE근거"/>
      <sheetName val="관계사"/>
      <sheetName val="통화코드"/>
      <sheetName val="基本⃅况"/>
      <sheetName val="Namelis&lt;"/>
      <sheetName val="XL4PoppÐ"/>
      <sheetName val="XL4Popp¸"/>
      <sheetName val="KKKKKKKP"/>
      <sheetName val="KKKKKKK_x0005_"/>
      <sheetName val="KKKKKKK5"/>
      <sheetName val="XL4Popp"/>
      <sheetName val="XL4Poppp"/>
      <sheetName val="KKKKKKK"/>
      <sheetName val="KKKKKKKþ"/>
      <sheetName val="KKKKKKKh"/>
      <sheetName val="信息填写mm"/>
      <sheetName val="产品销售收入成本明细表๿⿦_x0005_"/>
      <sheetName val="P4 跨期间工程敨工收∀"/>
      <sheetName val="资产对帐清ၞ"/>
      <sheetName val="P4 跨期间工程敨工收밀"/>
      <sheetName val="三月收入"/>
      <sheetName val="资产穰_x001a_ᰖ"/>
      <sheetName val="资产矜-砤"/>
      <sheetName val="资产郐_x0013_๿"/>
      <sheetName val="资产磌&amp;礔"/>
      <sheetName val="资产疬_x0014_痴"/>
      <sheetName val="资产๿⼠_x0005_"/>
      <sheetName val="资产๿⼳_x0005_"/>
      <sheetName val="资产竜_x0018_笤"/>
      <sheetName val="资产酐_x0012_๿"/>
      <sheetName val="资产埐_x001e_䌢"/>
      <sheetName val="资产䌢⽛_x0005_"/>
      <sheetName val="23产成品_"/>
      <sheetName val="______"/>
      <sheetName val="流动资产--货币_(2)"/>
      <sheetName val="流动资产--货币_(3)"/>
      <sheetName val="短投_(2)"/>
      <sheetName val="表1_货币资金"/>
      <sheetName val="表1-1_银行存款明细表"/>
      <sheetName val="表2_短期投资"/>
      <sheetName val="表3_应收帐款"/>
      <sheetName val="表4_应收票据"/>
      <sheetName val="表5_存货"/>
      <sheetName val="表5-1_存货跌价损失准备计算表"/>
      <sheetName val="表5-2_存货倒推表"/>
      <sheetName val="表6_预付帐款"/>
      <sheetName val="表6-1_其他应收款"/>
      <sheetName val="表6-2_待摊费用"/>
      <sheetName val="表6-3_预付及其他流动资产_"/>
      <sheetName val="表7_固定资产变动表"/>
      <sheetName val="表7-1_固定资产折旧表（上市）_"/>
      <sheetName val="表7-1-1_固定资产折旧表__(非上市)"/>
      <sheetName val="表7-2_待处理财产损溢"/>
      <sheetName val="表7-3_固定资产有关资料"/>
      <sheetName val="表8-1_移动"/>
      <sheetName val="表8-2-1_数据"/>
      <sheetName val="表8-2-2_互联网"/>
      <sheetName val="表8-3_长途"/>
      <sheetName val="表8-4_寻呼"/>
      <sheetName val="表8-5_市话"/>
      <sheetName val="表8-6_在建工程明细表"/>
      <sheetName val="表8-7_工程合同汇总表(移动)_NEW"/>
      <sheetName val="表8-7_工程合同汇总表(移动)_(2)"/>
      <sheetName val="表8-8_在建工程有关资料"/>
      <sheetName val="表9_长期待摊费用"/>
      <sheetName val="表9-1_租赁合同汇总表"/>
      <sheetName val="表10_无形资产变动表"/>
      <sheetName val="表11_长期投资"/>
      <sheetName val="表11-1_长期股票投资"/>
      <sheetName val="表11-2_长期股权投资－未合并子公司"/>
      <sheetName val="表11-3_长期股权投资_－_合营公司"/>
      <sheetName val="表11-4_长期股权投资－联营公司"/>
      <sheetName val="表11-5_长期股权投资－参股公司"/>
      <sheetName val="表11-6_长期债权投资"/>
      <sheetName val="表11-7_其他债权投资"/>
      <sheetName val="表12_关联公司交易"/>
      <sheetName val="表12-1_与总部对帐"/>
      <sheetName val="表8-7_工程合同汇总表(移动)_(5)"/>
      <sheetName val="公__"/>
      <sheetName val="共同_(2)"/>
      <sheetName val="BSC__BTS"/>
      <sheetName val="西门子_"/>
      <sheetName val="Sheet1_(2)"/>
      <sheetName val="二次分配____"/>
      <sheetName val="二次分配_____(2)"/>
      <sheetName val="二次分配_____(3)"/>
      <sheetName val="二次分配_____(4)"/>
      <sheetName val="表8-7_工程合同汇总表(移动)_(3)"/>
      <sheetName val="表8-7_工程合同汇总表_(上市)_(2)"/>
      <sheetName val="8电源设备_"/>
      <sheetName val="12设备安装_(暂估入账余额)"/>
      <sheetName val="Adj_No"/>
      <sheetName val="Journal_list"/>
      <sheetName val="Journal_list_(2)"/>
      <sheetName val="Journal_list_(3)"/>
      <sheetName val="Journal_list_(4)"/>
      <sheetName val="Journal_list_(5)"/>
      <sheetName val="P1_损益表"/>
      <sheetName val="P2_主营业务收入"/>
      <sheetName val="P3_跨期间工程设计收入"/>
      <sheetName val="P4_跨期间工程施工收入"/>
      <sheetName val="P5_器材供应收入_"/>
      <sheetName val="P12_投资收益汇总表"/>
      <sheetName val="P12-1_投资收益明细表"/>
      <sheetName val="P15_所得税-企业所得税纳税调节表"/>
      <sheetName val="P16_所得税-递延税项"/>
      <sheetName val="税金计提_(2)"/>
      <sheetName val="税金计提_(3)"/>
      <sheetName val="P!6_所得税-递延税项"/>
      <sheetName val="样品_"/>
      <sheetName val="样品__(2)"/>
      <sheetName val="[13_铁路配件_xlsῘ长期投资--其他投资"/>
      <sheetName val="资产对帐清单_"/>
      <sheetName val="流动资产--其他应收_坏帐(2)"/>
      <sheetName val="设备安装_(已)"/>
      <sheetName val="附表1（营业厅）-下旬_(2)"/>
      <sheetName val="附表1（营业厅）-下旬_(3)"/>
      <sheetName val="附表1（营业厅）-下旬_(4)"/>
      <sheetName val="附表1（营业厅）-下旬_(5)"/>
      <sheetName val="附表1（营业厅）-下旬_(6)"/>
      <sheetName val="附表1（营业厅）-下旬_(7)"/>
      <sheetName val="附表1（营业厅）-下旬_(8)"/>
      <sheetName val="附表1（营业厅）-下旬_(9)"/>
      <sheetName val="附表1（营业厅）-下旬_(10)"/>
      <sheetName val="附表1（营业厅）-下旬_(11)"/>
      <sheetName val="附表1（大客户）_(2)-下旬"/>
      <sheetName val="附表1（大客户）_(2)-下旬_(2)"/>
      <sheetName val="附表1（大客户）_(2)-下旬_(3)"/>
      <sheetName val="附表1（大客户）_(2)-下旬_(4)"/>
      <sheetName val="附表1（大客户）_(2)-下旬_(5)"/>
      <sheetName val="附表1（大客户）_(2)-下旬_(6)"/>
      <sheetName val="附表1（大客户）_(2)-下旬_(7)"/>
      <sheetName val="附表1（大客户）_(2)-下旬_(8)"/>
      <sheetName val="附表1（大客户）_(2)-下旬_(9)"/>
      <sheetName val="附表1（大客户）_(2)-下旬_(10)"/>
      <sheetName val="附表1（大客户）_(2)-下旬_(11)"/>
      <sheetName val="附表1（大客户）_(2)-月报"/>
      <sheetName val="附表1（经销商）_(3)-下旬"/>
      <sheetName val="附表1（经销商）_(3)-下旬_(2)"/>
      <sheetName val="附表1（经销商）_(3)-下旬_(3)"/>
      <sheetName val="附表1（经销商）_(3)-下旬_(4)"/>
      <sheetName val="附表1（经销商）_(3)-下旬_(5)"/>
      <sheetName val="附表1（经销商）_(3)-下旬_(6)"/>
      <sheetName val="附表1（经销商）_(3)-下旬_(7)"/>
      <sheetName val="附表1（经销商）_(3)-下旬_(8)"/>
      <sheetName val="附表1（经销商）_(3)-下旬_(9)"/>
      <sheetName val="附表1（经销商）_(3)-下旬_(10)"/>
      <sheetName val="附表1（经销商）_(3)-下旬_(11)"/>
      <sheetName val="附表1（经销商）_(3)-月报"/>
      <sheetName val="附表1（合作厅）_(4)-下旬"/>
      <sheetName val="附表1（合作厅）_(4)-下旬_(2)"/>
      <sheetName val="附表1（合作厅）_(4)-下旬_(3)"/>
      <sheetName val="附表1（合作厅）_(4)-下旬_(4)"/>
      <sheetName val="附表1（合作厅）_(4)-下旬_(5)"/>
      <sheetName val="附表1（合作厅）_(4)-下旬_(6)"/>
      <sheetName val="附表1（合作厅）_(4)-下旬_(7)"/>
      <sheetName val="附表1（合作厅）_(4)-下旬_(8)"/>
      <sheetName val="附表1（合作厅）_(4)-下旬_(9)"/>
      <sheetName val="附表1（合作厅）_(4)-下旬_(10)"/>
      <sheetName val="附表1（合作厅）_(4)-下旬_(11)"/>
      <sheetName val="附表1（合作厅）_(4)-月报_"/>
      <sheetName val="附表2-下旬_(2)"/>
      <sheetName val="附表2-下旬_(3)"/>
      <sheetName val="附表2-下旬_(4)"/>
      <sheetName val="附表2-下旬_(5)"/>
      <sheetName val="附表2-下旬_(6)"/>
      <sheetName val="附表2-下旬_(7)"/>
      <sheetName val="附表2-下旬_(8)"/>
      <sheetName val="附表2-下旬_(9)"/>
      <sheetName val="附表2-下旬_(10)"/>
      <sheetName val="附表2-下旬_(11)"/>
      <sheetName val="附表3-下旬_(2)"/>
      <sheetName val="附表3-下旬_(3)"/>
      <sheetName val="附表3-下旬_(4)"/>
      <sheetName val="附表3-下旬_(5)"/>
      <sheetName val="附表3-下旬_(6)"/>
      <sheetName val="附表3-下旬_(7)"/>
      <sheetName val="附表3-下旬_(8)"/>
      <sheetName val="附表3-下旬_(9)"/>
      <sheetName val="附表3-下旬_(10)"/>
      <sheetName val="附表3-下旬_(11)"/>
      <sheetName val="2001年话费_"/>
      <sheetName val="XXXXXX"/>
      <sheetName val="-1_"/>
      <sheetName val="P4_跨期间工程敨工收入"/>
      <sheetName val="XX虘蚜"/>
      <sheetName val="XX虘"/>
      <sheetName val="XX̘á"/>
      <sheetName val="XX麨ô"/>
      <sheetName val="资产穰ᰖ"/>
      <sheetName val="资产郐๿"/>
      <sheetName val="固定"/>
      <sheetName val="资产疬痴"/>
      <sheetName val="资产๿⼠"/>
      <sheetName val="资产๿⼳"/>
      <sheetName val="资产竜笤"/>
      <sheetName val="资产酐๿"/>
      <sheetName val="资产埐䌢"/>
      <sheetName val="_13_铁路配件_xlsῘ长期投资--其他投资"/>
      <sheetName val="US_Codes"/>
      <sheetName val="XXXX∀ﱃԯ"/>
      <sheetName val="consol adj"/>
      <sheetName val="ADJTBL 3100"/>
      <sheetName val="XXXXȀ腳԰"/>
      <sheetName val="威娜"/>
      <sheetName val="2004、12"/>
      <sheetName val="2004、01"/>
      <sheetName val="10-2121"/>
      <sheetName val="P4 跨期间工程媠_x0014_䟣⼬"/>
      <sheetName val="P4 跨期间工程媬_x0014_嫴_x0014_"/>
      <sheetName val="P4 跨期间工程埀 䟣⿰"/>
      <sheetName val="P4 跨期间工程奠%䟣⼹"/>
      <sheetName val="P4 跨期间工程䟣⽯_x0005_"/>
      <sheetName val="P4 跨期间工程䟣⽩_x0005_"/>
      <sheetName val="P4 跨期间工程䟣⿃_x0005_"/>
      <sheetName val="P4 跨期间工程嘠_x0012_䟣⿸"/>
      <sheetName val="P4 跨期间工程呠.䟣⿽"/>
      <sheetName val="P4 跨期间工程秀,๿⼿"/>
      <sheetName val="P4 跨期间工程禜_x001a_秤_x001a_"/>
      <sheetName val="P4 跨期间工程癰.๿⽐"/>
      <sheetName val="P4 跨期间工程๿⽁_x0005_"/>
      <sheetName val="KKKKKKKÈ"/>
      <sheetName val="XL4Popp5"/>
      <sheetName val="NamelisB"/>
      <sheetName val="其它应收款"/>
      <sheetName val="应付账款"/>
      <sheetName val="预付货款"/>
      <sheetName val="ENTRY PENDING TO MATCH WH 1"/>
      <sheetName val="索引"/>
      <sheetName val="BALANCE"/>
      <sheetName val="内部购进明细表"/>
      <sheetName val="H L Summary"/>
      <sheetName val="Growth 1.2 H L Summary "/>
      <sheetName val="附表1（大客户） (2)-下旬 2耀)"/>
      <sheetName val="资产对帐清Ԁ"/>
      <sheetName val="X_x0005_"/>
      <sheetName val="X_x0010_"/>
      <sheetName val="X "/>
      <sheetName val="Xè"/>
      <sheetName val="X"/>
      <sheetName val="XXXXX"/>
      <sheetName val="清单定稿"/>
      <sheetName val="BS3"/>
      <sheetName val="P110"/>
      <sheetName val="参数"/>
      <sheetName val="2003data"/>
      <sheetName val="Lce_外购入库序时簿"/>
      <sheetName val="固定_x0005_簀╔"/>
      <sheetName val="固定_x0005_ﰀ❚"/>
      <sheetName val="固定_x0005_멇"/>
      <sheetName val="固定_x0005_ᕗ"/>
      <sheetName val="资产찀⥲᐀"/>
      <sheetName val="资产对帐ꀀ"/>
      <sheetName val="Source"/>
      <sheetName val="E1020"/>
      <sheetName val="U410"/>
      <sheetName val="设备部房屋"/>
      <sheetName val="应收票据(关联方)"/>
      <sheetName val="F1910"/>
      <sheetName val="附表2-下"/>
      <sheetName val="表9-1_租赁合同汇总衬"/>
      <sheetName val="Estimated_AP_9_03"/>
      <sheetName val="List_of_Fixed_assets"/>
      <sheetName val="分公司EB"/>
      <sheetName val="XX虘픀腟"/>
      <sheetName val="固定缀爎"/>
      <sheetName val="固定⡹"/>
      <sheetName val="固定怀⺒"/>
      <sheetName val="固定 ⹘"/>
      <sheetName val="固定倀≷"/>
      <sheetName val="固定謀ꀪ"/>
      <sheetName val="固定찀᩶"/>
      <sheetName val="固定缀䜎"/>
      <sheetName val="固定瀀ᢔ"/>
      <sheetName val="固定䴀뇗"/>
      <sheetName val="固定⁴"/>
      <sheetName val="固定ᰀ⑴"/>
      <sheetName val="固定缀䌎"/>
      <sheetName val="固定謀"/>
      <sheetName val="固定鰀᭹"/>
      <sheetName val="固定倀❗"/>
      <sheetName val="固定᝗"/>
      <sheetName val="固定尀᪎"/>
      <sheetName val="固定簀₏"/>
      <sheetName val="固定缀㨎"/>
      <sheetName val="固定 ⍙"/>
      <sheetName val="DDETABLE_"/>
      <sheetName val="XXèȈ"/>
      <sheetName val="XX᫈Ǆ"/>
      <sheetName val="-1_"/>
      <sheetName val="固定䀀⭕"/>
      <sheetName val="固定䰀⥛"/>
      <sheetName val="固定က᭛"/>
      <sheetName val="固定⍛"/>
      <sheetName val="固定⁷ᙎ"/>
      <sheetName val="固定밀ᙰ"/>
      <sheetName val="固定∀᱃"/>
      <sheetName val="固定退╔"/>
      <sheetName val="XX虘ぇ"/>
      <sheetName val="固定⍇"/>
      <sheetName val="固定∀晃"/>
      <sheetName val="固定가ᵲ"/>
      <sheetName val="固定"/>
      <sheetName val="固定ᵗ"/>
      <sheetName val="固定㥇"/>
      <sheetName val="固定睇"/>
      <sheetName val="固定뀀ᡘ"/>
      <sheetName val="固定ⱇ"/>
      <sheetName val="固定　⍕"/>
      <sheetName val="固定䙇"/>
      <sheetName val="固定㰀ᑖ"/>
      <sheetName val="固定Ṵ"/>
      <sheetName val="固定ကㅻ"/>
      <sheetName val="固定耀⩚"/>
      <sheetName val="固定퀀ṭ"/>
      <sheetName val="-1_|"/>
      <sheetName val="-1_ð"/>
      <sheetName val="固定簀╔"/>
      <sheetName val="固定ﰀ❚"/>
      <sheetName val="固定멇"/>
      <sheetName val="固定ᕗ"/>
      <sheetName val="-1_Ì"/>
      <sheetName val="13_铁路配件"/>
      <sheetName val="XXXXXX蚘"/>
      <sheetName val="固定⪋〚"/>
      <sheetName val="固定헾】"/>
      <sheetName val="P4_跨期间工程敨工收㰀"/>
      <sheetName val="P4_跨期间工程敨工收ԯ"/>
      <sheetName val="资产简๿"/>
      <sheetName val="附表1（合作厅）_(4)-下旬롩4)"/>
      <sheetName val="-1_p"/>
      <sheetName val="U600-投资收益"/>
      <sheetName val="流动资产-受≘代销商品"/>
      <sheetName val="Cashflow(Scenario)"/>
      <sheetName val="主要规划指标"/>
      <sheetName val="导出明细账45月份"/>
      <sheetName val="汇总"/>
      <sheetName val="Holidays"/>
      <sheetName val="固定疬!痴"/>
      <sheetName val="P4 跨期间工程疬!痴!"/>
      <sheetName val="固定๿⽐_x0005_"/>
      <sheetName val="固定赠_x0012_๿"/>
      <sheetName val="固定๿⽥_x0005_"/>
      <sheetName val="固定๿⼹_x0005_"/>
      <sheetName val="固定篰&quot;๿"/>
      <sheetName val="固定鋰_x001e_⪋"/>
      <sheetName val="固定郬,鄴"/>
      <sheetName val="固定๿⾓_x0005_"/>
      <sheetName val="固定๿⿂_x0005_"/>
      <sheetName val="资产䟣⿓_x0005_"/>
      <sheetName val="固定䟣⾙_x0005_"/>
      <sheetName val="资产对帐清⪋"/>
      <sheetName val="固定珌_x0014_琔"/>
      <sheetName val="固定竀*๿"/>
      <sheetName val="P4 跨期间工程๿⽌_x0005_"/>
      <sheetName val="P4 跨期间工程啠_x0015_䌢⿍"/>
      <sheetName val="资产对帐清邼"/>
      <sheetName val="资产对帐清銌"/>
      <sheetName val="资产对帐清銰"/>
      <sheetName val="资产对帐清鎰"/>
      <sheetName val="P4 跨期间工程箜!篤!"/>
      <sheetName val="资产对帐清缀"/>
      <sheetName val="地产口"/>
      <sheetName val="固定_x0005_가⡴"/>
      <sheetName val="资产负债ﰀ"/>
      <sheetName val="固定_x0005_G"/>
      <sheetName val="固定_x0005_　⑯"/>
      <sheetName val="固定_x0005_䰀⩱"/>
      <sheetName val="#REF!"/>
      <sheetName val="XX虘_x0013_尀ᱵ"/>
      <sheetName val="XX虘_x0013_瀀ṹ"/>
      <sheetName val="XX虘_x0013_㰀⩴"/>
      <sheetName val="XX虘_x0013_ᰀⱴ"/>
      <sheetName val="XX虘_x0013_缀_xdf0e_"/>
      <sheetName val="XX虘_x0013_ꀀ᝙"/>
      <sheetName val="XX虘_x0013_耀⁴"/>
      <sheetName val="塑品销本"/>
      <sheetName val="11月成本"/>
      <sheetName val="P4 跨期间工程丵⿜_x0005_"/>
      <sheetName val="资产负债ԯ"/>
      <sheetName val="制费-部门"/>
      <sheetName val="制费-分月"/>
      <sheetName val="制费汇总"/>
      <sheetName val="一厂"/>
      <sheetName val="二厂"/>
      <sheetName val="低耗"/>
      <sheetName val="销费-部门"/>
      <sheetName val="销费-分月"/>
      <sheetName val="销费汇总"/>
      <sheetName val="销售内"/>
      <sheetName val="销售外"/>
      <sheetName val="服务中心"/>
      <sheetName val="广告"/>
      <sheetName val="劳保费"/>
      <sheetName val="办公费用"/>
      <sheetName val="管费-部门"/>
      <sheetName val="管费-分月"/>
      <sheetName val="管费汇总"/>
      <sheetName val="总经办"/>
      <sheetName val="财务部"/>
      <sheetName val="后勤保"/>
      <sheetName val="安保部"/>
      <sheetName val="计划部"/>
      <sheetName val="物管部"/>
      <sheetName val="动力部"/>
      <sheetName val="技质部"/>
      <sheetName val="工艺部"/>
      <sheetName val="家研部"/>
      <sheetName val="商研部"/>
      <sheetName val="品保部"/>
      <sheetName val="财费-部门"/>
      <sheetName val="财费-分月"/>
      <sheetName val="备用表"/>
      <sheetName val="利润-分月"/>
      <sheetName val="利润-分机"/>
      <sheetName val="销量"/>
      <sheetName val="产量"/>
      <sheetName val="产销量"/>
      <sheetName val="产销本"/>
      <sheetName val="产销本(原)"/>
      <sheetName val="收入"/>
      <sheetName val="本1"/>
      <sheetName val="降低率"/>
      <sheetName val="消耗A"/>
      <sheetName val="材耗"/>
      <sheetName val="工资"/>
      <sheetName val="动力"/>
      <sheetName val="本2"/>
      <sheetName val="本3"/>
      <sheetName val="本4"/>
      <sheetName val="本5"/>
      <sheetName val="本6"/>
      <sheetName val="本7"/>
      <sheetName val="本8"/>
      <sheetName val="本9"/>
      <sheetName val="本10"/>
      <sheetName val="本11"/>
      <sheetName val="本12"/>
      <sheetName val="销售成本"/>
      <sheetName val="产销量测"/>
      <sheetName val="一部"/>
      <sheetName val="二部"/>
      <sheetName val="福利费表格"/>
      <sheetName val="折旧"/>
      <sheetName val="设备固资"/>
      <sheetName val="仪表固定"/>
      <sheetName val="计算机"/>
      <sheetName val="技改"/>
      <sheetName val="福利费"/>
      <sheetName val="技改 (2)"/>
      <sheetName val="一季度资金计划"/>
      <sheetName val="利息"/>
      <sheetName val="利息 (10月)"/>
      <sheetName val="说明"/>
      <sheetName val="执行下"/>
      <sheetName val="计划下"/>
      <sheetName val="执行中"/>
      <sheetName val="计划中"/>
      <sheetName val="执行上"/>
      <sheetName val="计划上"/>
      <sheetName val="计划月"/>
      <sheetName val="执行月"/>
      <sheetName val="计划分旬"/>
      <sheetName val="计划明细"/>
      <sheetName val="固资明细"/>
      <sheetName val="材料采购资金"/>
      <sheetName val="材料消耗"/>
      <sheetName val="表A09应付职工薪酬"/>
      <sheetName val="利息7月-8月"/>
      <sheetName val="P4 跨期间工程壨$徸⾷"/>
      <sheetName val="P4 跨期间工程奐_x0013_妜_x0013_"/>
      <sheetName val="P4 跨期间工程䬨0丵⽪"/>
      <sheetName val="P4 跨期间工程丨.丵⽿"/>
      <sheetName val="2135办公室"/>
      <sheetName val="分类辅助"/>
      <sheetName val="GE1-1"/>
      <sheetName val="成仓档"/>
      <sheetName val="附表1（合作厄） (4)-下旬 (10)"/>
      <sheetName val="_13 铁路配件.xlsῘ长期投资--其_x0001__x0001__x0004_"/>
      <sheetName val="系统数据"/>
      <sheetName val="固定_x0005_ကㅳ"/>
      <sheetName val="固定_x0005_ꀀㅰ"/>
      <sheetName val="固定_x0005_晇"/>
      <sheetName val="固定_x0005_၇"/>
      <sheetName val="固定_x0005_簀Ɑ"/>
      <sheetName val="固定_x0005_獇"/>
      <sheetName val="固定_x0005_㡇"/>
      <sheetName val="固定_x0005_Ὦ"/>
      <sheetName val="固定_x0005_ᰀ⥚"/>
      <sheetName val="固定_x0005_鰀⥗"/>
      <sheetName val="固定_x0005_Ⰰⅲ"/>
      <sheetName val="固定_x0005_⽇"/>
      <sheetName val="固定_x0005_က⥲"/>
      <sheetName val="固定_x0005_ꑇ"/>
      <sheetName val="固定_x0005_쀀ᡚ"/>
      <sheetName val="固定_x0005_䀀⍲"/>
      <sheetName val="固定_x0005_怀♘"/>
      <sheetName val="固定_x0005_뀀⩔"/>
      <sheetName val="固定_x0005_倀᭱"/>
      <sheetName val="资产렀ꕟԯ"/>
      <sheetName val="固定_x0005_렀ꕟ"/>
      <sheetName val="固定_x0005_堀᙭"/>
      <sheetName val="资产堀᙭렀䙟"/>
      <sheetName val="固定_x0005_렀❟"/>
      <sheetName val="固定_x0005_렀赟"/>
      <sheetName val="固定_x0005_䀀ᑖ"/>
      <sheetName val="固定_x0005_ꀀቔ"/>
      <sheetName val="固定_x0005_က⁬"/>
      <sheetName val="固定_x0005_렀᭟"/>
      <sheetName val="固定_x0005_⠀ᡘ"/>
      <sheetName val="固定_x0005_䀀᱓"/>
      <sheetName val="固定_x0005_䀀╙"/>
      <sheetName val="固定_x0005_ᵇ"/>
      <sheetName val="固定_x0005_ࠀ᭱"/>
      <sheetName val="固定_x0005_렀佟"/>
      <sheetName val="固定_x0005_⩳"/>
      <sheetName val="固定_x0005_蠀᭭"/>
      <sheetName val="固定_x0005_　⡲"/>
      <sheetName val="固定_x0005_렀葟"/>
      <sheetName val="固定_x0005_뀀⑬"/>
      <sheetName val="固定_x0005_렀衟"/>
      <sheetName val="固定_x0005_瀀げ"/>
      <sheetName val="固定_x0005_렀癟"/>
      <sheetName val="固定_x0005_ ፬"/>
      <sheetName val="固定_x0005_䠀Ṍ"/>
      <sheetName val="固定_x0005_栀⭘"/>
      <sheetName val="固定_x0005_⠀ᩱ"/>
      <sheetName val="固定_x0005_렀ᙱ"/>
      <sheetName val="固定_x0005__xd800_⹏"/>
      <sheetName val="固定_x0005_렀퉟"/>
      <sheetName val="固定_x0005_栀Ⅿ"/>
      <sheetName val="固定_x0005_㔀Վ"/>
      <sheetName val="固定_x0005_ꠀ⹰"/>
      <sheetName val="固定_x0005_㠀ㅈ"/>
      <sheetName val="固定_x0005_퀀ㅪ"/>
      <sheetName val="固定_x0005_⠀≔"/>
      <sheetName val="固定_x0005_頀ᝏ"/>
      <sheetName val="固定_x0005_㔀Ꙏ"/>
      <sheetName val="固定_x0005_ꠀ᱔"/>
      <sheetName val="固定_x0005_퀀ᱰ"/>
      <sheetName val="固定_x0005_ᑘ"/>
      <sheetName val="固定_x0005_　⽫"/>
      <sheetName val="固定_x0005_⅊"/>
      <sheetName val="固定_x0005_㔀ⅎ"/>
      <sheetName val="固定_x0005_退ᕱ"/>
      <sheetName val="ONE"/>
      <sheetName val="XX虘_x0013_簀ᙗ"/>
      <sheetName val="XX虘_x0013_䀀⥮"/>
      <sheetName val="固定_x0005_∀"/>
      <sheetName val="固定_x0005_큶⛀"/>
      <sheetName val="固定_x0005_⁷េ"/>
      <sheetName val="固定_x0005_ぷើ"/>
      <sheetName val="固定_x0005_w⧅"/>
      <sheetName val="固定_x0005_ၷ⧂"/>
      <sheetName val="固定_x0005_끷⟂"/>
      <sheetName val="固定_x0005_ꁷⳆ"/>
      <sheetName val="固定_x0005_∀䥃"/>
      <sheetName val="固定_x0005_灷⃆"/>
      <sheetName val="XX虘_x0013__xdc00_ⱛ"/>
      <sheetName val="XX虘_x0013__xdd47_"/>
      <sheetName val="固定_x0005_가≖"/>
      <sheetName val="固定_x0005_끷ⳁ"/>
      <sheetName val="固定_x0005_遷⏆"/>
      <sheetName val="固定_x0005_끷ツ"/>
      <sheetName val="固定_x0005_⿅"/>
      <sheetName val="固定_x0005_⁇"/>
      <sheetName val="固定_x0005_ቬ"/>
      <sheetName val="固定_x0005_㔀艎"/>
      <sheetName val="固定_x0005_⥘"/>
      <sheetName val="固定_x0005_㔀㍎"/>
      <sheetName val="固定_x0005_瀀ተ"/>
      <sheetName val="固定_x0005_ၶ⻆"/>
      <sheetName val="资产负债가"/>
      <sheetName val="资产负债∀"/>
      <sheetName val="固定_x0005_䰀ፙ"/>
      <sheetName val="固定_x0005_㔀"/>
      <sheetName val="固定_x0005_㠀ᵯ"/>
      <sheetName val="XX虘_x0013_⁫"/>
      <sheetName val="固定_x0005_⁫"/>
      <sheetName val="XX虘_x0013_⁬"/>
      <sheetName val="固定_x0005_⁬"/>
      <sheetName val="XX虘_x0013_䈀荪"/>
      <sheetName val="XX虘_x0013_ざ"/>
      <sheetName val="固定_x0005_退ㅰ"/>
      <sheetName val="規格一覧"/>
      <sheetName val="固定_x0005_저⽕"/>
      <sheetName val="固定_x0005_퀀⭕"/>
      <sheetName val="固定_x0005_䈀쵪"/>
      <sheetName val="XX虘_x0013_퀀ᥗ"/>
      <sheetName val="固定_x0005_怀ⵗ"/>
      <sheetName val="公司列表"/>
      <sheetName val="XXXX簀⡚쐀"/>
      <sheetName val="固定὇ԯ"/>
      <sheetName val="固定홇ԯ"/>
      <sheetName val="固定ᰀⵙ搀"/>
      <sheetName val="固定顇ԯ"/>
      <sheetName val="固定ᕇԯ"/>
      <sheetName val="固定湇ԯ"/>
      <sheetName val="固定　ᩜ"/>
      <sheetName val="固定䩇ԯ"/>
      <sheetName val="固定ᙙ"/>
      <sheetName val="固定녇ԯ"/>
      <sheetName val="XXXX_xdc00_⹚␀"/>
      <sheetName val="XXXX谀᝚퐀"/>
      <sheetName val="固定簀⡚쐀"/>
      <sheetName val="実績見込"/>
      <sheetName val="XXXX鰀ⵖ"/>
      <sheetName val="XXXX뀀⥮"/>
      <sheetName val="XXXXꀀ᝖"/>
      <sheetName val="XXXX렀䍟ԯ"/>
      <sheetName val="XXXX耀ᩕ찀"/>
      <sheetName val="XXXX렀๟԰"/>
      <sheetName val="XXXX렀奟ԯ"/>
      <sheetName val="XX虘_x0013_ὖ"/>
      <sheetName val="资产๿⿙_x0005_"/>
      <sheetName val="资产鎼_x001b_鐄"/>
      <sheetName val="资产๿⾒_x0005_"/>
      <sheetName val="XXXX㔀煎ԯ"/>
      <sheetName val="F1"/>
      <sheetName val="固定_x0005_頀⩗"/>
      <sheetName val="工时统计"/>
      <sheetName val="Initialize"/>
      <sheetName val="23产成品_4"/>
      <sheetName val="______4"/>
      <sheetName val="流动资产--货币_(2)4"/>
      <sheetName val="流动资产--货币_(3)4"/>
      <sheetName val="短投_(2)4"/>
      <sheetName val="固定资产"/>
      <sheetName val="资产对帐清_x0005_"/>
      <sheetName val="P4 跨期间工程硌'碔'"/>
      <sheetName val="XXXX怀⩺缀켎"/>
      <sheetName val="XXXX缀ꌎԯ"/>
      <sheetName val="XXXXXX虘_x0013_"/>
      <sheetName val="B30111"/>
      <sheetName val="资产负橂⼡"/>
      <sheetName val="FY02"/>
      <sheetName val="其他长期ᵥᨈ"/>
      <sheetName val="??_x0005_"/>
      <sheetName val="长期其他应收款"/>
      <sheetName val="未完工合同成本设备"/>
      <sheetName val="预付款项RMB租金"/>
      <sheetName val="from sys 930"/>
      <sheetName val="삅ོ䚋栠Ѫ"/>
      <sheetName val="삅ོ䚋栠"/>
      <sheetName val="삅ོ"/>
      <sheetName val="삅ོ䚋"/>
      <sheetName val="삅"/>
      <sheetName val="8-(1)应收利息"/>
      <sheetName val="8-(2)应收利息"/>
      <sheetName val="9-(1)其他应收款"/>
      <sheetName val="9-(2)其他应收款"/>
      <sheetName val="10贴现"/>
      <sheetName val="11短期投资"/>
      <sheetName val="12委托贷款"/>
      <sheetName val="13买入反售证券"/>
      <sheetName val="15中长期贷款披露"/>
      <sheetName val="15-1中长期贷款披露附件"/>
      <sheetName val="16逾期贷款披露"/>
      <sheetName val="16-1逾期贷款披露附件"/>
      <sheetName val="17呆滞贷款披露"/>
      <sheetName val="17-1呆滞贷款披露附件"/>
      <sheetName val="18呆帐贷款"/>
      <sheetName val="19贷款呆帐准备"/>
      <sheetName val="20长期投资"/>
      <sheetName val="21固定资产及累计折旧"/>
      <sheetName val="22在建工程"/>
      <sheetName val="23无形资产"/>
      <sheetName val="24长期待摊费用"/>
      <sheetName val="25待处理抵债资产"/>
      <sheetName val="27短期存款"/>
      <sheetName val="28短期储蓄存款"/>
      <sheetName val="29向中央银行借款"/>
      <sheetName val="30同业存放款项"/>
      <sheetName val="31同业拆入"/>
      <sheetName val="32卖出回购证券"/>
      <sheetName val="33应付利息"/>
      <sheetName val="34存入短期保证金"/>
      <sheetName val="35应交税金"/>
      <sheetName val="37其他应付款"/>
      <sheetName val="38长期存款"/>
      <sheetName val="39长期储蓄存款"/>
      <sheetName val="45利息收入支出"/>
      <sheetName val="46金融企业往来收支"/>
      <sheetName val="47外汇损益"/>
      <sheetName val="48投资收益"/>
      <sheetName val="49其他营业支出"/>
      <sheetName val="50营业税金及附加"/>
      <sheetName val="51营业外收入"/>
      <sheetName val="52营业外支出"/>
      <sheetName val="53所得税"/>
      <sheetName val="表外应收利息"/>
      <sheetName val="XREF"/>
      <sheetName val="存货_生产成本Dy"/>
      <sheetName val="_13 铁路配件.xlsῘ长期投资--其他投԰"/>
      <sheetName val="持有至到期投资"/>
      <sheetName val="递延所得税资产和递延所得税负债"/>
      <sheetName val="股本"/>
      <sheetName val="或有事项"/>
      <sheetName val="可供出售金融资产"/>
      <sheetName val="关联方交易"/>
      <sheetName val="母公司财务报表主要项目注释(其他应收款)"/>
      <sheetName val="母公司财务报表主要项目注释(应收账款)"/>
      <sheetName val="母公司财务报表主要项目注释(长期股权投资)"/>
      <sheetName val="其他事项说明"/>
      <sheetName val="其他应收款"/>
      <sheetName val="其他综合收益"/>
      <sheetName val="生产性生物资产"/>
      <sheetName val="营业收入及营业成本"/>
      <sheetName val="应付职工薪酬"/>
      <sheetName val="应收票据"/>
      <sheetName val="应收账款"/>
      <sheetName val="预付款项"/>
      <sheetName val="在建工程"/>
      <sheetName val="长期股权投资"/>
      <sheetName val="长期应收款"/>
      <sheetName val="42贴现"/>
      <sheetName val="短期投资股票投资.dbf"/>
      <sheetName val="短期投资国债投资.dbf"/>
      <sheetName val="股票投资收益.dbf"/>
      <sheetName val="其他货币海通.dbf"/>
      <sheetName val="其他货币零领路.dbf"/>
      <sheetName val="投资收益债券.dbf"/>
      <sheetName val="固定资产汇怹表"/>
      <sheetName val="流动资亥-%货币 (2)"/>
      <sheetName val="短戕汇总表"/>
      <sheetName val="流动资䚧--应收"/>
      <sheetName val="P!"/>
      <sheetName val="当月应收"/>
      <sheetName val="1"/>
      <sheetName val="12.1长期投资-债权"/>
      <sheetName val="17其它流动及长期资产"/>
      <sheetName val="自_x0005_"/>
      <sheetName val="_13 铁路配件.xlsῘ长期︀ᇕ԰"/>
      <sheetName val="_13 铁路配件.xlsῘ长期鐀魺屶ᎍ_xd900_∴԰"/>
      <sheetName val="_13 铁路配件.xlsῘ长期0"/>
      <sheetName val="资产对帐清嗬"/>
      <sheetName val="自定"/>
      <sheetName val="自定"/>
      <sheetName val="资产对帐清䟣"/>
      <sheetName val="自定ԯ"/>
      <sheetName val="自定簀"/>
      <sheetName val="自定찀"/>
      <sheetName val="资产对帐清噼"/>
      <sheetName val="资产对헾】_x0005_"/>
      <sheetName val="资产对帐清"/>
      <sheetName val="资产对帐清篐"/>
      <sheetName val="自定က"/>
      <sheetName val="资产对帐清_x0010_"/>
      <sheetName val="自定頀"/>
      <sheetName val="自定/"/>
      <sheetName val="_13 铁路配件.xlsῘ长期ꠀఅ讅0"/>
      <sheetName val="_13 铁路配件.xlsῘ长期"/>
      <sheetName val="_13 铁路配件.xlsῘ长期投资--其他投尜"/>
      <sheetName val="固定资产及在建工程明细35"/>
      <sheetName val="资产对帐清葨"/>
      <sheetName val="资产对帐清徸"/>
      <sheetName val="自定렀"/>
      <sheetName val="内部往来"/>
      <sheetName val="_13 铁路配件.xl︀ᇕ԰"/>
      <sheetName val="_13 铁路配件.xlsῘ长期投资--其他投劈"/>
      <sheetName val="_13 铁路配件.xlsῘ长期投资--其他投剐"/>
      <sheetName val="资产对帐清剐"/>
      <sheetName val="3409"/>
      <sheetName val="5059"/>
      <sheetName val="5133"/>
      <sheetName val="4528"/>
      <sheetName val="Customize Your Invoice"/>
      <sheetName val="Invoice"/>
      <sheetName val="_2594"/>
      <sheetName val="_2598"/>
      <sheetName val="2600"/>
      <sheetName val="5076"/>
      <sheetName val="_5174"/>
      <sheetName val="披露表(国资)"/>
      <sheetName val="F-A summy 2"/>
      <sheetName val="SFS(BUDGET)"/>
      <sheetName val="source-1"/>
      <sheetName val="WORKING"/>
      <sheetName val="2"/>
      <sheetName val="3"/>
      <sheetName val="4"/>
      <sheetName val="5"/>
      <sheetName val="6"/>
      <sheetName val="7"/>
      <sheetName val="9"/>
      <sheetName val="10"/>
      <sheetName val="11"/>
      <sheetName val="12"/>
      <sheetName val="TOTAL"/>
      <sheetName val="生产部金额"/>
      <sheetName val="Rates"/>
      <sheetName val="_13 铁路配件.xlsῘ长期鐀魺屶ᎍ�∴԰_x0"/>
      <sheetName val="自定_"/>
      <sheetName val="评估假设"/>
      <sheetName val="电子"/>
      <sheetName val="其他长期缀ᨎ"/>
      <sheetName val="其他长期罨ᨎ"/>
      <sheetName val="_x005f_x0000__x005f_x0000__x005f_x0000__x005f_x0000__x0"/>
      <sheetName val="Xþ"/>
      <sheetName val="#REF"/>
      <sheetName val="2002.1-6管理费用"/>
      <sheetName val="P&amp;L weekly"/>
      <sheetName val="detail"/>
      <sheetName val="试算平衡表"/>
      <sheetName val="XBase"/>
      <sheetName val="K210-2009 生产成本计算单"/>
      <sheetName val="K213-库存商品结转成本"/>
      <sheetName val="其他长期ᴀᨈ"/>
      <sheetName val="其他长期罥ᨎ"/>
      <sheetName val="其他长期ե"/>
      <sheetName val="资产对帐清缀ᨎ"/>
      <sheetName val="数字视频并帐"/>
      <sheetName val="其他长期缀ᨪ"/>
      <sheetName val="其他长期밀፾"/>
      <sheetName val="其他长期䢑ᖆ"/>
      <sheetName val="其他长期㰀᎕"/>
      <sheetName val="资产对帐清錠"/>
      <sheetName val="资产对帐清鮐"/>
      <sheetName val="应收帐款呆帐、坏帐准备"/>
      <sheetName val="时间表"/>
      <sheetName val="UFPrn20080725145132"/>
      <sheetName val="F100 RM"/>
      <sheetName val="F150-低值易耗品 "/>
      <sheetName val="F120-原材料"/>
      <sheetName val="N100"/>
      <sheetName val="1.财务报表"/>
      <sheetName val="4-货币资金-现金"/>
      <sheetName val="3-1-1现金"/>
      <sheetName val="5折旧预测ok"/>
      <sheetName val="每日C02年费用"/>
      <sheetName val="XX虘_x0013_谀♛"/>
      <sheetName val="邦貨i1"/>
      <sheetName val="拨备input"/>
      <sheetName val="资产负债䀀"/>
      <sheetName val="资产负债㰀"/>
      <sheetName val="资产负债"/>
      <sheetName val="资产负债쀀"/>
      <sheetName val="报表11"/>
      <sheetName val="2002-07"/>
      <sheetName val="资产负债က"/>
      <sheetName val="固定_x0005_㔀㑎"/>
      <sheetName val="XXXX㔀㑎ԯ"/>
      <sheetName val="23产偳፭鰀፭"/>
      <sheetName val="固定_x0005_㔀啎"/>
      <sheetName val="固定_x0005_㔀ぎ"/>
      <sheetName val="XXXX㔀啎ԯ"/>
      <sheetName val="固定_x0005_㔀㡎"/>
      <sheetName val="Search for"/>
      <sheetName val="02.03"/>
      <sheetName val="项目责任书-预算明细G01SH"/>
      <sheetName val="合同清单"/>
      <sheetName val="HK BRIDGES_CM"/>
      <sheetName val="Mkt Info"/>
      <sheetName val="总表"/>
      <sheetName val="流动资产-委托代销商렀"/>
      <sheetName val="流动资产-委托代销商退"/>
      <sheetName val="资产对帐清∀둃"/>
      <sheetName val="资产对帐清ఀᑰ"/>
      <sheetName val="资产对帐清退⽰"/>
      <sheetName val="资产对帐清_xdc00_╳"/>
      <sheetName val="XX虘"/>
      <sheetName val="P4 跨期间工程๿⼷_x0005_"/>
      <sheetName val="XX虘"/>
      <sheetName val="XX虘偨"/>
      <sheetName val="XX虘ը"/>
      <sheetName val="P4 跨期间工程䟣⾝_x0005_"/>
      <sheetName val="P4 跨期间工程哀$䟣⽍"/>
      <sheetName val="P4 跨期间工程堠)䟣⽓"/>
      <sheetName val="P4 跨期间工程碬!磴!"/>
      <sheetName val="P4 跨期间工程徸⽲_x0005_"/>
      <sheetName val="P4 跨期间工程穌#窔#"/>
      <sheetName val="P4 跨期间工程地_x0019_坼_x0019_"/>
      <sheetName val="P4 跨期间工程๿⼯_x0005_"/>
      <sheetName val="P4 跨期间工程勨-徸⿽"/>
      <sheetName val="P4 跨期间工程奰+妼+"/>
      <sheetName val="P4 跨期间工程徸　_x0005_"/>
      <sheetName val="P4 跨期间工程徸⿤_x0005_"/>
      <sheetName val="P4 跨期间工程筜-箤-"/>
      <sheetName val="P4 跨期间工程墸*徸⾕"/>
      <sheetName val="P4 跨期间工程徸⿔_x0005_"/>
      <sheetName val="P4 跨期间工程徸⿇_x0005_"/>
      <sheetName val="6_x0005_"/>
      <sheetName val="自定缀"/>
      <sheetName val="资产对帐清뼀䀀"/>
      <sheetName val="附A-7"/>
      <sheetName val="表二甲机务F型"/>
      <sheetName val="内贸合同总价表"/>
      <sheetName val="玛赛软件合同总价表"/>
      <sheetName val="内贸采购合同总价表"/>
      <sheetName val="项目采购明细表"/>
      <sheetName val="资产对帐清忕"/>
      <sheetName val="资产对帐清觜"/>
      <sheetName val="资产对帐清԰"/>
      <sheetName val="资产对帐清"/>
      <sheetName val="Conso.BS"/>
      <sheetName val="初始设定"/>
      <sheetName val="basic"/>
      <sheetName val="数据维护 Data Maintenance"/>
      <sheetName val="产品销售收入成脈_x001b_腌_x001b_헾⾕_x0005_"/>
      <sheetName val="产品销售收入成纘 络 헾⼸_x0005_"/>
      <sheetName val="_x000e__x0008_"/>
      <sheetName val="X¸"/>
      <sheetName val="页面"/>
      <sheetName val="_13 铁路配件.xlsῘ长期ﹶᇕ԰"/>
      <sheetName val="_13 铁路配件.xlsῘ长期鐀魺屶ኍ_xd900_∴԰"/>
      <sheetName val="固定资产_x0005_"/>
      <sheetName val="资产对帐清쌀壒"/>
      <sheetName val="资产对帐清쌀_x0005_"/>
      <sheetName val="资产对帐清쌀葘"/>
      <sheetName val="资产对帐清쌀尜"/>
      <sheetName val="资产对帐清쌀薨"/>
      <sheetName val="资产对帐清쌀茈"/>
      <sheetName val="资产对帐清쌀袘"/>
      <sheetName val="资产对帐清쌀蒈"/>
      <sheetName val="资产对帐清쌀耸"/>
      <sheetName val="资产对帐清쌀萸"/>
      <sheetName val="资产对帐清쌀菸"/>
      <sheetName val="资产对帐清쌀蓸"/>
      <sheetName val="资产对帐清쌀纸"/>
      <sheetName val="资产툀ᩘ԰"/>
      <sheetName val="资产︀ᇕ԰"/>
      <sheetName val="资产쌉ᄅ0"/>
      <sheetName val="资产对帐헾】_x0005_"/>
      <sheetName val="资产对帐清쌀뙞"/>
      <sheetName val="14预໘_x0005_"/>
      <sheetName val="14预໘"/>
      <sheetName val="14预໘壒"/>
      <sheetName val="资产对帐清壒"/>
      <sheetName val="资产负债壒"/>
      <sheetName val="资产对帐清쌀聀"/>
      <sheetName val="附表3-下旬 壒〚_x0005_"/>
      <sheetName val="附表3-下旬 尜_x0013_層"/>
      <sheetName val="资产对帐清聀"/>
      <sheetName val="顺序"/>
      <sheetName val="自定"/>
      <sheetName val="自헾】"/>
      <sheetName val="资产对帐清羘"/>
      <sheetName val="III-1-9"/>
      <sheetName val="III-1-10"/>
      <sheetName val="III-1-2-1"/>
      <sheetName val="III-1-1"/>
      <sheetName val="III-1-8"/>
      <sheetName val="III-1-4"/>
      <sheetName val="III-1-6"/>
      <sheetName val="III-1-7"/>
      <sheetName val="III-1-5"/>
      <sheetName val="产品销售毛利表"/>
      <sheetName val="永安"/>
      <sheetName val="PTC"/>
      <sheetName val="科目余额表"/>
      <sheetName val="H053"/>
      <sheetName val="报表项目"/>
      <sheetName val="自定ᰀ"/>
      <sheetName val="销售"/>
      <sheetName val="自畠_x0013_"/>
      <sheetName val="_13 铁路配件.xlsῘ长期鐀魺屶ኍ_xd900_∴԰_x0"/>
      <sheetName val="自闰⾩"/>
      <sheetName val="自嫌1"/>
      <sheetName val="自尜_x0013_"/>
      <sheetName val="14预娬&amp;"/>
      <sheetName val="14预獰&amp;"/>
      <sheetName val="自挔_x0012_"/>
      <sheetName val="14预헾】"/>
      <sheetName val="表9-1 租赁合同ᰀ፜搀"/>
      <sheetName val="表9-1 租赁合同"/>
      <sheetName val="表9-1 租赁合同಍ᑕ吀"/>
      <sheetName val="表9-1 租赁合同ԯ"/>
      <sheetName val="14预尜_x0013_"/>
      <sheetName val="14预_x0005_"/>
      <sheetName val="自定倀"/>
      <sheetName val="14预同+"/>
      <sheetName val="14预_x0010_"/>
      <sheetName val="14预聀_x0012_"/>
      <sheetName val="资产对帐清禨"/>
      <sheetName val="_13 铁路配件.xlsῘ长期ᰀ፜搀፜ን԰"/>
      <sheetName val="_13 铁路配件.xlsῘ长期⠀ิఊ讅0"/>
      <sheetName val="_13 铁路配件.xl쌉ᄅ0"/>
      <sheetName val="_13 铁路配件.xl쌅ᄅ0"/>
      <sheetName val="_13 铁路配件.xlက"/>
      <sheetName val="自定纈"/>
      <sheetName val="自定_x0005_"/>
      <sheetName val="自定终"/>
      <sheetName val="自定纨"/>
      <sheetName val="自定徸"/>
      <sheetName val="投资收益"/>
      <sheetName val="资产﹥ᇕ԰"/>
      <sheetName val="自定荘"/>
      <sheetName val="自定蒸"/>
      <sheetName val="自定罨"/>
      <sheetName val="自定興"/>
      <sheetName val="自定丵"/>
      <sheetName val="资产对帐清尜"/>
      <sheetName val="构筐物"/>
      <sheetName val="Suppliers"/>
      <sheetName val="Toolbox"/>
      <sheetName val="Erec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refreshError="1"/>
      <sheetData sheetId="246" refreshError="1"/>
      <sheetData sheetId="247" refreshError="1"/>
      <sheetData sheetId="248" refreshError="1"/>
      <sheetData sheetId="249"/>
      <sheetData sheetId="250"/>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refreshError="1"/>
      <sheetData sheetId="278" refreshError="1"/>
      <sheetData sheetId="279" refreshError="1"/>
      <sheetData sheetId="280" refreshError="1"/>
      <sheetData sheetId="281" refreshError="1"/>
      <sheetData sheetId="282" refreshError="1"/>
      <sheetData sheetId="283" refreshError="1"/>
      <sheetData sheetId="284"/>
      <sheetData sheetId="285"/>
      <sheetData sheetId="286"/>
      <sheetData sheetId="287" refreshError="1"/>
      <sheetData sheetId="288" refreshError="1"/>
      <sheetData sheetId="289"/>
      <sheetData sheetId="290"/>
      <sheetData sheetId="291"/>
      <sheetData sheetId="292" refreshError="1"/>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refreshError="1"/>
      <sheetData sheetId="307"/>
      <sheetData sheetId="308"/>
      <sheetData sheetId="309"/>
      <sheetData sheetId="310"/>
      <sheetData sheetId="311"/>
      <sheetData sheetId="312" refreshError="1"/>
      <sheetData sheetId="313" refreshError="1"/>
      <sheetData sheetId="314"/>
      <sheetData sheetId="315"/>
      <sheetData sheetId="316"/>
      <sheetData sheetId="317"/>
      <sheetData sheetId="318"/>
      <sheetData sheetId="319"/>
      <sheetData sheetId="320"/>
      <sheetData sheetId="321"/>
      <sheetData sheetId="322"/>
      <sheetData sheetId="323" refreshError="1"/>
      <sheetData sheetId="324" refreshError="1"/>
      <sheetData sheetId="325"/>
      <sheetData sheetId="326" refreshError="1"/>
      <sheetData sheetId="327" refreshError="1"/>
      <sheetData sheetId="328" refreshError="1"/>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refreshError="1"/>
      <sheetData sheetId="386"/>
      <sheetData sheetId="387" refreshError="1"/>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refreshError="1"/>
      <sheetData sheetId="403"/>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sheetData sheetId="429" refreshError="1"/>
      <sheetData sheetId="430" refreshError="1"/>
      <sheetData sheetId="431"/>
      <sheetData sheetId="432"/>
      <sheetData sheetId="433"/>
      <sheetData sheetId="434"/>
      <sheetData sheetId="435"/>
      <sheetData sheetId="436" refreshError="1"/>
      <sheetData sheetId="437" refreshError="1"/>
      <sheetData sheetId="438" refreshError="1"/>
      <sheetData sheetId="439"/>
      <sheetData sheetId="440" refreshError="1"/>
      <sheetData sheetId="441" refreshError="1"/>
      <sheetData sheetId="442" refreshError="1"/>
      <sheetData sheetId="443"/>
      <sheetData sheetId="444" refreshError="1"/>
      <sheetData sheetId="445" refreshError="1"/>
      <sheetData sheetId="446" refreshError="1"/>
      <sheetData sheetId="447"/>
      <sheetData sheetId="448"/>
      <sheetData sheetId="449"/>
      <sheetData sheetId="450"/>
      <sheetData sheetId="451"/>
      <sheetData sheetId="452"/>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sheetData sheetId="466" refreshError="1"/>
      <sheetData sheetId="467" refreshError="1"/>
      <sheetData sheetId="468" refreshError="1"/>
      <sheetData sheetId="469"/>
      <sheetData sheetId="470" refreshError="1"/>
      <sheetData sheetId="471" refreshError="1"/>
      <sheetData sheetId="472" refreshError="1"/>
      <sheetData sheetId="473" refreshError="1"/>
      <sheetData sheetId="474" refreshError="1"/>
      <sheetData sheetId="475" refreshError="1"/>
      <sheetData sheetId="476" refreshError="1"/>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refreshError="1"/>
      <sheetData sheetId="505" refreshError="1"/>
      <sheetData sheetId="506" refreshError="1"/>
      <sheetData sheetId="507" refreshError="1"/>
      <sheetData sheetId="508" refreshError="1"/>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sheetData sheetId="567"/>
      <sheetData sheetId="568" refreshError="1"/>
      <sheetData sheetId="569"/>
      <sheetData sheetId="570" refreshError="1"/>
      <sheetData sheetId="571" refreshError="1"/>
      <sheetData sheetId="572" refreshError="1"/>
      <sheetData sheetId="573" refreshError="1"/>
      <sheetData sheetId="574" refreshError="1"/>
      <sheetData sheetId="575"/>
      <sheetData sheetId="576"/>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sheetData sheetId="1266" refreshError="1"/>
      <sheetData sheetId="1267"/>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sheetData sheetId="1277" refreshError="1"/>
      <sheetData sheetId="1278"/>
      <sheetData sheetId="1279"/>
      <sheetData sheetId="1280"/>
      <sheetData sheetId="128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sheetData sheetId="1347" refreshError="1"/>
      <sheetData sheetId="1348"/>
      <sheetData sheetId="1349" refreshError="1"/>
      <sheetData sheetId="1350" refreshError="1"/>
      <sheetData sheetId="1351"/>
      <sheetData sheetId="1352"/>
      <sheetData sheetId="1353" refreshError="1"/>
      <sheetData sheetId="1354"/>
      <sheetData sheetId="1355"/>
      <sheetData sheetId="1356" refreshError="1"/>
      <sheetData sheetId="1357"/>
      <sheetData sheetId="1358" refreshError="1"/>
      <sheetData sheetId="1359" refreshError="1"/>
      <sheetData sheetId="1360"/>
      <sheetData sheetId="1361"/>
      <sheetData sheetId="1362"/>
      <sheetData sheetId="1363"/>
      <sheetData sheetId="1364"/>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efreshError="1"/>
      <sheetData sheetId="1551" refreshError="1"/>
      <sheetData sheetId="1552" refreshError="1"/>
      <sheetData sheetId="1553" refreshError="1"/>
      <sheetData sheetId="1554" refreshError="1"/>
      <sheetData sheetId="1555" refreshError="1"/>
      <sheetData sheetId="1556" refreshError="1"/>
      <sheetData sheetId="1557" refreshError="1"/>
      <sheetData sheetId="1558" refreshError="1"/>
      <sheetData sheetId="1559" refreshError="1"/>
      <sheetData sheetId="1560" refreshError="1"/>
      <sheetData sheetId="1561" refreshError="1"/>
      <sheetData sheetId="1562" refreshError="1"/>
      <sheetData sheetId="1563" refreshError="1"/>
      <sheetData sheetId="1564" refreshError="1"/>
      <sheetData sheetId="1565" refreshError="1"/>
      <sheetData sheetId="1566" refreshError="1"/>
      <sheetData sheetId="1567" refreshError="1"/>
      <sheetData sheetId="1568" refreshError="1"/>
      <sheetData sheetId="1569" refreshError="1"/>
      <sheetData sheetId="1570" refreshError="1"/>
      <sheetData sheetId="1571" refreshError="1"/>
      <sheetData sheetId="1572" refreshError="1"/>
      <sheetData sheetId="1573" refreshError="1"/>
      <sheetData sheetId="1574" refreshError="1"/>
      <sheetData sheetId="1575" refreshError="1"/>
      <sheetData sheetId="1576" refreshError="1"/>
      <sheetData sheetId="1577" refreshError="1"/>
      <sheetData sheetId="1578" refreshError="1"/>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efreshError="1"/>
      <sheetData sheetId="1590" refreshError="1"/>
      <sheetData sheetId="1591" refreshError="1"/>
      <sheetData sheetId="1592" refreshError="1"/>
      <sheetData sheetId="1593" refreshError="1"/>
      <sheetData sheetId="1594" refreshError="1"/>
      <sheetData sheetId="1595" refreshError="1"/>
      <sheetData sheetId="1596" refreshError="1"/>
      <sheetData sheetId="1597" refreshError="1"/>
      <sheetData sheetId="1598" refreshError="1"/>
      <sheetData sheetId="1599" refreshError="1"/>
      <sheetData sheetId="1600" refreshError="1"/>
      <sheetData sheetId="1601" refreshError="1"/>
      <sheetData sheetId="1602" refreshError="1"/>
      <sheetData sheetId="1603" refreshError="1"/>
      <sheetData sheetId="1604" refreshError="1"/>
      <sheetData sheetId="1605" refreshError="1"/>
      <sheetData sheetId="1606" refreshError="1"/>
      <sheetData sheetId="1607" refreshError="1"/>
      <sheetData sheetId="1608" refreshError="1"/>
      <sheetData sheetId="1609"/>
      <sheetData sheetId="1610" refreshError="1"/>
      <sheetData sheetId="1611"/>
      <sheetData sheetId="1612" refreshError="1"/>
      <sheetData sheetId="1613"/>
      <sheetData sheetId="1614"/>
      <sheetData sheetId="1615" refreshError="1"/>
      <sheetData sheetId="1616" refreshError="1"/>
      <sheetData sheetId="1617" refreshError="1"/>
      <sheetData sheetId="1618" refreshError="1"/>
      <sheetData sheetId="1619" refreshError="1"/>
      <sheetData sheetId="1620" refreshError="1"/>
      <sheetData sheetId="1621" refreshError="1"/>
      <sheetData sheetId="1622" refreshError="1"/>
      <sheetData sheetId="1623" refreshError="1"/>
      <sheetData sheetId="1624" refreshError="1"/>
      <sheetData sheetId="1625" refreshError="1"/>
      <sheetData sheetId="1626" refreshError="1"/>
      <sheetData sheetId="1627" refreshError="1"/>
      <sheetData sheetId="1628" refreshError="1"/>
      <sheetData sheetId="1629" refreshError="1"/>
      <sheetData sheetId="1630" refreshError="1"/>
      <sheetData sheetId="1631" refreshError="1"/>
      <sheetData sheetId="1632" refreshError="1"/>
      <sheetData sheetId="1633" refreshError="1"/>
      <sheetData sheetId="1634" refreshError="1"/>
      <sheetData sheetId="1635" refreshError="1"/>
      <sheetData sheetId="1636" refreshError="1"/>
      <sheetData sheetId="1637" refreshError="1"/>
      <sheetData sheetId="1638" refreshError="1"/>
      <sheetData sheetId="1639" refreshError="1"/>
      <sheetData sheetId="1640" refreshError="1"/>
      <sheetData sheetId="1641" refreshError="1"/>
      <sheetData sheetId="1642" refreshError="1"/>
      <sheetData sheetId="1643" refreshError="1"/>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efreshError="1"/>
      <sheetData sheetId="1666" refreshError="1"/>
      <sheetData sheetId="1667" refreshError="1"/>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18原材料"/>
      <sheetName val="23产成品"/>
      <sheetName val="24在产品"/>
      <sheetName val="长期投资汇总表"/>
      <sheetName val="36其他长投"/>
      <sheetName val="固定资产汇总表"/>
      <sheetName val="41机器设备"/>
      <sheetName val="42车辆"/>
      <sheetName val="流动负债汇总表"/>
      <sheetName val="58应付帐"/>
      <sheetName val="59预收款"/>
      <sheetName val="61其他应付"/>
      <sheetName val="62应付工资"/>
      <sheetName val="63应付福利费"/>
      <sheetName val="64应交税金"/>
      <sheetName val="应付利润"/>
      <sheetName val="其他应交款"/>
      <sheetName val="67预提费"/>
      <sheetName val="长期负债汇总表"/>
      <sheetName val="71长期借款"/>
      <sheetName val="XL4Poppy"/>
      <sheetName val="䵁动资产汇总表"/>
      <sheetName val="Sheet1"/>
      <sheetName val="全年"/>
      <sheetName val="sheet2"/>
      <sheetName val="Sheet3"/>
      <sheetName val="比较"/>
      <sheetName val="?动资产汇总表"/>
      <sheetName val="5运输设备"/>
      <sheetName val="批销"/>
      <sheetName val="补机"/>
      <sheetName val="跌价3－1"/>
      <sheetName val="跌价3－2"/>
      <sheetName val="跌价3－3"/>
      <sheetName val="跌价6－1"/>
      <sheetName val="跌价10-1"/>
      <sheetName val="跌价10-2"/>
      <sheetName val="跌价10-3"/>
      <sheetName val="跌价10-4"/>
      <sheetName val="跌价10-5"/>
      <sheetName val="跌价10－6"/>
      <sheetName val="跌价10-7"/>
      <sheetName val="跌价12-1"/>
      <sheetName val="跌价12-2"/>
      <sheetName val="跌价12-3"/>
      <sheetName val="国信01.06"/>
      <sheetName val="国信01.06新"/>
      <sheetName val="封面"/>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      "/>
      <sheetName val="1评估结果分类汇总表"/>
      <sheetName val="2流动资产汇总表"/>
      <sheetName val="3流动资产--现金"/>
      <sheetName val="4流动资产--银行存款"/>
      <sheetName val="5流动资产--其他货币"/>
      <sheetName val="6短投汇总表"/>
      <sheetName val="7短投股票"/>
      <sheetName val="8短投债券"/>
      <sheetName val="9短投其他"/>
      <sheetName val="10流动资产--票据"/>
      <sheetName val="11流动资产--股利"/>
      <sheetName val="12流动资产--利息"/>
      <sheetName val="13流动资产--应收"/>
      <sheetName val="PwC-1应收帐款"/>
      <sheetName val="14流动资产--其他应收"/>
      <sheetName val="PwC-2其它应收款"/>
      <sheetName val="PwC-3十大应收账款及其他应收款余额表"/>
      <sheetName val="15备用金"/>
      <sheetName val="16流动资产--预付"/>
      <sheetName val="PwC-4预付帐款"/>
      <sheetName val="17流动资产--补贴"/>
      <sheetName val="18流动资产--存货"/>
      <sheetName val="PwC-5存货"/>
      <sheetName val="19流动资产-在途物资"/>
      <sheetName val="20流动资产-库存材料"/>
      <sheetName val="21流动资产-在库低值"/>
      <sheetName val="22流动资产-在用低值"/>
      <sheetName val="23流动资产-库存商品"/>
      <sheetName val="24流动资产-出租商品"/>
      <sheetName val="25流动资产-委托加工物资"/>
      <sheetName val="26流动资产-委托代销商品"/>
      <sheetName val="27流动资产-受托代销商品"/>
      <sheetName val="28流动资产-分期收款发出商品"/>
      <sheetName val="29流动资产--待摊"/>
      <sheetName val="30流动资产--待处理"/>
      <sheetName val="31一年到期长期债权"/>
      <sheetName val="32其他流动资产"/>
      <sheetName val="33长期投资汇总表"/>
      <sheetName val="34长期投资--股票"/>
      <sheetName val="35长期投资--债券"/>
      <sheetName val="36长期投资--其他股权投资"/>
      <sheetName val="37长期投资--其他债权投资"/>
      <sheetName val="Pwc-6固定资产及累计折旧变动表"/>
      <sheetName val="PwC-6.1抵押质押担保固定资产明细表"/>
      <sheetName val="PwC-6.2闲置固定资产"/>
      <sheetName val="PwC-6.3融资租赁固定资产"/>
      <sheetName val="PwC-6.4固定资产处置"/>
      <sheetName val="PwC-6.5资产评估"/>
      <sheetName val="PwC-7在建工程"/>
      <sheetName val="38土地使用权清查评估明细表"/>
      <sheetName val="39其他无形资产"/>
      <sheetName val="40开办费"/>
      <sheetName val="41长期待摊费用"/>
      <sheetName val="42其他长期资产"/>
      <sheetName val="43递延税款借项"/>
      <sheetName val="44流动负债汇总表"/>
      <sheetName val="45短期借款"/>
      <sheetName val="46应付票据"/>
      <sheetName val="47应付帐款"/>
      <sheetName val="PwC-8应付帐款"/>
      <sheetName val="48预收帐款"/>
      <sheetName val="PwC-9预收帐款"/>
      <sheetName val="PwC-10十大应付账款及其他应付款余额表"/>
      <sheetName val="49应付工资"/>
      <sheetName val="PwC-11应付工资及应付福利费"/>
      <sheetName val="50应付福利费"/>
      <sheetName val="PwC-12福利费计算表"/>
      <sheetName val="51应付股利"/>
      <sheetName val="52应交上级资金"/>
      <sheetName val="53应交税金"/>
      <sheetName val="54其它应交款"/>
      <sheetName val="55其他应付款"/>
      <sheetName val="PwC-13其他应付款"/>
      <sheetName val="56预提费用"/>
      <sheetName val="57预计负债"/>
      <sheetName val="58一年内到期长期负债"/>
      <sheetName val="59其他流动负债"/>
      <sheetName val="60长期负债汇总表"/>
      <sheetName val="61长期借款"/>
      <sheetName val="62应付债券"/>
      <sheetName val="63长期应付款"/>
      <sheetName val="PwC-14长期应付款及其他长期负债变动"/>
      <sheetName val="64专项应付款"/>
      <sheetName val="65其他长期负债"/>
      <sheetName val="66递延税款贷项"/>
      <sheetName val="00000000"/>
      <sheetName val="00000001"/>
      <sheetName val="Journal list"/>
      <sheetName val="Journal list (2)"/>
      <sheetName val="Journal list (3)"/>
      <sheetName val="Journal list (4)"/>
      <sheetName val="Journal list (5)"/>
      <sheetName val="Log"/>
      <sheetName val="FS-W"/>
      <sheetName val="FS-N"/>
      <sheetName val="表7-4-1 固定资产变动表  (分专业)"/>
      <sheetName val="表8-7 工程合同汇总表"/>
      <sheetName val="30流动资产--垅处理"/>
      <sheetName val="31"/>
      <sheetName val="表7-1 固定赤产折旧表（上市） "/>
      <sheetName val="表8-7 工程合同汇总衬(移动) (5)"/>
      <sheetName val="51应_xffff_股_xffff_"/>
      <sheetName val="52ﾔ仿上级资金"/>
      <sheetName val="53_xffff_交税金"/>
      <sheetName val="64_xffff_交税金"/>
      <sheetName val="蒔业利润"/>
      <sheetName val="其他_xffff_交款"/>
      <sheetName val="xxxxx"/>
      <sheetName val="00000"/>
      <sheetName val="kkkkk"/>
      <sheetName val="上半年汇总"/>
      <sheetName val="三季度汇总"/>
      <sheetName val="3-1汇总表"/>
      <sheetName val="3-6实收"/>
      <sheetName val="调节表"/>
      <sheetName val="3-7欠收"/>
      <sheetName val="欠收原因"/>
      <sheetName val="3-5调整说明书"/>
      <sheetName val="3-2-1月折扣计算表"/>
      <sheetName val="3-3季度"/>
      <sheetName val="3-4年度"/>
      <sheetName val="3-2-3特价机"/>
      <sheetName val="3-2-2代销"/>
      <sheetName val="上年实收调整"/>
      <sheetName val="委托代收明细表"/>
      <sheetName val="4-2降价"/>
      <sheetName val="4-2降价负数"/>
      <sheetName val="4-3退残"/>
      <sheetName val="4-3退残负数"/>
      <sheetName val="残次"/>
      <sheetName val="00000000000000"/>
      <sheetName val="05年日照其他收入汇总表"/>
      <sheetName val="05年日照其他收入明细表"/>
      <sheetName val="汇总表"/>
      <sheetName val="税"/>
      <sheetName val="工资表"/>
      <sheetName val="收文签"/>
      <sheetName val="联合通信收文"/>
      <sheetName val="部门函"/>
      <sheetName val="传真电报"/>
      <sheetName val="新时空收文"/>
      <sheetName val="发文签"/>
      <sheetName val="联合通信发文"/>
      <sheetName val="公司函"/>
      <sheetName val="工会发文"/>
      <sheetName val="党委发文"/>
      <sheetName val="联通有限发文"/>
      <sheetName val="新时空发文"/>
      <sheetName val="通知"/>
      <sheetName val="各类经营报表报告"/>
      <sheetName val="Sheet10"/>
      <sheetName val="表_x0010_-1 银行存款明细表"/>
      <sheetName val="01"/>
      <sheetName val="02"/>
      <sheetName val="03"/>
      <sheetName val="04"/>
      <sheetName val="05"/>
      <sheetName val="税金计提"/>
      <sheetName val="税金计提 (2)"/>
      <sheetName val="税金计提 (3)"/>
      <sheetName val="6月合并"/>
      <sheetName val="税金计提07"/>
      <sheetName val="账表核对（期初）"/>
      <sheetName val="货币资金明细表"/>
      <sheetName val="货币资金主表"/>
      <sheetName val="现金主表"/>
      <sheetName val="现金明细表"/>
      <sheetName val="现金抽凭"/>
      <sheetName val="银行存款主表"/>
      <sheetName val="银行存款明细表"/>
      <sheetName val="银行存款余额调节表"/>
      <sheetName val="银行存款抽凭"/>
      <sheetName val="实收资本主表"/>
      <sheetName val="实收资本明细表 "/>
      <sheetName val="盈余公积主表"/>
      <sheetName val="盈余公积明细表"/>
      <sheetName val="应付福利费主表"/>
      <sheetName val="应付福利费变动情况 "/>
      <sheetName val="补贴收入主表"/>
      <sheetName val="营业外收入主表"/>
      <sheetName val="营业外收入明细表"/>
      <sheetName val="营业外收入抽凭"/>
      <sheetName val="营业外支出主表"/>
      <sheetName val="营业外支出明细表"/>
      <sheetName val="营业外支出抽凭"/>
      <sheetName val="固定资产"/>
      <sheetName val="固定资产明细"/>
      <sheetName val="折旧"/>
      <sheetName val="检查应付工资波动"/>
      <sheetName val="应付工资抽凭"/>
      <sheetName val="PwC-6.2闲置固定资"/>
      <sheetName val="Z1 资产负债表(企财01表)"/>
      <sheetName val="Z2 利润及利润分配表(企财02表)"/>
      <sheetName val="Z3 现金流量表(企财03表)"/>
      <sheetName val="Z5 所有者权益（或股东权益）增减变动表(企财05表)"/>
      <sheetName val="Z6 应上交应弥补款项表(企财06表)"/>
      <sheetName val="Z7 基本情况表(企财07表)"/>
      <sheetName val="Z9 汇编范围企业年度间主要指标比较表(企财09表)"/>
      <sheetName val="Z10 应收款项情况表(企财10表)"/>
      <sheetName val="Z11 存货及固定资产情况表(企财11表)"/>
      <sheetName val="Z12 投资情况表(企财12表)"/>
      <sheetName val="Z13 对外长期股权投资情况表(企财13表)"/>
      <sheetName val="Z15 主要业务情况表(企财15表)"/>
      <sheetName val="Z16 成本费用情况表(企财16表)"/>
      <sheetName val="Z17 人工成本情况表(企财17表)"/>
      <sheetName val="Z18 利润分配（派）情况表(企财18表)"/>
      <sheetName val="Z30 工效挂钩清算情况表(企财30表)"/>
      <sheetName val="FXZB 主要分析指标表计算机自动生成"/>
      <sheetName val="SG 施工企业补充指标表"/>
      <sheetName val="QCF05 应收款项情况表(附注05表)"/>
      <sheetName val="QCF08 长期投资情况表(附注08表)"/>
      <sheetName val="QCF09 长期股权投资情况表(附注09表)"/>
      <sheetName val="QCF13 固定资产情况表(附注13表)"/>
      <sheetName val="QCF14 累计折旧情况表(附注14表)"/>
      <sheetName val="QCF16 无形资产情况表(附注16表)"/>
      <sheetName val="QCF23 实收资本情况表(附注23表)"/>
      <sheetName val="QCF25 盈余公积情况表(附注25表)"/>
      <sheetName val="QCF26 未分配利润情况表(附注26表)"/>
      <sheetName val="QCF27 主营业务收入与成本情况表(附注27表)"/>
      <sheetName val="QCF29 财务费用情况表(附注29表)"/>
      <sheetName val="QCF30 投资收益情况表(附注30表)"/>
      <sheetName val="QCF32 营业外收支情况表(附注32表)"/>
      <sheetName val="HB01 所有者权益构成变化表(会合并01表)"/>
      <sheetName val="HB02 利润分配表(会合并02表)"/>
      <sheetName val="HB04 内部长期投资情况表(会合并04表)"/>
      <sheetName val="FZ01 货币资金情况表(会附注01表)"/>
      <sheetName val="FZ02 应收款项情况表(会附注02表)"/>
      <sheetName val="FZ04 固定资产及累计折旧情况表(会附注04表)"/>
      <sheetName val="FZ05 无形资产情况表(会附注05表)"/>
      <sheetName val="FZ08 应付款项情况表(会附注08表)"/>
      <sheetName val="FZ09 应交税金情况表(会附注09表)"/>
      <sheetName val="FZ15 资产负债表年初数变化情况表(一)(会附注15表)"/>
      <sheetName val="FZ16 资产负债表年初数变化情况表(二)(会附注16表)"/>
      <sheetName val="FZ17 利润及利润分配表上年实际数变化情况表(一)(会附注1"/>
      <sheetName val="FZ18 利润及利润分配表上年实际数变化情况表(二)(会附注1"/>
      <sheetName val="BC02 应收款项构成情况表(会补充02表)"/>
      <sheetName val="BC05 主营业务分布情况表(会补充05表)"/>
      <sheetName val="BC11 企业负责人经营业绩考核指标分析计算表(会补充11表)"/>
      <sheetName val="BC12 应收款项情况补充表(会补充12表)"/>
      <sheetName val="BC14 应付款项情况补充表(会补充14表)"/>
      <sheetName val="需补充资料"/>
      <sheetName val="_动资产汇总表"/>
      <sheetName val="2流动资产汇总衬"/>
      <sheetName val="PwC-11应付工资及应付福利ഹ"/>
      <sheetName val="24流动资产ĭ出租商品"/>
      <sheetName val="Ĳ8流动资产-分期收款发出商品"/>
      <sheetName val="概况表"/>
      <sheetName val="明细表总表"/>
      <sheetName val="资产总表"/>
      <sheetName val="交换设备"/>
      <sheetName val="交换资产总表 "/>
      <sheetName val="交换资产明细表"/>
      <sheetName val="交换明细表"/>
      <sheetName val="基站设备"/>
      <sheetName val="基站资产明细表"/>
      <sheetName val="Source"/>
      <sheetName val="基站资产总表 "/>
      <sheetName val="基站明细表"/>
      <sheetName val="光设资产总表"/>
      <sheetName val="本地传输光缆设备"/>
      <sheetName val="光设资产明细表"/>
      <sheetName val=""/>
      <sheetName val="20 运输公司"/>
      <sheetName val="光设备明细表"/>
      <sheetName val="土地底稿"/>
      <sheetName val="表11-4 ㉿"/>
      <sheetName val="Sheet1 (2)"/>
      <sheetName val="比较_x0006_ ††ਠĀ1评估结果分类汇总表"/>
      <sheetName val="2ဴ流动资产-出租商品"/>
      <sheetName val="3耴长期投资--股票"/>
      <sheetName val="35长期投资­-债券"/>
      <sheetName val="DWMC"/>
      <sheetName val="交换헾】"/>
      <sheetName val="交换明细԰"/>
      <sheetName val="微波设备"/>
      <sheetName val="值列表"/>
      <sheetName val="说明"/>
      <sheetName val="KKKKKKKK"/>
      <sheetName val="W"/>
      <sheetName val="51应_x005f_xffff_股_x005f_xffff_"/>
      <sheetName val="53_x005f_xffff_交税金"/>
      <sheetName val="64_x005f_xffff_交税金"/>
      <sheetName val="其他_x005f_xffff_交款"/>
      <sheetName val="表_x005f_x0010_-1 银行存款明细表"/>
      <sheetName val="________"/>
      <sheetName val="B30111"/>
      <sheetName val="工程成本科目"/>
      <sheetName val="物业名称清单及分类"/>
      <sheetName val="125PIECE"/>
      <sheetName val="ISRDATA"/>
      <sheetName val="面积"/>
      <sheetName val="室内汇总"/>
      <sheetName val="短期投资股票投资.dbf"/>
      <sheetName val="短期投资国债投资.dbf"/>
      <sheetName val="股票投资收益.dbf"/>
      <sheetName val="其他货币海通.dbf"/>
      <sheetName val="其他货币零领路.dbf"/>
      <sheetName val="投资收益债券.dbf"/>
      <sheetName val="表单1"/>
      <sheetName val="完"/>
      <sheetName val="6′应付工资"/>
      <sheetName val="长期负刺汇总表"/>
      <sheetName val="表7-3 囚定资产有关资料"/>
      <sheetName val="表8-1 移刨"/>
      <sheetName val="表8&#13;6 在建工程明细表"/>
      <sheetName val="13 铁路配件"/>
      <sheetName val="PwC-6.2闲置固定资_x005f_x0000_"/>
      <sheetName val="60其他应付"/>
      <sheetName val="KM"/>
      <sheetName val="AJE"/>
      <sheetName val="RJE"/>
      <sheetName val="资表"/>
      <sheetName val="利表"/>
      <sheetName val="现"/>
      <sheetName val="资产负债"/>
      <sheetName val="利润表"/>
      <sheetName val="现金"/>
      <sheetName val="保表"/>
      <sheetName val="试算表"/>
      <sheetName val="比例表"/>
      <sheetName val="分析表"/>
      <sheetName val="资产负债表"/>
      <sheetName val="现流表"/>
      <sheetName val="本部"/>
      <sheetName val="表8-7 工程ᐈ同汇总表(移动) (2)"/>
      <sheetName val="表9 长期嶅摊费用"/>
      <sheetName val="表10 长期投资"/>
      <sheetName val="表11-5 长期股权投资－厂股公司"/>
      <sheetName val="索引"/>
      <sheetName val="master"/>
      <sheetName val="MACRO1.XLM"/>
      <sheetName val="2006年10月"/>
      <sheetName val="PwC-6.2闲置固定资?"/>
      <sheetName val="光设备明洂㚦"/>
      <sheetName val="光设备明瓿椽"/>
      <sheetName val="光设备明_xd800_ᎂ"/>
      <sheetName val="光设备明ﰭ"/>
      <sheetName val="Proj Assum"/>
      <sheetName val="Sheet371"/>
      <sheetName val="eqpmad2"/>
      <sheetName val="物业类型"/>
      <sheetName val="合同台帐"/>
      <sheetName val="光设备明�ᎂ"/>
      <sheetName val="PwC-6.2闲置固定资_"/>
      <sheetName val="土地成本科目"/>
      <sheetName val="Two Step Revenue Testing Master"/>
      <sheetName val="Global Data"/>
      <sheetName val="Assumptions"/>
      <sheetName val="微波明细表"/>
      <sheetName val="电源设备"/>
      <sheetName val="电源资产总表"/>
      <sheetName val="电源资产明细表"/>
      <sheetName val="电源明细表"/>
      <sheetName val="网络配套"/>
      <sheetName val="网配资产总表"/>
      <sheetName val="网配资产明细表"/>
      <sheetName val="网配明细表"/>
      <sheetName val="综合配套"/>
      <sheetName val="综合配套资产总表"/>
      <sheetName val="综合配套资产明细表"/>
      <sheetName val="综配明细表"/>
      <sheetName val="应付帐款明细表"/>
      <sheetName val="剩余物资明细表"/>
      <sheetName val="图表1"/>
      <sheetName val="2001年话费 "/>
      <sheetName val="网内"/>
      <sheetName val="2000年话费"/>
      <sheetName val="员工促销"/>
      <sheetName val="欠费"/>
      <sheetName val="报表内容"/>
      <sheetName val="缴款上半月"/>
      <sheetName val="缴款下半月"/>
      <sheetName val="C"/>
      <sheetName val="移库"/>
      <sheetName val="提返上半月"/>
      <sheetName val="提返下半月"/>
      <sheetName val="提返月报"/>
      <sheetName val="押金"/>
      <sheetName val="公话"/>
      <sheetName val="月报"/>
      <sheetName val="B"/>
      <sheetName val="旬报4"/>
      <sheetName val="旬报5"/>
      <sheetName val="旬报6"/>
      <sheetName val="旬报7"/>
      <sheetName val="旬报8"/>
      <sheetName val="旬报9"/>
      <sheetName val="旬报10"/>
      <sheetName val="旬报11"/>
      <sheetName val="1"/>
      <sheetName val="2"/>
      <sheetName val="3"/>
      <sheetName val="4"/>
      <sheetName val="5"/>
      <sheetName val="6"/>
      <sheetName val="7"/>
      <sheetName val="8"/>
      <sheetName val="9"/>
      <sheetName val="10"/>
      <sheetName val="上11"/>
      <sheetName val="11"/>
      <sheetName val="12"/>
      <sheetName val="13"/>
      <sheetName val="14"/>
      <sheetName val="15"/>
      <sheetName val="上半月报"/>
      <sheetName val="16"/>
      <sheetName val="17"/>
      <sheetName val="18"/>
      <sheetName val="19"/>
      <sheetName val="20"/>
      <sheetName val="中11"/>
      <sheetName val="21"/>
      <sheetName val="22"/>
      <sheetName val="23"/>
      <sheetName val="24"/>
      <sheetName val="25"/>
      <sheetName val="26"/>
      <sheetName val="27"/>
      <sheetName val="28"/>
      <sheetName val="29"/>
      <sheetName val="30"/>
      <sheetName val="下半月报"/>
      <sheetName val="10000000"/>
      <sheetName val="VVVVVVVa"/>
      <sheetName val="4埌机器设备"/>
      <sheetName val="bspl"/>
      <sheetName val="基站明细ﻕ"/>
      <sheetName val="参数"/>
      <sheetName val="科目余额表"/>
      <sheetName val="成本计算-6"/>
      <sheetName val="xxxxxxx"/>
      <sheetName val="基本情况"/>
      <sheetName val="_x0005_"/>
      <sheetName val="?"/>
      <sheetName val="_x0011_"/>
      <sheetName val="þ"/>
      <sheetName val="A-15 所有权受限制的资产"/>
      <sheetName val="F1"/>
      <sheetName val="选择报表"/>
      <sheetName val="中山低值"/>
      <sheetName val="4-货币资金-现金"/>
      <sheetName val="E1020"/>
      <sheetName val="200蚘_x0013_޹〚"/>
      <sheetName val="电子"/>
      <sheetName val="物资采购含税转出"/>
      <sheetName val="PwC-11应付工资及应付福利"/>
      <sheetName val="TB-累2"/>
      <sheetName val="TB-当2"/>
      <sheetName val="TB-累1"/>
      <sheetName val="表8&#10;6 在建工程明细表"/>
      <sheetName val="삅ོ䚋栠Ѫ"/>
      <sheetName val="삅ོ䚋栠"/>
      <sheetName val="삅ོ"/>
      <sheetName val="삅ོ䚋"/>
      <sheetName val="삅"/>
      <sheetName val="少数股东损益测算表"/>
      <sheetName val="标准化名称列表"/>
      <sheetName val="报告表"/>
      <sheetName val="企业表一"/>
      <sheetName val="M-5C"/>
      <sheetName val="M-5A"/>
      <sheetName val="8月消耗"/>
      <sheetName val="_2640"/>
      <sheetName val="数据源"/>
      <sheetName val="VVVV"/>
      <sheetName val="报告用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包装物"/>
      <sheetName val="流动资产-委托加工材料"/>
      <sheetName val="流动资产-产成品"/>
      <sheetName val="流动资产-在产品"/>
      <sheetName val="流动资产-分期收款"/>
      <sheetName val="流动资产-在用低值"/>
      <sheetName val="流动资产-委托代销商品"/>
      <sheetName val="受托代销商品"/>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管道和沟槽"/>
      <sheetName val="电缆"/>
      <sheetName val="光缆传输网"/>
      <sheetName val="网络传输设备"/>
      <sheetName val="机器设备"/>
      <sheetName val="车辆"/>
      <sheetName val="电子设备"/>
      <sheetName val="工程物资"/>
      <sheetName val="土建工程"/>
      <sheetName val="在建网络工程"/>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III-1-10"/>
      <sheetName val="III-1-7"/>
      <sheetName val="III-1-9"/>
      <sheetName val="III-1-6"/>
      <sheetName val="III-1-1"/>
      <sheetName val="III-1-8"/>
      <sheetName val="III-1-2-1"/>
      <sheetName val="III-1-5"/>
      <sheetName val="III-1-4"/>
      <sheetName val="4流刨资产--银行存款"/>
      <sheetName val="设备部房屋"/>
      <sheetName val="U210' "/>
      <sheetName val="Namelist"/>
      <sheetName val="breakdown "/>
      <sheetName val="POWER ASSUMPTIONS"/>
      <sheetName val="6月"/>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sheetData sheetId="215"/>
      <sheetData sheetId="216"/>
      <sheetData sheetId="217" refreshError="1"/>
      <sheetData sheetId="218" refreshError="1"/>
      <sheetData sheetId="219" refreshError="1"/>
      <sheetData sheetId="220"/>
      <sheetData sheetId="221"/>
      <sheetData sheetId="222" refreshError="1"/>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sheetData sheetId="358"/>
      <sheetData sheetId="359"/>
      <sheetData sheetId="360"/>
      <sheetData sheetId="361"/>
      <sheetData sheetId="362"/>
      <sheetData sheetId="363"/>
      <sheetData sheetId="364"/>
      <sheetData sheetId="365"/>
      <sheetData sheetId="366"/>
      <sheetData sheetId="367"/>
      <sheetData sheetId="368" refreshError="1"/>
      <sheetData sheetId="369" refreshError="1"/>
      <sheetData sheetId="370"/>
      <sheetData sheetId="371"/>
      <sheetData sheetId="372"/>
      <sheetData sheetId="373"/>
      <sheetData sheetId="374" refreshError="1"/>
      <sheetData sheetId="375" refreshError="1"/>
      <sheetData sheetId="376"/>
      <sheetData sheetId="377" refreshError="1"/>
      <sheetData sheetId="378"/>
      <sheetData sheetId="379"/>
      <sheetData sheetId="380"/>
      <sheetData sheetId="381"/>
      <sheetData sheetId="382" refreshError="1"/>
      <sheetData sheetId="383"/>
      <sheetData sheetId="384"/>
      <sheetData sheetId="385"/>
      <sheetData sheetId="386"/>
      <sheetData sheetId="387"/>
      <sheetData sheetId="388" refreshError="1"/>
      <sheetData sheetId="389" refreshError="1"/>
      <sheetData sheetId="390" refreshError="1"/>
      <sheetData sheetId="391" refreshError="1"/>
      <sheetData sheetId="392"/>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sheetData sheetId="438"/>
      <sheetData sheetId="439"/>
      <sheetData sheetId="440"/>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sheetData sheetId="548"/>
      <sheetData sheetId="549"/>
      <sheetData sheetId="550"/>
      <sheetData sheetId="551" refreshError="1"/>
      <sheetData sheetId="552"/>
      <sheetData sheetId="553" refreshError="1"/>
      <sheetData sheetId="554" refreshError="1"/>
      <sheetData sheetId="555" refreshError="1"/>
      <sheetData sheetId="556" refreshError="1"/>
      <sheetData sheetId="557" refreshError="1"/>
      <sheetData sheetId="558"/>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Sheet1"/>
      <sheetName val="Sheet2"/>
      <sheetName val="Sheet3"/>
      <sheetName val=""/>
      <sheetName val="固定资产资料"/>
    </sheetNames>
    <sheetDataSet>
      <sheetData sheetId="0" refreshError="1"/>
      <sheetData sheetId="1" refreshError="1"/>
      <sheetData sheetId="2" refreshError="1"/>
      <sheetData sheetId="3" refreshError="1"/>
      <sheetData sheetId="4" refreshError="1"/>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分工"/>
      <sheetName val="A1"/>
      <sheetName val="A1.2"/>
      <sheetName val="A1.3"/>
      <sheetName val="A1.3.1"/>
      <sheetName val="A1.4"/>
      <sheetName val="A1.6"/>
      <sheetName val="E1"/>
      <sheetName val="E1.1"/>
      <sheetName val="E2"/>
      <sheetName val="E2.1"/>
      <sheetName val="E3"/>
      <sheetName val="E4"/>
      <sheetName val="E4.1"/>
      <sheetName val="E5"/>
      <sheetName val="E5.1"/>
      <sheetName val="E6"/>
      <sheetName val="E6-1"/>
      <sheetName val="完"/>
      <sheetName val="固定资产资料"/>
      <sheetName val="W"/>
      <sheetName val="评估业务信息报备表"/>
      <sheetName val="13 铁路配件"/>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存货评估步骤及复核表"/>
      <sheetName val="存货类资产底稿目录"/>
      <sheetName val="存货汇总表"/>
      <sheetName val="存货类资产访谈记录"/>
      <sheetName val="存货(原材料类资产)评估步骤及复核表"/>
      <sheetName val="存货——（材料类存货）作业分析表"/>
      <sheetName val="存货——仓储费用分析表"/>
      <sheetName val="存货(在途物资)评估步骤及复核表"/>
      <sheetName val="存货——材料采购清查评估明细表"/>
      <sheetName val="存货(在库周转材料)评估步骤及复核表"/>
      <sheetName val="存货(委托加工)评估步骤及复核表"/>
      <sheetName val="存货(库存商品)评估步骤及复核表"/>
      <sheetName val="存货评估步骤及复核表 (产成品)"/>
      <sheetName val="成本途径存货——产成品分析表(倒扣法)"/>
      <sheetName val="成本途径存货——产成品分析表(倒扣整体法)"/>
      <sheetName val="存货（产成品）费率参数测算表"/>
      <sheetName val="存货（产成品）利润扣减费率测算表"/>
      <sheetName val="审计后利润表"/>
      <sheetName val="成本途径存货——在产品分析表(倒扣法)"/>
      <sheetName val="成本途径存货——产成品在产品作业表(倒扣法)"/>
      <sheetName val="成本途径存货——在产品作业分析表(适当利润法)"/>
      <sheetName val="成本途径存货——在产品作业分析表(系数调整法)"/>
      <sheetName val="存货(在产品)评估步骤及复核表"/>
      <sheetName val="存货(开发产品)评估步骤及复核表"/>
      <sheetName val="开发产品(开发成本)作业分析表"/>
      <sheetName val="存货(开发成本)评估步骤及复核表"/>
      <sheetName val="存货(发出商品)评估步骤及复核表"/>
      <sheetName val="存货评估步骤及复核表 (在用周转)"/>
      <sheetName val="存货（在用周转）作业分析表"/>
      <sheetName val="存货（在用周转）抽查盘点表"/>
      <sheetName val="存货(委托代销商品)评估步骤及复核表"/>
      <sheetName val="存货(受托代销商品)评估步骤及复核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O7">
            <v>0.00298777626135574</v>
          </cell>
        </row>
        <row r="8">
          <cell r="O8">
            <v>0.0725355990296371</v>
          </cell>
        </row>
        <row r="9">
          <cell r="O9">
            <v>0.160406900676426</v>
          </cell>
        </row>
        <row r="10">
          <cell r="O10">
            <v>4.91521324315513e-5</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存货评估步骤及复核表"/>
      <sheetName val="存货类资产底稿目录"/>
      <sheetName val="存货汇总表"/>
      <sheetName val="存货类资产访谈记录"/>
      <sheetName val="存货(原材料类资产)评估步骤及复核表"/>
      <sheetName val="存货——（材料类存货）作业分析表"/>
      <sheetName val="存货——仓储费用分析表"/>
      <sheetName val="存货(在途物资)评估步骤及复核表"/>
      <sheetName val="存货——材料采购清查评估明细表"/>
      <sheetName val="存货(在库周转材料)评估步骤及复核表"/>
      <sheetName val="存货(委托加工)评估步骤及复核表"/>
      <sheetName val="存货(库存商品)评估步骤及复核表"/>
      <sheetName val="存货评估步骤及复核表 (产成品)"/>
      <sheetName val="成本途径存货——产成品分析表(倒扣法)"/>
      <sheetName val="存货（产成品）费率参数测算表"/>
      <sheetName val="存货（产成品）利润扣减费率测算表"/>
      <sheetName val="审计后利润表"/>
      <sheetName val="成本途径存货——在产品分析表(倒扣法)"/>
      <sheetName val="成本途径存货——产成品在产品作业表(倒扣法)"/>
      <sheetName val="成本途径存货——在产品作业分析表(适当利润法)"/>
      <sheetName val="成本途径存货——在产品作业分析表(系数调整法)"/>
      <sheetName val="存货(在产品)评估步骤及复核表"/>
      <sheetName val="存货(开发产品)评估步骤及复核表"/>
      <sheetName val="开发产品(开发成本)作业分析表"/>
      <sheetName val="存货(开发成本)评估步骤及复核表"/>
      <sheetName val="存货(发出商品)评估步骤及复核表"/>
      <sheetName val="存货评估步骤及复核表 (在用周转)"/>
      <sheetName val="存货（在用周转）作业分析表"/>
      <sheetName val="存货（在用周转）抽查盘点表"/>
      <sheetName val="存货(委托代销商品)评估步骤及复核表"/>
      <sheetName val="存货(受托代销商品)评估步骤及复核表"/>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Q7">
            <v>0.285714285714286</v>
          </cell>
        </row>
      </sheetData>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房屋建筑物底稿目录(成本法)"/>
      <sheetName val="固定资产房屋建筑物构筑物评估步骤及复核表"/>
      <sheetName val="房屋建筑物访谈记录"/>
      <sheetName val="分类权属统计表"/>
      <sheetName val="房产产权证明"/>
      <sheetName val="单位产权声明"/>
      <sheetName val="个人产权声明"/>
      <sheetName val="房屋建筑物现场清查"/>
      <sheetName val="重点房屋现场调查表"/>
      <sheetName val="房屋建筑物评估表"/>
      <sheetName val="房屋建筑物评估过程表"/>
      <sheetName val="前期费用及其他费用调查表"/>
      <sheetName val="重点房屋建筑物评估作业表"/>
      <sheetName val="构筑物清查表"/>
      <sheetName val="构筑物评定表"/>
      <sheetName val="构筑物计算过程表"/>
      <sheetName val="构筑物作业分析表-1"/>
      <sheetName val="构筑物作业分析表2--重置成本计算表"/>
      <sheetName val="管道和沟槽清查表"/>
      <sheetName val="管道沟槽评定表"/>
      <sheetName val="管道沟槽评估过程表"/>
      <sheetName val="管道和沟槽作业分析表-1"/>
      <sheetName val="管道和沟槽业作业分析表2--重置成本计算表"/>
    </sheetNames>
    <sheetDataSet>
      <sheetData sheetId="0">
        <row r="3">
          <cell r="D3">
            <v>43465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5">
          <cell r="F15">
            <v>163.82</v>
          </cell>
          <cell r="G15">
            <v>163.82</v>
          </cell>
          <cell r="H15">
            <v>0</v>
          </cell>
          <cell r="I15">
            <v>0</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机器设备成本法目录"/>
      <sheetName val="设备评估步骤及复核表"/>
      <sheetName val="机器设备访谈记录"/>
      <sheetName val="机器设备清查核实明细表"/>
      <sheetName val="产权账面清查"/>
      <sheetName val="重点国产设备调查"/>
      <sheetName val="机器设备评定表"/>
      <sheetName val="电子设备评定表"/>
      <sheetName val="机器设备评估过程表"/>
      <sheetName val="物价指数计算"/>
      <sheetName val="国家统计局资料"/>
      <sheetName val="机器设备其他费用调查表"/>
      <sheetName val="机器设备评估作业表"/>
      <sheetName val="询价表"/>
      <sheetName val="在建工程—设备安装评估步骤及复核表"/>
      <sheetName val="在建工程--设备安装清查评估明细表"/>
      <sheetName val="工程物资评估步骤及复核表"/>
      <sheetName val="工程物资清查评估明细表"/>
      <sheetName val="固定资产理评估步骤及复核表"/>
      <sheetName val="固定资产清理"/>
    </sheetNames>
    <sheetDataSet>
      <sheetData sheetId="0"/>
      <sheetData sheetId="1" refreshError="1"/>
      <sheetData sheetId="2" refreshError="1"/>
      <sheetData sheetId="3" refreshError="1"/>
      <sheetData sheetId="4" refreshError="1"/>
      <sheetData sheetId="5" refreshError="1"/>
      <sheetData sheetId="6">
        <row r="7">
          <cell r="Z7">
            <v>5800</v>
          </cell>
          <cell r="AA7">
            <v>902.222222222223</v>
          </cell>
        </row>
        <row r="9">
          <cell r="Z9">
            <v>4400</v>
          </cell>
          <cell r="AA9">
            <v>220</v>
          </cell>
        </row>
        <row r="10">
          <cell r="Z10">
            <v>3800</v>
          </cell>
          <cell r="AA10">
            <v>190</v>
          </cell>
        </row>
        <row r="11">
          <cell r="Z11">
            <v>3800</v>
          </cell>
          <cell r="AA11">
            <v>190</v>
          </cell>
        </row>
        <row r="12">
          <cell r="Z12">
            <v>3800</v>
          </cell>
          <cell r="AA12">
            <v>190</v>
          </cell>
        </row>
        <row r="13">
          <cell r="Z13">
            <v>2770</v>
          </cell>
          <cell r="AA13">
            <v>138.5</v>
          </cell>
        </row>
        <row r="14">
          <cell r="Z14">
            <v>2770</v>
          </cell>
          <cell r="AA14">
            <v>138.5</v>
          </cell>
        </row>
        <row r="15">
          <cell r="Z15">
            <v>7500</v>
          </cell>
          <cell r="AA15">
            <v>375</v>
          </cell>
        </row>
        <row r="16">
          <cell r="Z16">
            <v>1965.81</v>
          </cell>
          <cell r="AA16">
            <v>98.2904999999998</v>
          </cell>
        </row>
        <row r="17">
          <cell r="Z17">
            <v>3076.92</v>
          </cell>
          <cell r="AA17">
            <v>2979.4842</v>
          </cell>
        </row>
        <row r="18">
          <cell r="Z18">
            <v>2735.04</v>
          </cell>
          <cell r="AA18">
            <v>2691.7352</v>
          </cell>
        </row>
        <row r="19">
          <cell r="Z19">
            <v>2735.04</v>
          </cell>
          <cell r="AA19">
            <v>2691.7352</v>
          </cell>
        </row>
        <row r="20">
          <cell r="Z20">
            <v>2735.04</v>
          </cell>
          <cell r="AA20">
            <v>2691.7352</v>
          </cell>
        </row>
        <row r="21">
          <cell r="Z21">
            <v>2735.04</v>
          </cell>
          <cell r="AA21">
            <v>2691.7352</v>
          </cell>
        </row>
        <row r="22">
          <cell r="Z22">
            <v>2735.04</v>
          </cell>
          <cell r="AA22">
            <v>2691.7352</v>
          </cell>
        </row>
        <row r="23">
          <cell r="Z23">
            <v>2735.04</v>
          </cell>
          <cell r="AA23">
            <v>2691.7352</v>
          </cell>
        </row>
        <row r="24">
          <cell r="Z24">
            <v>2735.04</v>
          </cell>
          <cell r="AA24">
            <v>2691.7352</v>
          </cell>
        </row>
        <row r="25">
          <cell r="Z25">
            <v>2735.04</v>
          </cell>
          <cell r="AA25">
            <v>2691.7352</v>
          </cell>
        </row>
        <row r="26">
          <cell r="Z26">
            <v>2735.04</v>
          </cell>
          <cell r="AA26">
            <v>2691.7352</v>
          </cell>
        </row>
      </sheetData>
      <sheetData sheetId="7" refreshError="1"/>
      <sheetData sheetId="8" refreshError="1"/>
      <sheetData sheetId="9"/>
      <sheetData sheetId="10" refreshError="1"/>
      <sheetData sheetId="11">
        <row r="20">
          <cell r="C20">
            <v>0.1905</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运输车辆成本法目录"/>
      <sheetName val="车辆评估步骤及复核表"/>
      <sheetName val="车辆清查核实表"/>
      <sheetName val="车辆情况调查表"/>
      <sheetName val="车辆评定表"/>
      <sheetName val="车辆评估计算表(持续使用)"/>
      <sheetName val="车辆评估作业表(成本法)"/>
      <sheetName val="车辆作业分析表"/>
      <sheetName val="9座以下客车技术查勘法成新率评定表"/>
      <sheetName val="9座以上客车技术查勘法成新率评定表"/>
      <sheetName val="微型货车、矿山作业专用车、带挂车的货车技术查勘法成新率评定表"/>
      <sheetName val="重、中、轻型货车技术查勘法成新率评定表"/>
      <sheetName val="出租车汽车技术查勘法成新率评定表"/>
      <sheetName val="专用汽车技术查勘法成新率评定表"/>
      <sheetName val="车辆报废年限、行驶里程"/>
      <sheetName val="2013车辆报废年限行驶里程"/>
    </sheetNames>
    <sheetDataSet>
      <sheetData sheetId="0">
        <row r="2">
          <cell r="C2" t="str">
            <v>被评估单位：</v>
          </cell>
          <cell r="D2" t="str">
            <v>中国炎黄科技股份有限公司</v>
          </cell>
        </row>
        <row r="5">
          <cell r="C5" t="str">
            <v>被评估单位填表人：</v>
          </cell>
          <cell r="D5" t="str">
            <v>AAA</v>
          </cell>
        </row>
        <row r="7">
          <cell r="C7" t="str">
            <v>填表日期：2019年1月2日</v>
          </cell>
        </row>
      </sheetData>
      <sheetData sheetId="1"/>
      <sheetData sheetId="2"/>
      <sheetData sheetId="3"/>
      <sheetData sheetId="4">
        <row r="7">
          <cell r="C7" t="str">
            <v>鲁BMS075</v>
          </cell>
          <cell r="D7" t="str">
            <v>箱式运输车</v>
          </cell>
          <cell r="E7" t="str">
            <v>HFJ5012XXYB厢式运输车</v>
          </cell>
          <cell r="F7" t="str">
            <v>哈飞</v>
          </cell>
          <cell r="G7" t="str">
            <v>青岛金坊医药有限公司</v>
          </cell>
          <cell r="H7" t="str">
            <v>辆</v>
          </cell>
          <cell r="I7" t="str">
            <v>1</v>
          </cell>
          <cell r="J7" t="str">
            <v>2007-10-20</v>
          </cell>
          <cell r="K7" t="str">
            <v>2007-10-20</v>
          </cell>
        </row>
        <row r="7">
          <cell r="N7">
            <v>28400</v>
          </cell>
          <cell r="O7">
            <v>4792.57</v>
          </cell>
        </row>
        <row r="7">
          <cell r="Q7">
            <v>28400</v>
          </cell>
          <cell r="R7">
            <v>4792.57</v>
          </cell>
        </row>
        <row r="8">
          <cell r="C8" t="str">
            <v>鲁B38S19</v>
          </cell>
          <cell r="D8" t="str">
            <v>厢式运输车</v>
          </cell>
          <cell r="E8" t="str">
            <v>依维柯NJ5045XXXYNS</v>
          </cell>
          <cell r="F8" t="str">
            <v>南京依维柯</v>
          </cell>
          <cell r="G8" t="str">
            <v>国药控股青岛有限公司</v>
          </cell>
          <cell r="H8" t="str">
            <v>辆</v>
          </cell>
          <cell r="I8" t="str">
            <v>1</v>
          </cell>
          <cell r="J8" t="str">
            <v>2011-04-02</v>
          </cell>
          <cell r="K8" t="str">
            <v>2011-04-02</v>
          </cell>
        </row>
        <row r="8">
          <cell r="N8">
            <v>120399.47</v>
          </cell>
          <cell r="O8">
            <v>120399.47</v>
          </cell>
        </row>
        <row r="8">
          <cell r="Q8">
            <v>120399.47</v>
          </cell>
          <cell r="R8">
            <v>120399.47</v>
          </cell>
        </row>
        <row r="9">
          <cell r="C9" t="str">
            <v>鲁BNF290</v>
          </cell>
          <cell r="D9" t="str">
            <v>客车SY6521MS3BG</v>
          </cell>
          <cell r="E9" t="str">
            <v>WBG041000349241</v>
          </cell>
          <cell r="F9" t="str">
            <v>沈阳</v>
          </cell>
          <cell r="G9" t="str">
            <v>国药控股青岛有限公司</v>
          </cell>
          <cell r="H9" t="str">
            <v>辆</v>
          </cell>
          <cell r="I9" t="str">
            <v>1</v>
          </cell>
          <cell r="J9" t="str">
            <v>2011-04-14</v>
          </cell>
          <cell r="K9" t="str">
            <v>2011-04-14</v>
          </cell>
        </row>
        <row r="9">
          <cell r="N9">
            <v>143000</v>
          </cell>
          <cell r="O9">
            <v>143000</v>
          </cell>
        </row>
        <row r="9">
          <cell r="Q9">
            <v>143000</v>
          </cell>
          <cell r="R9">
            <v>143000</v>
          </cell>
        </row>
        <row r="10">
          <cell r="C10" t="str">
            <v>鲁BNN759</v>
          </cell>
          <cell r="D10" t="str">
            <v>轿车SVW7203VPD</v>
          </cell>
          <cell r="E10" t="str">
            <v>WAE061003313968</v>
          </cell>
          <cell r="F10" t="str">
            <v>上海</v>
          </cell>
          <cell r="G10" t="str">
            <v>国药控股青岛有限公司</v>
          </cell>
          <cell r="H10" t="str">
            <v>辆</v>
          </cell>
          <cell r="I10" t="str">
            <v>1</v>
          </cell>
          <cell r="J10" t="str">
            <v>2011-04-25</v>
          </cell>
          <cell r="K10" t="str">
            <v>2011-04-25</v>
          </cell>
        </row>
        <row r="10">
          <cell r="N10">
            <v>153800</v>
          </cell>
          <cell r="O10">
            <v>153800</v>
          </cell>
        </row>
        <row r="10">
          <cell r="Q10">
            <v>153800</v>
          </cell>
          <cell r="R10">
            <v>153800</v>
          </cell>
        </row>
        <row r="11">
          <cell r="C11" t="str">
            <v>鲁BNW355</v>
          </cell>
          <cell r="D11" t="str">
            <v>轿车SVW7203VPD</v>
          </cell>
          <cell r="E11" t="str">
            <v>WAE061003289297</v>
          </cell>
          <cell r="F11" t="str">
            <v>上海</v>
          </cell>
          <cell r="G11" t="str">
            <v>国药控股青岛有限公司</v>
          </cell>
          <cell r="H11" t="str">
            <v>辆</v>
          </cell>
          <cell r="I11" t="str">
            <v>1</v>
          </cell>
          <cell r="J11" t="str">
            <v>2011-04-14</v>
          </cell>
          <cell r="K11" t="str">
            <v>2011-04-14</v>
          </cell>
        </row>
        <row r="11">
          <cell r="N11">
            <v>153800</v>
          </cell>
          <cell r="O11">
            <v>153800</v>
          </cell>
        </row>
        <row r="11">
          <cell r="Q11">
            <v>153800</v>
          </cell>
          <cell r="R11">
            <v>153800</v>
          </cell>
        </row>
        <row r="12">
          <cell r="C12" t="str">
            <v>鲁BNW755</v>
          </cell>
          <cell r="D12" t="str">
            <v>轿车SVW7203VPD</v>
          </cell>
          <cell r="E12" t="str">
            <v>WAE081103103457</v>
          </cell>
          <cell r="F12" t="str">
            <v>上海</v>
          </cell>
          <cell r="G12" t="str">
            <v>国药控股青岛有限公司</v>
          </cell>
          <cell r="H12" t="str">
            <v>辆</v>
          </cell>
          <cell r="I12" t="str">
            <v>1</v>
          </cell>
          <cell r="J12" t="str">
            <v>2011-04-14</v>
          </cell>
          <cell r="K12" t="str">
            <v>2011-04-14</v>
          </cell>
        </row>
        <row r="12">
          <cell r="N12">
            <v>165800</v>
          </cell>
          <cell r="O12">
            <v>165800</v>
          </cell>
        </row>
        <row r="12">
          <cell r="Q12">
            <v>165800</v>
          </cell>
          <cell r="R12">
            <v>165800</v>
          </cell>
        </row>
        <row r="13">
          <cell r="C13" t="str">
            <v>鲁BNW356</v>
          </cell>
          <cell r="D13" t="str">
            <v>轿车SVW7203VPD</v>
          </cell>
          <cell r="E13" t="str">
            <v>WAE091103102292</v>
          </cell>
          <cell r="F13" t="str">
            <v>上海</v>
          </cell>
          <cell r="G13" t="str">
            <v>国药控股青岛有限公司</v>
          </cell>
          <cell r="H13" t="str">
            <v>辆</v>
          </cell>
          <cell r="I13" t="str">
            <v>1</v>
          </cell>
          <cell r="J13" t="str">
            <v>2011-04-14</v>
          </cell>
          <cell r="K13" t="str">
            <v>2011-04-14</v>
          </cell>
        </row>
        <row r="13">
          <cell r="N13">
            <v>165800</v>
          </cell>
          <cell r="O13">
            <v>165800</v>
          </cell>
        </row>
        <row r="13">
          <cell r="Q13">
            <v>165800</v>
          </cell>
          <cell r="R13">
            <v>165800</v>
          </cell>
        </row>
      </sheetData>
      <sheetData sheetId="5"/>
      <sheetData sheetId="6">
        <row r="84">
          <cell r="Z84">
            <v>0.686</v>
          </cell>
        </row>
      </sheetData>
      <sheetData sheetId="7"/>
      <sheetData sheetId="8"/>
      <sheetData sheetId="9"/>
      <sheetData sheetId="10"/>
      <sheetData sheetId="11"/>
      <sheetData sheetId="12"/>
      <sheetData sheetId="13"/>
      <sheetData sheetId="14"/>
      <sheetData sheetId="15">
        <row r="3">
          <cell r="H3" t="str">
            <v>经济使用年限</v>
          </cell>
        </row>
        <row r="3">
          <cell r="J3" t="str">
            <v>经济行驶里程</v>
          </cell>
        </row>
        <row r="4">
          <cell r="B4" t="str">
            <v>微型出租客运</v>
          </cell>
        </row>
        <row r="4">
          <cell r="H4">
            <v>6</v>
          </cell>
        </row>
        <row r="4">
          <cell r="J4">
            <v>48</v>
          </cell>
        </row>
        <row r="5">
          <cell r="B5" t="str">
            <v>小型出租客运</v>
          </cell>
        </row>
        <row r="5">
          <cell r="H5">
            <v>6</v>
          </cell>
        </row>
        <row r="5">
          <cell r="J5">
            <v>48</v>
          </cell>
        </row>
        <row r="6">
          <cell r="B6" t="str">
            <v>中型出租客运</v>
          </cell>
        </row>
        <row r="6">
          <cell r="H6">
            <v>8</v>
          </cell>
        </row>
        <row r="6">
          <cell r="J6">
            <v>40</v>
          </cell>
        </row>
        <row r="7">
          <cell r="B7" t="str">
            <v>大型出租客运</v>
          </cell>
        </row>
        <row r="7">
          <cell r="H7">
            <v>10</v>
          </cell>
        </row>
        <row r="7">
          <cell r="J7">
            <v>48</v>
          </cell>
        </row>
        <row r="8">
          <cell r="B8" t="str">
            <v>租赁营运车辆</v>
          </cell>
        </row>
        <row r="8">
          <cell r="H8">
            <v>12</v>
          </cell>
        </row>
        <row r="8">
          <cell r="J8">
            <v>48</v>
          </cell>
        </row>
        <row r="9">
          <cell r="B9" t="str">
            <v>小型教练车</v>
          </cell>
        </row>
        <row r="9">
          <cell r="H9">
            <v>8</v>
          </cell>
        </row>
        <row r="9">
          <cell r="J9">
            <v>40</v>
          </cell>
        </row>
        <row r="10">
          <cell r="B10" t="str">
            <v>中型教练车</v>
          </cell>
        </row>
        <row r="10">
          <cell r="H10">
            <v>10</v>
          </cell>
        </row>
        <row r="10">
          <cell r="J10">
            <v>40</v>
          </cell>
        </row>
        <row r="11">
          <cell r="B11" t="str">
            <v>大型教练车</v>
          </cell>
        </row>
        <row r="11">
          <cell r="H11">
            <v>12</v>
          </cell>
        </row>
        <row r="11">
          <cell r="J11">
            <v>48</v>
          </cell>
        </row>
        <row r="12">
          <cell r="B12" t="str">
            <v>公交客运车辆</v>
          </cell>
        </row>
        <row r="12">
          <cell r="H12">
            <v>12</v>
          </cell>
        </row>
        <row r="12">
          <cell r="J12">
            <v>32</v>
          </cell>
        </row>
        <row r="13">
          <cell r="B13" t="str">
            <v>营运微型载客车辆</v>
          </cell>
        </row>
        <row r="13">
          <cell r="H13">
            <v>8</v>
          </cell>
        </row>
        <row r="13">
          <cell r="J13">
            <v>48</v>
          </cell>
        </row>
        <row r="14">
          <cell r="B14" t="str">
            <v>营运小型载客车辆</v>
          </cell>
        </row>
        <row r="14">
          <cell r="H14">
            <v>8</v>
          </cell>
        </row>
        <row r="14">
          <cell r="J14">
            <v>48</v>
          </cell>
        </row>
        <row r="15">
          <cell r="B15" t="str">
            <v>营运中型载客车辆</v>
          </cell>
        </row>
        <row r="15">
          <cell r="H15">
            <v>12</v>
          </cell>
        </row>
        <row r="15">
          <cell r="J15">
            <v>40</v>
          </cell>
        </row>
        <row r="16">
          <cell r="B16" t="str">
            <v>营运大型载客车辆</v>
          </cell>
        </row>
        <row r="16">
          <cell r="H16">
            <v>12</v>
          </cell>
        </row>
        <row r="16">
          <cell r="J16">
            <v>64</v>
          </cell>
        </row>
        <row r="17">
          <cell r="B17" t="str">
            <v>专用校车</v>
          </cell>
        </row>
        <row r="17">
          <cell r="H17">
            <v>12</v>
          </cell>
        </row>
        <row r="17">
          <cell r="J17">
            <v>32</v>
          </cell>
        </row>
        <row r="18">
          <cell r="B18" t="str">
            <v>非营运微型客车</v>
          </cell>
        </row>
        <row r="18">
          <cell r="H18">
            <v>10</v>
          </cell>
        </row>
        <row r="18">
          <cell r="J18">
            <v>30</v>
          </cell>
        </row>
        <row r="19">
          <cell r="B19" t="str">
            <v>非营运小型客车</v>
          </cell>
        </row>
        <row r="19">
          <cell r="H19">
            <v>10</v>
          </cell>
        </row>
        <row r="19">
          <cell r="J19">
            <v>40</v>
          </cell>
        </row>
        <row r="20">
          <cell r="B20" t="str">
            <v>非营运大型轿车</v>
          </cell>
        </row>
        <row r="20">
          <cell r="H20">
            <v>15</v>
          </cell>
        </row>
        <row r="20">
          <cell r="J20">
            <v>48</v>
          </cell>
        </row>
        <row r="21">
          <cell r="B21" t="str">
            <v>非营运中型客车</v>
          </cell>
        </row>
        <row r="21">
          <cell r="H21">
            <v>16</v>
          </cell>
        </row>
        <row r="21">
          <cell r="J21">
            <v>40</v>
          </cell>
        </row>
        <row r="22">
          <cell r="B22" t="str">
            <v>非营运大型客车</v>
          </cell>
        </row>
        <row r="22">
          <cell r="H22">
            <v>16</v>
          </cell>
        </row>
        <row r="22">
          <cell r="J22">
            <v>48</v>
          </cell>
        </row>
        <row r="23">
          <cell r="B23" t="str">
            <v>微型载货汽车</v>
          </cell>
        </row>
        <row r="23">
          <cell r="H23">
            <v>10</v>
          </cell>
        </row>
        <row r="23">
          <cell r="J23">
            <v>40</v>
          </cell>
        </row>
        <row r="24">
          <cell r="B24" t="str">
            <v>轻型载货汽车</v>
          </cell>
        </row>
        <row r="24">
          <cell r="H24">
            <v>12</v>
          </cell>
        </row>
        <row r="24">
          <cell r="J24">
            <v>48</v>
          </cell>
        </row>
        <row r="25">
          <cell r="B25" t="str">
            <v>中型载货汽车</v>
          </cell>
        </row>
        <row r="25">
          <cell r="H25">
            <v>12</v>
          </cell>
        </row>
        <row r="25">
          <cell r="J25">
            <v>48</v>
          </cell>
        </row>
        <row r="26">
          <cell r="B26" t="str">
            <v>重型载货汽车</v>
          </cell>
        </row>
        <row r="26">
          <cell r="H26">
            <v>12</v>
          </cell>
        </row>
        <row r="26">
          <cell r="J26">
            <v>56</v>
          </cell>
        </row>
        <row r="27">
          <cell r="B27" t="str">
            <v>危险品运输车辆</v>
          </cell>
        </row>
        <row r="27">
          <cell r="H27">
            <v>8</v>
          </cell>
        </row>
        <row r="27">
          <cell r="J27">
            <v>32</v>
          </cell>
        </row>
        <row r="28">
          <cell r="B28" t="str">
            <v>三轮汽车</v>
          </cell>
        </row>
        <row r="28">
          <cell r="H28">
            <v>7</v>
          </cell>
        </row>
        <row r="28">
          <cell r="J28">
            <v>30</v>
          </cell>
        </row>
        <row r="29">
          <cell r="B29" t="str">
            <v>装用单缸发动机的低速货车</v>
          </cell>
        </row>
        <row r="29">
          <cell r="H29">
            <v>7</v>
          </cell>
        </row>
        <row r="29">
          <cell r="J29">
            <v>30</v>
          </cell>
        </row>
        <row r="30">
          <cell r="B30" t="str">
            <v>装用多缸发动机的低速货车</v>
          </cell>
        </row>
        <row r="30">
          <cell r="H30">
            <v>10</v>
          </cell>
        </row>
        <row r="30">
          <cell r="J30">
            <v>24</v>
          </cell>
        </row>
        <row r="31">
          <cell r="B31" t="str">
            <v>有载货功能专项作业车辆汽车</v>
          </cell>
        </row>
        <row r="31">
          <cell r="H31">
            <v>12</v>
          </cell>
        </row>
        <row r="31">
          <cell r="J31">
            <v>40</v>
          </cell>
        </row>
        <row r="32">
          <cell r="B32" t="str">
            <v>无载货功能专项作业车辆汽车</v>
          </cell>
        </row>
        <row r="32">
          <cell r="H32">
            <v>24</v>
          </cell>
        </row>
        <row r="32">
          <cell r="J32">
            <v>40</v>
          </cell>
        </row>
        <row r="33">
          <cell r="B33" t="str">
            <v>集装箱半挂车</v>
          </cell>
        </row>
        <row r="33">
          <cell r="H33">
            <v>16</v>
          </cell>
        </row>
        <row r="33">
          <cell r="J33">
            <v>30</v>
          </cell>
        </row>
        <row r="34">
          <cell r="B34" t="str">
            <v>危险品运输半挂车</v>
          </cell>
        </row>
        <row r="34">
          <cell r="H34">
            <v>8</v>
          </cell>
        </row>
        <row r="34">
          <cell r="J34">
            <v>30</v>
          </cell>
        </row>
        <row r="35">
          <cell r="B35" t="str">
            <v>其他半挂车</v>
          </cell>
        </row>
        <row r="35">
          <cell r="H35">
            <v>12</v>
          </cell>
        </row>
        <row r="35">
          <cell r="J35">
            <v>30</v>
          </cell>
        </row>
        <row r="36">
          <cell r="B36" t="str">
            <v>全挂车</v>
          </cell>
        </row>
        <row r="36">
          <cell r="H36">
            <v>8</v>
          </cell>
        </row>
        <row r="36">
          <cell r="J36">
            <v>30</v>
          </cell>
        </row>
        <row r="37">
          <cell r="B37" t="str">
            <v>正三轮摩托车</v>
          </cell>
        </row>
        <row r="37">
          <cell r="H37">
            <v>10</v>
          </cell>
        </row>
        <row r="37">
          <cell r="J37">
            <v>8</v>
          </cell>
        </row>
        <row r="38">
          <cell r="B38" t="str">
            <v>其他摩托车</v>
          </cell>
        </row>
        <row r="38">
          <cell r="H38">
            <v>10</v>
          </cell>
        </row>
        <row r="38">
          <cell r="J38">
            <v>10</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      "/>
      <sheetName val="评估结果分类汇总表"/>
      <sheetName val="流动资产汇总表"/>
      <sheetName val="流动资产--货币"/>
      <sheetName val="流动资产--货币 (2)"/>
      <sheetName val="流动资产--货币 (3)"/>
      <sheetName val="短投汇总表"/>
      <sheetName val="短投"/>
      <sheetName val="短投 (2)"/>
      <sheetName val="流动资产--票据"/>
      <sheetName val="流动资产--应收"/>
      <sheetName val="流动资产--备用金"/>
      <sheetName val="流动资产--其他应收 (2)"/>
      <sheetName val="流动资产--其他应收"/>
      <sheetName val="流动资产--存货"/>
      <sheetName val="流动资产-库存材料"/>
      <sheetName val="流动资产-材料采购"/>
      <sheetName val="流动资产-在库低值"/>
      <sheetName val="流动资产-商品采购"/>
      <sheetName val="流动资产-委托加工材料"/>
      <sheetName val="流动资产-库存商品"/>
      <sheetName val="流动资产-附属生产"/>
      <sheetName val="流动资产-出租商品"/>
      <sheetName val="流动资产-在用低值"/>
      <sheetName val="流动资产--待摊"/>
      <sheetName val="流动资产--待处理"/>
      <sheetName val="一年到期长期债券"/>
      <sheetName val="其他流动资产"/>
      <sheetName val="长期投资汇总表"/>
      <sheetName val="长期投资--股票"/>
      <sheetName val="长期投资--债券"/>
      <sheetName val="长期投资--其他投资"/>
      <sheetName val="固定资产汇总表"/>
      <sheetName val="房屋建筑物"/>
      <sheetName val="构筑物"/>
      <sheetName val="机器设备"/>
      <sheetName val="车辆"/>
      <sheetName val="电子设备"/>
      <sheetName val="电源设备"/>
      <sheetName val="电信机械设备"/>
      <sheetName val="线路设备"/>
      <sheetName val="固定_土地"/>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借项"/>
      <sheetName val="流动负债汇总表"/>
      <sheetName val="短期借款"/>
      <sheetName val="应付票据"/>
      <sheetName val="应付帐款"/>
      <sheetName val="预收帐款"/>
      <sheetName val="Sheet2"/>
      <sheetName val="其他应付款"/>
      <sheetName val="应付工资"/>
      <sheetName val="应付福利费"/>
      <sheetName val="未交税金"/>
      <sheetName val="收支差额"/>
      <sheetName val="未付利润"/>
      <sheetName val="其它未交款"/>
      <sheetName val="预提费用"/>
      <sheetName val="一年内到期长期负债"/>
      <sheetName val="其他流动负债"/>
      <sheetName val="长期负债汇总表"/>
      <sheetName val="长期借款"/>
      <sheetName val="应付债券"/>
      <sheetName val="长期应付款"/>
      <sheetName val="其他长期负债"/>
      <sheetName val="递延税款贷项"/>
      <sheetName val=""/>
      <sheetName val="基本情况"/>
      <sheetName val="评估分类汇总表"/>
      <sheetName val="流动资产--银行存款"/>
      <sheetName val="流动资产--其他货币"/>
      <sheetName val="流动资产--预付"/>
      <sheetName val="流动资产--补贴"/>
      <sheetName val="流动资产--应收出口退税"/>
      <sheetName val="流动资产-原材料"/>
      <sheetName val="流动资产-包装物"/>
      <sheetName val="流动资产-产成品"/>
      <sheetName val="存货盘亏盘盈"/>
      <sheetName val="房屋盘亏盘盈"/>
      <sheetName val="运输设备"/>
      <sheetName val="输油管道"/>
      <sheetName val="储油设备"/>
      <sheetName val="设备盘亏盘盈"/>
      <sheetName val="在建土建"/>
      <sheetName val="在建设备"/>
      <sheetName val="固定资产--土地"/>
      <sheetName val="递延税款"/>
      <sheetName val="应付利润"/>
      <sheetName val="其他未交款"/>
      <sheetName val="VVVVVVVa"/>
      <sheetName val="6月省局拨款"/>
      <sheetName val="农话汇总"/>
      <sheetName val="企业汇总"/>
      <sheetName val="市属厂家设备款"/>
      <sheetName val="市直（新）"/>
      <sheetName val="市直"/>
      <sheetName val="海丰新"/>
      <sheetName val="海丰"/>
      <sheetName val="陆河新"/>
      <sheetName val="陆河"/>
      <sheetName val="陆丰新"/>
      <sheetName val="陆丰（旧）"/>
      <sheetName val="流动资产--利润"/>
      <sheetName val="流动资产--利息"/>
      <sheetName val="流动资产-委托代销商品"/>
      <sheetName val="流动资产-受托代销商品"/>
      <sheetName val="工程物资"/>
      <sheetName val="设备安装 (已)"/>
      <sheetName val="设备安装（未）"/>
      <sheetName val="代销商品款"/>
      <sheetName val="应交税金"/>
      <sheetName val="其它应交款"/>
      <sheetName val="递延税款贷款"/>
      <sheetName val="其乖长期负债"/>
      <sheetName val="封面"/>
      <sheetName val="1评估结果分类汇总表"/>
      <sheetName val="2流动资产汇总表"/>
      <sheetName val="3流动资产--现金"/>
      <sheetName val="4流动资产--银行存款"/>
      <sheetName val="5流动资产--其他货币"/>
      <sheetName val="6短投汇总表"/>
      <sheetName val="7短投股票"/>
      <sheetName val="8短投债券"/>
      <sheetName val="9短投其他"/>
      <sheetName val="10流动资产--票据"/>
      <sheetName val="11流动资产--股利"/>
      <sheetName val="12流动资产--利息"/>
      <sheetName val="13流动资产--应收"/>
      <sheetName val="PwC-1应收帐款"/>
      <sheetName val="14流动资产--其他应收"/>
      <sheetName val="PwC-2其它应收款"/>
      <sheetName val="PwC-3十大应收账款及其他应收款余额表"/>
      <sheetName val="15备用金"/>
      <sheetName val="16流动资产--预付"/>
      <sheetName val="PwC-4预付帐款"/>
      <sheetName val="17流动资产--补贴"/>
      <sheetName val="18流动资产--存货"/>
      <sheetName val="PwC-5存货"/>
      <sheetName val="19流动资产-在途物资"/>
      <sheetName val="20流动资产-库存材料"/>
      <sheetName val="21流动资产-在库低值"/>
      <sheetName val="22流动资产-在用低值"/>
      <sheetName val="23流动资产-库存商品"/>
      <sheetName val="24流动资产-出租商品"/>
      <sheetName val="25流动资产-委托加工物资"/>
      <sheetName val="26流动资产-委托代销商品"/>
      <sheetName val="27流动资产-受托代销商品"/>
      <sheetName val="28流动资产-分期收款发出商品"/>
      <sheetName val="29流动资产--待摊"/>
      <sheetName val="30流动资产--待处理"/>
      <sheetName val="31一年到期长期债权"/>
      <sheetName val="32其他流动资产"/>
      <sheetName val="33长期投资汇总表"/>
      <sheetName val="34长期投资--股票"/>
      <sheetName val="35长期投资--债券"/>
      <sheetName val="36长期投资--其他股权投资"/>
      <sheetName val="37长期投资--其他债权投资"/>
      <sheetName val="PwC-6固定资产及累计折旧变动表"/>
      <sheetName val="PwC-6.1抵押质押担保固定资产明细表"/>
      <sheetName val="PwC-6.2闲置固定资产"/>
      <sheetName val="PwC-6.3融资租赁固定资产"/>
      <sheetName val="PwC-6.4固定资产处置"/>
      <sheetName val="PwC-6.5资产评估"/>
      <sheetName val="PwC-7在建工程"/>
      <sheetName val="38土地使用权清查评估明细表"/>
      <sheetName val="39其他无形资产"/>
      <sheetName val="40开办费"/>
      <sheetName val="41长期待摊费用"/>
      <sheetName val="42其他长期资产"/>
      <sheetName val="43递延税款借项"/>
      <sheetName val="44流动负债汇总表"/>
      <sheetName val="45短期借款"/>
      <sheetName val="46应付票据"/>
      <sheetName val="47应付帐款"/>
      <sheetName val="PwC-8应付帐款"/>
      <sheetName val="48预收帐款"/>
      <sheetName val="PwC-9预收帐款"/>
      <sheetName val="PwC-10十大应付账款及其他应付款余额表"/>
      <sheetName val="49应付工资"/>
      <sheetName val="PwC-11应付工资及应付福利费"/>
      <sheetName val="50应付福利费"/>
      <sheetName val="PwC-12福利费计算表"/>
      <sheetName val="51应付股利"/>
      <sheetName val="52应交上级资金"/>
      <sheetName val="53应交税金"/>
      <sheetName val="54其它应交款"/>
      <sheetName val="55其他应付款"/>
      <sheetName val="PwC-13其他应付款"/>
      <sheetName val="56预提费用"/>
      <sheetName val="57预计负债"/>
      <sheetName val="58一年内到期长期负债"/>
      <sheetName val="59其他流动负债"/>
      <sheetName val="60长期负债汇总表"/>
      <sheetName val="61长期借款"/>
      <sheetName val="62应付债券"/>
      <sheetName val="63长期应付款"/>
      <sheetName val="PwC-14长期应付款及其他长期负债变动"/>
      <sheetName val="64专项应付款"/>
      <sheetName val="65其他长期负债"/>
      <sheetName val="66递延税款贷项"/>
      <sheetName val="00000000"/>
      <sheetName val="00000001"/>
      <sheetName val="Sheet1"/>
      <sheetName val="审计数据调节表"/>
      <sheetName val="资产负债表"/>
      <sheetName val="1货币资金"/>
      <sheetName val="2短期投资"/>
      <sheetName val="3应收票据"/>
      <sheetName val="4 应收帐款"/>
      <sheetName val="5坏帐及存货跌价准备"/>
      <sheetName val="6 預付款"/>
      <sheetName val="7 其它应收款"/>
      <sheetName val="8存货"/>
      <sheetName val="9待摊费用"/>
      <sheetName val="10待处理资产净损失"/>
      <sheetName val="11一年内到期的长期债权投资变动表"/>
      <sheetName val="11.1一年内到期的长期债权投资"/>
      <sheetName val="12长期投资分类变动表"/>
      <sheetName val="12.1长期投资-债权"/>
      <sheetName val="12.2长期投资-股权(1)"/>
      <sheetName val="12.3长期投资-股权(2)"/>
      <sheetName val="13固定资产"/>
      <sheetName val="13.1融资租入固定资产"/>
      <sheetName val="14固定资产清理"/>
      <sheetName val="15在建工程"/>
      <sheetName val="16无形资产及待摊递延资产（长期待摊）"/>
      <sheetName val="17其它流动及长期资产"/>
      <sheetName val="18短期银行借款"/>
      <sheetName val="18(续1)外部单位短期其它借款"/>
      <sheetName val="18(续2)与中电信集团公司之短期贷款"/>
      <sheetName val="18(续3)与中电信集团附属公司之短期贷款"/>
      <sheetName val="19应付票据"/>
      <sheetName val="20应付帐款"/>
      <sheetName val="21预收帐款"/>
      <sheetName val="21a預收有价卡资料调查表"/>
      <sheetName val="21b电话卡结算调查表"/>
      <sheetName val="21c电话卡期末结余情况调查表"/>
      <sheetName val="21d电话卡本年使用量调查表"/>
      <sheetName val="21e电话卡本年使用量调查表"/>
      <sheetName val="22其他应付款"/>
      <sheetName val="23应付工資及福利费"/>
      <sheetName val="24未交税金、应上交款项、其他未交款及递延税款"/>
      <sheetName val="25預提費用"/>
      <sheetName val="26銀行長期借款"/>
      <sheetName val="27外部单位长期其他借款"/>
      <sheetName val="27(续1)与中电信集团公司之长期贷款"/>
      <sheetName val="27(续2)与中电信集团附属公司之长期贷款 "/>
      <sheetName val="28应付债券"/>
      <sheetName val="29 长期应付款"/>
      <sheetName val="30其他长期负债"/>
      <sheetName val="31所有者权益"/>
      <sheetName val="损益表"/>
      <sheetName val="P1国内长途话费"/>
      <sheetName val="P2国际通话收入"/>
      <sheetName val="P3港澳台通话收入"/>
      <sheetName val="P4月租费合计"/>
      <sheetName val="P4.1月租费"/>
      <sheetName val="P4.2月租费-客户量"/>
      <sheetName val="P5本地网话费收入"/>
      <sheetName val="P6国内长途电路(条数)"/>
      <sheetName val="P7国际长途电路(条数)"/>
      <sheetName val="P8本地网电路(条数)"/>
      <sheetName val="P9 多媒体业务收入"/>
      <sheetName val="P9a多媒体业务数据"/>
      <sheetName val="P10网间结算收入及支出"/>
      <sheetName val="P11网间结算收入及支出"/>
      <sheetName val="P11a网间结算通話量"/>
      <sheetName val="P12初装费"/>
      <sheetName val="P13 装移机收入及成本"/>
      <sheetName val="P14电话卡收入"/>
      <sheetName val="P15邮电附加费"/>
      <sheetName val="P16通信業務成本及管理費用"/>
      <sheetName val="P16a 内退及房改一次性补贴调查表"/>
      <sheetName val="P17营业税金及附加"/>
      <sheetName val="P18利息費用"/>
      <sheetName val="P19其它业务利润及营业外收支"/>
      <sheetName val="P20其它收入"/>
      <sheetName val="差异测试表 "/>
      <sheetName val="900 行表 "/>
      <sheetName val="长期投资-쌭其他投资"/>
      <sheetName val="FS-W"/>
      <sheetName val="FS-N"/>
      <sheetName val="Journal list"/>
      <sheetName val="Journal list (2)"/>
      <sheetName val="Journal list (3)"/>
      <sheetName val="Journal list (4)"/>
      <sheetName val="Journal list (5)"/>
      <sheetName val="Log"/>
      <sheetName val="A1现金盘点表"/>
      <sheetName val="A2存货盘点表"/>
      <sheetName val="A3存货盘点汇总表"/>
      <sheetName val="A4发函统计表"/>
      <sheetName val="B1配置调查表"/>
      <sheetName val="B2折扣率调查表"/>
      <sheetName val="B3合同调查表"/>
      <sheetName val="B4线路资产单位造价调查表"/>
      <sheetName val="B5赔补费调查表"/>
      <sheetName val="B6估列资产调查表"/>
      <sheetName val="B7其他设备状况表"/>
      <sheetName val="B8车辆状况调查表"/>
      <sheetName val="表头备用"/>
      <sheetName val="表头"/>
      <sheetName val="应付工程款"/>
      <sheetName val="0基本情况"/>
      <sheetName val="1评估结果汇总表"/>
      <sheetName val="2评估结果分类汇总表"/>
      <sheetName val="3流动资产汇总表"/>
      <sheetName val="4流动资产--货币"/>
      <sheetName val="5流动资产--货币 (2)"/>
      <sheetName val="6流动资产--货币 (3)"/>
      <sheetName val="7短投汇总表"/>
      <sheetName val="8短投"/>
      <sheetName val="9短投 (2)"/>
      <sheetName val="11流动资产--应收"/>
      <sheetName val="12流动资产--利润"/>
      <sheetName val="13流动资产--利息"/>
      <sheetName val="14流动资产--预付"/>
      <sheetName val="15流动资产--补贴"/>
      <sheetName val="16流动资产--其他应收"/>
      <sheetName val="17流动资产--存货"/>
      <sheetName val="18流动资产-库存材料（原材料） (2)"/>
      <sheetName val="18流动资产-库存材料（原材料）"/>
      <sheetName val="19流动资产-材料采购"/>
      <sheetName val="20流动资产-在库低值易耗品"/>
      <sheetName val="21流动资产-包装物"/>
      <sheetName val="22流动资产-委托加工材料"/>
      <sheetName val="24流动资产-在产品"/>
      <sheetName val="25流动资产-分期收款"/>
      <sheetName val="26流动资产-在用低值易耗品"/>
      <sheetName val="27流动资产-委托代销商品"/>
      <sheetName val="28受托代销商品"/>
      <sheetName val="29流动资产-出租商品"/>
      <sheetName val="30流动资产-存货其他"/>
      <sheetName val="31流动资产--待摊"/>
      <sheetName val="32流动资产--待处理"/>
      <sheetName val="33一年到期长期债权投资"/>
      <sheetName val="34其他流动资产"/>
      <sheetName val="35长期投资汇总表"/>
      <sheetName val="36长期投资--股票"/>
      <sheetName val="37长期投资--债券"/>
      <sheetName val="38长期投资--其他投资"/>
      <sheetName val="39固定资产汇总表"/>
      <sheetName val="40房屋建筑物"/>
      <sheetName val="41构筑物"/>
      <sheetName val="42管道和沟槽"/>
      <sheetName val="43机械设备"/>
      <sheetName val="44车辆"/>
      <sheetName val="45电子设备"/>
      <sheetName val="46线路设备"/>
      <sheetName val="47工程物资"/>
      <sheetName val="48土建工程"/>
      <sheetName val="49设备安装"/>
      <sheetName val="50固定资产清理"/>
      <sheetName val="51待处理固定资产"/>
      <sheetName val="52土地使用权"/>
      <sheetName val="53其他无形资产"/>
      <sheetName val="54开办费"/>
      <sheetName val="55长期待摊费用"/>
      <sheetName val="56其他长期资产"/>
      <sheetName val="57递延税款"/>
      <sheetName val="58流动负债汇总表"/>
      <sheetName val="59短期借款"/>
      <sheetName val="60应付票据"/>
      <sheetName val="61应付账款"/>
      <sheetName val="62预收账款"/>
      <sheetName val="63代销商品款"/>
      <sheetName val="64其他应付款"/>
      <sheetName val="65应付工资"/>
      <sheetName val="66应付福利费"/>
      <sheetName val="67应交税金"/>
      <sheetName val="68应付利润"/>
      <sheetName val="69其它应交款"/>
      <sheetName val="70预提费用"/>
      <sheetName val="73预计负债"/>
      <sheetName val="71一年内到期长期负债"/>
      <sheetName val="72其他流动负债"/>
      <sheetName val="74长期负债汇总表"/>
      <sheetName val="75长期借款"/>
      <sheetName val="76应付债券"/>
      <sheetName val="77长期应付款"/>
      <sheetName val="78住房周转金"/>
      <sheetName val="79其他长期负债"/>
      <sheetName val="80延税款贷款"/>
      <sheetName val="长期投资-_其他投资"/>
      <sheetName val="上报"/>
      <sheetName val="其他业务收入汇总表"/>
      <sheetName val="其他业务收入明细表"/>
      <sheetName val="营业场地支持"/>
      <sheetName val="场地使用(一季度)"/>
      <sheetName val="场地使用 (二季度)"/>
      <sheetName val="促销管理"/>
      <sheetName val="广告位"/>
      <sheetName val="广告位政策"/>
      <sheetName val="新店开业促销活动"/>
      <sheetName val="二门店开业赞助"/>
      <sheetName val="春节赞助费"/>
      <sheetName val="五一赞助费"/>
      <sheetName val="元旦赞助费"/>
      <sheetName val="元旦促销活动费"/>
      <sheetName val="销售支持费"/>
      <sheetName val="制冷节"/>
      <sheetName val="其他服务费"/>
      <sheetName val="空调安装返利明细"/>
      <sheetName val="空调安装应收明细"/>
      <sheetName val="空调数量明细"/>
      <sheetName val="空调政策表"/>
      <sheetName val="Sheet3"/>
      <sheetName val="江苏苏州本部（中央）"/>
      <sheetName val="XL4Poppy"/>
      <sheetName val="W"/>
      <sheetName val="xxxxx"/>
      <sheetName val="长期投资-?其他投资"/>
      <sheetName val="00000"/>
      <sheetName val="kkkkk"/>
      <sheetName val="上半年汇总"/>
      <sheetName val="三季度汇总"/>
      <sheetName val="3-1汇总表"/>
      <sheetName val="3-6实收"/>
      <sheetName val="调节表"/>
      <sheetName val="3-7欠收"/>
      <sheetName val="欠收原因"/>
      <sheetName val="3-5调整说明书"/>
      <sheetName val="收入"/>
      <sheetName val="Sh"/>
      <sheetName val="设备盘侏盘盈"/>
      <sheetName val="递忶税款"/>
      <sheetName val="________"/>
      <sheetName val="物业类型"/>
      <sheetName val="货币资金汇总"/>
      <sheetName val="现金"/>
      <sheetName val="内部银行存款 "/>
      <sheetName val="外部银行存款 "/>
      <sheetName val="内部存款"/>
      <sheetName val="应收票据"/>
      <sheetName val="应收债权"/>
      <sheetName val="坏账准备"/>
      <sheetName val="其他应收款"/>
      <sheetName val="预付帐款"/>
      <sheetName val="存货类别"/>
      <sheetName val="存货跌价-可变现净值汇总"/>
      <sheetName val="存货跌价-可变现净值明细表 (2)"/>
      <sheetName val="存货跌价-可变现净值明细表(2)"/>
      <sheetName val="存货跌价-可变现净值明细表(3)"/>
      <sheetName val="存货跌价-可变现净值明细表(4)"/>
      <sheetName val="待摊费用"/>
      <sheetName val="长投类别"/>
      <sheetName val="长期股权投资"/>
      <sheetName val="长期债权投资 "/>
      <sheetName val="固定资产及折旧类别 "/>
      <sheetName val="折旧测算表"/>
      <sheetName val="固定资产明细"/>
      <sheetName val="新增固定资产明细"/>
      <sheetName val="新增固定资产数量检查"/>
      <sheetName val="房产证统计"/>
      <sheetName val="行车证统计"/>
      <sheetName val="固定资产减值准备分析"/>
      <sheetName val="在建工程"/>
      <sheetName val="在建工程减值准备分析"/>
      <sheetName val="无形资产"/>
      <sheetName val="借款分类表"/>
      <sheetName val="借款明细（长期）"/>
      <sheetName val="借款明细 (短期)"/>
      <sheetName val="应付福利 "/>
      <sheetName val="销项税金计算表"/>
      <sheetName val="进项税金检查表"/>
      <sheetName val="股本"/>
      <sheetName val="资本公积"/>
      <sheetName val="盈余公积"/>
      <sheetName val="未分配利润"/>
      <sheetName val="主营收入明细"/>
      <sheetName val="税金明细"/>
      <sheetName val="营费明细"/>
      <sheetName val="管理明细 "/>
      <sheetName val="三费提取表"/>
      <sheetName val="财务明细"/>
      <sheetName val="他收明细"/>
      <sheetName val="他支明细"/>
      <sheetName val="外收明细"/>
      <sheetName val="外支明细 "/>
      <sheetName val="主营成本明细"/>
      <sheetName val="成本构成表"/>
      <sheetName val="销售成本检查表"/>
      <sheetName val="制造费用"/>
      <sheetName val="审定表"/>
      <sheetName val="人工分析"/>
      <sheetName val="非现金清偿"/>
      <sheetName val="关联交易明细表"/>
      <sheetName val="关联方目录表"/>
      <sheetName val="关联交易汇总表"/>
      <sheetName val="Assum"/>
      <sheetName val="before"/>
      <sheetName val="3-2-1月折扣计算表"/>
      <sheetName val="3-3季度"/>
      <sheetName val="3-4年度"/>
      <sheetName val="3-2-3特价机"/>
      <sheetName val="3-2-2代销"/>
      <sheetName val="上年实收调整"/>
      <sheetName val="委托代收明细表"/>
      <sheetName val="4-2降价"/>
      <sheetName val="4-2降价负数"/>
      <sheetName val="4-3退残"/>
      <sheetName val="4-3退残负数"/>
      <sheetName val="残次"/>
      <sheetName val="기본"/>
      <sheetName val="工程成本科目"/>
      <sheetName val="125PIECE"/>
      <sheetName val="MACRO1.XLM"/>
      <sheetName val="3-5洂㚦_x0001_"/>
      <sheetName val="3-5瓿椽፸︀"/>
      <sheetName val="3-5_xd800_ᎂ︀ꟕԯ"/>
      <sheetName val="3-5ﰭ$壪洂"/>
      <sheetName val="2006年10月"/>
      <sheetName val="Proj Assum"/>
      <sheetName val="eqpmad2"/>
      <sheetName val="3-5�ᎂ︀ꟕԯ"/>
      <sheetName val="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sheetData sheetId="417" refreshError="1"/>
      <sheetData sheetId="418" refreshError="1"/>
      <sheetData sheetId="419"/>
      <sheetData sheetId="420"/>
      <sheetData sheetId="421" refreshError="1"/>
      <sheetData sheetId="422"/>
      <sheetData sheetId="423"/>
      <sheetData sheetId="424"/>
      <sheetData sheetId="425"/>
      <sheetData sheetId="426"/>
      <sheetData sheetId="427" refreshError="1"/>
      <sheetData sheetId="428" refreshError="1"/>
      <sheetData sheetId="429" refreshError="1"/>
      <sheetData sheetId="430" refreshError="1"/>
      <sheetData sheetId="431"/>
      <sheetData sheetId="432" refreshError="1"/>
      <sheetData sheetId="433" refreshError="1"/>
      <sheetData sheetId="434"/>
      <sheetData sheetId="435" refreshError="1"/>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sheetData sheetId="500"/>
      <sheetData sheetId="501"/>
      <sheetData sheetId="502"/>
      <sheetData sheetId="503"/>
      <sheetData sheetId="504"/>
      <sheetData sheetId="505"/>
      <sheetData sheetId="506"/>
      <sheetData sheetId="507"/>
      <sheetData sheetId="508"/>
      <sheetData sheetId="509"/>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说明"/>
      <sheetName val="收入"/>
      <sheetName val="成本"/>
      <sheetName val="营业费用"/>
      <sheetName val="管理费用"/>
      <sheetName val="财务费用"/>
      <sheetName val="资本性支出"/>
      <sheetName val="XL4Poppy"/>
      <sheetName val="WC"/>
      <sheetName val="Capex"/>
      <sheetName val="DCF2"/>
      <sheetName val="Sale"/>
      <sheetName val="商标评估资料-填表"/>
      <sheetName val="#REF"/>
      <sheetName val="G&amp;A"/>
      <sheetName val="江苏苏州本部（中央）"/>
      <sheetName val="完"/>
      <sheetName val="运输车辆成本法目录"/>
      <sheetName val="车辆评估步骤及复核表"/>
      <sheetName val="车辆清查核实表"/>
      <sheetName val="车辆情况调查表"/>
      <sheetName val="车辆评定表"/>
      <sheetName val="车辆评估计算表(持续使用)"/>
      <sheetName val="车辆评估作业表(成本法)"/>
      <sheetName val="车辆作业分析表"/>
      <sheetName val="9座以下客车技术查勘法成新率评定表"/>
      <sheetName val="9座以上客车技术查勘法成新率评定表"/>
      <sheetName val="微型货车、矿山作业专用车、带挂车的货车技术查勘法成新率评定表"/>
      <sheetName val="重、中、轻型货车技术查勘法成新率评定表"/>
      <sheetName val="出租车汽车技术查勘法成新率评定表"/>
      <sheetName val="专用汽车技术查勘法成新率评定表"/>
      <sheetName val="车辆报废年限、行驶里程"/>
      <sheetName val="2013车辆报废年限行驶里程"/>
      <sheetName val="Sheet2"/>
      <sheetName val="Sheet3"/>
      <sheetName val="Sheet4"/>
      <sheetName val="laroux"/>
      <sheetName val="评估结果汇总表"/>
      <sheetName val="评估分类汇总表"/>
      <sheetName val="流动资产汇总表"/>
      <sheetName val="4货币现金"/>
      <sheetName val="5银行存款"/>
      <sheetName val="11应收帐款"/>
      <sheetName val="14预付帐"/>
      <sheetName val="16其他应收"/>
      <sheetName val="存货汇总"/>
      <sheetName val="23产成品 "/>
      <sheetName val="长期投资汇总表"/>
      <sheetName val="其他投资"/>
      <sheetName val="固定资产汇总表"/>
      <sheetName val="38房屋建筑"/>
      <sheetName val="41机器设备"/>
      <sheetName val="42车辆"/>
      <sheetName val="流动负债汇总表"/>
      <sheetName val="58应付帐"/>
      <sheetName val="61其他应付"/>
      <sheetName val="62应付工资"/>
      <sheetName val="63应付福利费"/>
      <sheetName val="64应交税金"/>
      <sheetName val="应付利润"/>
      <sheetName val="其他应交款"/>
      <sheetName val="长期负债汇总表"/>
      <sheetName val="在建"/>
      <sheetName val=""/>
      <sheetName val="Sheet1"/>
      <sheetName val="      "/>
      <sheetName val="评估结果分类汇总表"/>
      <sheetName val="流动资产--货币"/>
      <sheetName val="流动资产--货币 (2)"/>
      <sheetName val="流动资产--货币 (3)"/>
      <sheetName val="短投汇总表"/>
      <sheetName val="短投"/>
      <sheetName val="短投 (2)"/>
      <sheetName val="流动资产--票据"/>
      <sheetName val="流动资产--应收"/>
      <sheetName val="流动资产--利润"/>
      <sheetName val="流动资产--利息"/>
      <sheetName val="流动资产--预付"/>
      <sheetName val="流动资产--补贴"/>
      <sheetName val="流动资产--其他应收"/>
      <sheetName val="流动资产--存货"/>
      <sheetName val="流动资产-原材料"/>
      <sheetName val="流动资产-材料采购"/>
      <sheetName val="流动资产-在库低值"/>
      <sheetName val="流动资产-产成品"/>
      <sheetName val="流动资产-在用低值"/>
      <sheetName val="流动资产--待摊"/>
      <sheetName val="流动资产--待处理"/>
      <sheetName val="一年到期长期债券"/>
      <sheetName val="其他流动资产"/>
      <sheetName val="长期投资--股票"/>
      <sheetName val="长期投资--债券"/>
      <sheetName val="长期投资--其他投资"/>
      <sheetName val="房屋建筑物"/>
      <sheetName val="构筑物"/>
      <sheetName val="码头"/>
      <sheetName val="机器设备"/>
      <sheetName val="车辆"/>
      <sheetName val="电子设备"/>
      <sheetName val="船舶设备"/>
      <sheetName val="通导设备"/>
      <sheetName val="集装箱设备"/>
      <sheetName val="固定-土地"/>
      <sheetName val="工程物资"/>
      <sheetName val="土建工程"/>
      <sheetName val="设备安装"/>
      <sheetName val="固定资产清理"/>
      <sheetName val="待处理固定资产"/>
      <sheetName val="土地使用权"/>
      <sheetName val="其他无形资产"/>
      <sheetName val="开办费"/>
      <sheetName val="长期待摊费用"/>
      <sheetName val="其他长期资产"/>
      <sheetName val="递延税款"/>
      <sheetName val="短期借款"/>
      <sheetName val="应付票据"/>
      <sheetName val="应付帐款"/>
      <sheetName val="预收帐款"/>
      <sheetName val="代销商品款"/>
      <sheetName val="其他应付款"/>
      <sheetName val="应付工资"/>
      <sheetName val="应付福利费"/>
      <sheetName val="应交税金"/>
      <sheetName val="预提费用"/>
      <sheetName val="一年内到期长期负债"/>
      <sheetName val="其他流动负债"/>
      <sheetName val="长期借款"/>
      <sheetName val="应付债券"/>
      <sheetName val="长期应付款"/>
      <sheetName val="住房周转金"/>
      <sheetName val="其他长期负债"/>
      <sheetName val="递延税款贷款"/>
      <sheetName val="00000000"/>
      <sheetName val="10000000"/>
      <sheetName val="5运输设备"/>
      <sheetName val="1货币资金"/>
      <sheetName val="成本费用调整表"/>
      <sheetName val="8月人数调整"/>
      <sheetName val="IP卡收入分解"/>
      <sheetName val="服务收入加其他业利润"/>
      <sheetName val="平均资产总额"/>
      <sheetName val="分公司EBITDA率"/>
      <sheetName val="收支差额"/>
      <sheetName val="上年收入"/>
      <sheetName val="本年长数互收"/>
      <sheetName val="收支系数数据"/>
      <sheetName val="收支系数"/>
      <sheetName val="资产报酬率"/>
      <sheetName val="劳动生产率"/>
      <sheetName val="百元工资产出率"/>
      <sheetName val="收入增长贡献率"/>
      <sheetName val="收支差额贡献率"/>
      <sheetName val="全年"/>
      <sheetName val="比较"/>
      <sheetName val="1-11月"/>
      <sheetName val="封面"/>
      <sheetName val="1固定资产汇总表"/>
      <sheetName val="4通用设备"/>
      <sheetName val="6线路设备"/>
      <sheetName val="7电信机械设备"/>
      <sheetName val="8电源设备 "/>
      <sheetName val="9固定_土地"/>
      <sheetName val="10工程物资"/>
      <sheetName val="12设备安装 (暂估入账余额)"/>
      <sheetName val="13设备安装（其他）"/>
      <sheetName val="14固定资产清理"/>
      <sheetName val="15待处理固定资产"/>
      <sheetName val="目录"/>
      <sheetName val="表1 货币资金"/>
      <sheetName val="表1-1 银行存款明细表"/>
      <sheetName val="表2 短期投资"/>
      <sheetName val="表3 应收帐款"/>
      <sheetName val="表4 应收票据"/>
      <sheetName val="表5 存货"/>
      <sheetName val="表5-1 存货跌价损失准备计算表"/>
      <sheetName val="表5-2 存货倒推表"/>
      <sheetName val="表6 预付帐款"/>
      <sheetName val="表6-1 其他应收款"/>
      <sheetName val="表6-2 待摊费用"/>
      <sheetName val="表6-3 预付及其他流动资产 "/>
      <sheetName val="表7 固定资产变动表"/>
      <sheetName val="表7-1 固定资产折旧表（上市） "/>
      <sheetName val="表7-1-1 固定资产折旧表  (非上市)"/>
      <sheetName val="表7-2 待处理财产损溢"/>
      <sheetName val="表7-3 固定资产有关资料"/>
      <sheetName val="表8-1 移动"/>
      <sheetName val="表8-2-1 数据"/>
      <sheetName val="表8-2-2 互联网"/>
      <sheetName val="表8-3 长途"/>
      <sheetName val="表8-4 寻呼"/>
      <sheetName val="表8-5 市话"/>
      <sheetName val="表8-6 在建工程明细表"/>
      <sheetName val="表8-7 工程合同汇总表(移动) NEW"/>
      <sheetName val="表8-7 工程合同汇总表(移动) (2)"/>
      <sheetName val="表8-8 在建工程有关资料"/>
      <sheetName val="表9 长期待摊费用"/>
      <sheetName val="表9-1 租赁合同汇总表"/>
      <sheetName val="表10 无形资产变动表"/>
      <sheetName val="表11 长期投资"/>
      <sheetName val="表11-1 长期股票投资"/>
      <sheetName val="表11-2 长期股权投资－未合并子公司"/>
      <sheetName val="表11-3 长期股权投资 － 合营公司"/>
      <sheetName val="表11-4 长期股权投资－联营公司"/>
      <sheetName val="表11-5 长期股权投资－参股公司"/>
      <sheetName val="表11-6 长期债权投资"/>
      <sheetName val="表11-7 其他债权投资"/>
      <sheetName val="表12 关联公司交易"/>
      <sheetName val="表12-1 与总部对帐"/>
      <sheetName val="表8-7 工程合同汇总表(移动) (5)"/>
      <sheetName val="公  "/>
      <sheetName val="共同"/>
      <sheetName val="共同 (2)"/>
      <sheetName val="BSC  BTS"/>
      <sheetName val="西门子 "/>
      <sheetName val="Sheet1 (2)"/>
      <sheetName val="光端机"/>
      <sheetName val="二次分配    "/>
      <sheetName val="二次分配     (2)"/>
      <sheetName val="二次分配     (3)"/>
      <sheetName val="二次分配     (4)"/>
      <sheetName val="表8-7 工程合同汇总表(移动) (3)"/>
      <sheetName val="表8-7 工程合同汇总表 (上市) (2)"/>
      <sheetName val="Index"/>
      <sheetName val="ADJ"/>
      <sheetName val="ADJ-Example"/>
      <sheetName val="WB"/>
      <sheetName val="Adj.No"/>
      <sheetName val="FS-W"/>
      <sheetName val="FS-N"/>
      <sheetName val="FS-O"/>
      <sheetName val="PL"/>
      <sheetName val="NA"/>
      <sheetName val="S00"/>
      <sheetName val="S01"/>
      <sheetName val="S02"/>
      <sheetName val="S03"/>
      <sheetName val="S03_3"/>
      <sheetName val="S04_3"/>
      <sheetName val="b00w"/>
      <sheetName val="b00n"/>
      <sheetName val="p00w"/>
      <sheetName val="p00n"/>
      <sheetName val="h00w"/>
      <sheetName val="h00n"/>
      <sheetName val="b01w"/>
      <sheetName val="b01n"/>
      <sheetName val="p01w"/>
      <sheetName val="p01n"/>
      <sheetName val="h01w"/>
      <sheetName val="h01n"/>
      <sheetName val="b02w"/>
      <sheetName val="b02n"/>
      <sheetName val="p02w"/>
      <sheetName val="p02n"/>
      <sheetName val="h02w"/>
      <sheetName val="h02n"/>
      <sheetName val="b03w"/>
      <sheetName val="b03n"/>
      <sheetName val="p03w"/>
      <sheetName val="p03n"/>
      <sheetName val="h03w"/>
      <sheetName val="h03n"/>
      <sheetName val="b03_3w"/>
      <sheetName val="b03_3n"/>
      <sheetName val="p03_3w"/>
      <sheetName val="p03_3n"/>
      <sheetName val="h03_3w"/>
      <sheetName val="h03_3n"/>
      <sheetName val="b04_3w"/>
      <sheetName val="b04_3n"/>
      <sheetName val="p04_3w"/>
      <sheetName val="p04_3n"/>
      <sheetName val="h04_3w"/>
      <sheetName val="h04_3n"/>
      <sheetName val="甘肃省电信机械历年价格系数表"/>
      <sheetName val="34土地使用权"/>
      <sheetName val="Journal list"/>
      <sheetName val="Log"/>
      <sheetName val="Journal list (2)"/>
      <sheetName val="Journal list (3)"/>
      <sheetName val="Journal list (4)"/>
      <sheetName val="Journal list (5)"/>
      <sheetName val="绥棱（车）"/>
      <sheetName val="绥棱"/>
      <sheetName val="上报"/>
      <sheetName val="P1 损益表"/>
      <sheetName val="P2 主营业务收入"/>
      <sheetName val="P3 跨期间工程设计收入"/>
      <sheetName val="P4 跨期间工程施工收入"/>
      <sheetName val="P5 器材供应收入 "/>
      <sheetName val="P6主营业务成本"/>
      <sheetName val="P7营业税金及附加"/>
      <sheetName val="P8营业费用"/>
      <sheetName val="P9管理费用"/>
      <sheetName val="P10利息费用"/>
      <sheetName val="P11其它业务利润(亏损)"/>
      <sheetName val="P12 投资收益汇总表"/>
      <sheetName val="P12-1 投资收益明细表"/>
      <sheetName val="P13营业外收支"/>
      <sheetName val="P14以前年度损益调整"/>
      <sheetName val="P15 所得税-企业所得税纳税调节表"/>
      <sheetName val="P16 所得税-递延税项"/>
      <sheetName val="其俖应交款"/>
      <sheetName val="应侤税金"/>
      <sheetName val="13 铁路配件"/>
      <sheetName val="主要规划指标"/>
      <sheetName val="建安成本"/>
      <sheetName val="基础数据"/>
      <sheetName val="业态"/>
      <sheetName val="编  制  说  明"/>
      <sheetName val="盈利预测表"/>
      <sheetName val="安装分析表"/>
      <sheetName val="土建分析表"/>
      <sheetName val="Main"/>
      <sheetName val="Open"/>
      <sheetName val="装饰汇总"/>
      <sheetName val="1"/>
      <sheetName val="2"/>
      <sheetName val="3"/>
      <sheetName val="4"/>
      <sheetName val="5"/>
      <sheetName val="6"/>
      <sheetName val="7"/>
      <sheetName val="8"/>
      <sheetName val="单价"/>
      <sheetName val="投标材料清单 "/>
      <sheetName val="材料汇总"/>
      <sheetName val="面积合计（藏）"/>
      <sheetName val="用量分摊(藏）"/>
      <sheetName val="갑지"/>
      <sheetName val="견적의뢰서"/>
      <sheetName val="설계내역서"/>
      <sheetName val="현장경비"/>
      <sheetName val="JUCKEYK"/>
      <sheetName val="工程"/>
      <sheetName val="配套"/>
      <sheetName val="前期"/>
      <sheetName val="合约"/>
      <sheetName val="设计"/>
      <sheetName val="营销"/>
      <sheetName val="客服"/>
      <sheetName val="成本科目定义附表(不可删)"/>
      <sheetName val="分工"/>
      <sheetName val="A1"/>
      <sheetName val="A1.2"/>
      <sheetName val="A1.3"/>
      <sheetName val="A1.3.1"/>
      <sheetName val="A1.4"/>
      <sheetName val="A1.6"/>
      <sheetName val="E1"/>
      <sheetName val="E1.1"/>
      <sheetName val="E2"/>
      <sheetName val="E2.1"/>
      <sheetName val="E3"/>
      <sheetName val="E4"/>
      <sheetName val="E4.1"/>
      <sheetName val="E5"/>
      <sheetName val="E5.1"/>
      <sheetName val="E6"/>
      <sheetName val="E6-1"/>
      <sheetName val="财务成本"/>
      <sheetName val="标本-资产"/>
      <sheetName val="27-7"/>
      <sheetName val="主菜单"/>
      <sheetName val="参数"/>
      <sheetName val="其他货币资金.dbf"/>
      <sheetName val="银行存款.dbf"/>
      <sheetName val="短期投资股票投资.dbf"/>
      <sheetName val="短期投资国债投资.dbf"/>
      <sheetName val="股票投资收益.dbf"/>
      <sheetName val="其他货币海通.dbf"/>
      <sheetName val="其他货币零领路.dbf"/>
      <sheetName val="投资收益债券.dbf"/>
      <sheetName val="累计1"/>
      <sheetName val="E1020"/>
      <sheetName val="loan database"/>
      <sheetName val="索引"/>
      <sheetName val="B"/>
      <sheetName val="资产负债表"/>
      <sheetName val="_"/>
      <sheetName val="清单12.31"/>
      <sheetName val="企业表一"/>
      <sheetName val="M-5C"/>
      <sheetName val="M-5A"/>
      <sheetName val="湖南湘潭应付个人明细帐"/>
      <sheetName val="YS02-02"/>
      <sheetName val="应付账款明细BS.09 "/>
      <sheetName val="订"/>
      <sheetName val="A430"/>
      <sheetName val="应收账龄BS.01"/>
      <sheetName val="订单"/>
      <sheetName val="中山低值"/>
      <sheetName val="科目余额表"/>
      <sheetName val="销售6.13"/>
      <sheetName val="26"/>
      <sheetName val="10-13"/>
      <sheetName val="14"/>
      <sheetName val="15"/>
      <sheetName val="16"/>
      <sheetName val="17-20"/>
      <sheetName val="21-22"/>
      <sheetName val="23"/>
      <sheetName val="25"/>
      <sheetName val="汇总(贺)"/>
      <sheetName val="BS"/>
      <sheetName val="预付账款 (2)"/>
      <sheetName val="其它应收款 (2)"/>
      <sheetName val="分摊明细"/>
      <sheetName val="库存商品"/>
      <sheetName val="原材料"/>
      <sheetName val="低值易耗品库"/>
      <sheetName val="包装袋"/>
      <sheetName val="自制半成品"/>
      <sheetName val="应付货到票未到"/>
      <sheetName val="存货表"/>
      <sheetName val="06.4月耗用"/>
      <sheetName val="固定资产重新调整"/>
      <sheetName val="固定资产折旧"/>
      <sheetName val="场地使用权"/>
      <sheetName val="应付账款 (2)"/>
      <sheetName val="其它应付款 (2)"/>
      <sheetName val="预提费用表"/>
      <sheetName val="P&amp;L"/>
      <sheetName val="财务费用明细 "/>
      <sheetName val="销售利润 "/>
      <sheetName val="全年销售成本折扣明细"/>
      <sheetName val="Cashflow(中文)"/>
      <sheetName val="Financials(IFRS)"/>
      <sheetName val="Opex-details"/>
      <sheetName val="中文销售及费用指数对比"/>
      <sheetName val="TN Hunan KPIs 2006"/>
      <sheetName val="Cash flow forecast"/>
      <sheetName val="销售对比"/>
      <sheetName val="3月费用及对比"/>
      <sheetName val="Budget06 vs actual"/>
      <sheetName val="技术部"/>
      <sheetName val="市场部 "/>
      <sheetName val="折旧中英报表对照"/>
      <sheetName val="中文内部往来清理"/>
      <sheetName val="调拨出入库成本差异"/>
      <sheetName val="Production cost"/>
      <sheetName val="库存商品结存"/>
      <sheetName val="3月产成品"/>
      <sheetName val="loan guarantee"/>
      <sheetName val="帐务资料"/>
      <sheetName val="08.06.20"/>
      <sheetName val="101"/>
      <sheetName val="订单418"/>
      <sheetName val="ZA封面"/>
      <sheetName val="UFPrn20051201161637"/>
      <sheetName val="商品采购明细账"/>
      <sheetName val="#REF!"/>
      <sheetName val="固定资产"/>
      <sheetName val="累计折旧"/>
      <sheetName val="存货－存货盘点"/>
      <sheetName val="待处理固定资产净损失"/>
      <sheetName val="固定资产减值准备"/>
      <sheetName val="98.3"/>
      <sheetName val="99.1"/>
      <sheetName val="99.2"/>
      <sheetName val="99.3"/>
      <sheetName val="99.4"/>
      <sheetName val="99年"/>
      <sheetName val="行长"/>
      <sheetName val="表1"/>
      <sheetName val="表2"/>
      <sheetName val="表3"/>
      <sheetName val="表4"/>
      <sheetName val="表4.1"/>
      <sheetName val="表5"/>
      <sheetName val="表6"/>
      <sheetName val="表6.1"/>
      <sheetName val="表6.2"/>
      <sheetName val="表7"/>
      <sheetName val="表7.1"/>
      <sheetName val="表8"/>
      <sheetName val="表9"/>
      <sheetName val="表10"/>
      <sheetName val="表11"/>
      <sheetName val="表12"/>
      <sheetName val="表12.1"/>
      <sheetName val="表12.2"/>
      <sheetName val="表12.3"/>
      <sheetName val="表12.4"/>
      <sheetName val="表12.5"/>
      <sheetName val="表13"/>
      <sheetName val="表14"/>
      <sheetName val="表15"/>
      <sheetName val="表16"/>
      <sheetName val="表17"/>
      <sheetName val="表17.1"/>
      <sheetName val="表18"/>
      <sheetName val="表18.1"/>
      <sheetName val="表19"/>
      <sheetName val="表20"/>
      <sheetName val="表21"/>
      <sheetName val="表22"/>
      <sheetName val="表22.1"/>
      <sheetName val="表23"/>
      <sheetName val="表24"/>
      <sheetName val="表25"/>
      <sheetName val="表26"/>
      <sheetName val="表27"/>
      <sheetName val="表28"/>
      <sheetName val="表29"/>
      <sheetName val="表30"/>
      <sheetName val="表31"/>
      <sheetName val="表32"/>
      <sheetName val="表33"/>
      <sheetName val="表34"/>
      <sheetName val="表35"/>
      <sheetName val="表36"/>
      <sheetName val="表37"/>
      <sheetName val="表37.1"/>
      <sheetName val="表38"/>
      <sheetName val="表39"/>
      <sheetName val="表39.1"/>
      <sheetName val="表40"/>
      <sheetName val="表41"/>
      <sheetName val="表42"/>
      <sheetName val="表43"/>
      <sheetName val="表44"/>
      <sheetName val="表45"/>
      <sheetName val="表46"/>
      <sheetName val="G9-1"/>
      <sheetName val="G9-2"/>
      <sheetName val="G9-3"/>
      <sheetName val="资产调整分录"/>
      <sheetName val="负债调整分录"/>
      <sheetName val="利润调整分录"/>
      <sheetName val="资产重分类分录"/>
      <sheetName val="负债重分类分录"/>
      <sheetName val="利润重分类分录"/>
      <sheetName val="企业表二"/>
      <sheetName val="M-5B"/>
      <sheetName val="所得税调整"/>
      <sheetName val="98重分类"/>
      <sheetName val="98调整"/>
      <sheetName val="校验"/>
      <sheetName val="资产试算"/>
      <sheetName val="负债试算"/>
      <sheetName val="利润试算"/>
      <sheetName val="资产负债表（审定）"/>
      <sheetName val="利润表（审定）"/>
      <sheetName val="项目分析表"/>
      <sheetName val="利润表项目变动分析表"/>
      <sheetName val="重要性确定"/>
      <sheetName val="三年财务指标比较表"/>
      <sheetName val="现金流量表"/>
      <sheetName val="指标分析表"/>
      <sheetName val="调整分录"/>
      <sheetName val="重分类分录"/>
      <sheetName val="Sheet5"/>
      <sheetName val="Sheet6"/>
      <sheetName val="Sheet7"/>
      <sheetName val="Sheet8"/>
      <sheetName val="Sheet9"/>
      <sheetName val="Sheet10"/>
      <sheetName val="Sheet13"/>
      <sheetName val="Sheet17"/>
      <sheetName val="Sheet16"/>
      <sheetName val="Sheet15"/>
      <sheetName val="Sheet14"/>
      <sheetName val="Sheet12"/>
      <sheetName val="Sheet11"/>
      <sheetName val="股资 (3)"/>
      <sheetName val="合并利"/>
      <sheetName val="合并资"/>
      <sheetName val="合并利润表 (2)"/>
      <sheetName val="股资 (2)"/>
      <sheetName val="合利 (2)"/>
      <sheetName val="所 (2)"/>
      <sheetName val="因素"/>
      <sheetName val="利润增减表"/>
      <sheetName val="情况"/>
      <sheetName val="情况2"/>
      <sheetName val="名称"/>
      <sheetName val="往来帐"/>
      <sheetName val="弹资"/>
      <sheetName val="齿资"/>
      <sheetName val="本资"/>
      <sheetName val="本资 (2)"/>
      <sheetName val="合资"/>
      <sheetName val="工资"/>
      <sheetName val="股资"/>
      <sheetName val="变动"/>
      <sheetName val="弹附"/>
      <sheetName val="齿附"/>
      <sheetName val="本附"/>
      <sheetName val="合附"/>
      <sheetName val="弹利"/>
      <sheetName val="齿利"/>
      <sheetName val="本利"/>
      <sheetName val="合利"/>
      <sheetName val="所"/>
      <sheetName val="工利"/>
      <sheetName val="费成合"/>
      <sheetName val="齿润"/>
      <sheetName val="弹润"/>
      <sheetName val="本润"/>
      <sheetName val="合润"/>
      <sheetName val="弹交"/>
      <sheetName val="齿交"/>
      <sheetName val="本交"/>
      <sheetName val="合交"/>
      <sheetName val="弹费"/>
      <sheetName val="齿费"/>
      <sheetName val="本费"/>
      <sheetName val="合费"/>
      <sheetName val="弹福"/>
      <sheetName val="齿福"/>
      <sheetName val="本福"/>
      <sheetName val="合福"/>
      <sheetName val="合利增减 (2)"/>
      <sheetName val="合成因素"/>
      <sheetName val="快工"/>
      <sheetName val="快本"/>
      <sheetName val="利分"/>
      <sheetName val="利分 (2)"/>
      <sheetName val="齿利2"/>
      <sheetName val="弹利2"/>
      <sheetName val="收益汇总1"/>
      <sheetName val="收益汇总2"/>
      <sheetName val="收益汇总3"/>
      <sheetName val="收益汇总4"/>
      <sheetName val="收益汇总5"/>
      <sheetName val="表1季度"/>
      <sheetName val="表2季度"/>
      <sheetName val="指标表"/>
      <sheetName val="税金"/>
      <sheetName val="汽齿98"/>
      <sheetName val="中弹98"/>
      <sheetName val="本部98"/>
      <sheetName val="公司98"/>
      <sheetName val="本费 (2)"/>
      <sheetName val="间"/>
      <sheetName val="直"/>
      <sheetName val="间 (2)"/>
      <sheetName val="直 (2)"/>
      <sheetName val="M_5A"/>
      <sheetName val="M_5C"/>
      <sheetName val="资料清单"/>
      <sheetName val="基础数据表清单"/>
      <sheetName val="现金"/>
      <sheetName val="存放中央银行款项"/>
      <sheetName val="存放同业款项"/>
      <sheetName val="联行往来"/>
      <sheetName val="拆放同业"/>
      <sheetName val="应收进出口押汇"/>
      <sheetName val="应收利息"/>
      <sheetName val="应收利息变动表"/>
      <sheetName val="其他应收款"/>
      <sheetName val="贴现"/>
      <sheetName val="买入返售票据"/>
      <sheetName val="短期投资 "/>
      <sheetName val="长期股权投资"/>
      <sheetName val="长期债券投资-2003年度"/>
      <sheetName val="长期债券投资-2002年度"/>
      <sheetName val="凭证式国债发行计划"/>
      <sheetName val="委托业务"/>
      <sheetName val="买入返售债券"/>
      <sheetName val="重组贷款"/>
      <sheetName val="非应计贷款-2003"/>
      <sheetName val="非应计贷款-2002"/>
      <sheetName val="贷款呆账准备"/>
      <sheetName val="核销贷款明细"/>
      <sheetName val="收回以前年度已核销贷款明细"/>
      <sheetName val="固定资产及累计折旧"/>
      <sheetName val="房地产产权登记表"/>
      <sheetName val="在建工程"/>
      <sheetName val="无形资产-2003"/>
      <sheetName val="无形资产-2002"/>
      <sheetName val="递延资产(长期待摊费用)-2003"/>
      <sheetName val="递延资产(长期待摊费用)-2002"/>
      <sheetName val="抵债资产明细表"/>
      <sheetName val="抵债资产处置明细表"/>
      <sheetName val="向中央银行借款"/>
      <sheetName val="存款期限分析"/>
      <sheetName val="同业存放款项"/>
      <sheetName val="同业拆入"/>
      <sheetName val="保证金"/>
      <sheetName val="卖出回购票据"/>
      <sheetName val="卖出回购债券"/>
      <sheetName val="资本公积"/>
      <sheetName val="盈余公积"/>
      <sheetName val="系统内往来收入与支出"/>
      <sheetName val="资产一般损失"/>
      <sheetName val="工资及各项福利费"/>
      <sheetName val="以前年度损益调整"/>
      <sheetName val="应纳所得税明细表"/>
      <sheetName val="应纳所得税明细表附表"/>
      <sheetName val="表外项目汇总"/>
      <sheetName val="表外项目-银行承兑汇票"/>
      <sheetName val="表外项目-保函"/>
      <sheetName val="表外项目-信用证"/>
      <sheetName val="表外项目—不可撤销的贷款承诺"/>
      <sheetName val="经营性租赁承诺"/>
      <sheetName val="资本性支出承诺"/>
      <sheetName val="贷款清单"/>
      <sheetName val="贷款总额按客户所在行业分类"/>
      <sheetName val="贷款前十名客户贷款余额"/>
      <sheetName val="衍生金融工具明细表"/>
      <sheetName val="现金流量表所需资料"/>
      <sheetName val="未来需支付的退休金差额补贴"/>
      <sheetName val="一次性住房补贴"/>
      <sheetName val="____"/>
      <sheetName val="分析表2"/>
      <sheetName val="衍生金融工具☎细表"/>
      <sheetName val="衍生金融工具_细表"/>
      <sheetName val="资负表"/>
      <sheetName val="利润表"/>
      <sheetName val="G21A"/>
      <sheetName val="G21B"/>
      <sheetName val="G21C"/>
      <sheetName val="TITEM"/>
      <sheetName val="ZHITEM"/>
      <sheetName val="货币资金"/>
      <sheetName val="短期投资"/>
      <sheetName val="应收票据"/>
      <sheetName val="应收账款"/>
      <sheetName val="预付账款"/>
      <sheetName val="存货"/>
      <sheetName val="待摊费用"/>
      <sheetName val="待处理流"/>
      <sheetName val="长期股权"/>
      <sheetName val="长期债权"/>
      <sheetName val="待处理固"/>
      <sheetName val="无形资产"/>
      <sheetName val="应付账款"/>
      <sheetName val="预收账款"/>
      <sheetName val="应付股利"/>
      <sheetName val="实收资本"/>
      <sheetName val="未分配利润"/>
      <sheetName val="主营收入"/>
      <sheetName val="主营成本"/>
      <sheetName val="税金及附加"/>
      <sheetName val="经营费用"/>
      <sheetName val="其他业务利润"/>
      <sheetName val="投资收益"/>
      <sheetName val="补贴收入"/>
      <sheetName val="营业外收入"/>
      <sheetName val="营业外支出"/>
      <sheetName val="所得税"/>
      <sheetName val="Sheet43"/>
      <sheetName val="TITEM (2)"/>
      <sheetName val="ZHITEM (2)"/>
      <sheetName val="企_表一"/>
      <sheetName val="选择报表"/>
      <sheetName val="2000-lease"/>
      <sheetName val="sub-branch"/>
      <sheetName val="1_巴西保罗公司"/>
      <sheetName val="数量金额总账"/>
      <sheetName val="原材料Dy"/>
      <sheetName val="基本信息及附注"/>
      <sheetName val="FH-2应付利息明细表"/>
      <sheetName val="利润分析"/>
      <sheetName val="资产负债分析"/>
      <sheetName val="年初数调整分录"/>
      <sheetName val="Economic evaluation - FY98 base"/>
      <sheetName val="ZA-1余额表"/>
      <sheetName val="ZA-1-0调整分录"/>
      <sheetName val="设定"/>
      <sheetName val="可供参考的程序表"/>
      <sheetName val="实际执行程序表"/>
      <sheetName val="存货审定表"/>
      <sheetName val="存货总体分析表"/>
      <sheetName val="关联交易采购分析表"/>
      <sheetName val="关联交易销售分析表"/>
      <sheetName val="存货跌价准备明细表"/>
      <sheetName val="存货库龄分析表"/>
      <sheetName val="存货跌价测试汇总表"/>
      <sheetName val="存货跌价审核(有合同)"/>
      <sheetName val="存货跌价审核(无合同)"/>
      <sheetName val="存货盘点计划问卷"/>
      <sheetName val="存货监盘计划"/>
      <sheetName val="存货现场监盘及复盘记录"/>
      <sheetName val="存货现场抽盘记录"/>
      <sheetName val="存货监盘结果汇总表"/>
      <sheetName val="存货明细账与监盘报告核对表"/>
      <sheetName val="存货监（抽）盘倒轧核对表"/>
      <sheetName val="存货监盘报告"/>
      <sheetName val="存货未进行监盘替代程序"/>
      <sheetName val="存货未进行监盘替代测试"/>
      <sheetName val="委托代管存货询证函"/>
      <sheetName val="存货声明书"/>
      <sheetName val="存货披露表（上市公司适用）"/>
      <sheetName val="存货披露表（IPO企业适用）"/>
      <sheetName val="存货披露表（国企适用）"/>
      <sheetName val="生产成本-可供参考程序表"/>
      <sheetName val="生产成本-实际执行程序表"/>
      <sheetName val="生产能力调查问卷"/>
      <sheetName val="生产能力调查表"/>
      <sheetName val="对生产能力调查的现场观察"/>
      <sheetName val="生产能力测算"/>
      <sheetName val="成本核算流程"/>
      <sheetName val="在产品（自制半成品）明细表1-按名称及规格"/>
      <sheetName val="在产品（自制半成品）明细表2-按成本构成"/>
      <sheetName val="企业提供与账面核对"/>
      <sheetName val="在产品(自制半成品）月度成本比较"/>
      <sheetName val="生产成本分配"/>
      <sheetName val="直接材料成本检查"/>
      <sheetName val="直接人工成本检查表"/>
      <sheetName val="制造费用明细表"/>
      <sheetName val="制造费用-工资"/>
      <sheetName val="制造费用-修理费"/>
      <sheetName val="制造费用-折旧费1"/>
      <sheetName val="制造费用-运输费"/>
      <sheetName val="制造费用-办公费"/>
      <sheetName val="制造费用-水电费"/>
      <sheetName val="制造费用-差旅费"/>
      <sheetName val="制造费用-油费"/>
      <sheetName val="制造费用-物料消耗"/>
      <sheetName val="制造费用-各项保险"/>
      <sheetName val="制造费用-劳务费"/>
      <sheetName val="制造费用-其他"/>
      <sheetName val="制造费用分析检查表"/>
      <sheetName val="制造费用细节性测试抽样过程说明"/>
      <sheetName val="制造费用细节测试表"/>
      <sheetName val="产品月度成本比较"/>
      <sheetName val="产品年度成本比较"/>
      <sheetName val="投入产出比较"/>
      <sheetName val="主要产品成本分析"/>
      <sheetName val="备忘录"/>
      <sheetName val="清单1.1"/>
      <sheetName val="固定资产清单"/>
      <sheetName val="变动9901"/>
      <sheetName val="变动9912"/>
      <sheetName val="明细帐"/>
      <sheetName val="房屋建筑"/>
      <sheetName val="汽车"/>
      <sheetName val="机电"/>
      <sheetName val="家具"/>
      <sheetName val="电脑打印机"/>
      <sheetName val="经租机电"/>
      <sheetName val="职工产权房"/>
      <sheetName val="处理-报废"/>
      <sheetName val="处理-其他减少"/>
      <sheetName val="C1封面"/>
      <sheetName val="C1-0小结"/>
      <sheetName val="C1-1增减变动表"/>
      <sheetName val="C1-2明细表"/>
      <sheetName val="C1-3房屋权证"/>
      <sheetName val="C1-6减少抽查"/>
      <sheetName val="C1-7盘点记录"/>
      <sheetName val="C1-7-1盘点清单"/>
      <sheetName val="其他应付款Mx"/>
      <sheetName val="代码"/>
      <sheetName val="坏账准备_应收账款Dy"/>
      <sheetName val="应收票据Dy"/>
      <sheetName val="营业费用Dy"/>
      <sheetName val="预收账款Dy"/>
      <sheetName val="主营业务收入Dy"/>
      <sheetName val="固定资产Dy"/>
      <sheetName val="邓(6.16"/>
      <sheetName val="6.16"/>
      <sheetName val="6.17"/>
      <sheetName val="6.6"/>
      <sheetName val="6.9"/>
      <sheetName val="6.10"/>
      <sheetName val="qiwy"/>
      <sheetName val="rrrk"/>
      <sheetName val="银行明细帐与对帐单核对"/>
      <sheetName val="_管理费用_波动分析"/>
      <sheetName val="资本公积Dy"/>
      <sheetName val="预收款项Dy"/>
      <sheetName val="目录及试算平衡表"/>
      <sheetName val="可供参考执行程序表"/>
      <sheetName val="营业成本审定表"/>
      <sheetName val="主营业务成本明细表2012年"/>
      <sheetName val="主营业务成本明细表2013年"/>
      <sheetName val="主营业务成本与上年度比较分析表"/>
      <sheetName val="主要产品单位主营业务成本分析表"/>
      <sheetName val="主营业务成本与收入匹配情况检查表"/>
      <sheetName val="主营业务成本倒轧表"/>
      <sheetName val="HB5-1"/>
      <sheetName val="主营业务成本细节性测试样本量及样本确定过程"/>
      <sheetName val="主营成本细节测试"/>
      <sheetName val="主营业务成本重大调整事项核查表"/>
      <sheetName val="其他业务成本明细表"/>
      <sheetName val="其他业务成本细节性测试样本量及样本确定过程"/>
      <sheetName val="其他业务成本细节测试"/>
      <sheetName val="原报表"/>
      <sheetName val="原资产减值表"/>
      <sheetName val="原资产摊销表"/>
      <sheetName val="上年调整分录"/>
      <sheetName val="上年试算表"/>
      <sheetName val="本年调整分录"/>
      <sheetName val="本年试算表"/>
      <sheetName val="资产减值试算"/>
      <sheetName val="资产减值准备情况表"/>
      <sheetName val="资"/>
      <sheetName val="利"/>
      <sheetName val="现"/>
      <sheetName val="现辅助资料"/>
      <sheetName val="三项费用"/>
      <sheetName val="现底稿"/>
      <sheetName val="现调整分录"/>
      <sheetName val="现核对"/>
      <sheetName val="资产减值表"/>
      <sheetName val="1-1"/>
      <sheetName val="9"/>
      <sheetName val="非经常性损益"/>
      <sheetName val="差异分析-资"/>
      <sheetName val="差异分析-利"/>
      <sheetName val="库存商品-可供参考程序表"/>
      <sheetName val="库存商品-实际执行程序表"/>
      <sheetName val="库存商品明细表"/>
      <sheetName val="外购库存商品细节性测试抽样过程说明"/>
      <sheetName val="外购库存商品细节测试 (1)"/>
      <sheetName val="外购库存商品细节测试（2）"/>
      <sheetName val="发出计价方法测试表（月末一次加权平均法）"/>
      <sheetName val="商品进销差价计算检查记录"/>
      <sheetName val="各月商品进销差价率分析比较表"/>
      <sheetName val="库存商品入库截止测试"/>
      <sheetName val="库存商品出库截止测试"/>
      <sheetName val="目录表"/>
      <sheetName val="可供参考程序表"/>
      <sheetName val="营业收入审定表"/>
      <sheetName val="收入确认政策检查"/>
      <sheetName val="主营业务收入明细表"/>
      <sheetName val="收入规模调查表"/>
      <sheetName val="业务产品销售分析表总"/>
      <sheetName val="C锁毛利分析"/>
      <sheetName val="业务产品销售分析表"/>
      <sheetName val="毛利率同业比较表"/>
      <sheetName val="总毛利分析产品毛利分解"/>
      <sheetName val="2013年末库存商品应有余额测算"/>
      <sheetName val="2012年末库存商品应有余额测算"/>
      <sheetName val="13年库存商品余额测算"/>
      <sheetName val="12年库存商品余额测试"/>
      <sheetName val="月度毛利率分析表"/>
      <sheetName val="彩色可视分机毛利率分析表"/>
      <sheetName val="冲压件毛利分析"/>
      <sheetName val="产品价格分析表"/>
      <sheetName val="重要指标分析表"/>
      <sheetName val="重要客户结构分析表"/>
      <sheetName val="重要客户收入情况分析表"/>
      <sheetName val="重要客户信息采集"/>
      <sheetName val="收入函证结果汇总"/>
      <sheetName val="主营业务收入截止测试(从发货单到明细账)"/>
      <sheetName val="主营业务收入截止测试(从明细账到发货单)"/>
      <sheetName val="收入与发票核对"/>
      <sheetName val="亏损合同检查"/>
      <sheetName val="销售退回"/>
      <sheetName val="折扣与折让查验"/>
      <sheetName val="主营收入细节性测试样本量及样本确定过程"/>
      <sheetName val="收入细节测试（1）"/>
      <sheetName val="收入细节测试（2）"/>
      <sheetName val="合并范围内关联交易检查"/>
      <sheetName val="非合并范围内关联交易检查"/>
      <sheetName val="特殊销售行为"/>
      <sheetName val="出口销量与海关信息核对表"/>
      <sheetName val="出口收入细节性测试样本量及样本确定过程"/>
      <sheetName val="出口收入细节测试 1"/>
      <sheetName val="出口收入细节测试 2"/>
      <sheetName val="经营租赁收入查验表"/>
      <sheetName val="建造合同执行项目检查表（1）"/>
      <sheetName val="建造合同执行项目检查表（2）"/>
      <sheetName val="关联方分析"/>
      <sheetName val="名嘉汇合同明细"/>
      <sheetName val="名嘉汇项目产品外部参考定价"/>
      <sheetName val="其他业务收入明细表"/>
      <sheetName val="其他业务月度毛利率分析表"/>
      <sheetName val="其他业务收入细节性测试样本量及样本确定过程"/>
      <sheetName val="其他业务收入细节测试"/>
      <sheetName val="委托贷款收益检查表"/>
      <sheetName val="营业收入披露表（上市公司适用）"/>
      <sheetName val="营业收入披露表（IPO公司适用）"/>
      <sheetName val="营业收入披露表（国企适用）"/>
      <sheetName val="SJ封面"/>
      <sheetName val="SJ-0调整分录2012"/>
      <sheetName val="SJ-0调整分录2013"/>
      <sheetName val="2012审定表"/>
      <sheetName val="2013审定表"/>
      <sheetName val="SJ-2明细表2012"/>
      <sheetName val="SJ-3债务重组利得计算"/>
      <sheetName val="SJ-2明细表2013"/>
      <sheetName val="SJ-4政府补助"/>
      <sheetName val="免税条件审核"/>
      <sheetName val="SJ-5凭证测试2012"/>
      <sheetName val="SJ-5凭证测试2013"/>
      <sheetName val="SJ-6审计小结"/>
      <sheetName val="2013明细账"/>
      <sheetName val="附件1"/>
      <sheetName val="补助"/>
      <sheetName val="福利费1"/>
      <sheetName val="UFPrn20061106140612"/>
      <sheetName val="可参考执行程序表"/>
      <sheetName val="预付账款审定表"/>
      <sheetName val="预付账款明细表"/>
      <sheetName val="预付账款账龄分析表"/>
      <sheetName val="预付账款余额分析"/>
      <sheetName val="函证样本量及样本确定过程"/>
      <sheetName val="合并范围内关联方核对"/>
      <sheetName val="函证及细节性测试样本确定"/>
      <sheetName val="Sheet27"/>
      <sheetName val="预付-发函情况表"/>
      <sheetName val="预付账款函证结果汇总表"/>
      <sheetName val="积极式询证函(1)"/>
      <sheetName val="积极式询证函 (2)"/>
      <sheetName val="预付账款函证结果调节表"/>
      <sheetName val="预付函证替代程序(1)"/>
      <sheetName val="预付函证替代程序(2)"/>
      <sheetName val="预付款细节测试"/>
      <sheetName val="预付长期挂账查验"/>
      <sheetName val="预付账款坏账准备"/>
      <sheetName val="单独进行减值测试预付账款测试表"/>
      <sheetName val="坏账准备本期转回(核销)金额检查表"/>
      <sheetName val="关联方交易检查及分析表-采购"/>
      <sheetName val="预付账款披露表（上市公司适用）"/>
      <sheetName val="预付账款披露表（IPO适用）"/>
      <sheetName val="预付账款披露表（国企适用）"/>
      <sheetName val="表页-1 (2)"/>
      <sheetName val="表页-1"/>
      <sheetName val="生产成本"/>
      <sheetName val="制造费用"/>
      <sheetName val="保证系数表及影响样本规模的因素"/>
      <sheetName val="实际执行程序表-银行存款"/>
      <sheetName val="货币资金审定表"/>
      <sheetName val="货币资金明细表"/>
      <sheetName val="货币资金审定表（有外币）"/>
      <sheetName val="货币资金明细表（有外币）"/>
      <sheetName val="经营性现金流与净利润的匹配关系"/>
      <sheetName val="note（上市）"/>
      <sheetName val="可供参考程序表-现金"/>
      <sheetName val="实际执行程序表-现金"/>
      <sheetName val="现金监盘表"/>
      <sheetName val="细节性测试样本量确定及结果评估底稿"/>
      <sheetName val="大额现金收支检查"/>
      <sheetName val="现金收支截止"/>
      <sheetName val="可供参考程序表-银行存款"/>
      <sheetName val="银行存单检查表"/>
      <sheetName val="银行余额调节表的检查（邮储）"/>
      <sheetName val="银行余额调节表的检查(中行)"/>
      <sheetName val="银行余额调节表的检查(工行）"/>
      <sheetName val="发函情况表"/>
      <sheetName val="函证汇总表"/>
      <sheetName val="函证汇总表 (有外币)"/>
      <sheetName val="审计人员亲自前往询证工作记录"/>
      <sheetName val="银行询证函"/>
      <sheetName val="细节性测试样本量确定及结果评估底稿 (2)"/>
      <sheetName val="银行存款细节测试"/>
      <sheetName val="银行收支截止"/>
      <sheetName val="开户信息核对"/>
      <sheetName val="贷款卡与账面记录核对"/>
      <sheetName val="大额银行收支检查(双向测试)"/>
      <sheetName val="可供参考程序表-其他货币资金"/>
      <sheetName val="实际执行程序表-其他货币资金"/>
      <sheetName val="保证金勾稽"/>
      <sheetName val="细节性测试样本量确定及结果评估底稿 (3)"/>
      <sheetName val="其他货币资金细节测试"/>
      <sheetName val="其他货币资金截止测试表"/>
      <sheetName val="长期未结清的其他货币资金查验"/>
      <sheetName val="note（上市） (2)"/>
      <sheetName val="note（IPO）"/>
      <sheetName val="合并卷底稿目录"/>
      <sheetName val="一般底稿目录"/>
      <sheetName val="整理底稿复核记录"/>
      <sheetName val="合并卷验收"/>
      <sheetName val="核对问卷审批单1"/>
      <sheetName val="核对问卷审批单2"/>
      <sheetName val="子公司底稿验收"/>
      <sheetName val="水仙电器"/>
      <sheetName val="大众科创"/>
      <sheetName val="中华企业"/>
      <sheetName val="华联商厦"/>
      <sheetName val="物贸中心"/>
      <sheetName val="整理底稿人员分工"/>
      <sheetName val="ycl"/>
      <sheetName val="kcsp"/>
      <sheetName val="YS01-01"/>
      <sheetName val="YYY"/>
      <sheetName val="TTT"/>
      <sheetName val="YS02_02"/>
      <sheetName val="其他应付款4-12月份明细表"/>
      <sheetName val="营业费用截止"/>
      <sheetName val="10明细表"/>
      <sheetName val="核算项目余额表"/>
      <sheetName val="货币资金检查表"/>
      <sheetName val="应收账款检查表"/>
      <sheetName val="其他应收款检查表"/>
      <sheetName val="待摊费用检查表"/>
      <sheetName val="应收票据检查表"/>
      <sheetName val="预付账款检查表"/>
      <sheetName val="固定资产、累计折旧、减值准备审定表"/>
      <sheetName val="实际执行的程序表"/>
      <sheetName val="应收账款审定表"/>
      <sheetName val="销售回款方式"/>
      <sheetName val="并户"/>
      <sheetName val="应收账款明细表"/>
      <sheetName val="应收分类明细表"/>
      <sheetName val="应收账款明细"/>
      <sheetName val="办事处应收款明细"/>
      <sheetName val="应收账款账龄分析表"/>
      <sheetName val="应收账款指标分析表"/>
      <sheetName val="参考案例-函证数量"/>
      <sheetName val="重点客户确认"/>
      <sheetName val="办事处重点客户确认"/>
      <sheetName val="现款经销商欠款检查"/>
      <sheetName val="现款户回款分析"/>
      <sheetName val="回款核对"/>
      <sheetName val="应收账款函证结果汇总表"/>
      <sheetName val="消极式询证函"/>
      <sheetName val="应收账款函证结果调节表"/>
      <sheetName val="应收账款余额前10名重点测试汇总表"/>
      <sheetName val="应收账款交易前10名重点测试汇总表"/>
      <sheetName val="应收账款函证替代及重点检查（1）"/>
      <sheetName val="应收账款函证替代及重点检查（2）"/>
      <sheetName val="应收大额客户分析"/>
      <sheetName val="关联方交易检查及分析表-销售"/>
      <sheetName val="细节性测试样本量及样本确定过程"/>
      <sheetName val="应收账款细节测试"/>
      <sheetName val="应收账款回款网银查验"/>
      <sheetName val="应收账款坏账准备"/>
      <sheetName val="账龄长检查"/>
      <sheetName val="单独进行减值测试应收账款测试表"/>
      <sheetName val="应收账款披露表（上市公司适用）"/>
      <sheetName val="应收账款披露表 (IPO公司适用)"/>
      <sheetName val="应收账款披露表 (国企适用)"/>
      <sheetName val="FJ-1明细表"/>
      <sheetName val="双城门"/>
      <sheetName val="应付职工薪酬审定表"/>
      <sheetName val="主营业务成本明细表"/>
      <sheetName val="填制说明"/>
      <sheetName val="存货Dy"/>
      <sheetName val="应付票据Dy"/>
      <sheetName val="应付账款Dy"/>
      <sheetName val="销售费用审定表"/>
      <sheetName val="2002.1-6管理费用"/>
      <sheetName val="Toolbox"/>
      <sheetName val="收入分析"/>
      <sheetName val="PBC"/>
      <sheetName val="暂估数"/>
      <sheetName val="DATA"/>
      <sheetName val="预算指标表"/>
      <sheetName val="价格"/>
      <sheetName val="报表格式"/>
      <sheetName val="TZ"/>
      <sheetName val="数据表核对"/>
      <sheetName val="数据核对附表"/>
      <sheetName val="SCH-BS 资产负债表-年报"/>
      <sheetName val="SCH-C-1 现金及银行存款"/>
      <sheetName val="SCH-C-2 存放中央银行款项"/>
      <sheetName val="SCH-E-6 信用证"/>
      <sheetName val="SCH-G-4 其他流动资产"/>
      <sheetName val="SCH-H-1 投资"/>
      <sheetName val="SCH-H-2 投资收益"/>
      <sheetName val="SCH-H-7 长期股权投资"/>
      <sheetName val="SCH N-1 客户存款"/>
      <sheetName val="SCH-P-3 其它流动负债"/>
      <sheetName val="月计表科目"/>
      <sheetName val="资产负债表-月计表科目对照表"/>
      <sheetName val="资产负债表-损益明细表-对照表2003"/>
      <sheetName val="待摊费用（华兴）"/>
      <sheetName val="预提费用（华兴）"/>
      <sheetName val="全部"/>
      <sheetName val="省行已批复过"/>
      <sheetName val="安永审计预测"/>
      <sheetName val="损失调查表（200411）"/>
      <sheetName val="损失调查表（计财产-200411）"/>
      <sheetName val="20050319综合损失预测"/>
      <sheetName val="2012年专项储备明细"/>
      <sheetName val="固定资产折旧测算表"/>
      <sheetName val="Cover"/>
      <sheetName val="Contents"/>
      <sheetName val="Personnel"/>
      <sheetName val="1 - A (Narrative)"/>
      <sheetName val="1 - B1 (KBIs)"/>
      <sheetName val="1 - B (Detailed KBIs)"/>
      <sheetName val="1 - C (P&amp;L)"/>
      <sheetName val="1 - D (Cash Flow)"/>
      <sheetName val="1 -E (Balance Sheet)"/>
      <sheetName val="1 - F (Revenue Analysis)"/>
      <sheetName val="1 - G (Cost Analysis)"/>
      <sheetName val="1 - H (Manpower Summary)"/>
      <sheetName val="1 - I (Capex)"/>
      <sheetName val="1 - J (Sensitivities)"/>
      <sheetName val="1 - K (Changes)"/>
      <sheetName val="1 - L (Additional Analysis)"/>
      <sheetName val="2 - B (Detailed KBIs)"/>
      <sheetName val="2 - C (P&amp;L)"/>
      <sheetName val="2 - D (Cash Flow)"/>
      <sheetName val="2 - F (Revenue Analysis)"/>
      <sheetName val="2 - G (Cost Analysis)"/>
      <sheetName val="2 - H (Manpower Summary)"/>
      <sheetName val="2 - I (Capex)"/>
      <sheetName val="2 - L (Additional Analysis)"/>
      <sheetName val="原材料抽查表"/>
      <sheetName val="银行存款"/>
      <sheetName val="主营业务收入"/>
      <sheetName val="管理费用明细表(2001年)"/>
      <sheetName val="dxnsjtempsheet"/>
      <sheetName val="审计调整"/>
      <sheetName val="2013.6.1"/>
      <sheetName val="6.1"/>
      <sheetName val="2013.6.2"/>
      <sheetName val="6.2"/>
      <sheetName val="2013.6.3"/>
      <sheetName val="6.3"/>
      <sheetName val="2013.6.4"/>
      <sheetName val="6.4"/>
      <sheetName val="2013.6.5"/>
      <sheetName val="6.5"/>
      <sheetName val="2013.6.6"/>
      <sheetName val="2013.6.7"/>
      <sheetName val="6.7"/>
      <sheetName val="2013.6.8"/>
      <sheetName val="6.8"/>
      <sheetName val="2013.6.9"/>
      <sheetName val="2013.6.10"/>
      <sheetName val="2013.6.11"/>
      <sheetName val="6.11"/>
      <sheetName val="2013.6.12"/>
      <sheetName val="6.12"/>
      <sheetName val="2013.6.13"/>
      <sheetName val="6.13"/>
      <sheetName val="2013.6.14"/>
      <sheetName val="6.14"/>
      <sheetName val="2013.6.15"/>
      <sheetName val="6.15"/>
      <sheetName val="2013.6.16"/>
      <sheetName val="2013.6.17"/>
      <sheetName val="2013.6.18"/>
      <sheetName val="6.18"/>
      <sheetName val="2013.6.19"/>
      <sheetName val="6.19"/>
      <sheetName val="2013.6.20"/>
      <sheetName val="6.20"/>
      <sheetName val="2013.6.20(内部赠品单独)"/>
      <sheetName val="2013.6.21"/>
      <sheetName val="6.21"/>
      <sheetName val="2013.6.22"/>
      <sheetName val="6.22"/>
      <sheetName val="2013.6.23"/>
      <sheetName val="6.23"/>
      <sheetName val="2013.6.24"/>
      <sheetName val="6.24"/>
      <sheetName val="2013.6.25"/>
      <sheetName val="6.25"/>
      <sheetName val="2013.6.25费用"/>
      <sheetName val="2013.6.25 (费用)"/>
      <sheetName val="2013.6.26"/>
      <sheetName val="6.26"/>
      <sheetName val="2013.6.27费用"/>
      <sheetName val="2013.6.27 (费用)"/>
      <sheetName val="2013.6.27"/>
      <sheetName val="6.27"/>
      <sheetName val="2013.6.28"/>
      <sheetName val="6.28"/>
      <sheetName val="2013.6.29"/>
      <sheetName val="6.29"/>
      <sheetName val="2013.6.29费用"/>
      <sheetName val="2013.6.29(费用)"/>
      <sheetName val="2013.6.30 价差"/>
      <sheetName val="2013.6.30"/>
      <sheetName val="销售统计表 (2)"/>
      <sheetName val="6.30"/>
      <sheetName val="2013.6.30 费用"/>
      <sheetName val="2013.6.30 (费用)"/>
      <sheetName val="余额表"/>
      <sheetName val="其他业务收入"/>
      <sheetName val="其他业务支出"/>
      <sheetName val="应收余额"/>
      <sheetName val="应收帐"/>
      <sheetName val="应付余额"/>
      <sheetName val="应付帐"/>
      <sheetName val="福利费"/>
      <sheetName val="地值易耗品"/>
      <sheetName val="UFPrn20051114104514"/>
      <sheetName val="预付－广州"/>
      <sheetName val="预付－吴允三"/>
      <sheetName val="审定表"/>
      <sheetName val="明细表1-12"/>
      <sheetName val="账龄分析表1-12"/>
      <sheetName val="核算内容及政策"/>
      <sheetName val="审计样本量及样本确定过程"/>
      <sheetName val="重点供应商汇总表"/>
      <sheetName val="明细表 1-11"/>
      <sheetName val="账龄分析表1-11"/>
      <sheetName val="重要供应商信息采集"/>
      <sheetName val="重新发函明细表"/>
      <sheetName val="联系地址与注册地址不一致说明"/>
      <sheetName val="联系地址相同单位说明"/>
      <sheetName val="回函汇总表"/>
      <sheetName val="预付重点检查"/>
      <sheetName val="余额与合同列示的合理性检查"/>
      <sheetName val="合同检查"/>
      <sheetName val="期后转销"/>
      <sheetName val="Note 6 supporting"/>
      <sheetName val="799"/>
      <sheetName val="Z15-1"/>
      <sheetName val="Z15-2"/>
      <sheetName val="Z15-3-1"/>
      <sheetName val="Z15-3-2"/>
      <sheetName val="Z15-4"/>
      <sheetName val="Z4-1"/>
      <sheetName val="Z4-2"/>
      <sheetName val="Z4-3-1"/>
      <sheetName val="Z4-3-2"/>
      <sheetName val="Z4-4"/>
      <sheetName val="Z11-1"/>
      <sheetName val="Z11-2"/>
      <sheetName val="Z11-3"/>
      <sheetName val="Z11-4"/>
      <sheetName val="Z11-5"/>
      <sheetName val="Z11-6"/>
      <sheetName val="Z11-7"/>
      <sheetName val="Z11-8"/>
      <sheetName val="Z12"/>
      <sheetName val="Z13"/>
      <sheetName val="Z20-1"/>
      <sheetName val="Z20-2"/>
      <sheetName val="Z20-3"/>
      <sheetName val="Z20-4"/>
      <sheetName val="Z20-5"/>
      <sheetName val="A1-1"/>
      <sheetName val="A1-1-1"/>
      <sheetName val="A2-1"/>
      <sheetName val="A2-1-1"/>
      <sheetName val="A3-1"/>
      <sheetName val="A3-1-1"/>
      <sheetName val="A4-1"/>
      <sheetName val="A4-1-1"/>
      <sheetName val="A5-1"/>
      <sheetName val="A5-1-1"/>
      <sheetName val="A6-1"/>
      <sheetName val="A6-1-1"/>
      <sheetName val="A7-1"/>
      <sheetName val="A7-1-1"/>
      <sheetName val="A8-1"/>
      <sheetName val="A8-1-1"/>
      <sheetName val="A9-1"/>
      <sheetName val="A9-1-1"/>
      <sheetName val="A10-1"/>
      <sheetName val="A10-1-1"/>
      <sheetName val="A11-1"/>
      <sheetName val="A11-1-1"/>
      <sheetName val="A14-1"/>
      <sheetName val="A14-1-1"/>
      <sheetName val="A21-1"/>
      <sheetName val="A21-1-1"/>
      <sheetName val="A22-1"/>
      <sheetName val="A22-1-1"/>
      <sheetName val="A31-1"/>
      <sheetName val="A31-1-1"/>
      <sheetName val="A32-1"/>
      <sheetName val="A32-1-1"/>
      <sheetName val="A33-1"/>
      <sheetName val="A33-1-1"/>
      <sheetName val="A34-1"/>
      <sheetName val="A34-1-1"/>
      <sheetName val="A35-1"/>
      <sheetName val="A35-1-1"/>
      <sheetName val="A36-1"/>
      <sheetName val="A36-1-1"/>
      <sheetName val="A41-1"/>
      <sheetName val="A41-1-1"/>
      <sheetName val="A42-1"/>
      <sheetName val="A42-1-1"/>
      <sheetName val="A43-1"/>
      <sheetName val="A43-1-1"/>
      <sheetName val="A51-1"/>
      <sheetName val="A51-1-1"/>
      <sheetName val="B1-1"/>
      <sheetName val="B1-1-1"/>
      <sheetName val="B2-1"/>
      <sheetName val="B2-1-1"/>
      <sheetName val="B3-1"/>
      <sheetName val="B3-1-1"/>
      <sheetName val="B4-1"/>
      <sheetName val="B4-1-1"/>
      <sheetName val="B6-1"/>
      <sheetName val="B6-1-1"/>
      <sheetName val="B7-1"/>
      <sheetName val="B7-1-1"/>
      <sheetName val="B8-1"/>
      <sheetName val="B8-1-1"/>
      <sheetName val="B9-1"/>
      <sheetName val="B9-1-1"/>
      <sheetName val="B10-1"/>
      <sheetName val="B10-1-1"/>
      <sheetName val="B11-1"/>
      <sheetName val="B11-1-1"/>
      <sheetName val="B12-1"/>
      <sheetName val="B12-1-1"/>
      <sheetName val="B13-1"/>
      <sheetName val="B13-1-1"/>
      <sheetName val="B15-1"/>
      <sheetName val="B15-1-1"/>
      <sheetName val="B21-1"/>
      <sheetName val="B21-1-1"/>
      <sheetName val="B22-1"/>
      <sheetName val="B22-1-1"/>
      <sheetName val="B23-1"/>
      <sheetName val="B23-1-1"/>
      <sheetName val="B24-1"/>
      <sheetName val="B24-1-1"/>
      <sheetName val="B25-1"/>
      <sheetName val="B25-1-1"/>
      <sheetName val="B31-1"/>
      <sheetName val="B31-1-1"/>
      <sheetName val="C1-1"/>
      <sheetName val="C1-1-1"/>
      <sheetName val="C2-1"/>
      <sheetName val="C2-1-1"/>
      <sheetName val="C3-1"/>
      <sheetName val="C3-1-1"/>
      <sheetName val="C4-1"/>
      <sheetName val="C4-1-1"/>
      <sheetName val="C5-1"/>
      <sheetName val="C5-1-1"/>
      <sheetName val="D1-1"/>
      <sheetName val="D1-1-1"/>
      <sheetName val="D2-1"/>
      <sheetName val="D2-1-1"/>
      <sheetName val="D3-1"/>
      <sheetName val="D3-1-1"/>
      <sheetName val="D4-1"/>
      <sheetName val="D4-1-1"/>
      <sheetName val="D5-1"/>
      <sheetName val="D5-1-1"/>
      <sheetName val="D6-1"/>
      <sheetName val="D6-1-1"/>
      <sheetName val="D7-1"/>
      <sheetName val="D7-1-1"/>
      <sheetName val="D8-1"/>
      <sheetName val="D8-1-1"/>
      <sheetName val="D9-1"/>
      <sheetName val="D9-1-1"/>
      <sheetName val="D10-1"/>
      <sheetName val="D10-1-1"/>
      <sheetName val="D11-1"/>
      <sheetName val="D11-1-1"/>
      <sheetName val="D12-1"/>
      <sheetName val="D12-1-1"/>
      <sheetName val="D13-1"/>
      <sheetName val="D13-1-1"/>
      <sheetName val="W"/>
      <sheetName val="End"/>
      <sheetName val="科目表"/>
      <sheetName val="内部应付帐龄"/>
      <sheetName val="内部发生"/>
      <sheetName val="内部往来"/>
      <sheetName val="关联方"/>
      <sheetName val="内部往来余额"/>
      <sheetName val="应付泛太"/>
      <sheetName val="航空公司应付"/>
      <sheetName val="予收主表"/>
      <sheetName val="予收"/>
      <sheetName val="应付主表"/>
      <sheetName val="应收主表"/>
      <sheetName val="应收"/>
      <sheetName val="应收帐龄"/>
      <sheetName val="其他应收帐龄"/>
      <sheetName val="坏帐"/>
      <sheetName val="函证控制表"/>
      <sheetName val="模板填写注意事项"/>
      <sheetName val="bspl"/>
      <sheetName val="cf"/>
      <sheetName val="报表"/>
      <sheetName val="2001注释"/>
      <sheetName val="2001注释补充"/>
      <sheetName val="2002注释"/>
      <sheetName val="2002注释补充"/>
      <sheetName val="2003注释"/>
      <sheetName val="2003注释补充"/>
      <sheetName val="2004注释"/>
      <sheetName val="2004注释补充"/>
      <sheetName val="现金流量表底稿"/>
      <sheetName val="2001关联方交易"/>
      <sheetName val="2001提供资金"/>
      <sheetName val="2001接受资金"/>
      <sheetName val="2002关联方交易"/>
      <sheetName val="2002提供资金"/>
      <sheetName val="2002接受资金"/>
      <sheetName val="2003关联方交易"/>
      <sheetName val="2003提供资金"/>
      <sheetName val="2003接受资金"/>
      <sheetName val="2004关联方交易"/>
      <sheetName val="2004提供资金"/>
      <sheetName val="2004接受资金"/>
      <sheetName val="租赁资产"/>
      <sheetName val="减值准备表"/>
      <sheetName val="股东权益变化表"/>
      <sheetName val="8月消耗"/>
      <sheetName val="DJB"/>
      <sheetName val="1月"/>
      <sheetName val="Non-Statistical Sampling"/>
      <sheetName val="汇总表 (2)"/>
      <sheetName val="1存货"/>
      <sheetName val="2外部回款"/>
      <sheetName val="3外部材料"/>
      <sheetName val="4关联方"/>
      <sheetName val="5关联方运费"/>
      <sheetName val="汇总表"/>
      <sheetName val="6其他资金"/>
      <sheetName val="7融资"/>
      <sheetName val="8融资附件"/>
      <sheetName val="周资金预算格式 (2)"/>
      <sheetName val="周资金预算格式"/>
      <sheetName val="日资金预算格式"/>
      <sheetName val="内部到账明细"/>
      <sheetName val="周预算"/>
      <sheetName val="9资金预算"/>
      <sheetName val="上周总结ppt"/>
      <sheetName val="下周计划ppt"/>
      <sheetName val="周资金预算格式 (3)"/>
      <sheetName val="上周总结ppt 根据裴总要求改"/>
      <sheetName val="上周总结ppt 修改"/>
      <sheetName val="下周计划ppt 修改"/>
      <sheetName val="下周计划ppt 根据裴总要求"/>
      <sheetName val="四大公司支付物流运费情况"/>
      <sheetName val="财务公司资金日报表"/>
      <sheetName val="Ã«ÀûÂÊ·ÖÎö±í"/>
      <sheetName val="员工工资"/>
      <sheetName val="20 运输公司"/>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土地底稿"/>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sheetData sheetId="1486"/>
      <sheetData sheetId="1487"/>
      <sheetData sheetId="1488"/>
      <sheetData sheetId="1489"/>
      <sheetData sheetId="1490"/>
      <sheetData sheetId="1491"/>
      <sheetData sheetId="1492"/>
      <sheetData sheetId="1493"/>
      <sheetData sheetId="1494"/>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1"/>
      <sheetName val="2"/>
      <sheetName val="Z1"/>
      <sheetName val="Z6-1"/>
      <sheetName val="Z6-2"/>
      <sheetName val="Z6-3"/>
      <sheetName val="Z6-3-1"/>
      <sheetName val="Z7"/>
      <sheetName val="Z8-1"/>
      <sheetName val="Z8-2"/>
      <sheetName val="Z8-3"/>
      <sheetName val="Z9-1"/>
      <sheetName val="Z9-2"/>
      <sheetName val="Z9-3-1"/>
      <sheetName val="Z9-3-2"/>
      <sheetName val="Z9-4"/>
      <sheetName val="Z9-5-1"/>
      <sheetName val="Z9-5-2"/>
      <sheetName val="Z9-6"/>
      <sheetName val="Z9-7-1"/>
      <sheetName val="Z9-7-2"/>
      <sheetName val="Z10"/>
      <sheetName val="Z10-1"/>
      <sheetName val="Z10-2"/>
      <sheetName val="Z10-5"/>
      <sheetName val="Z10-6"/>
      <sheetName val="Z10-3"/>
      <sheetName val="Z10-4"/>
      <sheetName val="Z14"/>
      <sheetName val="Z14-1"/>
      <sheetName val="Z17"/>
      <sheetName val="Z19-1-1"/>
      <sheetName val="Z19-1-2"/>
      <sheetName val="Z19-1-3"/>
      <sheetName val="Z19-2"/>
      <sheetName val="Z19-3"/>
      <sheetName val="Z19-4"/>
      <sheetName val="Sheet2"/>
      <sheetName val="Z19-6"/>
      <sheetName val="Z19-6-1"/>
      <sheetName val="Z19-6-2-1"/>
      <sheetName val="Z19-6-2-2"/>
      <sheetName val="Z19-6-3"/>
      <sheetName val="Z19-6-4"/>
      <sheetName val="Z19-6-5"/>
      <sheetName val="Z19-6-6"/>
      <sheetName val="Z19-6-7"/>
      <sheetName val="Z19-6-8"/>
      <sheetName val="Z19-7"/>
      <sheetName val="Z19-8"/>
      <sheetName val="Z19-10"/>
      <sheetName val="Sheet1"/>
      <sheetName val="Z18标识"/>
      <sheetName val="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分工"/>
      <sheetName val="A12"/>
      <sheetName val="A12.1.1"/>
      <sheetName val="A12.2"/>
      <sheetName val="A12.3"/>
      <sheetName val="A12.4"/>
      <sheetName val="A12.5"/>
      <sheetName val="A12.6"/>
      <sheetName val="A12.6.1"/>
      <sheetName val="A12.7"/>
      <sheetName val="审存"/>
      <sheetName val="检存"/>
      <sheetName val="A13"/>
      <sheetName val="A13.2"/>
      <sheetName val="A14"/>
      <sheetName val="A14.2"/>
      <sheetName val="A14.3"/>
      <sheetName val="B6(7)"/>
      <sheetName val="B6(7).2"/>
      <sheetName val="B6(7).3"/>
      <sheetName val="B12"/>
      <sheetName val="B12.2"/>
      <sheetName val="B12.3"/>
      <sheetName val="D3"/>
      <sheetName val="D3.3"/>
      <sheetName val="D3.4"/>
      <sheetName val="D3.5.1"/>
      <sheetName val="D3.5.2"/>
      <sheetName val="D3.5.3"/>
      <sheetName val="D3.5.4"/>
      <sheetName val="D3.5.4.1"/>
      <sheetName val="D3.5.5"/>
      <sheetName val="D3.5.6"/>
      <sheetName val="D3.5.6.1"/>
      <sheetName val="D3.5.7"/>
      <sheetName val="D3.5.7.1"/>
      <sheetName val="D3.5.8"/>
      <sheetName val="D3.5.8.1"/>
      <sheetName val="D3.6"/>
      <sheetName val="D3.6.1"/>
      <sheetName val="D3.7"/>
      <sheetName val="D3.7.1"/>
      <sheetName val="完"/>
      <sheetName val="W"/>
      <sheetName val="8月消耗"/>
      <sheetName val="收入"/>
      <sheetName val="江苏苏州本部（中央）"/>
      <sheetName val="土地底稿"/>
      <sheetName val="F101"/>
      <sheetName val="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1-8月消耗"/>
      <sheetName val="8月消耗"/>
      <sheetName val="10月"/>
      <sheetName val="9月消耗"/>
    </sheetNames>
    <sheetDataSet>
      <sheetData sheetId="0"/>
      <sheetData sheetId="1"/>
      <sheetData sheetId="2"/>
      <sheetData sheetId="3"/>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操作表"/>
      <sheetName val="调查分析表"/>
      <sheetName val="土地一般因素"/>
      <sheetName val="成本逼近"/>
      <sheetName val="土地调查评价表-工业用地"/>
      <sheetName val="土地调查评价表-商业用地"/>
      <sheetName val="居住用地"/>
      <sheetName val="工业"/>
      <sheetName val="住宅"/>
      <sheetName val="商业"/>
      <sheetName val="土地租赁"/>
      <sheetName val="房地出租"/>
      <sheetName val="生产企业不动产"/>
      <sheetName val=""/>
      <sheetName val="土地底稿"/>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cs"/>
      <sheetName val="参数"/>
      <sheetName val="汇总"/>
      <sheetName val="分类汇总1"/>
      <sheetName val="分类汇总2"/>
      <sheetName val="流动汇总"/>
      <sheetName val="货币汇总"/>
      <sheetName val="现金"/>
      <sheetName val="银行存款"/>
      <sheetName val="其他货币"/>
      <sheetName val="交易性金融汇总"/>
      <sheetName val="交易性-股票"/>
      <sheetName val="交易性-债券"/>
      <sheetName val="交易性-基金"/>
      <sheetName val="应收票据"/>
      <sheetName val="应收账款"/>
      <sheetName val="预付账款"/>
      <sheetName val="应收利息"/>
      <sheetName val="应收股利"/>
      <sheetName val="其他应收款"/>
      <sheetName val="存货汇总"/>
      <sheetName val="材料采购"/>
      <sheetName val="原材料"/>
      <sheetName val="在库周转材料"/>
      <sheetName val="委托加工物资"/>
      <sheetName val="产成品"/>
      <sheetName val="在产品"/>
      <sheetName val="发出商品"/>
      <sheetName val="在用周转材料"/>
      <sheetName val="一年到期非流动资产"/>
      <sheetName val="其他流动资产"/>
      <sheetName val="非流动资产汇总"/>
      <sheetName val="可供出售金融资产汇总"/>
      <sheetName val="可出售-股票"/>
      <sheetName val="可出售-债券"/>
      <sheetName val="可出售-其他"/>
      <sheetName val="持有到期投资"/>
      <sheetName val="长期应收"/>
      <sheetName val="股权投资"/>
      <sheetName val="成本-投资性房地产"/>
      <sheetName val="公允-投资性房地产"/>
      <sheetName val="成本-投资性地产"/>
      <sheetName val="公允-投资性地产"/>
      <sheetName val="固定资产汇总"/>
      <sheetName val="房屋建筑物"/>
      <sheetName val="构筑物"/>
      <sheetName val="管道沟槽"/>
      <sheetName val="机器设备"/>
      <sheetName val="车辆"/>
      <sheetName val="电子设备"/>
      <sheetName val="土地"/>
      <sheetName val="在建工程汇总"/>
      <sheetName val="在建（土建）"/>
      <sheetName val="在建（设备）"/>
      <sheetName val="工程物资"/>
      <sheetName val="固定资产清理"/>
      <sheetName val="生产性生物资产"/>
      <sheetName val="油气资产"/>
      <sheetName val="无形资产汇总"/>
      <sheetName val="无形-土地"/>
      <sheetName val="无形-矿业权"/>
      <sheetName val="无形-其他"/>
      <sheetName val="开发支出"/>
      <sheetName val="商誉"/>
      <sheetName val="长期待摊费用"/>
      <sheetName val="递延所得税资产"/>
      <sheetName val="其他非流动资产"/>
      <sheetName val="流动负债汇总"/>
      <sheetName val="短期借款"/>
      <sheetName val="交易性金融负债"/>
      <sheetName val="应付票据"/>
      <sheetName val="应付账款"/>
      <sheetName val="预收账款"/>
      <sheetName val="职工薪酬"/>
      <sheetName val="应交税费"/>
      <sheetName val="应付利息"/>
      <sheetName val="应付股利"/>
      <sheetName val="其他应付款"/>
      <sheetName val="一年到期非流动负债"/>
      <sheetName val="其他流动负债"/>
      <sheetName val="非流动负债汇总"/>
      <sheetName val="长期借款"/>
      <sheetName val="应付债券"/>
      <sheetName val="长期应付款"/>
      <sheetName val="专项应付款"/>
      <sheetName val="预计负债"/>
      <sheetName val="递延所得税负债"/>
      <sheetName val="其他非流动负债"/>
      <sheetName val="资产减值准备"/>
      <sheetName val="使用说明"/>
      <sheetName val="8月消耗"/>
      <sheetName val="Details"/>
      <sheetName val="OpStatData"/>
      <sheetName val="W"/>
      <sheetName val="Financ. Overview"/>
      <sheetName val="Toolbox"/>
      <sheetName val="说明"/>
      <sheetName val="收入"/>
      <sheetName val="完"/>
      <sheetName val="Erection"/>
      <sheetName val="土地底稿"/>
      <sheetName val="Collateral"/>
      <sheetName val="Disposition"/>
      <sheetName val="source"/>
      <sheetName val="20 运输公司"/>
      <sheetName val="Repayment Summary"/>
      <sheetName val="F1"/>
      <sheetName val="master"/>
      <sheetName val="Sheet1"/>
      <sheetName val="评估结论"/>
      <sheetName val="目录"/>
      <sheetName val="固定资产资料"/>
      <sheetName val="试算平衡表"/>
      <sheetName val="现金流量基础数据"/>
      <sheetName val="Reference"/>
      <sheetName val="#REF"/>
      <sheetName val="6月"/>
      <sheetName val="F101"/>
      <sheetName val="基础条件"/>
      <sheetName val="索引表"/>
      <sheetName val="表单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theme>
</file>

<file path=xl/worksheets/_rels/sheet1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3.xml"/></Relationships>
</file>

<file path=xl/worksheets/_rels/sheet52.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4.xml"/></Relationships>
</file>

<file path=xl/worksheets/_rels/sheet53.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5.x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6.xml"/></Relationships>
</file>

<file path=xl/worksheets/_rels/sheet6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7.xml"/></Relationships>
</file>

<file path=xl/worksheets/_rels/sheet6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8.xml"/></Relationships>
</file>

<file path=xl/worksheets/_rels/sheet6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9.xml"/></Relationships>
</file>

<file path=xl/worksheets/_rels/sheet92.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10.xml"/></Relationships>
</file>

<file path=xl/worksheets/_rels/sheet93.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11.xml"/></Relationships>
</file>

<file path=xl/worksheets/_rels/sheet9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12.xml"/></Relationships>
</file>

<file path=xl/worksheets/_rels/sheet9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294"/>
  <sheetViews>
    <sheetView topLeftCell="A36" workbookViewId="0">
      <selection activeCell="C51" sqref="B51:C59"/>
    </sheetView>
  </sheetViews>
  <sheetFormatPr defaultColWidth="9" defaultRowHeight="15.75" outlineLevelCol="4"/>
  <cols>
    <col min="1" max="1" width="4.5" customWidth="1"/>
    <col min="2" max="2" width="68.5" customWidth="1"/>
  </cols>
  <sheetData>
    <row r="1" ht="18.75" spans="1:5">
      <c r="A1" s="1014" t="s">
        <v>0</v>
      </c>
      <c r="B1" s="1014"/>
      <c r="C1" s="1014"/>
      <c r="D1" s="1014"/>
      <c r="E1" s="1014"/>
    </row>
    <row r="2" spans="1:5">
      <c r="A2" s="1015" t="s">
        <v>1</v>
      </c>
      <c r="B2" s="1016" t="s">
        <v>2</v>
      </c>
      <c r="C2" s="1016" t="s">
        <v>3</v>
      </c>
      <c r="D2" s="1016" t="s">
        <v>4</v>
      </c>
      <c r="E2" s="1016" t="s">
        <v>5</v>
      </c>
    </row>
    <row r="3" spans="1:5">
      <c r="A3" s="1015" t="s">
        <v>6</v>
      </c>
      <c r="B3" s="1017" t="s">
        <v>7</v>
      </c>
      <c r="C3" s="1015"/>
      <c r="D3" s="1015"/>
      <c r="E3" s="1015"/>
    </row>
    <row r="4" spans="1:5">
      <c r="A4" s="1015">
        <v>1</v>
      </c>
      <c r="B4" s="1017" t="s">
        <v>8</v>
      </c>
      <c r="C4" s="1015"/>
      <c r="D4" s="1015"/>
      <c r="E4" s="1015"/>
    </row>
    <row r="5" spans="1:5">
      <c r="A5" s="1015">
        <v>2</v>
      </c>
      <c r="B5" s="1017" t="s">
        <v>9</v>
      </c>
      <c r="C5" s="1015"/>
      <c r="D5" s="1015"/>
      <c r="E5" s="1015"/>
    </row>
    <row r="6" spans="1:5">
      <c r="A6" s="1015">
        <v>3</v>
      </c>
      <c r="B6" s="1017" t="s">
        <v>10</v>
      </c>
      <c r="C6" s="1015"/>
      <c r="D6" s="1015"/>
      <c r="E6" s="1015"/>
    </row>
    <row r="7" spans="1:5">
      <c r="A7" s="1015">
        <v>4</v>
      </c>
      <c r="B7" s="1017" t="s">
        <v>11</v>
      </c>
      <c r="C7" s="1015"/>
      <c r="D7" s="1015"/>
      <c r="E7" s="1015"/>
    </row>
    <row r="8" spans="1:5">
      <c r="A8" s="1015">
        <v>5</v>
      </c>
      <c r="B8" s="1017" t="s">
        <v>12</v>
      </c>
      <c r="C8" s="1015"/>
      <c r="D8" s="1015"/>
      <c r="E8" s="1015"/>
    </row>
    <row r="9" spans="1:5">
      <c r="A9" s="1015">
        <v>6</v>
      </c>
      <c r="B9" s="1017" t="s">
        <v>13</v>
      </c>
      <c r="C9" s="1015"/>
      <c r="D9" s="1015"/>
      <c r="E9" s="1015"/>
    </row>
    <row r="10" spans="1:5">
      <c r="A10" s="1015">
        <v>7</v>
      </c>
      <c r="B10" s="1017" t="s">
        <v>14</v>
      </c>
      <c r="C10" s="1015"/>
      <c r="D10" s="1015"/>
      <c r="E10" s="1015"/>
    </row>
    <row r="11" spans="1:5">
      <c r="A11" s="1015">
        <v>8</v>
      </c>
      <c r="B11" s="1017" t="s">
        <v>15</v>
      </c>
      <c r="C11" s="1015"/>
      <c r="D11" s="1015"/>
      <c r="E11" s="1015"/>
    </row>
    <row r="12" spans="1:5">
      <c r="A12" s="1015">
        <v>9</v>
      </c>
      <c r="B12" s="1017" t="s">
        <v>16</v>
      </c>
      <c r="C12" s="1015"/>
      <c r="D12" s="1015"/>
      <c r="E12" s="1015"/>
    </row>
    <row r="13" spans="1:5">
      <c r="A13" s="1015">
        <v>10</v>
      </c>
      <c r="B13" s="1017" t="s">
        <v>17</v>
      </c>
      <c r="C13" s="1015"/>
      <c r="D13" s="1015"/>
      <c r="E13" s="1015"/>
    </row>
    <row r="14" spans="1:5">
      <c r="A14" s="1015">
        <v>11</v>
      </c>
      <c r="B14" s="1017" t="s">
        <v>18</v>
      </c>
      <c r="C14" s="1015"/>
      <c r="D14" s="1015"/>
      <c r="E14" s="1015"/>
    </row>
    <row r="15" spans="1:5">
      <c r="A15" s="1015">
        <v>12</v>
      </c>
      <c r="B15" s="1017" t="s">
        <v>19</v>
      </c>
      <c r="C15" s="1015"/>
      <c r="D15" s="1015"/>
      <c r="E15" s="1015"/>
    </row>
    <row r="16" spans="1:5">
      <c r="A16" s="1015" t="s">
        <v>20</v>
      </c>
      <c r="B16" s="1017" t="s">
        <v>21</v>
      </c>
      <c r="C16" s="1015"/>
      <c r="D16" s="1015"/>
      <c r="E16" s="1015"/>
    </row>
    <row r="17" spans="1:5">
      <c r="A17" s="1015">
        <v>1</v>
      </c>
      <c r="B17" s="1017" t="s">
        <v>22</v>
      </c>
      <c r="C17" s="1015"/>
      <c r="D17" s="1015"/>
      <c r="E17" s="1015"/>
    </row>
    <row r="18" spans="1:5">
      <c r="A18" s="1015">
        <v>2</v>
      </c>
      <c r="B18" s="1017" t="s">
        <v>23</v>
      </c>
      <c r="C18" s="1015"/>
      <c r="D18" s="1015"/>
      <c r="E18" s="1015"/>
    </row>
    <row r="19" spans="1:5">
      <c r="A19" s="1015">
        <v>3</v>
      </c>
      <c r="B19" s="1017" t="s">
        <v>24</v>
      </c>
      <c r="C19" s="1015"/>
      <c r="D19" s="1015"/>
      <c r="E19" s="1015"/>
    </row>
    <row r="20" spans="1:5">
      <c r="A20" s="1015">
        <v>4</v>
      </c>
      <c r="B20" s="1017" t="s">
        <v>25</v>
      </c>
      <c r="C20" s="1015"/>
      <c r="D20" s="1015"/>
      <c r="E20" s="1015"/>
    </row>
    <row r="21" spans="1:5">
      <c r="A21" s="1015">
        <v>5</v>
      </c>
      <c r="B21" s="1017" t="s">
        <v>26</v>
      </c>
      <c r="C21" s="1015"/>
      <c r="D21" s="1015"/>
      <c r="E21" s="1015"/>
    </row>
    <row r="22" spans="1:5">
      <c r="A22" s="1015">
        <v>6</v>
      </c>
      <c r="B22" s="1017" t="s">
        <v>27</v>
      </c>
      <c r="C22" s="1015"/>
      <c r="D22" s="1015"/>
      <c r="E22" s="1015"/>
    </row>
    <row r="23" ht="22.5" spans="1:5">
      <c r="A23" s="1015">
        <v>7</v>
      </c>
      <c r="B23" s="1017" t="s">
        <v>28</v>
      </c>
      <c r="C23" s="1015"/>
      <c r="D23" s="1015"/>
      <c r="E23" s="1015"/>
    </row>
    <row r="24" spans="1:5">
      <c r="A24" s="1015">
        <v>8</v>
      </c>
      <c r="B24" s="1017" t="s">
        <v>29</v>
      </c>
      <c r="C24" s="1015"/>
      <c r="D24" s="1015"/>
      <c r="E24" s="1015"/>
    </row>
    <row r="25" spans="1:5">
      <c r="A25" s="1015">
        <v>9</v>
      </c>
      <c r="B25" s="1017" t="s">
        <v>30</v>
      </c>
      <c r="C25" s="1015"/>
      <c r="D25" s="1015"/>
      <c r="E25" s="1015"/>
    </row>
    <row r="26" spans="1:5">
      <c r="A26" s="1015">
        <v>10</v>
      </c>
      <c r="B26" s="1017" t="s">
        <v>31</v>
      </c>
      <c r="C26" s="1015"/>
      <c r="D26" s="1015"/>
      <c r="E26" s="1015"/>
    </row>
    <row r="27" spans="1:5">
      <c r="A27" s="1015">
        <v>11</v>
      </c>
      <c r="B27" s="1017" t="s">
        <v>32</v>
      </c>
      <c r="C27" s="1015"/>
      <c r="D27" s="1015"/>
      <c r="E27" s="1015"/>
    </row>
    <row r="28" ht="18" customHeight="1" spans="1:5">
      <c r="A28" s="1015">
        <v>12</v>
      </c>
      <c r="B28" s="1017" t="s">
        <v>33</v>
      </c>
      <c r="C28" s="1015"/>
      <c r="D28" s="1015"/>
      <c r="E28" s="1015"/>
    </row>
    <row r="29" ht="18" customHeight="1" spans="1:5">
      <c r="A29" s="1015">
        <v>13</v>
      </c>
      <c r="B29" s="1017" t="s">
        <v>34</v>
      </c>
      <c r="C29" s="1015"/>
      <c r="D29" s="1015"/>
      <c r="E29" s="1015"/>
    </row>
    <row r="30" ht="18" customHeight="1" spans="1:5">
      <c r="A30" s="1015">
        <v>14</v>
      </c>
      <c r="B30" s="1017" t="s">
        <v>35</v>
      </c>
      <c r="C30" s="1015"/>
      <c r="D30" s="1015"/>
      <c r="E30" s="1015"/>
    </row>
    <row r="31" spans="1:5">
      <c r="A31" s="1015">
        <v>15</v>
      </c>
      <c r="B31" s="1017" t="s">
        <v>36</v>
      </c>
      <c r="C31" s="1015"/>
      <c r="D31" s="1015"/>
      <c r="E31" s="1015"/>
    </row>
    <row r="32" spans="1:5">
      <c r="A32" s="1015">
        <v>16</v>
      </c>
      <c r="B32" s="1017" t="s">
        <v>37</v>
      </c>
      <c r="C32" s="1015"/>
      <c r="D32" s="1015"/>
      <c r="E32" s="1015"/>
    </row>
    <row r="33" spans="1:5">
      <c r="A33" s="1015">
        <v>17</v>
      </c>
      <c r="B33" s="1017" t="s">
        <v>38</v>
      </c>
      <c r="C33" s="1015"/>
      <c r="D33" s="1015"/>
      <c r="E33" s="1015"/>
    </row>
    <row r="34" spans="1:5">
      <c r="A34" s="1015">
        <v>18</v>
      </c>
      <c r="B34" s="1017" t="s">
        <v>39</v>
      </c>
      <c r="C34" s="1015"/>
      <c r="D34" s="1015"/>
      <c r="E34" s="1015"/>
    </row>
    <row r="35" spans="1:5">
      <c r="A35" s="1015">
        <v>19</v>
      </c>
      <c r="B35" s="1017" t="s">
        <v>40</v>
      </c>
      <c r="C35" s="1015"/>
      <c r="D35" s="1015"/>
      <c r="E35" s="1015"/>
    </row>
    <row r="36" spans="1:5">
      <c r="A36" s="1015">
        <v>20</v>
      </c>
      <c r="B36" s="1017" t="s">
        <v>41</v>
      </c>
      <c r="C36" s="1015"/>
      <c r="D36" s="1015"/>
      <c r="E36" s="1015"/>
    </row>
    <row r="37" spans="1:5">
      <c r="A37" s="1015">
        <v>21</v>
      </c>
      <c r="B37" s="1017" t="s">
        <v>42</v>
      </c>
      <c r="C37" s="1015"/>
      <c r="D37" s="1015"/>
      <c r="E37" s="1015"/>
    </row>
    <row r="38" spans="1:5">
      <c r="A38" s="1015" t="s">
        <v>43</v>
      </c>
      <c r="B38" s="1017" t="s">
        <v>44</v>
      </c>
      <c r="C38" s="1015"/>
      <c r="D38" s="1015"/>
      <c r="E38" s="1015"/>
    </row>
    <row r="39" spans="1:5">
      <c r="A39" s="1015" t="s">
        <v>45</v>
      </c>
      <c r="B39" s="1017" t="s">
        <v>46</v>
      </c>
      <c r="C39" s="1015"/>
      <c r="D39" s="1015"/>
      <c r="E39" s="1015"/>
    </row>
    <row r="40" spans="1:5">
      <c r="A40" s="1015">
        <v>1</v>
      </c>
      <c r="B40" s="1017" t="s">
        <v>47</v>
      </c>
      <c r="C40" s="1015"/>
      <c r="D40" s="1015"/>
      <c r="E40" s="1015"/>
    </row>
    <row r="41" spans="1:5">
      <c r="A41" s="1015">
        <v>2</v>
      </c>
      <c r="B41" s="1017" t="s">
        <v>48</v>
      </c>
      <c r="C41" s="1015"/>
      <c r="D41" s="1015"/>
      <c r="E41" s="1015"/>
    </row>
    <row r="42" spans="1:5">
      <c r="A42" s="1015">
        <v>3</v>
      </c>
      <c r="B42" s="1017" t="s">
        <v>49</v>
      </c>
      <c r="C42" s="1015"/>
      <c r="D42" s="1015"/>
      <c r="E42" s="1015"/>
    </row>
    <row r="43" spans="1:5">
      <c r="A43" s="1015">
        <v>4</v>
      </c>
      <c r="B43" s="1017" t="s">
        <v>50</v>
      </c>
      <c r="C43" s="1015"/>
      <c r="D43" s="1015"/>
      <c r="E43" s="1015"/>
    </row>
    <row r="44" spans="1:5">
      <c r="A44" s="1015">
        <v>5</v>
      </c>
      <c r="B44" s="1017" t="s">
        <v>51</v>
      </c>
      <c r="C44" s="1015"/>
      <c r="D44" s="1015"/>
      <c r="E44" s="1015"/>
    </row>
    <row r="45" spans="1:5">
      <c r="A45" s="1015">
        <v>6</v>
      </c>
      <c r="B45" s="1017" t="s">
        <v>52</v>
      </c>
      <c r="C45" s="1015"/>
      <c r="D45" s="1015"/>
      <c r="E45" s="1015"/>
    </row>
    <row r="46" spans="1:5">
      <c r="A46" s="1015">
        <v>7</v>
      </c>
      <c r="B46" s="1017" t="s">
        <v>53</v>
      </c>
      <c r="C46" s="1015"/>
      <c r="D46" s="1015"/>
      <c r="E46" s="1015"/>
    </row>
    <row r="47" ht="22.5" spans="1:5">
      <c r="A47" s="1015">
        <v>8</v>
      </c>
      <c r="B47" s="1017" t="s">
        <v>54</v>
      </c>
      <c r="C47" s="1015"/>
      <c r="D47" s="1015"/>
      <c r="E47" s="1015"/>
    </row>
    <row r="48" spans="1:5">
      <c r="A48" s="1015">
        <v>9</v>
      </c>
      <c r="B48" s="1017" t="s">
        <v>55</v>
      </c>
      <c r="C48" s="1015"/>
      <c r="D48" s="1015"/>
      <c r="E48" s="1015"/>
    </row>
    <row r="49" spans="1:5">
      <c r="A49" s="1015">
        <v>10</v>
      </c>
      <c r="B49" s="1017" t="s">
        <v>56</v>
      </c>
      <c r="C49" s="1015"/>
      <c r="D49" s="1015"/>
      <c r="E49" s="1015"/>
    </row>
    <row r="50" spans="1:5">
      <c r="A50" s="1015">
        <v>11</v>
      </c>
      <c r="B50" s="1017" t="s">
        <v>57</v>
      </c>
      <c r="C50" s="1015"/>
      <c r="D50" s="1015"/>
      <c r="E50" s="1015"/>
    </row>
    <row r="51" ht="22.5" spans="1:5">
      <c r="A51" s="1015">
        <v>12</v>
      </c>
      <c r="B51" s="1017" t="s">
        <v>58</v>
      </c>
      <c r="C51" s="1015"/>
      <c r="D51" s="1015"/>
      <c r="E51" s="1015"/>
    </row>
    <row r="52" spans="1:5">
      <c r="A52" s="1015">
        <v>13</v>
      </c>
      <c r="B52" s="1017" t="s">
        <v>59</v>
      </c>
      <c r="C52" s="1015"/>
      <c r="D52" s="1015"/>
      <c r="E52" s="1015"/>
    </row>
    <row r="53" ht="22.5" spans="1:5">
      <c r="A53" s="1015">
        <v>14</v>
      </c>
      <c r="B53" s="1017" t="s">
        <v>60</v>
      </c>
      <c r="C53" s="1015"/>
      <c r="D53" s="1015"/>
      <c r="E53" s="1015"/>
    </row>
    <row r="54" spans="1:5">
      <c r="A54" s="1015">
        <v>15</v>
      </c>
      <c r="B54" s="1017" t="s">
        <v>61</v>
      </c>
      <c r="C54" s="1015"/>
      <c r="D54" s="1015"/>
      <c r="E54" s="1015"/>
    </row>
    <row r="55" spans="1:5">
      <c r="A55" s="1015">
        <v>16</v>
      </c>
      <c r="B55" s="1017" t="s">
        <v>62</v>
      </c>
      <c r="C55" s="1015"/>
      <c r="D55" s="1015"/>
      <c r="E55" s="1015"/>
    </row>
    <row r="56" spans="1:5">
      <c r="A56" s="1015">
        <v>17</v>
      </c>
      <c r="B56" s="1017" t="s">
        <v>63</v>
      </c>
      <c r="C56" s="1015"/>
      <c r="D56" s="1015"/>
      <c r="E56" s="1015"/>
    </row>
    <row r="57" spans="1:5">
      <c r="A57" s="1015">
        <v>18</v>
      </c>
      <c r="B57" s="1017" t="s">
        <v>64</v>
      </c>
      <c r="C57" s="1015"/>
      <c r="D57" s="1015"/>
      <c r="E57" s="1015"/>
    </row>
    <row r="58" spans="1:5">
      <c r="A58" s="1015">
        <v>19</v>
      </c>
      <c r="B58" s="1017" t="s">
        <v>65</v>
      </c>
      <c r="C58" s="1015"/>
      <c r="D58" s="1015"/>
      <c r="E58" s="1015"/>
    </row>
    <row r="59" spans="1:5">
      <c r="A59" s="1015">
        <v>20</v>
      </c>
      <c r="B59" s="1017" t="s">
        <v>66</v>
      </c>
      <c r="C59" s="1015"/>
      <c r="D59" s="1015"/>
      <c r="E59" s="1015"/>
    </row>
    <row r="60" spans="1:5">
      <c r="A60" s="1015">
        <v>21</v>
      </c>
      <c r="B60" s="1017" t="s">
        <v>67</v>
      </c>
      <c r="C60" s="1015"/>
      <c r="D60" s="1015"/>
      <c r="E60" s="1015"/>
    </row>
    <row r="61" spans="1:5">
      <c r="A61" s="1015">
        <v>22</v>
      </c>
      <c r="B61" s="1017" t="s">
        <v>68</v>
      </c>
      <c r="C61" s="1015"/>
      <c r="D61" s="1015"/>
      <c r="E61" s="1015"/>
    </row>
    <row r="62" spans="1:5">
      <c r="A62" s="1015">
        <v>23</v>
      </c>
      <c r="B62" s="1017" t="s">
        <v>69</v>
      </c>
      <c r="C62" s="1015"/>
      <c r="D62" s="1015"/>
      <c r="E62" s="1015"/>
    </row>
    <row r="63" spans="1:5">
      <c r="A63" s="1015">
        <v>24</v>
      </c>
      <c r="B63" s="1017" t="s">
        <v>70</v>
      </c>
      <c r="C63" s="1015"/>
      <c r="D63" s="1015"/>
      <c r="E63" s="1015"/>
    </row>
    <row r="64" spans="1:5">
      <c r="A64" s="1015">
        <v>25</v>
      </c>
      <c r="B64" s="1017" t="s">
        <v>71</v>
      </c>
      <c r="C64" s="1015"/>
      <c r="D64" s="1015"/>
      <c r="E64" s="1015"/>
    </row>
    <row r="65" spans="1:5">
      <c r="A65" s="1015">
        <v>26</v>
      </c>
      <c r="B65" s="1017" t="s">
        <v>72</v>
      </c>
      <c r="C65" s="1015"/>
      <c r="D65" s="1015"/>
      <c r="E65" s="1015"/>
    </row>
    <row r="66" spans="1:5">
      <c r="A66" s="1015">
        <v>27</v>
      </c>
      <c r="B66" s="1017" t="s">
        <v>73</v>
      </c>
      <c r="C66" s="1015"/>
      <c r="D66" s="1015"/>
      <c r="E66" s="1015"/>
    </row>
    <row r="67" spans="1:5">
      <c r="A67" s="1015">
        <v>28</v>
      </c>
      <c r="B67" s="1017" t="s">
        <v>74</v>
      </c>
      <c r="C67" s="1015"/>
      <c r="D67" s="1015"/>
      <c r="E67" s="1015"/>
    </row>
    <row r="68" spans="1:5">
      <c r="A68" s="1015">
        <v>29</v>
      </c>
      <c r="B68" s="1017" t="s">
        <v>42</v>
      </c>
      <c r="C68" s="1015"/>
      <c r="D68" s="1015"/>
      <c r="E68" s="1015"/>
    </row>
    <row r="69" spans="1:5">
      <c r="A69" s="1015" t="s">
        <v>75</v>
      </c>
      <c r="B69" s="1017" t="s">
        <v>76</v>
      </c>
      <c r="C69" s="1015"/>
      <c r="D69" s="1015"/>
      <c r="E69" s="1015"/>
    </row>
    <row r="70" spans="1:5">
      <c r="A70" s="1015">
        <v>1</v>
      </c>
      <c r="B70" s="1017" t="s">
        <v>77</v>
      </c>
      <c r="C70" s="1015"/>
      <c r="D70" s="1015"/>
      <c r="E70" s="1015"/>
    </row>
    <row r="71" spans="1:5">
      <c r="A71" s="1015">
        <v>2</v>
      </c>
      <c r="B71" s="1017" t="s">
        <v>78</v>
      </c>
      <c r="C71" s="1015"/>
      <c r="D71" s="1015"/>
      <c r="E71" s="1015"/>
    </row>
    <row r="72" spans="1:5">
      <c r="A72" s="1015">
        <v>3</v>
      </c>
      <c r="B72" s="1017" t="s">
        <v>79</v>
      </c>
      <c r="C72" s="1015"/>
      <c r="D72" s="1015"/>
      <c r="E72" s="1015"/>
    </row>
    <row r="73" spans="1:5">
      <c r="A73" s="1015">
        <v>4</v>
      </c>
      <c r="B73" s="1017" t="s">
        <v>80</v>
      </c>
      <c r="C73" s="1015"/>
      <c r="D73" s="1015"/>
      <c r="E73" s="1015"/>
    </row>
    <row r="74" spans="1:5">
      <c r="A74" s="1015">
        <v>5</v>
      </c>
      <c r="B74" s="1017" t="s">
        <v>81</v>
      </c>
      <c r="C74" s="1015"/>
      <c r="D74" s="1015"/>
      <c r="E74" s="1015"/>
    </row>
    <row r="75" spans="1:5">
      <c r="A75" s="1015">
        <v>6</v>
      </c>
      <c r="B75" s="1017" t="s">
        <v>82</v>
      </c>
      <c r="C75" s="1015"/>
      <c r="D75" s="1015"/>
      <c r="E75" s="1015"/>
    </row>
    <row r="76" spans="1:5">
      <c r="A76" s="1015">
        <v>7</v>
      </c>
      <c r="B76" s="1017" t="s">
        <v>83</v>
      </c>
      <c r="C76" s="1015"/>
      <c r="D76" s="1015"/>
      <c r="E76" s="1015"/>
    </row>
    <row r="77" spans="1:5">
      <c r="A77" s="1015">
        <v>8</v>
      </c>
      <c r="B77" s="1017" t="s">
        <v>84</v>
      </c>
      <c r="C77" s="1015"/>
      <c r="D77" s="1015"/>
      <c r="E77" s="1015"/>
    </row>
    <row r="78" spans="1:5">
      <c r="A78" s="1015">
        <v>9</v>
      </c>
      <c r="B78" s="1017" t="s">
        <v>85</v>
      </c>
      <c r="C78" s="1015"/>
      <c r="D78" s="1015"/>
      <c r="E78" s="1015"/>
    </row>
    <row r="79" spans="1:5">
      <c r="A79" s="1015" t="s">
        <v>86</v>
      </c>
      <c r="B79" s="1017" t="s">
        <v>87</v>
      </c>
      <c r="C79" s="1015"/>
      <c r="D79" s="1015"/>
      <c r="E79" s="1015"/>
    </row>
    <row r="80" spans="1:5">
      <c r="A80" s="1015">
        <v>1</v>
      </c>
      <c r="B80" s="1017" t="s">
        <v>88</v>
      </c>
      <c r="C80" s="1015"/>
      <c r="D80" s="1015"/>
      <c r="E80" s="1015"/>
    </row>
    <row r="81" spans="1:5">
      <c r="A81" s="1015">
        <v>2</v>
      </c>
      <c r="B81" s="1017" t="s">
        <v>89</v>
      </c>
      <c r="C81" s="1015"/>
      <c r="D81" s="1015"/>
      <c r="E81" s="1015"/>
    </row>
    <row r="82" spans="1:5">
      <c r="A82" s="1015">
        <v>3</v>
      </c>
      <c r="B82" s="1017" t="s">
        <v>90</v>
      </c>
      <c r="C82" s="1015"/>
      <c r="D82" s="1015"/>
      <c r="E82" s="1015"/>
    </row>
    <row r="83" spans="1:5">
      <c r="A83" s="1015">
        <v>4</v>
      </c>
      <c r="B83" s="1017" t="s">
        <v>91</v>
      </c>
      <c r="C83" s="1015"/>
      <c r="D83" s="1015"/>
      <c r="E83" s="1015"/>
    </row>
    <row r="84" spans="1:5">
      <c r="A84" s="1015">
        <v>5</v>
      </c>
      <c r="B84" s="1017" t="s">
        <v>92</v>
      </c>
      <c r="C84" s="1015"/>
      <c r="D84" s="1015"/>
      <c r="E84" s="1015"/>
    </row>
    <row r="85" spans="1:5">
      <c r="A85" s="1015">
        <v>6</v>
      </c>
      <c r="B85" s="1017" t="s">
        <v>93</v>
      </c>
      <c r="C85" s="1015"/>
      <c r="D85" s="1015"/>
      <c r="E85" s="1015"/>
    </row>
    <row r="86" spans="1:5">
      <c r="A86" s="1015">
        <v>7</v>
      </c>
      <c r="B86" s="1017" t="s">
        <v>94</v>
      </c>
      <c r="C86" s="1015"/>
      <c r="D86" s="1015"/>
      <c r="E86" s="1015"/>
    </row>
    <row r="87" spans="1:5">
      <c r="A87" s="1015">
        <v>8</v>
      </c>
      <c r="B87" s="1017" t="s">
        <v>95</v>
      </c>
      <c r="C87" s="1015"/>
      <c r="D87" s="1015"/>
      <c r="E87" s="1015"/>
    </row>
    <row r="88" spans="1:5">
      <c r="A88" s="1015">
        <v>8</v>
      </c>
      <c r="B88" s="1017" t="s">
        <v>96</v>
      </c>
      <c r="C88" s="1015"/>
      <c r="D88" s="1015"/>
      <c r="E88" s="1015"/>
    </row>
    <row r="89" spans="1:5">
      <c r="A89" s="1015">
        <v>9</v>
      </c>
      <c r="B89" s="1017" t="s">
        <v>89</v>
      </c>
      <c r="C89" s="1015"/>
      <c r="D89" s="1015"/>
      <c r="E89" s="1015"/>
    </row>
    <row r="90" spans="1:5">
      <c r="A90" s="1015">
        <v>10</v>
      </c>
      <c r="B90" s="1017" t="s">
        <v>97</v>
      </c>
      <c r="C90" s="1015"/>
      <c r="D90" s="1015"/>
      <c r="E90" s="1015"/>
    </row>
    <row r="91" spans="1:5">
      <c r="A91" s="1015">
        <v>11</v>
      </c>
      <c r="B91" s="1017" t="s">
        <v>85</v>
      </c>
      <c r="C91" s="1015"/>
      <c r="D91" s="1015"/>
      <c r="E91" s="1015"/>
    </row>
    <row r="92" spans="1:5">
      <c r="A92" s="1015" t="s">
        <v>98</v>
      </c>
      <c r="B92" s="1017" t="s">
        <v>99</v>
      </c>
      <c r="C92" s="1015"/>
      <c r="D92" s="1015"/>
      <c r="E92" s="1015"/>
    </row>
    <row r="93" spans="1:5">
      <c r="A93" s="1015">
        <v>1</v>
      </c>
      <c r="B93" s="1017" t="s">
        <v>100</v>
      </c>
      <c r="C93" s="1015"/>
      <c r="D93" s="1015"/>
      <c r="E93" s="1015"/>
    </row>
    <row r="94" spans="1:5">
      <c r="A94" s="1015">
        <v>2</v>
      </c>
      <c r="B94" s="1017" t="s">
        <v>101</v>
      </c>
      <c r="C94" s="1015"/>
      <c r="D94" s="1015"/>
      <c r="E94" s="1015"/>
    </row>
    <row r="95" ht="22.5" spans="1:5">
      <c r="A95" s="1015">
        <v>3</v>
      </c>
      <c r="B95" s="1017" t="s">
        <v>102</v>
      </c>
      <c r="C95" s="1015"/>
      <c r="D95" s="1015"/>
      <c r="E95" s="1015"/>
    </row>
    <row r="96" spans="1:5">
      <c r="A96" s="1015">
        <v>4</v>
      </c>
      <c r="B96" s="1017" t="s">
        <v>103</v>
      </c>
      <c r="C96" s="1015"/>
      <c r="D96" s="1015"/>
      <c r="E96" s="1015"/>
    </row>
    <row r="97" spans="1:5">
      <c r="A97" s="1015">
        <v>5</v>
      </c>
      <c r="B97" s="1017" t="s">
        <v>104</v>
      </c>
      <c r="C97" s="1015"/>
      <c r="D97" s="1015"/>
      <c r="E97" s="1015"/>
    </row>
    <row r="98" spans="1:5">
      <c r="A98" s="1015">
        <v>6</v>
      </c>
      <c r="B98" s="1017" t="s">
        <v>105</v>
      </c>
      <c r="C98" s="1015"/>
      <c r="D98" s="1015"/>
      <c r="E98" s="1015"/>
    </row>
    <row r="99" ht="22.5" spans="1:5">
      <c r="A99" s="1015">
        <v>7</v>
      </c>
      <c r="B99" s="1017" t="s">
        <v>106</v>
      </c>
      <c r="C99" s="1015"/>
      <c r="D99" s="1015"/>
      <c r="E99" s="1015"/>
    </row>
    <row r="100" spans="1:5">
      <c r="A100" s="1015">
        <v>8</v>
      </c>
      <c r="B100" s="1017" t="s">
        <v>107</v>
      </c>
      <c r="C100" s="1015"/>
      <c r="D100" s="1015"/>
      <c r="E100" s="1015"/>
    </row>
    <row r="101" spans="1:5">
      <c r="A101" s="1015">
        <v>9</v>
      </c>
      <c r="B101" s="1017" t="s">
        <v>108</v>
      </c>
      <c r="C101" s="1015"/>
      <c r="D101" s="1015"/>
      <c r="E101" s="1015"/>
    </row>
    <row r="102" spans="1:5">
      <c r="A102" s="1015">
        <v>10</v>
      </c>
      <c r="B102" s="1017" t="s">
        <v>109</v>
      </c>
      <c r="C102" s="1015"/>
      <c r="D102" s="1015"/>
      <c r="E102" s="1015"/>
    </row>
    <row r="103" spans="1:5">
      <c r="A103" s="1015">
        <v>11</v>
      </c>
      <c r="B103" s="1017" t="s">
        <v>42</v>
      </c>
      <c r="C103" s="1015"/>
      <c r="D103" s="1015"/>
      <c r="E103" s="1015"/>
    </row>
    <row r="104" spans="1:5">
      <c r="A104" s="1015" t="s">
        <v>98</v>
      </c>
      <c r="B104" s="1017" t="s">
        <v>110</v>
      </c>
      <c r="C104" s="1015"/>
      <c r="D104" s="1015"/>
      <c r="E104" s="1015"/>
    </row>
    <row r="105" spans="1:5">
      <c r="A105" s="1015">
        <v>1</v>
      </c>
      <c r="B105" s="1017" t="s">
        <v>111</v>
      </c>
      <c r="C105" s="1015"/>
      <c r="D105" s="1015"/>
      <c r="E105" s="1015"/>
    </row>
    <row r="106" spans="1:5">
      <c r="A106" s="1015">
        <v>2</v>
      </c>
      <c r="B106" s="1017" t="s">
        <v>112</v>
      </c>
      <c r="C106" s="1015"/>
      <c r="D106" s="1015"/>
      <c r="E106" s="1015"/>
    </row>
    <row r="107" spans="1:5">
      <c r="A107" s="1015">
        <v>3</v>
      </c>
      <c r="B107" s="1017" t="s">
        <v>113</v>
      </c>
      <c r="C107" s="1015"/>
      <c r="D107" s="1015"/>
      <c r="E107" s="1015"/>
    </row>
    <row r="108" ht="33.75" spans="1:5">
      <c r="A108" s="1015">
        <v>4</v>
      </c>
      <c r="B108" s="1017" t="s">
        <v>114</v>
      </c>
      <c r="C108" s="1015"/>
      <c r="D108" s="1015"/>
      <c r="E108" s="1015"/>
    </row>
    <row r="109" spans="1:5">
      <c r="A109" s="1015">
        <v>5</v>
      </c>
      <c r="B109" s="1017" t="s">
        <v>115</v>
      </c>
      <c r="C109" s="1015"/>
      <c r="D109" s="1015"/>
      <c r="E109" s="1015"/>
    </row>
    <row r="110" spans="1:5">
      <c r="A110" s="1015">
        <v>6</v>
      </c>
      <c r="B110" s="1017" t="s">
        <v>116</v>
      </c>
      <c r="C110" s="1015"/>
      <c r="D110" s="1015"/>
      <c r="E110" s="1015"/>
    </row>
    <row r="111" spans="1:5">
      <c r="A111" s="1015">
        <v>7</v>
      </c>
      <c r="B111" s="1017" t="s">
        <v>117</v>
      </c>
      <c r="C111" s="1015"/>
      <c r="D111" s="1015"/>
      <c r="E111" s="1015"/>
    </row>
    <row r="112" spans="1:5">
      <c r="A112" s="1015">
        <v>8</v>
      </c>
      <c r="B112" s="1017" t="s">
        <v>118</v>
      </c>
      <c r="C112" s="1015"/>
      <c r="D112" s="1015"/>
      <c r="E112" s="1015"/>
    </row>
    <row r="113" ht="22.5" spans="1:5">
      <c r="A113" s="1015">
        <v>9</v>
      </c>
      <c r="B113" s="1017" t="s">
        <v>119</v>
      </c>
      <c r="C113" s="1015"/>
      <c r="D113" s="1015"/>
      <c r="E113" s="1015"/>
    </row>
    <row r="114" ht="22.5" spans="1:5">
      <c r="A114" s="1015">
        <v>10</v>
      </c>
      <c r="B114" s="1017" t="s">
        <v>120</v>
      </c>
      <c r="C114" s="1015"/>
      <c r="D114" s="1015"/>
      <c r="E114" s="1015"/>
    </row>
    <row r="115" ht="22.5" spans="1:5">
      <c r="A115" s="1015">
        <v>11</v>
      </c>
      <c r="B115" s="1017" t="s">
        <v>121</v>
      </c>
      <c r="C115" s="1015"/>
      <c r="D115" s="1015"/>
      <c r="E115" s="1015"/>
    </row>
    <row r="116" ht="22.5" spans="1:5">
      <c r="A116" s="1015">
        <v>12</v>
      </c>
      <c r="B116" s="1017" t="s">
        <v>122</v>
      </c>
      <c r="C116" s="1015"/>
      <c r="D116" s="1015"/>
      <c r="E116" s="1015"/>
    </row>
    <row r="117" spans="1:5">
      <c r="A117" s="1015">
        <v>13</v>
      </c>
      <c r="B117" s="1017" t="s">
        <v>123</v>
      </c>
      <c r="C117" s="1015"/>
      <c r="D117" s="1015"/>
      <c r="E117" s="1015"/>
    </row>
    <row r="118" spans="1:5">
      <c r="A118" s="1015">
        <v>14</v>
      </c>
      <c r="B118" s="1017" t="s">
        <v>124</v>
      </c>
      <c r="C118" s="1015"/>
      <c r="D118" s="1015"/>
      <c r="E118" s="1015"/>
    </row>
    <row r="119" spans="1:5">
      <c r="A119" s="1015">
        <v>15</v>
      </c>
      <c r="B119" s="1017" t="s">
        <v>125</v>
      </c>
      <c r="C119" s="1015"/>
      <c r="D119" s="1015"/>
      <c r="E119" s="1015"/>
    </row>
    <row r="120" spans="1:5">
      <c r="A120" s="1015">
        <v>16</v>
      </c>
      <c r="B120" s="1017" t="s">
        <v>126</v>
      </c>
      <c r="C120" s="1015"/>
      <c r="D120" s="1015"/>
      <c r="E120" s="1015"/>
    </row>
    <row r="121" spans="1:5">
      <c r="A121" s="1015">
        <v>17</v>
      </c>
      <c r="B121" s="1017" t="s">
        <v>127</v>
      </c>
      <c r="C121" s="1015"/>
      <c r="D121" s="1015"/>
      <c r="E121" s="1015"/>
    </row>
    <row r="122" spans="1:5">
      <c r="A122" s="1015">
        <v>18</v>
      </c>
      <c r="B122" s="1017" t="s">
        <v>128</v>
      </c>
      <c r="C122" s="1015"/>
      <c r="D122" s="1015"/>
      <c r="E122" s="1015"/>
    </row>
    <row r="123" spans="1:5">
      <c r="A123" s="1015">
        <v>19</v>
      </c>
      <c r="B123" s="1017" t="s">
        <v>129</v>
      </c>
      <c r="C123" s="1015"/>
      <c r="D123" s="1015"/>
      <c r="E123" s="1015"/>
    </row>
    <row r="124" spans="1:5">
      <c r="A124" s="1015">
        <v>20</v>
      </c>
      <c r="B124" s="1017" t="s">
        <v>130</v>
      </c>
      <c r="C124" s="1015"/>
      <c r="D124" s="1015"/>
      <c r="E124" s="1015"/>
    </row>
    <row r="125" spans="1:5">
      <c r="A125" s="1015">
        <v>21</v>
      </c>
      <c r="B125" s="1017" t="s">
        <v>42</v>
      </c>
      <c r="C125" s="1015"/>
      <c r="D125" s="1015"/>
      <c r="E125" s="1015"/>
    </row>
    <row r="126" spans="1:5">
      <c r="A126" s="1015" t="s">
        <v>131</v>
      </c>
      <c r="B126" s="1017" t="s">
        <v>132</v>
      </c>
      <c r="C126" s="1015"/>
      <c r="D126" s="1015"/>
      <c r="E126" s="1015"/>
    </row>
    <row r="127" spans="1:5">
      <c r="A127" s="1015"/>
      <c r="B127" s="1017" t="s">
        <v>133</v>
      </c>
      <c r="C127" s="1015"/>
      <c r="D127" s="1015"/>
      <c r="E127" s="1015"/>
    </row>
    <row r="128" spans="1:5">
      <c r="A128" s="1015">
        <v>1</v>
      </c>
      <c r="B128" s="1017" t="s">
        <v>134</v>
      </c>
      <c r="C128" s="1015"/>
      <c r="D128" s="1015"/>
      <c r="E128" s="1015"/>
    </row>
    <row r="129" spans="1:5">
      <c r="A129" s="1015">
        <v>2</v>
      </c>
      <c r="B129" s="1017" t="s">
        <v>135</v>
      </c>
      <c r="C129" s="1015"/>
      <c r="D129" s="1015"/>
      <c r="E129" s="1015"/>
    </row>
    <row r="130" spans="1:5">
      <c r="A130" s="1015">
        <v>3</v>
      </c>
      <c r="B130" s="1017" t="s">
        <v>136</v>
      </c>
      <c r="C130" s="1015"/>
      <c r="D130" s="1015"/>
      <c r="E130" s="1015"/>
    </row>
    <row r="131" spans="1:5">
      <c r="A131" s="1015">
        <v>4</v>
      </c>
      <c r="B131" s="1017" t="s">
        <v>137</v>
      </c>
      <c r="C131" s="1015"/>
      <c r="D131" s="1015"/>
      <c r="E131" s="1015"/>
    </row>
    <row r="132" spans="1:5">
      <c r="A132" s="1015">
        <v>5</v>
      </c>
      <c r="B132" s="1017" t="s">
        <v>138</v>
      </c>
      <c r="C132" s="1015"/>
      <c r="D132" s="1015"/>
      <c r="E132" s="1015"/>
    </row>
    <row r="133" spans="1:5">
      <c r="A133" s="1015">
        <v>6</v>
      </c>
      <c r="B133" s="1017" t="s">
        <v>42</v>
      </c>
      <c r="C133" s="1015"/>
      <c r="D133" s="1015"/>
      <c r="E133" s="1015"/>
    </row>
    <row r="134" spans="1:5">
      <c r="A134" s="1015" t="s">
        <v>139</v>
      </c>
      <c r="B134" s="1017" t="s">
        <v>140</v>
      </c>
      <c r="C134" s="1015"/>
      <c r="D134" s="1015"/>
      <c r="E134" s="1015"/>
    </row>
    <row r="135" spans="1:5">
      <c r="A135" s="1015">
        <v>1</v>
      </c>
      <c r="B135" s="1017" t="s">
        <v>141</v>
      </c>
      <c r="C135" s="1015"/>
      <c r="D135" s="1015"/>
      <c r="E135" s="1015"/>
    </row>
    <row r="136" spans="1:5">
      <c r="A136" s="1015">
        <v>2</v>
      </c>
      <c r="B136" s="1017" t="s">
        <v>142</v>
      </c>
      <c r="C136" s="1015"/>
      <c r="D136" s="1015"/>
      <c r="E136" s="1015"/>
    </row>
    <row r="137" spans="1:5">
      <c r="A137" s="1015">
        <v>3</v>
      </c>
      <c r="B137" s="1017" t="s">
        <v>143</v>
      </c>
      <c r="C137" s="1015"/>
      <c r="D137" s="1015"/>
      <c r="E137" s="1015"/>
    </row>
    <row r="138" spans="1:5">
      <c r="A138" s="1015">
        <v>4</v>
      </c>
      <c r="B138" s="1017" t="s">
        <v>144</v>
      </c>
      <c r="C138" s="1015"/>
      <c r="D138" s="1015"/>
      <c r="E138" s="1015"/>
    </row>
    <row r="139" spans="1:5">
      <c r="A139" s="1015">
        <v>5</v>
      </c>
      <c r="B139" s="1017" t="s">
        <v>145</v>
      </c>
      <c r="C139" s="1015"/>
      <c r="D139" s="1015"/>
      <c r="E139" s="1015"/>
    </row>
    <row r="140" spans="1:5">
      <c r="A140" s="1015">
        <v>6</v>
      </c>
      <c r="B140" s="1017" t="s">
        <v>42</v>
      </c>
      <c r="C140" s="1015"/>
      <c r="D140" s="1015"/>
      <c r="E140" s="1015"/>
    </row>
    <row r="141" spans="1:5">
      <c r="A141" s="1015" t="s">
        <v>146</v>
      </c>
      <c r="B141" s="1017" t="s">
        <v>147</v>
      </c>
      <c r="C141" s="1015"/>
      <c r="D141" s="1015"/>
      <c r="E141" s="1015"/>
    </row>
    <row r="142" spans="1:5">
      <c r="A142" s="1015">
        <v>1</v>
      </c>
      <c r="B142" s="1017" t="s">
        <v>148</v>
      </c>
      <c r="C142" s="1015"/>
      <c r="D142" s="1015"/>
      <c r="E142" s="1015"/>
    </row>
    <row r="143" spans="1:5">
      <c r="A143" s="1015">
        <v>2</v>
      </c>
      <c r="B143" s="1017" t="s">
        <v>149</v>
      </c>
      <c r="C143" s="1015"/>
      <c r="D143" s="1015"/>
      <c r="E143" s="1015"/>
    </row>
    <row r="144" ht="22.5" spans="1:5">
      <c r="A144" s="1015">
        <v>3</v>
      </c>
      <c r="B144" s="1017" t="s">
        <v>150</v>
      </c>
      <c r="C144" s="1015"/>
      <c r="D144" s="1015"/>
      <c r="E144" s="1015"/>
    </row>
    <row r="145" ht="22.5" spans="1:5">
      <c r="A145" s="1015">
        <v>4</v>
      </c>
      <c r="B145" s="1017" t="s">
        <v>151</v>
      </c>
      <c r="C145" s="1015"/>
      <c r="D145" s="1015"/>
      <c r="E145" s="1015"/>
    </row>
    <row r="146" spans="1:5">
      <c r="A146" s="1015">
        <v>5</v>
      </c>
      <c r="B146" s="1017" t="s">
        <v>152</v>
      </c>
      <c r="C146" s="1015"/>
      <c r="D146" s="1015"/>
      <c r="E146" s="1015"/>
    </row>
    <row r="147" ht="22.5" spans="1:5">
      <c r="A147" s="1015">
        <v>6</v>
      </c>
      <c r="B147" s="1017" t="s">
        <v>153</v>
      </c>
      <c r="C147" s="1015"/>
      <c r="D147" s="1015"/>
      <c r="E147" s="1015"/>
    </row>
    <row r="148" spans="1:5">
      <c r="A148" s="1015">
        <v>7</v>
      </c>
      <c r="B148" s="1017" t="s">
        <v>154</v>
      </c>
      <c r="C148" s="1015"/>
      <c r="D148" s="1015"/>
      <c r="E148" s="1015"/>
    </row>
    <row r="149" spans="1:5">
      <c r="A149" s="1015">
        <v>8</v>
      </c>
      <c r="B149" s="1017" t="s">
        <v>155</v>
      </c>
      <c r="C149" s="1015"/>
      <c r="D149" s="1015"/>
      <c r="E149" s="1015"/>
    </row>
    <row r="150" ht="22.5" spans="1:5">
      <c r="A150" s="1015">
        <v>9</v>
      </c>
      <c r="B150" s="1017" t="s">
        <v>156</v>
      </c>
      <c r="C150" s="1015"/>
      <c r="D150" s="1015"/>
      <c r="E150" s="1015"/>
    </row>
    <row r="151" spans="1:5">
      <c r="A151" s="1015">
        <v>10</v>
      </c>
      <c r="B151" s="1017" t="s">
        <v>42</v>
      </c>
      <c r="C151" s="1015"/>
      <c r="D151" s="1015"/>
      <c r="E151" s="1015"/>
    </row>
    <row r="152" spans="1:5">
      <c r="A152" s="1015" t="s">
        <v>157</v>
      </c>
      <c r="B152" s="1017" t="s">
        <v>158</v>
      </c>
      <c r="C152" s="1015"/>
      <c r="D152" s="1015"/>
      <c r="E152" s="1015"/>
    </row>
    <row r="153" spans="1:5">
      <c r="A153" s="1015">
        <v>1</v>
      </c>
      <c r="B153" s="1017" t="s">
        <v>159</v>
      </c>
      <c r="C153" s="1015"/>
      <c r="D153" s="1015"/>
      <c r="E153" s="1015"/>
    </row>
    <row r="154" spans="1:5">
      <c r="A154" s="1015">
        <v>2</v>
      </c>
      <c r="B154" s="1017" t="s">
        <v>160</v>
      </c>
      <c r="C154" s="1015"/>
      <c r="D154" s="1015"/>
      <c r="E154" s="1015"/>
    </row>
    <row r="155" spans="1:5">
      <c r="A155" s="1015">
        <v>3</v>
      </c>
      <c r="B155" s="1017" t="s">
        <v>85</v>
      </c>
      <c r="C155" s="1015"/>
      <c r="D155" s="1015"/>
      <c r="E155" s="1015"/>
    </row>
    <row r="156" spans="1:5">
      <c r="A156" s="1018" t="s">
        <v>161</v>
      </c>
      <c r="B156" s="1019" t="s">
        <v>162</v>
      </c>
      <c r="C156" s="1015"/>
      <c r="D156" s="1015"/>
      <c r="E156" s="1015"/>
    </row>
    <row r="157" ht="33.75" spans="1:5">
      <c r="A157" s="1019"/>
      <c r="B157" s="1019" t="s">
        <v>163</v>
      </c>
      <c r="C157" s="1015"/>
      <c r="D157" s="1015"/>
      <c r="E157" s="1015"/>
    </row>
    <row r="158" spans="1:5">
      <c r="A158" s="1019"/>
      <c r="B158" s="1019" t="s">
        <v>164</v>
      </c>
      <c r="C158" s="1015"/>
      <c r="D158" s="1015"/>
      <c r="E158" s="1015"/>
    </row>
    <row r="159" spans="1:5">
      <c r="A159" s="1019">
        <v>1</v>
      </c>
      <c r="B159" s="1019" t="s">
        <v>165</v>
      </c>
      <c r="C159" s="1015"/>
      <c r="D159" s="1015"/>
      <c r="E159" s="1015"/>
    </row>
    <row r="160" spans="1:5">
      <c r="A160" s="1019">
        <v>2</v>
      </c>
      <c r="B160" s="1019" t="s">
        <v>166</v>
      </c>
      <c r="C160" s="1015"/>
      <c r="D160" s="1015"/>
      <c r="E160" s="1015"/>
    </row>
    <row r="161" spans="1:5">
      <c r="A161" s="1019">
        <v>3</v>
      </c>
      <c r="B161" s="1019" t="s">
        <v>167</v>
      </c>
      <c r="C161" s="1015"/>
      <c r="D161" s="1015"/>
      <c r="E161" s="1015"/>
    </row>
    <row r="162" spans="1:5">
      <c r="A162" s="1019">
        <v>4</v>
      </c>
      <c r="B162" s="1019" t="s">
        <v>168</v>
      </c>
      <c r="C162" s="1015"/>
      <c r="D162" s="1015"/>
      <c r="E162" s="1015"/>
    </row>
    <row r="163" spans="1:5">
      <c r="A163" s="1019">
        <v>5</v>
      </c>
      <c r="B163" s="1019" t="s">
        <v>169</v>
      </c>
      <c r="C163" s="1015"/>
      <c r="D163" s="1015"/>
      <c r="E163" s="1015"/>
    </row>
    <row r="164" spans="1:5">
      <c r="A164" s="1019">
        <v>6</v>
      </c>
      <c r="B164" s="1019" t="s">
        <v>170</v>
      </c>
      <c r="C164" s="1015"/>
      <c r="D164" s="1015"/>
      <c r="E164" s="1015"/>
    </row>
    <row r="165" spans="1:5">
      <c r="A165" s="1019">
        <v>7</v>
      </c>
      <c r="B165" s="1019" t="s">
        <v>171</v>
      </c>
      <c r="C165" s="1015"/>
      <c r="D165" s="1015"/>
      <c r="E165" s="1015"/>
    </row>
    <row r="166" spans="1:5">
      <c r="A166" s="1019">
        <v>8</v>
      </c>
      <c r="B166" s="1019" t="s">
        <v>172</v>
      </c>
      <c r="C166" s="1015"/>
      <c r="D166" s="1015"/>
      <c r="E166" s="1015"/>
    </row>
    <row r="167" spans="1:5">
      <c r="A167" s="1019">
        <v>9</v>
      </c>
      <c r="B167" s="1019" t="s">
        <v>173</v>
      </c>
      <c r="C167" s="1015"/>
      <c r="D167" s="1015"/>
      <c r="E167" s="1015"/>
    </row>
    <row r="168" spans="1:5">
      <c r="A168" s="1019">
        <v>10</v>
      </c>
      <c r="B168" s="1019" t="s">
        <v>174</v>
      </c>
      <c r="C168" s="1015"/>
      <c r="D168" s="1015"/>
      <c r="E168" s="1015"/>
    </row>
    <row r="169" ht="23.25" spans="1:5">
      <c r="A169" s="1019">
        <v>11</v>
      </c>
      <c r="B169" s="1019" t="s">
        <v>175</v>
      </c>
      <c r="C169" s="1015"/>
      <c r="D169" s="1015"/>
      <c r="E169" s="1015"/>
    </row>
    <row r="170" spans="1:5">
      <c r="A170" s="1019"/>
      <c r="B170" s="1019" t="s">
        <v>176</v>
      </c>
      <c r="C170" s="1015"/>
      <c r="D170" s="1015"/>
      <c r="E170" s="1015"/>
    </row>
    <row r="171" spans="1:5">
      <c r="A171" s="1019">
        <v>1</v>
      </c>
      <c r="B171" s="1019" t="s">
        <v>177</v>
      </c>
      <c r="C171" s="1015"/>
      <c r="D171" s="1015"/>
      <c r="E171" s="1015"/>
    </row>
    <row r="172" spans="1:5">
      <c r="A172" s="1019">
        <v>2</v>
      </c>
      <c r="B172" s="1019" t="s">
        <v>178</v>
      </c>
      <c r="C172" s="1015"/>
      <c r="D172" s="1015"/>
      <c r="E172" s="1015"/>
    </row>
    <row r="173" spans="1:5">
      <c r="A173" s="1019">
        <v>3</v>
      </c>
      <c r="B173" s="1019" t="s">
        <v>179</v>
      </c>
      <c r="C173" s="1015"/>
      <c r="D173" s="1015"/>
      <c r="E173" s="1015"/>
    </row>
    <row r="174" ht="22.5" spans="1:5">
      <c r="A174" s="1019">
        <v>4</v>
      </c>
      <c r="B174" s="1019" t="s">
        <v>180</v>
      </c>
      <c r="C174" s="1015"/>
      <c r="D174" s="1015"/>
      <c r="E174" s="1015"/>
    </row>
    <row r="175" spans="1:5">
      <c r="A175" s="1019">
        <v>5</v>
      </c>
      <c r="B175" s="1019" t="s">
        <v>181</v>
      </c>
      <c r="C175" s="1015"/>
      <c r="D175" s="1015"/>
      <c r="E175" s="1015"/>
    </row>
    <row r="176" spans="1:5">
      <c r="A176" s="1019">
        <v>6</v>
      </c>
      <c r="B176" s="1019" t="s">
        <v>182</v>
      </c>
      <c r="C176" s="1015"/>
      <c r="D176" s="1015"/>
      <c r="E176" s="1015"/>
    </row>
    <row r="177" spans="1:5">
      <c r="A177" s="1019">
        <v>7</v>
      </c>
      <c r="B177" s="1019" t="s">
        <v>183</v>
      </c>
      <c r="C177" s="1015"/>
      <c r="D177" s="1015"/>
      <c r="E177" s="1015"/>
    </row>
    <row r="178" spans="1:5">
      <c r="A178" s="1019">
        <v>8</v>
      </c>
      <c r="B178" s="1019" t="s">
        <v>184</v>
      </c>
      <c r="C178" s="1015"/>
      <c r="D178" s="1015"/>
      <c r="E178" s="1015"/>
    </row>
    <row r="179" spans="1:5">
      <c r="A179" s="1019">
        <v>9</v>
      </c>
      <c r="B179" s="1019" t="s">
        <v>185</v>
      </c>
      <c r="C179" s="1015"/>
      <c r="D179" s="1015"/>
      <c r="E179" s="1015"/>
    </row>
    <row r="180" spans="1:5">
      <c r="A180" s="1019">
        <v>10</v>
      </c>
      <c r="B180" s="1019" t="s">
        <v>186</v>
      </c>
      <c r="C180" s="1015"/>
      <c r="D180" s="1015"/>
      <c r="E180" s="1015"/>
    </row>
    <row r="181" spans="1:5">
      <c r="A181" s="1019">
        <v>11</v>
      </c>
      <c r="B181" s="1019" t="s">
        <v>187</v>
      </c>
      <c r="C181" s="1015"/>
      <c r="D181" s="1015"/>
      <c r="E181" s="1015"/>
    </row>
    <row r="182" spans="1:5">
      <c r="A182" s="1019">
        <v>12</v>
      </c>
      <c r="B182" s="1019" t="s">
        <v>188</v>
      </c>
      <c r="C182" s="1015"/>
      <c r="D182" s="1015"/>
      <c r="E182" s="1015"/>
    </row>
    <row r="183" spans="1:5">
      <c r="A183" s="1019">
        <v>13</v>
      </c>
      <c r="B183" s="1019" t="s">
        <v>171</v>
      </c>
      <c r="C183" s="1015"/>
      <c r="D183" s="1015"/>
      <c r="E183" s="1015"/>
    </row>
    <row r="184" spans="1:5">
      <c r="A184" s="1019">
        <v>14</v>
      </c>
      <c r="B184" s="1019" t="s">
        <v>189</v>
      </c>
      <c r="C184" s="1015"/>
      <c r="D184" s="1015"/>
      <c r="E184" s="1015"/>
    </row>
    <row r="185" spans="1:5">
      <c r="A185" s="1019">
        <v>15</v>
      </c>
      <c r="B185" s="1019" t="s">
        <v>190</v>
      </c>
      <c r="C185" s="1015"/>
      <c r="D185" s="1015"/>
      <c r="E185" s="1015"/>
    </row>
    <row r="186" spans="1:5">
      <c r="A186" s="1019">
        <v>16</v>
      </c>
      <c r="B186" s="1019" t="s">
        <v>191</v>
      </c>
      <c r="C186" s="1015"/>
      <c r="D186" s="1015"/>
      <c r="E186" s="1015"/>
    </row>
    <row r="187" spans="1:5">
      <c r="A187" s="1019">
        <v>17</v>
      </c>
      <c r="B187" s="1019" t="s">
        <v>174</v>
      </c>
      <c r="C187" s="1015"/>
      <c r="D187" s="1015"/>
      <c r="E187" s="1015"/>
    </row>
    <row r="188" spans="1:5">
      <c r="A188" s="1019">
        <v>18</v>
      </c>
      <c r="B188" s="1019" t="s">
        <v>192</v>
      </c>
      <c r="C188" s="1015"/>
      <c r="D188" s="1015"/>
      <c r="E188" s="1015"/>
    </row>
    <row r="189" spans="1:5">
      <c r="A189" s="1019">
        <v>19</v>
      </c>
      <c r="B189" s="1019" t="s">
        <v>168</v>
      </c>
      <c r="C189" s="1015"/>
      <c r="D189" s="1015"/>
      <c r="E189" s="1015"/>
    </row>
    <row r="190" spans="1:5">
      <c r="A190" s="1019">
        <v>20</v>
      </c>
      <c r="B190" s="1019" t="s">
        <v>193</v>
      </c>
      <c r="C190" s="1015"/>
      <c r="D190" s="1015"/>
      <c r="E190" s="1015"/>
    </row>
    <row r="191" spans="1:5">
      <c r="A191" s="1019">
        <v>21</v>
      </c>
      <c r="B191" s="1019" t="s">
        <v>194</v>
      </c>
      <c r="C191" s="1015"/>
      <c r="D191" s="1015"/>
      <c r="E191" s="1015"/>
    </row>
    <row r="192" spans="1:5">
      <c r="A192" s="1019">
        <v>22</v>
      </c>
      <c r="B192" s="1019" t="s">
        <v>195</v>
      </c>
      <c r="C192" s="1015"/>
      <c r="D192" s="1015"/>
      <c r="E192" s="1015"/>
    </row>
    <row r="193" spans="1:5">
      <c r="A193" s="1019">
        <v>23</v>
      </c>
      <c r="B193" s="1019" t="s">
        <v>196</v>
      </c>
      <c r="C193" s="1015"/>
      <c r="D193" s="1015"/>
      <c r="E193" s="1015"/>
    </row>
    <row r="194" spans="1:5">
      <c r="A194" s="1015"/>
      <c r="B194" s="1017"/>
      <c r="C194" s="1015"/>
      <c r="D194" s="1015"/>
      <c r="E194" s="1015"/>
    </row>
    <row r="196" spans="1:5">
      <c r="A196" s="1011" t="s">
        <v>6</v>
      </c>
      <c r="B196" s="1011" t="s">
        <v>197</v>
      </c>
      <c r="C196" s="1012"/>
      <c r="D196" s="1012"/>
      <c r="E196" s="1012"/>
    </row>
    <row r="197" spans="1:5">
      <c r="A197" s="1011">
        <v>1</v>
      </c>
      <c r="B197" s="1011" t="s">
        <v>198</v>
      </c>
      <c r="C197" s="1012"/>
      <c r="D197" s="1012"/>
      <c r="E197" s="1012"/>
    </row>
    <row r="198" spans="1:5">
      <c r="A198" s="1011">
        <v>2</v>
      </c>
      <c r="B198" s="1011" t="s">
        <v>199</v>
      </c>
      <c r="C198" s="1012"/>
      <c r="D198" s="1012"/>
      <c r="E198" s="1012"/>
    </row>
    <row r="199" spans="1:5">
      <c r="A199" s="1011">
        <v>3</v>
      </c>
      <c r="B199" s="1011" t="s">
        <v>200</v>
      </c>
      <c r="C199" s="1012"/>
      <c r="D199" s="1012"/>
      <c r="E199" s="1012"/>
    </row>
    <row r="200" spans="1:5">
      <c r="A200" s="1011">
        <v>4</v>
      </c>
      <c r="B200" s="1011" t="s">
        <v>201</v>
      </c>
      <c r="C200" s="1012"/>
      <c r="D200" s="1012"/>
      <c r="E200" s="1012"/>
    </row>
    <row r="201" spans="1:5">
      <c r="A201" s="1011">
        <v>5</v>
      </c>
      <c r="B201" s="1011" t="s">
        <v>202</v>
      </c>
      <c r="C201" s="1012"/>
      <c r="D201" s="1012"/>
      <c r="E201" s="1012"/>
    </row>
    <row r="202" spans="1:5">
      <c r="A202" s="1011" t="s">
        <v>20</v>
      </c>
      <c r="B202" s="1011" t="s">
        <v>203</v>
      </c>
      <c r="C202" s="1012"/>
      <c r="D202" s="1012"/>
      <c r="E202" s="1012"/>
    </row>
    <row r="203" spans="1:5">
      <c r="A203" s="1011">
        <v>1</v>
      </c>
      <c r="B203" s="1011" t="s">
        <v>204</v>
      </c>
      <c r="C203" s="1012"/>
      <c r="D203" s="1012"/>
      <c r="E203" s="1012"/>
    </row>
    <row r="204" spans="1:5">
      <c r="A204" s="1011">
        <v>2</v>
      </c>
      <c r="B204" s="1011" t="s">
        <v>205</v>
      </c>
      <c r="C204" s="1012"/>
      <c r="D204" s="1012"/>
      <c r="E204" s="1012"/>
    </row>
    <row r="205" ht="22.5" spans="1:5">
      <c r="A205" s="1011">
        <v>3</v>
      </c>
      <c r="B205" s="1011" t="s">
        <v>206</v>
      </c>
      <c r="C205" s="1012"/>
      <c r="D205" s="1012"/>
      <c r="E205" s="1012"/>
    </row>
    <row r="206" ht="22.5" spans="1:5">
      <c r="A206" s="1011">
        <v>4</v>
      </c>
      <c r="B206" s="1011" t="s">
        <v>207</v>
      </c>
      <c r="C206" s="1012"/>
      <c r="D206" s="1012"/>
      <c r="E206" s="1012"/>
    </row>
    <row r="207" spans="1:5">
      <c r="A207" s="1011">
        <v>5</v>
      </c>
      <c r="B207" s="1011" t="s">
        <v>208</v>
      </c>
      <c r="C207" s="1012"/>
      <c r="D207" s="1012"/>
      <c r="E207" s="1012"/>
    </row>
    <row r="208" ht="22.5" spans="1:5">
      <c r="A208" s="1011">
        <v>6</v>
      </c>
      <c r="B208" s="1011" t="s">
        <v>209</v>
      </c>
      <c r="C208" s="1012"/>
      <c r="D208" s="1012"/>
      <c r="E208" s="1012"/>
    </row>
    <row r="209" ht="33.75" spans="1:5">
      <c r="A209" s="1011">
        <v>7</v>
      </c>
      <c r="B209" s="1011" t="s">
        <v>210</v>
      </c>
      <c r="C209" s="1012"/>
      <c r="D209" s="1012"/>
      <c r="E209" s="1012"/>
    </row>
    <row r="210" spans="1:5">
      <c r="A210" s="1011" t="s">
        <v>43</v>
      </c>
      <c r="B210" s="1011" t="s">
        <v>211</v>
      </c>
      <c r="C210" s="1012"/>
      <c r="D210" s="1012"/>
      <c r="E210" s="1012"/>
    </row>
    <row r="211" spans="1:5">
      <c r="A211" s="1011">
        <v>1</v>
      </c>
      <c r="B211" s="1011" t="s">
        <v>212</v>
      </c>
      <c r="C211" s="1012"/>
      <c r="D211" s="1012"/>
      <c r="E211" s="1012"/>
    </row>
    <row r="212" spans="1:5">
      <c r="A212" s="1011">
        <v>2</v>
      </c>
      <c r="B212" s="1011" t="s">
        <v>213</v>
      </c>
      <c r="C212" s="1012"/>
      <c r="D212" s="1012"/>
      <c r="E212" s="1012"/>
    </row>
    <row r="213" spans="1:5">
      <c r="A213" s="1011">
        <v>3</v>
      </c>
      <c r="B213" s="1011" t="s">
        <v>214</v>
      </c>
      <c r="C213" s="1012"/>
      <c r="D213" s="1012"/>
      <c r="E213" s="1012"/>
    </row>
    <row r="214" spans="1:5">
      <c r="A214" s="1011">
        <v>4</v>
      </c>
      <c r="B214" s="1011" t="s">
        <v>215</v>
      </c>
      <c r="C214" s="1012"/>
      <c r="D214" s="1012"/>
      <c r="E214" s="1012"/>
    </row>
    <row r="215" spans="1:5">
      <c r="A215" s="1011">
        <v>5</v>
      </c>
      <c r="B215" s="1011" t="s">
        <v>216</v>
      </c>
      <c r="C215" s="1012"/>
      <c r="D215" s="1012"/>
      <c r="E215" s="1012"/>
    </row>
    <row r="216" spans="1:5">
      <c r="A216" s="1011" t="s">
        <v>43</v>
      </c>
      <c r="B216" s="1011" t="s">
        <v>217</v>
      </c>
      <c r="C216" s="1012"/>
      <c r="D216" s="1012"/>
      <c r="E216" s="1012"/>
    </row>
    <row r="217" spans="1:5">
      <c r="A217" s="1011">
        <v>1</v>
      </c>
      <c r="B217" s="1011" t="s">
        <v>218</v>
      </c>
      <c r="C217" s="1012"/>
      <c r="D217" s="1012"/>
      <c r="E217" s="1012"/>
    </row>
    <row r="218" ht="22.5" spans="1:5">
      <c r="A218" s="1011">
        <v>2</v>
      </c>
      <c r="B218" s="1011" t="s">
        <v>219</v>
      </c>
      <c r="C218" s="1012"/>
      <c r="D218" s="1012"/>
      <c r="E218" s="1012"/>
    </row>
    <row r="219" spans="1:5">
      <c r="A219" s="1011">
        <v>3</v>
      </c>
      <c r="B219" s="1011" t="s">
        <v>220</v>
      </c>
      <c r="C219" s="1012"/>
      <c r="D219" s="1012"/>
      <c r="E219" s="1012"/>
    </row>
    <row r="220" spans="1:5">
      <c r="A220" s="1011" t="s">
        <v>221</v>
      </c>
      <c r="B220" s="1011" t="s">
        <v>222</v>
      </c>
      <c r="C220" s="1012"/>
      <c r="D220" s="1012"/>
      <c r="E220" s="1012"/>
    </row>
    <row r="221" spans="1:5">
      <c r="A221" s="1011">
        <v>1</v>
      </c>
      <c r="B221" s="1011" t="s">
        <v>223</v>
      </c>
      <c r="C221" s="1012"/>
      <c r="D221" s="1012"/>
      <c r="E221" s="1012"/>
    </row>
    <row r="222" spans="1:5">
      <c r="A222" s="1011">
        <v>2</v>
      </c>
      <c r="B222" s="1011" t="s">
        <v>224</v>
      </c>
      <c r="C222" s="1012"/>
      <c r="D222" s="1012"/>
      <c r="E222" s="1012"/>
    </row>
    <row r="223" spans="1:5">
      <c r="A223" s="1011" t="s">
        <v>225</v>
      </c>
      <c r="B223" s="1011" t="s">
        <v>226</v>
      </c>
      <c r="C223" s="1012"/>
      <c r="D223" s="1012"/>
      <c r="E223" s="1012"/>
    </row>
    <row r="224" spans="1:5">
      <c r="A224" s="1011">
        <v>1</v>
      </c>
      <c r="B224" s="1011" t="s">
        <v>227</v>
      </c>
      <c r="C224" s="1012"/>
      <c r="D224" s="1012"/>
      <c r="E224" s="1012"/>
    </row>
    <row r="225" spans="1:5">
      <c r="A225" s="1011">
        <v>2</v>
      </c>
      <c r="B225" s="1011" t="s">
        <v>228</v>
      </c>
      <c r="C225" s="1012"/>
      <c r="D225" s="1012"/>
      <c r="E225" s="1012"/>
    </row>
    <row r="226" spans="1:5">
      <c r="A226" s="1011">
        <v>3</v>
      </c>
      <c r="B226" s="1011" t="s">
        <v>229</v>
      </c>
      <c r="C226" s="1012"/>
      <c r="D226" s="1012"/>
      <c r="E226" s="1012"/>
    </row>
    <row r="227" spans="1:5">
      <c r="A227" s="1011">
        <v>4</v>
      </c>
      <c r="B227" s="1011" t="s">
        <v>230</v>
      </c>
      <c r="C227" s="1012"/>
      <c r="D227" s="1012"/>
      <c r="E227" s="1012"/>
    </row>
    <row r="228" spans="1:5">
      <c r="A228" s="1011" t="s">
        <v>231</v>
      </c>
      <c r="B228" s="1011" t="s">
        <v>232</v>
      </c>
      <c r="C228" s="1012"/>
      <c r="D228" s="1012"/>
      <c r="E228" s="1012"/>
    </row>
    <row r="229" spans="1:5">
      <c r="A229" s="1011">
        <v>1</v>
      </c>
      <c r="B229" s="1011" t="s">
        <v>233</v>
      </c>
      <c r="C229" s="1012"/>
      <c r="D229" s="1012"/>
      <c r="E229" s="1012"/>
    </row>
    <row r="230" spans="1:5">
      <c r="A230" s="1011">
        <v>2</v>
      </c>
      <c r="B230" s="1011" t="s">
        <v>234</v>
      </c>
      <c r="C230" s="1012"/>
      <c r="D230" s="1012"/>
      <c r="E230" s="1012"/>
    </row>
    <row r="231" spans="1:5">
      <c r="A231" s="1011">
        <v>3</v>
      </c>
      <c r="B231" s="1011" t="s">
        <v>235</v>
      </c>
      <c r="C231" s="1012"/>
      <c r="D231" s="1012"/>
      <c r="E231" s="1012"/>
    </row>
    <row r="232" spans="1:5">
      <c r="A232" s="1011">
        <v>4</v>
      </c>
      <c r="B232" s="1011" t="s">
        <v>236</v>
      </c>
      <c r="C232" s="1012"/>
      <c r="D232" s="1012"/>
      <c r="E232" s="1012"/>
    </row>
    <row r="233" spans="1:5">
      <c r="A233" s="1011" t="s">
        <v>237</v>
      </c>
      <c r="B233" s="1011" t="s">
        <v>238</v>
      </c>
      <c r="C233" s="1012"/>
      <c r="D233" s="1012"/>
      <c r="E233" s="1012"/>
    </row>
    <row r="234" spans="1:5">
      <c r="A234" s="1011">
        <v>1</v>
      </c>
      <c r="B234" s="1011" t="s">
        <v>239</v>
      </c>
      <c r="C234" s="1012"/>
      <c r="D234" s="1012"/>
      <c r="E234" s="1012"/>
    </row>
    <row r="235" spans="1:5">
      <c r="A235" s="1011">
        <v>2</v>
      </c>
      <c r="B235" s="1011" t="s">
        <v>240</v>
      </c>
      <c r="C235" s="1012"/>
      <c r="D235" s="1012"/>
      <c r="E235" s="1012"/>
    </row>
    <row r="236" spans="1:5">
      <c r="A236" s="1011">
        <v>3</v>
      </c>
      <c r="B236" s="1011" t="s">
        <v>241</v>
      </c>
      <c r="C236" s="1012"/>
      <c r="D236" s="1012"/>
      <c r="E236" s="1012"/>
    </row>
    <row r="237" spans="1:5">
      <c r="A237" s="1011" t="s">
        <v>242</v>
      </c>
      <c r="B237" s="1011" t="s">
        <v>243</v>
      </c>
      <c r="C237" s="1012"/>
      <c r="D237" s="1012"/>
      <c r="E237" s="1012"/>
    </row>
    <row r="238" spans="1:5">
      <c r="A238" s="1011">
        <v>1</v>
      </c>
      <c r="B238" s="1011" t="s">
        <v>244</v>
      </c>
      <c r="C238" s="1012"/>
      <c r="D238" s="1012"/>
      <c r="E238" s="1012"/>
    </row>
    <row r="239" spans="1:5">
      <c r="A239" s="1011">
        <v>2</v>
      </c>
      <c r="B239" s="1011" t="s">
        <v>245</v>
      </c>
      <c r="C239" s="1012"/>
      <c r="D239" s="1012"/>
      <c r="E239" s="1012"/>
    </row>
    <row r="240" spans="1:5">
      <c r="A240" s="1011">
        <v>3</v>
      </c>
      <c r="B240" s="1011" t="s">
        <v>246</v>
      </c>
      <c r="C240" s="1012"/>
      <c r="D240" s="1012"/>
      <c r="E240" s="1012"/>
    </row>
    <row r="241" spans="1:5">
      <c r="A241" s="1011" t="s">
        <v>247</v>
      </c>
      <c r="B241" s="1011" t="s">
        <v>248</v>
      </c>
      <c r="C241" s="1012"/>
      <c r="D241" s="1012"/>
      <c r="E241" s="1012"/>
    </row>
    <row r="242" spans="1:5">
      <c r="A242" s="1011">
        <v>1</v>
      </c>
      <c r="B242" s="1011" t="s">
        <v>249</v>
      </c>
      <c r="C242" s="1012"/>
      <c r="D242" s="1012"/>
      <c r="E242" s="1012"/>
    </row>
    <row r="243" spans="1:5">
      <c r="A243" s="1011">
        <v>2</v>
      </c>
      <c r="B243" s="1011" t="s">
        <v>250</v>
      </c>
      <c r="C243" s="1012"/>
      <c r="D243" s="1012"/>
      <c r="E243" s="1012"/>
    </row>
    <row r="244" spans="1:5">
      <c r="A244" s="1011">
        <v>3</v>
      </c>
      <c r="B244" s="1011" t="s">
        <v>251</v>
      </c>
      <c r="C244" s="1012"/>
      <c r="D244" s="1012"/>
      <c r="E244" s="1012"/>
    </row>
    <row r="245" spans="1:5">
      <c r="A245" s="1011" t="s">
        <v>252</v>
      </c>
      <c r="B245" s="1011" t="s">
        <v>253</v>
      </c>
      <c r="C245" s="1012"/>
      <c r="D245" s="1012"/>
      <c r="E245" s="1012"/>
    </row>
    <row r="246" spans="1:5">
      <c r="A246" s="1011">
        <v>1</v>
      </c>
      <c r="B246" s="1011" t="s">
        <v>254</v>
      </c>
      <c r="C246" s="1012"/>
      <c r="D246" s="1012"/>
      <c r="E246" s="1012"/>
    </row>
    <row r="247" spans="1:5">
      <c r="A247" s="1011">
        <v>2</v>
      </c>
      <c r="B247" s="1011" t="s">
        <v>255</v>
      </c>
      <c r="C247" s="1012"/>
      <c r="D247" s="1012"/>
      <c r="E247" s="1012"/>
    </row>
    <row r="248" spans="1:5">
      <c r="A248" s="1011" t="s">
        <v>252</v>
      </c>
      <c r="B248" s="1011" t="s">
        <v>256</v>
      </c>
      <c r="C248" s="1012"/>
      <c r="D248" s="1012"/>
      <c r="E248" s="1012"/>
    </row>
    <row r="249" spans="1:5">
      <c r="A249" s="1011">
        <v>1</v>
      </c>
      <c r="B249" s="1011" t="s">
        <v>257</v>
      </c>
      <c r="C249" s="1012"/>
      <c r="D249" s="1012"/>
      <c r="E249" s="1012"/>
    </row>
    <row r="250" spans="1:5">
      <c r="A250" s="1011">
        <v>2</v>
      </c>
      <c r="B250" s="1011" t="s">
        <v>258</v>
      </c>
      <c r="C250" s="1012"/>
      <c r="D250" s="1012"/>
      <c r="E250" s="1012"/>
    </row>
    <row r="251" spans="1:5">
      <c r="A251" s="1011">
        <v>3</v>
      </c>
      <c r="B251" s="1011" t="s">
        <v>259</v>
      </c>
      <c r="C251" s="1012"/>
      <c r="D251" s="1012"/>
      <c r="E251" s="1012"/>
    </row>
    <row r="252" spans="1:5">
      <c r="A252" s="1011">
        <v>4</v>
      </c>
      <c r="B252" s="1011" t="s">
        <v>260</v>
      </c>
      <c r="C252" s="1012"/>
      <c r="D252" s="1012"/>
      <c r="E252" s="1012"/>
    </row>
    <row r="253" spans="1:5">
      <c r="A253" s="1011">
        <v>5</v>
      </c>
      <c r="B253" s="1011" t="s">
        <v>261</v>
      </c>
      <c r="C253" s="1012"/>
      <c r="D253" s="1012"/>
      <c r="E253" s="1012"/>
    </row>
    <row r="254" spans="1:5">
      <c r="A254" s="1011">
        <v>6</v>
      </c>
      <c r="B254" s="1011" t="s">
        <v>262</v>
      </c>
      <c r="C254" s="1012"/>
      <c r="D254" s="1012"/>
      <c r="E254" s="1012"/>
    </row>
    <row r="255" spans="1:5">
      <c r="A255" s="1011">
        <v>7</v>
      </c>
      <c r="B255" s="1011" t="s">
        <v>263</v>
      </c>
      <c r="C255" s="1012"/>
      <c r="D255" s="1012"/>
      <c r="E255" s="1012"/>
    </row>
    <row r="256" spans="1:5">
      <c r="A256" s="1011">
        <v>8</v>
      </c>
      <c r="B256" s="1011" t="s">
        <v>264</v>
      </c>
      <c r="C256" s="1012"/>
      <c r="D256" s="1012"/>
      <c r="E256" s="1012"/>
    </row>
    <row r="257" spans="1:5">
      <c r="A257" s="1011">
        <v>9</v>
      </c>
      <c r="B257" s="1011" t="s">
        <v>265</v>
      </c>
      <c r="C257" s="1012"/>
      <c r="D257" s="1012"/>
      <c r="E257" s="1012"/>
    </row>
    <row r="258" spans="1:5">
      <c r="A258" s="1011">
        <v>10</v>
      </c>
      <c r="B258" s="1011" t="s">
        <v>266</v>
      </c>
      <c r="C258" s="1012"/>
      <c r="D258" s="1012"/>
      <c r="E258" s="1012"/>
    </row>
    <row r="259" spans="1:5">
      <c r="A259" s="1011">
        <v>11</v>
      </c>
      <c r="B259" s="1011" t="s">
        <v>267</v>
      </c>
      <c r="C259" s="1012"/>
      <c r="D259" s="1012"/>
      <c r="E259" s="1012"/>
    </row>
    <row r="260" spans="1:5">
      <c r="A260" s="1011">
        <v>12</v>
      </c>
      <c r="B260" s="1011" t="s">
        <v>268</v>
      </c>
      <c r="C260" s="1012"/>
      <c r="D260" s="1012"/>
      <c r="E260" s="1012"/>
    </row>
    <row r="261" spans="1:5">
      <c r="A261" s="1011" t="s">
        <v>269</v>
      </c>
      <c r="B261" s="1011" t="s">
        <v>270</v>
      </c>
      <c r="C261" s="1012"/>
      <c r="D261" s="1012"/>
      <c r="E261" s="1012"/>
    </row>
    <row r="262" spans="1:5">
      <c r="A262" s="1011">
        <v>1</v>
      </c>
      <c r="B262" s="1011" t="s">
        <v>271</v>
      </c>
      <c r="C262" s="1012"/>
      <c r="D262" s="1012"/>
      <c r="E262" s="1012"/>
    </row>
    <row r="263" spans="1:5">
      <c r="A263" s="1011">
        <v>2</v>
      </c>
      <c r="B263" s="1011" t="s">
        <v>272</v>
      </c>
      <c r="C263" s="1012"/>
      <c r="D263" s="1012"/>
      <c r="E263" s="1012"/>
    </row>
    <row r="264" spans="1:5">
      <c r="A264" s="1011">
        <v>3</v>
      </c>
      <c r="B264" s="1011" t="s">
        <v>273</v>
      </c>
      <c r="C264" s="1012"/>
      <c r="D264" s="1012"/>
      <c r="E264" s="1012"/>
    </row>
    <row r="265" spans="1:5">
      <c r="A265" s="1011">
        <v>4</v>
      </c>
      <c r="B265" s="1011" t="s">
        <v>274</v>
      </c>
      <c r="C265" s="1012"/>
      <c r="D265" s="1012"/>
      <c r="E265" s="1012"/>
    </row>
    <row r="266" spans="1:5">
      <c r="A266" s="1011" t="s">
        <v>275</v>
      </c>
      <c r="B266" s="1011" t="s">
        <v>276</v>
      </c>
      <c r="C266" s="1012"/>
      <c r="D266" s="1012"/>
      <c r="E266" s="1012"/>
    </row>
    <row r="267" spans="1:5">
      <c r="A267" s="1011">
        <v>1</v>
      </c>
      <c r="B267" s="1011" t="s">
        <v>277</v>
      </c>
      <c r="C267" s="1012"/>
      <c r="D267" s="1012"/>
      <c r="E267" s="1012"/>
    </row>
    <row r="268" spans="1:5">
      <c r="A268" s="1011">
        <v>2</v>
      </c>
      <c r="B268" s="1011" t="s">
        <v>278</v>
      </c>
      <c r="C268" s="1012"/>
      <c r="D268" s="1012"/>
      <c r="E268" s="1012"/>
    </row>
    <row r="269" spans="1:5">
      <c r="A269" s="1011">
        <v>3</v>
      </c>
      <c r="B269" s="1011" t="s">
        <v>279</v>
      </c>
      <c r="C269" s="1012"/>
      <c r="D269" s="1012"/>
      <c r="E269" s="1012"/>
    </row>
    <row r="270" spans="1:5">
      <c r="A270" s="1011">
        <v>4</v>
      </c>
      <c r="B270" s="1011" t="s">
        <v>280</v>
      </c>
      <c r="C270" s="1012"/>
      <c r="D270" s="1012"/>
      <c r="E270" s="1012"/>
    </row>
    <row r="271" spans="1:5">
      <c r="A271" s="1011">
        <v>5</v>
      </c>
      <c r="B271" s="1011" t="s">
        <v>281</v>
      </c>
      <c r="C271" s="1012"/>
      <c r="D271" s="1012"/>
      <c r="E271" s="1012"/>
    </row>
    <row r="272" spans="1:5">
      <c r="A272" s="1011" t="s">
        <v>282</v>
      </c>
      <c r="B272" s="1011" t="s">
        <v>283</v>
      </c>
      <c r="C272" s="1012"/>
      <c r="D272" s="1012"/>
      <c r="E272" s="1012"/>
    </row>
    <row r="273" spans="1:5">
      <c r="A273" s="1011">
        <v>1</v>
      </c>
      <c r="B273" s="1011" t="s">
        <v>284</v>
      </c>
      <c r="C273" s="1012"/>
      <c r="D273" s="1012"/>
      <c r="E273" s="1012"/>
    </row>
    <row r="274" spans="1:5">
      <c r="A274" s="1011">
        <v>2</v>
      </c>
      <c r="B274" s="1011" t="s">
        <v>285</v>
      </c>
      <c r="C274" s="1012"/>
      <c r="D274" s="1012"/>
      <c r="E274" s="1012"/>
    </row>
    <row r="275" spans="1:5">
      <c r="A275" s="1011">
        <v>3</v>
      </c>
      <c r="B275" s="1011" t="s">
        <v>286</v>
      </c>
      <c r="C275" s="1012"/>
      <c r="D275" s="1012"/>
      <c r="E275" s="1012"/>
    </row>
    <row r="276" spans="1:5">
      <c r="A276" s="1011">
        <v>4</v>
      </c>
      <c r="B276" s="1011" t="s">
        <v>287</v>
      </c>
      <c r="C276" s="1012"/>
      <c r="D276" s="1012"/>
      <c r="E276" s="1012"/>
    </row>
    <row r="277" spans="1:5">
      <c r="A277" s="1011">
        <v>5</v>
      </c>
      <c r="B277" s="1011" t="s">
        <v>288</v>
      </c>
      <c r="C277" s="1012"/>
      <c r="D277" s="1012"/>
      <c r="E277" s="1012"/>
    </row>
    <row r="278" spans="1:5">
      <c r="A278" s="1011">
        <v>6</v>
      </c>
      <c r="B278" s="1011" t="s">
        <v>289</v>
      </c>
      <c r="C278" s="1012"/>
      <c r="D278" s="1012"/>
      <c r="E278" s="1012"/>
    </row>
    <row r="279" spans="1:5">
      <c r="A279" s="1011">
        <v>7</v>
      </c>
      <c r="B279" s="1011" t="s">
        <v>290</v>
      </c>
      <c r="C279" s="1012"/>
      <c r="D279" s="1012"/>
      <c r="E279" s="1012"/>
    </row>
    <row r="280" spans="1:5">
      <c r="A280" s="1011" t="s">
        <v>291</v>
      </c>
      <c r="B280" s="1011" t="s">
        <v>292</v>
      </c>
      <c r="C280" s="1012"/>
      <c r="D280" s="1012"/>
      <c r="E280" s="1012"/>
    </row>
    <row r="281" spans="1:5">
      <c r="A281" s="1011">
        <v>1</v>
      </c>
      <c r="B281" s="1011" t="s">
        <v>293</v>
      </c>
      <c r="C281" s="1012"/>
      <c r="D281" s="1012"/>
      <c r="E281" s="1012"/>
    </row>
    <row r="282" spans="1:5">
      <c r="A282" s="1011">
        <v>1</v>
      </c>
      <c r="B282" s="1011" t="s">
        <v>294</v>
      </c>
      <c r="C282" s="1012"/>
      <c r="D282" s="1012"/>
      <c r="E282" s="1012"/>
    </row>
    <row r="283" spans="1:5">
      <c r="A283" s="1011">
        <v>2</v>
      </c>
      <c r="B283" s="1011" t="s">
        <v>295</v>
      </c>
      <c r="C283" s="1012"/>
      <c r="D283" s="1012"/>
      <c r="E283" s="1012"/>
    </row>
    <row r="284" spans="1:5">
      <c r="A284" s="1011">
        <v>3</v>
      </c>
      <c r="B284" s="1011" t="s">
        <v>296</v>
      </c>
      <c r="C284" s="1012"/>
      <c r="D284" s="1012"/>
      <c r="E284" s="1012"/>
    </row>
    <row r="285" spans="1:5">
      <c r="A285" s="1011">
        <v>4</v>
      </c>
      <c r="B285" s="1011" t="s">
        <v>297</v>
      </c>
      <c r="C285" s="1012"/>
      <c r="D285" s="1012"/>
      <c r="E285" s="1012"/>
    </row>
    <row r="286" spans="1:5">
      <c r="A286" s="1011">
        <v>5</v>
      </c>
      <c r="B286" s="1011" t="s">
        <v>298</v>
      </c>
      <c r="C286" s="1012"/>
      <c r="D286" s="1012"/>
      <c r="E286" s="1012"/>
    </row>
    <row r="287" spans="1:5">
      <c r="A287" s="1011">
        <v>6</v>
      </c>
      <c r="B287" s="1011" t="s">
        <v>299</v>
      </c>
      <c r="C287" s="1012"/>
      <c r="D287" s="1012"/>
      <c r="E287" s="1012"/>
    </row>
    <row r="288" spans="1:5">
      <c r="A288" s="1011">
        <v>7</v>
      </c>
      <c r="B288" s="1011" t="s">
        <v>300</v>
      </c>
      <c r="C288" s="1012"/>
      <c r="D288" s="1012"/>
      <c r="E288" s="1012"/>
    </row>
    <row r="289" spans="1:5">
      <c r="A289" s="1011">
        <v>8</v>
      </c>
      <c r="B289" s="1011" t="s">
        <v>301</v>
      </c>
      <c r="C289" s="1012"/>
      <c r="D289" s="1012"/>
      <c r="E289" s="1012"/>
    </row>
    <row r="290" spans="1:5">
      <c r="A290" s="1011">
        <v>9</v>
      </c>
      <c r="B290" s="1011" t="s">
        <v>302</v>
      </c>
      <c r="C290" s="1012"/>
      <c r="D290" s="1012"/>
      <c r="E290" s="1012"/>
    </row>
    <row r="291" spans="1:5">
      <c r="A291" s="1011">
        <v>10</v>
      </c>
      <c r="B291" s="1011" t="s">
        <v>303</v>
      </c>
      <c r="C291" s="1012"/>
      <c r="D291" s="1012"/>
      <c r="E291" s="1012"/>
    </row>
    <row r="292" spans="1:5">
      <c r="A292" s="1011">
        <v>11</v>
      </c>
      <c r="B292" s="1011" t="s">
        <v>304</v>
      </c>
      <c r="C292" s="1012"/>
      <c r="D292" s="1012"/>
      <c r="E292" s="1012"/>
    </row>
    <row r="293" spans="1:5">
      <c r="A293" s="1011" t="s">
        <v>305</v>
      </c>
      <c r="B293" s="1011" t="s">
        <v>306</v>
      </c>
      <c r="C293" s="1012"/>
      <c r="D293" s="1012"/>
      <c r="E293" s="1012"/>
    </row>
    <row r="294" spans="1:5">
      <c r="B294" s="1020" t="s">
        <v>307</v>
      </c>
      <c r="C294" s="1020" t="s">
        <v>308</v>
      </c>
    </row>
  </sheetData>
  <mergeCells count="1">
    <mergeCell ref="A1:E1"/>
  </mergeCells>
  <pageMargins left="0.708333333333333" right="0.708333333333333" top="0.747916666666667" bottom="0.747916666666667" header="0.314583333333333" footer="0.314583333333333"/>
  <pageSetup paperSize="9" scale="89" fitToHeight="0" orientation="portrait" horizontalDpi="1200" verticalDpi="1200"/>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9"/>
  <sheetViews>
    <sheetView workbookViewId="0">
      <selection activeCell="H13" sqref="H13"/>
    </sheetView>
  </sheetViews>
  <sheetFormatPr defaultColWidth="9" defaultRowHeight="15.75" customHeight="1"/>
  <cols>
    <col min="1" max="1" width="5.4" customWidth="1"/>
    <col min="2" max="2" width="16.5" customWidth="1" outlineLevel="1"/>
    <col min="3" max="4" width="16.5" customWidth="1"/>
    <col min="5" max="5" width="14.9" customWidth="1"/>
    <col min="6" max="6" width="6.5" customWidth="1"/>
    <col min="7" max="7" width="11.1" customWidth="1"/>
    <col min="8" max="8" width="12.1" customWidth="1"/>
    <col min="9" max="9" width="13.1" customWidth="1" outlineLevel="1"/>
    <col min="10" max="10" width="13.1" customWidth="1"/>
    <col min="11" max="12" width="12.4" customWidth="1"/>
    <col min="13" max="13" width="9.5" customWidth="1"/>
  </cols>
  <sheetData>
    <row r="1" spans="1:15">
      <c r="A1" s="1" t="s">
        <v>421</v>
      </c>
      <c r="B1" s="40" t="s">
        <v>559</v>
      </c>
      <c r="C1" s="2"/>
      <c r="D1" s="2"/>
      <c r="E1" s="3"/>
      <c r="F1" s="3"/>
      <c r="G1" s="3"/>
      <c r="H1" s="3"/>
      <c r="I1" s="3"/>
      <c r="J1" s="3"/>
      <c r="K1" s="3"/>
      <c r="L1" s="3"/>
      <c r="M1" s="3"/>
      <c r="N1" s="3"/>
    </row>
    <row r="2" ht="30" customHeight="1" spans="1:15">
      <c r="A2" s="4" t="s">
        <v>582</v>
      </c>
      <c r="B2" s="4"/>
      <c r="C2" s="4"/>
      <c r="D2" s="4"/>
      <c r="E2" s="4"/>
      <c r="F2" s="4"/>
      <c r="G2" s="4"/>
      <c r="H2" s="4"/>
      <c r="I2" s="4"/>
      <c r="J2" s="4"/>
      <c r="K2" s="4"/>
      <c r="L2" s="4"/>
      <c r="M2" s="4"/>
      <c r="N2" s="4"/>
    </row>
    <row r="3" ht="14.1" customHeight="1" spans="1:15">
      <c r="A3" s="5" t="e">
        <f>CONCATENATE(#REF!,#REF!,#REF!,#REF!,#REF!,#REF!,#REF!)</f>
        <v>#REF!</v>
      </c>
      <c r="B3" s="5"/>
      <c r="C3" s="5"/>
      <c r="D3" s="5"/>
      <c r="E3" s="5"/>
      <c r="F3" s="5"/>
      <c r="G3" s="5"/>
      <c r="H3" s="5"/>
      <c r="I3" s="5"/>
      <c r="J3" s="6"/>
      <c r="K3" s="6"/>
      <c r="L3" s="6"/>
      <c r="M3" s="6"/>
      <c r="N3" s="6"/>
    </row>
    <row r="4" customHeight="1" spans="1:15">
      <c r="A4" s="7" t="e">
        <f>#REF!&amp;#REF!</f>
        <v>#REF!</v>
      </c>
      <c r="N4" s="8" t="s">
        <v>464</v>
      </c>
    </row>
    <row r="5" ht="27.9" customHeight="1" spans="1:15">
      <c r="A5" s="9" t="s">
        <v>465</v>
      </c>
      <c r="B5" s="9" t="s">
        <v>572</v>
      </c>
      <c r="C5" s="9" t="s">
        <v>583</v>
      </c>
      <c r="D5" s="45" t="s">
        <v>584</v>
      </c>
      <c r="E5" s="67" t="s">
        <v>585</v>
      </c>
      <c r="F5" s="9" t="s">
        <v>574</v>
      </c>
      <c r="G5" s="9" t="s">
        <v>575</v>
      </c>
      <c r="H5" s="9" t="s">
        <v>576</v>
      </c>
      <c r="I5" s="43" t="s">
        <v>467</v>
      </c>
      <c r="J5" s="9" t="s">
        <v>426</v>
      </c>
      <c r="K5" s="9" t="s">
        <v>427</v>
      </c>
      <c r="L5" s="9" t="s">
        <v>428</v>
      </c>
      <c r="M5" s="9" t="s">
        <v>469</v>
      </c>
      <c r="N5" s="9" t="s">
        <v>577</v>
      </c>
      <c r="O5" s="893" t="s">
        <v>470</v>
      </c>
    </row>
    <row r="6" customHeight="1" spans="1:15">
      <c r="A6" s="12"/>
      <c r="B6" s="13"/>
      <c r="C6" s="13"/>
      <c r="D6" s="13"/>
      <c r="E6" s="13"/>
      <c r="F6" s="12"/>
      <c r="G6" s="16"/>
      <c r="H6" s="104"/>
      <c r="I6" s="15"/>
      <c r="J6" s="16"/>
      <c r="K6" s="16"/>
      <c r="L6" s="147" t="str">
        <f t="shared" ref="L6:L27" si="0">IF(J6="","",K6-J6)</f>
        <v/>
      </c>
      <c r="M6" s="16" t="str">
        <f t="shared" ref="M6:M27" si="1">IF(J6=0,"",L6/J6*100)</f>
        <v/>
      </c>
      <c r="N6" s="17"/>
      <c r="O6" s="48" t="str">
        <f t="shared" ref="O6:O27" si="2">IF(K6="","",IF(L6=0,"正常","非正常核查原因"))</f>
        <v/>
      </c>
    </row>
    <row r="7" customHeight="1" spans="1:15">
      <c r="A7" s="12"/>
      <c r="B7" s="13"/>
      <c r="C7" s="13"/>
      <c r="D7" s="13"/>
      <c r="E7" s="13"/>
      <c r="F7" s="12"/>
      <c r="G7" s="16"/>
      <c r="H7" s="104"/>
      <c r="I7" s="15"/>
      <c r="J7" s="16"/>
      <c r="K7" s="16"/>
      <c r="L7" s="147" t="str">
        <f t="shared" si="0"/>
        <v/>
      </c>
      <c r="M7" s="16" t="str">
        <f t="shared" si="1"/>
        <v/>
      </c>
      <c r="N7" s="17"/>
      <c r="O7" s="48" t="str">
        <f t="shared" si="2"/>
        <v/>
      </c>
    </row>
    <row r="8" customHeight="1" spans="1:15">
      <c r="A8" s="12"/>
      <c r="B8" s="13"/>
      <c r="C8" s="13"/>
      <c r="D8" s="13"/>
      <c r="E8" s="13"/>
      <c r="F8" s="12"/>
      <c r="G8" s="16"/>
      <c r="H8" s="104"/>
      <c r="I8" s="15"/>
      <c r="J8" s="16"/>
      <c r="K8" s="16"/>
      <c r="L8" s="147" t="str">
        <f t="shared" si="0"/>
        <v/>
      </c>
      <c r="M8" s="16" t="str">
        <f t="shared" si="1"/>
        <v/>
      </c>
      <c r="N8" s="17"/>
      <c r="O8" s="48" t="str">
        <f t="shared" si="2"/>
        <v/>
      </c>
    </row>
    <row r="9" customHeight="1" spans="1:15">
      <c r="A9" s="12"/>
      <c r="B9" s="13"/>
      <c r="C9" s="13"/>
      <c r="D9" s="13"/>
      <c r="E9" s="13"/>
      <c r="F9" s="12"/>
      <c r="G9" s="16"/>
      <c r="H9" s="104"/>
      <c r="I9" s="15"/>
      <c r="J9" s="16"/>
      <c r="K9" s="16"/>
      <c r="L9" s="147" t="str">
        <f t="shared" si="0"/>
        <v/>
      </c>
      <c r="M9" s="16" t="str">
        <f t="shared" si="1"/>
        <v/>
      </c>
      <c r="N9" s="17"/>
      <c r="O9" s="48" t="str">
        <f t="shared" si="2"/>
        <v/>
      </c>
    </row>
    <row r="10" customHeight="1" spans="1:15">
      <c r="A10" s="12"/>
      <c r="B10" s="13"/>
      <c r="C10" s="13"/>
      <c r="D10" s="13"/>
      <c r="E10" s="13"/>
      <c r="F10" s="12"/>
      <c r="G10" s="16"/>
      <c r="H10" s="104"/>
      <c r="I10" s="15"/>
      <c r="J10" s="16"/>
      <c r="K10" s="16"/>
      <c r="L10" s="147" t="str">
        <f t="shared" si="0"/>
        <v/>
      </c>
      <c r="M10" s="16" t="str">
        <f t="shared" si="1"/>
        <v/>
      </c>
      <c r="N10" s="17"/>
      <c r="O10" s="48" t="str">
        <f t="shared" si="2"/>
        <v/>
      </c>
    </row>
    <row r="11" customHeight="1" spans="1:15">
      <c r="A11" s="12"/>
      <c r="B11" s="13"/>
      <c r="C11" s="13"/>
      <c r="D11" s="13"/>
      <c r="E11" s="13"/>
      <c r="F11" s="12"/>
      <c r="G11" s="16"/>
      <c r="H11" s="104"/>
      <c r="I11" s="15"/>
      <c r="J11" s="16"/>
      <c r="K11" s="16"/>
      <c r="L11" s="147" t="str">
        <f t="shared" si="0"/>
        <v/>
      </c>
      <c r="M11" s="16" t="str">
        <f t="shared" si="1"/>
        <v/>
      </c>
      <c r="N11" s="17"/>
      <c r="O11" s="48" t="str">
        <f t="shared" si="2"/>
        <v/>
      </c>
    </row>
    <row r="12" customHeight="1" spans="1:15">
      <c r="A12" s="12"/>
      <c r="B12" s="13"/>
      <c r="C12" s="13"/>
      <c r="D12" s="13"/>
      <c r="E12" s="13"/>
      <c r="F12" s="12"/>
      <c r="G12" s="16"/>
      <c r="H12" s="104"/>
      <c r="I12" s="15"/>
      <c r="J12" s="16"/>
      <c r="K12" s="16"/>
      <c r="L12" s="147" t="str">
        <f t="shared" si="0"/>
        <v/>
      </c>
      <c r="M12" s="16" t="str">
        <f t="shared" si="1"/>
        <v/>
      </c>
      <c r="N12" s="17"/>
      <c r="O12" s="48" t="str">
        <f t="shared" si="2"/>
        <v/>
      </c>
    </row>
    <row r="13" customHeight="1" spans="1:15">
      <c r="A13" s="12"/>
      <c r="B13" s="13"/>
      <c r="C13" s="13"/>
      <c r="D13" s="13"/>
      <c r="E13" s="13"/>
      <c r="F13" s="12"/>
      <c r="G13" s="16"/>
      <c r="H13" s="104"/>
      <c r="I13" s="15"/>
      <c r="J13" s="16"/>
      <c r="K13" s="16"/>
      <c r="L13" s="147" t="str">
        <f t="shared" si="0"/>
        <v/>
      </c>
      <c r="M13" s="16" t="str">
        <f t="shared" si="1"/>
        <v/>
      </c>
      <c r="N13" s="17"/>
      <c r="O13" s="48" t="str">
        <f t="shared" si="2"/>
        <v/>
      </c>
    </row>
    <row r="14" customHeight="1" spans="1:15">
      <c r="A14" s="12"/>
      <c r="B14" s="13"/>
      <c r="C14" s="13"/>
      <c r="D14" s="13"/>
      <c r="E14" s="13"/>
      <c r="F14" s="12"/>
      <c r="G14" s="16"/>
      <c r="H14" s="104"/>
      <c r="I14" s="15"/>
      <c r="J14" s="16"/>
      <c r="K14" s="16"/>
      <c r="L14" s="147" t="str">
        <f t="shared" si="0"/>
        <v/>
      </c>
      <c r="M14" s="16" t="str">
        <f t="shared" si="1"/>
        <v/>
      </c>
      <c r="N14" s="17"/>
      <c r="O14" s="48" t="str">
        <f t="shared" si="2"/>
        <v/>
      </c>
    </row>
    <row r="15" customHeight="1" spans="1:15">
      <c r="A15" s="12"/>
      <c r="B15" s="13"/>
      <c r="C15" s="13"/>
      <c r="D15" s="13"/>
      <c r="E15" s="13"/>
      <c r="F15" s="12"/>
      <c r="G15" s="16"/>
      <c r="H15" s="104"/>
      <c r="I15" s="15"/>
      <c r="J15" s="16"/>
      <c r="K15" s="16"/>
      <c r="L15" s="147" t="str">
        <f t="shared" si="0"/>
        <v/>
      </c>
      <c r="M15" s="16" t="str">
        <f t="shared" si="1"/>
        <v/>
      </c>
      <c r="N15" s="17"/>
      <c r="O15" s="48" t="str">
        <f t="shared" si="2"/>
        <v/>
      </c>
    </row>
    <row r="16" customHeight="1" spans="1:15">
      <c r="A16" s="12"/>
      <c r="B16" s="13"/>
      <c r="C16" s="13"/>
      <c r="D16" s="13"/>
      <c r="E16" s="13"/>
      <c r="F16" s="12"/>
      <c r="G16" s="16"/>
      <c r="H16" s="104"/>
      <c r="I16" s="15"/>
      <c r="J16" s="16"/>
      <c r="K16" s="16"/>
      <c r="L16" s="147" t="str">
        <f t="shared" si="0"/>
        <v/>
      </c>
      <c r="M16" s="16" t="str">
        <f t="shared" si="1"/>
        <v/>
      </c>
      <c r="N16" s="17"/>
      <c r="O16" s="48" t="str">
        <f t="shared" si="2"/>
        <v/>
      </c>
    </row>
    <row r="17" customHeight="1" spans="1:15">
      <c r="A17" s="12"/>
      <c r="B17" s="13"/>
      <c r="C17" s="13"/>
      <c r="D17" s="13"/>
      <c r="E17" s="13"/>
      <c r="F17" s="12"/>
      <c r="G17" s="16"/>
      <c r="H17" s="104"/>
      <c r="I17" s="15"/>
      <c r="J17" s="16"/>
      <c r="K17" s="16"/>
      <c r="L17" s="147" t="str">
        <f t="shared" si="0"/>
        <v/>
      </c>
      <c r="M17" s="16" t="str">
        <f t="shared" si="1"/>
        <v/>
      </c>
      <c r="N17" s="17"/>
      <c r="O17" s="48" t="str">
        <f t="shared" si="2"/>
        <v/>
      </c>
    </row>
    <row r="18" customHeight="1" spans="1:15">
      <c r="A18" s="12"/>
      <c r="B18" s="13"/>
      <c r="C18" s="13"/>
      <c r="D18" s="13"/>
      <c r="E18" s="13"/>
      <c r="F18" s="12"/>
      <c r="G18" s="16"/>
      <c r="H18" s="104"/>
      <c r="I18" s="15"/>
      <c r="J18" s="16"/>
      <c r="K18" s="16"/>
      <c r="L18" s="147" t="str">
        <f t="shared" si="0"/>
        <v/>
      </c>
      <c r="M18" s="16" t="str">
        <f t="shared" si="1"/>
        <v/>
      </c>
      <c r="N18" s="17"/>
      <c r="O18" s="48" t="str">
        <f t="shared" si="2"/>
        <v/>
      </c>
    </row>
    <row r="19" customHeight="1" spans="1:15">
      <c r="A19" s="12"/>
      <c r="B19" s="13"/>
      <c r="C19" s="13"/>
      <c r="D19" s="13"/>
      <c r="E19" s="13"/>
      <c r="F19" s="12"/>
      <c r="G19" s="16"/>
      <c r="H19" s="104"/>
      <c r="I19" s="15"/>
      <c r="J19" s="16"/>
      <c r="K19" s="16"/>
      <c r="L19" s="147" t="str">
        <f t="shared" si="0"/>
        <v/>
      </c>
      <c r="M19" s="16" t="str">
        <f t="shared" si="1"/>
        <v/>
      </c>
      <c r="N19" s="17"/>
      <c r="O19" s="48" t="str">
        <f t="shared" si="2"/>
        <v/>
      </c>
    </row>
    <row r="20" customHeight="1" spans="1:15">
      <c r="A20" s="12"/>
      <c r="B20" s="13"/>
      <c r="C20" s="13"/>
      <c r="D20" s="13"/>
      <c r="E20" s="13"/>
      <c r="F20" s="12"/>
      <c r="G20" s="16"/>
      <c r="H20" s="104"/>
      <c r="I20" s="15"/>
      <c r="J20" s="16"/>
      <c r="K20" s="16"/>
      <c r="L20" s="147" t="str">
        <f t="shared" si="0"/>
        <v/>
      </c>
      <c r="M20" s="16" t="str">
        <f t="shared" si="1"/>
        <v/>
      </c>
      <c r="N20" s="17"/>
      <c r="O20" s="48" t="str">
        <f t="shared" si="2"/>
        <v/>
      </c>
    </row>
    <row r="21" customHeight="1" spans="1:15">
      <c r="A21" s="12"/>
      <c r="B21" s="13"/>
      <c r="C21" s="13"/>
      <c r="D21" s="13"/>
      <c r="E21" s="13"/>
      <c r="F21" s="12"/>
      <c r="G21" s="16"/>
      <c r="H21" s="104"/>
      <c r="I21" s="15"/>
      <c r="J21" s="16"/>
      <c r="K21" s="16"/>
      <c r="L21" s="147" t="str">
        <f t="shared" si="0"/>
        <v/>
      </c>
      <c r="M21" s="16" t="str">
        <f t="shared" si="1"/>
        <v/>
      </c>
      <c r="N21" s="17"/>
      <c r="O21" s="48" t="str">
        <f t="shared" si="2"/>
        <v/>
      </c>
    </row>
    <row r="22" customHeight="1" spans="1:15">
      <c r="A22" s="12"/>
      <c r="B22" s="13"/>
      <c r="C22" s="13"/>
      <c r="D22" s="13"/>
      <c r="E22" s="13"/>
      <c r="F22" s="12"/>
      <c r="G22" s="16"/>
      <c r="H22" s="104"/>
      <c r="I22" s="15"/>
      <c r="J22" s="16"/>
      <c r="K22" s="16"/>
      <c r="L22" s="147" t="str">
        <f t="shared" si="0"/>
        <v/>
      </c>
      <c r="M22" s="16" t="str">
        <f t="shared" si="1"/>
        <v/>
      </c>
      <c r="N22" s="17"/>
      <c r="O22" s="48" t="str">
        <f t="shared" si="2"/>
        <v/>
      </c>
    </row>
    <row r="23" customHeight="1" spans="1:15">
      <c r="A23" s="12"/>
      <c r="B23" s="13"/>
      <c r="C23" s="13"/>
      <c r="D23" s="13"/>
      <c r="E23" s="13"/>
      <c r="F23" s="12"/>
      <c r="G23" s="16"/>
      <c r="H23" s="104"/>
      <c r="I23" s="15"/>
      <c r="J23" s="16"/>
      <c r="K23" s="16"/>
      <c r="L23" s="147" t="str">
        <f t="shared" si="0"/>
        <v/>
      </c>
      <c r="M23" s="16" t="str">
        <f t="shared" si="1"/>
        <v/>
      </c>
      <c r="N23" s="17"/>
      <c r="O23" s="48" t="str">
        <f t="shared" si="2"/>
        <v/>
      </c>
    </row>
    <row r="24" customHeight="1" spans="1:15">
      <c r="A24" s="12"/>
      <c r="B24" s="13"/>
      <c r="C24" s="13"/>
      <c r="D24" s="13"/>
      <c r="E24" s="13"/>
      <c r="F24" s="12"/>
      <c r="G24" s="16"/>
      <c r="H24" s="104"/>
      <c r="I24" s="15"/>
      <c r="J24" s="16"/>
      <c r="K24" s="16"/>
      <c r="L24" s="147" t="str">
        <f t="shared" si="0"/>
        <v/>
      </c>
      <c r="M24" s="16" t="str">
        <f t="shared" si="1"/>
        <v/>
      </c>
      <c r="N24" s="17"/>
      <c r="O24" s="48" t="str">
        <f t="shared" si="2"/>
        <v/>
      </c>
    </row>
    <row r="25" customHeight="1" spans="1:15">
      <c r="A25" s="12"/>
      <c r="B25" s="13"/>
      <c r="C25" s="13"/>
      <c r="D25" s="13"/>
      <c r="E25" s="13"/>
      <c r="F25" s="12"/>
      <c r="G25" s="16"/>
      <c r="H25" s="104"/>
      <c r="I25" s="15"/>
      <c r="J25" s="16"/>
      <c r="K25" s="16"/>
      <c r="L25" s="147" t="str">
        <f t="shared" si="0"/>
        <v/>
      </c>
      <c r="M25" s="16" t="str">
        <f t="shared" si="1"/>
        <v/>
      </c>
      <c r="N25" s="17"/>
      <c r="O25" s="48" t="str">
        <f t="shared" si="2"/>
        <v/>
      </c>
    </row>
    <row r="26" customHeight="1" spans="1:15">
      <c r="A26" s="12"/>
      <c r="B26" s="13"/>
      <c r="C26" s="13"/>
      <c r="D26" s="13"/>
      <c r="E26" s="13"/>
      <c r="F26" s="12"/>
      <c r="G26" s="16"/>
      <c r="H26" s="104"/>
      <c r="I26" s="15"/>
      <c r="J26" s="16"/>
      <c r="K26" s="16"/>
      <c r="L26" s="147" t="str">
        <f t="shared" si="0"/>
        <v/>
      </c>
      <c r="M26" s="16" t="str">
        <f t="shared" si="1"/>
        <v/>
      </c>
      <c r="N26" s="17"/>
      <c r="O26" s="48" t="str">
        <f t="shared" si="2"/>
        <v/>
      </c>
    </row>
    <row r="27" customHeight="1" spans="1:15">
      <c r="A27" s="52" t="s">
        <v>578</v>
      </c>
      <c r="B27" s="29"/>
      <c r="C27" s="29"/>
      <c r="D27" s="29"/>
      <c r="E27" s="17"/>
      <c r="F27" s="17"/>
      <c r="G27" s="16"/>
      <c r="H27" s="17"/>
      <c r="I27" s="15">
        <f>SUM(I6:I26)</f>
        <v>0</v>
      </c>
      <c r="J27" s="16">
        <f>SUM(J6:J26)</f>
        <v>0</v>
      </c>
      <c r="K27" s="16">
        <f>SUM(K6:K26)</f>
        <v>0</v>
      </c>
      <c r="L27" s="147">
        <f t="shared" si="0"/>
        <v>0</v>
      </c>
      <c r="M27" s="16" t="str">
        <f t="shared" si="1"/>
        <v/>
      </c>
      <c r="N27" s="17"/>
      <c r="O27" s="48" t="str">
        <f t="shared" si="2"/>
        <v>正常</v>
      </c>
    </row>
    <row r="28" customHeight="1" spans="1:15">
      <c r="A28" s="20" t="e">
        <f>#REF!&amp;#REF!</f>
        <v>#REF!</v>
      </c>
      <c r="K28" s="7" t="e">
        <f>"评估人员："&amp;#REF!</f>
        <v>#REF!</v>
      </c>
    </row>
    <row r="29" customHeight="1" spans="1:15">
      <c r="A29" s="20" t="e">
        <f>CONCATENATE(#REF!,#REF!,#REF!,#REF!,#REF!,#REF!,#REF!)</f>
        <v>#REF!</v>
      </c>
    </row>
  </sheetData>
  <mergeCells count="3">
    <mergeCell ref="A2:N2"/>
    <mergeCell ref="A3:N3"/>
    <mergeCell ref="A27:B27"/>
  </mergeCells>
  <hyperlinks>
    <hyperlink ref="B1" location="货币资金汇总!B8" display="返回"/>
    <hyperlink ref="A1" location="索引目录!E8" display="返回索引页"/>
  </hyperlinks>
  <printOptions horizontalCentered="1"/>
  <pageMargins left="0.354166666666667" right="0.354166666666667" top="0.786805555555556" bottom="0.786805555555556" header="1.02361111111111" footer="0.511805555555556"/>
  <pageSetup paperSize="9" scale="85" fitToHeight="0" orientation="landscape"/>
  <headerFooter alignWithMargins="0">
    <oddHeader>&amp;R&amp;"宋体,常规"&amp;10表&amp;"Times New Roman,常规"3-1-3
&amp;"宋体,常规"共&amp;"Times New Roman,常规"&amp;N&amp;"宋体,常规"页第&amp;"Times New Roman,常规"&amp;P&amp;"宋体,常规"页</oddHeader>
  </headerFooter>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topLeftCell="A13" workbookViewId="0">
      <selection activeCell="H14" sqref="H14"/>
    </sheetView>
  </sheetViews>
  <sheetFormatPr defaultColWidth="9" defaultRowHeight="15.75" customHeight="1"/>
  <cols>
    <col min="1" max="1" width="7" customWidth="1"/>
    <col min="2" max="2" width="23" customWidth="1" outlineLevel="1"/>
    <col min="3" max="3" width="27.6" customWidth="1"/>
    <col min="4" max="4" width="14.9" customWidth="1"/>
    <col min="5" max="5" width="19.5" customWidth="1"/>
    <col min="6" max="6" width="16.5" customWidth="1" outlineLevel="1"/>
    <col min="7" max="9" width="18" customWidth="1"/>
  </cols>
  <sheetData>
    <row r="1" spans="1:9">
      <c r="A1" s="1" t="s">
        <v>421</v>
      </c>
      <c r="B1" s="2" t="s">
        <v>462</v>
      </c>
      <c r="C1" s="2"/>
      <c r="D1" s="3"/>
      <c r="E1" s="3"/>
      <c r="F1" s="3"/>
      <c r="G1" s="3"/>
      <c r="H1" s="3"/>
      <c r="I1" s="3"/>
    </row>
    <row r="2" ht="30" customHeight="1" spans="1:9">
      <c r="A2" s="4" t="s">
        <v>1976</v>
      </c>
      <c r="B2" s="4"/>
      <c r="C2" s="4"/>
      <c r="D2" s="4"/>
      <c r="E2" s="4"/>
      <c r="F2" s="4"/>
      <c r="G2" s="4"/>
      <c r="H2" s="4"/>
      <c r="I2" s="4"/>
    </row>
    <row r="3" ht="14.1" customHeight="1" spans="1:9">
      <c r="A3" s="5" t="e">
        <f>CONCATENATE(#REF!,#REF!,#REF!,#REF!,#REF!,#REF!,#REF!)</f>
        <v>#REF!</v>
      </c>
      <c r="B3" s="5"/>
      <c r="C3" s="5"/>
      <c r="D3" s="5"/>
      <c r="E3" s="5"/>
      <c r="F3" s="5"/>
      <c r="G3" s="5"/>
      <c r="H3" s="5"/>
      <c r="I3" s="6"/>
    </row>
    <row r="4" customHeight="1" spans="1:9">
      <c r="A4" s="7" t="e">
        <f>#REF!&amp;#REF!</f>
        <v>#REF!</v>
      </c>
      <c r="I4" s="8" t="s">
        <v>464</v>
      </c>
    </row>
    <row r="5" ht="27.9" customHeight="1" spans="1:9">
      <c r="A5" s="9" t="s">
        <v>465</v>
      </c>
      <c r="B5" s="9" t="s">
        <v>572</v>
      </c>
      <c r="C5" s="9" t="s">
        <v>659</v>
      </c>
      <c r="D5" s="9" t="s">
        <v>629</v>
      </c>
      <c r="E5" s="9" t="s">
        <v>975</v>
      </c>
      <c r="F5" s="10" t="s">
        <v>467</v>
      </c>
      <c r="G5" s="11" t="s">
        <v>426</v>
      </c>
      <c r="H5" s="9" t="s">
        <v>427</v>
      </c>
      <c r="I5" s="9" t="s">
        <v>577</v>
      </c>
    </row>
    <row r="6" customHeight="1" spans="1:9">
      <c r="A6" s="12"/>
      <c r="B6" s="36"/>
      <c r="C6" s="13"/>
      <c r="D6" s="14"/>
      <c r="E6" s="12"/>
      <c r="F6" s="15"/>
      <c r="G6" s="16"/>
      <c r="H6" s="16"/>
      <c r="I6" s="17"/>
    </row>
    <row r="7" customHeight="1" spans="1:9">
      <c r="A7" s="12"/>
      <c r="B7" s="13"/>
      <c r="C7" s="13"/>
      <c r="D7" s="14"/>
      <c r="E7" s="12"/>
      <c r="F7" s="15"/>
      <c r="G7" s="16"/>
      <c r="H7" s="16"/>
      <c r="I7" s="17"/>
    </row>
    <row r="8" customHeight="1" spans="1:9">
      <c r="A8" s="12"/>
      <c r="B8" s="13"/>
      <c r="C8" s="13"/>
      <c r="D8" s="14"/>
      <c r="E8" s="12"/>
      <c r="F8" s="15"/>
      <c r="G8" s="16"/>
      <c r="H8" s="16"/>
      <c r="I8" s="17"/>
    </row>
    <row r="9" customHeight="1" spans="1:9">
      <c r="A9" s="12"/>
      <c r="B9" s="13"/>
      <c r="C9" s="13"/>
      <c r="D9" s="14"/>
      <c r="E9" s="12"/>
      <c r="F9" s="15"/>
      <c r="G9" s="18"/>
      <c r="H9" s="16"/>
      <c r="I9" s="17"/>
    </row>
    <row r="10" customHeight="1" spans="1:9">
      <c r="A10" s="12"/>
      <c r="B10" s="13"/>
      <c r="C10" s="13"/>
      <c r="D10" s="14"/>
      <c r="E10" s="12"/>
      <c r="F10" s="15"/>
      <c r="G10" s="18"/>
      <c r="H10" s="16"/>
      <c r="I10" s="17"/>
    </row>
    <row r="11" customHeight="1" spans="1:9">
      <c r="A11" s="12"/>
      <c r="B11" s="13"/>
      <c r="C11" s="13"/>
      <c r="D11" s="14"/>
      <c r="E11" s="12"/>
      <c r="F11" s="15"/>
      <c r="G11" s="18"/>
      <c r="H11" s="16"/>
      <c r="I11" s="17"/>
    </row>
    <row r="12" customHeight="1" spans="1:9">
      <c r="A12" s="12"/>
      <c r="B12" s="13"/>
      <c r="C12" s="13"/>
      <c r="D12" s="14"/>
      <c r="E12" s="12"/>
      <c r="F12" s="15"/>
      <c r="G12" s="18"/>
      <c r="H12" s="16"/>
      <c r="I12" s="17"/>
    </row>
    <row r="13" customHeight="1" spans="1:9">
      <c r="A13" s="12"/>
      <c r="B13" s="13"/>
      <c r="C13" s="13"/>
      <c r="D13" s="14"/>
      <c r="E13" s="12"/>
      <c r="F13" s="15"/>
      <c r="G13" s="18"/>
      <c r="H13" s="16"/>
      <c r="I13" s="17"/>
    </row>
    <row r="14" customHeight="1" spans="1:9">
      <c r="A14" s="12"/>
      <c r="B14" s="13"/>
      <c r="C14" s="13"/>
      <c r="D14" s="14"/>
      <c r="E14" s="12"/>
      <c r="F14" s="15"/>
      <c r="G14" s="18"/>
      <c r="H14" s="16"/>
      <c r="I14" s="17"/>
    </row>
    <row r="15" customHeight="1" spans="1:9">
      <c r="A15" s="12"/>
      <c r="B15" s="13"/>
      <c r="C15" s="13"/>
      <c r="D15" s="14"/>
      <c r="E15" s="12"/>
      <c r="F15" s="15"/>
      <c r="G15" s="18"/>
      <c r="H15" s="16"/>
      <c r="I15" s="17"/>
    </row>
    <row r="16" customHeight="1" spans="1:9">
      <c r="A16" s="12"/>
      <c r="B16" s="13"/>
      <c r="C16" s="13"/>
      <c r="D16" s="14"/>
      <c r="E16" s="12"/>
      <c r="F16" s="15"/>
      <c r="G16" s="18"/>
      <c r="H16" s="16"/>
      <c r="I16" s="17"/>
    </row>
    <row r="17" customHeight="1" spans="1:9">
      <c r="A17" s="12"/>
      <c r="B17" s="13"/>
      <c r="C17" s="13"/>
      <c r="D17" s="14"/>
      <c r="E17" s="12"/>
      <c r="F17" s="15"/>
      <c r="G17" s="18"/>
      <c r="H17" s="16"/>
      <c r="I17" s="17"/>
    </row>
    <row r="18" customHeight="1" spans="1:9">
      <c r="A18" s="12"/>
      <c r="B18" s="13"/>
      <c r="C18" s="13"/>
      <c r="D18" s="14"/>
      <c r="E18" s="12"/>
      <c r="F18" s="15"/>
      <c r="G18" s="18"/>
      <c r="H18" s="16"/>
      <c r="I18" s="17"/>
    </row>
    <row r="19" customHeight="1" spans="1:9">
      <c r="A19" s="12"/>
      <c r="B19" s="13"/>
      <c r="C19" s="13"/>
      <c r="D19" s="14"/>
      <c r="E19" s="12"/>
      <c r="F19" s="15"/>
      <c r="G19" s="18"/>
      <c r="H19" s="16"/>
      <c r="I19" s="17"/>
    </row>
    <row r="20" customHeight="1" spans="1:9">
      <c r="A20" s="12"/>
      <c r="B20" s="13"/>
      <c r="C20" s="13"/>
      <c r="D20" s="14"/>
      <c r="E20" s="12"/>
      <c r="F20" s="15"/>
      <c r="G20" s="18"/>
      <c r="H20" s="16"/>
      <c r="I20" s="17"/>
    </row>
    <row r="21" customHeight="1" spans="1:9">
      <c r="A21" s="12"/>
      <c r="B21" s="13"/>
      <c r="C21" s="13"/>
      <c r="D21" s="14"/>
      <c r="E21" s="12"/>
      <c r="F21" s="15"/>
      <c r="G21" s="18"/>
      <c r="H21" s="16"/>
      <c r="I21" s="17"/>
    </row>
    <row r="22" customHeight="1" spans="1:9">
      <c r="A22" s="12"/>
      <c r="B22" s="13"/>
      <c r="C22" s="13"/>
      <c r="D22" s="14"/>
      <c r="E22" s="12"/>
      <c r="F22" s="15"/>
      <c r="G22" s="18"/>
      <c r="H22" s="16"/>
      <c r="I22" s="17"/>
    </row>
    <row r="23" customHeight="1" spans="1:9">
      <c r="A23" s="12"/>
      <c r="B23" s="13"/>
      <c r="C23" s="13"/>
      <c r="D23" s="14"/>
      <c r="E23" s="12"/>
      <c r="F23" s="15"/>
      <c r="G23" s="18"/>
      <c r="H23" s="16"/>
      <c r="I23" s="17"/>
    </row>
    <row r="24" customHeight="1" spans="1:9">
      <c r="A24" s="12"/>
      <c r="B24" s="13"/>
      <c r="C24" s="13"/>
      <c r="D24" s="14"/>
      <c r="E24" s="12"/>
      <c r="F24" s="15"/>
      <c r="G24" s="18"/>
      <c r="H24" s="16"/>
      <c r="I24" s="17"/>
    </row>
    <row r="25" customHeight="1" spans="1:9">
      <c r="A25" s="12"/>
      <c r="B25" s="13"/>
      <c r="C25" s="13"/>
      <c r="D25" s="14"/>
      <c r="E25" s="12"/>
      <c r="F25" s="15"/>
      <c r="G25" s="18"/>
      <c r="H25" s="16"/>
      <c r="I25" s="17"/>
    </row>
    <row r="26" customHeight="1" spans="1:9">
      <c r="A26" s="12"/>
      <c r="B26" s="13"/>
      <c r="C26" s="13"/>
      <c r="D26" s="14"/>
      <c r="E26" s="12"/>
      <c r="F26" s="15"/>
      <c r="G26" s="18"/>
      <c r="H26" s="16"/>
      <c r="I26" s="17"/>
    </row>
    <row r="27" customHeight="1" spans="1:9">
      <c r="A27" s="19" t="s">
        <v>1105</v>
      </c>
      <c r="B27" s="19"/>
      <c r="C27" s="19"/>
      <c r="D27" s="14"/>
      <c r="E27" s="12"/>
      <c r="F27" s="15">
        <f>SUM(F6:F26)</f>
        <v>0</v>
      </c>
      <c r="G27" s="18">
        <f>SUM(G6:G26)</f>
        <v>0</v>
      </c>
      <c r="H27" s="16">
        <f>SUM(H6:H26)</f>
        <v>0</v>
      </c>
      <c r="I27" s="17"/>
    </row>
    <row r="28" customHeight="1" spans="1:9">
      <c r="A28" s="20" t="e">
        <f>#REF!&amp;#REF!</f>
        <v>#REF!</v>
      </c>
      <c r="H28" s="7" t="e">
        <f>"评估人员："&amp;#REF!</f>
        <v>#REF!</v>
      </c>
    </row>
    <row r="29" customHeight="1" spans="1:9">
      <c r="A29" s="20" t="e">
        <f>CONCATENATE(#REF!,#REF!,#REF!,#REF!,#REF!,#REF!,#REF!)</f>
        <v>#REF!</v>
      </c>
    </row>
  </sheetData>
  <mergeCells count="2">
    <mergeCell ref="A2:I2"/>
    <mergeCell ref="A3:I3"/>
  </mergeCells>
  <hyperlinks>
    <hyperlink ref="A1" location="索引目录!I17" display="返回索引页"/>
    <hyperlink ref="B1" location="流动负债汇总!B17" display="返回"/>
  </hyperlinks>
  <printOptions horizontalCentered="1"/>
  <pageMargins left="0.354166666666667" right="0.354166666666667" top="0.786805555555556" bottom="0.786805555555556" header="1.02361111111111" footer="0.511805555555556"/>
  <pageSetup paperSize="9" scale="80" fitToHeight="0" orientation="landscape"/>
  <headerFooter alignWithMargins="0">
    <oddHeader>&amp;R&amp;"宋体,常规"&amp;10表&amp;"Times New Roman,常规"5-12
&amp;"宋体,常规"共&amp;"Times New Roman,常规"&amp;N&amp;"宋体,常规"页第&amp;"Times New Roman,常规"&amp;P&amp;"宋体,常规"页</oddHeader>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H30"/>
  <sheetViews>
    <sheetView workbookViewId="0">
      <selection activeCell="H14" sqref="H14"/>
    </sheetView>
  </sheetViews>
  <sheetFormatPr defaultColWidth="9" defaultRowHeight="15.75" customHeight="1" outlineLevelCol="7"/>
  <cols>
    <col min="1" max="1" width="9.1" customWidth="1"/>
    <col min="2" max="2" width="25.5" customWidth="1"/>
    <col min="3" max="3" width="19.1" customWidth="1" outlineLevel="1"/>
    <col min="4" max="7" width="21.4" customWidth="1"/>
  </cols>
  <sheetData>
    <row r="1" spans="1:8">
      <c r="A1" s="1" t="s">
        <v>421</v>
      </c>
      <c r="B1" s="40" t="s">
        <v>559</v>
      </c>
      <c r="C1" s="3"/>
      <c r="D1" s="3"/>
      <c r="E1" s="3"/>
      <c r="F1" s="3"/>
      <c r="G1" s="3"/>
    </row>
    <row r="2" ht="30" customHeight="1" spans="1:8">
      <c r="A2" s="4" t="s">
        <v>1977</v>
      </c>
      <c r="B2" s="4"/>
      <c r="C2" s="4"/>
      <c r="D2" s="4"/>
      <c r="E2" s="4"/>
      <c r="F2" s="4"/>
      <c r="G2" s="4"/>
    </row>
    <row r="3" ht="14.1" customHeight="1" spans="1:8">
      <c r="A3" s="5" t="e">
        <f>CONCATENATE(#REF!,#REF!,#REF!,#REF!,#REF!,#REF!,#REF!)</f>
        <v>#REF!</v>
      </c>
      <c r="B3" s="5"/>
      <c r="C3" s="5"/>
      <c r="D3" s="5"/>
      <c r="E3" s="5"/>
      <c r="F3" s="5"/>
      <c r="G3" s="5"/>
    </row>
    <row r="4" customHeight="1" spans="1:8">
      <c r="A4" s="7" t="e">
        <f>#REF!&amp;#REF!</f>
        <v>#REF!</v>
      </c>
      <c r="G4" s="41" t="s">
        <v>464</v>
      </c>
    </row>
    <row r="5" ht="27.9" customHeight="1" spans="1:8">
      <c r="A5" s="42" t="s">
        <v>561</v>
      </c>
      <c r="B5" s="42" t="s">
        <v>562</v>
      </c>
      <c r="C5" s="43" t="s">
        <v>467</v>
      </c>
      <c r="D5" s="42" t="s">
        <v>426</v>
      </c>
      <c r="E5" s="42" t="s">
        <v>427</v>
      </c>
      <c r="F5" s="44" t="s">
        <v>563</v>
      </c>
      <c r="G5" s="42" t="s">
        <v>469</v>
      </c>
      <c r="H5" s="45" t="s">
        <v>1913</v>
      </c>
    </row>
    <row r="6" customHeight="1" spans="1:8">
      <c r="A6" s="46" t="s">
        <v>1978</v>
      </c>
      <c r="B6" s="17" t="s">
        <v>1979</v>
      </c>
      <c r="C6" s="15">
        <f>长期借款!I27</f>
        <v>0</v>
      </c>
      <c r="D6" s="18">
        <f>长期借款!J27</f>
        <v>0</v>
      </c>
      <c r="E6" s="16">
        <f>长期借款!L27</f>
        <v>0</v>
      </c>
      <c r="F6" s="16">
        <f t="shared" ref="F6:F12" si="0">E6-D6</f>
        <v>0</v>
      </c>
      <c r="G6" s="47" t="str">
        <f t="shared" ref="G6:G12" si="1">IF(D6=0,"",F6/D6*100)</f>
        <v/>
      </c>
      <c r="H6" s="48" t="str">
        <f t="shared" ref="H6:H28" si="2">IF(E6="","",IF(F6=0,"正常","非正常核查原因"))</f>
        <v>正常</v>
      </c>
    </row>
    <row r="7" customHeight="1" spans="1:8">
      <c r="A7" s="46" t="s">
        <v>1980</v>
      </c>
      <c r="B7" s="17" t="s">
        <v>1981</v>
      </c>
      <c r="C7" s="15">
        <f>应付债券!H27</f>
        <v>0</v>
      </c>
      <c r="D7" s="18">
        <f>应付债券!I27</f>
        <v>0</v>
      </c>
      <c r="E7" s="16">
        <f>应付债券!J27</f>
        <v>0</v>
      </c>
      <c r="F7" s="16">
        <f t="shared" si="0"/>
        <v>0</v>
      </c>
      <c r="G7" s="47" t="str">
        <f t="shared" si="1"/>
        <v/>
      </c>
      <c r="H7" s="48" t="str">
        <f t="shared" si="2"/>
        <v>正常</v>
      </c>
    </row>
    <row r="8" customHeight="1" spans="1:8">
      <c r="A8" s="46" t="s">
        <v>1982</v>
      </c>
      <c r="B8" s="17" t="s">
        <v>1983</v>
      </c>
      <c r="C8" s="15">
        <f>长期应付款!H27</f>
        <v>0</v>
      </c>
      <c r="D8" s="18">
        <f>长期应付款!K27</f>
        <v>0</v>
      </c>
      <c r="E8" s="16">
        <f>长期应付款!L27</f>
        <v>0</v>
      </c>
      <c r="F8" s="16">
        <f t="shared" si="0"/>
        <v>0</v>
      </c>
      <c r="G8" s="47" t="str">
        <f t="shared" si="1"/>
        <v/>
      </c>
      <c r="H8" s="48" t="str">
        <f t="shared" si="2"/>
        <v>正常</v>
      </c>
    </row>
    <row r="9" customHeight="1" spans="1:8">
      <c r="A9" s="46" t="s">
        <v>1984</v>
      </c>
      <c r="B9" s="17" t="s">
        <v>1985</v>
      </c>
      <c r="C9" s="15">
        <f>专项应付款!G27</f>
        <v>0</v>
      </c>
      <c r="D9" s="18">
        <f>专项应付款!H27</f>
        <v>0</v>
      </c>
      <c r="E9" s="16">
        <f>专项应付款!I27</f>
        <v>0</v>
      </c>
      <c r="F9" s="16">
        <f t="shared" si="0"/>
        <v>0</v>
      </c>
      <c r="G9" s="47" t="str">
        <f t="shared" si="1"/>
        <v/>
      </c>
      <c r="H9" s="48" t="str">
        <f t="shared" si="2"/>
        <v>正常</v>
      </c>
    </row>
    <row r="10" customHeight="1" spans="1:8">
      <c r="A10" s="46" t="s">
        <v>1986</v>
      </c>
      <c r="B10" s="17" t="s">
        <v>1987</v>
      </c>
      <c r="C10" s="15">
        <f>预计负债!E27</f>
        <v>0</v>
      </c>
      <c r="D10" s="18">
        <f>预计负债!F27</f>
        <v>0</v>
      </c>
      <c r="E10" s="16">
        <f>预计负债!G27</f>
        <v>0</v>
      </c>
      <c r="F10" s="16">
        <f t="shared" si="0"/>
        <v>0</v>
      </c>
      <c r="G10" s="47" t="str">
        <f t="shared" si="1"/>
        <v/>
      </c>
      <c r="H10" s="48" t="str">
        <f t="shared" si="2"/>
        <v>正常</v>
      </c>
    </row>
    <row r="11" customHeight="1" spans="1:8">
      <c r="A11" s="46" t="s">
        <v>1988</v>
      </c>
      <c r="B11" s="17" t="s">
        <v>1989</v>
      </c>
      <c r="C11" s="15">
        <f>递延所得税负债!E27</f>
        <v>0</v>
      </c>
      <c r="D11" s="18">
        <f>递延所得税负债!F27</f>
        <v>0</v>
      </c>
      <c r="E11" s="16">
        <f>递延所得税负债!G27</f>
        <v>0</v>
      </c>
      <c r="F11" s="16">
        <f t="shared" si="0"/>
        <v>0</v>
      </c>
      <c r="G11" s="47" t="str">
        <f t="shared" si="1"/>
        <v/>
      </c>
      <c r="H11" s="48" t="str">
        <f t="shared" si="2"/>
        <v>正常</v>
      </c>
    </row>
    <row r="12" customHeight="1" spans="1:8">
      <c r="A12" s="46" t="s">
        <v>1990</v>
      </c>
      <c r="B12" s="17" t="s">
        <v>1991</v>
      </c>
      <c r="C12" s="15">
        <f>其他非流动负债!F27</f>
        <v>0</v>
      </c>
      <c r="D12" s="18">
        <f>其他非流动负债!G27</f>
        <v>0</v>
      </c>
      <c r="E12" s="16">
        <f>其他非流动负债!H27</f>
        <v>0</v>
      </c>
      <c r="F12" s="16">
        <f t="shared" si="0"/>
        <v>0</v>
      </c>
      <c r="G12" s="47" t="str">
        <f t="shared" si="1"/>
        <v/>
      </c>
      <c r="H12" s="48" t="str">
        <f t="shared" si="2"/>
        <v>正常</v>
      </c>
    </row>
    <row r="13" customHeight="1" spans="1:8">
      <c r="A13" s="12"/>
      <c r="B13" s="17"/>
      <c r="C13" s="15"/>
      <c r="D13" s="18"/>
      <c r="E13" s="16"/>
      <c r="F13" s="16"/>
      <c r="G13" s="47"/>
      <c r="H13" s="48" t="str">
        <f t="shared" si="2"/>
        <v/>
      </c>
    </row>
    <row r="14" customHeight="1" spans="1:8">
      <c r="A14" s="12"/>
      <c r="B14" s="17"/>
      <c r="C14" s="15"/>
      <c r="D14" s="18"/>
      <c r="E14" s="16"/>
      <c r="F14" s="16"/>
      <c r="G14" s="47"/>
      <c r="H14" s="48" t="str">
        <f t="shared" si="2"/>
        <v/>
      </c>
    </row>
    <row r="15" customHeight="1" spans="1:8">
      <c r="A15" s="12"/>
      <c r="B15" s="17"/>
      <c r="C15" s="15"/>
      <c r="D15" s="18"/>
      <c r="E15" s="16"/>
      <c r="F15" s="16"/>
      <c r="G15" s="47"/>
      <c r="H15" s="48" t="str">
        <f t="shared" si="2"/>
        <v/>
      </c>
    </row>
    <row r="16" customHeight="1" spans="1:8">
      <c r="A16" s="12"/>
      <c r="B16" s="17"/>
      <c r="C16" s="15"/>
      <c r="D16" s="18"/>
      <c r="E16" s="16"/>
      <c r="F16" s="16"/>
      <c r="G16" s="47"/>
      <c r="H16" s="48" t="str">
        <f t="shared" si="2"/>
        <v/>
      </c>
    </row>
    <row r="17" customHeight="1" spans="1:8">
      <c r="A17" s="12"/>
      <c r="B17" s="17"/>
      <c r="C17" s="15"/>
      <c r="D17" s="18"/>
      <c r="E17" s="16"/>
      <c r="F17" s="16"/>
      <c r="G17" s="47"/>
      <c r="H17" s="48" t="str">
        <f t="shared" si="2"/>
        <v/>
      </c>
    </row>
    <row r="18" customHeight="1" spans="1:8">
      <c r="A18" s="12"/>
      <c r="B18" s="17"/>
      <c r="C18" s="15"/>
      <c r="D18" s="18"/>
      <c r="E18" s="16"/>
      <c r="F18" s="16"/>
      <c r="G18" s="47"/>
      <c r="H18" s="48" t="str">
        <f t="shared" si="2"/>
        <v/>
      </c>
    </row>
    <row r="19" customHeight="1" spans="1:8">
      <c r="A19" s="12"/>
      <c r="B19" s="17"/>
      <c r="C19" s="15"/>
      <c r="D19" s="18"/>
      <c r="E19" s="16"/>
      <c r="F19" s="16"/>
      <c r="G19" s="47"/>
      <c r="H19" s="48" t="str">
        <f t="shared" si="2"/>
        <v/>
      </c>
    </row>
    <row r="20" customHeight="1" spans="1:8">
      <c r="A20" s="12"/>
      <c r="B20" s="17"/>
      <c r="C20" s="15"/>
      <c r="D20" s="18"/>
      <c r="E20" s="16"/>
      <c r="F20" s="16"/>
      <c r="G20" s="47"/>
      <c r="H20" s="48" t="str">
        <f t="shared" si="2"/>
        <v/>
      </c>
    </row>
    <row r="21" customHeight="1" spans="1:8">
      <c r="A21" s="12"/>
      <c r="B21" s="17"/>
      <c r="C21" s="15"/>
      <c r="D21" s="18"/>
      <c r="E21" s="16"/>
      <c r="F21" s="16"/>
      <c r="G21" s="47"/>
      <c r="H21" s="48" t="str">
        <f t="shared" si="2"/>
        <v/>
      </c>
    </row>
    <row r="22" customHeight="1" spans="1:8">
      <c r="A22" s="12"/>
      <c r="B22" s="17"/>
      <c r="C22" s="15"/>
      <c r="D22" s="18"/>
      <c r="E22" s="16"/>
      <c r="F22" s="16"/>
      <c r="G22" s="47"/>
      <c r="H22" s="48" t="str">
        <f t="shared" si="2"/>
        <v/>
      </c>
    </row>
    <row r="23" customHeight="1" spans="1:8">
      <c r="A23" s="12"/>
      <c r="B23" s="17"/>
      <c r="C23" s="15"/>
      <c r="D23" s="18"/>
      <c r="E23" s="16"/>
      <c r="F23" s="16"/>
      <c r="G23" s="47"/>
      <c r="H23" s="48" t="str">
        <f t="shared" si="2"/>
        <v/>
      </c>
    </row>
    <row r="24" customHeight="1" spans="1:8">
      <c r="A24" s="12"/>
      <c r="B24" s="17"/>
      <c r="C24" s="15"/>
      <c r="D24" s="18"/>
      <c r="E24" s="16"/>
      <c r="F24" s="16"/>
      <c r="G24" s="47"/>
      <c r="H24" s="48" t="str">
        <f t="shared" si="2"/>
        <v/>
      </c>
    </row>
    <row r="25" customHeight="1" spans="1:8">
      <c r="A25" s="12"/>
      <c r="B25" s="17"/>
      <c r="C25" s="15"/>
      <c r="D25" s="18"/>
      <c r="E25" s="16"/>
      <c r="F25" s="16"/>
      <c r="G25" s="47"/>
      <c r="H25" s="48" t="str">
        <f t="shared" si="2"/>
        <v/>
      </c>
    </row>
    <row r="26" customHeight="1" spans="1:8">
      <c r="A26" s="46"/>
      <c r="B26" s="49"/>
      <c r="C26" s="15"/>
      <c r="D26" s="18"/>
      <c r="E26" s="16"/>
      <c r="F26" s="16"/>
      <c r="G26" s="47"/>
      <c r="H26" s="48" t="str">
        <f t="shared" si="2"/>
        <v/>
      </c>
    </row>
    <row r="27" customHeight="1" spans="1:8">
      <c r="A27" s="46"/>
      <c r="B27" s="49"/>
      <c r="C27" s="15"/>
      <c r="D27" s="18"/>
      <c r="E27" s="16"/>
      <c r="F27" s="16"/>
      <c r="G27" s="47"/>
      <c r="H27" s="48" t="str">
        <f t="shared" si="2"/>
        <v/>
      </c>
    </row>
    <row r="28" customHeight="1" spans="1:8">
      <c r="A28" s="46" t="s">
        <v>1493</v>
      </c>
      <c r="B28" s="12" t="s">
        <v>1992</v>
      </c>
      <c r="C28" s="15">
        <f>SUM(C6:C27)</f>
        <v>0</v>
      </c>
      <c r="D28" s="18">
        <f>SUM(D6:D27)</f>
        <v>0</v>
      </c>
      <c r="E28" s="16">
        <f>SUM(E6:E27)</f>
        <v>0</v>
      </c>
      <c r="F28" s="16">
        <f>E28-D28</f>
        <v>0</v>
      </c>
      <c r="G28" s="47" t="str">
        <f>IF(D28=0,"",F28/D28*100)</f>
        <v/>
      </c>
      <c r="H28" s="48" t="str">
        <f t="shared" si="2"/>
        <v>正常</v>
      </c>
    </row>
    <row r="29" customHeight="1" spans="1:8">
      <c r="A29" s="20" t="e">
        <f>#REF!&amp;#REF!</f>
        <v>#REF!</v>
      </c>
      <c r="E29" s="27" t="e">
        <f>"评估人员："&amp;#REF!</f>
        <v>#REF!</v>
      </c>
    </row>
    <row r="30" customHeight="1" spans="1:8">
      <c r="A30" s="20" t="e">
        <f>CONCATENATE(#REF!,#REF!,#REF!,#REF!,#REF!,#REF!,#REF!)</f>
        <v>#REF!</v>
      </c>
    </row>
  </sheetData>
  <mergeCells count="2">
    <mergeCell ref="A2:G2"/>
    <mergeCell ref="A3:G3"/>
  </mergeCells>
  <hyperlinks>
    <hyperlink ref="A1" location="索引目录!G20" display="返回索引页"/>
    <hyperlink ref="B1" location="分类汇总!B50" display="返回"/>
    <hyperlink ref="B6" location="长期借款!B1" display="长期借款"/>
    <hyperlink ref="B7" location="应付债券!B1" display="应付债券"/>
    <hyperlink ref="B8" location="长期应付款!B1" display="长期应付款"/>
    <hyperlink ref="B9" location="专项应付款!B1" display="专项应付款"/>
    <hyperlink ref="B10" location="预计负债!B1" display="预计负债"/>
    <hyperlink ref="B11" location="递延所得税负债!B1" display="递延所得税负债"/>
    <hyperlink ref="B12" location="其他非流动负债!B1" display="其他非流动负债"/>
  </hyperlinks>
  <printOptions horizontalCentered="1"/>
  <pageMargins left="0.354166666666667" right="0.354166666666667" top="0.786805555555556" bottom="0.786805555555556" header="1.02361111111111" footer="0.511805555555556"/>
  <pageSetup paperSize="9" scale="94" fitToHeight="0" orientation="landscape"/>
  <headerFooter alignWithMargins="0">
    <oddHeader>&amp;R&amp;"宋体,常规"&amp;10表&amp;"Times New Roman,常规"6
&amp;"宋体,常规"共&amp;"Times New Roman,常规"&amp;N&amp;"宋体,常规"页第&amp;"Times New Roman,常规"&amp;P&amp;"宋体,常规"页</oddHeader>
  </headerFooter>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9"/>
  <sheetViews>
    <sheetView workbookViewId="0">
      <selection activeCell="H14" sqref="H14"/>
    </sheetView>
  </sheetViews>
  <sheetFormatPr defaultColWidth="9" defaultRowHeight="15.75" customHeight="1"/>
  <cols>
    <col min="1" max="1" width="5.5" customWidth="1"/>
    <col min="2" max="2" width="18.1" customWidth="1" outlineLevel="1"/>
    <col min="3" max="3" width="19.6" customWidth="1"/>
    <col min="4" max="6" width="8.6" customWidth="1"/>
    <col min="7" max="7" width="7.1" customWidth="1"/>
    <col min="8" max="8" width="12.5" customWidth="1"/>
    <col min="9" max="9" width="12.4" customWidth="1" outlineLevel="1"/>
    <col min="10" max="10" width="14.5" customWidth="1"/>
    <col min="11" max="11" width="12.9" customWidth="1"/>
    <col min="12" max="12" width="14.4" customWidth="1"/>
    <col min="13" max="13" width="10.5" customWidth="1"/>
  </cols>
  <sheetData>
    <row r="1" spans="1:13">
      <c r="A1" s="1" t="s">
        <v>421</v>
      </c>
      <c r="B1" s="2" t="s">
        <v>462</v>
      </c>
      <c r="C1" s="2"/>
      <c r="D1" s="3"/>
      <c r="E1" s="3"/>
      <c r="F1" s="3"/>
      <c r="G1" s="3"/>
      <c r="H1" s="3"/>
      <c r="I1" s="3"/>
      <c r="J1" s="3"/>
      <c r="K1" s="3"/>
      <c r="L1" s="3"/>
      <c r="M1" s="3"/>
    </row>
    <row r="2" ht="30" customHeight="1" spans="1:13">
      <c r="A2" s="4" t="s">
        <v>1993</v>
      </c>
      <c r="B2" s="4"/>
      <c r="C2" s="4"/>
      <c r="D2" s="4"/>
      <c r="E2" s="4"/>
      <c r="F2" s="4"/>
      <c r="G2" s="4"/>
      <c r="H2" s="4"/>
      <c r="I2" s="4"/>
      <c r="J2" s="4"/>
      <c r="K2" s="4"/>
      <c r="L2" s="4"/>
      <c r="M2" s="4"/>
    </row>
    <row r="3" ht="14.1" customHeight="1" spans="1:13">
      <c r="A3" s="5" t="e">
        <f>CONCATENATE(#REF!,#REF!,#REF!,#REF!,#REF!,#REF!,#REF!)</f>
        <v>#REF!</v>
      </c>
      <c r="B3" s="5"/>
      <c r="C3" s="5"/>
      <c r="D3" s="5"/>
      <c r="E3" s="5"/>
      <c r="F3" s="5"/>
      <c r="G3" s="5"/>
      <c r="H3" s="5"/>
      <c r="I3" s="5"/>
      <c r="J3" s="6"/>
      <c r="K3" s="6"/>
      <c r="L3" s="6"/>
      <c r="M3" s="6"/>
    </row>
    <row r="4" customHeight="1" spans="1:13">
      <c r="A4" s="7" t="e">
        <f>#REF!&amp;#REF!</f>
        <v>#REF!</v>
      </c>
      <c r="M4" s="8" t="s">
        <v>464</v>
      </c>
    </row>
    <row r="5" ht="27.9" customHeight="1" spans="1:13">
      <c r="A5" s="9" t="s">
        <v>465</v>
      </c>
      <c r="B5" s="9" t="s">
        <v>572</v>
      </c>
      <c r="C5" s="9" t="s">
        <v>1940</v>
      </c>
      <c r="D5" s="9" t="s">
        <v>629</v>
      </c>
      <c r="E5" s="9" t="s">
        <v>974</v>
      </c>
      <c r="F5" s="9" t="s">
        <v>1994</v>
      </c>
      <c r="G5" s="9" t="s">
        <v>574</v>
      </c>
      <c r="H5" s="9" t="s">
        <v>1942</v>
      </c>
      <c r="I5" s="10" t="s">
        <v>467</v>
      </c>
      <c r="J5" s="11" t="s">
        <v>426</v>
      </c>
      <c r="K5" s="9" t="s">
        <v>1943</v>
      </c>
      <c r="L5" s="9" t="s">
        <v>427</v>
      </c>
      <c r="M5" s="9" t="s">
        <v>577</v>
      </c>
    </row>
    <row r="6" customHeight="1" spans="1:13">
      <c r="A6" s="12"/>
      <c r="B6" s="36"/>
      <c r="C6" s="13"/>
      <c r="D6" s="14"/>
      <c r="E6" s="14"/>
      <c r="F6" s="14"/>
      <c r="G6" s="12"/>
      <c r="H6" s="16"/>
      <c r="I6" s="15"/>
      <c r="J6" s="18"/>
      <c r="K6" s="39"/>
      <c r="L6" s="16"/>
      <c r="M6" s="17"/>
    </row>
    <row r="7" customHeight="1" spans="1:13">
      <c r="A7" s="12"/>
      <c r="B7" s="13"/>
      <c r="C7" s="13"/>
      <c r="D7" s="14"/>
      <c r="E7" s="14"/>
      <c r="F7" s="12"/>
      <c r="G7" s="12"/>
      <c r="H7" s="16"/>
      <c r="I7" s="15"/>
      <c r="J7" s="18"/>
      <c r="K7" s="39"/>
      <c r="L7" s="16"/>
      <c r="M7" s="17"/>
    </row>
    <row r="8" customHeight="1" spans="1:13">
      <c r="A8" s="12"/>
      <c r="B8" s="13"/>
      <c r="C8" s="13"/>
      <c r="D8" s="14"/>
      <c r="E8" s="14"/>
      <c r="F8" s="12"/>
      <c r="G8" s="12"/>
      <c r="H8" s="16"/>
      <c r="I8" s="15"/>
      <c r="J8" s="18"/>
      <c r="K8" s="39"/>
      <c r="L8" s="16"/>
      <c r="M8" s="17"/>
    </row>
    <row r="9" customHeight="1" spans="1:13">
      <c r="A9" s="12"/>
      <c r="B9" s="13"/>
      <c r="C9" s="13"/>
      <c r="D9" s="14"/>
      <c r="E9" s="14"/>
      <c r="F9" s="12"/>
      <c r="G9" s="12"/>
      <c r="H9" s="16"/>
      <c r="I9" s="15"/>
      <c r="J9" s="18"/>
      <c r="K9" s="39"/>
      <c r="L9" s="16"/>
      <c r="M9" s="17"/>
    </row>
    <row r="10" customHeight="1" spans="1:13">
      <c r="A10" s="12"/>
      <c r="B10" s="13"/>
      <c r="C10" s="13"/>
      <c r="D10" s="14"/>
      <c r="E10" s="14"/>
      <c r="F10" s="12"/>
      <c r="G10" s="12"/>
      <c r="H10" s="16"/>
      <c r="I10" s="15"/>
      <c r="J10" s="18"/>
      <c r="K10" s="39"/>
      <c r="L10" s="16"/>
      <c r="M10" s="17"/>
    </row>
    <row r="11" customHeight="1" spans="1:13">
      <c r="A11" s="12"/>
      <c r="B11" s="13"/>
      <c r="C11" s="13"/>
      <c r="D11" s="14"/>
      <c r="E11" s="14"/>
      <c r="F11" s="12"/>
      <c r="G11" s="12"/>
      <c r="H11" s="16"/>
      <c r="I11" s="15"/>
      <c r="J11" s="18"/>
      <c r="K11" s="39"/>
      <c r="L11" s="16"/>
      <c r="M11" s="17"/>
    </row>
    <row r="12" customHeight="1" spans="1:13">
      <c r="A12" s="12"/>
      <c r="B12" s="13"/>
      <c r="C12" s="13"/>
      <c r="D12" s="14"/>
      <c r="E12" s="14"/>
      <c r="F12" s="12"/>
      <c r="G12" s="12"/>
      <c r="H12" s="16"/>
      <c r="I12" s="15"/>
      <c r="J12" s="18"/>
      <c r="K12" s="39"/>
      <c r="L12" s="16"/>
      <c r="M12" s="17"/>
    </row>
    <row r="13" customHeight="1" spans="1:13">
      <c r="A13" s="12"/>
      <c r="B13" s="13"/>
      <c r="C13" s="13"/>
      <c r="D13" s="14"/>
      <c r="E13" s="14"/>
      <c r="F13" s="12"/>
      <c r="G13" s="12"/>
      <c r="H13" s="16"/>
      <c r="I13" s="15"/>
      <c r="J13" s="18"/>
      <c r="K13" s="39"/>
      <c r="L13" s="16"/>
      <c r="M13" s="17"/>
    </row>
    <row r="14" customHeight="1" spans="1:13">
      <c r="A14" s="12"/>
      <c r="B14" s="13"/>
      <c r="C14" s="13"/>
      <c r="D14" s="14"/>
      <c r="E14" s="14"/>
      <c r="F14" s="12"/>
      <c r="G14" s="12"/>
      <c r="H14" s="16"/>
      <c r="I14" s="15"/>
      <c r="J14" s="18"/>
      <c r="K14" s="39"/>
      <c r="L14" s="16"/>
      <c r="M14" s="17"/>
    </row>
    <row r="15" customHeight="1" spans="1:13">
      <c r="A15" s="12"/>
      <c r="B15" s="13"/>
      <c r="C15" s="13"/>
      <c r="D15" s="14"/>
      <c r="E15" s="14"/>
      <c r="F15" s="12"/>
      <c r="G15" s="12"/>
      <c r="H15" s="16"/>
      <c r="I15" s="15"/>
      <c r="J15" s="18"/>
      <c r="K15" s="39"/>
      <c r="L15" s="16"/>
      <c r="M15" s="17"/>
    </row>
    <row r="16" customHeight="1" spans="1:13">
      <c r="A16" s="12"/>
      <c r="B16" s="13"/>
      <c r="C16" s="13"/>
      <c r="D16" s="14"/>
      <c r="E16" s="14"/>
      <c r="F16" s="12"/>
      <c r="G16" s="12"/>
      <c r="H16" s="16"/>
      <c r="I16" s="15"/>
      <c r="J16" s="18"/>
      <c r="K16" s="39"/>
      <c r="L16" s="16"/>
      <c r="M16" s="17"/>
    </row>
    <row r="17" customHeight="1" spans="1:13">
      <c r="A17" s="12"/>
      <c r="B17" s="13"/>
      <c r="C17" s="13"/>
      <c r="D17" s="14"/>
      <c r="E17" s="14"/>
      <c r="F17" s="12"/>
      <c r="G17" s="12"/>
      <c r="H17" s="16"/>
      <c r="I17" s="15"/>
      <c r="J17" s="18"/>
      <c r="K17" s="39"/>
      <c r="L17" s="16"/>
      <c r="M17" s="17"/>
    </row>
    <row r="18" customHeight="1" spans="1:13">
      <c r="A18" s="12"/>
      <c r="B18" s="13"/>
      <c r="C18" s="13"/>
      <c r="D18" s="14"/>
      <c r="E18" s="14"/>
      <c r="F18" s="12"/>
      <c r="G18" s="12"/>
      <c r="H18" s="16"/>
      <c r="I18" s="15"/>
      <c r="J18" s="18"/>
      <c r="K18" s="39"/>
      <c r="L18" s="16"/>
      <c r="M18" s="17"/>
    </row>
    <row r="19" customHeight="1" spans="1:13">
      <c r="A19" s="12"/>
      <c r="B19" s="13"/>
      <c r="C19" s="13"/>
      <c r="D19" s="14"/>
      <c r="E19" s="14"/>
      <c r="F19" s="12"/>
      <c r="G19" s="12"/>
      <c r="H19" s="16"/>
      <c r="I19" s="15"/>
      <c r="J19" s="18"/>
      <c r="K19" s="39"/>
      <c r="L19" s="16"/>
      <c r="M19" s="17"/>
    </row>
    <row r="20" customHeight="1" spans="1:13">
      <c r="A20" s="12"/>
      <c r="B20" s="13"/>
      <c r="C20" s="13"/>
      <c r="D20" s="14"/>
      <c r="E20" s="14"/>
      <c r="F20" s="12"/>
      <c r="G20" s="12"/>
      <c r="H20" s="16"/>
      <c r="I20" s="15"/>
      <c r="J20" s="18"/>
      <c r="K20" s="39"/>
      <c r="L20" s="16"/>
      <c r="M20" s="17"/>
    </row>
    <row r="21" customHeight="1" spans="1:13">
      <c r="A21" s="12"/>
      <c r="B21" s="13"/>
      <c r="C21" s="13"/>
      <c r="D21" s="14"/>
      <c r="E21" s="14"/>
      <c r="F21" s="12"/>
      <c r="G21" s="12"/>
      <c r="H21" s="16"/>
      <c r="I21" s="15"/>
      <c r="J21" s="18"/>
      <c r="K21" s="39"/>
      <c r="L21" s="16"/>
      <c r="M21" s="17"/>
    </row>
    <row r="22" customHeight="1" spans="1:13">
      <c r="A22" s="12"/>
      <c r="B22" s="13"/>
      <c r="C22" s="13"/>
      <c r="D22" s="14"/>
      <c r="E22" s="14"/>
      <c r="F22" s="12"/>
      <c r="G22" s="12"/>
      <c r="H22" s="16"/>
      <c r="I22" s="15"/>
      <c r="J22" s="18"/>
      <c r="K22" s="39"/>
      <c r="L22" s="16"/>
      <c r="M22" s="17"/>
    </row>
    <row r="23" customHeight="1" spans="1:13">
      <c r="A23" s="12"/>
      <c r="B23" s="13"/>
      <c r="C23" s="13"/>
      <c r="D23" s="14"/>
      <c r="E23" s="14"/>
      <c r="F23" s="12"/>
      <c r="G23" s="12"/>
      <c r="H23" s="16"/>
      <c r="I23" s="15"/>
      <c r="J23" s="18"/>
      <c r="K23" s="39"/>
      <c r="L23" s="16"/>
      <c r="M23" s="17"/>
    </row>
    <row r="24" customHeight="1" spans="1:13">
      <c r="A24" s="12"/>
      <c r="B24" s="13"/>
      <c r="C24" s="13"/>
      <c r="D24" s="14"/>
      <c r="E24" s="14"/>
      <c r="F24" s="12"/>
      <c r="G24" s="12"/>
      <c r="H24" s="16"/>
      <c r="I24" s="15"/>
      <c r="J24" s="18"/>
      <c r="K24" s="39"/>
      <c r="L24" s="16"/>
      <c r="M24" s="17"/>
    </row>
    <row r="25" customHeight="1" spans="1:13">
      <c r="A25" s="12"/>
      <c r="B25" s="13"/>
      <c r="C25" s="13"/>
      <c r="D25" s="14"/>
      <c r="E25" s="14"/>
      <c r="F25" s="12"/>
      <c r="G25" s="12"/>
      <c r="H25" s="16"/>
      <c r="I25" s="15"/>
      <c r="J25" s="18"/>
      <c r="K25" s="39"/>
      <c r="L25" s="16"/>
      <c r="M25" s="17"/>
    </row>
    <row r="26" customHeight="1" spans="1:13">
      <c r="A26" s="12"/>
      <c r="B26" s="13"/>
      <c r="C26" s="13"/>
      <c r="D26" s="14"/>
      <c r="E26" s="14"/>
      <c r="F26" s="12"/>
      <c r="G26" s="12"/>
      <c r="H26" s="16"/>
      <c r="I26" s="15"/>
      <c r="J26" s="18"/>
      <c r="K26" s="39"/>
      <c r="L26" s="16"/>
      <c r="M26" s="17"/>
    </row>
    <row r="27" customHeight="1" spans="1:13">
      <c r="A27" s="19" t="s">
        <v>1105</v>
      </c>
      <c r="B27" s="19"/>
      <c r="C27" s="19"/>
      <c r="D27" s="14"/>
      <c r="E27" s="14"/>
      <c r="F27" s="12"/>
      <c r="G27" s="12"/>
      <c r="H27" s="16"/>
      <c r="I27" s="15">
        <f>SUM(I6:I26)</f>
        <v>0</v>
      </c>
      <c r="J27" s="18">
        <f>SUM(J6:J26)</f>
        <v>0</v>
      </c>
      <c r="K27" s="39"/>
      <c r="L27" s="16">
        <f>SUM(L6:L26)</f>
        <v>0</v>
      </c>
      <c r="M27" s="17"/>
    </row>
    <row r="28" customHeight="1" spans="1:13">
      <c r="A28" s="20" t="e">
        <f>#REF!&amp;#REF!</f>
        <v>#REF!</v>
      </c>
      <c r="K28" s="27" t="e">
        <f>"评估人员："&amp;#REF!</f>
        <v>#REF!</v>
      </c>
    </row>
    <row r="29" customHeight="1" spans="1:13">
      <c r="A29" s="20" t="e">
        <f>CONCATENATE(#REF!,#REF!,#REF!,#REF!,#REF!,#REF!,#REF!)</f>
        <v>#REF!</v>
      </c>
    </row>
  </sheetData>
  <mergeCells count="2">
    <mergeCell ref="A2:M2"/>
    <mergeCell ref="A3:M3"/>
  </mergeCells>
  <hyperlinks>
    <hyperlink ref="A1" location="索引目录!I20" display="返回索引页"/>
    <hyperlink ref="B1" location="'非流动负债汇总 '!B6" display="返回"/>
  </hyperlinks>
  <printOptions horizontalCentered="1"/>
  <pageMargins left="0.354166666666667" right="0.354166666666667" top="0.786805555555556" bottom="0.786805555555556" header="1.0625" footer="0.511805555555556"/>
  <pageSetup paperSize="9" scale="85" fitToHeight="0" orientation="landscape"/>
  <headerFooter alignWithMargins="0">
    <oddHeader>&amp;R&amp;"宋体,常规"&amp;10表&amp;"Times New Roman,常规"6-1
&amp;"宋体,常规"共&amp;"Times New Roman,常规"&amp;N&amp;"宋体,常规"页第&amp;"Times New Roman,常规"&amp;P&amp;"宋体,常规"页</oddHeader>
  </headerFooter>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29"/>
  <sheetViews>
    <sheetView showGridLines="0" workbookViewId="0">
      <selection activeCell="H14" sqref="H14"/>
    </sheetView>
  </sheetViews>
  <sheetFormatPr defaultColWidth="8.6" defaultRowHeight="15.75"/>
  <cols>
    <col min="1" max="1" width="6.1" customWidth="1"/>
    <col min="2" max="2" width="20.9" customWidth="1" outlineLevel="1"/>
    <col min="3" max="3" width="20.9" customWidth="1"/>
    <col min="4" max="4" width="11.6" customWidth="1"/>
    <col min="5" max="6" width="11.5" customWidth="1"/>
    <col min="7" max="7" width="11.1" customWidth="1"/>
    <col min="8" max="8" width="13" customWidth="1" outlineLevel="1"/>
    <col min="9" max="11" width="16.1" customWidth="1"/>
  </cols>
  <sheetData>
    <row r="1" spans="1:11">
      <c r="A1" s="1" t="s">
        <v>421</v>
      </c>
      <c r="B1" s="2" t="s">
        <v>462</v>
      </c>
      <c r="C1" s="2"/>
      <c r="D1" s="3"/>
      <c r="E1" s="3"/>
      <c r="F1" s="3"/>
      <c r="G1" s="3"/>
      <c r="H1" s="3"/>
      <c r="I1" s="3"/>
      <c r="J1" s="3"/>
      <c r="K1" s="3"/>
    </row>
    <row r="2" ht="21" customHeight="1" spans="1:11">
      <c r="A2" s="23" t="s">
        <v>1995</v>
      </c>
      <c r="B2" s="23"/>
      <c r="C2" s="23"/>
      <c r="D2" s="23"/>
      <c r="E2" s="23"/>
      <c r="F2" s="23"/>
      <c r="G2" s="23"/>
      <c r="H2" s="23"/>
      <c r="I2" s="23"/>
      <c r="J2" s="23"/>
      <c r="K2" s="23"/>
    </row>
    <row r="3" ht="14.1" customHeight="1" spans="1:11">
      <c r="A3" s="5" t="e">
        <f>CONCATENATE(#REF!,#REF!,#REF!,#REF!,#REF!,#REF!,#REF!)</f>
        <v>#REF!</v>
      </c>
      <c r="B3" s="5"/>
      <c r="C3" s="5"/>
      <c r="D3" s="5"/>
      <c r="E3" s="5"/>
      <c r="F3" s="5"/>
      <c r="G3" s="5"/>
      <c r="H3" s="5"/>
      <c r="I3" s="5"/>
      <c r="J3" s="6"/>
      <c r="K3" s="6"/>
    </row>
    <row r="4" customHeight="1" spans="1:11">
      <c r="A4" s="7" t="e">
        <f>#REF!&amp;#REF!</f>
        <v>#REF!</v>
      </c>
      <c r="K4" s="8" t="s">
        <v>464</v>
      </c>
    </row>
    <row r="5" ht="27.9" customHeight="1" spans="1:11">
      <c r="A5" s="9" t="s">
        <v>465</v>
      </c>
      <c r="B5" s="9" t="s">
        <v>572</v>
      </c>
      <c r="C5" s="9" t="s">
        <v>1996</v>
      </c>
      <c r="D5" s="9" t="s">
        <v>1034</v>
      </c>
      <c r="E5" s="9" t="s">
        <v>629</v>
      </c>
      <c r="F5" s="9" t="s">
        <v>974</v>
      </c>
      <c r="G5" s="9" t="s">
        <v>607</v>
      </c>
      <c r="H5" s="10" t="s">
        <v>467</v>
      </c>
      <c r="I5" s="11" t="s">
        <v>426</v>
      </c>
      <c r="J5" s="9" t="s">
        <v>427</v>
      </c>
      <c r="K5" s="9" t="s">
        <v>1997</v>
      </c>
    </row>
    <row r="6" customHeight="1" spans="1:11">
      <c r="A6" s="12"/>
      <c r="B6" s="36"/>
      <c r="C6" s="13"/>
      <c r="D6" s="12"/>
      <c r="E6" s="12"/>
      <c r="F6" s="12"/>
      <c r="G6" s="12"/>
      <c r="H6" s="15"/>
      <c r="I6" s="18"/>
      <c r="J6" s="16"/>
      <c r="K6" s="17"/>
    </row>
    <row r="7" customHeight="1" spans="1:11">
      <c r="A7" s="12"/>
      <c r="B7" s="13"/>
      <c r="C7" s="13"/>
      <c r="D7" s="12"/>
      <c r="E7" s="12"/>
      <c r="F7" s="12"/>
      <c r="G7" s="12"/>
      <c r="H7" s="15"/>
      <c r="I7" s="18"/>
      <c r="J7" s="16"/>
      <c r="K7" s="17"/>
    </row>
    <row r="8" customHeight="1" spans="1:11">
      <c r="A8" s="12"/>
      <c r="B8" s="13"/>
      <c r="C8" s="13"/>
      <c r="D8" s="12"/>
      <c r="E8" s="12"/>
      <c r="F8" s="12"/>
      <c r="G8" s="12"/>
      <c r="H8" s="15"/>
      <c r="I8" s="18"/>
      <c r="J8" s="16"/>
      <c r="K8" s="17"/>
    </row>
    <row r="9" customHeight="1" spans="1:11">
      <c r="A9" s="12"/>
      <c r="B9" s="13"/>
      <c r="C9" s="13"/>
      <c r="D9" s="12"/>
      <c r="E9" s="12"/>
      <c r="F9" s="12"/>
      <c r="G9" s="12"/>
      <c r="H9" s="15"/>
      <c r="I9" s="18"/>
      <c r="J9" s="16"/>
      <c r="K9" s="17"/>
    </row>
    <row r="10" customHeight="1" spans="1:11">
      <c r="A10" s="12"/>
      <c r="B10" s="13"/>
      <c r="C10" s="13"/>
      <c r="D10" s="12"/>
      <c r="E10" s="12"/>
      <c r="F10" s="12"/>
      <c r="G10" s="12"/>
      <c r="H10" s="15"/>
      <c r="I10" s="18"/>
      <c r="J10" s="16"/>
      <c r="K10" s="17"/>
    </row>
    <row r="11" customHeight="1" spans="1:11">
      <c r="A11" s="12"/>
      <c r="B11" s="13"/>
      <c r="C11" s="13"/>
      <c r="D11" s="12"/>
      <c r="E11" s="12"/>
      <c r="F11" s="12"/>
      <c r="G11" s="12"/>
      <c r="H11" s="15"/>
      <c r="I11" s="18"/>
      <c r="J11" s="16"/>
      <c r="K11" s="17"/>
    </row>
    <row r="12" customHeight="1" spans="1:11">
      <c r="A12" s="12"/>
      <c r="B12" s="13"/>
      <c r="C12" s="13"/>
      <c r="D12" s="12"/>
      <c r="E12" s="12"/>
      <c r="F12" s="12"/>
      <c r="G12" s="12"/>
      <c r="H12" s="15"/>
      <c r="I12" s="18"/>
      <c r="J12" s="16"/>
      <c r="K12" s="17"/>
    </row>
    <row r="13" customHeight="1" spans="1:11">
      <c r="A13" s="12"/>
      <c r="B13" s="13"/>
      <c r="C13" s="13"/>
      <c r="D13" s="12"/>
      <c r="E13" s="12"/>
      <c r="F13" s="12"/>
      <c r="G13" s="12"/>
      <c r="H13" s="15"/>
      <c r="I13" s="18"/>
      <c r="J13" s="16"/>
      <c r="K13" s="17"/>
    </row>
    <row r="14" customHeight="1" spans="1:11">
      <c r="A14" s="12"/>
      <c r="B14" s="13"/>
      <c r="C14" s="13"/>
      <c r="D14" s="12"/>
      <c r="E14" s="12"/>
      <c r="F14" s="12"/>
      <c r="G14" s="12"/>
      <c r="H14" s="15"/>
      <c r="I14" s="18"/>
      <c r="J14" s="16"/>
      <c r="K14" s="17"/>
    </row>
    <row r="15" customHeight="1" spans="1:11">
      <c r="A15" s="12"/>
      <c r="B15" s="13"/>
      <c r="C15" s="13"/>
      <c r="D15" s="12"/>
      <c r="E15" s="12"/>
      <c r="F15" s="12"/>
      <c r="G15" s="12"/>
      <c r="H15" s="15"/>
      <c r="I15" s="18"/>
      <c r="J15" s="16"/>
      <c r="K15" s="17"/>
    </row>
    <row r="16" customHeight="1" spans="1:11">
      <c r="A16" s="12"/>
      <c r="B16" s="13"/>
      <c r="C16" s="13"/>
      <c r="D16" s="12"/>
      <c r="E16" s="12"/>
      <c r="F16" s="12"/>
      <c r="G16" s="12"/>
      <c r="H16" s="15"/>
      <c r="I16" s="18"/>
      <c r="J16" s="16"/>
      <c r="K16" s="17"/>
    </row>
    <row r="17" customHeight="1" spans="1:21">
      <c r="A17" s="12"/>
      <c r="B17" s="13"/>
      <c r="C17" s="13"/>
      <c r="D17" s="12"/>
      <c r="E17" s="12"/>
      <c r="F17" s="12"/>
      <c r="G17" s="12"/>
      <c r="H17" s="15"/>
      <c r="I17" s="18"/>
      <c r="J17" s="16"/>
      <c r="K17" s="17"/>
    </row>
    <row r="18" customHeight="1" spans="1:21">
      <c r="A18" s="12"/>
      <c r="B18" s="13"/>
      <c r="C18" s="13"/>
      <c r="D18" s="12"/>
      <c r="E18" s="12"/>
      <c r="F18" s="12"/>
      <c r="G18" s="12"/>
      <c r="H18" s="15"/>
      <c r="I18" s="18"/>
      <c r="J18" s="16"/>
      <c r="K18" s="17"/>
    </row>
    <row r="19" customHeight="1" spans="1:21">
      <c r="A19" s="12"/>
      <c r="B19" s="13"/>
      <c r="C19" s="13"/>
      <c r="D19" s="12"/>
      <c r="E19" s="12"/>
      <c r="F19" s="12"/>
      <c r="G19" s="12"/>
      <c r="H19" s="15"/>
      <c r="I19" s="18"/>
      <c r="J19" s="16"/>
      <c r="K19" s="17"/>
    </row>
    <row r="20" customHeight="1" spans="1:21">
      <c r="A20" s="12"/>
      <c r="B20" s="13"/>
      <c r="C20" s="13"/>
      <c r="D20" s="12"/>
      <c r="E20" s="12"/>
      <c r="F20" s="12"/>
      <c r="G20" s="12"/>
      <c r="H20" s="15"/>
      <c r="I20" s="18"/>
      <c r="J20" s="16"/>
      <c r="K20" s="17"/>
    </row>
    <row r="21" customHeight="1" spans="1:21">
      <c r="A21" s="12"/>
      <c r="B21" s="13"/>
      <c r="C21" s="13"/>
      <c r="D21" s="12"/>
      <c r="E21" s="12"/>
      <c r="F21" s="12"/>
      <c r="G21" s="12"/>
      <c r="H21" s="15"/>
      <c r="I21" s="18"/>
      <c r="J21" s="16"/>
      <c r="K21" s="17"/>
    </row>
    <row r="22" customHeight="1" spans="1:21">
      <c r="A22" s="12"/>
      <c r="B22" s="13"/>
      <c r="C22" s="13"/>
      <c r="D22" s="12"/>
      <c r="E22" s="12"/>
      <c r="F22" s="12"/>
      <c r="G22" s="12"/>
      <c r="H22" s="15"/>
      <c r="I22" s="18"/>
      <c r="J22" s="16"/>
      <c r="K22" s="17"/>
    </row>
    <row r="23" customHeight="1" spans="1:21">
      <c r="A23" s="12"/>
      <c r="B23" s="13"/>
      <c r="C23" s="13"/>
      <c r="D23" s="12"/>
      <c r="E23" s="12"/>
      <c r="F23" s="12"/>
      <c r="G23" s="12"/>
      <c r="H23" s="15"/>
      <c r="I23" s="18"/>
      <c r="J23" s="16"/>
      <c r="K23" s="17"/>
    </row>
    <row r="24" customHeight="1" spans="1:21">
      <c r="A24" s="12"/>
      <c r="B24" s="13"/>
      <c r="C24" s="13"/>
      <c r="D24" s="12"/>
      <c r="E24" s="12"/>
      <c r="F24" s="12"/>
      <c r="G24" s="12"/>
      <c r="H24" s="15"/>
      <c r="I24" s="18"/>
      <c r="J24" s="16"/>
      <c r="K24" s="17"/>
    </row>
    <row r="25" customHeight="1" spans="1:21">
      <c r="A25" s="12"/>
      <c r="B25" s="13"/>
      <c r="C25" s="13"/>
      <c r="D25" s="12"/>
      <c r="E25" s="12"/>
      <c r="F25" s="12"/>
      <c r="G25" s="12"/>
      <c r="H25" s="15"/>
      <c r="I25" s="18"/>
      <c r="J25" s="16"/>
      <c r="K25" s="17"/>
    </row>
    <row r="26" customHeight="1" spans="1:21">
      <c r="A26" s="12"/>
      <c r="B26" s="13"/>
      <c r="C26" s="13"/>
      <c r="D26" s="12"/>
      <c r="E26" s="12"/>
      <c r="F26" s="12"/>
      <c r="G26" s="12"/>
      <c r="H26" s="15"/>
      <c r="I26" s="18"/>
      <c r="J26" s="16"/>
      <c r="K26" s="17"/>
    </row>
    <row r="27" customHeight="1" spans="1:21">
      <c r="A27" s="19" t="s">
        <v>1105</v>
      </c>
      <c r="B27" s="19"/>
      <c r="C27" s="19"/>
      <c r="D27" s="12"/>
      <c r="E27" s="12"/>
      <c r="F27" s="12"/>
      <c r="G27" s="12"/>
      <c r="H27" s="15">
        <f>SUM(H6:H26)</f>
        <v>0</v>
      </c>
      <c r="I27" s="18">
        <f>SUM(I6:I26)</f>
        <v>0</v>
      </c>
      <c r="J27" s="16">
        <f>SUM(J6:J26)</f>
        <v>0</v>
      </c>
      <c r="K27" s="37"/>
      <c r="L27" s="38"/>
      <c r="M27" s="38"/>
      <c r="N27" s="38"/>
      <c r="O27" s="38"/>
      <c r="P27" s="38"/>
      <c r="Q27" s="38"/>
      <c r="R27" s="38"/>
      <c r="S27" s="38"/>
      <c r="T27" s="38"/>
      <c r="U27" s="38"/>
    </row>
    <row r="28" customHeight="1" spans="1:21">
      <c r="A28" s="20" t="e">
        <f>#REF!&amp;#REF!</f>
        <v>#REF!</v>
      </c>
      <c r="I28" s="7"/>
      <c r="J28" s="7" t="e">
        <f>"评估人员："&amp;#REF!</f>
        <v>#REF!</v>
      </c>
    </row>
    <row r="29" customHeight="1" spans="1:21">
      <c r="A29" s="20" t="e">
        <f>CONCATENATE(#REF!,#REF!,#REF!,#REF!,#REF!,#REF!,#REF!)</f>
        <v>#REF!</v>
      </c>
    </row>
  </sheetData>
  <mergeCells count="2">
    <mergeCell ref="A2:K2"/>
    <mergeCell ref="A3:K3"/>
  </mergeCells>
  <hyperlinks>
    <hyperlink ref="A1" location="索引目录!I21" display="返回索引页"/>
    <hyperlink ref="B1" location="'非流动负债汇总 '!B7" display="返回"/>
  </hyperlinks>
  <printOptions horizontalCentered="1"/>
  <pageMargins left="0.354166666666667" right="0.354166666666667" top="0.786805555555556" bottom="0.786805555555556" header="0.904861111111111" footer="0.511805555555556"/>
  <pageSetup paperSize="9" scale="84" fitToHeight="0" orientation="landscape" horizontalDpi="300" verticalDpi="300"/>
  <headerFooter alignWithMargins="0">
    <oddHeader>&amp;R&amp;"宋体,常规"&amp;10表&amp;"Times New Roman,常规"6-2
&amp;"宋体,常规"共&amp;"Times New Roman,常规"&amp;N&amp;"宋体,常规"页第&amp;"Times New Roman,常规"&amp;P&amp;"宋体,常规"页</oddHeader>
  </headerFooter>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9"/>
  <sheetViews>
    <sheetView workbookViewId="0">
      <selection activeCell="H14" sqref="H14"/>
    </sheetView>
  </sheetViews>
  <sheetFormatPr defaultColWidth="9" defaultRowHeight="15.75" customHeight="1"/>
  <cols>
    <col min="1" max="1" width="6.4" customWidth="1"/>
    <col min="2" max="2" width="18.9" customWidth="1" outlineLevel="1"/>
    <col min="3" max="3" width="22.5" customWidth="1"/>
    <col min="4" max="4" width="11" customWidth="1"/>
    <col min="5" max="5" width="14.5" customWidth="1"/>
    <col min="6" max="6" width="13.4" customWidth="1" outlineLevel="1"/>
    <col min="7" max="7" width="15" customWidth="1" outlineLevel="1"/>
    <col min="8" max="8" width="13.4" customWidth="1" outlineLevel="1"/>
    <col min="9" max="9" width="13.4" customWidth="1"/>
    <col min="10" max="10" width="14.4" customWidth="1"/>
    <col min="11" max="11" width="13.1" customWidth="1"/>
    <col min="12" max="12" width="13.4" customWidth="1"/>
    <col min="13" max="13" width="14" customWidth="1"/>
  </cols>
  <sheetData>
    <row r="1" spans="1:13">
      <c r="A1" s="1" t="s">
        <v>421</v>
      </c>
      <c r="B1" s="2" t="s">
        <v>462</v>
      </c>
      <c r="C1" s="2"/>
      <c r="D1" s="3"/>
      <c r="E1" s="3"/>
      <c r="F1" s="3"/>
      <c r="G1" s="3"/>
      <c r="H1" s="3"/>
      <c r="I1" s="3"/>
      <c r="J1" s="3"/>
      <c r="K1" s="3"/>
      <c r="L1" s="3"/>
      <c r="M1" s="3"/>
    </row>
    <row r="2" ht="30" customHeight="1" spans="1:13">
      <c r="A2" s="4" t="s">
        <v>1998</v>
      </c>
      <c r="B2" s="4"/>
      <c r="C2" s="4"/>
      <c r="D2" s="4"/>
      <c r="E2" s="4"/>
      <c r="F2" s="4"/>
      <c r="G2" s="4"/>
      <c r="H2" s="4"/>
      <c r="I2" s="4"/>
      <c r="J2" s="4"/>
      <c r="K2" s="4"/>
      <c r="L2" s="4"/>
      <c r="M2" s="4"/>
    </row>
    <row r="3" ht="14.1" customHeight="1" spans="1:13">
      <c r="A3" s="5" t="e">
        <f>CONCATENATE(#REF!,#REF!,#REF!,#REF!,#REF!,#REF!,#REF!)</f>
        <v>#REF!</v>
      </c>
      <c r="B3" s="5"/>
      <c r="C3" s="5"/>
      <c r="D3" s="5"/>
      <c r="E3" s="5"/>
      <c r="F3" s="5"/>
      <c r="G3" s="5"/>
      <c r="H3" s="5"/>
      <c r="I3" s="5"/>
      <c r="J3" s="5"/>
      <c r="K3" s="5"/>
      <c r="L3" s="6"/>
      <c r="M3" s="6"/>
    </row>
    <row r="4" customHeight="1" spans="1:13">
      <c r="A4" s="7" t="e">
        <f>#REF!&amp;#REF!</f>
        <v>#REF!</v>
      </c>
      <c r="M4" s="8" t="s">
        <v>464</v>
      </c>
    </row>
    <row r="5" ht="18" customHeight="1" spans="1:13">
      <c r="A5" s="9" t="s">
        <v>465</v>
      </c>
      <c r="B5" s="9" t="s">
        <v>572</v>
      </c>
      <c r="C5" s="9" t="s">
        <v>659</v>
      </c>
      <c r="D5" s="9" t="s">
        <v>629</v>
      </c>
      <c r="E5" s="9" t="s">
        <v>628</v>
      </c>
      <c r="F5" s="9" t="s">
        <v>467</v>
      </c>
      <c r="G5" s="9"/>
      <c r="H5" s="10"/>
      <c r="I5" s="30" t="s">
        <v>426</v>
      </c>
      <c r="J5" s="30"/>
      <c r="K5" s="31"/>
      <c r="L5" s="9" t="s">
        <v>427</v>
      </c>
      <c r="M5" s="9" t="s">
        <v>577</v>
      </c>
    </row>
    <row r="6" ht="18" customHeight="1" spans="1:13">
      <c r="A6" s="9"/>
      <c r="B6" s="9"/>
      <c r="C6" s="9"/>
      <c r="D6" s="9"/>
      <c r="E6" s="9"/>
      <c r="F6" s="9" t="s">
        <v>1999</v>
      </c>
      <c r="G6" s="9" t="s">
        <v>2000</v>
      </c>
      <c r="H6" s="10" t="s">
        <v>1732</v>
      </c>
      <c r="I6" s="32" t="s">
        <v>1999</v>
      </c>
      <c r="J6" s="9" t="s">
        <v>2000</v>
      </c>
      <c r="K6" s="9" t="s">
        <v>1732</v>
      </c>
      <c r="L6" s="9"/>
      <c r="M6" s="9"/>
    </row>
    <row r="7" customHeight="1" spans="1:13">
      <c r="A7" s="12"/>
      <c r="B7" s="13"/>
      <c r="C7" s="13"/>
      <c r="D7" s="33"/>
      <c r="E7" s="34"/>
      <c r="F7" s="16"/>
      <c r="G7" s="16"/>
      <c r="H7" s="15"/>
      <c r="I7" s="18"/>
      <c r="J7" s="16"/>
      <c r="K7" s="16"/>
      <c r="L7" s="16"/>
      <c r="M7" s="17"/>
    </row>
    <row r="8" customHeight="1" spans="1:13">
      <c r="A8" s="12"/>
      <c r="B8" s="13"/>
      <c r="C8" s="13"/>
      <c r="D8" s="33"/>
      <c r="E8" s="34"/>
      <c r="F8" s="16"/>
      <c r="G8" s="16"/>
      <c r="H8" s="15"/>
      <c r="I8" s="18"/>
      <c r="J8" s="16"/>
      <c r="K8" s="16"/>
      <c r="L8" s="16"/>
      <c r="M8" s="17"/>
    </row>
    <row r="9" customHeight="1" spans="1:13">
      <c r="A9" s="12"/>
      <c r="B9" s="13"/>
      <c r="C9" s="13"/>
      <c r="D9" s="33"/>
      <c r="E9" s="34"/>
      <c r="F9" s="16"/>
      <c r="G9" s="16"/>
      <c r="H9" s="15"/>
      <c r="I9" s="18"/>
      <c r="J9" s="16"/>
      <c r="K9" s="16"/>
      <c r="L9" s="16"/>
      <c r="M9" s="17"/>
    </row>
    <row r="10" customHeight="1" spans="1:13">
      <c r="A10" s="12"/>
      <c r="B10" s="13"/>
      <c r="C10" s="13"/>
      <c r="D10" s="33"/>
      <c r="E10" s="34"/>
      <c r="F10" s="16"/>
      <c r="G10" s="16"/>
      <c r="H10" s="15"/>
      <c r="I10" s="18"/>
      <c r="J10" s="16"/>
      <c r="K10" s="16"/>
      <c r="L10" s="16"/>
      <c r="M10" s="17"/>
    </row>
    <row r="11" customHeight="1" spans="1:13">
      <c r="A11" s="12"/>
      <c r="B11" s="13"/>
      <c r="C11" s="13"/>
      <c r="D11" s="33"/>
      <c r="E11" s="34"/>
      <c r="F11" s="16"/>
      <c r="G11" s="16"/>
      <c r="H11" s="15"/>
      <c r="I11" s="18"/>
      <c r="J11" s="16"/>
      <c r="K11" s="16"/>
      <c r="L11" s="16"/>
      <c r="M11" s="17"/>
    </row>
    <row r="12" customHeight="1" spans="1:13">
      <c r="A12" s="12"/>
      <c r="B12" s="13"/>
      <c r="C12" s="13"/>
      <c r="D12" s="33"/>
      <c r="E12" s="34"/>
      <c r="F12" s="16"/>
      <c r="G12" s="16"/>
      <c r="H12" s="15"/>
      <c r="I12" s="18"/>
      <c r="J12" s="16"/>
      <c r="K12" s="16"/>
      <c r="L12" s="16"/>
      <c r="M12" s="17"/>
    </row>
    <row r="13" customHeight="1" spans="1:13">
      <c r="A13" s="12"/>
      <c r="B13" s="13"/>
      <c r="C13" s="13"/>
      <c r="D13" s="33"/>
      <c r="E13" s="34"/>
      <c r="F13" s="16"/>
      <c r="G13" s="16"/>
      <c r="H13" s="15"/>
      <c r="I13" s="18"/>
      <c r="J13" s="16"/>
      <c r="K13" s="16"/>
      <c r="L13" s="16"/>
      <c r="M13" s="17"/>
    </row>
    <row r="14" customHeight="1" spans="1:13">
      <c r="A14" s="12"/>
      <c r="B14" s="13"/>
      <c r="C14" s="13"/>
      <c r="D14" s="33"/>
      <c r="E14" s="34"/>
      <c r="F14" s="16"/>
      <c r="G14" s="16"/>
      <c r="H14" s="15"/>
      <c r="I14" s="18"/>
      <c r="J14" s="16"/>
      <c r="K14" s="16"/>
      <c r="L14" s="16"/>
      <c r="M14" s="17"/>
    </row>
    <row r="15" customHeight="1" spans="1:13">
      <c r="A15" s="12"/>
      <c r="B15" s="13"/>
      <c r="C15" s="13"/>
      <c r="D15" s="33"/>
      <c r="E15" s="34"/>
      <c r="F15" s="16"/>
      <c r="G15" s="16"/>
      <c r="H15" s="15"/>
      <c r="I15" s="18"/>
      <c r="J15" s="16"/>
      <c r="K15" s="16"/>
      <c r="L15" s="16"/>
      <c r="M15" s="17"/>
    </row>
    <row r="16" customHeight="1" spans="1:13">
      <c r="A16" s="12"/>
      <c r="B16" s="13"/>
      <c r="C16" s="13"/>
      <c r="D16" s="33"/>
      <c r="E16" s="34"/>
      <c r="F16" s="16"/>
      <c r="G16" s="16"/>
      <c r="H16" s="15"/>
      <c r="I16" s="18"/>
      <c r="J16" s="16"/>
      <c r="K16" s="16"/>
      <c r="L16" s="16"/>
      <c r="M16" s="17"/>
    </row>
    <row r="17" customHeight="1" spans="1:13">
      <c r="A17" s="12"/>
      <c r="B17" s="13"/>
      <c r="C17" s="13"/>
      <c r="D17" s="33"/>
      <c r="E17" s="34"/>
      <c r="F17" s="16"/>
      <c r="G17" s="16"/>
      <c r="H17" s="15"/>
      <c r="I17" s="18"/>
      <c r="J17" s="16"/>
      <c r="K17" s="16"/>
      <c r="L17" s="16"/>
      <c r="M17" s="17"/>
    </row>
    <row r="18" customHeight="1" spans="1:13">
      <c r="A18" s="12"/>
      <c r="B18" s="13"/>
      <c r="C18" s="13"/>
      <c r="D18" s="33"/>
      <c r="E18" s="34"/>
      <c r="F18" s="16"/>
      <c r="G18" s="16"/>
      <c r="H18" s="15"/>
      <c r="I18" s="18"/>
      <c r="J18" s="16"/>
      <c r="K18" s="16"/>
      <c r="L18" s="16"/>
      <c r="M18" s="17"/>
    </row>
    <row r="19" customHeight="1" spans="1:13">
      <c r="A19" s="12"/>
      <c r="B19" s="13"/>
      <c r="C19" s="13"/>
      <c r="D19" s="33"/>
      <c r="E19" s="34"/>
      <c r="F19" s="16"/>
      <c r="G19" s="16"/>
      <c r="H19" s="15"/>
      <c r="I19" s="18"/>
      <c r="J19" s="16"/>
      <c r="K19" s="16"/>
      <c r="L19" s="16"/>
      <c r="M19" s="17"/>
    </row>
    <row r="20" customHeight="1" spans="1:13">
      <c r="A20" s="12"/>
      <c r="B20" s="13"/>
      <c r="C20" s="13"/>
      <c r="D20" s="33"/>
      <c r="E20" s="34"/>
      <c r="F20" s="16"/>
      <c r="G20" s="16"/>
      <c r="H20" s="15"/>
      <c r="I20" s="18"/>
      <c r="J20" s="16"/>
      <c r="K20" s="16"/>
      <c r="L20" s="16"/>
      <c r="M20" s="17"/>
    </row>
    <row r="21" customHeight="1" spans="1:13">
      <c r="A21" s="12"/>
      <c r="B21" s="13"/>
      <c r="C21" s="13"/>
      <c r="D21" s="33"/>
      <c r="E21" s="34"/>
      <c r="F21" s="16"/>
      <c r="G21" s="16"/>
      <c r="H21" s="15"/>
      <c r="I21" s="18"/>
      <c r="J21" s="16"/>
      <c r="K21" s="16"/>
      <c r="L21" s="16"/>
      <c r="M21" s="17"/>
    </row>
    <row r="22" customHeight="1" spans="1:13">
      <c r="A22" s="12"/>
      <c r="B22" s="13"/>
      <c r="C22" s="13"/>
      <c r="D22" s="33"/>
      <c r="E22" s="34"/>
      <c r="F22" s="16"/>
      <c r="G22" s="16"/>
      <c r="H22" s="15"/>
      <c r="I22" s="18"/>
      <c r="J22" s="16"/>
      <c r="K22" s="16"/>
      <c r="L22" s="16"/>
      <c r="M22" s="17"/>
    </row>
    <row r="23" customHeight="1" spans="1:13">
      <c r="A23" s="12"/>
      <c r="B23" s="13"/>
      <c r="C23" s="13"/>
      <c r="D23" s="33"/>
      <c r="E23" s="34"/>
      <c r="F23" s="16"/>
      <c r="G23" s="16"/>
      <c r="H23" s="15"/>
      <c r="I23" s="18"/>
      <c r="J23" s="16"/>
      <c r="K23" s="16"/>
      <c r="L23" s="16"/>
      <c r="M23" s="17"/>
    </row>
    <row r="24" customHeight="1" spans="1:13">
      <c r="A24" s="12"/>
      <c r="B24" s="13"/>
      <c r="C24" s="13"/>
      <c r="D24" s="33"/>
      <c r="E24" s="34"/>
      <c r="F24" s="16"/>
      <c r="G24" s="16"/>
      <c r="H24" s="15"/>
      <c r="I24" s="18"/>
      <c r="J24" s="16"/>
      <c r="K24" s="16"/>
      <c r="L24" s="16"/>
      <c r="M24" s="17"/>
    </row>
    <row r="25" customHeight="1" spans="1:13">
      <c r="A25" s="12"/>
      <c r="B25" s="13"/>
      <c r="C25" s="13"/>
      <c r="D25" s="33"/>
      <c r="E25" s="34"/>
      <c r="F25" s="16"/>
      <c r="G25" s="16"/>
      <c r="H25" s="15"/>
      <c r="I25" s="18"/>
      <c r="J25" s="16"/>
      <c r="K25" s="16"/>
      <c r="L25" s="16"/>
      <c r="M25" s="17"/>
    </row>
    <row r="26" customHeight="1" spans="1:13">
      <c r="A26" s="12"/>
      <c r="B26" s="13"/>
      <c r="C26" s="13"/>
      <c r="D26" s="33"/>
      <c r="E26" s="34"/>
      <c r="F26" s="16"/>
      <c r="G26" s="16"/>
      <c r="H26" s="15"/>
      <c r="I26" s="18"/>
      <c r="J26" s="16"/>
      <c r="K26" s="16"/>
      <c r="L26" s="16"/>
      <c r="M26" s="17"/>
    </row>
    <row r="27" customHeight="1" spans="1:13">
      <c r="A27" s="19" t="s">
        <v>1105</v>
      </c>
      <c r="B27" s="19"/>
      <c r="C27" s="19"/>
      <c r="D27" s="33"/>
      <c r="E27" s="35"/>
      <c r="F27" s="16"/>
      <c r="G27" s="16"/>
      <c r="H27" s="15">
        <f>SUM(H7:H26)</f>
        <v>0</v>
      </c>
      <c r="I27" s="18"/>
      <c r="J27" s="16"/>
      <c r="K27" s="16">
        <f>SUM(K7:K26)</f>
        <v>0</v>
      </c>
      <c r="L27" s="16">
        <f>SUM(L7:L26)</f>
        <v>0</v>
      </c>
      <c r="M27" s="17"/>
    </row>
    <row r="28" customHeight="1" spans="1:13">
      <c r="A28" s="20" t="e">
        <f>#REF!&amp;#REF!</f>
        <v>#REF!</v>
      </c>
      <c r="I28" s="7"/>
      <c r="J28" s="7"/>
      <c r="L28" s="7" t="e">
        <f>"评估人员："&amp;#REF!</f>
        <v>#REF!</v>
      </c>
    </row>
    <row r="29" customHeight="1" spans="1:13">
      <c r="A29" s="20" t="e">
        <f>CONCATENATE(#REF!,#REF!,#REF!,#REF!,#REF!,#REF!,#REF!)</f>
        <v>#REF!</v>
      </c>
    </row>
  </sheetData>
  <mergeCells count="11">
    <mergeCell ref="A2:M2"/>
    <mergeCell ref="A3:M3"/>
    <mergeCell ref="F5:H5"/>
    <mergeCell ref="I5:K5"/>
    <mergeCell ref="A5:A6"/>
    <mergeCell ref="B5:B6"/>
    <mergeCell ref="C5:C6"/>
    <mergeCell ref="D5:D6"/>
    <mergeCell ref="E5:E6"/>
    <mergeCell ref="L5:L6"/>
    <mergeCell ref="M5:M6"/>
  </mergeCells>
  <hyperlinks>
    <hyperlink ref="A1" location="索引目录!I22" display="返回索引页"/>
    <hyperlink ref="B1" location="'非流动负债汇总 '!B8" display="返回"/>
  </hyperlinks>
  <printOptions horizontalCentered="1"/>
  <pageMargins left="0.354166666666667" right="0.354166666666667" top="0.786805555555556" bottom="0.786805555555556" header="1.0625" footer="0.511805555555556"/>
  <pageSetup paperSize="9" scale="71" fitToHeight="0" orientation="landscape"/>
  <headerFooter alignWithMargins="0">
    <oddHeader>&amp;R&amp;"宋体,常规"&amp;10表&amp;"Times New Roman,常规"6-3
&amp;"宋体,常规"共&amp;"Times New Roman,常规"&amp;N&amp;"宋体,常规"页第&amp;"Times New Roman,常规"&amp;P&amp;"宋体,常规"页</oddHeader>
  </headerFooter>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showGridLines="0" workbookViewId="0">
      <selection activeCell="H14" sqref="H14"/>
    </sheetView>
  </sheetViews>
  <sheetFormatPr defaultColWidth="9" defaultRowHeight="15.75" customHeight="1"/>
  <cols>
    <col min="1" max="1" width="5.9" customWidth="1"/>
    <col min="2" max="2" width="11.4" customWidth="1" outlineLevel="1"/>
    <col min="3" max="3" width="22.6" customWidth="1"/>
    <col min="4" max="4" width="19.9" customWidth="1"/>
    <col min="5" max="5" width="16.6" customWidth="1" outlineLevel="1"/>
    <col min="6" max="6" width="12.6" customWidth="1"/>
    <col min="7" max="7" width="17.6" customWidth="1" outlineLevel="1"/>
    <col min="8" max="10" width="20.6" customWidth="1"/>
  </cols>
  <sheetData>
    <row r="1" spans="1:10">
      <c r="A1" s="1" t="s">
        <v>421</v>
      </c>
      <c r="B1" s="2" t="s">
        <v>462</v>
      </c>
      <c r="C1" s="2"/>
      <c r="D1" s="2"/>
      <c r="E1" s="2"/>
      <c r="F1" s="3"/>
      <c r="G1" s="3"/>
      <c r="H1" s="3"/>
      <c r="I1" s="3"/>
      <c r="J1" s="3"/>
    </row>
    <row r="2" ht="30" customHeight="1" spans="1:10">
      <c r="A2" s="4" t="s">
        <v>2001</v>
      </c>
      <c r="B2" s="4"/>
      <c r="C2" s="4"/>
      <c r="D2" s="4"/>
      <c r="E2" s="4"/>
      <c r="F2" s="4"/>
      <c r="G2" s="4"/>
      <c r="H2" s="4"/>
      <c r="I2" s="4"/>
      <c r="J2" s="4"/>
    </row>
    <row r="3" ht="14.1" customHeight="1" spans="1:10">
      <c r="A3" s="5" t="e">
        <f>CONCATENATE(#REF!,#REF!,#REF!,#REF!,#REF!,#REF!,#REF!)</f>
        <v>#REF!</v>
      </c>
      <c r="B3" s="5"/>
      <c r="C3" s="5"/>
      <c r="D3" s="5"/>
      <c r="E3" s="5"/>
      <c r="F3" s="5"/>
      <c r="G3" s="5"/>
      <c r="H3" s="5"/>
      <c r="I3" s="5"/>
      <c r="J3" s="6"/>
    </row>
    <row r="4" customHeight="1" spans="1:10">
      <c r="A4" s="7" t="e">
        <f>#REF!&amp;#REF!</f>
        <v>#REF!</v>
      </c>
      <c r="J4" s="8" t="s">
        <v>464</v>
      </c>
    </row>
    <row r="5" ht="27.9" customHeight="1" spans="1:10">
      <c r="A5" s="9" t="s">
        <v>465</v>
      </c>
      <c r="B5" s="9" t="s">
        <v>572</v>
      </c>
      <c r="C5" s="9" t="s">
        <v>2002</v>
      </c>
      <c r="D5" s="9" t="s">
        <v>2003</v>
      </c>
      <c r="E5" s="9" t="s">
        <v>2004</v>
      </c>
      <c r="F5" s="9" t="s">
        <v>629</v>
      </c>
      <c r="G5" s="10" t="s">
        <v>467</v>
      </c>
      <c r="H5" s="11" t="s">
        <v>426</v>
      </c>
      <c r="I5" s="9" t="s">
        <v>427</v>
      </c>
      <c r="J5" s="9" t="s">
        <v>1997</v>
      </c>
    </row>
    <row r="6" customHeight="1" spans="1:10">
      <c r="A6" s="12"/>
      <c r="B6" s="13"/>
      <c r="C6" s="13"/>
      <c r="D6" s="13"/>
      <c r="E6" s="28"/>
      <c r="F6" s="14"/>
      <c r="G6" s="15"/>
      <c r="H6" s="16"/>
      <c r="I6" s="16"/>
      <c r="J6" s="17"/>
    </row>
    <row r="7" customHeight="1" spans="1:10">
      <c r="A7" s="12"/>
      <c r="B7" s="13"/>
      <c r="C7" s="13"/>
      <c r="D7" s="13"/>
      <c r="E7" s="28"/>
      <c r="F7" s="14"/>
      <c r="G7" s="15"/>
      <c r="H7" s="16"/>
      <c r="I7" s="16"/>
      <c r="J7" s="17"/>
    </row>
    <row r="8" customHeight="1" spans="1:10">
      <c r="A8" s="12"/>
      <c r="B8" s="13"/>
      <c r="C8" s="13"/>
      <c r="D8" s="13"/>
      <c r="E8" s="28"/>
      <c r="F8" s="14"/>
      <c r="G8" s="15"/>
      <c r="H8" s="16"/>
      <c r="I8" s="16"/>
      <c r="J8" s="17"/>
    </row>
    <row r="9" customHeight="1" spans="1:10">
      <c r="A9" s="12"/>
      <c r="B9" s="13"/>
      <c r="C9" s="13"/>
      <c r="D9" s="13"/>
      <c r="E9" s="28"/>
      <c r="F9" s="14"/>
      <c r="G9" s="15"/>
      <c r="H9" s="18"/>
      <c r="I9" s="16"/>
      <c r="J9" s="17"/>
    </row>
    <row r="10" customHeight="1" spans="1:10">
      <c r="A10" s="12"/>
      <c r="B10" s="13"/>
      <c r="C10" s="13"/>
      <c r="D10" s="13"/>
      <c r="E10" s="28"/>
      <c r="F10" s="14"/>
      <c r="G10" s="15"/>
      <c r="H10" s="18"/>
      <c r="I10" s="16"/>
      <c r="J10" s="17"/>
    </row>
    <row r="11" customHeight="1" spans="1:10">
      <c r="A11" s="12"/>
      <c r="B11" s="13"/>
      <c r="C11" s="13"/>
      <c r="D11" s="13"/>
      <c r="E11" s="28"/>
      <c r="F11" s="14"/>
      <c r="G11" s="15"/>
      <c r="H11" s="18"/>
      <c r="I11" s="16"/>
      <c r="J11" s="17"/>
    </row>
    <row r="12" customHeight="1" spans="1:10">
      <c r="A12" s="12"/>
      <c r="B12" s="13"/>
      <c r="C12" s="13"/>
      <c r="D12" s="13"/>
      <c r="E12" s="28"/>
      <c r="F12" s="14"/>
      <c r="G12" s="15"/>
      <c r="H12" s="18"/>
      <c r="I12" s="16"/>
      <c r="J12" s="17"/>
    </row>
    <row r="13" customHeight="1" spans="1:10">
      <c r="A13" s="12"/>
      <c r="B13" s="13"/>
      <c r="C13" s="13"/>
      <c r="D13" s="13"/>
      <c r="E13" s="28"/>
      <c r="F13" s="14"/>
      <c r="G13" s="15"/>
      <c r="H13" s="18"/>
      <c r="I13" s="16"/>
      <c r="J13" s="17"/>
    </row>
    <row r="14" customHeight="1" spans="1:10">
      <c r="A14" s="12"/>
      <c r="B14" s="13"/>
      <c r="C14" s="13"/>
      <c r="D14" s="13"/>
      <c r="E14" s="28"/>
      <c r="F14" s="14"/>
      <c r="G14" s="15"/>
      <c r="H14" s="18"/>
      <c r="I14" s="16"/>
      <c r="J14" s="17"/>
    </row>
    <row r="15" customHeight="1" spans="1:10">
      <c r="A15" s="12"/>
      <c r="B15" s="13"/>
      <c r="C15" s="13"/>
      <c r="D15" s="13"/>
      <c r="E15" s="28"/>
      <c r="F15" s="14"/>
      <c r="G15" s="15"/>
      <c r="H15" s="18"/>
      <c r="I15" s="16"/>
      <c r="J15" s="17"/>
    </row>
    <row r="16" customHeight="1" spans="1:10">
      <c r="A16" s="12"/>
      <c r="B16" s="13"/>
      <c r="C16" s="13"/>
      <c r="D16" s="13"/>
      <c r="E16" s="28"/>
      <c r="F16" s="14"/>
      <c r="G16" s="15"/>
      <c r="H16" s="18"/>
      <c r="I16" s="16"/>
      <c r="J16" s="17"/>
    </row>
    <row r="17" customHeight="1" spans="1:10">
      <c r="A17" s="12"/>
      <c r="B17" s="13"/>
      <c r="C17" s="13"/>
      <c r="D17" s="13"/>
      <c r="E17" s="28"/>
      <c r="F17" s="14"/>
      <c r="G17" s="15"/>
      <c r="H17" s="18"/>
      <c r="I17" s="16"/>
      <c r="J17" s="17"/>
    </row>
    <row r="18" customHeight="1" spans="1:10">
      <c r="A18" s="12"/>
      <c r="B18" s="13"/>
      <c r="C18" s="13"/>
      <c r="D18" s="13"/>
      <c r="E18" s="28"/>
      <c r="F18" s="14"/>
      <c r="G18" s="15"/>
      <c r="H18" s="18"/>
      <c r="I18" s="16"/>
      <c r="J18" s="17"/>
    </row>
    <row r="19" customHeight="1" spans="1:10">
      <c r="A19" s="12"/>
      <c r="B19" s="13"/>
      <c r="C19" s="13"/>
      <c r="D19" s="13"/>
      <c r="E19" s="28"/>
      <c r="F19" s="14"/>
      <c r="G19" s="15"/>
      <c r="H19" s="18"/>
      <c r="I19" s="16"/>
      <c r="J19" s="17"/>
    </row>
    <row r="20" customHeight="1" spans="1:10">
      <c r="A20" s="12"/>
      <c r="B20" s="13"/>
      <c r="C20" s="13"/>
      <c r="D20" s="13"/>
      <c r="E20" s="28"/>
      <c r="F20" s="14"/>
      <c r="G20" s="15"/>
      <c r="H20" s="18"/>
      <c r="I20" s="16"/>
      <c r="J20" s="17"/>
    </row>
    <row r="21" customHeight="1" spans="1:10">
      <c r="A21" s="12"/>
      <c r="B21" s="13"/>
      <c r="C21" s="13"/>
      <c r="D21" s="13"/>
      <c r="E21" s="28"/>
      <c r="F21" s="14"/>
      <c r="G21" s="15"/>
      <c r="H21" s="18"/>
      <c r="I21" s="16"/>
      <c r="J21" s="17"/>
    </row>
    <row r="22" customHeight="1" spans="1:10">
      <c r="A22" s="12"/>
      <c r="B22" s="13"/>
      <c r="C22" s="13"/>
      <c r="D22" s="13"/>
      <c r="E22" s="28"/>
      <c r="F22" s="14"/>
      <c r="G22" s="15"/>
      <c r="H22" s="18"/>
      <c r="I22" s="16"/>
      <c r="J22" s="17"/>
    </row>
    <row r="23" customHeight="1" spans="1:10">
      <c r="A23" s="12"/>
      <c r="B23" s="13"/>
      <c r="C23" s="13"/>
      <c r="D23" s="13"/>
      <c r="E23" s="28"/>
      <c r="F23" s="14"/>
      <c r="G23" s="15"/>
      <c r="H23" s="18"/>
      <c r="I23" s="16"/>
      <c r="J23" s="17"/>
    </row>
    <row r="24" customHeight="1" spans="1:10">
      <c r="A24" s="12"/>
      <c r="B24" s="13"/>
      <c r="C24" s="13"/>
      <c r="D24" s="13"/>
      <c r="E24" s="28"/>
      <c r="F24" s="14"/>
      <c r="G24" s="15"/>
      <c r="H24" s="18"/>
      <c r="I24" s="16"/>
      <c r="J24" s="17"/>
    </row>
    <row r="25" customHeight="1" spans="1:10">
      <c r="A25" s="12"/>
      <c r="B25" s="13"/>
      <c r="C25" s="13"/>
      <c r="D25" s="13"/>
      <c r="E25" s="28"/>
      <c r="F25" s="14"/>
      <c r="G25" s="15"/>
      <c r="H25" s="18"/>
      <c r="I25" s="16"/>
      <c r="J25" s="17"/>
    </row>
    <row r="26" customHeight="1" spans="1:10">
      <c r="A26" s="12"/>
      <c r="B26" s="13"/>
      <c r="C26" s="13"/>
      <c r="D26" s="13"/>
      <c r="E26" s="28"/>
      <c r="F26" s="14"/>
      <c r="G26" s="15"/>
      <c r="H26" s="18"/>
      <c r="I26" s="16"/>
      <c r="J26" s="17"/>
    </row>
    <row r="27" customHeight="1" spans="1:10">
      <c r="A27" s="19" t="s">
        <v>1105</v>
      </c>
      <c r="B27" s="19"/>
      <c r="C27" s="19"/>
      <c r="D27" s="29"/>
      <c r="E27" s="29"/>
      <c r="F27" s="14"/>
      <c r="G27" s="15">
        <f>SUM(G6:G26)</f>
        <v>0</v>
      </c>
      <c r="H27" s="18">
        <f>SUM(H6:H26)</f>
        <v>0</v>
      </c>
      <c r="I27" s="16">
        <f>SUM(I6:I26)</f>
        <v>0</v>
      </c>
      <c r="J27" s="17"/>
    </row>
    <row r="28" customHeight="1" spans="1:10">
      <c r="A28" s="20" t="e">
        <f>#REF!&amp;#REF!</f>
        <v>#REF!</v>
      </c>
      <c r="I28" s="27" t="e">
        <f>"评估人员："&amp;#REF!</f>
        <v>#REF!</v>
      </c>
    </row>
    <row r="29" customHeight="1" spans="1:10">
      <c r="A29" s="20" t="e">
        <f>CONCATENATE(#REF!,#REF!,#REF!,#REF!,#REF!,#REF!,#REF!)</f>
        <v>#REF!</v>
      </c>
    </row>
  </sheetData>
  <mergeCells count="2">
    <mergeCell ref="A2:J2"/>
    <mergeCell ref="A3:J3"/>
  </mergeCells>
  <dataValidations count="1">
    <dataValidation type="list" allowBlank="1" showInputMessage="1" showErrorMessage="1" sqref="E6:E26">
      <formula1>"转资本公积,上交国家,未开发资产核销拨款,拨款结余应上交,拨款结余留给企业,其他(在备注中标明内容)"</formula1>
    </dataValidation>
  </dataValidations>
  <hyperlinks>
    <hyperlink ref="A1" location="索引目录!I23" display="返回索引页"/>
    <hyperlink ref="B1" location="'非流动负债汇总 '!B9" display="返回"/>
  </hyperlinks>
  <printOptions horizontalCentered="1"/>
  <pageMargins left="0.354166666666667" right="0.354166666666667" top="0.786805555555556" bottom="0.786805555555556" header="1.0625" footer="0.511805555555556"/>
  <pageSetup paperSize="9" scale="77" fitToHeight="0" orientation="landscape" horizontalDpi="300" verticalDpi="300"/>
  <headerFooter alignWithMargins="0">
    <oddHeader>&amp;R&amp;"宋体,常规"&amp;10表&amp;"Times New Roman,常规"6-4
&amp;"宋体,常规"共&amp;"Times New Roman,常规"&amp;N&amp;"宋体,常规"页第&amp;"Times New Roman,常规"&amp;P&amp;"宋体,常规"页</oddHeader>
  </headerFooter>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9"/>
  <sheetViews>
    <sheetView workbookViewId="0">
      <selection activeCell="H14" sqref="H14"/>
    </sheetView>
  </sheetViews>
  <sheetFormatPr defaultColWidth="9" defaultRowHeight="15.75" customHeight="1" outlineLevelCol="7"/>
  <cols>
    <col min="1" max="1" width="8" customWidth="1"/>
    <col min="2" max="2" width="23" customWidth="1" outlineLevel="1"/>
    <col min="3" max="3" width="23" customWidth="1"/>
    <col min="4" max="4" width="23.4" customWidth="1"/>
    <col min="5" max="5" width="16.5" customWidth="1" outlineLevel="1"/>
    <col min="6" max="8" width="22.6" customWidth="1"/>
  </cols>
  <sheetData>
    <row r="1" spans="1:8">
      <c r="A1" s="1" t="s">
        <v>421</v>
      </c>
      <c r="B1" s="2" t="s">
        <v>462</v>
      </c>
      <c r="C1" s="2"/>
      <c r="D1" s="3"/>
      <c r="E1" s="3"/>
      <c r="F1" s="3"/>
      <c r="G1" s="3"/>
      <c r="H1" s="3"/>
    </row>
    <row r="2" ht="30" customHeight="1" spans="1:8">
      <c r="A2" s="4" t="s">
        <v>2005</v>
      </c>
      <c r="B2" s="4"/>
      <c r="C2" s="4"/>
      <c r="D2" s="4"/>
      <c r="E2" s="4"/>
      <c r="F2" s="4"/>
      <c r="G2" s="4"/>
      <c r="H2" s="4"/>
    </row>
    <row r="3" ht="14.1" customHeight="1" spans="1:8">
      <c r="A3" s="5" t="e">
        <f>CONCATENATE(#REF!,#REF!,#REF!,#REF!,#REF!,#REF!,#REF!)</f>
        <v>#REF!</v>
      </c>
      <c r="B3" s="5"/>
      <c r="C3" s="5"/>
      <c r="D3" s="5"/>
      <c r="E3" s="5"/>
      <c r="F3" s="5"/>
      <c r="G3" s="5"/>
      <c r="H3" s="6"/>
    </row>
    <row r="4" customHeight="1" spans="1:8">
      <c r="A4" s="7" t="e">
        <f>#REF!&amp;#REF!</f>
        <v>#REF!</v>
      </c>
      <c r="H4" s="8" t="s">
        <v>464</v>
      </c>
    </row>
    <row r="5" ht="27.9" customHeight="1" spans="1:8">
      <c r="A5" s="9" t="s">
        <v>465</v>
      </c>
      <c r="B5" s="9" t="s">
        <v>572</v>
      </c>
      <c r="C5" s="9" t="s">
        <v>659</v>
      </c>
      <c r="D5" s="9" t="s">
        <v>975</v>
      </c>
      <c r="E5" s="10" t="s">
        <v>467</v>
      </c>
      <c r="F5" s="11" t="s">
        <v>426</v>
      </c>
      <c r="G5" s="9" t="s">
        <v>427</v>
      </c>
      <c r="H5" s="9" t="s">
        <v>577</v>
      </c>
    </row>
    <row r="6" customHeight="1" spans="1:8">
      <c r="A6" s="12"/>
      <c r="B6" s="13"/>
      <c r="C6" s="13"/>
      <c r="D6" s="12"/>
      <c r="E6" s="15"/>
      <c r="F6" s="16"/>
      <c r="G6" s="16"/>
      <c r="H6" s="17"/>
    </row>
    <row r="7" customHeight="1" spans="1:8">
      <c r="A7" s="12"/>
      <c r="B7" s="13"/>
      <c r="C7" s="13"/>
      <c r="D7" s="12"/>
      <c r="E7" s="15"/>
      <c r="F7" s="16"/>
      <c r="G7" s="16"/>
      <c r="H7" s="17"/>
    </row>
    <row r="8" customHeight="1" spans="1:8">
      <c r="A8" s="12"/>
      <c r="B8" s="13"/>
      <c r="C8" s="13"/>
      <c r="D8" s="12"/>
      <c r="E8" s="15"/>
      <c r="F8" s="16"/>
      <c r="G8" s="16"/>
      <c r="H8" s="17"/>
    </row>
    <row r="9" customHeight="1" spans="1:8">
      <c r="A9" s="12"/>
      <c r="B9" s="13"/>
      <c r="C9" s="13"/>
      <c r="D9" s="12"/>
      <c r="E9" s="15"/>
      <c r="F9" s="18"/>
      <c r="G9" s="16"/>
      <c r="H9" s="17"/>
    </row>
    <row r="10" customHeight="1" spans="1:8">
      <c r="A10" s="12"/>
      <c r="B10" s="13"/>
      <c r="C10" s="13"/>
      <c r="D10" s="12"/>
      <c r="E10" s="15"/>
      <c r="F10" s="18"/>
      <c r="G10" s="16"/>
      <c r="H10" s="17"/>
    </row>
    <row r="11" customHeight="1" spans="1:8">
      <c r="A11" s="12"/>
      <c r="B11" s="13"/>
      <c r="C11" s="13"/>
      <c r="D11" s="12"/>
      <c r="E11" s="15"/>
      <c r="F11" s="18"/>
      <c r="G11" s="16"/>
      <c r="H11" s="17"/>
    </row>
    <row r="12" customHeight="1" spans="1:8">
      <c r="A12" s="12"/>
      <c r="B12" s="13"/>
      <c r="C12" s="13"/>
      <c r="D12" s="12"/>
      <c r="E12" s="15"/>
      <c r="F12" s="18"/>
      <c r="G12" s="16"/>
      <c r="H12" s="17"/>
    </row>
    <row r="13" customHeight="1" spans="1:8">
      <c r="A13" s="12"/>
      <c r="B13" s="13"/>
      <c r="C13" s="13"/>
      <c r="D13" s="12"/>
      <c r="E13" s="15"/>
      <c r="F13" s="18"/>
      <c r="G13" s="16"/>
      <c r="H13" s="17"/>
    </row>
    <row r="14" customHeight="1" spans="1:8">
      <c r="A14" s="12"/>
      <c r="B14" s="13"/>
      <c r="C14" s="13"/>
      <c r="D14" s="12"/>
      <c r="E14" s="15"/>
      <c r="F14" s="18"/>
      <c r="G14" s="16"/>
      <c r="H14" s="17"/>
    </row>
    <row r="15" customHeight="1" spans="1:8">
      <c r="A15" s="12"/>
      <c r="B15" s="13"/>
      <c r="C15" s="13"/>
      <c r="D15" s="12"/>
      <c r="E15" s="15"/>
      <c r="F15" s="18"/>
      <c r="G15" s="16"/>
      <c r="H15" s="17"/>
    </row>
    <row r="16" customHeight="1" spans="1:8">
      <c r="A16" s="12"/>
      <c r="B16" s="13"/>
      <c r="C16" s="13"/>
      <c r="D16" s="12"/>
      <c r="E16" s="15"/>
      <c r="F16" s="18"/>
      <c r="G16" s="16"/>
      <c r="H16" s="17"/>
    </row>
    <row r="17" customHeight="1" spans="1:8">
      <c r="A17" s="12"/>
      <c r="B17" s="13"/>
      <c r="C17" s="13"/>
      <c r="D17" s="12"/>
      <c r="E17" s="15"/>
      <c r="F17" s="18"/>
      <c r="G17" s="16"/>
      <c r="H17" s="17"/>
    </row>
    <row r="18" customHeight="1" spans="1:8">
      <c r="A18" s="12"/>
      <c r="B18" s="13"/>
      <c r="C18" s="13"/>
      <c r="D18" s="12"/>
      <c r="E18" s="15"/>
      <c r="F18" s="18"/>
      <c r="G18" s="16"/>
      <c r="H18" s="17"/>
    </row>
    <row r="19" customHeight="1" spans="1:8">
      <c r="A19" s="12"/>
      <c r="B19" s="13"/>
      <c r="C19" s="13"/>
      <c r="D19" s="12"/>
      <c r="E19" s="15"/>
      <c r="F19" s="18"/>
      <c r="G19" s="16"/>
      <c r="H19" s="17"/>
    </row>
    <row r="20" customHeight="1" spans="1:8">
      <c r="A20" s="12"/>
      <c r="B20" s="13"/>
      <c r="C20" s="13"/>
      <c r="D20" s="12"/>
      <c r="E20" s="15"/>
      <c r="F20" s="18"/>
      <c r="G20" s="16"/>
      <c r="H20" s="17"/>
    </row>
    <row r="21" customHeight="1" spans="1:8">
      <c r="A21" s="12"/>
      <c r="B21" s="13"/>
      <c r="C21" s="13"/>
      <c r="D21" s="12"/>
      <c r="E21" s="15"/>
      <c r="F21" s="18"/>
      <c r="G21" s="16"/>
      <c r="H21" s="17"/>
    </row>
    <row r="22" customHeight="1" spans="1:8">
      <c r="A22" s="12"/>
      <c r="B22" s="13"/>
      <c r="C22" s="13"/>
      <c r="D22" s="12"/>
      <c r="E22" s="15"/>
      <c r="F22" s="18"/>
      <c r="G22" s="16"/>
      <c r="H22" s="17"/>
    </row>
    <row r="23" customHeight="1" spans="1:8">
      <c r="A23" s="12"/>
      <c r="B23" s="13"/>
      <c r="C23" s="13"/>
      <c r="D23" s="12"/>
      <c r="E23" s="15"/>
      <c r="F23" s="18"/>
      <c r="G23" s="16"/>
      <c r="H23" s="17"/>
    </row>
    <row r="24" customHeight="1" spans="1:8">
      <c r="A24" s="12"/>
      <c r="B24" s="13"/>
      <c r="C24" s="13"/>
      <c r="D24" s="12"/>
      <c r="E24" s="15"/>
      <c r="F24" s="18"/>
      <c r="G24" s="16"/>
      <c r="H24" s="17"/>
    </row>
    <row r="25" customHeight="1" spans="1:8">
      <c r="A25" s="12"/>
      <c r="B25" s="13"/>
      <c r="C25" s="13"/>
      <c r="D25" s="12"/>
      <c r="E25" s="15"/>
      <c r="F25" s="18"/>
      <c r="G25" s="16"/>
      <c r="H25" s="17"/>
    </row>
    <row r="26" customHeight="1" spans="1:8">
      <c r="A26" s="12"/>
      <c r="B26" s="13"/>
      <c r="C26" s="13"/>
      <c r="D26" s="12"/>
      <c r="E26" s="15"/>
      <c r="F26" s="18"/>
      <c r="G26" s="16"/>
      <c r="H26" s="17"/>
    </row>
    <row r="27" customHeight="1" spans="1:8">
      <c r="A27" s="19" t="s">
        <v>1105</v>
      </c>
      <c r="B27" s="19"/>
      <c r="C27" s="19"/>
      <c r="D27" s="12"/>
      <c r="E27" s="15">
        <f>SUM(E6:E26)</f>
        <v>0</v>
      </c>
      <c r="F27" s="18">
        <f>SUM(F6:F26)</f>
        <v>0</v>
      </c>
      <c r="G27" s="16">
        <f>SUM(G6:G26)</f>
        <v>0</v>
      </c>
      <c r="H27" s="17"/>
    </row>
    <row r="28" customHeight="1" spans="1:8">
      <c r="A28" s="20" t="e">
        <f>#REF!&amp;#REF!</f>
        <v>#REF!</v>
      </c>
      <c r="G28" s="7" t="e">
        <f>"评估人员："&amp;#REF!</f>
        <v>#REF!</v>
      </c>
    </row>
    <row r="29" customHeight="1" spans="1:8">
      <c r="A29" s="20" t="e">
        <f>CONCATENATE(#REF!,#REF!,#REF!,#REF!,#REF!,#REF!,#REF!)</f>
        <v>#REF!</v>
      </c>
    </row>
  </sheetData>
  <mergeCells count="2">
    <mergeCell ref="A2:H2"/>
    <mergeCell ref="A3:H3"/>
  </mergeCells>
  <hyperlinks>
    <hyperlink ref="A1" location="索引目录!I24" display="返回索引页"/>
    <hyperlink ref="B1" location="'非流动负债汇总 '!B10" display="返回"/>
  </hyperlinks>
  <printOptions horizontalCentered="1"/>
  <pageMargins left="0.354166666666667" right="0.354166666666667" top="0.786805555555556" bottom="0.786805555555556" header="1.0625" footer="0.511805555555556"/>
  <pageSetup paperSize="9" scale="81" fitToHeight="0" orientation="landscape"/>
  <headerFooter alignWithMargins="0">
    <oddHeader>&amp;R&amp;"宋体,常规"&amp;10表&amp;"Times New Roman,常规"6-5
&amp;"宋体,常规"共&amp;"Times New Roman,常规"&amp;N&amp;"宋体,常规"页第&amp;"Times New Roman,常规"&amp;P&amp;"宋体,常规"页</oddHeader>
  </headerFooter>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9"/>
  <sheetViews>
    <sheetView topLeftCell="E1" workbookViewId="0">
      <selection activeCell="H14" sqref="H14"/>
    </sheetView>
  </sheetViews>
  <sheetFormatPr defaultColWidth="9" defaultRowHeight="15.75" customHeight="1" outlineLevelCol="7"/>
  <cols>
    <col min="1" max="1" width="7.4" customWidth="1"/>
    <col min="2" max="2" width="27.9" customWidth="1" outlineLevel="1"/>
    <col min="3" max="3" width="27.9" customWidth="1"/>
    <col min="4" max="4" width="18" customWidth="1"/>
    <col min="5" max="5" width="19.4" customWidth="1" outlineLevel="1"/>
    <col min="6" max="8" width="22.6" customWidth="1"/>
  </cols>
  <sheetData>
    <row r="1" spans="1:8">
      <c r="A1" s="1" t="s">
        <v>421</v>
      </c>
      <c r="B1" s="21" t="s">
        <v>462</v>
      </c>
      <c r="C1" s="21"/>
      <c r="D1" s="22"/>
      <c r="E1" s="22"/>
      <c r="F1" s="22"/>
      <c r="G1" s="22"/>
      <c r="H1" s="22"/>
    </row>
    <row r="2" ht="30" customHeight="1" spans="1:8">
      <c r="A2" s="4" t="s">
        <v>2006</v>
      </c>
      <c r="B2" s="23"/>
      <c r="C2" s="23"/>
      <c r="D2" s="23"/>
      <c r="E2" s="23"/>
      <c r="F2" s="23"/>
      <c r="G2" s="23"/>
      <c r="H2" s="23"/>
    </row>
    <row r="3" ht="14.1" customHeight="1" spans="1:8">
      <c r="A3" s="5" t="e">
        <f>CONCATENATE(#REF!,#REF!,#REF!,#REF!,#REF!,#REF!,#REF!)</f>
        <v>#REF!</v>
      </c>
      <c r="B3" s="5"/>
      <c r="C3" s="5"/>
      <c r="D3" s="5"/>
      <c r="E3" s="5"/>
      <c r="F3" s="5"/>
      <c r="G3" s="5"/>
      <c r="H3" s="5"/>
    </row>
    <row r="4" customHeight="1" spans="1:8">
      <c r="A4" s="7" t="e">
        <f>#REF!&amp;#REF!</f>
        <v>#REF!</v>
      </c>
      <c r="H4" s="8" t="s">
        <v>464</v>
      </c>
    </row>
    <row r="5" ht="27.9" customHeight="1" spans="1:8">
      <c r="A5" s="9" t="s">
        <v>465</v>
      </c>
      <c r="B5" s="9" t="s">
        <v>572</v>
      </c>
      <c r="C5" s="9" t="s">
        <v>2007</v>
      </c>
      <c r="D5" s="9" t="s">
        <v>629</v>
      </c>
      <c r="E5" s="10" t="s">
        <v>467</v>
      </c>
      <c r="F5" s="11" t="s">
        <v>426</v>
      </c>
      <c r="G5" s="9" t="s">
        <v>427</v>
      </c>
      <c r="H5" s="9" t="s">
        <v>577</v>
      </c>
    </row>
    <row r="6" customHeight="1" spans="1:8">
      <c r="A6" s="12"/>
      <c r="B6" s="13"/>
      <c r="C6" s="12"/>
      <c r="D6" s="14"/>
      <c r="E6" s="24"/>
      <c r="F6" s="25"/>
      <c r="G6" s="26"/>
      <c r="H6" s="17"/>
    </row>
    <row r="7" customHeight="1" spans="1:8">
      <c r="A7" s="12"/>
      <c r="B7" s="13"/>
      <c r="C7" s="13"/>
      <c r="D7" s="14"/>
      <c r="E7" s="24"/>
      <c r="F7" s="25"/>
      <c r="G7" s="26"/>
      <c r="H7" s="17"/>
    </row>
    <row r="8" customHeight="1" spans="1:8">
      <c r="A8" s="12"/>
      <c r="B8" s="13"/>
      <c r="C8" s="13"/>
      <c r="D8" s="14"/>
      <c r="E8" s="24"/>
      <c r="F8" s="25"/>
      <c r="G8" s="26"/>
      <c r="H8" s="17"/>
    </row>
    <row r="9" customHeight="1" spans="1:8">
      <c r="A9" s="12"/>
      <c r="B9" s="13"/>
      <c r="C9" s="13"/>
      <c r="D9" s="14"/>
      <c r="E9" s="24"/>
      <c r="F9" s="25"/>
      <c r="G9" s="26"/>
      <c r="H9" s="17"/>
    </row>
    <row r="10" customHeight="1" spans="1:8">
      <c r="A10" s="12"/>
      <c r="B10" s="13"/>
      <c r="C10" s="13"/>
      <c r="D10" s="14"/>
      <c r="E10" s="24"/>
      <c r="F10" s="25"/>
      <c r="G10" s="26"/>
      <c r="H10" s="17"/>
    </row>
    <row r="11" customHeight="1" spans="1:8">
      <c r="A11" s="12"/>
      <c r="B11" s="13"/>
      <c r="C11" s="13"/>
      <c r="D11" s="14"/>
      <c r="E11" s="24"/>
      <c r="F11" s="25"/>
      <c r="G11" s="26"/>
      <c r="H11" s="17"/>
    </row>
    <row r="12" customHeight="1" spans="1:8">
      <c r="A12" s="12"/>
      <c r="B12" s="13"/>
      <c r="C12" s="13"/>
      <c r="D12" s="14"/>
      <c r="E12" s="24"/>
      <c r="F12" s="25"/>
      <c r="G12" s="26"/>
      <c r="H12" s="17"/>
    </row>
    <row r="13" customHeight="1" spans="1:8">
      <c r="A13" s="12"/>
      <c r="B13" s="13"/>
      <c r="C13" s="13"/>
      <c r="D13" s="14"/>
      <c r="E13" s="24"/>
      <c r="F13" s="25"/>
      <c r="G13" s="26"/>
      <c r="H13" s="17"/>
    </row>
    <row r="14" customHeight="1" spans="1:8">
      <c r="A14" s="12"/>
      <c r="B14" s="13"/>
      <c r="C14" s="13"/>
      <c r="D14" s="14"/>
      <c r="E14" s="24"/>
      <c r="F14" s="25"/>
      <c r="G14" s="26"/>
      <c r="H14" s="17"/>
    </row>
    <row r="15" customHeight="1" spans="1:8">
      <c r="A15" s="12"/>
      <c r="B15" s="13"/>
      <c r="C15" s="13"/>
      <c r="D15" s="14"/>
      <c r="E15" s="24"/>
      <c r="F15" s="25"/>
      <c r="G15" s="26"/>
      <c r="H15" s="17"/>
    </row>
    <row r="16" customHeight="1" spans="1:8">
      <c r="A16" s="12"/>
      <c r="B16" s="13"/>
      <c r="C16" s="13"/>
      <c r="D16" s="14"/>
      <c r="E16" s="24"/>
      <c r="F16" s="25"/>
      <c r="G16" s="26"/>
      <c r="H16" s="17"/>
    </row>
    <row r="17" customHeight="1" spans="1:8">
      <c r="A17" s="12"/>
      <c r="B17" s="13"/>
      <c r="C17" s="13"/>
      <c r="D17" s="14"/>
      <c r="E17" s="24"/>
      <c r="F17" s="25"/>
      <c r="G17" s="26"/>
      <c r="H17" s="17"/>
    </row>
    <row r="18" customHeight="1" spans="1:8">
      <c r="A18" s="12"/>
      <c r="B18" s="13"/>
      <c r="C18" s="13"/>
      <c r="D18" s="14"/>
      <c r="E18" s="24"/>
      <c r="F18" s="25"/>
      <c r="G18" s="26"/>
      <c r="H18" s="17"/>
    </row>
    <row r="19" customHeight="1" spans="1:8">
      <c r="A19" s="12"/>
      <c r="B19" s="13"/>
      <c r="C19" s="13"/>
      <c r="D19" s="14"/>
      <c r="E19" s="24"/>
      <c r="F19" s="25"/>
      <c r="G19" s="26"/>
      <c r="H19" s="17"/>
    </row>
    <row r="20" customHeight="1" spans="1:8">
      <c r="A20" s="12"/>
      <c r="B20" s="13"/>
      <c r="C20" s="13"/>
      <c r="D20" s="14"/>
      <c r="E20" s="24"/>
      <c r="F20" s="25"/>
      <c r="G20" s="26"/>
      <c r="H20" s="17"/>
    </row>
    <row r="21" customHeight="1" spans="1:8">
      <c r="A21" s="12"/>
      <c r="B21" s="13"/>
      <c r="C21" s="13"/>
      <c r="D21" s="14"/>
      <c r="E21" s="24"/>
      <c r="F21" s="25"/>
      <c r="G21" s="26"/>
      <c r="H21" s="17"/>
    </row>
    <row r="22" customHeight="1" spans="1:8">
      <c r="A22" s="12"/>
      <c r="B22" s="13"/>
      <c r="C22" s="13"/>
      <c r="D22" s="14"/>
      <c r="E22" s="24"/>
      <c r="F22" s="25"/>
      <c r="G22" s="26"/>
      <c r="H22" s="17"/>
    </row>
    <row r="23" customHeight="1" spans="1:8">
      <c r="A23" s="12"/>
      <c r="B23" s="13"/>
      <c r="C23" s="13"/>
      <c r="D23" s="14"/>
      <c r="E23" s="24"/>
      <c r="F23" s="25"/>
      <c r="G23" s="26"/>
      <c r="H23" s="17"/>
    </row>
    <row r="24" customHeight="1" spans="1:8">
      <c r="A24" s="12"/>
      <c r="B24" s="13"/>
      <c r="C24" s="13"/>
      <c r="D24" s="14"/>
      <c r="E24" s="24"/>
      <c r="F24" s="25"/>
      <c r="G24" s="26"/>
      <c r="H24" s="17"/>
    </row>
    <row r="25" customHeight="1" spans="1:8">
      <c r="A25" s="12"/>
      <c r="B25" s="13"/>
      <c r="C25" s="13"/>
      <c r="D25" s="14"/>
      <c r="E25" s="24"/>
      <c r="F25" s="25"/>
      <c r="G25" s="26"/>
      <c r="H25" s="17"/>
    </row>
    <row r="26" customHeight="1" spans="1:8">
      <c r="A26" s="12"/>
      <c r="B26" s="13"/>
      <c r="C26" s="13"/>
      <c r="D26" s="14"/>
      <c r="E26" s="24"/>
      <c r="F26" s="25"/>
      <c r="G26" s="26"/>
      <c r="H26" s="17"/>
    </row>
    <row r="27" customHeight="1" spans="1:8">
      <c r="A27" s="19" t="s">
        <v>1105</v>
      </c>
      <c r="B27" s="19"/>
      <c r="C27" s="19"/>
      <c r="D27" s="14"/>
      <c r="E27" s="24">
        <f>SUM(E6:E26)</f>
        <v>0</v>
      </c>
      <c r="F27" s="25">
        <f>SUM(F6:F26)</f>
        <v>0</v>
      </c>
      <c r="G27" s="26">
        <f>SUM(G6:G26)</f>
        <v>0</v>
      </c>
      <c r="H27" s="17"/>
    </row>
    <row r="28" customHeight="1" spans="1:8">
      <c r="A28" s="20" t="e">
        <f>#REF!&amp;#REF!</f>
        <v>#REF!</v>
      </c>
      <c r="G28" s="27" t="e">
        <f>"评估人员："&amp;#REF!</f>
        <v>#REF!</v>
      </c>
    </row>
    <row r="29" customHeight="1" spans="1:8">
      <c r="A29" s="20" t="e">
        <f>CONCATENATE(#REF!,#REF!,#REF!,#REF!,#REF!,#REF!,#REF!)</f>
        <v>#REF!</v>
      </c>
    </row>
  </sheetData>
  <mergeCells count="2">
    <mergeCell ref="A2:H2"/>
    <mergeCell ref="A3:H3"/>
  </mergeCells>
  <hyperlinks>
    <hyperlink ref="A1" location="索引目录!I25" display="返回索引页"/>
    <hyperlink ref="B1" location="'非流动负债汇总 '!B11" display="返回"/>
  </hyperlinks>
  <printOptions horizontalCentered="1"/>
  <pageMargins left="0.354166666666667" right="0.354166666666667" top="0.786805555555556" bottom="0.786805555555556" header="1.02361111111111" footer="0.511805555555556"/>
  <pageSetup paperSize="9" scale="77" fitToHeight="0" orientation="landscape"/>
  <headerFooter alignWithMargins="0">
    <oddHeader>&amp;R&amp;"宋体,常规"&amp;10表&amp;"Times New Roman,常规"6-6
&amp;"宋体,常规"共&amp;"Times New Roman,常规"&amp;N&amp;"宋体,常规"页第&amp;"Times New Roman,常规"&amp;P&amp;"宋体,常规"页</oddHeader>
  </headerFooter>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topLeftCell="C1" workbookViewId="0">
      <selection activeCell="H14" sqref="H14"/>
    </sheetView>
  </sheetViews>
  <sheetFormatPr defaultColWidth="9" defaultRowHeight="15.75" customHeight="1"/>
  <cols>
    <col min="1" max="1" width="6.5" customWidth="1"/>
    <col min="2" max="2" width="23" customWidth="1" outlineLevel="1"/>
    <col min="3" max="3" width="23" customWidth="1"/>
    <col min="4" max="4" width="14.1" customWidth="1"/>
    <col min="5" max="5" width="20.9" customWidth="1"/>
    <col min="6" max="6" width="16.5" customWidth="1" outlineLevel="1"/>
    <col min="7" max="9" width="19.5" customWidth="1"/>
  </cols>
  <sheetData>
    <row r="1" spans="1:9">
      <c r="A1" s="1" t="s">
        <v>421</v>
      </c>
      <c r="B1" s="2" t="s">
        <v>462</v>
      </c>
      <c r="C1" s="2"/>
      <c r="D1" s="3"/>
      <c r="E1" s="3"/>
      <c r="F1" s="3"/>
      <c r="G1" s="3"/>
      <c r="H1" s="3"/>
      <c r="I1" s="3"/>
    </row>
    <row r="2" ht="30" customHeight="1" spans="1:9">
      <c r="A2" s="4" t="s">
        <v>2008</v>
      </c>
      <c r="B2" s="4"/>
      <c r="C2" s="4"/>
      <c r="D2" s="4"/>
      <c r="E2" s="4"/>
      <c r="F2" s="4"/>
      <c r="G2" s="4"/>
      <c r="H2" s="4"/>
      <c r="I2" s="4"/>
    </row>
    <row r="3" ht="14.1" customHeight="1" spans="1:9">
      <c r="A3" s="5" t="e">
        <f>CONCATENATE(#REF!,#REF!,#REF!,#REF!,#REF!,#REF!,#REF!)</f>
        <v>#REF!</v>
      </c>
      <c r="B3" s="5"/>
      <c r="C3" s="5"/>
      <c r="D3" s="5"/>
      <c r="E3" s="5"/>
      <c r="F3" s="5"/>
      <c r="G3" s="5"/>
      <c r="H3" s="5"/>
      <c r="I3" s="6"/>
    </row>
    <row r="4" customHeight="1" spans="1:9">
      <c r="A4" s="7" t="e">
        <f>#REF!&amp;#REF!</f>
        <v>#REF!</v>
      </c>
      <c r="I4" s="8" t="s">
        <v>464</v>
      </c>
    </row>
    <row r="5" ht="27.9" customHeight="1" spans="1:9">
      <c r="A5" s="9" t="s">
        <v>465</v>
      </c>
      <c r="B5" s="9" t="s">
        <v>572</v>
      </c>
      <c r="C5" s="9" t="s">
        <v>659</v>
      </c>
      <c r="D5" s="9" t="s">
        <v>629</v>
      </c>
      <c r="E5" s="9" t="s">
        <v>975</v>
      </c>
      <c r="F5" s="10" t="s">
        <v>467</v>
      </c>
      <c r="G5" s="11" t="s">
        <v>426</v>
      </c>
      <c r="H5" s="9" t="s">
        <v>427</v>
      </c>
      <c r="I5" s="9" t="s">
        <v>577</v>
      </c>
    </row>
    <row r="6" customHeight="1" spans="1:9">
      <c r="A6" s="12"/>
      <c r="B6" s="13"/>
      <c r="C6" s="13"/>
      <c r="D6" s="14"/>
      <c r="E6" s="12"/>
      <c r="F6" s="15"/>
      <c r="G6" s="16"/>
      <c r="H6" s="16"/>
      <c r="I6" s="17"/>
    </row>
    <row r="7" customHeight="1" spans="1:9">
      <c r="A7" s="12"/>
      <c r="B7" s="13"/>
      <c r="C7" s="13"/>
      <c r="D7" s="14"/>
      <c r="E7" s="12"/>
      <c r="F7" s="15"/>
      <c r="G7" s="16"/>
      <c r="H7" s="16"/>
      <c r="I7" s="17"/>
    </row>
    <row r="8" customHeight="1" spans="1:9">
      <c r="A8" s="12"/>
      <c r="B8" s="13"/>
      <c r="C8" s="13"/>
      <c r="D8" s="14"/>
      <c r="E8" s="12"/>
      <c r="F8" s="15"/>
      <c r="G8" s="16"/>
      <c r="H8" s="16"/>
      <c r="I8" s="17"/>
    </row>
    <row r="9" customHeight="1" spans="1:9">
      <c r="A9" s="12"/>
      <c r="B9" s="13"/>
      <c r="C9" s="13"/>
      <c r="D9" s="14"/>
      <c r="E9" s="12"/>
      <c r="F9" s="15"/>
      <c r="G9" s="18"/>
      <c r="H9" s="16"/>
      <c r="I9" s="17"/>
    </row>
    <row r="10" customHeight="1" spans="1:9">
      <c r="A10" s="12"/>
      <c r="B10" s="13"/>
      <c r="C10" s="13"/>
      <c r="D10" s="14"/>
      <c r="E10" s="12"/>
      <c r="F10" s="15"/>
      <c r="G10" s="18"/>
      <c r="H10" s="16"/>
      <c r="I10" s="17"/>
    </row>
    <row r="11" customHeight="1" spans="1:9">
      <c r="A11" s="12"/>
      <c r="B11" s="13"/>
      <c r="C11" s="13"/>
      <c r="D11" s="14"/>
      <c r="E11" s="12"/>
      <c r="F11" s="15"/>
      <c r="G11" s="18"/>
      <c r="H11" s="16"/>
      <c r="I11" s="17"/>
    </row>
    <row r="12" customHeight="1" spans="1:9">
      <c r="A12" s="12"/>
      <c r="B12" s="13"/>
      <c r="C12" s="13"/>
      <c r="D12" s="14"/>
      <c r="E12" s="12"/>
      <c r="F12" s="15"/>
      <c r="G12" s="18"/>
      <c r="H12" s="16"/>
      <c r="I12" s="17"/>
    </row>
    <row r="13" customHeight="1" spans="1:9">
      <c r="A13" s="12"/>
      <c r="B13" s="13"/>
      <c r="C13" s="13"/>
      <c r="D13" s="14"/>
      <c r="E13" s="12"/>
      <c r="F13" s="15"/>
      <c r="G13" s="18"/>
      <c r="H13" s="16"/>
      <c r="I13" s="17"/>
    </row>
    <row r="14" customHeight="1" spans="1:9">
      <c r="A14" s="12"/>
      <c r="B14" s="13"/>
      <c r="C14" s="13"/>
      <c r="D14" s="14"/>
      <c r="E14" s="12"/>
      <c r="F14" s="15"/>
      <c r="G14" s="18"/>
      <c r="H14" s="16"/>
      <c r="I14" s="17"/>
    </row>
    <row r="15" customHeight="1" spans="1:9">
      <c r="A15" s="12"/>
      <c r="B15" s="13"/>
      <c r="C15" s="13"/>
      <c r="D15" s="14"/>
      <c r="E15" s="12"/>
      <c r="F15" s="15"/>
      <c r="G15" s="18"/>
      <c r="H15" s="16"/>
      <c r="I15" s="17"/>
    </row>
    <row r="16" customHeight="1" spans="1:9">
      <c r="A16" s="12"/>
      <c r="B16" s="13"/>
      <c r="C16" s="13"/>
      <c r="D16" s="14"/>
      <c r="E16" s="12"/>
      <c r="F16" s="15"/>
      <c r="G16" s="18"/>
      <c r="H16" s="16"/>
      <c r="I16" s="17"/>
    </row>
    <row r="17" customHeight="1" spans="1:9">
      <c r="A17" s="12"/>
      <c r="B17" s="13"/>
      <c r="C17" s="13"/>
      <c r="D17" s="14"/>
      <c r="E17" s="12"/>
      <c r="F17" s="15"/>
      <c r="G17" s="18"/>
      <c r="H17" s="16"/>
      <c r="I17" s="17"/>
    </row>
    <row r="18" customHeight="1" spans="1:9">
      <c r="A18" s="12"/>
      <c r="B18" s="13"/>
      <c r="C18" s="13"/>
      <c r="D18" s="14"/>
      <c r="E18" s="12"/>
      <c r="F18" s="15"/>
      <c r="G18" s="18"/>
      <c r="H18" s="16"/>
      <c r="I18" s="17"/>
    </row>
    <row r="19" customHeight="1" spans="1:9">
      <c r="A19" s="12"/>
      <c r="B19" s="13"/>
      <c r="C19" s="13"/>
      <c r="D19" s="14"/>
      <c r="E19" s="12"/>
      <c r="F19" s="15"/>
      <c r="G19" s="18"/>
      <c r="H19" s="16"/>
      <c r="I19" s="17"/>
    </row>
    <row r="20" customHeight="1" spans="1:9">
      <c r="A20" s="12"/>
      <c r="B20" s="13"/>
      <c r="C20" s="13"/>
      <c r="D20" s="14"/>
      <c r="E20" s="12"/>
      <c r="F20" s="15"/>
      <c r="G20" s="18"/>
      <c r="H20" s="16"/>
      <c r="I20" s="17"/>
    </row>
    <row r="21" customHeight="1" spans="1:9">
      <c r="A21" s="12"/>
      <c r="B21" s="13"/>
      <c r="C21" s="13"/>
      <c r="D21" s="14"/>
      <c r="E21" s="12"/>
      <c r="F21" s="15"/>
      <c r="G21" s="18"/>
      <c r="H21" s="16"/>
      <c r="I21" s="17"/>
    </row>
    <row r="22" customHeight="1" spans="1:9">
      <c r="A22" s="12"/>
      <c r="B22" s="13"/>
      <c r="C22" s="13"/>
      <c r="D22" s="14"/>
      <c r="E22" s="12"/>
      <c r="F22" s="15"/>
      <c r="G22" s="18"/>
      <c r="H22" s="16"/>
      <c r="I22" s="17"/>
    </row>
    <row r="23" customHeight="1" spans="1:9">
      <c r="A23" s="12"/>
      <c r="B23" s="13"/>
      <c r="C23" s="13"/>
      <c r="D23" s="14"/>
      <c r="E23" s="12"/>
      <c r="F23" s="15"/>
      <c r="G23" s="18"/>
      <c r="H23" s="16"/>
      <c r="I23" s="17"/>
    </row>
    <row r="24" customHeight="1" spans="1:9">
      <c r="A24" s="12"/>
      <c r="B24" s="13"/>
      <c r="C24" s="13"/>
      <c r="D24" s="14"/>
      <c r="E24" s="12"/>
      <c r="F24" s="15"/>
      <c r="G24" s="18"/>
      <c r="H24" s="16"/>
      <c r="I24" s="17"/>
    </row>
    <row r="25" customHeight="1" spans="1:9">
      <c r="A25" s="12"/>
      <c r="B25" s="13"/>
      <c r="C25" s="13"/>
      <c r="D25" s="14"/>
      <c r="E25" s="12"/>
      <c r="F25" s="15"/>
      <c r="G25" s="18"/>
      <c r="H25" s="16"/>
      <c r="I25" s="17"/>
    </row>
    <row r="26" customHeight="1" spans="1:9">
      <c r="A26" s="12"/>
      <c r="B26" s="13"/>
      <c r="C26" s="13"/>
      <c r="D26" s="14"/>
      <c r="E26" s="12"/>
      <c r="F26" s="15"/>
      <c r="G26" s="18"/>
      <c r="H26" s="16"/>
      <c r="I26" s="17"/>
    </row>
    <row r="27" customHeight="1" spans="1:9">
      <c r="A27" s="19" t="s">
        <v>1105</v>
      </c>
      <c r="B27" s="19"/>
      <c r="C27" s="19"/>
      <c r="D27" s="14"/>
      <c r="E27" s="12"/>
      <c r="F27" s="15">
        <f>SUM(F6:F26)</f>
        <v>0</v>
      </c>
      <c r="G27" s="18">
        <f>SUM(G6:G26)</f>
        <v>0</v>
      </c>
      <c r="H27" s="16">
        <f>SUM(H6:H26)</f>
        <v>0</v>
      </c>
      <c r="I27" s="17"/>
    </row>
    <row r="28" customHeight="1" spans="1:9">
      <c r="A28" s="20" t="e">
        <f>#REF!&amp;#REF!</f>
        <v>#REF!</v>
      </c>
      <c r="H28" s="7" t="e">
        <f>"评估人员："&amp;#REF!</f>
        <v>#REF!</v>
      </c>
    </row>
    <row r="29" customHeight="1" spans="1:9">
      <c r="A29" s="20" t="e">
        <f>CONCATENATE(#REF!,#REF!,#REF!,#REF!,#REF!,#REF!,#REF!)</f>
        <v>#REF!</v>
      </c>
    </row>
  </sheetData>
  <mergeCells count="2">
    <mergeCell ref="A2:I2"/>
    <mergeCell ref="A3:I3"/>
  </mergeCells>
  <hyperlinks>
    <hyperlink ref="A1" location="索引目录!I26" display="返回索引页"/>
    <hyperlink ref="B1" location="'非流动负债汇总 '!B12" display="返回"/>
  </hyperlinks>
  <printOptions horizontalCentered="1"/>
  <pageMargins left="0.354166666666667" right="0.354166666666667" top="0.786805555555556" bottom="0.786805555555556" header="1.0625" footer="0.511805555555556"/>
  <pageSetup paperSize="9" scale="80" fitToHeight="0" orientation="landscape"/>
  <headerFooter alignWithMargins="0">
    <oddHeader>&amp;R&amp;"宋体,常规"&amp;10表&amp;"Times New Roman,常规"6-7
&amp;"宋体,常规"共&amp;"Times New Roman,常规"&amp;N&amp;"宋体,常规"页第&amp;"Times New Roman,常规"&amp;P&amp;"宋体,常规"页</oddHead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2"/>
    <pageSetUpPr fitToPage="1"/>
  </sheetPr>
  <dimension ref="A1:H29"/>
  <sheetViews>
    <sheetView workbookViewId="0">
      <selection activeCell="H13" sqref="H13"/>
    </sheetView>
  </sheetViews>
  <sheetFormatPr defaultColWidth="9" defaultRowHeight="15.75" customHeight="1" outlineLevelCol="7"/>
  <cols>
    <col min="1" max="1" width="6.1" customWidth="1"/>
    <col min="2" max="2" width="26.6" customWidth="1"/>
    <col min="3" max="3" width="19.1" customWidth="1" outlineLevel="1"/>
    <col min="4" max="7" width="22.5" customWidth="1"/>
  </cols>
  <sheetData>
    <row r="1" spans="1:8">
      <c r="A1" s="1" t="s">
        <v>421</v>
      </c>
      <c r="B1" s="2" t="s">
        <v>462</v>
      </c>
      <c r="C1" s="3"/>
      <c r="D1" s="3"/>
      <c r="E1" s="3"/>
      <c r="F1" s="3"/>
      <c r="G1" s="3"/>
    </row>
    <row r="2" ht="30" customHeight="1" spans="1:8">
      <c r="A2" s="4" t="s">
        <v>586</v>
      </c>
      <c r="B2" s="4"/>
      <c r="C2" s="4"/>
      <c r="D2" s="4"/>
      <c r="E2" s="4"/>
      <c r="F2" s="4"/>
      <c r="G2" s="4"/>
    </row>
    <row r="3" ht="14.1" customHeight="1" spans="1:8">
      <c r="A3" s="5" t="e">
        <f>CONCATENATE(#REF!,#REF!,#REF!,#REF!,#REF!,#REF!,#REF!)</f>
        <v>#REF!</v>
      </c>
      <c r="B3" s="5"/>
      <c r="C3" s="5"/>
      <c r="D3" s="5"/>
      <c r="E3" s="5"/>
      <c r="F3" s="5"/>
      <c r="G3" s="5"/>
    </row>
    <row r="4" customHeight="1" spans="1:8">
      <c r="A4" s="7" t="e">
        <f>#REF!&amp;#REF!</f>
        <v>#REF!</v>
      </c>
      <c r="G4" s="41" t="s">
        <v>464</v>
      </c>
    </row>
    <row r="5" ht="27.9" customHeight="1" spans="1:8">
      <c r="A5" s="42" t="s">
        <v>561</v>
      </c>
      <c r="B5" s="42" t="s">
        <v>562</v>
      </c>
      <c r="C5" s="43" t="s">
        <v>467</v>
      </c>
      <c r="D5" s="42" t="s">
        <v>426</v>
      </c>
      <c r="E5" s="42" t="s">
        <v>427</v>
      </c>
      <c r="F5" s="44" t="s">
        <v>563</v>
      </c>
      <c r="G5" s="42" t="s">
        <v>469</v>
      </c>
      <c r="H5" s="893" t="s">
        <v>470</v>
      </c>
    </row>
    <row r="6" customHeight="1" spans="1:8">
      <c r="A6" s="46" t="s">
        <v>587</v>
      </c>
      <c r="B6" s="49" t="s">
        <v>588</v>
      </c>
      <c r="C6" s="15">
        <f>'交易性-股票'!H27</f>
        <v>0</v>
      </c>
      <c r="D6" s="16">
        <f>'交易性-股票'!J27</f>
        <v>0</v>
      </c>
      <c r="E6" s="16">
        <f>'交易性-股票'!M27</f>
        <v>0</v>
      </c>
      <c r="F6" s="16">
        <f>E6-D6</f>
        <v>0</v>
      </c>
      <c r="G6" s="47" t="str">
        <f>IF(D6=0,"",F6/D6*100)</f>
        <v/>
      </c>
      <c r="H6" s="48" t="str">
        <f t="shared" ref="H6:H27" si="0">IF(G6="","正常","非正常核查原因")</f>
        <v>正常</v>
      </c>
    </row>
    <row r="7" customHeight="1" spans="1:8">
      <c r="A7" s="46" t="s">
        <v>589</v>
      </c>
      <c r="B7" s="49" t="s">
        <v>590</v>
      </c>
      <c r="C7" s="15">
        <f>'交易性-债券'!I27</f>
        <v>0</v>
      </c>
      <c r="D7" s="16">
        <f>'交易性-债券'!K27</f>
        <v>0</v>
      </c>
      <c r="E7" s="16">
        <f>'交易性-债券'!M27</f>
        <v>0</v>
      </c>
      <c r="F7" s="16">
        <f>E7-D7</f>
        <v>0</v>
      </c>
      <c r="G7" s="16" t="str">
        <f>IF(D7=0,"",F7/D7*100)</f>
        <v/>
      </c>
      <c r="H7" s="48" t="str">
        <f t="shared" si="0"/>
        <v>正常</v>
      </c>
    </row>
    <row r="8" customHeight="1" spans="1:8">
      <c r="A8" s="46" t="s">
        <v>591</v>
      </c>
      <c r="B8" s="49" t="s">
        <v>592</v>
      </c>
      <c r="C8" s="15">
        <f>'交易性-基金'!H27</f>
        <v>0</v>
      </c>
      <c r="D8" s="16">
        <f>'交易性-基金'!J27</f>
        <v>0</v>
      </c>
      <c r="E8" s="16">
        <f>'交易性-基金'!M27</f>
        <v>0</v>
      </c>
      <c r="F8" s="16">
        <f>E8-D8</f>
        <v>0</v>
      </c>
      <c r="G8" s="16" t="str">
        <f>IF(D8=0,"",F8/D8*100)</f>
        <v/>
      </c>
      <c r="H8" s="48" t="str">
        <f t="shared" si="0"/>
        <v>正常</v>
      </c>
    </row>
    <row r="9" customHeight="1" spans="1:8">
      <c r="A9" s="12"/>
      <c r="B9" s="17"/>
      <c r="C9" s="15"/>
      <c r="D9" s="16"/>
      <c r="E9" s="16"/>
      <c r="F9" s="16"/>
      <c r="G9" s="16"/>
      <c r="H9" s="48" t="str">
        <f t="shared" si="0"/>
        <v>正常</v>
      </c>
    </row>
    <row r="10" customHeight="1" spans="1:8">
      <c r="A10" s="12"/>
      <c r="B10" s="17"/>
      <c r="C10" s="15"/>
      <c r="D10" s="16"/>
      <c r="E10" s="16"/>
      <c r="F10" s="16"/>
      <c r="G10" s="16"/>
      <c r="H10" s="48" t="str">
        <f t="shared" si="0"/>
        <v>正常</v>
      </c>
    </row>
    <row r="11" customHeight="1" spans="1:8">
      <c r="A11" s="12"/>
      <c r="B11" s="17"/>
      <c r="C11" s="15"/>
      <c r="D11" s="16"/>
      <c r="E11" s="16"/>
      <c r="F11" s="16"/>
      <c r="G11" s="16"/>
      <c r="H11" s="48" t="str">
        <f t="shared" si="0"/>
        <v>正常</v>
      </c>
    </row>
    <row r="12" customHeight="1" spans="1:8">
      <c r="A12" s="12"/>
      <c r="B12" s="17"/>
      <c r="C12" s="15"/>
      <c r="D12" s="16"/>
      <c r="E12" s="16"/>
      <c r="F12" s="16"/>
      <c r="G12" s="16"/>
      <c r="H12" s="48" t="str">
        <f t="shared" si="0"/>
        <v>正常</v>
      </c>
    </row>
    <row r="13" customHeight="1" spans="1:8">
      <c r="A13" s="12"/>
      <c r="B13" s="17"/>
      <c r="C13" s="15"/>
      <c r="D13" s="16"/>
      <c r="E13" s="16"/>
      <c r="F13" s="16"/>
      <c r="G13" s="16"/>
      <c r="H13" s="48" t="str">
        <f t="shared" si="0"/>
        <v>正常</v>
      </c>
    </row>
    <row r="14" customHeight="1" spans="1:8">
      <c r="A14" s="12"/>
      <c r="B14" s="17"/>
      <c r="C14" s="15"/>
      <c r="D14" s="16"/>
      <c r="E14" s="16"/>
      <c r="F14" s="16"/>
      <c r="G14" s="16"/>
      <c r="H14" s="48" t="str">
        <f t="shared" si="0"/>
        <v>正常</v>
      </c>
    </row>
    <row r="15" customHeight="1" spans="1:8">
      <c r="A15" s="12"/>
      <c r="B15" s="17"/>
      <c r="C15" s="15"/>
      <c r="D15" s="16"/>
      <c r="E15" s="16"/>
      <c r="F15" s="16"/>
      <c r="G15" s="16"/>
      <c r="H15" s="48" t="str">
        <f t="shared" si="0"/>
        <v>正常</v>
      </c>
    </row>
    <row r="16" customHeight="1" spans="1:8">
      <c r="A16" s="12"/>
      <c r="B16" s="17"/>
      <c r="C16" s="15"/>
      <c r="D16" s="16"/>
      <c r="E16" s="16"/>
      <c r="F16" s="16"/>
      <c r="G16" s="16"/>
      <c r="H16" s="48" t="str">
        <f t="shared" si="0"/>
        <v>正常</v>
      </c>
    </row>
    <row r="17" customHeight="1" spans="1:8">
      <c r="A17" s="12"/>
      <c r="B17" s="17"/>
      <c r="C17" s="15"/>
      <c r="D17" s="16"/>
      <c r="E17" s="16"/>
      <c r="F17" s="16"/>
      <c r="G17" s="16"/>
      <c r="H17" s="48" t="str">
        <f t="shared" si="0"/>
        <v>正常</v>
      </c>
    </row>
    <row r="18" customHeight="1" spans="1:8">
      <c r="A18" s="12"/>
      <c r="B18" s="17"/>
      <c r="C18" s="15"/>
      <c r="D18" s="16"/>
      <c r="E18" s="16"/>
      <c r="F18" s="16"/>
      <c r="G18" s="16"/>
      <c r="H18" s="48" t="str">
        <f t="shared" si="0"/>
        <v>正常</v>
      </c>
    </row>
    <row r="19" customHeight="1" spans="1:8">
      <c r="A19" s="12"/>
      <c r="B19" s="17"/>
      <c r="C19" s="15"/>
      <c r="D19" s="16"/>
      <c r="E19" s="16"/>
      <c r="F19" s="16"/>
      <c r="G19" s="16"/>
      <c r="H19" s="48" t="str">
        <f t="shared" si="0"/>
        <v>正常</v>
      </c>
    </row>
    <row r="20" customHeight="1" spans="1:8">
      <c r="A20" s="12"/>
      <c r="B20" s="17"/>
      <c r="C20" s="15"/>
      <c r="D20" s="16"/>
      <c r="E20" s="16"/>
      <c r="F20" s="16"/>
      <c r="G20" s="16"/>
      <c r="H20" s="48" t="str">
        <f t="shared" si="0"/>
        <v>正常</v>
      </c>
    </row>
    <row r="21" customHeight="1" spans="1:8">
      <c r="A21" s="12"/>
      <c r="B21" s="17"/>
      <c r="C21" s="15"/>
      <c r="D21" s="16"/>
      <c r="E21" s="16"/>
      <c r="F21" s="16"/>
      <c r="G21" s="16"/>
      <c r="H21" s="48" t="str">
        <f t="shared" si="0"/>
        <v>正常</v>
      </c>
    </row>
    <row r="22" customHeight="1" spans="1:8">
      <c r="A22" s="12"/>
      <c r="B22" s="17"/>
      <c r="C22" s="15"/>
      <c r="D22" s="16"/>
      <c r="E22" s="16"/>
      <c r="F22" s="16"/>
      <c r="G22" s="16"/>
      <c r="H22" s="48" t="str">
        <f t="shared" si="0"/>
        <v>正常</v>
      </c>
    </row>
    <row r="23" customHeight="1" spans="1:8">
      <c r="A23" s="12"/>
      <c r="B23" s="17"/>
      <c r="C23" s="15"/>
      <c r="D23" s="16"/>
      <c r="E23" s="16"/>
      <c r="F23" s="16"/>
      <c r="G23" s="16"/>
      <c r="H23" s="48" t="str">
        <f t="shared" si="0"/>
        <v>正常</v>
      </c>
    </row>
    <row r="24" customHeight="1" spans="1:8">
      <c r="A24" s="12"/>
      <c r="B24" s="17"/>
      <c r="C24" s="15"/>
      <c r="D24" s="16"/>
      <c r="E24" s="16"/>
      <c r="F24" s="16"/>
      <c r="G24" s="16"/>
      <c r="H24" s="48" t="str">
        <f t="shared" si="0"/>
        <v>正常</v>
      </c>
    </row>
    <row r="25" customHeight="1" spans="1:8">
      <c r="A25" s="12"/>
      <c r="B25" s="17"/>
      <c r="C25" s="15"/>
      <c r="D25" s="16"/>
      <c r="E25" s="16"/>
      <c r="F25" s="16"/>
      <c r="G25" s="16"/>
      <c r="H25" s="48" t="str">
        <f t="shared" si="0"/>
        <v>正常</v>
      </c>
    </row>
    <row r="26" customHeight="1" spans="1:8">
      <c r="A26" s="12"/>
      <c r="B26" s="17"/>
      <c r="C26" s="15"/>
      <c r="D26" s="16"/>
      <c r="E26" s="16"/>
      <c r="F26" s="16"/>
      <c r="G26" s="16"/>
      <c r="H26" s="48" t="str">
        <f t="shared" si="0"/>
        <v>正常</v>
      </c>
    </row>
    <row r="27" customHeight="1" spans="1:8">
      <c r="A27" s="46" t="s">
        <v>534</v>
      </c>
      <c r="B27" s="46" t="s">
        <v>593</v>
      </c>
      <c r="C27" s="15">
        <f>SUM(C6:C26)</f>
        <v>0</v>
      </c>
      <c r="D27" s="16">
        <f>SUM(D6:D26)</f>
        <v>0</v>
      </c>
      <c r="E27" s="16">
        <f>SUM(E6:E26)</f>
        <v>0</v>
      </c>
      <c r="F27" s="16">
        <f>SUM(F6:F26)</f>
        <v>0</v>
      </c>
      <c r="G27" s="16" t="str">
        <f>IF(D27=0,"",F27/D27*100)</f>
        <v/>
      </c>
      <c r="H27" s="48" t="str">
        <f t="shared" si="0"/>
        <v>正常</v>
      </c>
    </row>
    <row r="28" customHeight="1" spans="1:8">
      <c r="A28" s="20"/>
      <c r="E28" s="7" t="e">
        <f>"评估人员："&amp;#REF!</f>
        <v>#REF!</v>
      </c>
    </row>
    <row r="29" customHeight="1" spans="1:8">
      <c r="A29" s="20"/>
    </row>
  </sheetData>
  <mergeCells count="2">
    <mergeCell ref="A2:G2"/>
    <mergeCell ref="A3:G3"/>
  </mergeCells>
  <hyperlinks>
    <hyperlink ref="A1" location="索引目录!D9" display="返回索引页"/>
    <hyperlink ref="B6" location="'交易性-股票'!B1" display="交易性金融资产-股票投资"/>
    <hyperlink ref="B7" location="'交易性-债券'!B1" display="交易性金融资产-债券投资"/>
    <hyperlink ref="B1" location="流动汇总!B7" display="返回"/>
    <hyperlink ref="B8" location="'交易性-基金'!B1" display="交易性金融资产-基金投资"/>
  </hyperlinks>
  <printOptions horizontalCentered="1"/>
  <pageMargins left="0.354166666666667" right="0.354166666666667" top="0.786805555555556" bottom="0.786805555555556" header="1.02361111111111" footer="0.511805555555556"/>
  <pageSetup paperSize="9" scale="92" fitToHeight="0" orientation="landscape"/>
  <headerFooter alignWithMargins="0">
    <oddHeader>&amp;R&amp;"宋体,常规"&amp;10表&amp;"Times New Roman,常规"3-2
&amp;"宋体,常规"共&amp;"Times New Roman,常规"&amp;N&amp;"宋体,常规"页第&amp;"Times New Roman,常规"&amp;P&amp;"宋体,常规"页</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9"/>
  <sheetViews>
    <sheetView topLeftCell="A16" workbookViewId="0">
      <selection activeCell="H13" sqref="H13"/>
    </sheetView>
  </sheetViews>
  <sheetFormatPr defaultColWidth="9" defaultRowHeight="15.75" customHeight="1"/>
  <cols>
    <col min="1" max="1" width="4.4" customWidth="1"/>
    <col min="2" max="2" width="16.5" customWidth="1" outlineLevel="1"/>
    <col min="3" max="3" width="14.5" customWidth="1"/>
    <col min="5" max="5" width="7.1" customWidth="1"/>
    <col min="6" max="6" width="7.4" customWidth="1"/>
    <col min="7" max="7" width="9.4" customWidth="1"/>
    <col min="8" max="9" width="13.1" hidden="1" customWidth="1" outlineLevel="1"/>
    <col min="10" max="10" width="12.6" customWidth="1" collapsed="1"/>
    <col min="11" max="11" width="15" customWidth="1" outlineLevel="1"/>
    <col min="12" max="12" width="12.9" customWidth="1"/>
    <col min="13" max="14" width="13.5" customWidth="1"/>
    <col min="15" max="15" width="9.1" customWidth="1"/>
  </cols>
  <sheetData>
    <row r="1" spans="1:17">
      <c r="A1" s="1" t="s">
        <v>421</v>
      </c>
      <c r="B1" s="2" t="s">
        <v>462</v>
      </c>
      <c r="C1" s="2"/>
      <c r="D1" s="3"/>
      <c r="E1" s="3"/>
      <c r="F1" s="3"/>
      <c r="G1" s="3"/>
      <c r="H1" s="3"/>
      <c r="I1" s="3"/>
      <c r="J1" s="3"/>
      <c r="K1" s="3"/>
      <c r="L1" s="3"/>
      <c r="M1" s="3"/>
      <c r="N1" s="3"/>
      <c r="O1" s="3"/>
    </row>
    <row r="2" ht="30" customHeight="1" spans="1:17">
      <c r="A2" s="4" t="s">
        <v>594</v>
      </c>
      <c r="B2" s="4"/>
      <c r="C2" s="4"/>
      <c r="D2" s="4"/>
      <c r="E2" s="4"/>
      <c r="F2" s="4"/>
      <c r="G2" s="4"/>
      <c r="H2" s="4"/>
      <c r="I2" s="4"/>
      <c r="J2" s="4"/>
      <c r="K2" s="4"/>
      <c r="L2" s="4"/>
      <c r="M2" s="4"/>
      <c r="N2" s="4"/>
      <c r="O2" s="4"/>
      <c r="P2" s="4"/>
    </row>
    <row r="3" ht="14.1" customHeight="1" spans="1:17">
      <c r="A3" s="5" t="e">
        <f>CONCATENATE(#REF!,#REF!,#REF!,#REF!,#REF!,#REF!,#REF!)</f>
        <v>#REF!</v>
      </c>
      <c r="B3" s="5"/>
      <c r="C3" s="5"/>
      <c r="D3" s="5"/>
      <c r="E3" s="5"/>
      <c r="F3" s="5"/>
      <c r="G3" s="5"/>
      <c r="H3" s="5"/>
      <c r="I3" s="5"/>
      <c r="J3" s="5"/>
      <c r="K3" s="5"/>
      <c r="L3" s="5"/>
      <c r="M3" s="5"/>
      <c r="N3" s="5"/>
      <c r="O3" s="5"/>
      <c r="P3" s="5"/>
    </row>
    <row r="4" customHeight="1" spans="1:17">
      <c r="A4" s="7" t="e">
        <f>#REF!&amp;#REF!</f>
        <v>#REF!</v>
      </c>
      <c r="P4" s="8" t="s">
        <v>464</v>
      </c>
    </row>
    <row r="5" ht="27.9" customHeight="1" spans="1:17">
      <c r="A5" s="9" t="s">
        <v>465</v>
      </c>
      <c r="B5" s="9" t="s">
        <v>572</v>
      </c>
      <c r="C5" s="9" t="s">
        <v>595</v>
      </c>
      <c r="D5" s="9" t="s">
        <v>596</v>
      </c>
      <c r="E5" s="9" t="s">
        <v>597</v>
      </c>
      <c r="F5" s="9" t="s">
        <v>598</v>
      </c>
      <c r="G5" s="9" t="s">
        <v>599</v>
      </c>
      <c r="H5" s="50" t="s">
        <v>467</v>
      </c>
      <c r="I5" s="10" t="s">
        <v>600</v>
      </c>
      <c r="J5" s="9" t="s">
        <v>426</v>
      </c>
      <c r="K5" s="32" t="s">
        <v>600</v>
      </c>
      <c r="L5" s="9" t="s">
        <v>601</v>
      </c>
      <c r="M5" s="9" t="s">
        <v>427</v>
      </c>
      <c r="N5" s="9" t="s">
        <v>428</v>
      </c>
      <c r="O5" s="9" t="s">
        <v>469</v>
      </c>
      <c r="P5" s="9" t="s">
        <v>577</v>
      </c>
      <c r="Q5" s="893" t="s">
        <v>470</v>
      </c>
    </row>
    <row r="6" customHeight="1" spans="1:17">
      <c r="A6" s="12"/>
      <c r="B6" s="13"/>
      <c r="C6" s="13"/>
      <c r="D6" s="12"/>
      <c r="E6" s="14"/>
      <c r="F6" s="34"/>
      <c r="G6" s="12"/>
      <c r="H6" s="74"/>
      <c r="I6" s="15"/>
      <c r="J6" s="16"/>
      <c r="K6" s="16"/>
      <c r="L6" s="16"/>
      <c r="M6" s="16"/>
      <c r="N6" s="147" t="str">
        <f t="shared" ref="N6:N27" si="0">IF(J6="","",M6-J6+K6)</f>
        <v/>
      </c>
      <c r="O6" s="16" t="str">
        <f t="shared" ref="O6:O27" si="1">IF(J6=0,"",N6/(J6-K6)*100)</f>
        <v/>
      </c>
      <c r="P6" s="17"/>
      <c r="Q6" s="48" t="str">
        <f t="shared" ref="Q6:Q27" si="2">IF(M6="","",IF(N6=0,"正常","非正常核查原因"))</f>
        <v/>
      </c>
    </row>
    <row r="7" customHeight="1" spans="1:17">
      <c r="A7" s="12"/>
      <c r="B7" s="13"/>
      <c r="C7" s="13"/>
      <c r="D7" s="12"/>
      <c r="E7" s="14"/>
      <c r="F7" s="34"/>
      <c r="G7" s="12"/>
      <c r="H7" s="74"/>
      <c r="I7" s="15"/>
      <c r="J7" s="16"/>
      <c r="K7" s="16"/>
      <c r="L7" s="16"/>
      <c r="M7" s="16"/>
      <c r="N7" s="147" t="str">
        <f t="shared" si="0"/>
        <v/>
      </c>
      <c r="O7" s="16" t="str">
        <f t="shared" si="1"/>
        <v/>
      </c>
      <c r="P7" s="17"/>
      <c r="Q7" s="48" t="str">
        <f t="shared" si="2"/>
        <v/>
      </c>
    </row>
    <row r="8" customHeight="1" spans="1:17">
      <c r="A8" s="12"/>
      <c r="B8" s="13"/>
      <c r="C8" s="13"/>
      <c r="D8" s="12"/>
      <c r="E8" s="14"/>
      <c r="F8" s="34"/>
      <c r="G8" s="12"/>
      <c r="H8" s="74"/>
      <c r="I8" s="15"/>
      <c r="J8" s="16"/>
      <c r="K8" s="16"/>
      <c r="L8" s="16"/>
      <c r="M8" s="16"/>
      <c r="N8" s="147" t="str">
        <f t="shared" si="0"/>
        <v/>
      </c>
      <c r="O8" s="16" t="str">
        <f t="shared" si="1"/>
        <v/>
      </c>
      <c r="P8" s="17"/>
      <c r="Q8" s="48" t="str">
        <f t="shared" si="2"/>
        <v/>
      </c>
    </row>
    <row r="9" customHeight="1" spans="1:17">
      <c r="A9" s="12"/>
      <c r="B9" s="13"/>
      <c r="C9" s="13"/>
      <c r="D9" s="12"/>
      <c r="E9" s="14"/>
      <c r="F9" s="34"/>
      <c r="G9" s="12"/>
      <c r="H9" s="74"/>
      <c r="I9" s="15"/>
      <c r="J9" s="16"/>
      <c r="K9" s="16"/>
      <c r="L9" s="16"/>
      <c r="M9" s="16"/>
      <c r="N9" s="147" t="str">
        <f t="shared" si="0"/>
        <v/>
      </c>
      <c r="O9" s="16" t="str">
        <f t="shared" si="1"/>
        <v/>
      </c>
      <c r="P9" s="17"/>
      <c r="Q9" s="48" t="str">
        <f t="shared" si="2"/>
        <v/>
      </c>
    </row>
    <row r="10" customHeight="1" spans="1:17">
      <c r="A10" s="12"/>
      <c r="B10" s="13"/>
      <c r="C10" s="13"/>
      <c r="D10" s="12"/>
      <c r="E10" s="14"/>
      <c r="F10" s="34"/>
      <c r="G10" s="12"/>
      <c r="H10" s="74" t="s">
        <v>602</v>
      </c>
      <c r="I10" s="15"/>
      <c r="J10" s="16"/>
      <c r="K10" s="16"/>
      <c r="L10" s="16"/>
      <c r="M10" s="16"/>
      <c r="N10" s="147" t="str">
        <f t="shared" si="0"/>
        <v/>
      </c>
      <c r="O10" s="16" t="str">
        <f t="shared" si="1"/>
        <v/>
      </c>
      <c r="P10" s="17"/>
      <c r="Q10" s="48" t="str">
        <f t="shared" si="2"/>
        <v/>
      </c>
    </row>
    <row r="11" customHeight="1" spans="1:17">
      <c r="A11" s="12"/>
      <c r="B11" s="13"/>
      <c r="C11" s="13"/>
      <c r="D11" s="12"/>
      <c r="E11" s="14"/>
      <c r="F11" s="34"/>
      <c r="G11" s="12"/>
      <c r="H11" s="74"/>
      <c r="I11" s="15"/>
      <c r="J11" s="16"/>
      <c r="K11" s="16"/>
      <c r="L11" s="16"/>
      <c r="M11" s="16"/>
      <c r="N11" s="147" t="str">
        <f t="shared" si="0"/>
        <v/>
      </c>
      <c r="O11" s="16" t="str">
        <f t="shared" si="1"/>
        <v/>
      </c>
      <c r="P11" s="17"/>
      <c r="Q11" s="48" t="str">
        <f t="shared" si="2"/>
        <v/>
      </c>
    </row>
    <row r="12" customHeight="1" spans="1:17">
      <c r="A12" s="12"/>
      <c r="B12" s="13"/>
      <c r="C12" s="13"/>
      <c r="D12" s="12"/>
      <c r="E12" s="14"/>
      <c r="F12" s="34"/>
      <c r="G12" s="12"/>
      <c r="H12" s="74"/>
      <c r="I12" s="15"/>
      <c r="J12" s="16"/>
      <c r="K12" s="16"/>
      <c r="L12" s="16"/>
      <c r="M12" s="16"/>
      <c r="N12" s="147" t="str">
        <f t="shared" si="0"/>
        <v/>
      </c>
      <c r="O12" s="16" t="str">
        <f t="shared" si="1"/>
        <v/>
      </c>
      <c r="P12" s="17"/>
      <c r="Q12" s="48" t="str">
        <f t="shared" si="2"/>
        <v/>
      </c>
    </row>
    <row r="13" customHeight="1" spans="1:17">
      <c r="A13" s="12"/>
      <c r="B13" s="13"/>
      <c r="C13" s="13"/>
      <c r="D13" s="12"/>
      <c r="E13" s="14"/>
      <c r="F13" s="34"/>
      <c r="G13" s="12"/>
      <c r="H13" s="74"/>
      <c r="I13" s="15"/>
      <c r="J13" s="16"/>
      <c r="K13" s="16"/>
      <c r="L13" s="16"/>
      <c r="M13" s="16"/>
      <c r="N13" s="147" t="str">
        <f t="shared" si="0"/>
        <v/>
      </c>
      <c r="O13" s="16" t="str">
        <f t="shared" si="1"/>
        <v/>
      </c>
      <c r="P13" s="17"/>
      <c r="Q13" s="48" t="str">
        <f t="shared" si="2"/>
        <v/>
      </c>
    </row>
    <row r="14" customHeight="1" spans="1:17">
      <c r="A14" s="12"/>
      <c r="B14" s="13"/>
      <c r="C14" s="13"/>
      <c r="D14" s="12"/>
      <c r="E14" s="14"/>
      <c r="F14" s="34"/>
      <c r="G14" s="12"/>
      <c r="H14" s="74"/>
      <c r="I14" s="15"/>
      <c r="J14" s="16"/>
      <c r="K14" s="16"/>
      <c r="L14" s="16"/>
      <c r="M14" s="16"/>
      <c r="N14" s="147" t="str">
        <f t="shared" si="0"/>
        <v/>
      </c>
      <c r="O14" s="16" t="str">
        <f t="shared" si="1"/>
        <v/>
      </c>
      <c r="P14" s="17"/>
      <c r="Q14" s="48" t="str">
        <f t="shared" si="2"/>
        <v/>
      </c>
    </row>
    <row r="15" customHeight="1" spans="1:17">
      <c r="A15" s="12"/>
      <c r="B15" s="13"/>
      <c r="C15" s="13"/>
      <c r="D15" s="12"/>
      <c r="E15" s="14"/>
      <c r="F15" s="34"/>
      <c r="G15" s="12"/>
      <c r="H15" s="74"/>
      <c r="I15" s="15"/>
      <c r="J15" s="16"/>
      <c r="K15" s="16"/>
      <c r="L15" s="16"/>
      <c r="M15" s="16"/>
      <c r="N15" s="147" t="str">
        <f t="shared" si="0"/>
        <v/>
      </c>
      <c r="O15" s="16" t="str">
        <f t="shared" si="1"/>
        <v/>
      </c>
      <c r="P15" s="17"/>
      <c r="Q15" s="48" t="str">
        <f t="shared" si="2"/>
        <v/>
      </c>
    </row>
    <row r="16" customHeight="1" spans="1:17">
      <c r="A16" s="12"/>
      <c r="B16" s="13"/>
      <c r="C16" s="13"/>
      <c r="D16" s="12"/>
      <c r="E16" s="14"/>
      <c r="F16" s="34"/>
      <c r="G16" s="12"/>
      <c r="H16" s="74"/>
      <c r="I16" s="15"/>
      <c r="J16" s="16"/>
      <c r="K16" s="16"/>
      <c r="L16" s="16"/>
      <c r="M16" s="16"/>
      <c r="N16" s="147" t="str">
        <f t="shared" si="0"/>
        <v/>
      </c>
      <c r="O16" s="16" t="str">
        <f t="shared" si="1"/>
        <v/>
      </c>
      <c r="P16" s="17"/>
      <c r="Q16" s="48" t="str">
        <f t="shared" si="2"/>
        <v/>
      </c>
    </row>
    <row r="17" customHeight="1" spans="1:17">
      <c r="A17" s="12"/>
      <c r="B17" s="13"/>
      <c r="C17" s="13"/>
      <c r="D17" s="12"/>
      <c r="E17" s="14"/>
      <c r="F17" s="34"/>
      <c r="G17" s="12"/>
      <c r="H17" s="74"/>
      <c r="I17" s="15"/>
      <c r="J17" s="16"/>
      <c r="K17" s="16"/>
      <c r="L17" s="16"/>
      <c r="M17" s="16"/>
      <c r="N17" s="147" t="str">
        <f t="shared" si="0"/>
        <v/>
      </c>
      <c r="O17" s="16" t="str">
        <f t="shared" si="1"/>
        <v/>
      </c>
      <c r="P17" s="17"/>
      <c r="Q17" s="48" t="str">
        <f t="shared" si="2"/>
        <v/>
      </c>
    </row>
    <row r="18" customHeight="1" spans="1:17">
      <c r="A18" s="12"/>
      <c r="B18" s="13"/>
      <c r="C18" s="13"/>
      <c r="D18" s="12"/>
      <c r="E18" s="14"/>
      <c r="F18" s="34"/>
      <c r="G18" s="12"/>
      <c r="H18" s="74"/>
      <c r="I18" s="15"/>
      <c r="J18" s="16"/>
      <c r="K18" s="16"/>
      <c r="L18" s="16"/>
      <c r="M18" s="16"/>
      <c r="N18" s="147" t="str">
        <f t="shared" si="0"/>
        <v/>
      </c>
      <c r="O18" s="16" t="str">
        <f t="shared" si="1"/>
        <v/>
      </c>
      <c r="P18" s="17"/>
      <c r="Q18" s="48" t="str">
        <f t="shared" si="2"/>
        <v/>
      </c>
    </row>
    <row r="19" customHeight="1" spans="1:17">
      <c r="A19" s="12"/>
      <c r="B19" s="13"/>
      <c r="C19" s="13"/>
      <c r="D19" s="12"/>
      <c r="E19" s="14"/>
      <c r="F19" s="34"/>
      <c r="G19" s="12"/>
      <c r="H19" s="74"/>
      <c r="I19" s="15"/>
      <c r="J19" s="16"/>
      <c r="K19" s="16"/>
      <c r="L19" s="16"/>
      <c r="M19" s="16"/>
      <c r="N19" s="147" t="str">
        <f t="shared" si="0"/>
        <v/>
      </c>
      <c r="O19" s="16" t="str">
        <f t="shared" si="1"/>
        <v/>
      </c>
      <c r="P19" s="17"/>
      <c r="Q19" s="48" t="str">
        <f t="shared" si="2"/>
        <v/>
      </c>
    </row>
    <row r="20" customHeight="1" spans="1:17">
      <c r="A20" s="12"/>
      <c r="B20" s="13"/>
      <c r="C20" s="13"/>
      <c r="D20" s="12"/>
      <c r="E20" s="14"/>
      <c r="F20" s="34"/>
      <c r="G20" s="12"/>
      <c r="H20" s="74"/>
      <c r="I20" s="15"/>
      <c r="J20" s="16"/>
      <c r="K20" s="16"/>
      <c r="L20" s="16"/>
      <c r="M20" s="16"/>
      <c r="N20" s="147" t="str">
        <f t="shared" si="0"/>
        <v/>
      </c>
      <c r="O20" s="16" t="str">
        <f t="shared" si="1"/>
        <v/>
      </c>
      <c r="P20" s="17"/>
      <c r="Q20" s="48" t="str">
        <f t="shared" si="2"/>
        <v/>
      </c>
    </row>
    <row r="21" customHeight="1" spans="1:17">
      <c r="A21" s="12"/>
      <c r="B21" s="13"/>
      <c r="C21" s="13"/>
      <c r="D21" s="12"/>
      <c r="E21" s="14"/>
      <c r="F21" s="34"/>
      <c r="G21" s="12"/>
      <c r="H21" s="74"/>
      <c r="I21" s="15"/>
      <c r="J21" s="16"/>
      <c r="K21" s="16"/>
      <c r="L21" s="16"/>
      <c r="M21" s="16"/>
      <c r="N21" s="147" t="str">
        <f t="shared" si="0"/>
        <v/>
      </c>
      <c r="O21" s="16" t="str">
        <f t="shared" si="1"/>
        <v/>
      </c>
      <c r="P21" s="17"/>
      <c r="Q21" s="48" t="str">
        <f t="shared" si="2"/>
        <v/>
      </c>
    </row>
    <row r="22" customHeight="1" spans="1:17">
      <c r="A22" s="12"/>
      <c r="B22" s="13"/>
      <c r="C22" s="13"/>
      <c r="D22" s="12"/>
      <c r="E22" s="14"/>
      <c r="F22" s="34"/>
      <c r="G22" s="12"/>
      <c r="H22" s="74"/>
      <c r="I22" s="15"/>
      <c r="J22" s="16"/>
      <c r="K22" s="16"/>
      <c r="L22" s="16"/>
      <c r="M22" s="16"/>
      <c r="N22" s="147" t="str">
        <f t="shared" si="0"/>
        <v/>
      </c>
      <c r="O22" s="16" t="str">
        <f t="shared" si="1"/>
        <v/>
      </c>
      <c r="P22" s="17"/>
      <c r="Q22" s="48" t="str">
        <f t="shared" si="2"/>
        <v/>
      </c>
    </row>
    <row r="23" customHeight="1" spans="1:17">
      <c r="A23" s="12"/>
      <c r="B23" s="13"/>
      <c r="C23" s="13"/>
      <c r="D23" s="12"/>
      <c r="E23" s="14"/>
      <c r="F23" s="34"/>
      <c r="G23" s="12"/>
      <c r="H23" s="74"/>
      <c r="I23" s="15"/>
      <c r="J23" s="16"/>
      <c r="K23" s="16"/>
      <c r="L23" s="16"/>
      <c r="M23" s="16"/>
      <c r="N23" s="147" t="str">
        <f t="shared" si="0"/>
        <v/>
      </c>
      <c r="O23" s="16" t="str">
        <f t="shared" si="1"/>
        <v/>
      </c>
      <c r="P23" s="17"/>
      <c r="Q23" s="48" t="str">
        <f t="shared" si="2"/>
        <v/>
      </c>
    </row>
    <row r="24" customHeight="1" spans="1:17">
      <c r="A24" s="12"/>
      <c r="B24" s="13"/>
      <c r="C24" s="13"/>
      <c r="D24" s="12"/>
      <c r="E24" s="14"/>
      <c r="F24" s="34"/>
      <c r="G24" s="12"/>
      <c r="H24" s="74"/>
      <c r="I24" s="15"/>
      <c r="J24" s="16"/>
      <c r="K24" s="16"/>
      <c r="L24" s="16"/>
      <c r="M24" s="16"/>
      <c r="N24" s="147" t="str">
        <f t="shared" si="0"/>
        <v/>
      </c>
      <c r="O24" s="16" t="str">
        <f t="shared" si="1"/>
        <v/>
      </c>
      <c r="P24" s="17"/>
      <c r="Q24" s="48" t="str">
        <f t="shared" si="2"/>
        <v/>
      </c>
    </row>
    <row r="25" customHeight="1" spans="1:17">
      <c r="A25" s="12"/>
      <c r="B25" s="13"/>
      <c r="C25" s="13"/>
      <c r="D25" s="12"/>
      <c r="E25" s="14"/>
      <c r="F25" s="34"/>
      <c r="G25" s="12"/>
      <c r="H25" s="74"/>
      <c r="I25" s="15"/>
      <c r="J25" s="16"/>
      <c r="K25" s="16"/>
      <c r="L25" s="16"/>
      <c r="M25" s="16"/>
      <c r="N25" s="147" t="str">
        <f t="shared" si="0"/>
        <v/>
      </c>
      <c r="O25" s="16" t="str">
        <f t="shared" si="1"/>
        <v/>
      </c>
      <c r="P25" s="17"/>
      <c r="Q25" s="48" t="str">
        <f t="shared" si="2"/>
        <v/>
      </c>
    </row>
    <row r="26" customHeight="1" spans="1:17">
      <c r="A26" s="12"/>
      <c r="B26" s="13"/>
      <c r="C26" s="13"/>
      <c r="D26" s="12"/>
      <c r="E26" s="14"/>
      <c r="F26" s="34"/>
      <c r="G26" s="12"/>
      <c r="H26" s="74"/>
      <c r="I26" s="15"/>
      <c r="J26" s="16"/>
      <c r="K26" s="16"/>
      <c r="L26" s="16"/>
      <c r="M26" s="16"/>
      <c r="N26" s="147" t="str">
        <f t="shared" si="0"/>
        <v/>
      </c>
      <c r="O26" s="16" t="str">
        <f t="shared" si="1"/>
        <v/>
      </c>
      <c r="P26" s="17"/>
      <c r="Q26" s="48" t="str">
        <f t="shared" si="2"/>
        <v/>
      </c>
    </row>
    <row r="27" customHeight="1" spans="1:17">
      <c r="A27" s="52" t="s">
        <v>603</v>
      </c>
      <c r="B27" s="29"/>
      <c r="C27" s="29"/>
      <c r="D27" s="17"/>
      <c r="E27" s="14"/>
      <c r="F27" s="17"/>
      <c r="G27" s="17"/>
      <c r="H27" s="74">
        <f>SUM(H6:H26)</f>
        <v>0</v>
      </c>
      <c r="I27" s="15"/>
      <c r="J27" s="16">
        <f>SUM(J6:J26)</f>
        <v>0</v>
      </c>
      <c r="K27" s="16">
        <f>SUM(K6:K26)</f>
        <v>0</v>
      </c>
      <c r="L27" s="16"/>
      <c r="M27" s="16">
        <f>SUM(M6:M26)</f>
        <v>0</v>
      </c>
      <c r="N27" s="147">
        <f t="shared" si="0"/>
        <v>0</v>
      </c>
      <c r="O27" s="16" t="str">
        <f t="shared" si="1"/>
        <v/>
      </c>
      <c r="P27" s="17"/>
      <c r="Q27" s="48" t="str">
        <f t="shared" si="2"/>
        <v>正常</v>
      </c>
    </row>
    <row r="28" customHeight="1" spans="1:17">
      <c r="A28" s="20" t="e">
        <f>#REF!&amp;#REF!</f>
        <v>#REF!</v>
      </c>
      <c r="K28" s="7"/>
      <c r="M28" s="7" t="e">
        <f>"评估人员："&amp;#REF!</f>
        <v>#REF!</v>
      </c>
    </row>
    <row r="29" customHeight="1" spans="1:17">
      <c r="A29" s="20" t="e">
        <f>CONCATENATE(#REF!,#REF!,#REF!,#REF!,#REF!,#REF!,#REF!)</f>
        <v>#REF!</v>
      </c>
    </row>
  </sheetData>
  <mergeCells count="3">
    <mergeCell ref="A2:P2"/>
    <mergeCell ref="A3:P3"/>
    <mergeCell ref="A27:B27"/>
  </mergeCells>
  <hyperlinks>
    <hyperlink ref="A1" location="索引目录!E9" display="返回索引页"/>
    <hyperlink ref="B1" location="交易性金融资产汇总!B6" display="返回"/>
  </hyperlinks>
  <printOptions horizontalCentered="1"/>
  <pageMargins left="0.354166666666667" right="0.354166666666667" top="0.786805555555556" bottom="0.786805555555556" header="1.02361111111111" footer="0.511805555555556"/>
  <pageSetup paperSize="9" scale="94" fitToHeight="0" orientation="landscape"/>
  <headerFooter alignWithMargins="0">
    <oddHeader>&amp;R&amp;"宋体,常规"&amp;10表&amp;"Times New Roman,常规"3-2-1
&amp;"宋体,常规"共&amp;"Times New Roman,常规"&amp;N&amp;"宋体,常规"页第&amp;"Times New Roman,常规"&amp;P&amp;"宋体,常规"页</oddHead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9"/>
  <sheetViews>
    <sheetView topLeftCell="F1" workbookViewId="0">
      <selection activeCell="H13" sqref="H13"/>
    </sheetView>
  </sheetViews>
  <sheetFormatPr defaultColWidth="9" defaultRowHeight="15.75" customHeight="1"/>
  <cols>
    <col min="1" max="1" width="5.5" customWidth="1"/>
    <col min="2" max="2" width="11.4" customWidth="1" outlineLevel="1"/>
    <col min="3" max="3" width="14.9" customWidth="1"/>
    <col min="5" max="6" width="8.1" customWidth="1"/>
    <col min="9" max="10" width="17.5" customWidth="1" outlineLevel="1"/>
    <col min="11" max="11" width="15.5" customWidth="1"/>
    <col min="12" max="12" width="17.5" customWidth="1" outlineLevel="1"/>
    <col min="13" max="14" width="15.5" customWidth="1"/>
    <col min="15" max="16" width="9.5" customWidth="1"/>
  </cols>
  <sheetData>
    <row r="1" spans="1:17">
      <c r="A1" s="1" t="s">
        <v>421</v>
      </c>
      <c r="B1" s="2" t="s">
        <v>462</v>
      </c>
      <c r="D1" s="3"/>
      <c r="E1" s="3"/>
      <c r="F1" s="3"/>
      <c r="G1" s="3"/>
      <c r="H1" s="3"/>
      <c r="I1" s="3"/>
      <c r="J1" s="3"/>
      <c r="K1" s="3"/>
      <c r="L1" s="3"/>
      <c r="M1" s="3"/>
      <c r="N1" s="3"/>
      <c r="O1" s="3"/>
    </row>
    <row r="2" ht="30" customHeight="1" spans="1:17">
      <c r="A2" s="4" t="s">
        <v>604</v>
      </c>
      <c r="B2" s="4"/>
      <c r="C2" s="4"/>
      <c r="D2" s="4"/>
      <c r="E2" s="4"/>
      <c r="F2" s="4"/>
      <c r="G2" s="4"/>
      <c r="H2" s="4"/>
      <c r="I2" s="4"/>
      <c r="J2" s="4"/>
      <c r="K2" s="4"/>
      <c r="L2" s="4"/>
      <c r="M2" s="4"/>
      <c r="N2" s="4"/>
      <c r="O2" s="4"/>
      <c r="P2" s="4"/>
    </row>
    <row r="3" ht="14.1" customHeight="1" spans="1:17">
      <c r="A3" s="5" t="e">
        <f>CONCATENATE(#REF!,#REF!,#REF!,#REF!,#REF!,#REF!,#REF!)</f>
        <v>#REF!</v>
      </c>
      <c r="B3" s="5"/>
      <c r="C3" s="5"/>
      <c r="D3" s="5"/>
      <c r="E3" s="5"/>
      <c r="F3" s="5"/>
      <c r="G3" s="5"/>
      <c r="H3" s="5"/>
      <c r="I3" s="5"/>
      <c r="J3" s="5"/>
      <c r="K3" s="5"/>
      <c r="L3" s="5"/>
      <c r="M3" s="5"/>
      <c r="N3" s="5"/>
      <c r="O3" s="5"/>
      <c r="P3" s="5"/>
    </row>
    <row r="4" customHeight="1" spans="1:17">
      <c r="A4" s="7" t="e">
        <f>#REF!&amp;#REF!</f>
        <v>#REF!</v>
      </c>
      <c r="B4" s="7"/>
      <c r="P4" s="8" t="s">
        <v>464</v>
      </c>
    </row>
    <row r="5" ht="27.9" customHeight="1" spans="1:17">
      <c r="A5" s="9" t="s">
        <v>465</v>
      </c>
      <c r="B5" s="9" t="s">
        <v>572</v>
      </c>
      <c r="C5" s="9" t="s">
        <v>595</v>
      </c>
      <c r="D5" s="9" t="s">
        <v>605</v>
      </c>
      <c r="E5" s="9" t="s">
        <v>606</v>
      </c>
      <c r="F5" s="9" t="s">
        <v>597</v>
      </c>
      <c r="G5" s="9" t="s">
        <v>607</v>
      </c>
      <c r="H5" s="9" t="s">
        <v>599</v>
      </c>
      <c r="I5" s="9" t="s">
        <v>467</v>
      </c>
      <c r="J5" s="9" t="s">
        <v>600</v>
      </c>
      <c r="K5" s="9" t="s">
        <v>426</v>
      </c>
      <c r="L5" s="32" t="s">
        <v>600</v>
      </c>
      <c r="M5" s="9" t="s">
        <v>427</v>
      </c>
      <c r="N5" s="9" t="s">
        <v>428</v>
      </c>
      <c r="O5" s="9" t="s">
        <v>469</v>
      </c>
      <c r="P5" s="9" t="s">
        <v>577</v>
      </c>
      <c r="Q5" s="893" t="s">
        <v>470</v>
      </c>
    </row>
    <row r="6" customHeight="1" spans="1:17">
      <c r="A6" s="12"/>
      <c r="B6" s="12"/>
      <c r="C6" s="13"/>
      <c r="D6" s="12"/>
      <c r="E6" s="14"/>
      <c r="F6" s="14"/>
      <c r="G6" s="12"/>
      <c r="H6" s="12"/>
      <c r="I6" s="16"/>
      <c r="J6" s="16"/>
      <c r="K6" s="16"/>
      <c r="L6" s="16"/>
      <c r="M6" s="16"/>
      <c r="N6" s="147" t="str">
        <f t="shared" ref="N6:N27" si="0">IF(K6="","",M6-K6-L6)</f>
        <v/>
      </c>
      <c r="O6" s="16" t="str">
        <f t="shared" ref="O6:O27" si="1">IF(K6=0,"",N6/(K6-L6)*100)</f>
        <v/>
      </c>
      <c r="P6" s="17"/>
      <c r="Q6" s="48" t="str">
        <f t="shared" ref="Q6:Q27" si="2">IF(M6="","",IF(N6=0,"正常","非正常核查原因"))</f>
        <v/>
      </c>
    </row>
    <row r="7" customHeight="1" spans="1:17">
      <c r="A7" s="12"/>
      <c r="B7" s="12"/>
      <c r="C7" s="13"/>
      <c r="D7" s="12"/>
      <c r="E7" s="14"/>
      <c r="F7" s="14"/>
      <c r="G7" s="12"/>
      <c r="H7" s="12"/>
      <c r="I7" s="16"/>
      <c r="J7" s="16"/>
      <c r="K7" s="16"/>
      <c r="L7" s="16"/>
      <c r="M7" s="16"/>
      <c r="N7" s="147" t="str">
        <f t="shared" si="0"/>
        <v/>
      </c>
      <c r="O7" s="16" t="str">
        <f t="shared" si="1"/>
        <v/>
      </c>
      <c r="P7" s="17"/>
      <c r="Q7" s="48" t="str">
        <f t="shared" si="2"/>
        <v/>
      </c>
    </row>
    <row r="8" customHeight="1" spans="1:17">
      <c r="A8" s="12"/>
      <c r="B8" s="12"/>
      <c r="C8" s="13"/>
      <c r="D8" s="12"/>
      <c r="E8" s="14"/>
      <c r="F8" s="14"/>
      <c r="G8" s="12"/>
      <c r="H8" s="12"/>
      <c r="I8" s="16"/>
      <c r="J8" s="16"/>
      <c r="K8" s="16"/>
      <c r="L8" s="16"/>
      <c r="M8" s="16"/>
      <c r="N8" s="147" t="str">
        <f t="shared" si="0"/>
        <v/>
      </c>
      <c r="O8" s="16" t="str">
        <f t="shared" si="1"/>
        <v/>
      </c>
      <c r="P8" s="17"/>
      <c r="Q8" s="48" t="str">
        <f t="shared" si="2"/>
        <v/>
      </c>
    </row>
    <row r="9" customHeight="1" spans="1:17">
      <c r="A9" s="12"/>
      <c r="B9" s="12"/>
      <c r="C9" s="13"/>
      <c r="D9" s="12"/>
      <c r="E9" s="14"/>
      <c r="F9" s="14"/>
      <c r="G9" s="12"/>
      <c r="H9" s="12"/>
      <c r="I9" s="16"/>
      <c r="J9" s="16"/>
      <c r="K9" s="16"/>
      <c r="L9" s="16"/>
      <c r="M9" s="16"/>
      <c r="N9" s="147" t="str">
        <f t="shared" si="0"/>
        <v/>
      </c>
      <c r="O9" s="16" t="str">
        <f t="shared" si="1"/>
        <v/>
      </c>
      <c r="P9" s="17"/>
      <c r="Q9" s="48" t="str">
        <f t="shared" si="2"/>
        <v/>
      </c>
    </row>
    <row r="10" customHeight="1" spans="1:17">
      <c r="A10" s="12"/>
      <c r="B10" s="12"/>
      <c r="C10" s="13"/>
      <c r="D10" s="12"/>
      <c r="E10" s="14"/>
      <c r="F10" s="14"/>
      <c r="G10" s="12"/>
      <c r="H10" s="12"/>
      <c r="I10" s="16"/>
      <c r="J10" s="16"/>
      <c r="K10" s="16"/>
      <c r="L10" s="16"/>
      <c r="M10" s="16"/>
      <c r="N10" s="147" t="str">
        <f t="shared" si="0"/>
        <v/>
      </c>
      <c r="O10" s="16" t="str">
        <f t="shared" si="1"/>
        <v/>
      </c>
      <c r="P10" s="17"/>
      <c r="Q10" s="48" t="str">
        <f t="shared" si="2"/>
        <v/>
      </c>
    </row>
    <row r="11" customHeight="1" spans="1:17">
      <c r="A11" s="12"/>
      <c r="B11" s="12"/>
      <c r="C11" s="13"/>
      <c r="D11" s="12"/>
      <c r="E11" s="14"/>
      <c r="F11" s="14"/>
      <c r="G11" s="12"/>
      <c r="H11" s="12"/>
      <c r="I11" s="16"/>
      <c r="J11" s="16"/>
      <c r="K11" s="16"/>
      <c r="L11" s="16"/>
      <c r="M11" s="16"/>
      <c r="N11" s="147" t="str">
        <f t="shared" si="0"/>
        <v/>
      </c>
      <c r="O11" s="16" t="str">
        <f t="shared" si="1"/>
        <v/>
      </c>
      <c r="P11" s="17"/>
      <c r="Q11" s="48" t="str">
        <f t="shared" si="2"/>
        <v/>
      </c>
    </row>
    <row r="12" customHeight="1" spans="1:17">
      <c r="A12" s="12"/>
      <c r="B12" s="12"/>
      <c r="C12" s="13"/>
      <c r="D12" s="12"/>
      <c r="E12" s="14"/>
      <c r="F12" s="14"/>
      <c r="G12" s="12"/>
      <c r="H12" s="12"/>
      <c r="I12" s="16"/>
      <c r="J12" s="16"/>
      <c r="K12" s="16"/>
      <c r="L12" s="16"/>
      <c r="M12" s="16"/>
      <c r="N12" s="147" t="str">
        <f t="shared" si="0"/>
        <v/>
      </c>
      <c r="O12" s="16" t="str">
        <f t="shared" si="1"/>
        <v/>
      </c>
      <c r="P12" s="17"/>
      <c r="Q12" s="48" t="str">
        <f t="shared" si="2"/>
        <v/>
      </c>
    </row>
    <row r="13" customHeight="1" spans="1:17">
      <c r="A13" s="12"/>
      <c r="B13" s="12"/>
      <c r="C13" s="13"/>
      <c r="D13" s="12"/>
      <c r="E13" s="14"/>
      <c r="F13" s="14"/>
      <c r="G13" s="12"/>
      <c r="H13" s="12"/>
      <c r="I13" s="16"/>
      <c r="J13" s="16"/>
      <c r="K13" s="16"/>
      <c r="L13" s="16"/>
      <c r="M13" s="16"/>
      <c r="N13" s="147" t="str">
        <f t="shared" si="0"/>
        <v/>
      </c>
      <c r="O13" s="16" t="str">
        <f t="shared" si="1"/>
        <v/>
      </c>
      <c r="P13" s="17"/>
      <c r="Q13" s="48" t="str">
        <f t="shared" si="2"/>
        <v/>
      </c>
    </row>
    <row r="14" customHeight="1" spans="1:17">
      <c r="A14" s="12"/>
      <c r="B14" s="12"/>
      <c r="C14" s="13"/>
      <c r="D14" s="12"/>
      <c r="E14" s="14"/>
      <c r="F14" s="14"/>
      <c r="G14" s="12"/>
      <c r="H14" s="12"/>
      <c r="I14" s="16"/>
      <c r="J14" s="16"/>
      <c r="K14" s="16"/>
      <c r="L14" s="16"/>
      <c r="M14" s="16"/>
      <c r="N14" s="147" t="str">
        <f t="shared" si="0"/>
        <v/>
      </c>
      <c r="O14" s="16" t="str">
        <f t="shared" si="1"/>
        <v/>
      </c>
      <c r="P14" s="17"/>
      <c r="Q14" s="48" t="str">
        <f t="shared" si="2"/>
        <v/>
      </c>
    </row>
    <row r="15" customHeight="1" spans="1:17">
      <c r="A15" s="12"/>
      <c r="B15" s="12"/>
      <c r="C15" s="13"/>
      <c r="D15" s="12"/>
      <c r="E15" s="14"/>
      <c r="F15" s="14"/>
      <c r="G15" s="12"/>
      <c r="H15" s="12"/>
      <c r="I15" s="16"/>
      <c r="J15" s="16"/>
      <c r="K15" s="16"/>
      <c r="L15" s="16"/>
      <c r="M15" s="16"/>
      <c r="N15" s="147" t="str">
        <f t="shared" si="0"/>
        <v/>
      </c>
      <c r="O15" s="16" t="str">
        <f t="shared" si="1"/>
        <v/>
      </c>
      <c r="P15" s="17"/>
      <c r="Q15" s="48" t="str">
        <f t="shared" si="2"/>
        <v/>
      </c>
    </row>
    <row r="16" customHeight="1" spans="1:17">
      <c r="A16" s="12"/>
      <c r="B16" s="12"/>
      <c r="C16" s="13"/>
      <c r="D16" s="12"/>
      <c r="E16" s="14"/>
      <c r="F16" s="14"/>
      <c r="G16" s="12"/>
      <c r="H16" s="12"/>
      <c r="I16" s="16"/>
      <c r="J16" s="16"/>
      <c r="K16" s="16"/>
      <c r="L16" s="16"/>
      <c r="M16" s="16"/>
      <c r="N16" s="147" t="str">
        <f t="shared" si="0"/>
        <v/>
      </c>
      <c r="O16" s="16" t="str">
        <f t="shared" si="1"/>
        <v/>
      </c>
      <c r="P16" s="17"/>
      <c r="Q16" s="48" t="str">
        <f t="shared" si="2"/>
        <v/>
      </c>
    </row>
    <row r="17" customHeight="1" spans="1:17">
      <c r="A17" s="12"/>
      <c r="B17" s="12"/>
      <c r="C17" s="13"/>
      <c r="D17" s="12"/>
      <c r="E17" s="14"/>
      <c r="F17" s="14"/>
      <c r="G17" s="12"/>
      <c r="H17" s="12"/>
      <c r="I17" s="16"/>
      <c r="J17" s="16"/>
      <c r="K17" s="16"/>
      <c r="L17" s="16"/>
      <c r="M17" s="16"/>
      <c r="N17" s="147" t="str">
        <f t="shared" si="0"/>
        <v/>
      </c>
      <c r="O17" s="16" t="str">
        <f t="shared" si="1"/>
        <v/>
      </c>
      <c r="P17" s="17"/>
      <c r="Q17" s="48" t="str">
        <f t="shared" si="2"/>
        <v/>
      </c>
    </row>
    <row r="18" customHeight="1" spans="1:17">
      <c r="A18" s="12"/>
      <c r="B18" s="12"/>
      <c r="C18" s="13"/>
      <c r="D18" s="12"/>
      <c r="E18" s="14"/>
      <c r="F18" s="14"/>
      <c r="G18" s="12"/>
      <c r="H18" s="12"/>
      <c r="I18" s="16"/>
      <c r="J18" s="16"/>
      <c r="K18" s="16"/>
      <c r="L18" s="16"/>
      <c r="M18" s="16"/>
      <c r="N18" s="147" t="str">
        <f t="shared" si="0"/>
        <v/>
      </c>
      <c r="O18" s="16" t="str">
        <f t="shared" si="1"/>
        <v/>
      </c>
      <c r="P18" s="17"/>
      <c r="Q18" s="48" t="str">
        <f t="shared" si="2"/>
        <v/>
      </c>
    </row>
    <row r="19" customHeight="1" spans="1:17">
      <c r="A19" s="12"/>
      <c r="B19" s="12"/>
      <c r="C19" s="13"/>
      <c r="D19" s="12"/>
      <c r="E19" s="14"/>
      <c r="F19" s="14"/>
      <c r="G19" s="12"/>
      <c r="H19" s="12"/>
      <c r="I19" s="16"/>
      <c r="J19" s="16"/>
      <c r="K19" s="16"/>
      <c r="L19" s="16"/>
      <c r="M19" s="16"/>
      <c r="N19" s="147" t="str">
        <f t="shared" si="0"/>
        <v/>
      </c>
      <c r="O19" s="16" t="str">
        <f t="shared" si="1"/>
        <v/>
      </c>
      <c r="P19" s="17"/>
      <c r="Q19" s="48" t="str">
        <f t="shared" si="2"/>
        <v/>
      </c>
    </row>
    <row r="20" customHeight="1" spans="1:17">
      <c r="A20" s="12"/>
      <c r="B20" s="12"/>
      <c r="C20" s="13"/>
      <c r="D20" s="12"/>
      <c r="E20" s="14"/>
      <c r="F20" s="14"/>
      <c r="G20" s="12"/>
      <c r="H20" s="12"/>
      <c r="I20" s="16"/>
      <c r="J20" s="16"/>
      <c r="K20" s="16"/>
      <c r="L20" s="16"/>
      <c r="M20" s="16"/>
      <c r="N20" s="147" t="str">
        <f t="shared" si="0"/>
        <v/>
      </c>
      <c r="O20" s="16" t="str">
        <f t="shared" si="1"/>
        <v/>
      </c>
      <c r="P20" s="17"/>
      <c r="Q20" s="48" t="str">
        <f t="shared" si="2"/>
        <v/>
      </c>
    </row>
    <row r="21" customHeight="1" spans="1:17">
      <c r="A21" s="12"/>
      <c r="B21" s="12"/>
      <c r="C21" s="13"/>
      <c r="D21" s="12"/>
      <c r="E21" s="14"/>
      <c r="F21" s="14"/>
      <c r="G21" s="12"/>
      <c r="H21" s="12"/>
      <c r="I21" s="16"/>
      <c r="J21" s="16"/>
      <c r="K21" s="16"/>
      <c r="L21" s="16"/>
      <c r="M21" s="16"/>
      <c r="N21" s="147" t="str">
        <f t="shared" si="0"/>
        <v/>
      </c>
      <c r="O21" s="16" t="str">
        <f t="shared" si="1"/>
        <v/>
      </c>
      <c r="P21" s="17"/>
      <c r="Q21" s="48" t="str">
        <f t="shared" si="2"/>
        <v/>
      </c>
    </row>
    <row r="22" customHeight="1" spans="1:17">
      <c r="A22" s="12"/>
      <c r="B22" s="12"/>
      <c r="C22" s="13"/>
      <c r="D22" s="12"/>
      <c r="E22" s="14"/>
      <c r="F22" s="14"/>
      <c r="G22" s="12"/>
      <c r="H22" s="12"/>
      <c r="I22" s="16"/>
      <c r="J22" s="16"/>
      <c r="K22" s="16"/>
      <c r="L22" s="16"/>
      <c r="M22" s="16"/>
      <c r="N22" s="147" t="str">
        <f t="shared" si="0"/>
        <v/>
      </c>
      <c r="O22" s="16" t="str">
        <f t="shared" si="1"/>
        <v/>
      </c>
      <c r="P22" s="17"/>
      <c r="Q22" s="48" t="str">
        <f t="shared" si="2"/>
        <v/>
      </c>
    </row>
    <row r="23" customHeight="1" spans="1:17">
      <c r="A23" s="12"/>
      <c r="B23" s="12"/>
      <c r="C23" s="13"/>
      <c r="D23" s="12"/>
      <c r="E23" s="14"/>
      <c r="F23" s="14"/>
      <c r="G23" s="12"/>
      <c r="H23" s="12"/>
      <c r="I23" s="16"/>
      <c r="J23" s="16"/>
      <c r="K23" s="16"/>
      <c r="L23" s="16"/>
      <c r="M23" s="16"/>
      <c r="N23" s="147" t="str">
        <f t="shared" si="0"/>
        <v/>
      </c>
      <c r="O23" s="16" t="str">
        <f t="shared" si="1"/>
        <v/>
      </c>
      <c r="P23" s="17"/>
      <c r="Q23" s="48" t="str">
        <f t="shared" si="2"/>
        <v/>
      </c>
    </row>
    <row r="24" customHeight="1" spans="1:17">
      <c r="A24" s="12"/>
      <c r="B24" s="12"/>
      <c r="C24" s="13"/>
      <c r="D24" s="12"/>
      <c r="E24" s="14"/>
      <c r="F24" s="14"/>
      <c r="G24" s="12"/>
      <c r="H24" s="12"/>
      <c r="I24" s="16"/>
      <c r="J24" s="16"/>
      <c r="K24" s="16"/>
      <c r="L24" s="16"/>
      <c r="M24" s="16"/>
      <c r="N24" s="147" t="str">
        <f t="shared" si="0"/>
        <v/>
      </c>
      <c r="O24" s="16" t="str">
        <f t="shared" si="1"/>
        <v/>
      </c>
      <c r="P24" s="17"/>
      <c r="Q24" s="48" t="str">
        <f t="shared" si="2"/>
        <v/>
      </c>
    </row>
    <row r="25" customHeight="1" spans="1:17">
      <c r="A25" s="12"/>
      <c r="B25" s="12"/>
      <c r="C25" s="13"/>
      <c r="D25" s="12"/>
      <c r="E25" s="14"/>
      <c r="F25" s="14"/>
      <c r="G25" s="12"/>
      <c r="H25" s="12"/>
      <c r="I25" s="16"/>
      <c r="J25" s="16"/>
      <c r="K25" s="16"/>
      <c r="L25" s="16"/>
      <c r="M25" s="16"/>
      <c r="N25" s="147" t="str">
        <f t="shared" si="0"/>
        <v/>
      </c>
      <c r="O25" s="16" t="str">
        <f t="shared" si="1"/>
        <v/>
      </c>
      <c r="P25" s="17"/>
      <c r="Q25" s="48" t="str">
        <f t="shared" si="2"/>
        <v/>
      </c>
    </row>
    <row r="26" customHeight="1" spans="1:17">
      <c r="A26" s="12"/>
      <c r="B26" s="12"/>
      <c r="C26" s="13"/>
      <c r="D26" s="12"/>
      <c r="E26" s="14"/>
      <c r="F26" s="14"/>
      <c r="G26" s="12"/>
      <c r="H26" s="12"/>
      <c r="I26" s="16"/>
      <c r="J26" s="16"/>
      <c r="K26" s="16"/>
      <c r="L26" s="16"/>
      <c r="M26" s="16"/>
      <c r="N26" s="147" t="str">
        <f t="shared" si="0"/>
        <v/>
      </c>
      <c r="O26" s="16" t="str">
        <f t="shared" si="1"/>
        <v/>
      </c>
      <c r="P26" s="17"/>
      <c r="Q26" s="48" t="str">
        <f t="shared" si="2"/>
        <v/>
      </c>
    </row>
    <row r="27" customHeight="1" spans="1:17">
      <c r="A27" s="52" t="s">
        <v>603</v>
      </c>
      <c r="B27" s="84"/>
      <c r="C27" s="29"/>
      <c r="D27" s="17"/>
      <c r="E27" s="14"/>
      <c r="F27" s="14"/>
      <c r="G27" s="17"/>
      <c r="H27" s="17"/>
      <c r="I27" s="16">
        <f>SUM(I6:I26)</f>
        <v>0</v>
      </c>
      <c r="J27" s="16"/>
      <c r="K27" s="16">
        <f>SUM(K6:K26)</f>
        <v>0</v>
      </c>
      <c r="L27" s="16">
        <f>SUM(L6:L26)</f>
        <v>0</v>
      </c>
      <c r="M27" s="16">
        <f>SUM(M6:M26)</f>
        <v>0</v>
      </c>
      <c r="N27" s="147">
        <f t="shared" si="0"/>
        <v>0</v>
      </c>
      <c r="O27" s="16" t="str">
        <f t="shared" si="1"/>
        <v/>
      </c>
      <c r="P27" s="17"/>
      <c r="Q27" s="48" t="str">
        <f t="shared" si="2"/>
        <v>正常</v>
      </c>
    </row>
    <row r="28" customHeight="1" spans="1:17">
      <c r="A28" s="20" t="e">
        <f>#REF!&amp;#REF!</f>
        <v>#REF!</v>
      </c>
      <c r="B28" s="20"/>
      <c r="L28" s="7"/>
      <c r="M28" s="7" t="e">
        <f>"评估人员："&amp;#REF!</f>
        <v>#REF!</v>
      </c>
    </row>
    <row r="29" customHeight="1" spans="1:17">
      <c r="A29" s="20" t="e">
        <f>CONCATENATE(#REF!,#REF!,#REF!,#REF!,#REF!,#REF!,#REF!)</f>
        <v>#REF!</v>
      </c>
      <c r="B29" s="20"/>
    </row>
  </sheetData>
  <mergeCells count="3">
    <mergeCell ref="A2:P2"/>
    <mergeCell ref="A3:P3"/>
    <mergeCell ref="A27:C27"/>
  </mergeCells>
  <hyperlinks>
    <hyperlink ref="A1" location="索引目录!E10" display="返回索引页"/>
    <hyperlink ref="B1" location="交易性金融资产汇总!B7" display="返回"/>
  </hyperlinks>
  <printOptions horizontalCentered="1"/>
  <pageMargins left="0.354166666666667" right="0.354166666666667" top="0.786805555555556" bottom="0.786805555555556" header="1.02361111111111" footer="0.511805555555556"/>
  <pageSetup paperSize="9" scale="67" fitToHeight="0" orientation="landscape"/>
  <headerFooter alignWithMargins="0">
    <oddHeader>&amp;R&amp;"宋体,常规"&amp;10表&amp;"Times New Roman,常规"3-2-2
&amp;"宋体,常规"共&amp;"Times New Roman,常规"&amp;N&amp;"宋体,常规"页第&amp;"Times New Roman,常规"&amp;P&amp;"宋体,常规"页</oddHeader>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9"/>
  <sheetViews>
    <sheetView topLeftCell="F1" workbookViewId="0">
      <selection activeCell="H13" sqref="H13"/>
    </sheetView>
  </sheetViews>
  <sheetFormatPr defaultColWidth="9" defaultRowHeight="15.75" customHeight="1"/>
  <cols>
    <col min="1" max="1" width="5.9" customWidth="1"/>
    <col min="2" max="2" width="11.4" customWidth="1" outlineLevel="1"/>
    <col min="3" max="3" width="16.5" customWidth="1"/>
    <col min="4" max="4" width="13.6" customWidth="1"/>
    <col min="5" max="5" width="7.1" customWidth="1"/>
    <col min="6" max="6" width="7.4" customWidth="1"/>
    <col min="7" max="7" width="9.4" customWidth="1"/>
    <col min="8" max="9" width="13.1" customWidth="1" outlineLevel="1"/>
    <col min="10" max="10" width="15" customWidth="1"/>
    <col min="11" max="11" width="15" customWidth="1" outlineLevel="1"/>
    <col min="12" max="12" width="12.9" customWidth="1"/>
    <col min="13" max="14" width="14.9" customWidth="1"/>
    <col min="15" max="15" width="12.9" customWidth="1"/>
  </cols>
  <sheetData>
    <row r="1" spans="1:17">
      <c r="A1" s="1" t="s">
        <v>421</v>
      </c>
      <c r="B1" s="2" t="s">
        <v>462</v>
      </c>
      <c r="D1" s="3"/>
      <c r="E1" s="3"/>
      <c r="F1" s="3"/>
      <c r="G1" s="3"/>
      <c r="H1" s="3"/>
      <c r="I1" s="3"/>
      <c r="J1" s="3"/>
      <c r="K1" s="3"/>
      <c r="L1" s="3"/>
      <c r="M1" s="3"/>
      <c r="N1" s="3"/>
      <c r="O1" s="3"/>
    </row>
    <row r="2" ht="30" customHeight="1" spans="1:17">
      <c r="A2" s="4" t="s">
        <v>608</v>
      </c>
      <c r="B2" s="4"/>
      <c r="C2" s="4"/>
      <c r="D2" s="4"/>
      <c r="E2" s="4"/>
      <c r="F2" s="4"/>
      <c r="G2" s="4"/>
      <c r="H2" s="4"/>
      <c r="I2" s="4"/>
      <c r="J2" s="4"/>
      <c r="K2" s="4"/>
      <c r="L2" s="4"/>
      <c r="M2" s="4"/>
      <c r="N2" s="4"/>
      <c r="O2" s="4"/>
      <c r="P2" s="4"/>
    </row>
    <row r="3" ht="14.1" customHeight="1" spans="1:17">
      <c r="A3" s="5" t="e">
        <f>CONCATENATE(#REF!,#REF!,#REF!,#REF!,#REF!,#REF!,#REF!)</f>
        <v>#REF!</v>
      </c>
      <c r="B3" s="5"/>
      <c r="C3" s="5"/>
      <c r="D3" s="5"/>
      <c r="E3" s="5"/>
      <c r="F3" s="5"/>
      <c r="G3" s="5"/>
      <c r="H3" s="5"/>
      <c r="I3" s="5"/>
      <c r="J3" s="5"/>
      <c r="K3" s="5"/>
      <c r="L3" s="5"/>
      <c r="M3" s="5"/>
      <c r="N3" s="5"/>
      <c r="O3" s="5"/>
      <c r="P3" s="5"/>
    </row>
    <row r="4" customHeight="1" spans="1:17">
      <c r="A4" s="7" t="e">
        <f>#REF!&amp;#REF!</f>
        <v>#REF!</v>
      </c>
      <c r="B4" s="7"/>
      <c r="P4" s="8" t="s">
        <v>464</v>
      </c>
    </row>
    <row r="5" ht="27.9" customHeight="1" spans="1:17">
      <c r="A5" s="9" t="s">
        <v>465</v>
      </c>
      <c r="B5" s="9" t="s">
        <v>572</v>
      </c>
      <c r="C5" s="9" t="s">
        <v>609</v>
      </c>
      <c r="D5" s="9" t="s">
        <v>610</v>
      </c>
      <c r="E5" s="9" t="s">
        <v>611</v>
      </c>
      <c r="F5" s="9" t="s">
        <v>597</v>
      </c>
      <c r="G5" s="9" t="s">
        <v>612</v>
      </c>
      <c r="H5" s="50" t="s">
        <v>467</v>
      </c>
      <c r="I5" s="10" t="s">
        <v>600</v>
      </c>
      <c r="J5" s="32" t="s">
        <v>426</v>
      </c>
      <c r="K5" s="32" t="s">
        <v>600</v>
      </c>
      <c r="L5" s="9" t="s">
        <v>613</v>
      </c>
      <c r="M5" s="9" t="s">
        <v>427</v>
      </c>
      <c r="N5" s="9" t="s">
        <v>428</v>
      </c>
      <c r="O5" s="9" t="s">
        <v>469</v>
      </c>
      <c r="P5" s="9" t="s">
        <v>577</v>
      </c>
      <c r="Q5" s="893" t="s">
        <v>470</v>
      </c>
    </row>
    <row r="6" customHeight="1" spans="1:17">
      <c r="A6" s="12"/>
      <c r="B6" s="12"/>
      <c r="C6" s="13"/>
      <c r="D6" s="12"/>
      <c r="E6" s="14"/>
      <c r="F6" s="14"/>
      <c r="G6" s="12"/>
      <c r="H6" s="74"/>
      <c r="I6" s="15"/>
      <c r="J6" s="16"/>
      <c r="K6" s="16"/>
      <c r="L6" s="16"/>
      <c r="M6" s="16"/>
      <c r="N6" s="147" t="str">
        <f t="shared" ref="N6:N27" si="0">IF(J6="","",M6-J6+K6)</f>
        <v/>
      </c>
      <c r="O6" s="16" t="str">
        <f t="shared" ref="O6:O27" si="1">IF(J6=0,"",N6/(J6-K6)*100)</f>
        <v/>
      </c>
      <c r="P6" s="17"/>
      <c r="Q6" s="48" t="str">
        <f t="shared" ref="Q6:Q27" si="2">IF(M6="","",IF(N6=0,"正常","非正常核查原因"))</f>
        <v/>
      </c>
    </row>
    <row r="7" customHeight="1" spans="1:17">
      <c r="A7" s="12"/>
      <c r="B7" s="12"/>
      <c r="C7" s="13"/>
      <c r="D7" s="12"/>
      <c r="E7" s="14"/>
      <c r="F7" s="34"/>
      <c r="G7" s="12"/>
      <c r="H7" s="74"/>
      <c r="I7" s="15"/>
      <c r="J7" s="16"/>
      <c r="K7" s="16"/>
      <c r="L7" s="16"/>
      <c r="M7" s="16"/>
      <c r="N7" s="147" t="str">
        <f t="shared" si="0"/>
        <v/>
      </c>
      <c r="O7" s="16" t="str">
        <f t="shared" si="1"/>
        <v/>
      </c>
      <c r="P7" s="17"/>
      <c r="Q7" s="48" t="str">
        <f t="shared" si="2"/>
        <v/>
      </c>
    </row>
    <row r="8" customHeight="1" spans="1:17">
      <c r="A8" s="12"/>
      <c r="B8" s="12"/>
      <c r="C8" s="13"/>
      <c r="D8" s="12"/>
      <c r="E8" s="14"/>
      <c r="F8" s="34"/>
      <c r="G8" s="12"/>
      <c r="H8" s="74"/>
      <c r="I8" s="15"/>
      <c r="J8" s="16"/>
      <c r="K8" s="16"/>
      <c r="L8" s="16"/>
      <c r="M8" s="16"/>
      <c r="N8" s="147" t="str">
        <f t="shared" si="0"/>
        <v/>
      </c>
      <c r="O8" s="16" t="str">
        <f t="shared" si="1"/>
        <v/>
      </c>
      <c r="P8" s="17"/>
      <c r="Q8" s="48" t="str">
        <f t="shared" si="2"/>
        <v/>
      </c>
    </row>
    <row r="9" customHeight="1" spans="1:17">
      <c r="A9" s="12"/>
      <c r="B9" s="12"/>
      <c r="C9" s="13"/>
      <c r="D9" s="12"/>
      <c r="E9" s="14"/>
      <c r="F9" s="34"/>
      <c r="G9" s="12"/>
      <c r="H9" s="74"/>
      <c r="I9" s="15"/>
      <c r="J9" s="16"/>
      <c r="K9" s="16"/>
      <c r="L9" s="16"/>
      <c r="M9" s="16"/>
      <c r="N9" s="147" t="str">
        <f t="shared" si="0"/>
        <v/>
      </c>
      <c r="O9" s="16" t="str">
        <f t="shared" si="1"/>
        <v/>
      </c>
      <c r="P9" s="17"/>
      <c r="Q9" s="48" t="str">
        <f t="shared" si="2"/>
        <v/>
      </c>
    </row>
    <row r="10" customHeight="1" spans="1:17">
      <c r="A10" s="12"/>
      <c r="B10" s="12"/>
      <c r="C10" s="13"/>
      <c r="D10" s="12"/>
      <c r="E10" s="14"/>
      <c r="F10" s="34"/>
      <c r="G10" s="12"/>
      <c r="H10" s="74"/>
      <c r="I10" s="15"/>
      <c r="J10" s="16"/>
      <c r="K10" s="16"/>
      <c r="L10" s="16"/>
      <c r="M10" s="16"/>
      <c r="N10" s="147" t="str">
        <f t="shared" si="0"/>
        <v/>
      </c>
      <c r="O10" s="16" t="str">
        <f t="shared" si="1"/>
        <v/>
      </c>
      <c r="P10" s="17"/>
      <c r="Q10" s="48" t="str">
        <f t="shared" si="2"/>
        <v/>
      </c>
    </row>
    <row r="11" customHeight="1" spans="1:17">
      <c r="A11" s="12"/>
      <c r="B11" s="12"/>
      <c r="C11" s="13"/>
      <c r="D11" s="12"/>
      <c r="E11" s="14"/>
      <c r="F11" s="34"/>
      <c r="G11" s="12"/>
      <c r="H11" s="74"/>
      <c r="I11" s="15"/>
      <c r="J11" s="16"/>
      <c r="K11" s="16"/>
      <c r="L11" s="16"/>
      <c r="M11" s="16"/>
      <c r="N11" s="147" t="str">
        <f t="shared" si="0"/>
        <v/>
      </c>
      <c r="O11" s="16" t="str">
        <f t="shared" si="1"/>
        <v/>
      </c>
      <c r="P11" s="17"/>
      <c r="Q11" s="48" t="str">
        <f t="shared" si="2"/>
        <v/>
      </c>
    </row>
    <row r="12" customHeight="1" spans="1:17">
      <c r="A12" s="12"/>
      <c r="B12" s="12"/>
      <c r="C12" s="13"/>
      <c r="D12" s="12"/>
      <c r="E12" s="14"/>
      <c r="F12" s="34"/>
      <c r="G12" s="12"/>
      <c r="H12" s="74"/>
      <c r="I12" s="15"/>
      <c r="J12" s="16"/>
      <c r="K12" s="16"/>
      <c r="L12" s="16"/>
      <c r="M12" s="16"/>
      <c r="N12" s="147" t="str">
        <f t="shared" si="0"/>
        <v/>
      </c>
      <c r="O12" s="16" t="str">
        <f t="shared" si="1"/>
        <v/>
      </c>
      <c r="P12" s="17"/>
      <c r="Q12" s="48" t="str">
        <f t="shared" si="2"/>
        <v/>
      </c>
    </row>
    <row r="13" customHeight="1" spans="1:17">
      <c r="A13" s="12"/>
      <c r="B13" s="12"/>
      <c r="C13" s="13"/>
      <c r="D13" s="12"/>
      <c r="E13" s="14"/>
      <c r="F13" s="34"/>
      <c r="G13" s="12"/>
      <c r="H13" s="74"/>
      <c r="I13" s="15"/>
      <c r="J13" s="16"/>
      <c r="K13" s="16"/>
      <c r="L13" s="16"/>
      <c r="M13" s="16"/>
      <c r="N13" s="147" t="str">
        <f t="shared" si="0"/>
        <v/>
      </c>
      <c r="O13" s="16" t="str">
        <f t="shared" si="1"/>
        <v/>
      </c>
      <c r="P13" s="17"/>
      <c r="Q13" s="48" t="str">
        <f t="shared" si="2"/>
        <v/>
      </c>
    </row>
    <row r="14" customHeight="1" spans="1:17">
      <c r="A14" s="12"/>
      <c r="B14" s="12"/>
      <c r="C14" s="13"/>
      <c r="D14" s="12"/>
      <c r="E14" s="14"/>
      <c r="F14" s="34"/>
      <c r="G14" s="12"/>
      <c r="H14" s="74"/>
      <c r="I14" s="15"/>
      <c r="J14" s="16"/>
      <c r="K14" s="16"/>
      <c r="L14" s="16"/>
      <c r="M14" s="16"/>
      <c r="N14" s="147" t="str">
        <f t="shared" si="0"/>
        <v/>
      </c>
      <c r="O14" s="16" t="str">
        <f t="shared" si="1"/>
        <v/>
      </c>
      <c r="P14" s="17"/>
      <c r="Q14" s="48" t="str">
        <f t="shared" si="2"/>
        <v/>
      </c>
    </row>
    <row r="15" customHeight="1" spans="1:17">
      <c r="A15" s="12"/>
      <c r="B15" s="12"/>
      <c r="C15" s="13"/>
      <c r="D15" s="12"/>
      <c r="E15" s="14"/>
      <c r="F15" s="34"/>
      <c r="G15" s="12"/>
      <c r="H15" s="74"/>
      <c r="I15" s="15"/>
      <c r="J15" s="16"/>
      <c r="K15" s="16"/>
      <c r="L15" s="16"/>
      <c r="M15" s="16"/>
      <c r="N15" s="147" t="str">
        <f t="shared" si="0"/>
        <v/>
      </c>
      <c r="O15" s="16" t="str">
        <f t="shared" si="1"/>
        <v/>
      </c>
      <c r="P15" s="17"/>
      <c r="Q15" s="48" t="str">
        <f t="shared" si="2"/>
        <v/>
      </c>
    </row>
    <row r="16" customHeight="1" spans="1:17">
      <c r="A16" s="12"/>
      <c r="B16" s="12"/>
      <c r="C16" s="13"/>
      <c r="D16" s="12"/>
      <c r="E16" s="14"/>
      <c r="F16" s="34"/>
      <c r="G16" s="12"/>
      <c r="H16" s="74"/>
      <c r="I16" s="15"/>
      <c r="J16" s="16"/>
      <c r="K16" s="16"/>
      <c r="L16" s="16"/>
      <c r="M16" s="16"/>
      <c r="N16" s="147" t="str">
        <f t="shared" si="0"/>
        <v/>
      </c>
      <c r="O16" s="16" t="str">
        <f t="shared" si="1"/>
        <v/>
      </c>
      <c r="P16" s="17"/>
      <c r="Q16" s="48" t="str">
        <f t="shared" si="2"/>
        <v/>
      </c>
    </row>
    <row r="17" customHeight="1" spans="1:17">
      <c r="A17" s="12"/>
      <c r="B17" s="12"/>
      <c r="C17" s="13"/>
      <c r="D17" s="12"/>
      <c r="E17" s="14"/>
      <c r="F17" s="34"/>
      <c r="G17" s="12"/>
      <c r="H17" s="74"/>
      <c r="I17" s="15"/>
      <c r="J17" s="16"/>
      <c r="K17" s="16"/>
      <c r="L17" s="16"/>
      <c r="M17" s="16"/>
      <c r="N17" s="147" t="str">
        <f t="shared" si="0"/>
        <v/>
      </c>
      <c r="O17" s="16" t="str">
        <f t="shared" si="1"/>
        <v/>
      </c>
      <c r="P17" s="17"/>
      <c r="Q17" s="48" t="str">
        <f t="shared" si="2"/>
        <v/>
      </c>
    </row>
    <row r="18" customHeight="1" spans="1:17">
      <c r="A18" s="12"/>
      <c r="B18" s="12"/>
      <c r="C18" s="13"/>
      <c r="D18" s="12"/>
      <c r="E18" s="14"/>
      <c r="F18" s="34"/>
      <c r="G18" s="12"/>
      <c r="H18" s="74"/>
      <c r="I18" s="15"/>
      <c r="J18" s="16"/>
      <c r="K18" s="16"/>
      <c r="L18" s="16"/>
      <c r="M18" s="16"/>
      <c r="N18" s="147" t="str">
        <f t="shared" si="0"/>
        <v/>
      </c>
      <c r="O18" s="16" t="str">
        <f t="shared" si="1"/>
        <v/>
      </c>
      <c r="P18" s="17"/>
      <c r="Q18" s="48" t="str">
        <f t="shared" si="2"/>
        <v/>
      </c>
    </row>
    <row r="19" customHeight="1" spans="1:17">
      <c r="A19" s="12"/>
      <c r="B19" s="12"/>
      <c r="C19" s="13"/>
      <c r="D19" s="12"/>
      <c r="E19" s="14"/>
      <c r="F19" s="34"/>
      <c r="G19" s="12"/>
      <c r="H19" s="74"/>
      <c r="I19" s="15"/>
      <c r="J19" s="16"/>
      <c r="K19" s="16"/>
      <c r="L19" s="16"/>
      <c r="M19" s="16"/>
      <c r="N19" s="147" t="str">
        <f t="shared" si="0"/>
        <v/>
      </c>
      <c r="O19" s="16" t="str">
        <f t="shared" si="1"/>
        <v/>
      </c>
      <c r="P19" s="17"/>
      <c r="Q19" s="48" t="str">
        <f t="shared" si="2"/>
        <v/>
      </c>
    </row>
    <row r="20" customHeight="1" spans="1:17">
      <c r="A20" s="12"/>
      <c r="B20" s="12"/>
      <c r="C20" s="13"/>
      <c r="D20" s="12"/>
      <c r="E20" s="14"/>
      <c r="F20" s="34"/>
      <c r="G20" s="12"/>
      <c r="H20" s="74"/>
      <c r="I20" s="15"/>
      <c r="J20" s="16"/>
      <c r="K20" s="16"/>
      <c r="L20" s="16"/>
      <c r="M20" s="16"/>
      <c r="N20" s="147" t="str">
        <f t="shared" si="0"/>
        <v/>
      </c>
      <c r="O20" s="16" t="str">
        <f t="shared" si="1"/>
        <v/>
      </c>
      <c r="P20" s="17"/>
      <c r="Q20" s="48" t="str">
        <f t="shared" si="2"/>
        <v/>
      </c>
    </row>
    <row r="21" customHeight="1" spans="1:17">
      <c r="A21" s="12"/>
      <c r="B21" s="12"/>
      <c r="C21" s="13"/>
      <c r="D21" s="12"/>
      <c r="E21" s="14"/>
      <c r="F21" s="34"/>
      <c r="G21" s="12"/>
      <c r="H21" s="74"/>
      <c r="I21" s="15"/>
      <c r="J21" s="16"/>
      <c r="K21" s="16"/>
      <c r="L21" s="16"/>
      <c r="M21" s="16"/>
      <c r="N21" s="147" t="str">
        <f t="shared" si="0"/>
        <v/>
      </c>
      <c r="O21" s="16" t="str">
        <f t="shared" si="1"/>
        <v/>
      </c>
      <c r="P21" s="17"/>
      <c r="Q21" s="48" t="str">
        <f t="shared" si="2"/>
        <v/>
      </c>
    </row>
    <row r="22" customHeight="1" spans="1:17">
      <c r="A22" s="12"/>
      <c r="B22" s="12"/>
      <c r="C22" s="13"/>
      <c r="D22" s="12"/>
      <c r="E22" s="14"/>
      <c r="F22" s="34"/>
      <c r="G22" s="12"/>
      <c r="H22" s="74"/>
      <c r="I22" s="15"/>
      <c r="J22" s="16"/>
      <c r="K22" s="16"/>
      <c r="L22" s="16"/>
      <c r="M22" s="16"/>
      <c r="N22" s="147" t="str">
        <f t="shared" si="0"/>
        <v/>
      </c>
      <c r="O22" s="16" t="str">
        <f t="shared" si="1"/>
        <v/>
      </c>
      <c r="P22" s="17"/>
      <c r="Q22" s="48" t="str">
        <f t="shared" si="2"/>
        <v/>
      </c>
    </row>
    <row r="23" customHeight="1" spans="1:17">
      <c r="A23" s="12"/>
      <c r="B23" s="12"/>
      <c r="C23" s="13"/>
      <c r="D23" s="12"/>
      <c r="E23" s="14"/>
      <c r="F23" s="34"/>
      <c r="G23" s="12"/>
      <c r="H23" s="74"/>
      <c r="I23" s="15"/>
      <c r="J23" s="16"/>
      <c r="K23" s="16"/>
      <c r="L23" s="16"/>
      <c r="M23" s="16"/>
      <c r="N23" s="147" t="str">
        <f t="shared" si="0"/>
        <v/>
      </c>
      <c r="O23" s="16" t="str">
        <f t="shared" si="1"/>
        <v/>
      </c>
      <c r="P23" s="17"/>
      <c r="Q23" s="48" t="str">
        <f t="shared" si="2"/>
        <v/>
      </c>
    </row>
    <row r="24" customHeight="1" spans="1:17">
      <c r="A24" s="12"/>
      <c r="B24" s="12"/>
      <c r="C24" s="13"/>
      <c r="D24" s="12"/>
      <c r="E24" s="14"/>
      <c r="F24" s="34"/>
      <c r="G24" s="12"/>
      <c r="H24" s="74"/>
      <c r="I24" s="15"/>
      <c r="J24" s="16"/>
      <c r="K24" s="16"/>
      <c r="L24" s="16"/>
      <c r="M24" s="16"/>
      <c r="N24" s="147" t="str">
        <f t="shared" si="0"/>
        <v/>
      </c>
      <c r="O24" s="16" t="str">
        <f t="shared" si="1"/>
        <v/>
      </c>
      <c r="P24" s="17"/>
      <c r="Q24" s="48" t="str">
        <f t="shared" si="2"/>
        <v/>
      </c>
    </row>
    <row r="25" customHeight="1" spans="1:17">
      <c r="A25" s="12"/>
      <c r="B25" s="12"/>
      <c r="C25" s="13"/>
      <c r="D25" s="12"/>
      <c r="E25" s="14"/>
      <c r="F25" s="34"/>
      <c r="G25" s="12"/>
      <c r="H25" s="74"/>
      <c r="I25" s="15"/>
      <c r="J25" s="16"/>
      <c r="K25" s="16"/>
      <c r="L25" s="16"/>
      <c r="M25" s="16"/>
      <c r="N25" s="147" t="str">
        <f t="shared" si="0"/>
        <v/>
      </c>
      <c r="O25" s="16" t="str">
        <f t="shared" si="1"/>
        <v/>
      </c>
      <c r="P25" s="17"/>
      <c r="Q25" s="48" t="str">
        <f t="shared" si="2"/>
        <v/>
      </c>
    </row>
    <row r="26" customHeight="1" spans="1:17">
      <c r="A26" s="12"/>
      <c r="B26" s="12"/>
      <c r="C26" s="13"/>
      <c r="D26" s="12"/>
      <c r="E26" s="14"/>
      <c r="F26" s="34"/>
      <c r="G26" s="12"/>
      <c r="H26" s="74"/>
      <c r="I26" s="15"/>
      <c r="J26" s="16"/>
      <c r="K26" s="16"/>
      <c r="L26" s="16"/>
      <c r="M26" s="16"/>
      <c r="N26" s="147" t="str">
        <f t="shared" si="0"/>
        <v/>
      </c>
      <c r="O26" s="16" t="str">
        <f t="shared" si="1"/>
        <v/>
      </c>
      <c r="P26" s="17"/>
      <c r="Q26" s="48" t="str">
        <f t="shared" si="2"/>
        <v/>
      </c>
    </row>
    <row r="27" customHeight="1" spans="1:17">
      <c r="A27" s="52" t="s">
        <v>603</v>
      </c>
      <c r="B27" s="84"/>
      <c r="C27" s="29"/>
      <c r="D27" s="17"/>
      <c r="E27" s="14"/>
      <c r="F27" s="17"/>
      <c r="G27" s="17"/>
      <c r="H27" s="74">
        <f>SUM(H6:H26)</f>
        <v>0</v>
      </c>
      <c r="I27" s="15"/>
      <c r="J27" s="16">
        <f>SUM(J6:J26)</f>
        <v>0</v>
      </c>
      <c r="K27" s="16">
        <f>SUM(K6:K26)</f>
        <v>0</v>
      </c>
      <c r="L27" s="16"/>
      <c r="M27" s="16">
        <f>SUM(M6:M26)</f>
        <v>0</v>
      </c>
      <c r="N27" s="147">
        <f t="shared" si="0"/>
        <v>0</v>
      </c>
      <c r="O27" s="16" t="str">
        <f t="shared" si="1"/>
        <v/>
      </c>
      <c r="P27" s="17"/>
      <c r="Q27" s="48" t="str">
        <f t="shared" si="2"/>
        <v>正常</v>
      </c>
    </row>
    <row r="28" customHeight="1" spans="1:17">
      <c r="A28" s="20" t="e">
        <f>#REF!&amp;#REF!</f>
        <v>#REF!</v>
      </c>
      <c r="B28" s="20"/>
      <c r="K28" s="7"/>
      <c r="M28" s="7" t="e">
        <f>"评估人员："&amp;#REF!</f>
        <v>#REF!</v>
      </c>
    </row>
    <row r="29" customHeight="1" spans="1:17">
      <c r="A29" s="20" t="e">
        <f>CONCATENATE(#REF!,#REF!,#REF!,#REF!,#REF!,#REF!,#REF!)</f>
        <v>#REF!</v>
      </c>
      <c r="B29" s="20"/>
    </row>
  </sheetData>
  <mergeCells count="3">
    <mergeCell ref="A2:P2"/>
    <mergeCell ref="A3:P3"/>
    <mergeCell ref="A27:C27"/>
  </mergeCells>
  <hyperlinks>
    <hyperlink ref="B1" location="交易性金融资产汇总!B8" display="返回"/>
    <hyperlink ref="A1" location="索引目录!E11" display="返回索引页"/>
  </hyperlinks>
  <printOptions horizontalCentered="1"/>
  <pageMargins left="0.354166666666667" right="0.354166666666667" top="0.786805555555556" bottom="0.786805555555556" header="1.02361111111111" footer="0.511805555555556"/>
  <pageSetup paperSize="9" scale="68" fitToHeight="0" orientation="landscape"/>
  <headerFooter alignWithMargins="0">
    <oddHeader>&amp;R&amp;"宋体,常规"&amp;10表&amp;"Times New Roman,常规"3-2-3
&amp;"宋体,常规"共&amp;"Times New Roman,常规"&amp;N&amp;"宋体,常规"页第&amp;"Times New Roman,常规"&amp;P&amp;"宋体,常规"页</oddHead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842"/>
  <sheetViews>
    <sheetView workbookViewId="0">
      <selection activeCell="H13" sqref="H13"/>
    </sheetView>
  </sheetViews>
  <sheetFormatPr defaultColWidth="9" defaultRowHeight="15.75" customHeight="1"/>
  <cols>
    <col min="1" max="1" width="5.1" customWidth="1"/>
    <col min="2" max="2" width="17.1" customWidth="1"/>
    <col min="3" max="3" width="16.1" customWidth="1"/>
    <col min="4" max="4" width="10.9" customWidth="1" outlineLevel="1"/>
    <col min="5" max="8" width="9.5" customWidth="1"/>
    <col min="9" max="9" width="16.4" customWidth="1" outlineLevel="1"/>
    <col min="10" max="12" width="15.1" customWidth="1"/>
    <col min="13" max="14" width="10.5" customWidth="1"/>
  </cols>
  <sheetData>
    <row r="1" spans="1:15">
      <c r="A1" s="1" t="s">
        <v>421</v>
      </c>
      <c r="B1" s="2" t="s">
        <v>462</v>
      </c>
      <c r="E1" s="3"/>
      <c r="F1" s="3"/>
      <c r="G1" s="3"/>
      <c r="H1" s="3"/>
      <c r="I1" s="3"/>
      <c r="J1" s="3"/>
      <c r="K1" s="3"/>
      <c r="L1" s="3"/>
      <c r="M1" s="3"/>
      <c r="N1" s="3"/>
    </row>
    <row r="2" ht="30" customHeight="1" spans="1:15">
      <c r="A2" s="4" t="s">
        <v>614</v>
      </c>
      <c r="B2" s="4"/>
      <c r="C2" s="4"/>
      <c r="D2" s="4"/>
      <c r="E2" s="4"/>
      <c r="F2" s="4"/>
      <c r="G2" s="4"/>
      <c r="H2" s="4"/>
      <c r="I2" s="4"/>
      <c r="J2" s="4"/>
      <c r="K2" s="4"/>
      <c r="L2" s="4"/>
      <c r="M2" s="4"/>
      <c r="N2" s="4"/>
    </row>
    <row r="3" ht="14.1" customHeight="1" spans="1:15">
      <c r="A3" s="5" t="e">
        <f>CONCATENATE(#REF!,#REF!,#REF!,#REF!,#REF!,#REF!,#REF!)</f>
        <v>#REF!</v>
      </c>
      <c r="B3" s="5"/>
      <c r="C3" s="5"/>
      <c r="D3" s="5"/>
      <c r="E3" s="5"/>
      <c r="F3" s="5"/>
      <c r="G3" s="5"/>
      <c r="H3" s="5"/>
      <c r="I3" s="5"/>
      <c r="J3" s="5"/>
      <c r="K3" s="6"/>
      <c r="L3" s="6"/>
      <c r="M3" s="6"/>
      <c r="N3" s="6"/>
    </row>
    <row r="4" customHeight="1" spans="1:15">
      <c r="A4" s="7" t="e">
        <f>#REF!&amp;#REF!</f>
        <v>#REF!</v>
      </c>
      <c r="B4" s="7"/>
      <c r="I4" s="589"/>
      <c r="J4" s="589"/>
      <c r="K4" s="589"/>
      <c r="L4" s="589"/>
      <c r="M4" s="589"/>
      <c r="N4" s="8" t="s">
        <v>464</v>
      </c>
    </row>
    <row r="5" ht="27.9" customHeight="1" spans="1:15">
      <c r="A5" s="9" t="s">
        <v>465</v>
      </c>
      <c r="B5" s="67" t="s">
        <v>615</v>
      </c>
      <c r="C5" s="45" t="s">
        <v>616</v>
      </c>
      <c r="D5" s="9" t="s">
        <v>617</v>
      </c>
      <c r="E5" s="9" t="s">
        <v>618</v>
      </c>
      <c r="F5" s="9" t="s">
        <v>619</v>
      </c>
      <c r="G5" s="67" t="s">
        <v>620</v>
      </c>
      <c r="H5" s="9" t="s">
        <v>607</v>
      </c>
      <c r="I5" s="922" t="s">
        <v>467</v>
      </c>
      <c r="J5" s="32" t="s">
        <v>426</v>
      </c>
      <c r="K5" s="617" t="s">
        <v>427</v>
      </c>
      <c r="L5" s="9" t="s">
        <v>428</v>
      </c>
      <c r="M5" s="617" t="s">
        <v>469</v>
      </c>
      <c r="N5" s="9" t="s">
        <v>577</v>
      </c>
      <c r="O5" s="893" t="s">
        <v>470</v>
      </c>
    </row>
    <row r="6" customHeight="1" spans="1:15">
      <c r="A6" s="12"/>
      <c r="B6" s="12"/>
      <c r="C6" s="13"/>
      <c r="D6" s="28"/>
      <c r="E6" s="14"/>
      <c r="F6" s="14"/>
      <c r="G6" s="14"/>
      <c r="H6" s="17"/>
      <c r="I6" s="15"/>
      <c r="J6" s="16"/>
      <c r="K6" s="16"/>
      <c r="L6" s="147" t="str">
        <f t="shared" ref="L6:L27" si="0">IF(J6="","",K6-J6)</f>
        <v/>
      </c>
      <c r="M6" s="16" t="str">
        <f t="shared" ref="M6:M27" si="1">IF(J6=0,"",L6/J6*100)</f>
        <v/>
      </c>
      <c r="N6" s="17"/>
      <c r="O6" s="48" t="str">
        <f t="shared" ref="O6:O27" si="2">IF(K6="","",IF(L6=0,"正常","非正常核查原因"))</f>
        <v/>
      </c>
    </row>
    <row r="7" customHeight="1" spans="1:15">
      <c r="A7" s="12"/>
      <c r="B7" s="12"/>
      <c r="C7" s="13"/>
      <c r="D7" s="28"/>
      <c r="E7" s="14"/>
      <c r="F7" s="14"/>
      <c r="G7" s="14"/>
      <c r="H7" s="17"/>
      <c r="I7" s="15"/>
      <c r="J7" s="16"/>
      <c r="K7" s="16"/>
      <c r="L7" s="147" t="str">
        <f t="shared" si="0"/>
        <v/>
      </c>
      <c r="M7" s="16" t="str">
        <f t="shared" si="1"/>
        <v/>
      </c>
      <c r="N7" s="17"/>
      <c r="O7" s="48" t="str">
        <f t="shared" si="2"/>
        <v/>
      </c>
    </row>
    <row r="8" customHeight="1" spans="1:15">
      <c r="A8" s="12"/>
      <c r="B8" s="12"/>
      <c r="C8" s="13"/>
      <c r="D8" s="28"/>
      <c r="E8" s="14"/>
      <c r="F8" s="14"/>
      <c r="G8" s="14"/>
      <c r="H8" s="17"/>
      <c r="I8" s="15"/>
      <c r="J8" s="16"/>
      <c r="K8" s="16"/>
      <c r="L8" s="147" t="str">
        <f t="shared" si="0"/>
        <v/>
      </c>
      <c r="M8" s="16" t="str">
        <f t="shared" si="1"/>
        <v/>
      </c>
      <c r="N8" s="17"/>
      <c r="O8" s="48" t="str">
        <f t="shared" si="2"/>
        <v/>
      </c>
    </row>
    <row r="9" customHeight="1" spans="1:15">
      <c r="A9" s="12"/>
      <c r="B9" s="12"/>
      <c r="C9" s="13"/>
      <c r="D9" s="28"/>
      <c r="E9" s="14"/>
      <c r="F9" s="14"/>
      <c r="G9" s="14"/>
      <c r="H9" s="17"/>
      <c r="I9" s="15"/>
      <c r="J9" s="16"/>
      <c r="K9" s="16"/>
      <c r="L9" s="147" t="str">
        <f t="shared" si="0"/>
        <v/>
      </c>
      <c r="M9" s="16" t="str">
        <f t="shared" si="1"/>
        <v/>
      </c>
      <c r="N9" s="17"/>
      <c r="O9" s="48" t="str">
        <f t="shared" si="2"/>
        <v/>
      </c>
    </row>
    <row r="10" customHeight="1" spans="1:15">
      <c r="A10" s="12"/>
      <c r="B10" s="12"/>
      <c r="C10" s="13"/>
      <c r="D10" s="28"/>
      <c r="E10" s="14"/>
      <c r="F10" s="14"/>
      <c r="G10" s="14"/>
      <c r="H10" s="17"/>
      <c r="I10" s="15"/>
      <c r="J10" s="16"/>
      <c r="K10" s="16"/>
      <c r="L10" s="147" t="str">
        <f t="shared" si="0"/>
        <v/>
      </c>
      <c r="M10" s="16" t="str">
        <f t="shared" si="1"/>
        <v/>
      </c>
      <c r="N10" s="17"/>
      <c r="O10" s="48" t="str">
        <f t="shared" si="2"/>
        <v/>
      </c>
    </row>
    <row r="11" customHeight="1" spans="1:15">
      <c r="A11" s="12"/>
      <c r="B11" s="12"/>
      <c r="C11" s="13"/>
      <c r="D11" s="28"/>
      <c r="E11" s="14"/>
      <c r="F11" s="14"/>
      <c r="G11" s="14"/>
      <c r="H11" s="17"/>
      <c r="I11" s="15"/>
      <c r="J11" s="16"/>
      <c r="K11" s="16"/>
      <c r="L11" s="147" t="str">
        <f t="shared" si="0"/>
        <v/>
      </c>
      <c r="M11" s="16" t="str">
        <f t="shared" si="1"/>
        <v/>
      </c>
      <c r="N11" s="17"/>
      <c r="O11" s="48" t="str">
        <f t="shared" si="2"/>
        <v/>
      </c>
    </row>
    <row r="12" customHeight="1" spans="1:15">
      <c r="A12" s="12"/>
      <c r="B12" s="12"/>
      <c r="C12" s="13"/>
      <c r="D12" s="28"/>
      <c r="E12" s="14"/>
      <c r="F12" s="14"/>
      <c r="G12" s="14"/>
      <c r="H12" s="17"/>
      <c r="I12" s="15"/>
      <c r="J12" s="16"/>
      <c r="K12" s="16"/>
      <c r="L12" s="147" t="str">
        <f t="shared" si="0"/>
        <v/>
      </c>
      <c r="M12" s="16" t="str">
        <f t="shared" si="1"/>
        <v/>
      </c>
      <c r="N12" s="17"/>
      <c r="O12" s="48" t="str">
        <f t="shared" si="2"/>
        <v/>
      </c>
    </row>
    <row r="13" customHeight="1" spans="1:15">
      <c r="A13" s="12"/>
      <c r="B13" s="12"/>
      <c r="C13" s="13"/>
      <c r="D13" s="28"/>
      <c r="E13" s="14"/>
      <c r="F13" s="14"/>
      <c r="G13" s="14"/>
      <c r="H13" s="17"/>
      <c r="I13" s="15"/>
      <c r="J13" s="16"/>
      <c r="K13" s="16"/>
      <c r="L13" s="147" t="str">
        <f t="shared" si="0"/>
        <v/>
      </c>
      <c r="M13" s="16" t="str">
        <f t="shared" si="1"/>
        <v/>
      </c>
      <c r="N13" s="17"/>
      <c r="O13" s="48" t="str">
        <f t="shared" si="2"/>
        <v/>
      </c>
    </row>
    <row r="14" customHeight="1" spans="1:15">
      <c r="A14" s="12"/>
      <c r="B14" s="12"/>
      <c r="C14" s="13"/>
      <c r="D14" s="28"/>
      <c r="E14" s="14"/>
      <c r="F14" s="14"/>
      <c r="G14" s="14"/>
      <c r="H14" s="17"/>
      <c r="I14" s="15"/>
      <c r="J14" s="16"/>
      <c r="K14" s="16"/>
      <c r="L14" s="147" t="str">
        <f t="shared" si="0"/>
        <v/>
      </c>
      <c r="M14" s="16" t="str">
        <f t="shared" si="1"/>
        <v/>
      </c>
      <c r="N14" s="17"/>
      <c r="O14" s="48" t="str">
        <f t="shared" si="2"/>
        <v/>
      </c>
    </row>
    <row r="15" customHeight="1" spans="1:15">
      <c r="A15" s="12"/>
      <c r="B15" s="12"/>
      <c r="C15" s="13"/>
      <c r="D15" s="28"/>
      <c r="E15" s="14"/>
      <c r="F15" s="14"/>
      <c r="G15" s="14"/>
      <c r="H15" s="17"/>
      <c r="I15" s="15"/>
      <c r="J15" s="16"/>
      <c r="K15" s="16"/>
      <c r="L15" s="147" t="str">
        <f t="shared" si="0"/>
        <v/>
      </c>
      <c r="M15" s="16" t="str">
        <f t="shared" si="1"/>
        <v/>
      </c>
      <c r="N15" s="17"/>
      <c r="O15" s="48" t="str">
        <f t="shared" si="2"/>
        <v/>
      </c>
    </row>
    <row r="16" customHeight="1" spans="1:15">
      <c r="A16" s="12"/>
      <c r="B16" s="12"/>
      <c r="C16" s="13"/>
      <c r="D16" s="28"/>
      <c r="E16" s="14"/>
      <c r="F16" s="14"/>
      <c r="G16" s="14"/>
      <c r="H16" s="17"/>
      <c r="I16" s="15"/>
      <c r="J16" s="16"/>
      <c r="K16" s="16"/>
      <c r="L16" s="147" t="str">
        <f t="shared" si="0"/>
        <v/>
      </c>
      <c r="M16" s="16" t="str">
        <f t="shared" si="1"/>
        <v/>
      </c>
      <c r="N16" s="17"/>
      <c r="O16" s="48" t="str">
        <f t="shared" si="2"/>
        <v/>
      </c>
    </row>
    <row r="17" customHeight="1" spans="1:15">
      <c r="A17" s="12"/>
      <c r="B17" s="12"/>
      <c r="C17" s="13"/>
      <c r="D17" s="28"/>
      <c r="E17" s="14"/>
      <c r="F17" s="14"/>
      <c r="G17" s="14"/>
      <c r="H17" s="17"/>
      <c r="I17" s="15"/>
      <c r="J17" s="16"/>
      <c r="K17" s="16"/>
      <c r="L17" s="147" t="str">
        <f t="shared" si="0"/>
        <v/>
      </c>
      <c r="M17" s="16" t="str">
        <f t="shared" si="1"/>
        <v/>
      </c>
      <c r="N17" s="17"/>
      <c r="O17" s="48" t="str">
        <f t="shared" si="2"/>
        <v/>
      </c>
    </row>
    <row r="18" customHeight="1" spans="1:15">
      <c r="A18" s="12"/>
      <c r="B18" s="12"/>
      <c r="C18" s="13"/>
      <c r="D18" s="28"/>
      <c r="E18" s="14"/>
      <c r="F18" s="14"/>
      <c r="G18" s="14"/>
      <c r="H18" s="17"/>
      <c r="I18" s="15"/>
      <c r="J18" s="16"/>
      <c r="K18" s="16"/>
      <c r="L18" s="147" t="str">
        <f t="shared" si="0"/>
        <v/>
      </c>
      <c r="M18" s="16" t="str">
        <f t="shared" si="1"/>
        <v/>
      </c>
      <c r="N18" s="17"/>
      <c r="O18" s="48" t="str">
        <f t="shared" si="2"/>
        <v/>
      </c>
    </row>
    <row r="19" customHeight="1" spans="1:15">
      <c r="A19" s="12"/>
      <c r="B19" s="12"/>
      <c r="C19" s="13"/>
      <c r="D19" s="28"/>
      <c r="E19" s="14"/>
      <c r="F19" s="14"/>
      <c r="G19" s="14"/>
      <c r="H19" s="17"/>
      <c r="I19" s="15"/>
      <c r="J19" s="16"/>
      <c r="K19" s="16"/>
      <c r="L19" s="147" t="str">
        <f t="shared" si="0"/>
        <v/>
      </c>
      <c r="M19" s="16" t="str">
        <f t="shared" si="1"/>
        <v/>
      </c>
      <c r="N19" s="17"/>
      <c r="O19" s="48" t="str">
        <f t="shared" si="2"/>
        <v/>
      </c>
    </row>
    <row r="20" customHeight="1" spans="1:15">
      <c r="A20" s="12"/>
      <c r="B20" s="12"/>
      <c r="C20" s="13"/>
      <c r="D20" s="28"/>
      <c r="E20" s="14"/>
      <c r="F20" s="14"/>
      <c r="G20" s="14"/>
      <c r="H20" s="17"/>
      <c r="I20" s="15"/>
      <c r="J20" s="16"/>
      <c r="K20" s="16"/>
      <c r="L20" s="147" t="str">
        <f t="shared" si="0"/>
        <v/>
      </c>
      <c r="M20" s="16" t="str">
        <f t="shared" si="1"/>
        <v/>
      </c>
      <c r="N20" s="17"/>
      <c r="O20" s="48" t="str">
        <f t="shared" si="2"/>
        <v/>
      </c>
    </row>
    <row r="21" customHeight="1" spans="1:15">
      <c r="A21" s="12"/>
      <c r="B21" s="12"/>
      <c r="C21" s="13"/>
      <c r="D21" s="28"/>
      <c r="E21" s="14"/>
      <c r="F21" s="14"/>
      <c r="G21" s="14"/>
      <c r="H21" s="17"/>
      <c r="I21" s="15"/>
      <c r="J21" s="16"/>
      <c r="K21" s="16"/>
      <c r="L21" s="147" t="str">
        <f t="shared" si="0"/>
        <v/>
      </c>
      <c r="M21" s="16" t="str">
        <f t="shared" si="1"/>
        <v/>
      </c>
      <c r="N21" s="17"/>
      <c r="O21" s="48" t="str">
        <f t="shared" si="2"/>
        <v/>
      </c>
    </row>
    <row r="22" customHeight="1" spans="1:15">
      <c r="A22" s="12"/>
      <c r="B22" s="12"/>
      <c r="C22" s="13"/>
      <c r="D22" s="28"/>
      <c r="E22" s="14"/>
      <c r="F22" s="14"/>
      <c r="G22" s="14"/>
      <c r="H22" s="17"/>
      <c r="I22" s="15"/>
      <c r="J22" s="16"/>
      <c r="K22" s="16"/>
      <c r="L22" s="147" t="str">
        <f t="shared" si="0"/>
        <v/>
      </c>
      <c r="M22" s="16" t="str">
        <f t="shared" si="1"/>
        <v/>
      </c>
      <c r="N22" s="17"/>
      <c r="O22" s="48" t="str">
        <f t="shared" si="2"/>
        <v/>
      </c>
    </row>
    <row r="23" customHeight="1" spans="1:15">
      <c r="A23" s="12"/>
      <c r="B23" s="12"/>
      <c r="C23" s="13"/>
      <c r="D23" s="28"/>
      <c r="E23" s="14"/>
      <c r="F23" s="14"/>
      <c r="G23" s="14"/>
      <c r="H23" s="17"/>
      <c r="I23" s="15"/>
      <c r="J23" s="16"/>
      <c r="K23" s="16"/>
      <c r="L23" s="147" t="str">
        <f t="shared" si="0"/>
        <v/>
      </c>
      <c r="M23" s="16" t="str">
        <f t="shared" si="1"/>
        <v/>
      </c>
      <c r="N23" s="17"/>
      <c r="O23" s="48" t="str">
        <f t="shared" si="2"/>
        <v/>
      </c>
    </row>
    <row r="24" customHeight="1" spans="1:15">
      <c r="A24" s="52" t="s">
        <v>621</v>
      </c>
      <c r="B24" s="84"/>
      <c r="C24" s="29"/>
      <c r="D24" s="28"/>
      <c r="E24" s="14"/>
      <c r="F24" s="14"/>
      <c r="G24" s="14"/>
      <c r="H24" s="17"/>
      <c r="I24" s="15">
        <f>SUM(I6:I23)</f>
        <v>0</v>
      </c>
      <c r="J24" s="16">
        <f>SUM(J6:J23)</f>
        <v>0</v>
      </c>
      <c r="K24" s="16">
        <f>SUM(K6:K23)</f>
        <v>0</v>
      </c>
      <c r="L24" s="147">
        <f t="shared" si="0"/>
        <v>0</v>
      </c>
      <c r="M24" s="16" t="str">
        <f t="shared" si="1"/>
        <v/>
      </c>
      <c r="N24" s="17"/>
      <c r="O24" s="48" t="str">
        <f t="shared" si="2"/>
        <v>正常</v>
      </c>
    </row>
    <row r="25" customHeight="1" spans="1:15">
      <c r="A25" s="52" t="s">
        <v>622</v>
      </c>
      <c r="B25" s="84"/>
      <c r="C25" s="29"/>
      <c r="D25" s="28"/>
      <c r="E25" s="14"/>
      <c r="F25" s="14"/>
      <c r="G25" s="14"/>
      <c r="H25" s="17"/>
      <c r="I25" s="15"/>
      <c r="J25" s="16"/>
      <c r="K25" s="16"/>
      <c r="L25" s="147" t="str">
        <f t="shared" si="0"/>
        <v/>
      </c>
      <c r="M25" s="16" t="str">
        <f t="shared" si="1"/>
        <v/>
      </c>
      <c r="N25" s="17"/>
      <c r="O25" s="48" t="str">
        <f t="shared" si="2"/>
        <v/>
      </c>
    </row>
    <row r="26" customHeight="1" spans="1:15">
      <c r="A26" s="52" t="s">
        <v>623</v>
      </c>
      <c r="B26" s="84"/>
      <c r="C26" s="29"/>
      <c r="D26" s="28"/>
      <c r="E26" s="14"/>
      <c r="F26" s="14"/>
      <c r="G26" s="14"/>
      <c r="H26" s="17"/>
      <c r="I26" s="15"/>
      <c r="J26" s="16"/>
      <c r="K26" s="16"/>
      <c r="L26" s="147" t="str">
        <f t="shared" si="0"/>
        <v/>
      </c>
      <c r="M26" s="16" t="str">
        <f t="shared" si="1"/>
        <v/>
      </c>
      <c r="N26" s="17"/>
      <c r="O26" s="48" t="str">
        <f t="shared" si="2"/>
        <v/>
      </c>
    </row>
    <row r="27" customHeight="1" spans="1:15">
      <c r="A27" s="52" t="s">
        <v>621</v>
      </c>
      <c r="B27" s="84"/>
      <c r="C27" s="29"/>
      <c r="D27" s="29"/>
      <c r="E27" s="14"/>
      <c r="F27" s="14"/>
      <c r="G27" s="14"/>
      <c r="H27" s="17"/>
      <c r="I27" s="15">
        <f>I24-I25</f>
        <v>0</v>
      </c>
      <c r="J27" s="16">
        <f>J24-J25</f>
        <v>0</v>
      </c>
      <c r="K27" s="16">
        <f>K24-K26</f>
        <v>0</v>
      </c>
      <c r="L27" s="147">
        <f t="shared" si="0"/>
        <v>0</v>
      </c>
      <c r="M27" s="16" t="str">
        <f t="shared" si="1"/>
        <v/>
      </c>
      <c r="N27" s="17"/>
      <c r="O27" s="48" t="str">
        <f t="shared" si="2"/>
        <v>正常</v>
      </c>
    </row>
    <row r="28" customHeight="1" spans="1:15">
      <c r="A28" s="20" t="e">
        <f>#REF!&amp;#REF!</f>
        <v>#REF!</v>
      </c>
      <c r="B28" s="20"/>
      <c r="I28" s="589"/>
      <c r="K28" s="7" t="e">
        <f>"评估人员："&amp;#REF!</f>
        <v>#REF!</v>
      </c>
      <c r="L28" s="7"/>
      <c r="M28" s="589"/>
    </row>
    <row r="29" customHeight="1" spans="1:15">
      <c r="A29" s="20" t="e">
        <f>CONCATENATE(#REF!,#REF!,#REF!,#REF!,#REF!,#REF!,#REF!)</f>
        <v>#REF!</v>
      </c>
      <c r="B29" s="20"/>
      <c r="I29" s="589"/>
      <c r="J29" s="589"/>
      <c r="K29" s="589"/>
      <c r="L29" s="589"/>
      <c r="M29" s="589"/>
    </row>
    <row r="30" customHeight="1" spans="1:15">
      <c r="I30" s="589"/>
      <c r="J30" s="589"/>
      <c r="K30" s="589"/>
      <c r="L30" s="589"/>
      <c r="M30" s="589"/>
    </row>
    <row r="31" customHeight="1" spans="1:15">
      <c r="I31" s="589"/>
      <c r="J31" s="589"/>
      <c r="K31" s="589"/>
      <c r="L31" s="589"/>
      <c r="M31" s="589"/>
    </row>
    <row r="32" customHeight="1" spans="1:15">
      <c r="I32" s="589"/>
      <c r="J32" s="589"/>
      <c r="K32" s="589"/>
      <c r="L32" s="589"/>
      <c r="M32" s="589"/>
    </row>
    <row r="33" customHeight="1" spans="9:13">
      <c r="I33" s="589"/>
      <c r="J33" s="589"/>
      <c r="K33" s="589"/>
      <c r="L33" s="589"/>
      <c r="M33" s="589"/>
    </row>
    <row r="34" customHeight="1" spans="9:13">
      <c r="I34" s="589"/>
      <c r="J34" s="589"/>
      <c r="K34" s="589"/>
      <c r="L34" s="589"/>
      <c r="M34" s="589"/>
    </row>
    <row r="35" customHeight="1" spans="9:13">
      <c r="I35" s="589"/>
      <c r="J35" s="589"/>
      <c r="K35" s="589"/>
      <c r="L35" s="589"/>
      <c r="M35" s="589"/>
    </row>
    <row r="36" customHeight="1" spans="9:13">
      <c r="I36" s="589"/>
      <c r="J36" s="589"/>
      <c r="K36" s="589"/>
      <c r="L36" s="589"/>
      <c r="M36" s="589"/>
    </row>
    <row r="37" customHeight="1" spans="9:13">
      <c r="I37" s="589"/>
      <c r="J37" s="589"/>
      <c r="K37" s="589"/>
      <c r="L37" s="589"/>
      <c r="M37" s="589"/>
    </row>
    <row r="38" customHeight="1" spans="9:13">
      <c r="I38" s="589"/>
      <c r="J38" s="589"/>
      <c r="K38" s="589"/>
      <c r="L38" s="589"/>
      <c r="M38" s="589"/>
    </row>
    <row r="39" customHeight="1" spans="9:13">
      <c r="I39" s="589"/>
      <c r="J39" s="589"/>
      <c r="K39" s="589"/>
      <c r="L39" s="589"/>
      <c r="M39" s="589"/>
    </row>
    <row r="40" customHeight="1" spans="9:13">
      <c r="I40" s="589"/>
      <c r="J40" s="589"/>
      <c r="K40" s="589"/>
      <c r="L40" s="589"/>
      <c r="M40" s="589"/>
    </row>
    <row r="41" customHeight="1" spans="9:13">
      <c r="I41" s="589"/>
      <c r="J41" s="589"/>
      <c r="K41" s="589"/>
      <c r="L41" s="589"/>
      <c r="M41" s="589"/>
    </row>
    <row r="42" customHeight="1" spans="9:13">
      <c r="I42" s="589"/>
      <c r="J42" s="589"/>
      <c r="K42" s="589"/>
      <c r="L42" s="589"/>
      <c r="M42" s="589"/>
    </row>
    <row r="43" customHeight="1" spans="9:13">
      <c r="I43" s="589"/>
      <c r="J43" s="589"/>
      <c r="K43" s="589"/>
      <c r="L43" s="589"/>
      <c r="M43" s="589"/>
    </row>
    <row r="44" customHeight="1" spans="9:13">
      <c r="I44" s="589"/>
      <c r="J44" s="589"/>
      <c r="K44" s="589"/>
      <c r="L44" s="589"/>
      <c r="M44" s="589"/>
    </row>
    <row r="45" customHeight="1" spans="9:13">
      <c r="I45" s="589"/>
      <c r="J45" s="589"/>
      <c r="K45" s="589"/>
      <c r="L45" s="589"/>
      <c r="M45" s="589"/>
    </row>
    <row r="46" customHeight="1" spans="9:13">
      <c r="I46" s="589"/>
      <c r="J46" s="589"/>
      <c r="K46" s="589"/>
      <c r="L46" s="589"/>
      <c r="M46" s="589"/>
    </row>
    <row r="47" customHeight="1" spans="9:13">
      <c r="I47" s="589"/>
      <c r="J47" s="589"/>
      <c r="K47" s="589"/>
      <c r="L47" s="589"/>
      <c r="M47" s="589"/>
    </row>
    <row r="48" customHeight="1" spans="9:13">
      <c r="I48" s="589"/>
      <c r="J48" s="589"/>
      <c r="K48" s="589"/>
      <c r="L48" s="589"/>
      <c r="M48" s="589"/>
    </row>
    <row r="49" customHeight="1" spans="9:13">
      <c r="I49" s="589"/>
      <c r="J49" s="589"/>
      <c r="K49" s="589"/>
      <c r="L49" s="589"/>
      <c r="M49" s="589"/>
    </row>
    <row r="50" customHeight="1" spans="9:13">
      <c r="I50" s="589"/>
      <c r="J50" s="589"/>
      <c r="K50" s="589"/>
      <c r="L50" s="589"/>
      <c r="M50" s="589"/>
    </row>
    <row r="51" customHeight="1" spans="9:13">
      <c r="I51" s="589"/>
      <c r="J51" s="589"/>
      <c r="K51" s="589"/>
      <c r="L51" s="589"/>
      <c r="M51" s="589"/>
    </row>
    <row r="52" customHeight="1" spans="9:13">
      <c r="I52" s="589"/>
      <c r="J52" s="589"/>
      <c r="K52" s="589"/>
      <c r="L52" s="589"/>
      <c r="M52" s="589"/>
    </row>
    <row r="53" customHeight="1" spans="9:13">
      <c r="I53" s="589"/>
      <c r="J53" s="589"/>
      <c r="K53" s="589"/>
      <c r="L53" s="589"/>
      <c r="M53" s="589"/>
    </row>
    <row r="54" customHeight="1" spans="9:13">
      <c r="I54" s="589"/>
      <c r="J54" s="589"/>
      <c r="K54" s="589"/>
      <c r="L54" s="589"/>
      <c r="M54" s="589"/>
    </row>
    <row r="55" customHeight="1" spans="9:13">
      <c r="I55" s="589"/>
      <c r="J55" s="589"/>
      <c r="K55" s="589"/>
      <c r="L55" s="589"/>
      <c r="M55" s="589"/>
    </row>
    <row r="56" customHeight="1" spans="9:13">
      <c r="I56" s="589"/>
      <c r="J56" s="589"/>
      <c r="K56" s="589"/>
      <c r="L56" s="589"/>
      <c r="M56" s="589"/>
    </row>
    <row r="57" customHeight="1" spans="9:13">
      <c r="I57" s="589"/>
      <c r="J57" s="589"/>
      <c r="K57" s="589"/>
      <c r="L57" s="589"/>
      <c r="M57" s="589"/>
    </row>
    <row r="58" customHeight="1" spans="9:13">
      <c r="I58" s="589"/>
      <c r="J58" s="589"/>
      <c r="K58" s="589"/>
      <c r="L58" s="589"/>
      <c r="M58" s="589"/>
    </row>
    <row r="59" customHeight="1" spans="9:13">
      <c r="I59" s="589"/>
      <c r="J59" s="589"/>
      <c r="K59" s="589"/>
      <c r="L59" s="589"/>
      <c r="M59" s="589"/>
    </row>
    <row r="60" customHeight="1" spans="9:13">
      <c r="I60" s="589"/>
      <c r="J60" s="589"/>
      <c r="K60" s="589"/>
      <c r="L60" s="589"/>
      <c r="M60" s="589"/>
    </row>
    <row r="61" customHeight="1" spans="9:13">
      <c r="I61" s="589"/>
      <c r="J61" s="589"/>
      <c r="K61" s="589"/>
      <c r="L61" s="589"/>
      <c r="M61" s="589"/>
    </row>
    <row r="62" customHeight="1" spans="9:13">
      <c r="I62" s="589"/>
      <c r="J62" s="589"/>
      <c r="K62" s="589"/>
      <c r="L62" s="589"/>
      <c r="M62" s="589"/>
    </row>
    <row r="63" customHeight="1" spans="9:13">
      <c r="I63" s="589"/>
      <c r="J63" s="589"/>
      <c r="K63" s="589"/>
      <c r="L63" s="589"/>
      <c r="M63" s="589"/>
    </row>
    <row r="64" customHeight="1" spans="9:13">
      <c r="I64" s="589"/>
      <c r="J64" s="589"/>
      <c r="K64" s="589"/>
      <c r="L64" s="589"/>
      <c r="M64" s="589"/>
    </row>
    <row r="65" customHeight="1" spans="9:13">
      <c r="I65" s="589"/>
      <c r="J65" s="589"/>
      <c r="K65" s="589"/>
      <c r="L65" s="589"/>
      <c r="M65" s="589"/>
    </row>
    <row r="66" customHeight="1" spans="9:13">
      <c r="I66" s="589"/>
      <c r="J66" s="589"/>
      <c r="K66" s="589"/>
      <c r="L66" s="589"/>
      <c r="M66" s="589"/>
    </row>
    <row r="67" customHeight="1" spans="9:13">
      <c r="I67" s="589"/>
      <c r="J67" s="589"/>
      <c r="K67" s="589"/>
      <c r="L67" s="589"/>
      <c r="M67" s="589"/>
    </row>
    <row r="68" customHeight="1" spans="9:13">
      <c r="I68" s="589"/>
      <c r="J68" s="589"/>
      <c r="K68" s="589"/>
      <c r="L68" s="589"/>
      <c r="M68" s="589"/>
    </row>
    <row r="69" customHeight="1" spans="9:13">
      <c r="I69" s="589"/>
      <c r="J69" s="589"/>
      <c r="K69" s="589"/>
      <c r="L69" s="589"/>
      <c r="M69" s="589"/>
    </row>
    <row r="70" customHeight="1" spans="9:13">
      <c r="I70" s="589"/>
      <c r="J70" s="589"/>
      <c r="K70" s="589"/>
      <c r="L70" s="589"/>
      <c r="M70" s="589"/>
    </row>
    <row r="71" customHeight="1" spans="9:13">
      <c r="I71" s="589"/>
      <c r="J71" s="589"/>
      <c r="K71" s="589"/>
      <c r="L71" s="589"/>
      <c r="M71" s="589"/>
    </row>
    <row r="72" customHeight="1" spans="9:13">
      <c r="I72" s="589"/>
      <c r="J72" s="589"/>
      <c r="K72" s="589"/>
      <c r="L72" s="589"/>
      <c r="M72" s="589"/>
    </row>
    <row r="73" customHeight="1" spans="9:13">
      <c r="I73" s="589"/>
      <c r="J73" s="589"/>
      <c r="K73" s="589"/>
      <c r="L73" s="589"/>
      <c r="M73" s="589"/>
    </row>
    <row r="74" customHeight="1" spans="9:13">
      <c r="I74" s="589"/>
      <c r="J74" s="589"/>
      <c r="K74" s="589"/>
      <c r="L74" s="589"/>
      <c r="M74" s="589"/>
    </row>
    <row r="75" customHeight="1" spans="9:13">
      <c r="I75" s="589"/>
      <c r="J75" s="589"/>
      <c r="K75" s="589"/>
      <c r="L75" s="589"/>
      <c r="M75" s="589"/>
    </row>
    <row r="76" customHeight="1" spans="9:13">
      <c r="I76" s="589"/>
      <c r="J76" s="589"/>
      <c r="K76" s="589"/>
      <c r="L76" s="589"/>
      <c r="M76" s="589"/>
    </row>
    <row r="77" customHeight="1" spans="9:13">
      <c r="I77" s="589"/>
      <c r="J77" s="589"/>
      <c r="K77" s="589"/>
      <c r="L77" s="589"/>
      <c r="M77" s="589"/>
    </row>
    <row r="78" customHeight="1" spans="9:13">
      <c r="I78" s="589"/>
      <c r="J78" s="589"/>
      <c r="K78" s="589"/>
      <c r="L78" s="589"/>
      <c r="M78" s="589"/>
    </row>
    <row r="79" customHeight="1" spans="9:13">
      <c r="I79" s="589"/>
      <c r="J79" s="589"/>
      <c r="K79" s="589"/>
      <c r="L79" s="589"/>
      <c r="M79" s="589"/>
    </row>
    <row r="80" customHeight="1" spans="9:13">
      <c r="I80" s="589"/>
      <c r="J80" s="589"/>
      <c r="K80" s="589"/>
      <c r="L80" s="589"/>
      <c r="M80" s="589"/>
    </row>
    <row r="81" customHeight="1" spans="9:13">
      <c r="I81" s="589"/>
      <c r="J81" s="589"/>
      <c r="K81" s="589"/>
      <c r="L81" s="589"/>
      <c r="M81" s="589"/>
    </row>
    <row r="82" customHeight="1" spans="9:13">
      <c r="I82" s="589"/>
      <c r="J82" s="589"/>
      <c r="K82" s="589"/>
      <c r="L82" s="589"/>
      <c r="M82" s="589"/>
    </row>
    <row r="83" customHeight="1" spans="9:13">
      <c r="I83" s="589"/>
      <c r="J83" s="589"/>
      <c r="K83" s="589"/>
      <c r="L83" s="589"/>
      <c r="M83" s="589"/>
    </row>
    <row r="84" customHeight="1" spans="9:13">
      <c r="I84" s="589"/>
      <c r="J84" s="589"/>
      <c r="K84" s="589"/>
      <c r="L84" s="589"/>
      <c r="M84" s="589"/>
    </row>
    <row r="85" customHeight="1" spans="9:13">
      <c r="I85" s="589"/>
      <c r="J85" s="589"/>
      <c r="K85" s="589"/>
      <c r="L85" s="589"/>
      <c r="M85" s="589"/>
    </row>
    <row r="86" customHeight="1" spans="9:13">
      <c r="I86" s="589"/>
      <c r="J86" s="589"/>
      <c r="K86" s="589"/>
      <c r="L86" s="589"/>
      <c r="M86" s="589"/>
    </row>
    <row r="87" customHeight="1" spans="9:13">
      <c r="I87" s="589"/>
      <c r="J87" s="589"/>
      <c r="K87" s="589"/>
      <c r="L87" s="589"/>
      <c r="M87" s="589"/>
    </row>
    <row r="88" customHeight="1" spans="9:13">
      <c r="I88" s="589"/>
      <c r="J88" s="589"/>
      <c r="K88" s="589"/>
      <c r="L88" s="589"/>
      <c r="M88" s="589"/>
    </row>
    <row r="89" customHeight="1" spans="9:13">
      <c r="I89" s="589"/>
      <c r="J89" s="589"/>
      <c r="K89" s="589"/>
      <c r="L89" s="589"/>
      <c r="M89" s="589"/>
    </row>
    <row r="90" customHeight="1" spans="9:13">
      <c r="I90" s="589"/>
      <c r="J90" s="589"/>
      <c r="K90" s="589"/>
      <c r="L90" s="589"/>
      <c r="M90" s="589"/>
    </row>
    <row r="91" customHeight="1" spans="9:13">
      <c r="I91" s="589"/>
      <c r="J91" s="589"/>
      <c r="K91" s="589"/>
      <c r="L91" s="589"/>
      <c r="M91" s="589"/>
    </row>
    <row r="92" customHeight="1" spans="9:13">
      <c r="I92" s="589"/>
      <c r="J92" s="589"/>
      <c r="K92" s="589"/>
      <c r="L92" s="589"/>
      <c r="M92" s="589"/>
    </row>
    <row r="93" customHeight="1" spans="9:13">
      <c r="I93" s="589"/>
      <c r="J93" s="589"/>
      <c r="K93" s="589"/>
      <c r="L93" s="589"/>
      <c r="M93" s="589"/>
    </row>
    <row r="94" customHeight="1" spans="9:13">
      <c r="I94" s="589"/>
      <c r="J94" s="589"/>
      <c r="K94" s="589"/>
      <c r="L94" s="589"/>
      <c r="M94" s="589"/>
    </row>
    <row r="95" customHeight="1" spans="9:13">
      <c r="I95" s="589"/>
      <c r="J95" s="589"/>
      <c r="K95" s="589"/>
      <c r="L95" s="589"/>
      <c r="M95" s="589"/>
    </row>
    <row r="96" customHeight="1" spans="9:13">
      <c r="I96" s="589"/>
      <c r="J96" s="589"/>
      <c r="K96" s="589"/>
      <c r="L96" s="589"/>
      <c r="M96" s="589"/>
    </row>
    <row r="97" customHeight="1" spans="9:13">
      <c r="I97" s="589"/>
      <c r="J97" s="589"/>
      <c r="K97" s="589"/>
      <c r="L97" s="589"/>
      <c r="M97" s="589"/>
    </row>
    <row r="98" customHeight="1" spans="9:13">
      <c r="I98" s="589"/>
      <c r="J98" s="589"/>
      <c r="K98" s="589"/>
      <c r="L98" s="589"/>
      <c r="M98" s="589"/>
    </row>
    <row r="99" customHeight="1" spans="9:13">
      <c r="I99" s="589"/>
      <c r="J99" s="589"/>
      <c r="K99" s="589"/>
      <c r="L99" s="589"/>
      <c r="M99" s="589"/>
    </row>
    <row r="100" customHeight="1" spans="9:13">
      <c r="I100" s="589"/>
      <c r="J100" s="589"/>
      <c r="K100" s="589"/>
      <c r="L100" s="589"/>
      <c r="M100" s="589"/>
    </row>
    <row r="101" customHeight="1" spans="9:13">
      <c r="I101" s="589"/>
      <c r="J101" s="589"/>
      <c r="K101" s="589"/>
      <c r="L101" s="589"/>
      <c r="M101" s="589"/>
    </row>
    <row r="102" customHeight="1" spans="9:13">
      <c r="I102" s="589"/>
      <c r="J102" s="589"/>
      <c r="K102" s="589"/>
      <c r="L102" s="589"/>
      <c r="M102" s="589"/>
    </row>
    <row r="103" customHeight="1" spans="9:13">
      <c r="I103" s="589"/>
      <c r="J103" s="589"/>
      <c r="K103" s="589"/>
      <c r="L103" s="589"/>
      <c r="M103" s="589"/>
    </row>
    <row r="104" customHeight="1" spans="9:13">
      <c r="I104" s="589"/>
      <c r="J104" s="589"/>
      <c r="K104" s="589"/>
      <c r="L104" s="589"/>
      <c r="M104" s="589"/>
    </row>
    <row r="105" customHeight="1" spans="9:13">
      <c r="I105" s="589"/>
      <c r="J105" s="589"/>
      <c r="K105" s="589"/>
      <c r="L105" s="589"/>
      <c r="M105" s="589"/>
    </row>
    <row r="106" customHeight="1" spans="9:13">
      <c r="I106" s="589"/>
      <c r="J106" s="589"/>
      <c r="K106" s="589"/>
      <c r="L106" s="589"/>
      <c r="M106" s="589"/>
    </row>
    <row r="107" customHeight="1" spans="9:13">
      <c r="I107" s="589"/>
      <c r="J107" s="589"/>
      <c r="K107" s="589"/>
      <c r="L107" s="589"/>
      <c r="M107" s="589"/>
    </row>
    <row r="108" customHeight="1" spans="9:13">
      <c r="I108" s="589"/>
      <c r="J108" s="589"/>
      <c r="K108" s="589"/>
      <c r="L108" s="589"/>
      <c r="M108" s="589"/>
    </row>
    <row r="109" customHeight="1" spans="9:13">
      <c r="I109" s="589"/>
      <c r="J109" s="589"/>
      <c r="K109" s="589"/>
      <c r="L109" s="589"/>
      <c r="M109" s="589"/>
    </row>
    <row r="110" customHeight="1" spans="9:13">
      <c r="I110" s="589"/>
      <c r="J110" s="589"/>
      <c r="K110" s="589"/>
      <c r="L110" s="589"/>
      <c r="M110" s="589"/>
    </row>
    <row r="111" customHeight="1" spans="9:13">
      <c r="I111" s="589"/>
      <c r="J111" s="589"/>
      <c r="K111" s="589"/>
      <c r="L111" s="589"/>
      <c r="M111" s="589"/>
    </row>
    <row r="112" customHeight="1" spans="9:13">
      <c r="I112" s="589"/>
      <c r="J112" s="589"/>
      <c r="K112" s="589"/>
      <c r="L112" s="589"/>
      <c r="M112" s="589"/>
    </row>
    <row r="113" customHeight="1" spans="9:13">
      <c r="I113" s="589"/>
      <c r="J113" s="589"/>
      <c r="K113" s="589"/>
      <c r="L113" s="589"/>
      <c r="M113" s="589"/>
    </row>
    <row r="114" customHeight="1" spans="9:13">
      <c r="I114" s="589"/>
      <c r="J114" s="589"/>
      <c r="K114" s="589"/>
      <c r="L114" s="589"/>
      <c r="M114" s="589"/>
    </row>
    <row r="115" customHeight="1" spans="9:13">
      <c r="I115" s="589"/>
      <c r="J115" s="589"/>
      <c r="K115" s="589"/>
      <c r="L115" s="589"/>
      <c r="M115" s="589"/>
    </row>
    <row r="116" customHeight="1" spans="9:13">
      <c r="I116" s="589"/>
      <c r="J116" s="589"/>
      <c r="K116" s="589"/>
      <c r="L116" s="589"/>
      <c r="M116" s="589"/>
    </row>
    <row r="117" customHeight="1" spans="9:13">
      <c r="I117" s="589"/>
      <c r="J117" s="589"/>
      <c r="K117" s="589"/>
      <c r="L117" s="589"/>
      <c r="M117" s="589"/>
    </row>
    <row r="118" customHeight="1" spans="9:13">
      <c r="I118" s="589"/>
      <c r="J118" s="589"/>
      <c r="K118" s="589"/>
      <c r="L118" s="589"/>
      <c r="M118" s="589"/>
    </row>
    <row r="119" customHeight="1" spans="9:13">
      <c r="I119" s="589"/>
      <c r="J119" s="589"/>
      <c r="K119" s="589"/>
      <c r="L119" s="589"/>
      <c r="M119" s="589"/>
    </row>
    <row r="120" customHeight="1" spans="9:13">
      <c r="I120" s="589"/>
      <c r="J120" s="589"/>
      <c r="K120" s="589"/>
      <c r="L120" s="589"/>
      <c r="M120" s="589"/>
    </row>
    <row r="121" customHeight="1" spans="9:13">
      <c r="I121" s="589"/>
      <c r="J121" s="589"/>
      <c r="K121" s="589"/>
      <c r="L121" s="589"/>
      <c r="M121" s="589"/>
    </row>
    <row r="122" customHeight="1" spans="9:13">
      <c r="I122" s="589"/>
      <c r="J122" s="589"/>
      <c r="K122" s="589"/>
      <c r="L122" s="589"/>
      <c r="M122" s="589"/>
    </row>
    <row r="123" customHeight="1" spans="9:13">
      <c r="I123" s="589"/>
      <c r="J123" s="589"/>
      <c r="K123" s="589"/>
      <c r="L123" s="589"/>
      <c r="M123" s="589"/>
    </row>
    <row r="124" customHeight="1" spans="9:13">
      <c r="I124" s="589"/>
      <c r="J124" s="589"/>
      <c r="K124" s="589"/>
      <c r="L124" s="589"/>
      <c r="M124" s="589"/>
    </row>
    <row r="125" customHeight="1" spans="9:13">
      <c r="I125" s="589"/>
      <c r="J125" s="589"/>
      <c r="K125" s="589"/>
      <c r="L125" s="589"/>
      <c r="M125" s="589"/>
    </row>
    <row r="126" customHeight="1" spans="9:13">
      <c r="I126" s="589"/>
      <c r="J126" s="589"/>
      <c r="K126" s="589"/>
      <c r="L126" s="589"/>
      <c r="M126" s="589"/>
    </row>
    <row r="127" customHeight="1" spans="9:13">
      <c r="I127" s="589"/>
      <c r="J127" s="589"/>
      <c r="K127" s="589"/>
      <c r="L127" s="589"/>
      <c r="M127" s="589"/>
    </row>
    <row r="128" customHeight="1" spans="9:13">
      <c r="I128" s="589"/>
      <c r="J128" s="589"/>
      <c r="K128" s="589"/>
      <c r="L128" s="589"/>
      <c r="M128" s="589"/>
    </row>
    <row r="129" customHeight="1" spans="9:13">
      <c r="I129" s="589"/>
      <c r="J129" s="589"/>
      <c r="K129" s="589"/>
      <c r="L129" s="589"/>
      <c r="M129" s="589"/>
    </row>
    <row r="130" customHeight="1" spans="9:13">
      <c r="I130" s="589"/>
      <c r="J130" s="589"/>
      <c r="K130" s="589"/>
      <c r="L130" s="589"/>
      <c r="M130" s="589"/>
    </row>
    <row r="131" customHeight="1" spans="9:13">
      <c r="I131" s="589"/>
      <c r="J131" s="589"/>
      <c r="K131" s="589"/>
      <c r="L131" s="589"/>
      <c r="M131" s="589"/>
    </row>
    <row r="132" customHeight="1" spans="9:13">
      <c r="I132" s="589"/>
      <c r="J132" s="589"/>
      <c r="K132" s="589"/>
      <c r="L132" s="589"/>
      <c r="M132" s="589"/>
    </row>
    <row r="133" customHeight="1" spans="9:13">
      <c r="I133" s="589"/>
      <c r="J133" s="589"/>
      <c r="K133" s="589"/>
      <c r="L133" s="589"/>
      <c r="M133" s="589"/>
    </row>
    <row r="134" customHeight="1" spans="9:13">
      <c r="I134" s="589"/>
      <c r="J134" s="589"/>
      <c r="K134" s="589"/>
      <c r="L134" s="589"/>
      <c r="M134" s="589"/>
    </row>
    <row r="135" customHeight="1" spans="9:13">
      <c r="I135" s="589"/>
      <c r="J135" s="589"/>
      <c r="K135" s="589"/>
      <c r="L135" s="589"/>
      <c r="M135" s="589"/>
    </row>
    <row r="136" customHeight="1" spans="9:13">
      <c r="I136" s="589"/>
      <c r="J136" s="589"/>
      <c r="K136" s="589"/>
      <c r="L136" s="589"/>
      <c r="M136" s="589"/>
    </row>
    <row r="137" customHeight="1" spans="9:13">
      <c r="I137" s="589"/>
      <c r="J137" s="589"/>
      <c r="K137" s="589"/>
      <c r="L137" s="589"/>
      <c r="M137" s="589"/>
    </row>
    <row r="138" customHeight="1" spans="9:13">
      <c r="I138" s="589"/>
      <c r="J138" s="589"/>
      <c r="K138" s="589"/>
      <c r="L138" s="589"/>
      <c r="M138" s="589"/>
    </row>
    <row r="139" customHeight="1" spans="9:13">
      <c r="I139" s="589"/>
      <c r="J139" s="589"/>
      <c r="K139" s="589"/>
      <c r="L139" s="589"/>
      <c r="M139" s="589"/>
    </row>
    <row r="140" customHeight="1" spans="9:13">
      <c r="I140" s="589"/>
      <c r="J140" s="589"/>
      <c r="K140" s="589"/>
      <c r="L140" s="589"/>
      <c r="M140" s="589"/>
    </row>
    <row r="141" customHeight="1" spans="9:13">
      <c r="I141" s="589"/>
      <c r="J141" s="589"/>
      <c r="K141" s="589"/>
      <c r="L141" s="589"/>
      <c r="M141" s="589"/>
    </row>
    <row r="142" customHeight="1" spans="9:13">
      <c r="I142" s="589"/>
      <c r="J142" s="589"/>
      <c r="K142" s="589"/>
      <c r="L142" s="589"/>
      <c r="M142" s="589"/>
    </row>
    <row r="143" customHeight="1" spans="9:13">
      <c r="I143" s="589"/>
      <c r="J143" s="589"/>
      <c r="K143" s="589"/>
      <c r="L143" s="589"/>
      <c r="M143" s="589"/>
    </row>
    <row r="144" customHeight="1" spans="9:13">
      <c r="I144" s="589"/>
      <c r="J144" s="589"/>
      <c r="K144" s="589"/>
      <c r="L144" s="589"/>
      <c r="M144" s="589"/>
    </row>
    <row r="145" customHeight="1" spans="9:13">
      <c r="I145" s="589"/>
      <c r="J145" s="589"/>
      <c r="K145" s="589"/>
      <c r="L145" s="589"/>
      <c r="M145" s="589"/>
    </row>
    <row r="146" customHeight="1" spans="9:13">
      <c r="I146" s="589"/>
      <c r="J146" s="589"/>
      <c r="K146" s="589"/>
      <c r="L146" s="589"/>
      <c r="M146" s="589"/>
    </row>
    <row r="147" customHeight="1" spans="9:13">
      <c r="I147" s="589"/>
      <c r="J147" s="589"/>
      <c r="K147" s="589"/>
      <c r="L147" s="589"/>
      <c r="M147" s="589"/>
    </row>
    <row r="148" customHeight="1" spans="9:13">
      <c r="I148" s="589"/>
      <c r="J148" s="589"/>
      <c r="K148" s="589"/>
      <c r="L148" s="589"/>
      <c r="M148" s="589"/>
    </row>
    <row r="149" customHeight="1" spans="9:13">
      <c r="I149" s="589"/>
      <c r="J149" s="589"/>
      <c r="K149" s="589"/>
      <c r="L149" s="589"/>
      <c r="M149" s="589"/>
    </row>
    <row r="150" customHeight="1" spans="9:13">
      <c r="I150" s="589"/>
      <c r="J150" s="589"/>
      <c r="K150" s="589"/>
      <c r="L150" s="589"/>
      <c r="M150" s="589"/>
    </row>
    <row r="151" customHeight="1" spans="9:13">
      <c r="I151" s="589"/>
      <c r="J151" s="589"/>
      <c r="K151" s="589"/>
      <c r="L151" s="589"/>
      <c r="M151" s="589"/>
    </row>
    <row r="152" customHeight="1" spans="9:13">
      <c r="I152" s="589"/>
      <c r="J152" s="589"/>
      <c r="K152" s="589"/>
      <c r="L152" s="589"/>
      <c r="M152" s="589"/>
    </row>
    <row r="153" customHeight="1" spans="9:13">
      <c r="I153" s="589"/>
      <c r="J153" s="589"/>
      <c r="K153" s="589"/>
      <c r="L153" s="589"/>
      <c r="M153" s="589"/>
    </row>
    <row r="154" customHeight="1" spans="9:13">
      <c r="I154" s="589"/>
      <c r="J154" s="589"/>
      <c r="K154" s="589"/>
      <c r="L154" s="589"/>
      <c r="M154" s="589"/>
    </row>
    <row r="155" customHeight="1" spans="9:13">
      <c r="I155" s="589"/>
      <c r="J155" s="589"/>
      <c r="K155" s="589"/>
      <c r="L155" s="589"/>
      <c r="M155" s="589"/>
    </row>
    <row r="156" customHeight="1" spans="9:13">
      <c r="I156" s="589"/>
      <c r="J156" s="589"/>
      <c r="K156" s="589"/>
      <c r="L156" s="589"/>
      <c r="M156" s="589"/>
    </row>
    <row r="157" customHeight="1" spans="9:13">
      <c r="I157" s="589"/>
      <c r="J157" s="589"/>
      <c r="K157" s="589"/>
      <c r="L157" s="589"/>
      <c r="M157" s="589"/>
    </row>
    <row r="158" customHeight="1" spans="9:13">
      <c r="I158" s="589"/>
      <c r="J158" s="589"/>
      <c r="K158" s="589"/>
      <c r="L158" s="589"/>
      <c r="M158" s="589"/>
    </row>
    <row r="159" customHeight="1" spans="9:13">
      <c r="I159" s="589"/>
      <c r="J159" s="589"/>
      <c r="K159" s="589"/>
      <c r="L159" s="589"/>
      <c r="M159" s="589"/>
    </row>
    <row r="160" customHeight="1" spans="9:13">
      <c r="I160" s="589"/>
      <c r="J160" s="589"/>
      <c r="K160" s="589"/>
      <c r="L160" s="589"/>
      <c r="M160" s="589"/>
    </row>
    <row r="161" customHeight="1" spans="9:13">
      <c r="I161" s="589"/>
      <c r="J161" s="589"/>
      <c r="K161" s="589"/>
      <c r="L161" s="589"/>
      <c r="M161" s="589"/>
    </row>
    <row r="162" customHeight="1" spans="9:13">
      <c r="I162" s="589"/>
      <c r="J162" s="589"/>
      <c r="K162" s="589"/>
      <c r="L162" s="589"/>
      <c r="M162" s="589"/>
    </row>
    <row r="163" customHeight="1" spans="9:13">
      <c r="I163" s="589"/>
      <c r="J163" s="589"/>
      <c r="K163" s="589"/>
      <c r="L163" s="589"/>
      <c r="M163" s="589"/>
    </row>
    <row r="164" customHeight="1" spans="9:13">
      <c r="I164" s="589"/>
      <c r="J164" s="589"/>
      <c r="K164" s="589"/>
      <c r="L164" s="589"/>
      <c r="M164" s="589"/>
    </row>
    <row r="165" customHeight="1" spans="9:13">
      <c r="I165" s="589"/>
      <c r="J165" s="589"/>
      <c r="K165" s="589"/>
      <c r="L165" s="589"/>
      <c r="M165" s="589"/>
    </row>
    <row r="166" customHeight="1" spans="9:13">
      <c r="I166" s="589"/>
      <c r="J166" s="589"/>
      <c r="K166" s="589"/>
      <c r="L166" s="589"/>
      <c r="M166" s="589"/>
    </row>
    <row r="167" customHeight="1" spans="9:13">
      <c r="I167" s="589"/>
      <c r="J167" s="589"/>
      <c r="K167" s="589"/>
      <c r="L167" s="589"/>
      <c r="M167" s="589"/>
    </row>
    <row r="168" customHeight="1" spans="9:13">
      <c r="I168" s="589"/>
      <c r="J168" s="589"/>
      <c r="K168" s="589"/>
      <c r="L168" s="589"/>
      <c r="M168" s="589"/>
    </row>
    <row r="169" customHeight="1" spans="9:13">
      <c r="I169" s="589"/>
      <c r="J169" s="589"/>
      <c r="K169" s="589"/>
      <c r="L169" s="589"/>
      <c r="M169" s="589"/>
    </row>
    <row r="170" customHeight="1" spans="9:13">
      <c r="I170" s="589"/>
      <c r="J170" s="589"/>
      <c r="K170" s="589"/>
      <c r="L170" s="589"/>
      <c r="M170" s="589"/>
    </row>
    <row r="171" customHeight="1" spans="9:13">
      <c r="I171" s="589"/>
      <c r="J171" s="589"/>
      <c r="K171" s="589"/>
      <c r="L171" s="589"/>
      <c r="M171" s="589"/>
    </row>
    <row r="172" customHeight="1" spans="9:13">
      <c r="I172" s="589"/>
      <c r="J172" s="589"/>
      <c r="K172" s="589"/>
      <c r="L172" s="589"/>
      <c r="M172" s="589"/>
    </row>
    <row r="173" customHeight="1" spans="9:13">
      <c r="I173" s="589"/>
      <c r="J173" s="589"/>
      <c r="K173" s="589"/>
      <c r="L173" s="589"/>
      <c r="M173" s="589"/>
    </row>
    <row r="174" customHeight="1" spans="9:13">
      <c r="I174" s="589"/>
      <c r="J174" s="589"/>
      <c r="K174" s="589"/>
      <c r="L174" s="589"/>
      <c r="M174" s="589"/>
    </row>
    <row r="175" customHeight="1" spans="9:13">
      <c r="I175" s="589"/>
      <c r="J175" s="589"/>
      <c r="K175" s="589"/>
      <c r="L175" s="589"/>
      <c r="M175" s="589"/>
    </row>
    <row r="176" customHeight="1" spans="9:13">
      <c r="I176" s="589"/>
      <c r="J176" s="589"/>
      <c r="K176" s="589"/>
      <c r="L176" s="589"/>
      <c r="M176" s="589"/>
    </row>
    <row r="177" customHeight="1" spans="9:13">
      <c r="I177" s="589"/>
      <c r="J177" s="589"/>
      <c r="K177" s="589"/>
      <c r="L177" s="589"/>
      <c r="M177" s="589"/>
    </row>
    <row r="178" customHeight="1" spans="9:13">
      <c r="I178" s="589"/>
      <c r="J178" s="589"/>
      <c r="K178" s="589"/>
      <c r="L178" s="589"/>
      <c r="M178" s="589"/>
    </row>
    <row r="179" customHeight="1" spans="9:13">
      <c r="I179" s="589"/>
      <c r="J179" s="589"/>
      <c r="K179" s="589"/>
      <c r="L179" s="589"/>
      <c r="M179" s="589"/>
    </row>
    <row r="180" customHeight="1" spans="9:13">
      <c r="I180" s="589"/>
      <c r="J180" s="589"/>
      <c r="K180" s="589"/>
      <c r="L180" s="589"/>
      <c r="M180" s="589"/>
    </row>
    <row r="181" customHeight="1" spans="9:13">
      <c r="I181" s="589"/>
      <c r="J181" s="589"/>
      <c r="K181" s="589"/>
      <c r="L181" s="589"/>
      <c r="M181" s="589"/>
    </row>
    <row r="182" customHeight="1" spans="9:13">
      <c r="I182" s="589"/>
      <c r="J182" s="589"/>
      <c r="K182" s="589"/>
      <c r="L182" s="589"/>
      <c r="M182" s="589"/>
    </row>
    <row r="183" customHeight="1" spans="9:13">
      <c r="I183" s="589"/>
      <c r="J183" s="589"/>
      <c r="K183" s="589"/>
      <c r="L183" s="589"/>
      <c r="M183" s="589"/>
    </row>
    <row r="184" customHeight="1" spans="9:13">
      <c r="I184" s="589"/>
      <c r="J184" s="589"/>
      <c r="K184" s="589"/>
      <c r="L184" s="589"/>
      <c r="M184" s="589"/>
    </row>
    <row r="185" customHeight="1" spans="9:13">
      <c r="I185" s="589"/>
      <c r="J185" s="589"/>
      <c r="K185" s="589"/>
      <c r="L185" s="589"/>
      <c r="M185" s="589"/>
    </row>
    <row r="186" customHeight="1" spans="9:13">
      <c r="I186" s="589"/>
      <c r="J186" s="589"/>
      <c r="K186" s="589"/>
      <c r="L186" s="589"/>
      <c r="M186" s="589"/>
    </row>
    <row r="187" customHeight="1" spans="9:13">
      <c r="I187" s="589"/>
      <c r="J187" s="589"/>
      <c r="K187" s="589"/>
      <c r="L187" s="589"/>
      <c r="M187" s="589"/>
    </row>
    <row r="188" customHeight="1" spans="9:13">
      <c r="I188" s="589"/>
      <c r="J188" s="589"/>
      <c r="K188" s="589"/>
      <c r="L188" s="589"/>
      <c r="M188" s="589"/>
    </row>
    <row r="189" customHeight="1" spans="9:13">
      <c r="I189" s="589"/>
      <c r="J189" s="589"/>
      <c r="K189" s="589"/>
      <c r="L189" s="589"/>
      <c r="M189" s="589"/>
    </row>
    <row r="190" customHeight="1" spans="9:13">
      <c r="I190" s="589"/>
      <c r="J190" s="589"/>
      <c r="K190" s="589"/>
      <c r="L190" s="589"/>
      <c r="M190" s="589"/>
    </row>
    <row r="191" customHeight="1" spans="9:13">
      <c r="I191" s="589"/>
      <c r="J191" s="589"/>
      <c r="K191" s="589"/>
      <c r="L191" s="589"/>
      <c r="M191" s="589"/>
    </row>
    <row r="192" customHeight="1" spans="9:13">
      <c r="I192" s="589"/>
      <c r="J192" s="589"/>
      <c r="K192" s="589"/>
      <c r="L192" s="589"/>
      <c r="M192" s="589"/>
    </row>
    <row r="193" customHeight="1" spans="9:13">
      <c r="I193" s="589"/>
      <c r="J193" s="589"/>
      <c r="K193" s="589"/>
      <c r="L193" s="589"/>
      <c r="M193" s="589"/>
    </row>
    <row r="194" customHeight="1" spans="9:13">
      <c r="I194" s="589"/>
      <c r="J194" s="589"/>
      <c r="K194" s="589"/>
      <c r="L194" s="589"/>
      <c r="M194" s="589"/>
    </row>
    <row r="195" customHeight="1" spans="9:13">
      <c r="I195" s="589"/>
      <c r="J195" s="589"/>
      <c r="K195" s="589"/>
      <c r="L195" s="589"/>
      <c r="M195" s="589"/>
    </row>
    <row r="196" customHeight="1" spans="9:13">
      <c r="I196" s="589"/>
      <c r="J196" s="589"/>
      <c r="K196" s="589"/>
      <c r="L196" s="589"/>
      <c r="M196" s="589"/>
    </row>
    <row r="197" customHeight="1" spans="9:13">
      <c r="I197" s="589"/>
      <c r="J197" s="589"/>
      <c r="K197" s="589"/>
      <c r="L197" s="589"/>
      <c r="M197" s="589"/>
    </row>
    <row r="198" customHeight="1" spans="9:13">
      <c r="I198" s="589"/>
      <c r="J198" s="589"/>
      <c r="K198" s="589"/>
      <c r="L198" s="589"/>
      <c r="M198" s="589"/>
    </row>
    <row r="199" customHeight="1" spans="9:13">
      <c r="I199" s="589"/>
      <c r="J199" s="589"/>
      <c r="K199" s="589"/>
      <c r="L199" s="589"/>
      <c r="M199" s="589"/>
    </row>
    <row r="200" customHeight="1" spans="9:13">
      <c r="I200" s="589"/>
      <c r="J200" s="589"/>
      <c r="K200" s="589"/>
      <c r="L200" s="589"/>
      <c r="M200" s="589"/>
    </row>
    <row r="201" customHeight="1" spans="9:13">
      <c r="I201" s="589"/>
      <c r="J201" s="589"/>
      <c r="K201" s="589"/>
      <c r="L201" s="589"/>
      <c r="M201" s="589"/>
    </row>
    <row r="202" customHeight="1" spans="9:13">
      <c r="I202" s="589"/>
      <c r="J202" s="589"/>
      <c r="K202" s="589"/>
      <c r="L202" s="589"/>
      <c r="M202" s="589"/>
    </row>
    <row r="203" customHeight="1" spans="9:13">
      <c r="I203" s="589"/>
      <c r="J203" s="589"/>
      <c r="K203" s="589"/>
      <c r="L203" s="589"/>
      <c r="M203" s="589"/>
    </row>
    <row r="204" customHeight="1" spans="9:13">
      <c r="I204" s="589"/>
      <c r="J204" s="589"/>
      <c r="K204" s="589"/>
      <c r="L204" s="589"/>
      <c r="M204" s="589"/>
    </row>
    <row r="205" customHeight="1" spans="9:13">
      <c r="I205" s="589"/>
      <c r="J205" s="589"/>
      <c r="K205" s="589"/>
      <c r="L205" s="589"/>
      <c r="M205" s="589"/>
    </row>
    <row r="206" customHeight="1" spans="9:13">
      <c r="I206" s="589"/>
      <c r="J206" s="589"/>
      <c r="K206" s="589"/>
      <c r="L206" s="589"/>
      <c r="M206" s="589"/>
    </row>
    <row r="207" customHeight="1" spans="9:13">
      <c r="I207" s="589"/>
      <c r="J207" s="589"/>
      <c r="K207" s="589"/>
      <c r="L207" s="589"/>
      <c r="M207" s="589"/>
    </row>
    <row r="208" customHeight="1" spans="9:13">
      <c r="I208" s="589"/>
      <c r="J208" s="589"/>
      <c r="K208" s="589"/>
      <c r="L208" s="589"/>
      <c r="M208" s="589"/>
    </row>
    <row r="209" customHeight="1" spans="9:13">
      <c r="I209" s="589"/>
      <c r="J209" s="589"/>
      <c r="K209" s="589"/>
      <c r="L209" s="589"/>
      <c r="M209" s="589"/>
    </row>
    <row r="210" customHeight="1" spans="9:13">
      <c r="I210" s="589"/>
      <c r="J210" s="589"/>
      <c r="K210" s="589"/>
      <c r="L210" s="589"/>
      <c r="M210" s="589"/>
    </row>
    <row r="211" customHeight="1" spans="9:13">
      <c r="I211" s="589"/>
      <c r="J211" s="589"/>
      <c r="K211" s="589"/>
      <c r="L211" s="589"/>
      <c r="M211" s="589"/>
    </row>
    <row r="212" customHeight="1" spans="9:13">
      <c r="I212" s="589"/>
      <c r="J212" s="589"/>
      <c r="K212" s="589"/>
      <c r="L212" s="589"/>
      <c r="M212" s="589"/>
    </row>
    <row r="213" customHeight="1" spans="9:13">
      <c r="I213" s="589"/>
      <c r="J213" s="589"/>
      <c r="K213" s="589"/>
      <c r="L213" s="589"/>
      <c r="M213" s="589"/>
    </row>
    <row r="214" customHeight="1" spans="9:13">
      <c r="I214" s="589"/>
      <c r="J214" s="589"/>
      <c r="K214" s="589"/>
      <c r="L214" s="589"/>
      <c r="M214" s="589"/>
    </row>
    <row r="215" customHeight="1" spans="9:13">
      <c r="I215" s="589"/>
      <c r="J215" s="589"/>
      <c r="K215" s="589"/>
      <c r="L215" s="589"/>
      <c r="M215" s="589"/>
    </row>
    <row r="216" customHeight="1" spans="9:13">
      <c r="I216" s="589"/>
      <c r="J216" s="589"/>
      <c r="K216" s="589"/>
      <c r="L216" s="589"/>
      <c r="M216" s="589"/>
    </row>
    <row r="217" customHeight="1" spans="9:13">
      <c r="I217" s="589"/>
      <c r="J217" s="589"/>
      <c r="K217" s="589"/>
      <c r="L217" s="589"/>
      <c r="M217" s="589"/>
    </row>
    <row r="218" customHeight="1" spans="9:13">
      <c r="I218" s="589"/>
      <c r="J218" s="589"/>
      <c r="K218" s="589"/>
      <c r="L218" s="589"/>
      <c r="M218" s="589"/>
    </row>
    <row r="219" customHeight="1" spans="9:13">
      <c r="I219" s="589"/>
      <c r="J219" s="589"/>
      <c r="K219" s="589"/>
      <c r="L219" s="589"/>
      <c r="M219" s="589"/>
    </row>
    <row r="220" customHeight="1" spans="9:13">
      <c r="I220" s="589"/>
      <c r="J220" s="589"/>
      <c r="K220" s="589"/>
      <c r="L220" s="589"/>
      <c r="M220" s="589"/>
    </row>
    <row r="221" customHeight="1" spans="9:13">
      <c r="I221" s="589"/>
      <c r="J221" s="589"/>
      <c r="K221" s="589"/>
      <c r="L221" s="589"/>
      <c r="M221" s="589"/>
    </row>
    <row r="222" customHeight="1" spans="9:13">
      <c r="I222" s="589"/>
      <c r="J222" s="589"/>
      <c r="K222" s="589"/>
      <c r="L222" s="589"/>
      <c r="M222" s="589"/>
    </row>
    <row r="223" customHeight="1" spans="9:13">
      <c r="I223" s="589"/>
      <c r="J223" s="589"/>
      <c r="K223" s="589"/>
      <c r="L223" s="589"/>
      <c r="M223" s="589"/>
    </row>
    <row r="224" customHeight="1" spans="9:13">
      <c r="I224" s="589"/>
      <c r="J224" s="589"/>
      <c r="K224" s="589"/>
      <c r="L224" s="589"/>
      <c r="M224" s="589"/>
    </row>
    <row r="225" customHeight="1" spans="9:13">
      <c r="I225" s="589"/>
      <c r="J225" s="589"/>
      <c r="K225" s="589"/>
      <c r="L225" s="589"/>
      <c r="M225" s="589"/>
    </row>
    <row r="226" customHeight="1" spans="9:13">
      <c r="I226" s="589"/>
      <c r="J226" s="589"/>
      <c r="K226" s="589"/>
      <c r="L226" s="589"/>
      <c r="M226" s="589"/>
    </row>
    <row r="227" customHeight="1" spans="9:13">
      <c r="I227" s="589"/>
      <c r="J227" s="589"/>
      <c r="K227" s="589"/>
      <c r="L227" s="589"/>
      <c r="M227" s="589"/>
    </row>
    <row r="228" customHeight="1" spans="9:13">
      <c r="I228" s="589"/>
      <c r="J228" s="589"/>
      <c r="K228" s="589"/>
      <c r="L228" s="589"/>
      <c r="M228" s="589"/>
    </row>
    <row r="229" customHeight="1" spans="9:13">
      <c r="I229" s="589"/>
      <c r="J229" s="589"/>
      <c r="K229" s="589"/>
      <c r="L229" s="589"/>
      <c r="M229" s="589"/>
    </row>
    <row r="230" customHeight="1" spans="9:13">
      <c r="I230" s="589"/>
      <c r="J230" s="589"/>
      <c r="K230" s="589"/>
      <c r="L230" s="589"/>
      <c r="M230" s="589"/>
    </row>
    <row r="231" customHeight="1" spans="9:13">
      <c r="I231" s="589"/>
      <c r="J231" s="589"/>
      <c r="K231" s="589"/>
      <c r="L231" s="589"/>
      <c r="M231" s="589"/>
    </row>
    <row r="232" customHeight="1" spans="9:13">
      <c r="I232" s="589"/>
      <c r="J232" s="589"/>
      <c r="K232" s="589"/>
      <c r="L232" s="589"/>
      <c r="M232" s="589"/>
    </row>
    <row r="233" customHeight="1" spans="9:13">
      <c r="I233" s="589"/>
      <c r="J233" s="589"/>
      <c r="K233" s="589"/>
      <c r="L233" s="589"/>
      <c r="M233" s="589"/>
    </row>
    <row r="234" customHeight="1" spans="9:13">
      <c r="I234" s="589"/>
      <c r="J234" s="589"/>
      <c r="K234" s="589"/>
      <c r="L234" s="589"/>
      <c r="M234" s="589"/>
    </row>
    <row r="235" customHeight="1" spans="9:13">
      <c r="I235" s="589"/>
      <c r="J235" s="589"/>
      <c r="K235" s="589"/>
      <c r="L235" s="589"/>
      <c r="M235" s="589"/>
    </row>
    <row r="236" customHeight="1" spans="9:13">
      <c r="I236" s="589"/>
      <c r="J236" s="589"/>
      <c r="K236" s="589"/>
      <c r="L236" s="589"/>
      <c r="M236" s="589"/>
    </row>
    <row r="237" customHeight="1" spans="9:13">
      <c r="I237" s="589"/>
      <c r="J237" s="589"/>
      <c r="K237" s="589"/>
      <c r="L237" s="589"/>
      <c r="M237" s="589"/>
    </row>
    <row r="238" customHeight="1" spans="9:13">
      <c r="I238" s="589"/>
      <c r="J238" s="589"/>
      <c r="K238" s="589"/>
      <c r="L238" s="589"/>
      <c r="M238" s="589"/>
    </row>
    <row r="239" customHeight="1" spans="9:13">
      <c r="I239" s="589"/>
      <c r="J239" s="589"/>
      <c r="K239" s="589"/>
      <c r="L239" s="589"/>
      <c r="M239" s="589"/>
    </row>
    <row r="240" customHeight="1" spans="9:13">
      <c r="I240" s="589"/>
      <c r="J240" s="589"/>
      <c r="K240" s="589"/>
      <c r="L240" s="589"/>
      <c r="M240" s="589"/>
    </row>
    <row r="241" customHeight="1" spans="9:13">
      <c r="I241" s="589"/>
      <c r="J241" s="589"/>
      <c r="K241" s="589"/>
      <c r="L241" s="589"/>
      <c r="M241" s="589"/>
    </row>
    <row r="242" customHeight="1" spans="9:13">
      <c r="I242" s="589"/>
      <c r="J242" s="589"/>
      <c r="K242" s="589"/>
      <c r="L242" s="589"/>
      <c r="M242" s="589"/>
    </row>
    <row r="243" customHeight="1" spans="9:13">
      <c r="I243" s="589"/>
      <c r="J243" s="589"/>
      <c r="K243" s="589"/>
      <c r="L243" s="589"/>
      <c r="M243" s="589"/>
    </row>
    <row r="244" customHeight="1" spans="9:13">
      <c r="I244" s="589"/>
      <c r="J244" s="589"/>
      <c r="K244" s="589"/>
      <c r="L244" s="589"/>
      <c r="M244" s="589"/>
    </row>
    <row r="245" customHeight="1" spans="9:13">
      <c r="I245" s="589"/>
      <c r="J245" s="589"/>
      <c r="K245" s="589"/>
      <c r="L245" s="589"/>
      <c r="M245" s="589"/>
    </row>
    <row r="246" customHeight="1" spans="9:13">
      <c r="I246" s="589"/>
      <c r="J246" s="589"/>
      <c r="K246" s="589"/>
      <c r="L246" s="589"/>
      <c r="M246" s="589"/>
    </row>
    <row r="247" customHeight="1" spans="9:13">
      <c r="I247" s="589"/>
      <c r="J247" s="589"/>
      <c r="K247" s="589"/>
      <c r="L247" s="589"/>
      <c r="M247" s="589"/>
    </row>
    <row r="248" customHeight="1" spans="9:13">
      <c r="I248" s="589"/>
      <c r="J248" s="589"/>
      <c r="K248" s="589"/>
      <c r="L248" s="589"/>
      <c r="M248" s="589"/>
    </row>
    <row r="249" customHeight="1" spans="9:13">
      <c r="I249" s="589"/>
      <c r="J249" s="589"/>
      <c r="K249" s="589"/>
      <c r="L249" s="589"/>
      <c r="M249" s="589"/>
    </row>
    <row r="250" customHeight="1" spans="9:13">
      <c r="I250" s="589"/>
      <c r="J250" s="589"/>
      <c r="K250" s="589"/>
      <c r="L250" s="589"/>
      <c r="M250" s="589"/>
    </row>
    <row r="251" customHeight="1" spans="9:13">
      <c r="I251" s="589"/>
      <c r="J251" s="589"/>
      <c r="K251" s="589"/>
      <c r="L251" s="589"/>
      <c r="M251" s="589"/>
    </row>
    <row r="252" customHeight="1" spans="9:13">
      <c r="I252" s="589"/>
      <c r="J252" s="589"/>
      <c r="K252" s="589"/>
      <c r="L252" s="589"/>
      <c r="M252" s="589"/>
    </row>
    <row r="253" customHeight="1" spans="9:13">
      <c r="I253" s="589"/>
      <c r="J253" s="589"/>
      <c r="K253" s="589"/>
      <c r="L253" s="589"/>
      <c r="M253" s="589"/>
    </row>
    <row r="254" customHeight="1" spans="9:13">
      <c r="I254" s="589"/>
      <c r="J254" s="589"/>
      <c r="K254" s="589"/>
      <c r="L254" s="589"/>
      <c r="M254" s="589"/>
    </row>
    <row r="255" customHeight="1" spans="9:13">
      <c r="I255" s="589"/>
      <c r="J255" s="589"/>
      <c r="K255" s="589"/>
      <c r="L255" s="589"/>
      <c r="M255" s="589"/>
    </row>
    <row r="256" customHeight="1" spans="9:13">
      <c r="I256" s="589"/>
      <c r="J256" s="589"/>
      <c r="K256" s="589"/>
      <c r="L256" s="589"/>
      <c r="M256" s="589"/>
    </row>
    <row r="257" customHeight="1" spans="9:13">
      <c r="I257" s="589"/>
      <c r="J257" s="589"/>
      <c r="K257" s="589"/>
      <c r="L257" s="589"/>
      <c r="M257" s="589"/>
    </row>
    <row r="258" customHeight="1" spans="9:13">
      <c r="I258" s="589"/>
      <c r="J258" s="589"/>
      <c r="K258" s="589"/>
      <c r="L258" s="589"/>
      <c r="M258" s="589"/>
    </row>
    <row r="259" customHeight="1" spans="9:13">
      <c r="I259" s="589"/>
      <c r="J259" s="589"/>
      <c r="K259" s="589"/>
      <c r="L259" s="589"/>
      <c r="M259" s="589"/>
    </row>
    <row r="260" customHeight="1" spans="9:13">
      <c r="I260" s="589"/>
      <c r="J260" s="589"/>
      <c r="K260" s="589"/>
      <c r="L260" s="589"/>
      <c r="M260" s="589"/>
    </row>
    <row r="261" customHeight="1" spans="9:13">
      <c r="I261" s="589"/>
      <c r="J261" s="589"/>
      <c r="K261" s="589"/>
      <c r="L261" s="589"/>
      <c r="M261" s="589"/>
    </row>
    <row r="262" customHeight="1" spans="9:13">
      <c r="I262" s="589"/>
      <c r="J262" s="589"/>
      <c r="K262" s="589"/>
      <c r="L262" s="589"/>
      <c r="M262" s="589"/>
    </row>
    <row r="263" customHeight="1" spans="9:13">
      <c r="I263" s="589"/>
      <c r="J263" s="589"/>
      <c r="K263" s="589"/>
      <c r="L263" s="589"/>
      <c r="M263" s="589"/>
    </row>
    <row r="264" customHeight="1" spans="9:13">
      <c r="I264" s="589"/>
      <c r="J264" s="589"/>
      <c r="K264" s="589"/>
      <c r="L264" s="589"/>
      <c r="M264" s="589"/>
    </row>
    <row r="265" customHeight="1" spans="9:13">
      <c r="I265" s="589"/>
      <c r="J265" s="589"/>
      <c r="K265" s="589"/>
      <c r="L265" s="589"/>
      <c r="M265" s="589"/>
    </row>
    <row r="266" customHeight="1" spans="9:13">
      <c r="I266" s="589"/>
      <c r="J266" s="589"/>
      <c r="K266" s="589"/>
      <c r="L266" s="589"/>
      <c r="M266" s="589"/>
    </row>
    <row r="267" customHeight="1" spans="9:13">
      <c r="I267" s="589"/>
      <c r="J267" s="589"/>
      <c r="K267" s="589"/>
      <c r="L267" s="589"/>
      <c r="M267" s="589"/>
    </row>
    <row r="268" customHeight="1" spans="9:13">
      <c r="I268" s="589"/>
      <c r="J268" s="589"/>
      <c r="K268" s="589"/>
      <c r="L268" s="589"/>
      <c r="M268" s="589"/>
    </row>
    <row r="269" customHeight="1" spans="9:13">
      <c r="I269" s="589"/>
      <c r="J269" s="589"/>
      <c r="K269" s="589"/>
      <c r="L269" s="589"/>
      <c r="M269" s="589"/>
    </row>
    <row r="270" customHeight="1" spans="9:13">
      <c r="I270" s="589"/>
      <c r="J270" s="589"/>
      <c r="K270" s="589"/>
      <c r="L270" s="589"/>
      <c r="M270" s="589"/>
    </row>
    <row r="271" customHeight="1" spans="9:13">
      <c r="I271" s="589"/>
      <c r="J271" s="589"/>
      <c r="K271" s="589"/>
      <c r="L271" s="589"/>
      <c r="M271" s="589"/>
    </row>
    <row r="272" customHeight="1" spans="9:13">
      <c r="I272" s="589"/>
      <c r="J272" s="589"/>
      <c r="K272" s="589"/>
      <c r="L272" s="589"/>
      <c r="M272" s="589"/>
    </row>
    <row r="273" customHeight="1" spans="9:13">
      <c r="I273" s="589"/>
      <c r="J273" s="589"/>
      <c r="K273" s="589"/>
      <c r="L273" s="589"/>
      <c r="M273" s="589"/>
    </row>
    <row r="274" customHeight="1" spans="9:13">
      <c r="I274" s="589"/>
      <c r="J274" s="589"/>
      <c r="K274" s="589"/>
      <c r="L274" s="589"/>
      <c r="M274" s="589"/>
    </row>
    <row r="275" customHeight="1" spans="9:13">
      <c r="I275" s="589"/>
      <c r="J275" s="589"/>
      <c r="K275" s="589"/>
      <c r="L275" s="589"/>
      <c r="M275" s="589"/>
    </row>
    <row r="276" customHeight="1" spans="9:13">
      <c r="I276" s="589"/>
      <c r="J276" s="589"/>
      <c r="K276" s="589"/>
      <c r="L276" s="589"/>
      <c r="M276" s="589"/>
    </row>
    <row r="277" customHeight="1" spans="9:13">
      <c r="I277" s="589"/>
      <c r="J277" s="589"/>
      <c r="K277" s="589"/>
      <c r="L277" s="589"/>
      <c r="M277" s="589"/>
    </row>
    <row r="278" customHeight="1" spans="9:13">
      <c r="I278" s="589"/>
      <c r="J278" s="589"/>
      <c r="K278" s="589"/>
      <c r="L278" s="589"/>
      <c r="M278" s="589"/>
    </row>
    <row r="279" customHeight="1" spans="9:13">
      <c r="I279" s="589"/>
      <c r="J279" s="589"/>
      <c r="K279" s="589"/>
      <c r="L279" s="589"/>
      <c r="M279" s="589"/>
    </row>
    <row r="280" customHeight="1" spans="9:13">
      <c r="I280" s="589"/>
      <c r="J280" s="589"/>
      <c r="K280" s="589"/>
      <c r="L280" s="589"/>
      <c r="M280" s="589"/>
    </row>
    <row r="281" customHeight="1" spans="9:13">
      <c r="I281" s="589"/>
      <c r="J281" s="589"/>
      <c r="K281" s="589"/>
      <c r="L281" s="589"/>
      <c r="M281" s="589"/>
    </row>
    <row r="282" customHeight="1" spans="9:13">
      <c r="I282" s="589"/>
      <c r="J282" s="589"/>
      <c r="K282" s="589"/>
      <c r="L282" s="589"/>
      <c r="M282" s="589"/>
    </row>
    <row r="283" customHeight="1" spans="9:13">
      <c r="I283" s="589"/>
      <c r="J283" s="589"/>
      <c r="K283" s="589"/>
      <c r="L283" s="589"/>
      <c r="M283" s="589"/>
    </row>
    <row r="284" customHeight="1" spans="9:13">
      <c r="I284" s="589"/>
      <c r="J284" s="589"/>
      <c r="K284" s="589"/>
      <c r="L284" s="589"/>
      <c r="M284" s="589"/>
    </row>
    <row r="285" customHeight="1" spans="9:13">
      <c r="I285" s="589"/>
      <c r="J285" s="589"/>
      <c r="K285" s="589"/>
      <c r="L285" s="589"/>
      <c r="M285" s="589"/>
    </row>
    <row r="286" customHeight="1" spans="9:13">
      <c r="I286" s="589"/>
      <c r="J286" s="589"/>
      <c r="K286" s="589"/>
      <c r="L286" s="589"/>
      <c r="M286" s="589"/>
    </row>
    <row r="287" customHeight="1" spans="9:13">
      <c r="I287" s="589"/>
      <c r="J287" s="589"/>
      <c r="K287" s="589"/>
      <c r="L287" s="589"/>
      <c r="M287" s="589"/>
    </row>
    <row r="288" customHeight="1" spans="9:13">
      <c r="I288" s="589"/>
      <c r="J288" s="589"/>
      <c r="K288" s="589"/>
      <c r="L288" s="589"/>
      <c r="M288" s="589"/>
    </row>
    <row r="289" customHeight="1" spans="9:13">
      <c r="I289" s="589"/>
      <c r="J289" s="589"/>
      <c r="K289" s="589"/>
      <c r="L289" s="589"/>
      <c r="M289" s="589"/>
    </row>
    <row r="290" customHeight="1" spans="9:13">
      <c r="I290" s="589"/>
      <c r="J290" s="589"/>
      <c r="K290" s="589"/>
      <c r="L290" s="589"/>
      <c r="M290" s="589"/>
    </row>
    <row r="291" customHeight="1" spans="9:13">
      <c r="I291" s="589"/>
      <c r="J291" s="589"/>
      <c r="K291" s="589"/>
      <c r="L291" s="589"/>
      <c r="M291" s="589"/>
    </row>
    <row r="292" customHeight="1" spans="9:13">
      <c r="I292" s="589"/>
      <c r="J292" s="589"/>
      <c r="K292" s="589"/>
      <c r="L292" s="589"/>
      <c r="M292" s="589"/>
    </row>
    <row r="293" customHeight="1" spans="9:13">
      <c r="I293" s="589"/>
      <c r="J293" s="589"/>
      <c r="K293" s="589"/>
      <c r="L293" s="589"/>
      <c r="M293" s="589"/>
    </row>
    <row r="294" customHeight="1" spans="9:13">
      <c r="I294" s="589"/>
      <c r="J294" s="589"/>
      <c r="K294" s="589"/>
      <c r="L294" s="589"/>
      <c r="M294" s="589"/>
    </row>
    <row r="295" customHeight="1" spans="9:13">
      <c r="I295" s="589"/>
      <c r="J295" s="589"/>
      <c r="K295" s="589"/>
      <c r="L295" s="589"/>
      <c r="M295" s="589"/>
    </row>
    <row r="296" customHeight="1" spans="9:13">
      <c r="I296" s="589"/>
      <c r="J296" s="589"/>
      <c r="K296" s="589"/>
      <c r="L296" s="589"/>
      <c r="M296" s="589"/>
    </row>
    <row r="297" customHeight="1" spans="9:13">
      <c r="I297" s="589"/>
      <c r="J297" s="589"/>
      <c r="K297" s="589"/>
      <c r="L297" s="589"/>
      <c r="M297" s="589"/>
    </row>
    <row r="298" customHeight="1" spans="9:13">
      <c r="I298" s="589"/>
      <c r="J298" s="589"/>
      <c r="K298" s="589"/>
      <c r="L298" s="589"/>
      <c r="M298" s="589"/>
    </row>
    <row r="299" customHeight="1" spans="9:13">
      <c r="I299" s="589"/>
      <c r="J299" s="589"/>
      <c r="K299" s="589"/>
      <c r="L299" s="589"/>
      <c r="M299" s="589"/>
    </row>
    <row r="300" customHeight="1" spans="9:13">
      <c r="I300" s="589"/>
      <c r="J300" s="589"/>
      <c r="K300" s="589"/>
      <c r="L300" s="589"/>
      <c r="M300" s="589"/>
    </row>
    <row r="301" customHeight="1" spans="9:13">
      <c r="I301" s="589"/>
      <c r="J301" s="589"/>
      <c r="K301" s="589"/>
      <c r="L301" s="589"/>
      <c r="M301" s="589"/>
    </row>
    <row r="302" customHeight="1" spans="9:13">
      <c r="I302" s="589"/>
      <c r="J302" s="589"/>
      <c r="K302" s="589"/>
      <c r="L302" s="589"/>
      <c r="M302" s="589"/>
    </row>
    <row r="303" customHeight="1" spans="9:13">
      <c r="I303" s="589"/>
      <c r="J303" s="589"/>
      <c r="K303" s="589"/>
      <c r="L303" s="589"/>
      <c r="M303" s="589"/>
    </row>
    <row r="304" customHeight="1" spans="9:13">
      <c r="I304" s="589"/>
      <c r="J304" s="589"/>
      <c r="K304" s="589"/>
      <c r="L304" s="589"/>
      <c r="M304" s="589"/>
    </row>
    <row r="305" customHeight="1" spans="9:13">
      <c r="I305" s="589"/>
      <c r="J305" s="589"/>
      <c r="K305" s="589"/>
      <c r="L305" s="589"/>
      <c r="M305" s="589"/>
    </row>
    <row r="306" customHeight="1" spans="9:13">
      <c r="I306" s="589"/>
      <c r="J306" s="589"/>
      <c r="K306" s="589"/>
      <c r="L306" s="589"/>
      <c r="M306" s="589"/>
    </row>
    <row r="307" customHeight="1" spans="9:13">
      <c r="I307" s="589"/>
      <c r="J307" s="589"/>
      <c r="K307" s="589"/>
      <c r="L307" s="589"/>
      <c r="M307" s="589"/>
    </row>
    <row r="308" customHeight="1" spans="9:13">
      <c r="I308" s="589"/>
      <c r="J308" s="589"/>
      <c r="K308" s="589"/>
      <c r="L308" s="589"/>
      <c r="M308" s="589"/>
    </row>
    <row r="309" customHeight="1" spans="9:13">
      <c r="I309" s="589"/>
      <c r="J309" s="589"/>
      <c r="K309" s="589"/>
      <c r="L309" s="589"/>
      <c r="M309" s="589"/>
    </row>
    <row r="310" customHeight="1" spans="9:13">
      <c r="I310" s="589"/>
      <c r="J310" s="589"/>
      <c r="K310" s="589"/>
      <c r="L310" s="589"/>
      <c r="M310" s="589"/>
    </row>
    <row r="311" customHeight="1" spans="9:13">
      <c r="I311" s="589"/>
      <c r="J311" s="589"/>
      <c r="K311" s="589"/>
      <c r="L311" s="589"/>
      <c r="M311" s="589"/>
    </row>
    <row r="312" customHeight="1" spans="9:13">
      <c r="I312" s="589"/>
      <c r="J312" s="589"/>
      <c r="K312" s="589"/>
      <c r="L312" s="589"/>
      <c r="M312" s="589"/>
    </row>
    <row r="313" customHeight="1" spans="9:13">
      <c r="I313" s="589"/>
      <c r="J313" s="589"/>
      <c r="K313" s="589"/>
      <c r="L313" s="589"/>
      <c r="M313" s="589"/>
    </row>
    <row r="314" customHeight="1" spans="9:13">
      <c r="I314" s="589"/>
      <c r="J314" s="589"/>
      <c r="K314" s="589"/>
      <c r="L314" s="589"/>
      <c r="M314" s="589"/>
    </row>
    <row r="315" customHeight="1" spans="9:13">
      <c r="I315" s="589"/>
      <c r="J315" s="589"/>
      <c r="K315" s="589"/>
      <c r="L315" s="589"/>
      <c r="M315" s="589"/>
    </row>
    <row r="316" customHeight="1" spans="9:13">
      <c r="I316" s="589"/>
      <c r="J316" s="589"/>
      <c r="K316" s="589"/>
      <c r="L316" s="589"/>
      <c r="M316" s="589"/>
    </row>
    <row r="317" customHeight="1" spans="9:13">
      <c r="I317" s="589"/>
      <c r="J317" s="589"/>
      <c r="K317" s="589"/>
      <c r="L317" s="589"/>
      <c r="M317" s="589"/>
    </row>
    <row r="318" customHeight="1" spans="9:13">
      <c r="I318" s="589"/>
      <c r="J318" s="589"/>
      <c r="K318" s="589"/>
      <c r="L318" s="589"/>
      <c r="M318" s="589"/>
    </row>
    <row r="319" customHeight="1" spans="9:13">
      <c r="I319" s="589"/>
      <c r="J319" s="589"/>
      <c r="K319" s="589"/>
      <c r="L319" s="589"/>
      <c r="M319" s="589"/>
    </row>
    <row r="320" customHeight="1" spans="9:13">
      <c r="I320" s="589"/>
      <c r="J320" s="589"/>
      <c r="K320" s="589"/>
      <c r="L320" s="589"/>
      <c r="M320" s="589"/>
    </row>
    <row r="321" customHeight="1" spans="9:13">
      <c r="I321" s="589"/>
      <c r="J321" s="589"/>
      <c r="K321" s="589"/>
      <c r="L321" s="589"/>
      <c r="M321" s="589"/>
    </row>
    <row r="322" customHeight="1" spans="9:13">
      <c r="I322" s="589"/>
      <c r="J322" s="589"/>
      <c r="K322" s="589"/>
      <c r="L322" s="589"/>
      <c r="M322" s="589"/>
    </row>
    <row r="323" customHeight="1" spans="9:13">
      <c r="I323" s="589"/>
      <c r="J323" s="589"/>
      <c r="K323" s="589"/>
      <c r="L323" s="589"/>
      <c r="M323" s="589"/>
    </row>
    <row r="324" customHeight="1" spans="9:13">
      <c r="I324" s="589"/>
      <c r="J324" s="589"/>
      <c r="K324" s="589"/>
      <c r="L324" s="589"/>
      <c r="M324" s="589"/>
    </row>
    <row r="325" customHeight="1" spans="9:13">
      <c r="I325" s="589"/>
      <c r="J325" s="589"/>
      <c r="K325" s="589"/>
      <c r="L325" s="589"/>
      <c r="M325" s="589"/>
    </row>
    <row r="326" customHeight="1" spans="9:13">
      <c r="I326" s="589"/>
      <c r="J326" s="589"/>
      <c r="K326" s="589"/>
      <c r="L326" s="589"/>
      <c r="M326" s="589"/>
    </row>
    <row r="327" customHeight="1" spans="9:13">
      <c r="I327" s="589"/>
      <c r="J327" s="589"/>
      <c r="K327" s="589"/>
      <c r="L327" s="589"/>
      <c r="M327" s="589"/>
    </row>
    <row r="328" customHeight="1" spans="9:13">
      <c r="I328" s="589"/>
      <c r="J328" s="589"/>
      <c r="K328" s="589"/>
      <c r="L328" s="589"/>
      <c r="M328" s="589"/>
    </row>
    <row r="329" customHeight="1" spans="9:13">
      <c r="I329" s="589"/>
      <c r="J329" s="589"/>
      <c r="K329" s="589"/>
      <c r="L329" s="589"/>
      <c r="M329" s="589"/>
    </row>
    <row r="330" customHeight="1" spans="9:13">
      <c r="I330" s="589"/>
      <c r="J330" s="589"/>
      <c r="K330" s="589"/>
      <c r="L330" s="589"/>
      <c r="M330" s="589"/>
    </row>
    <row r="331" customHeight="1" spans="9:13">
      <c r="I331" s="589"/>
      <c r="J331" s="589"/>
      <c r="K331" s="589"/>
      <c r="L331" s="589"/>
      <c r="M331" s="589"/>
    </row>
    <row r="332" customHeight="1" spans="9:13">
      <c r="I332" s="589"/>
      <c r="J332" s="589"/>
      <c r="K332" s="589"/>
      <c r="L332" s="589"/>
      <c r="M332" s="589"/>
    </row>
    <row r="333" customHeight="1" spans="9:13">
      <c r="I333" s="589"/>
      <c r="J333" s="589"/>
      <c r="K333" s="589"/>
      <c r="L333" s="589"/>
      <c r="M333" s="589"/>
    </row>
    <row r="334" customHeight="1" spans="9:13">
      <c r="I334" s="589"/>
      <c r="J334" s="589"/>
      <c r="K334" s="589"/>
      <c r="L334" s="589"/>
      <c r="M334" s="589"/>
    </row>
    <row r="335" customHeight="1" spans="9:13">
      <c r="I335" s="589"/>
      <c r="J335" s="589"/>
      <c r="K335" s="589"/>
      <c r="L335" s="589"/>
      <c r="M335" s="589"/>
    </row>
    <row r="336" customHeight="1" spans="9:13">
      <c r="I336" s="589"/>
      <c r="J336" s="589"/>
      <c r="K336" s="589"/>
      <c r="L336" s="589"/>
      <c r="M336" s="589"/>
    </row>
    <row r="337" customHeight="1" spans="9:13">
      <c r="I337" s="589"/>
      <c r="J337" s="589"/>
      <c r="K337" s="589"/>
      <c r="L337" s="589"/>
      <c r="M337" s="589"/>
    </row>
    <row r="338" customHeight="1" spans="9:13">
      <c r="I338" s="589"/>
      <c r="J338" s="589"/>
      <c r="K338" s="589"/>
      <c r="L338" s="589"/>
      <c r="M338" s="589"/>
    </row>
    <row r="339" customHeight="1" spans="9:13">
      <c r="I339" s="589"/>
      <c r="J339" s="589"/>
      <c r="K339" s="589"/>
      <c r="L339" s="589"/>
      <c r="M339" s="589"/>
    </row>
    <row r="340" customHeight="1" spans="9:13">
      <c r="I340" s="589"/>
      <c r="J340" s="589"/>
      <c r="K340" s="589"/>
      <c r="L340" s="589"/>
      <c r="M340" s="589"/>
    </row>
    <row r="341" customHeight="1" spans="9:13">
      <c r="I341" s="589"/>
      <c r="J341" s="589"/>
      <c r="K341" s="589"/>
      <c r="L341" s="589"/>
      <c r="M341" s="589"/>
    </row>
    <row r="342" customHeight="1" spans="9:13">
      <c r="I342" s="589"/>
      <c r="J342" s="589"/>
      <c r="K342" s="589"/>
      <c r="L342" s="589"/>
      <c r="M342" s="589"/>
    </row>
    <row r="343" customHeight="1" spans="9:13">
      <c r="I343" s="589"/>
      <c r="J343" s="589"/>
      <c r="K343" s="589"/>
      <c r="L343" s="589"/>
      <c r="M343" s="589"/>
    </row>
    <row r="344" customHeight="1" spans="9:13">
      <c r="I344" s="589"/>
      <c r="J344" s="589"/>
      <c r="K344" s="589"/>
      <c r="L344" s="589"/>
      <c r="M344" s="589"/>
    </row>
    <row r="345" customHeight="1" spans="9:13">
      <c r="I345" s="589"/>
      <c r="J345" s="589"/>
      <c r="K345" s="589"/>
      <c r="L345" s="589"/>
      <c r="M345" s="589"/>
    </row>
    <row r="346" customHeight="1" spans="9:13">
      <c r="I346" s="589"/>
      <c r="J346" s="589"/>
      <c r="K346" s="589"/>
      <c r="L346" s="589"/>
      <c r="M346" s="589"/>
    </row>
    <row r="347" customHeight="1" spans="9:13">
      <c r="I347" s="589"/>
      <c r="J347" s="589"/>
      <c r="K347" s="589"/>
      <c r="L347" s="589"/>
      <c r="M347" s="589"/>
    </row>
    <row r="348" customHeight="1" spans="9:13">
      <c r="I348" s="589"/>
      <c r="J348" s="589"/>
      <c r="K348" s="589"/>
      <c r="L348" s="589"/>
      <c r="M348" s="589"/>
    </row>
    <row r="349" customHeight="1" spans="9:13">
      <c r="I349" s="589"/>
      <c r="J349" s="589"/>
      <c r="K349" s="589"/>
      <c r="L349" s="589"/>
      <c r="M349" s="589"/>
    </row>
    <row r="350" customHeight="1" spans="9:13">
      <c r="I350" s="589"/>
      <c r="J350" s="589"/>
      <c r="K350" s="589"/>
      <c r="L350" s="589"/>
      <c r="M350" s="589"/>
    </row>
    <row r="351" customHeight="1" spans="9:13">
      <c r="I351" s="589"/>
      <c r="J351" s="589"/>
      <c r="K351" s="589"/>
      <c r="L351" s="589"/>
      <c r="M351" s="589"/>
    </row>
    <row r="352" customHeight="1" spans="9:13">
      <c r="I352" s="589"/>
      <c r="J352" s="589"/>
      <c r="K352" s="589"/>
      <c r="L352" s="589"/>
      <c r="M352" s="589"/>
    </row>
    <row r="353" customHeight="1" spans="9:13">
      <c r="I353" s="589"/>
      <c r="J353" s="589"/>
      <c r="K353" s="589"/>
      <c r="L353" s="589"/>
      <c r="M353" s="589"/>
    </row>
    <row r="354" customHeight="1" spans="9:13">
      <c r="I354" s="589"/>
      <c r="J354" s="589"/>
      <c r="K354" s="589"/>
      <c r="L354" s="589"/>
      <c r="M354" s="589"/>
    </row>
    <row r="355" customHeight="1" spans="9:13">
      <c r="I355" s="589"/>
      <c r="J355" s="589"/>
      <c r="K355" s="589"/>
      <c r="L355" s="589"/>
      <c r="M355" s="589"/>
    </row>
    <row r="356" customHeight="1" spans="9:13">
      <c r="I356" s="589"/>
      <c r="J356" s="589"/>
      <c r="K356" s="589"/>
      <c r="L356" s="589"/>
      <c r="M356" s="589"/>
    </row>
    <row r="357" customHeight="1" spans="9:13">
      <c r="I357" s="589"/>
      <c r="J357" s="589"/>
      <c r="K357" s="589"/>
      <c r="L357" s="589"/>
      <c r="M357" s="589"/>
    </row>
    <row r="358" customHeight="1" spans="9:13">
      <c r="I358" s="589"/>
      <c r="J358" s="589"/>
      <c r="K358" s="589"/>
      <c r="L358" s="589"/>
      <c r="M358" s="589"/>
    </row>
    <row r="359" customHeight="1" spans="9:13">
      <c r="I359" s="589"/>
      <c r="J359" s="589"/>
      <c r="K359" s="589"/>
      <c r="L359" s="589"/>
      <c r="M359" s="589"/>
    </row>
    <row r="360" customHeight="1" spans="9:13">
      <c r="I360" s="589"/>
      <c r="J360" s="589"/>
      <c r="K360" s="589"/>
      <c r="L360" s="589"/>
      <c r="M360" s="589"/>
    </row>
    <row r="361" customHeight="1" spans="9:13">
      <c r="I361" s="589"/>
      <c r="J361" s="589"/>
      <c r="K361" s="589"/>
      <c r="L361" s="589"/>
      <c r="M361" s="589"/>
    </row>
    <row r="362" customHeight="1" spans="9:13">
      <c r="I362" s="589"/>
      <c r="J362" s="589"/>
      <c r="K362" s="589"/>
      <c r="L362" s="589"/>
      <c r="M362" s="589"/>
    </row>
    <row r="363" customHeight="1" spans="9:13">
      <c r="I363" s="589"/>
      <c r="J363" s="589"/>
      <c r="K363" s="589"/>
      <c r="L363" s="589"/>
      <c r="M363" s="589"/>
    </row>
    <row r="364" customHeight="1" spans="9:13">
      <c r="I364" s="589"/>
      <c r="J364" s="589"/>
      <c r="K364" s="589"/>
      <c r="L364" s="589"/>
      <c r="M364" s="589"/>
    </row>
    <row r="365" customHeight="1" spans="9:13">
      <c r="I365" s="589"/>
      <c r="J365" s="589"/>
      <c r="K365" s="589"/>
      <c r="L365" s="589"/>
      <c r="M365" s="589"/>
    </row>
    <row r="366" customHeight="1" spans="9:13">
      <c r="I366" s="589"/>
      <c r="J366" s="589"/>
      <c r="K366" s="589"/>
      <c r="L366" s="589"/>
      <c r="M366" s="589"/>
    </row>
    <row r="367" customHeight="1" spans="9:13">
      <c r="I367" s="589"/>
      <c r="J367" s="589"/>
      <c r="K367" s="589"/>
      <c r="L367" s="589"/>
      <c r="M367" s="589"/>
    </row>
    <row r="368" customHeight="1" spans="9:13">
      <c r="I368" s="589"/>
      <c r="J368" s="589"/>
      <c r="K368" s="589"/>
      <c r="L368" s="589"/>
      <c r="M368" s="589"/>
    </row>
    <row r="369" customHeight="1" spans="9:13">
      <c r="I369" s="589"/>
      <c r="J369" s="589"/>
      <c r="K369" s="589"/>
      <c r="L369" s="589"/>
      <c r="M369" s="589"/>
    </row>
    <row r="370" customHeight="1" spans="9:13">
      <c r="I370" s="589"/>
      <c r="J370" s="589"/>
      <c r="K370" s="589"/>
      <c r="L370" s="589"/>
      <c r="M370" s="589"/>
    </row>
    <row r="371" customHeight="1" spans="9:13">
      <c r="I371" s="589"/>
      <c r="J371" s="589"/>
      <c r="K371" s="589"/>
      <c r="L371" s="589"/>
      <c r="M371" s="589"/>
    </row>
    <row r="372" customHeight="1" spans="9:13">
      <c r="I372" s="589"/>
      <c r="J372" s="589"/>
      <c r="K372" s="589"/>
      <c r="L372" s="589"/>
      <c r="M372" s="589"/>
    </row>
    <row r="373" customHeight="1" spans="9:13">
      <c r="I373" s="589"/>
      <c r="J373" s="589"/>
      <c r="K373" s="589"/>
      <c r="L373" s="589"/>
      <c r="M373" s="589"/>
    </row>
    <row r="374" customHeight="1" spans="9:13">
      <c r="I374" s="589"/>
      <c r="J374" s="589"/>
      <c r="K374" s="589"/>
      <c r="L374" s="589"/>
      <c r="M374" s="589"/>
    </row>
    <row r="375" customHeight="1" spans="9:13">
      <c r="I375" s="589"/>
      <c r="J375" s="589"/>
      <c r="K375" s="589"/>
      <c r="L375" s="589"/>
      <c r="M375" s="589"/>
    </row>
    <row r="376" customHeight="1" spans="9:13">
      <c r="I376" s="589"/>
      <c r="J376" s="589"/>
      <c r="K376" s="589"/>
      <c r="L376" s="589"/>
      <c r="M376" s="589"/>
    </row>
    <row r="377" customHeight="1" spans="9:13">
      <c r="I377" s="589"/>
      <c r="J377" s="589"/>
      <c r="K377" s="589"/>
      <c r="L377" s="589"/>
      <c r="M377" s="589"/>
    </row>
    <row r="378" customHeight="1" spans="9:13">
      <c r="I378" s="589"/>
      <c r="J378" s="589"/>
      <c r="K378" s="589"/>
      <c r="L378" s="589"/>
      <c r="M378" s="589"/>
    </row>
    <row r="379" customHeight="1" spans="9:13">
      <c r="I379" s="589"/>
      <c r="J379" s="589"/>
      <c r="K379" s="589"/>
      <c r="L379" s="589"/>
      <c r="M379" s="589"/>
    </row>
    <row r="380" customHeight="1" spans="9:13">
      <c r="I380" s="589"/>
      <c r="J380" s="589"/>
      <c r="K380" s="589"/>
      <c r="L380" s="589"/>
      <c r="M380" s="589"/>
    </row>
    <row r="381" customHeight="1" spans="9:13">
      <c r="I381" s="589"/>
      <c r="J381" s="589"/>
      <c r="K381" s="589"/>
      <c r="L381" s="589"/>
      <c r="M381" s="589"/>
    </row>
    <row r="382" customHeight="1" spans="9:13">
      <c r="I382" s="589"/>
      <c r="J382" s="589"/>
      <c r="K382" s="589"/>
      <c r="L382" s="589"/>
      <c r="M382" s="589"/>
    </row>
    <row r="383" customHeight="1" spans="9:13">
      <c r="I383" s="589"/>
      <c r="J383" s="589"/>
      <c r="K383" s="589"/>
      <c r="L383" s="589"/>
      <c r="M383" s="589"/>
    </row>
    <row r="384" customHeight="1" spans="9:13">
      <c r="I384" s="589"/>
      <c r="J384" s="589"/>
      <c r="K384" s="589"/>
      <c r="L384" s="589"/>
      <c r="M384" s="589"/>
    </row>
    <row r="385" customHeight="1" spans="9:13">
      <c r="I385" s="589"/>
      <c r="J385" s="589"/>
      <c r="K385" s="589"/>
      <c r="L385" s="589"/>
      <c r="M385" s="589"/>
    </row>
    <row r="386" customHeight="1" spans="9:13">
      <c r="I386" s="589"/>
      <c r="J386" s="589"/>
      <c r="K386" s="589"/>
      <c r="L386" s="589"/>
      <c r="M386" s="589"/>
    </row>
    <row r="387" customHeight="1" spans="9:13">
      <c r="I387" s="589"/>
      <c r="J387" s="589"/>
      <c r="K387" s="589"/>
      <c r="L387" s="589"/>
      <c r="M387" s="589"/>
    </row>
    <row r="388" customHeight="1" spans="9:13">
      <c r="I388" s="589"/>
      <c r="J388" s="589"/>
      <c r="K388" s="589"/>
      <c r="L388" s="589"/>
      <c r="M388" s="589"/>
    </row>
    <row r="389" customHeight="1" spans="9:13">
      <c r="I389" s="589"/>
      <c r="J389" s="589"/>
      <c r="K389" s="589"/>
      <c r="L389" s="589"/>
      <c r="M389" s="589"/>
    </row>
    <row r="390" customHeight="1" spans="9:13">
      <c r="I390" s="589"/>
      <c r="J390" s="589"/>
      <c r="K390" s="589"/>
      <c r="L390" s="589"/>
      <c r="M390" s="589"/>
    </row>
    <row r="391" customHeight="1" spans="9:13">
      <c r="I391" s="589"/>
      <c r="J391" s="589"/>
      <c r="K391" s="589"/>
      <c r="L391" s="589"/>
      <c r="M391" s="589"/>
    </row>
    <row r="392" customHeight="1" spans="9:13">
      <c r="I392" s="589"/>
      <c r="J392" s="589"/>
      <c r="K392" s="589"/>
      <c r="L392" s="589"/>
      <c r="M392" s="589"/>
    </row>
    <row r="393" customHeight="1" spans="9:13">
      <c r="I393" s="589"/>
      <c r="J393" s="589"/>
      <c r="K393" s="589"/>
      <c r="L393" s="589"/>
      <c r="M393" s="589"/>
    </row>
    <row r="394" customHeight="1" spans="9:13">
      <c r="I394" s="589"/>
      <c r="J394" s="589"/>
      <c r="K394" s="589"/>
      <c r="L394" s="589"/>
      <c r="M394" s="589"/>
    </row>
    <row r="395" customHeight="1" spans="9:13">
      <c r="I395" s="589"/>
      <c r="J395" s="589"/>
      <c r="K395" s="589"/>
      <c r="L395" s="589"/>
      <c r="M395" s="589"/>
    </row>
    <row r="396" customHeight="1" spans="9:13">
      <c r="I396" s="589"/>
      <c r="J396" s="589"/>
      <c r="K396" s="589"/>
      <c r="L396" s="589"/>
      <c r="M396" s="589"/>
    </row>
    <row r="397" customHeight="1" spans="9:13">
      <c r="I397" s="589"/>
      <c r="J397" s="589"/>
      <c r="K397" s="589"/>
      <c r="L397" s="589"/>
      <c r="M397" s="589"/>
    </row>
    <row r="398" customHeight="1" spans="9:13">
      <c r="I398" s="589"/>
      <c r="J398" s="589"/>
      <c r="K398" s="589"/>
      <c r="L398" s="589"/>
      <c r="M398" s="589"/>
    </row>
    <row r="399" customHeight="1" spans="9:13">
      <c r="I399" s="589"/>
      <c r="J399" s="589"/>
      <c r="K399" s="589"/>
      <c r="L399" s="589"/>
      <c r="M399" s="589"/>
    </row>
    <row r="400" customHeight="1" spans="9:13">
      <c r="I400" s="589"/>
      <c r="J400" s="589"/>
      <c r="K400" s="589"/>
      <c r="L400" s="589"/>
      <c r="M400" s="589"/>
    </row>
    <row r="401" customHeight="1" spans="9:13">
      <c r="I401" s="589"/>
      <c r="J401" s="589"/>
      <c r="K401" s="589"/>
      <c r="L401" s="589"/>
      <c r="M401" s="589"/>
    </row>
    <row r="402" customHeight="1" spans="9:13">
      <c r="I402" s="589"/>
      <c r="J402" s="589"/>
      <c r="K402" s="589"/>
      <c r="L402" s="589"/>
      <c r="M402" s="589"/>
    </row>
    <row r="403" customHeight="1" spans="9:13">
      <c r="I403" s="589"/>
      <c r="J403" s="589"/>
      <c r="K403" s="589"/>
      <c r="L403" s="589"/>
      <c r="M403" s="589"/>
    </row>
    <row r="404" customHeight="1" spans="9:13">
      <c r="I404" s="589"/>
      <c r="J404" s="589"/>
      <c r="K404" s="589"/>
      <c r="L404" s="589"/>
      <c r="M404" s="589"/>
    </row>
    <row r="405" customHeight="1" spans="9:13">
      <c r="I405" s="589"/>
      <c r="J405" s="589"/>
      <c r="K405" s="589"/>
      <c r="L405" s="589"/>
      <c r="M405" s="589"/>
    </row>
    <row r="406" customHeight="1" spans="9:13">
      <c r="I406" s="589"/>
      <c r="J406" s="589"/>
      <c r="K406" s="589"/>
      <c r="L406" s="589"/>
      <c r="M406" s="589"/>
    </row>
    <row r="407" customHeight="1" spans="9:13">
      <c r="I407" s="589"/>
      <c r="J407" s="589"/>
      <c r="K407" s="589"/>
      <c r="L407" s="589"/>
      <c r="M407" s="589"/>
    </row>
    <row r="408" customHeight="1" spans="9:13">
      <c r="I408" s="589"/>
      <c r="J408" s="589"/>
      <c r="K408" s="589"/>
      <c r="L408" s="589"/>
      <c r="M408" s="589"/>
    </row>
    <row r="409" customHeight="1" spans="9:13">
      <c r="I409" s="589"/>
      <c r="J409" s="589"/>
      <c r="K409" s="589"/>
      <c r="L409" s="589"/>
      <c r="M409" s="589"/>
    </row>
    <row r="410" customHeight="1" spans="9:13">
      <c r="I410" s="589"/>
      <c r="J410" s="589"/>
      <c r="K410" s="589"/>
      <c r="L410" s="589"/>
      <c r="M410" s="589"/>
    </row>
    <row r="411" customHeight="1" spans="9:13">
      <c r="I411" s="589"/>
      <c r="J411" s="589"/>
      <c r="K411" s="589"/>
      <c r="L411" s="589"/>
      <c r="M411" s="589"/>
    </row>
    <row r="412" customHeight="1" spans="9:13">
      <c r="I412" s="589"/>
      <c r="J412" s="589"/>
      <c r="K412" s="589"/>
      <c r="L412" s="589"/>
      <c r="M412" s="589"/>
    </row>
    <row r="413" customHeight="1" spans="9:13">
      <c r="I413" s="589"/>
      <c r="J413" s="589"/>
      <c r="K413" s="589"/>
      <c r="L413" s="589"/>
      <c r="M413" s="589"/>
    </row>
    <row r="414" customHeight="1" spans="9:13">
      <c r="I414" s="589"/>
      <c r="J414" s="589"/>
      <c r="K414" s="589"/>
      <c r="L414" s="589"/>
      <c r="M414" s="589"/>
    </row>
    <row r="415" customHeight="1" spans="9:13">
      <c r="I415" s="589"/>
      <c r="J415" s="589"/>
      <c r="K415" s="589"/>
      <c r="L415" s="589"/>
      <c r="M415" s="589"/>
    </row>
    <row r="416" customHeight="1" spans="9:13">
      <c r="I416" s="589"/>
      <c r="J416" s="589"/>
      <c r="K416" s="589"/>
      <c r="L416" s="589"/>
      <c r="M416" s="589"/>
    </row>
    <row r="417" customHeight="1" spans="9:13">
      <c r="I417" s="589"/>
      <c r="J417" s="589"/>
      <c r="K417" s="589"/>
      <c r="L417" s="589"/>
      <c r="M417" s="589"/>
    </row>
    <row r="418" customHeight="1" spans="9:13">
      <c r="I418" s="589"/>
      <c r="J418" s="589"/>
      <c r="K418" s="589"/>
      <c r="L418" s="589"/>
      <c r="M418" s="589"/>
    </row>
    <row r="419" customHeight="1" spans="9:13">
      <c r="I419" s="589"/>
      <c r="J419" s="589"/>
      <c r="K419" s="589"/>
      <c r="L419" s="589"/>
      <c r="M419" s="589"/>
    </row>
    <row r="420" customHeight="1" spans="9:13">
      <c r="I420" s="589"/>
      <c r="J420" s="589"/>
      <c r="K420" s="589"/>
      <c r="L420" s="589"/>
      <c r="M420" s="589"/>
    </row>
    <row r="421" customHeight="1" spans="9:13">
      <c r="I421" s="589"/>
      <c r="J421" s="589"/>
      <c r="K421" s="589"/>
      <c r="L421" s="589"/>
      <c r="M421" s="589"/>
    </row>
    <row r="422" customHeight="1" spans="9:13">
      <c r="I422" s="589"/>
      <c r="J422" s="589"/>
      <c r="K422" s="589"/>
      <c r="L422" s="589"/>
      <c r="M422" s="589"/>
    </row>
    <row r="423" customHeight="1" spans="9:13">
      <c r="I423" s="589"/>
      <c r="J423" s="589"/>
      <c r="K423" s="589"/>
      <c r="L423" s="589"/>
      <c r="M423" s="589"/>
    </row>
    <row r="424" customHeight="1" spans="9:13">
      <c r="I424" s="589"/>
      <c r="J424" s="589"/>
      <c r="K424" s="589"/>
      <c r="L424" s="589"/>
      <c r="M424" s="589"/>
    </row>
    <row r="425" customHeight="1" spans="9:13">
      <c r="I425" s="589"/>
      <c r="J425" s="589"/>
      <c r="K425" s="589"/>
      <c r="L425" s="589"/>
      <c r="M425" s="589"/>
    </row>
    <row r="426" customHeight="1" spans="9:13">
      <c r="I426" s="589"/>
      <c r="J426" s="589"/>
      <c r="K426" s="589"/>
      <c r="L426" s="589"/>
      <c r="M426" s="589"/>
    </row>
    <row r="427" customHeight="1" spans="9:13">
      <c r="I427" s="589"/>
      <c r="J427" s="589"/>
      <c r="K427" s="589"/>
      <c r="L427" s="589"/>
      <c r="M427" s="589"/>
    </row>
    <row r="428" customHeight="1" spans="9:13">
      <c r="I428" s="589"/>
      <c r="J428" s="589"/>
      <c r="K428" s="589"/>
      <c r="L428" s="589"/>
      <c r="M428" s="589"/>
    </row>
    <row r="429" customHeight="1" spans="9:13">
      <c r="I429" s="589"/>
      <c r="J429" s="589"/>
      <c r="K429" s="589"/>
      <c r="L429" s="589"/>
      <c r="M429" s="589"/>
    </row>
    <row r="430" customHeight="1" spans="9:13">
      <c r="I430" s="589"/>
      <c r="J430" s="589"/>
      <c r="K430" s="589"/>
      <c r="L430" s="589"/>
      <c r="M430" s="589"/>
    </row>
    <row r="431" customHeight="1" spans="9:13">
      <c r="I431" s="589"/>
      <c r="J431" s="589"/>
      <c r="K431" s="589"/>
      <c r="L431" s="589"/>
      <c r="M431" s="589"/>
    </row>
    <row r="432" customHeight="1" spans="9:13">
      <c r="I432" s="589"/>
      <c r="J432" s="589"/>
      <c r="K432" s="589"/>
      <c r="L432" s="589"/>
      <c r="M432" s="589"/>
    </row>
    <row r="433" customHeight="1" spans="9:13">
      <c r="I433" s="589"/>
      <c r="J433" s="589"/>
      <c r="K433" s="589"/>
      <c r="L433" s="589"/>
      <c r="M433" s="589"/>
    </row>
    <row r="434" customHeight="1" spans="9:13">
      <c r="I434" s="589"/>
      <c r="J434" s="589"/>
      <c r="K434" s="589"/>
      <c r="L434" s="589"/>
      <c r="M434" s="589"/>
    </row>
    <row r="435" customHeight="1" spans="9:13">
      <c r="I435" s="589"/>
      <c r="J435" s="589"/>
      <c r="K435" s="589"/>
      <c r="L435" s="589"/>
      <c r="M435" s="589"/>
    </row>
    <row r="436" customHeight="1" spans="9:13">
      <c r="I436" s="589"/>
      <c r="J436" s="589"/>
      <c r="K436" s="589"/>
      <c r="L436" s="589"/>
      <c r="M436" s="589"/>
    </row>
    <row r="437" customHeight="1" spans="9:13">
      <c r="I437" s="589"/>
      <c r="J437" s="589"/>
      <c r="K437" s="589"/>
      <c r="L437" s="589"/>
      <c r="M437" s="589"/>
    </row>
    <row r="438" customHeight="1" spans="9:13">
      <c r="I438" s="589"/>
      <c r="J438" s="589"/>
      <c r="K438" s="589"/>
      <c r="L438" s="589"/>
      <c r="M438" s="589"/>
    </row>
    <row r="439" customHeight="1" spans="9:13">
      <c r="I439" s="589"/>
      <c r="J439" s="589"/>
      <c r="K439" s="589"/>
      <c r="L439" s="589"/>
      <c r="M439" s="589"/>
    </row>
    <row r="440" customHeight="1" spans="9:13">
      <c r="I440" s="589"/>
      <c r="J440" s="589"/>
      <c r="K440" s="589"/>
      <c r="L440" s="589"/>
      <c r="M440" s="589"/>
    </row>
    <row r="441" customHeight="1" spans="9:13">
      <c r="I441" s="589"/>
      <c r="J441" s="589"/>
      <c r="K441" s="589"/>
      <c r="L441" s="589"/>
      <c r="M441" s="589"/>
    </row>
    <row r="442" customHeight="1" spans="9:13">
      <c r="I442" s="589"/>
      <c r="J442" s="589"/>
      <c r="K442" s="589"/>
      <c r="L442" s="589"/>
      <c r="M442" s="589"/>
    </row>
    <row r="443" customHeight="1" spans="9:13">
      <c r="I443" s="589"/>
      <c r="J443" s="589"/>
      <c r="K443" s="589"/>
      <c r="L443" s="589"/>
      <c r="M443" s="589"/>
    </row>
    <row r="444" customHeight="1" spans="9:13">
      <c r="I444" s="589"/>
      <c r="J444" s="589"/>
      <c r="K444" s="589"/>
      <c r="L444" s="589"/>
      <c r="M444" s="589"/>
    </row>
    <row r="445" customHeight="1" spans="9:13">
      <c r="I445" s="589"/>
      <c r="J445" s="589"/>
      <c r="K445" s="589"/>
      <c r="L445" s="589"/>
      <c r="M445" s="589"/>
    </row>
    <row r="446" customHeight="1" spans="9:13">
      <c r="I446" s="589"/>
      <c r="J446" s="589"/>
      <c r="K446" s="589"/>
      <c r="L446" s="589"/>
      <c r="M446" s="589"/>
    </row>
    <row r="447" customHeight="1" spans="9:13">
      <c r="I447" s="589"/>
      <c r="J447" s="589"/>
      <c r="K447" s="589"/>
      <c r="L447" s="589"/>
      <c r="M447" s="589"/>
    </row>
    <row r="448" customHeight="1" spans="9:13">
      <c r="I448" s="589"/>
      <c r="J448" s="589"/>
      <c r="K448" s="589"/>
      <c r="L448" s="589"/>
      <c r="M448" s="589"/>
    </row>
    <row r="449" customHeight="1" spans="9:13">
      <c r="I449" s="589"/>
      <c r="J449" s="589"/>
      <c r="K449" s="589"/>
      <c r="L449" s="589"/>
      <c r="M449" s="589"/>
    </row>
    <row r="450" customHeight="1" spans="9:13">
      <c r="I450" s="589"/>
      <c r="J450" s="589"/>
      <c r="K450" s="589"/>
      <c r="L450" s="589"/>
      <c r="M450" s="589"/>
    </row>
    <row r="451" customHeight="1" spans="9:13">
      <c r="I451" s="589"/>
      <c r="J451" s="589"/>
      <c r="K451" s="589"/>
      <c r="L451" s="589"/>
      <c r="M451" s="589"/>
    </row>
    <row r="452" customHeight="1" spans="9:13">
      <c r="I452" s="589"/>
      <c r="J452" s="589"/>
      <c r="K452" s="589"/>
      <c r="L452" s="589"/>
      <c r="M452" s="589"/>
    </row>
    <row r="453" customHeight="1" spans="9:13">
      <c r="I453" s="589"/>
      <c r="J453" s="589"/>
      <c r="K453" s="589"/>
      <c r="L453" s="589"/>
      <c r="M453" s="589"/>
    </row>
    <row r="454" customHeight="1" spans="9:13">
      <c r="I454" s="589"/>
      <c r="J454" s="589"/>
      <c r="K454" s="589"/>
      <c r="L454" s="589"/>
      <c r="M454" s="589"/>
    </row>
    <row r="455" customHeight="1" spans="9:13">
      <c r="I455" s="589"/>
      <c r="J455" s="589"/>
      <c r="K455" s="589"/>
      <c r="L455" s="589"/>
      <c r="M455" s="589"/>
    </row>
    <row r="456" customHeight="1" spans="9:13">
      <c r="I456" s="589"/>
      <c r="J456" s="589"/>
      <c r="K456" s="589"/>
      <c r="L456" s="589"/>
      <c r="M456" s="589"/>
    </row>
    <row r="457" customHeight="1" spans="9:13">
      <c r="I457" s="589"/>
      <c r="J457" s="589"/>
      <c r="K457" s="589"/>
      <c r="L457" s="589"/>
      <c r="M457" s="589"/>
    </row>
    <row r="458" customHeight="1" spans="9:13">
      <c r="I458" s="589"/>
      <c r="J458" s="589"/>
      <c r="K458" s="589"/>
      <c r="L458" s="589"/>
      <c r="M458" s="589"/>
    </row>
    <row r="459" customHeight="1" spans="9:13">
      <c r="I459" s="589"/>
      <c r="J459" s="589"/>
      <c r="K459" s="589"/>
      <c r="L459" s="589"/>
      <c r="M459" s="589"/>
    </row>
    <row r="460" customHeight="1" spans="9:13">
      <c r="I460" s="589"/>
      <c r="J460" s="589"/>
      <c r="K460" s="589"/>
      <c r="L460" s="589"/>
      <c r="M460" s="589"/>
    </row>
    <row r="461" customHeight="1" spans="9:13">
      <c r="I461" s="589"/>
      <c r="J461" s="589"/>
      <c r="K461" s="589"/>
      <c r="L461" s="589"/>
      <c r="M461" s="589"/>
    </row>
    <row r="462" customHeight="1" spans="9:13">
      <c r="I462" s="589"/>
      <c r="J462" s="589"/>
      <c r="K462" s="589"/>
      <c r="L462" s="589"/>
      <c r="M462" s="589"/>
    </row>
    <row r="463" customHeight="1" spans="9:13">
      <c r="I463" s="589"/>
      <c r="J463" s="589"/>
      <c r="K463" s="589"/>
      <c r="L463" s="589"/>
      <c r="M463" s="589"/>
    </row>
    <row r="464" customHeight="1" spans="9:13">
      <c r="I464" s="589"/>
      <c r="J464" s="589"/>
      <c r="K464" s="589"/>
      <c r="L464" s="589"/>
      <c r="M464" s="589"/>
    </row>
    <row r="465" customHeight="1" spans="9:13">
      <c r="I465" s="589"/>
      <c r="J465" s="589"/>
      <c r="K465" s="589"/>
      <c r="L465" s="589"/>
      <c r="M465" s="589"/>
    </row>
    <row r="466" customHeight="1" spans="9:13">
      <c r="I466" s="589"/>
      <c r="J466" s="589"/>
      <c r="K466" s="589"/>
      <c r="L466" s="589"/>
      <c r="M466" s="589"/>
    </row>
    <row r="467" customHeight="1" spans="9:13">
      <c r="I467" s="589"/>
      <c r="J467" s="589"/>
      <c r="K467" s="589"/>
      <c r="L467" s="589"/>
      <c r="M467" s="589"/>
    </row>
    <row r="468" customHeight="1" spans="9:13">
      <c r="I468" s="589"/>
      <c r="J468" s="589"/>
      <c r="K468" s="589"/>
      <c r="L468" s="589"/>
      <c r="M468" s="589"/>
    </row>
    <row r="469" customHeight="1" spans="9:13">
      <c r="I469" s="589"/>
      <c r="J469" s="589"/>
      <c r="K469" s="589"/>
      <c r="L469" s="589"/>
      <c r="M469" s="589"/>
    </row>
    <row r="470" customHeight="1" spans="9:13">
      <c r="I470" s="589"/>
      <c r="J470" s="589"/>
      <c r="K470" s="589"/>
      <c r="L470" s="589"/>
      <c r="M470" s="589"/>
    </row>
    <row r="471" customHeight="1" spans="9:13">
      <c r="I471" s="589"/>
      <c r="J471" s="589"/>
      <c r="K471" s="589"/>
      <c r="L471" s="589"/>
      <c r="M471" s="589"/>
    </row>
    <row r="472" customHeight="1" spans="9:13">
      <c r="I472" s="589"/>
      <c r="J472" s="589"/>
      <c r="K472" s="589"/>
      <c r="L472" s="589"/>
      <c r="M472" s="589"/>
    </row>
    <row r="473" customHeight="1" spans="9:13">
      <c r="I473" s="589"/>
      <c r="J473" s="589"/>
      <c r="K473" s="589"/>
      <c r="L473" s="589"/>
      <c r="M473" s="589"/>
    </row>
    <row r="474" customHeight="1" spans="9:13">
      <c r="I474" s="589"/>
      <c r="J474" s="589"/>
      <c r="K474" s="589"/>
      <c r="L474" s="589"/>
      <c r="M474" s="589"/>
    </row>
    <row r="475" customHeight="1" spans="9:13">
      <c r="I475" s="589"/>
      <c r="J475" s="589"/>
      <c r="K475" s="589"/>
      <c r="L475" s="589"/>
      <c r="M475" s="589"/>
    </row>
    <row r="476" customHeight="1" spans="9:13">
      <c r="I476" s="589"/>
      <c r="J476" s="589"/>
      <c r="K476" s="589"/>
      <c r="L476" s="589"/>
      <c r="M476" s="589"/>
    </row>
    <row r="477" customHeight="1" spans="9:13">
      <c r="I477" s="589"/>
      <c r="J477" s="589"/>
      <c r="K477" s="589"/>
      <c r="L477" s="589"/>
      <c r="M477" s="589"/>
    </row>
    <row r="478" customHeight="1" spans="9:13">
      <c r="I478" s="589"/>
      <c r="J478" s="589"/>
      <c r="K478" s="589"/>
      <c r="L478" s="589"/>
      <c r="M478" s="589"/>
    </row>
    <row r="479" customHeight="1" spans="9:13">
      <c r="I479" s="589"/>
      <c r="J479" s="589"/>
      <c r="K479" s="589"/>
      <c r="L479" s="589"/>
      <c r="M479" s="589"/>
    </row>
    <row r="480" customHeight="1" spans="9:13">
      <c r="I480" s="589"/>
      <c r="J480" s="589"/>
      <c r="K480" s="589"/>
      <c r="L480" s="589"/>
      <c r="M480" s="589"/>
    </row>
    <row r="481" customHeight="1" spans="9:13">
      <c r="I481" s="589"/>
      <c r="J481" s="589"/>
      <c r="K481" s="589"/>
      <c r="L481" s="589"/>
      <c r="M481" s="589"/>
    </row>
    <row r="482" customHeight="1" spans="9:13">
      <c r="I482" s="589"/>
      <c r="J482" s="589"/>
      <c r="K482" s="589"/>
      <c r="L482" s="589"/>
      <c r="M482" s="589"/>
    </row>
    <row r="483" customHeight="1" spans="9:13">
      <c r="I483" s="589"/>
      <c r="J483" s="589"/>
      <c r="K483" s="589"/>
      <c r="L483" s="589"/>
      <c r="M483" s="589"/>
    </row>
    <row r="484" customHeight="1" spans="9:13">
      <c r="I484" s="589"/>
      <c r="J484" s="589"/>
      <c r="K484" s="589"/>
      <c r="L484" s="589"/>
      <c r="M484" s="589"/>
    </row>
    <row r="485" customHeight="1" spans="9:13">
      <c r="I485" s="589"/>
      <c r="J485" s="589"/>
      <c r="K485" s="589"/>
      <c r="L485" s="589"/>
      <c r="M485" s="589"/>
    </row>
    <row r="486" customHeight="1" spans="9:13">
      <c r="I486" s="589"/>
      <c r="J486" s="589"/>
      <c r="K486" s="589"/>
      <c r="L486" s="589"/>
      <c r="M486" s="589"/>
    </row>
    <row r="487" customHeight="1" spans="9:13">
      <c r="I487" s="589"/>
      <c r="J487" s="589"/>
      <c r="K487" s="589"/>
      <c r="L487" s="589"/>
      <c r="M487" s="589"/>
    </row>
    <row r="488" customHeight="1" spans="9:13">
      <c r="I488" s="589"/>
      <c r="J488" s="589"/>
      <c r="K488" s="589"/>
      <c r="L488" s="589"/>
      <c r="M488" s="589"/>
    </row>
    <row r="489" customHeight="1" spans="9:13">
      <c r="I489" s="589"/>
      <c r="J489" s="589"/>
      <c r="K489" s="589"/>
      <c r="L489" s="589"/>
      <c r="M489" s="589"/>
    </row>
    <row r="490" customHeight="1" spans="9:13">
      <c r="I490" s="589"/>
      <c r="J490" s="589"/>
      <c r="K490" s="589"/>
      <c r="L490" s="589"/>
      <c r="M490" s="589"/>
    </row>
    <row r="491" customHeight="1" spans="9:13">
      <c r="I491" s="589"/>
      <c r="J491" s="589"/>
      <c r="K491" s="589"/>
      <c r="L491" s="589"/>
      <c r="M491" s="589"/>
    </row>
    <row r="492" customHeight="1" spans="9:13">
      <c r="I492" s="589"/>
      <c r="J492" s="589"/>
      <c r="K492" s="589"/>
      <c r="L492" s="589"/>
      <c r="M492" s="589"/>
    </row>
    <row r="493" customHeight="1" spans="9:13">
      <c r="I493" s="589"/>
      <c r="J493" s="589"/>
      <c r="K493" s="589"/>
      <c r="L493" s="589"/>
      <c r="M493" s="589"/>
    </row>
    <row r="494" customHeight="1" spans="9:13">
      <c r="I494" s="589"/>
      <c r="J494" s="589"/>
      <c r="K494" s="589"/>
      <c r="L494" s="589"/>
      <c r="M494" s="589"/>
    </row>
    <row r="495" customHeight="1" spans="9:13">
      <c r="I495" s="589"/>
      <c r="J495" s="589"/>
      <c r="K495" s="589"/>
      <c r="L495" s="589"/>
      <c r="M495" s="589"/>
    </row>
    <row r="496" customHeight="1" spans="9:13">
      <c r="I496" s="589"/>
      <c r="J496" s="589"/>
      <c r="K496" s="589"/>
      <c r="L496" s="589"/>
      <c r="M496" s="589"/>
    </row>
    <row r="497" customHeight="1" spans="9:13">
      <c r="I497" s="589"/>
      <c r="J497" s="589"/>
      <c r="K497" s="589"/>
      <c r="L497" s="589"/>
      <c r="M497" s="589"/>
    </row>
    <row r="498" customHeight="1" spans="9:13">
      <c r="I498" s="589"/>
      <c r="J498" s="589"/>
      <c r="K498" s="589"/>
      <c r="L498" s="589"/>
      <c r="M498" s="589"/>
    </row>
    <row r="499" customHeight="1" spans="9:13">
      <c r="I499" s="589"/>
      <c r="J499" s="589"/>
      <c r="K499" s="589"/>
      <c r="L499" s="589"/>
      <c r="M499" s="589"/>
    </row>
    <row r="500" customHeight="1" spans="9:13">
      <c r="I500" s="589"/>
      <c r="J500" s="589"/>
      <c r="K500" s="589"/>
      <c r="L500" s="589"/>
      <c r="M500" s="589"/>
    </row>
    <row r="501" customHeight="1" spans="9:13">
      <c r="I501" s="589"/>
      <c r="J501" s="589"/>
      <c r="K501" s="589"/>
      <c r="L501" s="589"/>
      <c r="M501" s="589"/>
    </row>
    <row r="502" customHeight="1" spans="9:13">
      <c r="I502" s="589"/>
      <c r="J502" s="589"/>
      <c r="K502" s="589"/>
      <c r="L502" s="589"/>
      <c r="M502" s="589"/>
    </row>
    <row r="503" customHeight="1" spans="9:13">
      <c r="I503" s="589"/>
      <c r="J503" s="589"/>
      <c r="K503" s="589"/>
      <c r="L503" s="589"/>
      <c r="M503" s="589"/>
    </row>
    <row r="504" customHeight="1" spans="9:13">
      <c r="I504" s="589"/>
      <c r="J504" s="589"/>
      <c r="K504" s="589"/>
      <c r="L504" s="589"/>
      <c r="M504" s="589"/>
    </row>
    <row r="505" customHeight="1" spans="9:13">
      <c r="I505" s="589"/>
      <c r="J505" s="589"/>
      <c r="K505" s="589"/>
      <c r="L505" s="589"/>
      <c r="M505" s="589"/>
    </row>
    <row r="506" customHeight="1" spans="9:13">
      <c r="I506" s="589"/>
      <c r="J506" s="589"/>
      <c r="K506" s="589"/>
      <c r="L506" s="589"/>
      <c r="M506" s="589"/>
    </row>
    <row r="507" customHeight="1" spans="9:13">
      <c r="I507" s="589"/>
      <c r="J507" s="589"/>
      <c r="K507" s="589"/>
      <c r="L507" s="589"/>
      <c r="M507" s="589"/>
    </row>
    <row r="508" customHeight="1" spans="9:13">
      <c r="I508" s="589"/>
      <c r="J508" s="589"/>
      <c r="K508" s="589"/>
      <c r="L508" s="589"/>
      <c r="M508" s="589"/>
    </row>
    <row r="509" customHeight="1" spans="9:13">
      <c r="I509" s="589"/>
      <c r="J509" s="589"/>
      <c r="K509" s="589"/>
      <c r="L509" s="589"/>
      <c r="M509" s="589"/>
    </row>
    <row r="510" customHeight="1" spans="9:13">
      <c r="I510" s="589"/>
      <c r="J510" s="589"/>
      <c r="K510" s="589"/>
      <c r="L510" s="589"/>
      <c r="M510" s="589"/>
    </row>
    <row r="511" customHeight="1" spans="9:13">
      <c r="I511" s="589"/>
      <c r="J511" s="589"/>
      <c r="K511" s="589"/>
      <c r="L511" s="589"/>
      <c r="M511" s="589"/>
    </row>
    <row r="512" customHeight="1" spans="9:13">
      <c r="I512" s="589"/>
      <c r="J512" s="589"/>
      <c r="K512" s="589"/>
      <c r="L512" s="589"/>
      <c r="M512" s="589"/>
    </row>
    <row r="513" customHeight="1" spans="9:13">
      <c r="I513" s="589"/>
      <c r="J513" s="589"/>
      <c r="K513" s="589"/>
      <c r="L513" s="589"/>
      <c r="M513" s="589"/>
    </row>
    <row r="514" customHeight="1" spans="9:13">
      <c r="I514" s="589"/>
      <c r="J514" s="589"/>
      <c r="K514" s="589"/>
      <c r="L514" s="589"/>
      <c r="M514" s="589"/>
    </row>
    <row r="515" customHeight="1" spans="9:13">
      <c r="I515" s="589"/>
      <c r="J515" s="589"/>
      <c r="K515" s="589"/>
      <c r="L515" s="589"/>
      <c r="M515" s="589"/>
    </row>
    <row r="516" customHeight="1" spans="9:13">
      <c r="I516" s="589"/>
      <c r="J516" s="589"/>
      <c r="K516" s="589"/>
      <c r="L516" s="589"/>
      <c r="M516" s="589"/>
    </row>
    <row r="517" customHeight="1" spans="9:13">
      <c r="I517" s="589"/>
      <c r="J517" s="589"/>
      <c r="K517" s="589"/>
      <c r="L517" s="589"/>
      <c r="M517" s="589"/>
    </row>
    <row r="518" customHeight="1" spans="9:13">
      <c r="I518" s="589"/>
      <c r="J518" s="589"/>
      <c r="K518" s="589"/>
      <c r="L518" s="589"/>
      <c r="M518" s="589"/>
    </row>
    <row r="519" customHeight="1" spans="9:13">
      <c r="I519" s="589"/>
      <c r="J519" s="589"/>
      <c r="K519" s="589"/>
      <c r="L519" s="589"/>
      <c r="M519" s="589"/>
    </row>
    <row r="520" customHeight="1" spans="9:13">
      <c r="I520" s="589"/>
      <c r="J520" s="589"/>
      <c r="K520" s="589"/>
      <c r="L520" s="589"/>
      <c r="M520" s="589"/>
    </row>
    <row r="521" customHeight="1" spans="9:13">
      <c r="I521" s="589"/>
      <c r="J521" s="589"/>
      <c r="K521" s="589"/>
      <c r="L521" s="589"/>
      <c r="M521" s="589"/>
    </row>
    <row r="522" customHeight="1" spans="9:13">
      <c r="I522" s="589"/>
      <c r="J522" s="589"/>
      <c r="K522" s="589"/>
      <c r="L522" s="589"/>
      <c r="M522" s="589"/>
    </row>
    <row r="523" customHeight="1" spans="9:13">
      <c r="I523" s="589"/>
      <c r="J523" s="589"/>
      <c r="K523" s="589"/>
      <c r="L523" s="589"/>
      <c r="M523" s="589"/>
    </row>
    <row r="524" customHeight="1" spans="9:13">
      <c r="I524" s="589"/>
      <c r="J524" s="589"/>
      <c r="K524" s="589"/>
      <c r="L524" s="589"/>
      <c r="M524" s="589"/>
    </row>
    <row r="525" customHeight="1" spans="9:13">
      <c r="I525" s="589"/>
      <c r="J525" s="589"/>
      <c r="K525" s="589"/>
      <c r="L525" s="589"/>
      <c r="M525" s="589"/>
    </row>
    <row r="526" customHeight="1" spans="9:13">
      <c r="I526" s="589"/>
      <c r="J526" s="589"/>
      <c r="K526" s="589"/>
      <c r="L526" s="589"/>
      <c r="M526" s="589"/>
    </row>
    <row r="527" customHeight="1" spans="9:13">
      <c r="I527" s="589"/>
      <c r="J527" s="589"/>
      <c r="K527" s="589"/>
      <c r="L527" s="589"/>
      <c r="M527" s="589"/>
    </row>
    <row r="528" customHeight="1" spans="9:13">
      <c r="I528" s="589"/>
      <c r="J528" s="589"/>
      <c r="K528" s="589"/>
      <c r="L528" s="589"/>
      <c r="M528" s="589"/>
    </row>
    <row r="529" customHeight="1" spans="9:13">
      <c r="I529" s="589"/>
      <c r="J529" s="589"/>
      <c r="K529" s="589"/>
      <c r="L529" s="589"/>
      <c r="M529" s="589"/>
    </row>
    <row r="530" customHeight="1" spans="9:13">
      <c r="I530" s="589"/>
      <c r="J530" s="589"/>
      <c r="K530" s="589"/>
      <c r="L530" s="589"/>
      <c r="M530" s="589"/>
    </row>
    <row r="531" customHeight="1" spans="9:13">
      <c r="I531" s="589"/>
      <c r="J531" s="589"/>
      <c r="K531" s="589"/>
      <c r="L531" s="589"/>
      <c r="M531" s="589"/>
    </row>
    <row r="532" customHeight="1" spans="9:13">
      <c r="I532" s="589"/>
      <c r="J532" s="589"/>
      <c r="K532" s="589"/>
      <c r="L532" s="589"/>
      <c r="M532" s="589"/>
    </row>
    <row r="533" customHeight="1" spans="9:13">
      <c r="I533" s="589"/>
      <c r="J533" s="589"/>
      <c r="K533" s="589"/>
      <c r="L533" s="589"/>
      <c r="M533" s="589"/>
    </row>
    <row r="534" customHeight="1" spans="9:13">
      <c r="I534" s="589"/>
      <c r="J534" s="589"/>
      <c r="K534" s="589"/>
      <c r="L534" s="589"/>
      <c r="M534" s="589"/>
    </row>
    <row r="535" customHeight="1" spans="9:13">
      <c r="I535" s="589"/>
      <c r="J535" s="589"/>
      <c r="K535" s="589"/>
      <c r="L535" s="589"/>
      <c r="M535" s="589"/>
    </row>
    <row r="536" customHeight="1" spans="9:13">
      <c r="I536" s="589"/>
      <c r="J536" s="589"/>
      <c r="K536" s="589"/>
      <c r="L536" s="589"/>
      <c r="M536" s="589"/>
    </row>
    <row r="537" customHeight="1" spans="9:13">
      <c r="I537" s="589"/>
      <c r="J537" s="589"/>
      <c r="K537" s="589"/>
      <c r="L537" s="589"/>
      <c r="M537" s="589"/>
    </row>
    <row r="538" customHeight="1" spans="9:13">
      <c r="I538" s="589"/>
      <c r="J538" s="589"/>
      <c r="K538" s="589"/>
      <c r="L538" s="589"/>
      <c r="M538" s="589"/>
    </row>
    <row r="539" customHeight="1" spans="9:13">
      <c r="I539" s="589"/>
      <c r="J539" s="589"/>
      <c r="K539" s="589"/>
      <c r="L539" s="589"/>
      <c r="M539" s="589"/>
    </row>
    <row r="540" customHeight="1" spans="9:13">
      <c r="I540" s="589"/>
      <c r="J540" s="589"/>
      <c r="K540" s="589"/>
      <c r="L540" s="589"/>
      <c r="M540" s="589"/>
    </row>
    <row r="541" customHeight="1" spans="9:13">
      <c r="I541" s="589"/>
      <c r="J541" s="589"/>
      <c r="K541" s="589"/>
      <c r="L541" s="589"/>
      <c r="M541" s="589"/>
    </row>
    <row r="542" customHeight="1" spans="9:13">
      <c r="I542" s="589"/>
      <c r="J542" s="589"/>
      <c r="K542" s="589"/>
      <c r="L542" s="589"/>
      <c r="M542" s="589"/>
    </row>
    <row r="543" customHeight="1" spans="9:13">
      <c r="I543" s="589"/>
      <c r="J543" s="589"/>
      <c r="K543" s="589"/>
      <c r="L543" s="589"/>
      <c r="M543" s="589"/>
    </row>
    <row r="544" customHeight="1" spans="9:13">
      <c r="I544" s="589"/>
      <c r="J544" s="589"/>
      <c r="K544" s="589"/>
      <c r="L544" s="589"/>
      <c r="M544" s="589"/>
    </row>
    <row r="545" customHeight="1" spans="9:13">
      <c r="I545" s="589"/>
      <c r="J545" s="589"/>
      <c r="K545" s="589"/>
      <c r="L545" s="589"/>
      <c r="M545" s="589"/>
    </row>
    <row r="546" customHeight="1" spans="9:13">
      <c r="I546" s="589"/>
      <c r="J546" s="589"/>
      <c r="K546" s="589"/>
      <c r="L546" s="589"/>
      <c r="M546" s="589"/>
    </row>
    <row r="547" customHeight="1" spans="9:13">
      <c r="I547" s="589"/>
      <c r="J547" s="589"/>
      <c r="K547" s="589"/>
      <c r="L547" s="589"/>
      <c r="M547" s="589"/>
    </row>
    <row r="548" customHeight="1" spans="9:13">
      <c r="I548" s="589"/>
      <c r="J548" s="589"/>
      <c r="K548" s="589"/>
      <c r="L548" s="589"/>
      <c r="M548" s="589"/>
    </row>
    <row r="549" customHeight="1" spans="9:13">
      <c r="I549" s="589"/>
      <c r="J549" s="589"/>
      <c r="K549" s="589"/>
      <c r="L549" s="589"/>
      <c r="M549" s="589"/>
    </row>
    <row r="550" customHeight="1" spans="9:13">
      <c r="I550" s="589"/>
      <c r="J550" s="589"/>
      <c r="K550" s="589"/>
      <c r="L550" s="589"/>
      <c r="M550" s="589"/>
    </row>
    <row r="551" customHeight="1" spans="9:13">
      <c r="I551" s="589"/>
      <c r="J551" s="589"/>
      <c r="K551" s="589"/>
      <c r="L551" s="589"/>
      <c r="M551" s="589"/>
    </row>
    <row r="552" customHeight="1" spans="9:13">
      <c r="I552" s="589"/>
      <c r="J552" s="589"/>
      <c r="K552" s="589"/>
      <c r="L552" s="589"/>
      <c r="M552" s="589"/>
    </row>
    <row r="553" customHeight="1" spans="9:13">
      <c r="I553" s="589"/>
      <c r="J553" s="589"/>
      <c r="K553" s="589"/>
      <c r="L553" s="589"/>
      <c r="M553" s="589"/>
    </row>
    <row r="554" customHeight="1" spans="9:13">
      <c r="I554" s="589"/>
      <c r="J554" s="589"/>
      <c r="K554" s="589"/>
      <c r="L554" s="589"/>
      <c r="M554" s="589"/>
    </row>
    <row r="555" customHeight="1" spans="9:13">
      <c r="I555" s="589"/>
      <c r="J555" s="589"/>
      <c r="K555" s="589"/>
      <c r="L555" s="589"/>
      <c r="M555" s="589"/>
    </row>
    <row r="556" customHeight="1" spans="9:13">
      <c r="I556" s="589"/>
      <c r="J556" s="589"/>
      <c r="K556" s="589"/>
      <c r="L556" s="589"/>
      <c r="M556" s="589"/>
    </row>
    <row r="557" customHeight="1" spans="9:13">
      <c r="I557" s="589"/>
      <c r="J557" s="589"/>
      <c r="K557" s="589"/>
      <c r="L557" s="589"/>
      <c r="M557" s="589"/>
    </row>
    <row r="558" customHeight="1" spans="9:13">
      <c r="I558" s="589"/>
      <c r="J558" s="589"/>
      <c r="K558" s="589"/>
      <c r="L558" s="589"/>
      <c r="M558" s="589"/>
    </row>
    <row r="559" customHeight="1" spans="9:13">
      <c r="I559" s="589"/>
      <c r="J559" s="589"/>
      <c r="K559" s="589"/>
      <c r="L559" s="589"/>
      <c r="M559" s="589"/>
    </row>
    <row r="560" customHeight="1" spans="9:13">
      <c r="I560" s="589"/>
      <c r="J560" s="589"/>
      <c r="K560" s="589"/>
      <c r="L560" s="589"/>
      <c r="M560" s="589"/>
    </row>
    <row r="561" customHeight="1" spans="9:13">
      <c r="I561" s="589"/>
      <c r="J561" s="589"/>
      <c r="K561" s="589"/>
      <c r="L561" s="589"/>
      <c r="M561" s="589"/>
    </row>
    <row r="562" customHeight="1" spans="9:13">
      <c r="I562" s="589"/>
      <c r="J562" s="589"/>
      <c r="K562" s="589"/>
      <c r="L562" s="589"/>
      <c r="M562" s="589"/>
    </row>
    <row r="563" customHeight="1" spans="9:13">
      <c r="I563" s="589"/>
      <c r="J563" s="589"/>
      <c r="K563" s="589"/>
      <c r="L563" s="589"/>
      <c r="M563" s="589"/>
    </row>
    <row r="564" customHeight="1" spans="9:13">
      <c r="I564" s="589"/>
      <c r="J564" s="589"/>
      <c r="K564" s="589"/>
      <c r="L564" s="589"/>
      <c r="M564" s="589"/>
    </row>
    <row r="565" customHeight="1" spans="9:13">
      <c r="I565" s="589"/>
      <c r="J565" s="589"/>
      <c r="K565" s="589"/>
      <c r="L565" s="589"/>
      <c r="M565" s="589"/>
    </row>
    <row r="566" customHeight="1" spans="9:13">
      <c r="I566" s="589"/>
      <c r="J566" s="589"/>
      <c r="K566" s="589"/>
      <c r="L566" s="589"/>
      <c r="M566" s="589"/>
    </row>
    <row r="567" customHeight="1" spans="9:13">
      <c r="I567" s="589"/>
      <c r="J567" s="589"/>
      <c r="K567" s="589"/>
      <c r="L567" s="589"/>
      <c r="M567" s="589"/>
    </row>
    <row r="568" customHeight="1" spans="9:13">
      <c r="I568" s="589"/>
      <c r="J568" s="589"/>
      <c r="K568" s="589"/>
      <c r="L568" s="589"/>
      <c r="M568" s="589"/>
    </row>
    <row r="569" customHeight="1" spans="9:13">
      <c r="I569" s="589"/>
      <c r="J569" s="589"/>
      <c r="K569" s="589"/>
      <c r="L569" s="589"/>
      <c r="M569" s="589"/>
    </row>
    <row r="570" customHeight="1" spans="9:13">
      <c r="I570" s="589"/>
      <c r="J570" s="589"/>
      <c r="K570" s="589"/>
      <c r="L570" s="589"/>
      <c r="M570" s="589"/>
    </row>
    <row r="571" customHeight="1" spans="9:13">
      <c r="I571" s="589"/>
      <c r="J571" s="589"/>
      <c r="K571" s="589"/>
      <c r="L571" s="589"/>
      <c r="M571" s="589"/>
    </row>
    <row r="572" customHeight="1" spans="9:13">
      <c r="I572" s="589"/>
      <c r="J572" s="589"/>
      <c r="K572" s="589"/>
      <c r="L572" s="589"/>
      <c r="M572" s="589"/>
    </row>
    <row r="573" customHeight="1" spans="9:13">
      <c r="I573" s="589"/>
      <c r="J573" s="589"/>
      <c r="K573" s="589"/>
      <c r="L573" s="589"/>
      <c r="M573" s="589"/>
    </row>
    <row r="574" customHeight="1" spans="9:13">
      <c r="I574" s="589"/>
      <c r="J574" s="589"/>
      <c r="K574" s="589"/>
      <c r="L574" s="589"/>
      <c r="M574" s="589"/>
    </row>
    <row r="575" customHeight="1" spans="9:13">
      <c r="I575" s="589"/>
      <c r="J575" s="589"/>
      <c r="K575" s="589"/>
      <c r="L575" s="589"/>
      <c r="M575" s="589"/>
    </row>
    <row r="576" customHeight="1" spans="9:13">
      <c r="I576" s="589"/>
      <c r="J576" s="589"/>
      <c r="K576" s="589"/>
      <c r="L576" s="589"/>
      <c r="M576" s="589"/>
    </row>
    <row r="577" customHeight="1" spans="9:13">
      <c r="I577" s="589"/>
      <c r="J577" s="589"/>
      <c r="K577" s="589"/>
      <c r="L577" s="589"/>
      <c r="M577" s="589"/>
    </row>
    <row r="578" customHeight="1" spans="9:13">
      <c r="I578" s="589"/>
      <c r="J578" s="589"/>
      <c r="K578" s="589"/>
      <c r="L578" s="589"/>
      <c r="M578" s="589"/>
    </row>
    <row r="579" customHeight="1" spans="9:13">
      <c r="I579" s="589"/>
      <c r="J579" s="589"/>
      <c r="K579" s="589"/>
      <c r="L579" s="589"/>
      <c r="M579" s="589"/>
    </row>
    <row r="580" customHeight="1" spans="9:13">
      <c r="I580" s="589"/>
      <c r="J580" s="589"/>
      <c r="K580" s="589"/>
      <c r="L580" s="589"/>
      <c r="M580" s="589"/>
    </row>
    <row r="581" customHeight="1" spans="9:13">
      <c r="I581" s="589"/>
      <c r="J581" s="589"/>
      <c r="K581" s="589"/>
      <c r="L581" s="589"/>
      <c r="M581" s="589"/>
    </row>
    <row r="582" customHeight="1" spans="9:13">
      <c r="I582" s="589"/>
      <c r="J582" s="589"/>
      <c r="K582" s="589"/>
      <c r="L582" s="589"/>
      <c r="M582" s="589"/>
    </row>
    <row r="583" customHeight="1" spans="9:13">
      <c r="I583" s="589"/>
      <c r="J583" s="589"/>
      <c r="K583" s="589"/>
      <c r="L583" s="589"/>
      <c r="M583" s="589"/>
    </row>
    <row r="584" customHeight="1" spans="9:13">
      <c r="I584" s="589"/>
      <c r="J584" s="589"/>
      <c r="K584" s="589"/>
      <c r="L584" s="589"/>
      <c r="M584" s="589"/>
    </row>
    <row r="585" customHeight="1" spans="9:13">
      <c r="I585" s="589"/>
      <c r="J585" s="589"/>
      <c r="K585" s="589"/>
      <c r="L585" s="589"/>
      <c r="M585" s="589"/>
    </row>
    <row r="586" customHeight="1" spans="9:13">
      <c r="I586" s="589"/>
      <c r="J586" s="589"/>
      <c r="K586" s="589"/>
      <c r="L586" s="589"/>
      <c r="M586" s="589"/>
    </row>
    <row r="587" customHeight="1" spans="9:13">
      <c r="I587" s="589"/>
      <c r="J587" s="589"/>
      <c r="K587" s="589"/>
      <c r="L587" s="589"/>
      <c r="M587" s="589"/>
    </row>
    <row r="588" customHeight="1" spans="9:13">
      <c r="I588" s="589"/>
      <c r="J588" s="589"/>
      <c r="K588" s="589"/>
      <c r="L588" s="589"/>
      <c r="M588" s="589"/>
    </row>
    <row r="589" customHeight="1" spans="9:13">
      <c r="I589" s="589"/>
      <c r="J589" s="589"/>
      <c r="K589" s="589"/>
      <c r="L589" s="589"/>
      <c r="M589" s="589"/>
    </row>
    <row r="590" customHeight="1" spans="9:13">
      <c r="I590" s="589"/>
      <c r="J590" s="589"/>
      <c r="K590" s="589"/>
      <c r="L590" s="589"/>
      <c r="M590" s="589"/>
    </row>
    <row r="591" customHeight="1" spans="9:13">
      <c r="I591" s="589"/>
      <c r="J591" s="589"/>
      <c r="K591" s="589"/>
      <c r="L591" s="589"/>
      <c r="M591" s="589"/>
    </row>
    <row r="592" customHeight="1" spans="9:13">
      <c r="I592" s="589"/>
      <c r="J592" s="589"/>
      <c r="K592" s="589"/>
      <c r="L592" s="589"/>
      <c r="M592" s="589"/>
    </row>
    <row r="593" customHeight="1" spans="9:13">
      <c r="I593" s="589"/>
      <c r="J593" s="589"/>
      <c r="K593" s="589"/>
      <c r="L593" s="589"/>
      <c r="M593" s="589"/>
    </row>
    <row r="594" customHeight="1" spans="9:13">
      <c r="I594" s="589"/>
      <c r="J594" s="589"/>
      <c r="K594" s="589"/>
      <c r="L594" s="589"/>
      <c r="M594" s="589"/>
    </row>
    <row r="595" customHeight="1" spans="9:13">
      <c r="I595" s="589"/>
      <c r="J595" s="589"/>
      <c r="K595" s="589"/>
      <c r="L595" s="589"/>
      <c r="M595" s="589"/>
    </row>
    <row r="596" customHeight="1" spans="9:13">
      <c r="I596" s="589"/>
      <c r="J596" s="589"/>
      <c r="K596" s="589"/>
      <c r="L596" s="589"/>
      <c r="M596" s="589"/>
    </row>
    <row r="597" customHeight="1" spans="9:13">
      <c r="I597" s="589"/>
      <c r="J597" s="589"/>
      <c r="K597" s="589"/>
      <c r="L597" s="589"/>
      <c r="M597" s="589"/>
    </row>
    <row r="598" customHeight="1" spans="9:13">
      <c r="I598" s="589"/>
      <c r="J598" s="589"/>
      <c r="K598" s="589"/>
      <c r="L598" s="589"/>
      <c r="M598" s="589"/>
    </row>
    <row r="599" customHeight="1" spans="9:13">
      <c r="I599" s="589"/>
      <c r="J599" s="589"/>
      <c r="K599" s="589"/>
      <c r="L599" s="589"/>
      <c r="M599" s="589"/>
    </row>
    <row r="600" customHeight="1" spans="9:13">
      <c r="I600" s="589"/>
      <c r="J600" s="589"/>
      <c r="K600" s="589"/>
      <c r="L600" s="589"/>
      <c r="M600" s="589"/>
    </row>
    <row r="601" customHeight="1" spans="9:13">
      <c r="I601" s="589"/>
      <c r="J601" s="589"/>
      <c r="K601" s="589"/>
      <c r="L601" s="589"/>
      <c r="M601" s="589"/>
    </row>
    <row r="602" customHeight="1" spans="9:13">
      <c r="I602" s="589"/>
      <c r="J602" s="589"/>
      <c r="K602" s="589"/>
      <c r="L602" s="589"/>
      <c r="M602" s="589"/>
    </row>
    <row r="603" customHeight="1" spans="9:13">
      <c r="I603" s="589"/>
      <c r="J603" s="589"/>
      <c r="K603" s="589"/>
      <c r="L603" s="589"/>
      <c r="M603" s="589"/>
    </row>
    <row r="604" customHeight="1" spans="9:13">
      <c r="I604" s="589"/>
      <c r="J604" s="589"/>
      <c r="K604" s="589"/>
      <c r="L604" s="589"/>
      <c r="M604" s="589"/>
    </row>
    <row r="605" customHeight="1" spans="9:13">
      <c r="I605" s="589"/>
      <c r="J605" s="589"/>
      <c r="K605" s="589"/>
      <c r="L605" s="589"/>
      <c r="M605" s="589"/>
    </row>
    <row r="606" customHeight="1" spans="9:13">
      <c r="I606" s="589"/>
      <c r="J606" s="589"/>
      <c r="K606" s="589"/>
      <c r="L606" s="589"/>
      <c r="M606" s="589"/>
    </row>
    <row r="607" customHeight="1" spans="9:13">
      <c r="I607" s="589"/>
      <c r="J607" s="589"/>
      <c r="K607" s="589"/>
      <c r="L607" s="589"/>
      <c r="M607" s="589"/>
    </row>
    <row r="608" customHeight="1" spans="9:13">
      <c r="I608" s="589"/>
      <c r="J608" s="589"/>
      <c r="K608" s="589"/>
      <c r="L608" s="589"/>
      <c r="M608" s="589"/>
    </row>
    <row r="609" customHeight="1" spans="9:13">
      <c r="I609" s="589"/>
      <c r="J609" s="589"/>
      <c r="K609" s="589"/>
      <c r="L609" s="589"/>
      <c r="M609" s="589"/>
    </row>
    <row r="610" customHeight="1" spans="9:13">
      <c r="I610" s="589"/>
      <c r="J610" s="589"/>
      <c r="K610" s="589"/>
      <c r="L610" s="589"/>
      <c r="M610" s="589"/>
    </row>
    <row r="611" customHeight="1" spans="9:13">
      <c r="I611" s="589"/>
      <c r="J611" s="589"/>
      <c r="K611" s="589"/>
      <c r="L611" s="589"/>
      <c r="M611" s="589"/>
    </row>
    <row r="612" customHeight="1" spans="9:13">
      <c r="I612" s="589"/>
      <c r="J612" s="589"/>
      <c r="K612" s="589"/>
      <c r="L612" s="589"/>
      <c r="M612" s="589"/>
    </row>
    <row r="613" customHeight="1" spans="9:13">
      <c r="I613" s="589"/>
      <c r="J613" s="589"/>
      <c r="K613" s="589"/>
      <c r="L613" s="589"/>
      <c r="M613" s="589"/>
    </row>
    <row r="614" customHeight="1" spans="9:13">
      <c r="I614" s="589"/>
      <c r="J614" s="589"/>
      <c r="K614" s="589"/>
      <c r="L614" s="589"/>
      <c r="M614" s="589"/>
    </row>
    <row r="615" customHeight="1" spans="9:13">
      <c r="I615" s="589"/>
      <c r="J615" s="589"/>
      <c r="K615" s="589"/>
      <c r="L615" s="589"/>
      <c r="M615" s="589"/>
    </row>
    <row r="616" customHeight="1" spans="9:13">
      <c r="I616" s="589"/>
      <c r="J616" s="589"/>
      <c r="K616" s="589"/>
      <c r="L616" s="589"/>
      <c r="M616" s="589"/>
    </row>
    <row r="617" customHeight="1" spans="9:13">
      <c r="I617" s="589"/>
      <c r="J617" s="589"/>
      <c r="K617" s="589"/>
      <c r="L617" s="589"/>
      <c r="M617" s="589"/>
    </row>
    <row r="618" customHeight="1" spans="9:13">
      <c r="I618" s="589"/>
      <c r="J618" s="589"/>
      <c r="K618" s="589"/>
      <c r="L618" s="589"/>
      <c r="M618" s="589"/>
    </row>
    <row r="619" customHeight="1" spans="9:13">
      <c r="I619" s="589"/>
      <c r="J619" s="589"/>
      <c r="K619" s="589"/>
      <c r="L619" s="589"/>
      <c r="M619" s="589"/>
    </row>
    <row r="620" customHeight="1" spans="9:13">
      <c r="I620" s="589"/>
      <c r="J620" s="589"/>
      <c r="K620" s="589"/>
      <c r="L620" s="589"/>
      <c r="M620" s="589"/>
    </row>
    <row r="621" customHeight="1" spans="9:13">
      <c r="I621" s="589"/>
      <c r="J621" s="589"/>
      <c r="K621" s="589"/>
      <c r="L621" s="589"/>
      <c r="M621" s="589"/>
    </row>
    <row r="622" customHeight="1" spans="9:13">
      <c r="I622" s="589"/>
      <c r="J622" s="589"/>
      <c r="K622" s="589"/>
      <c r="L622" s="589"/>
      <c r="M622" s="589"/>
    </row>
    <row r="623" customHeight="1" spans="9:13">
      <c r="I623" s="589"/>
      <c r="J623" s="589"/>
      <c r="K623" s="589"/>
      <c r="L623" s="589"/>
      <c r="M623" s="589"/>
    </row>
    <row r="624" customHeight="1" spans="9:13">
      <c r="I624" s="589"/>
      <c r="J624" s="589"/>
      <c r="K624" s="589"/>
      <c r="L624" s="589"/>
      <c r="M624" s="589"/>
    </row>
    <row r="625" customHeight="1" spans="9:13">
      <c r="I625" s="589"/>
      <c r="J625" s="589"/>
      <c r="K625" s="589"/>
      <c r="L625" s="589"/>
      <c r="M625" s="589"/>
    </row>
    <row r="626" customHeight="1" spans="9:13">
      <c r="I626" s="589"/>
      <c r="J626" s="589"/>
      <c r="K626" s="589"/>
      <c r="L626" s="589"/>
      <c r="M626" s="589"/>
    </row>
    <row r="627" customHeight="1" spans="9:13">
      <c r="I627" s="589"/>
      <c r="J627" s="589"/>
      <c r="K627" s="589"/>
      <c r="L627" s="589"/>
      <c r="M627" s="589"/>
    </row>
    <row r="628" customHeight="1" spans="9:13">
      <c r="I628" s="589"/>
      <c r="J628" s="589"/>
      <c r="K628" s="589"/>
      <c r="L628" s="589"/>
      <c r="M628" s="589"/>
    </row>
    <row r="629" customHeight="1" spans="9:13">
      <c r="I629" s="589"/>
      <c r="J629" s="589"/>
      <c r="K629" s="589"/>
      <c r="L629" s="589"/>
      <c r="M629" s="589"/>
    </row>
    <row r="630" customHeight="1" spans="9:13">
      <c r="I630" s="589"/>
      <c r="J630" s="589"/>
      <c r="K630" s="589"/>
      <c r="L630" s="589"/>
      <c r="M630" s="589"/>
    </row>
    <row r="631" customHeight="1" spans="9:13">
      <c r="I631" s="589"/>
      <c r="J631" s="589"/>
      <c r="K631" s="589"/>
      <c r="L631" s="589"/>
      <c r="M631" s="589"/>
    </row>
    <row r="632" customHeight="1" spans="9:13">
      <c r="I632" s="589"/>
      <c r="J632" s="589"/>
      <c r="K632" s="589"/>
      <c r="L632" s="589"/>
      <c r="M632" s="589"/>
    </row>
    <row r="633" customHeight="1" spans="9:13">
      <c r="I633" s="589"/>
      <c r="J633" s="589"/>
      <c r="K633" s="589"/>
      <c r="L633" s="589"/>
      <c r="M633" s="589"/>
    </row>
    <row r="634" customHeight="1" spans="9:13">
      <c r="I634" s="589"/>
      <c r="J634" s="589"/>
      <c r="K634" s="589"/>
      <c r="L634" s="589"/>
      <c r="M634" s="589"/>
    </row>
    <row r="635" customHeight="1" spans="9:13">
      <c r="I635" s="589"/>
      <c r="J635" s="589"/>
      <c r="K635" s="589"/>
      <c r="L635" s="589"/>
      <c r="M635" s="589"/>
    </row>
    <row r="636" customHeight="1" spans="9:13">
      <c r="I636" s="589"/>
      <c r="J636" s="589"/>
      <c r="K636" s="589"/>
      <c r="L636" s="589"/>
      <c r="M636" s="589"/>
    </row>
    <row r="637" customHeight="1" spans="9:13">
      <c r="I637" s="589"/>
      <c r="J637" s="589"/>
      <c r="K637" s="589"/>
      <c r="L637" s="589"/>
      <c r="M637" s="589"/>
    </row>
    <row r="638" customHeight="1" spans="9:13">
      <c r="I638" s="589"/>
      <c r="J638" s="589"/>
      <c r="K638" s="589"/>
      <c r="L638" s="589"/>
      <c r="M638" s="589"/>
    </row>
    <row r="639" customHeight="1" spans="9:13">
      <c r="I639" s="589"/>
      <c r="J639" s="589"/>
      <c r="K639" s="589"/>
      <c r="L639" s="589"/>
      <c r="M639" s="589"/>
    </row>
    <row r="640" customHeight="1" spans="9:13">
      <c r="I640" s="589"/>
      <c r="J640" s="589"/>
      <c r="K640" s="589"/>
      <c r="L640" s="589"/>
      <c r="M640" s="589"/>
    </row>
    <row r="641" customHeight="1" spans="9:13">
      <c r="I641" s="589"/>
      <c r="J641" s="589"/>
      <c r="K641" s="589"/>
      <c r="L641" s="589"/>
      <c r="M641" s="589"/>
    </row>
    <row r="642" customHeight="1" spans="9:13">
      <c r="I642" s="589"/>
      <c r="J642" s="589"/>
      <c r="K642" s="589"/>
      <c r="L642" s="589"/>
      <c r="M642" s="589"/>
    </row>
    <row r="643" customHeight="1" spans="9:13">
      <c r="I643" s="589"/>
      <c r="J643" s="589"/>
      <c r="K643" s="589"/>
      <c r="L643" s="589"/>
      <c r="M643" s="589"/>
    </row>
    <row r="644" customHeight="1" spans="9:13">
      <c r="I644" s="589"/>
      <c r="J644" s="589"/>
      <c r="K644" s="589"/>
      <c r="L644" s="589"/>
      <c r="M644" s="589"/>
    </row>
    <row r="645" customHeight="1" spans="9:13">
      <c r="I645" s="589"/>
      <c r="J645" s="589"/>
      <c r="K645" s="589"/>
      <c r="L645" s="589"/>
      <c r="M645" s="589"/>
    </row>
    <row r="646" customHeight="1" spans="9:13">
      <c r="I646" s="589"/>
      <c r="J646" s="589"/>
      <c r="K646" s="589"/>
      <c r="L646" s="589"/>
      <c r="M646" s="589"/>
    </row>
    <row r="647" customHeight="1" spans="9:13">
      <c r="I647" s="589"/>
      <c r="J647" s="589"/>
      <c r="K647" s="589"/>
      <c r="L647" s="589"/>
      <c r="M647" s="589"/>
    </row>
    <row r="648" customHeight="1" spans="9:13">
      <c r="I648" s="589"/>
      <c r="J648" s="589"/>
      <c r="K648" s="589"/>
      <c r="L648" s="589"/>
      <c r="M648" s="589"/>
    </row>
    <row r="649" customHeight="1" spans="9:13">
      <c r="I649" s="589"/>
      <c r="J649" s="589"/>
      <c r="K649" s="589"/>
      <c r="L649" s="589"/>
      <c r="M649" s="589"/>
    </row>
    <row r="650" customHeight="1" spans="9:13">
      <c r="I650" s="589"/>
      <c r="J650" s="589"/>
      <c r="K650" s="589"/>
      <c r="L650" s="589"/>
      <c r="M650" s="589"/>
    </row>
    <row r="651" customHeight="1" spans="9:13">
      <c r="I651" s="589"/>
      <c r="J651" s="589"/>
      <c r="K651" s="589"/>
      <c r="L651" s="589"/>
      <c r="M651" s="589"/>
    </row>
    <row r="652" customHeight="1" spans="9:13">
      <c r="I652" s="589"/>
      <c r="J652" s="589"/>
      <c r="K652" s="589"/>
      <c r="L652" s="589"/>
      <c r="M652" s="589"/>
    </row>
    <row r="653" customHeight="1" spans="9:13">
      <c r="I653" s="589"/>
      <c r="J653" s="589"/>
      <c r="K653" s="589"/>
      <c r="L653" s="589"/>
      <c r="M653" s="589"/>
    </row>
    <row r="654" customHeight="1" spans="9:13">
      <c r="I654" s="589"/>
      <c r="J654" s="589"/>
      <c r="K654" s="589"/>
      <c r="L654" s="589"/>
      <c r="M654" s="589"/>
    </row>
    <row r="655" customHeight="1" spans="9:13">
      <c r="I655" s="589"/>
      <c r="J655" s="589"/>
      <c r="K655" s="589"/>
      <c r="L655" s="589"/>
      <c r="M655" s="589"/>
    </row>
    <row r="656" customHeight="1" spans="9:13">
      <c r="I656" s="589"/>
      <c r="J656" s="589"/>
      <c r="K656" s="589"/>
      <c r="L656" s="589"/>
      <c r="M656" s="589"/>
    </row>
    <row r="657" customHeight="1" spans="9:13">
      <c r="I657" s="589"/>
      <c r="J657" s="589"/>
      <c r="K657" s="589"/>
      <c r="L657" s="589"/>
      <c r="M657" s="589"/>
    </row>
    <row r="658" customHeight="1" spans="9:13">
      <c r="I658" s="589"/>
      <c r="J658" s="589"/>
      <c r="K658" s="589"/>
      <c r="L658" s="589"/>
      <c r="M658" s="589"/>
    </row>
    <row r="659" customHeight="1" spans="9:13">
      <c r="I659" s="589"/>
      <c r="J659" s="589"/>
      <c r="K659" s="589"/>
      <c r="L659" s="589"/>
      <c r="M659" s="589"/>
    </row>
    <row r="660" customHeight="1" spans="9:13">
      <c r="I660" s="589"/>
      <c r="J660" s="589"/>
      <c r="K660" s="589"/>
      <c r="L660" s="589"/>
      <c r="M660" s="589"/>
    </row>
    <row r="661" customHeight="1" spans="9:13">
      <c r="I661" s="589"/>
      <c r="J661" s="589"/>
      <c r="K661" s="589"/>
      <c r="L661" s="589"/>
      <c r="M661" s="589"/>
    </row>
    <row r="662" customHeight="1" spans="9:13">
      <c r="I662" s="589"/>
      <c r="J662" s="589"/>
      <c r="K662" s="589"/>
      <c r="L662" s="589"/>
      <c r="M662" s="589"/>
    </row>
    <row r="663" customHeight="1" spans="9:13">
      <c r="I663" s="589"/>
      <c r="J663" s="589"/>
      <c r="K663" s="589"/>
      <c r="L663" s="589"/>
      <c r="M663" s="589"/>
    </row>
    <row r="664" customHeight="1" spans="9:13">
      <c r="I664" s="589"/>
      <c r="J664" s="589"/>
      <c r="K664" s="589"/>
      <c r="L664" s="589"/>
      <c r="M664" s="589"/>
    </row>
    <row r="665" customHeight="1" spans="9:13">
      <c r="I665" s="589"/>
      <c r="J665" s="589"/>
      <c r="K665" s="589"/>
      <c r="L665" s="589"/>
      <c r="M665" s="589"/>
    </row>
    <row r="666" customHeight="1" spans="9:13">
      <c r="I666" s="589"/>
      <c r="J666" s="589"/>
      <c r="K666" s="589"/>
      <c r="L666" s="589"/>
      <c r="M666" s="589"/>
    </row>
    <row r="667" customHeight="1" spans="9:13">
      <c r="I667" s="589"/>
      <c r="J667" s="589"/>
      <c r="K667" s="589"/>
      <c r="L667" s="589"/>
      <c r="M667" s="589"/>
    </row>
    <row r="668" customHeight="1" spans="9:13">
      <c r="I668" s="589"/>
      <c r="J668" s="589"/>
      <c r="K668" s="589"/>
      <c r="L668" s="589"/>
      <c r="M668" s="589"/>
    </row>
    <row r="669" customHeight="1" spans="9:13">
      <c r="I669" s="589"/>
      <c r="J669" s="589"/>
      <c r="K669" s="589"/>
      <c r="L669" s="589"/>
      <c r="M669" s="589"/>
    </row>
    <row r="670" customHeight="1" spans="9:13">
      <c r="I670" s="589"/>
      <c r="J670" s="589"/>
      <c r="K670" s="589"/>
      <c r="L670" s="589"/>
      <c r="M670" s="589"/>
    </row>
    <row r="671" customHeight="1" spans="9:13">
      <c r="I671" s="589"/>
      <c r="J671" s="589"/>
      <c r="K671" s="589"/>
      <c r="L671" s="589"/>
      <c r="M671" s="589"/>
    </row>
    <row r="672" customHeight="1" spans="9:13">
      <c r="I672" s="589"/>
      <c r="J672" s="589"/>
      <c r="K672" s="589"/>
      <c r="L672" s="589"/>
      <c r="M672" s="589"/>
    </row>
    <row r="673" customHeight="1" spans="9:13">
      <c r="I673" s="589"/>
      <c r="J673" s="589"/>
      <c r="K673" s="589"/>
      <c r="L673" s="589"/>
      <c r="M673" s="589"/>
    </row>
    <row r="674" customHeight="1" spans="9:13">
      <c r="I674" s="589"/>
      <c r="J674" s="589"/>
      <c r="K674" s="589"/>
      <c r="L674" s="589"/>
      <c r="M674" s="589"/>
    </row>
    <row r="675" customHeight="1" spans="9:13">
      <c r="I675" s="589"/>
      <c r="J675" s="589"/>
      <c r="K675" s="589"/>
      <c r="L675" s="589"/>
      <c r="M675" s="589"/>
    </row>
    <row r="676" customHeight="1" spans="9:13">
      <c r="I676" s="589"/>
      <c r="J676" s="589"/>
      <c r="K676" s="589"/>
      <c r="L676" s="589"/>
      <c r="M676" s="589"/>
    </row>
    <row r="677" customHeight="1" spans="9:13">
      <c r="I677" s="589"/>
      <c r="J677" s="589"/>
      <c r="K677" s="589"/>
      <c r="L677" s="589"/>
      <c r="M677" s="589"/>
    </row>
    <row r="678" customHeight="1" spans="9:13">
      <c r="I678" s="589"/>
      <c r="J678" s="589"/>
      <c r="K678" s="589"/>
      <c r="L678" s="589"/>
      <c r="M678" s="589"/>
    </row>
    <row r="679" customHeight="1" spans="9:13">
      <c r="I679" s="589"/>
      <c r="J679" s="589"/>
      <c r="K679" s="589"/>
      <c r="L679" s="589"/>
      <c r="M679" s="589"/>
    </row>
    <row r="680" customHeight="1" spans="9:13">
      <c r="I680" s="589"/>
      <c r="J680" s="589"/>
      <c r="K680" s="589"/>
      <c r="L680" s="589"/>
      <c r="M680" s="589"/>
    </row>
    <row r="681" customHeight="1" spans="9:13">
      <c r="I681" s="589"/>
      <c r="J681" s="589"/>
      <c r="K681" s="589"/>
      <c r="L681" s="589"/>
      <c r="M681" s="589"/>
    </row>
    <row r="682" customHeight="1" spans="9:13">
      <c r="I682" s="589"/>
      <c r="J682" s="589"/>
      <c r="K682" s="589"/>
      <c r="L682" s="589"/>
      <c r="M682" s="589"/>
    </row>
    <row r="683" customHeight="1" spans="9:13">
      <c r="I683" s="589"/>
      <c r="J683" s="589"/>
      <c r="K683" s="589"/>
      <c r="L683" s="589"/>
      <c r="M683" s="589"/>
    </row>
    <row r="684" customHeight="1" spans="9:13">
      <c r="I684" s="589"/>
      <c r="J684" s="589"/>
      <c r="K684" s="589"/>
      <c r="L684" s="589"/>
      <c r="M684" s="589"/>
    </row>
    <row r="685" customHeight="1" spans="9:13">
      <c r="I685" s="589"/>
      <c r="J685" s="589"/>
      <c r="K685" s="589"/>
      <c r="L685" s="589"/>
      <c r="M685" s="589"/>
    </row>
    <row r="686" customHeight="1" spans="9:13">
      <c r="I686" s="589"/>
      <c r="J686" s="589"/>
      <c r="K686" s="589"/>
      <c r="L686" s="589"/>
      <c r="M686" s="589"/>
    </row>
    <row r="687" customHeight="1" spans="9:13">
      <c r="I687" s="589"/>
      <c r="J687" s="589"/>
      <c r="K687" s="589"/>
      <c r="L687" s="589"/>
      <c r="M687" s="589"/>
    </row>
    <row r="688" customHeight="1" spans="9:13">
      <c r="I688" s="589"/>
      <c r="J688" s="589"/>
      <c r="K688" s="589"/>
      <c r="L688" s="589"/>
      <c r="M688" s="589"/>
    </row>
    <row r="689" customHeight="1" spans="9:13">
      <c r="I689" s="589"/>
      <c r="J689" s="589"/>
      <c r="K689" s="589"/>
      <c r="L689" s="589"/>
      <c r="M689" s="589"/>
    </row>
    <row r="690" customHeight="1" spans="9:13">
      <c r="I690" s="589"/>
      <c r="J690" s="589"/>
      <c r="K690" s="589"/>
      <c r="L690" s="589"/>
      <c r="M690" s="589"/>
    </row>
    <row r="691" customHeight="1" spans="9:13">
      <c r="I691" s="589"/>
      <c r="J691" s="589"/>
      <c r="K691" s="589"/>
      <c r="L691" s="589"/>
      <c r="M691" s="589"/>
    </row>
    <row r="692" customHeight="1" spans="9:13">
      <c r="I692" s="589"/>
      <c r="J692" s="589"/>
      <c r="K692" s="589"/>
      <c r="L692" s="589"/>
      <c r="M692" s="589"/>
    </row>
    <row r="693" customHeight="1" spans="9:13">
      <c r="I693" s="589"/>
      <c r="J693" s="589"/>
      <c r="K693" s="589"/>
      <c r="L693" s="589"/>
      <c r="M693" s="589"/>
    </row>
    <row r="694" customHeight="1" spans="9:13">
      <c r="I694" s="589"/>
      <c r="J694" s="589"/>
      <c r="K694" s="589"/>
      <c r="L694" s="589"/>
      <c r="M694" s="589"/>
    </row>
    <row r="695" customHeight="1" spans="9:13">
      <c r="I695" s="589"/>
      <c r="J695" s="589"/>
      <c r="K695" s="589"/>
      <c r="L695" s="589"/>
      <c r="M695" s="589"/>
    </row>
    <row r="696" customHeight="1" spans="9:13">
      <c r="I696" s="589"/>
      <c r="J696" s="589"/>
      <c r="K696" s="589"/>
      <c r="L696" s="589"/>
      <c r="M696" s="589"/>
    </row>
    <row r="697" customHeight="1" spans="9:13">
      <c r="I697" s="589"/>
      <c r="J697" s="589"/>
      <c r="K697" s="589"/>
      <c r="L697" s="589"/>
      <c r="M697" s="589"/>
    </row>
    <row r="698" customHeight="1" spans="9:13">
      <c r="I698" s="589"/>
      <c r="J698" s="589"/>
      <c r="K698" s="589"/>
      <c r="L698" s="589"/>
      <c r="M698" s="589"/>
    </row>
    <row r="699" customHeight="1" spans="9:13">
      <c r="I699" s="589"/>
      <c r="J699" s="589"/>
      <c r="K699" s="589"/>
      <c r="L699" s="589"/>
      <c r="M699" s="589"/>
    </row>
    <row r="700" customHeight="1" spans="9:13">
      <c r="I700" s="589"/>
      <c r="J700" s="589"/>
      <c r="K700" s="589"/>
      <c r="L700" s="589"/>
      <c r="M700" s="589"/>
    </row>
    <row r="701" customHeight="1" spans="9:13">
      <c r="I701" s="589"/>
      <c r="J701" s="589"/>
      <c r="K701" s="589"/>
      <c r="L701" s="589"/>
      <c r="M701" s="589"/>
    </row>
    <row r="702" customHeight="1" spans="9:13">
      <c r="I702" s="589"/>
      <c r="J702" s="589"/>
      <c r="K702" s="589"/>
      <c r="L702" s="589"/>
      <c r="M702" s="589"/>
    </row>
    <row r="703" customHeight="1" spans="9:13">
      <c r="I703" s="589"/>
      <c r="J703" s="589"/>
      <c r="K703" s="589"/>
      <c r="L703" s="589"/>
      <c r="M703" s="589"/>
    </row>
    <row r="704" customHeight="1" spans="9:13">
      <c r="I704" s="589"/>
      <c r="J704" s="589"/>
      <c r="K704" s="589"/>
      <c r="L704" s="589"/>
      <c r="M704" s="589"/>
    </row>
    <row r="705" customHeight="1" spans="9:13">
      <c r="I705" s="589"/>
      <c r="J705" s="589"/>
      <c r="K705" s="589"/>
      <c r="L705" s="589"/>
      <c r="M705" s="589"/>
    </row>
    <row r="706" customHeight="1" spans="9:13">
      <c r="I706" s="589"/>
      <c r="J706" s="589"/>
      <c r="K706" s="589"/>
      <c r="L706" s="589"/>
      <c r="M706" s="589"/>
    </row>
    <row r="707" customHeight="1" spans="9:13">
      <c r="I707" s="589"/>
      <c r="J707" s="589"/>
      <c r="K707" s="589"/>
      <c r="L707" s="589"/>
      <c r="M707" s="589"/>
    </row>
    <row r="708" customHeight="1" spans="9:13">
      <c r="I708" s="589"/>
      <c r="J708" s="589"/>
      <c r="K708" s="589"/>
      <c r="L708" s="589"/>
      <c r="M708" s="589"/>
    </row>
    <row r="709" customHeight="1" spans="9:13">
      <c r="I709" s="589"/>
      <c r="J709" s="589"/>
      <c r="K709" s="589"/>
      <c r="L709" s="589"/>
      <c r="M709" s="589"/>
    </row>
    <row r="710" customHeight="1" spans="9:13">
      <c r="I710" s="589"/>
      <c r="J710" s="589"/>
      <c r="K710" s="589"/>
      <c r="L710" s="589"/>
      <c r="M710" s="589"/>
    </row>
    <row r="711" customHeight="1" spans="9:13">
      <c r="I711" s="589"/>
      <c r="J711" s="589"/>
      <c r="K711" s="589"/>
      <c r="L711" s="589"/>
      <c r="M711" s="589"/>
    </row>
    <row r="712" customHeight="1" spans="9:13">
      <c r="I712" s="589"/>
      <c r="J712" s="589"/>
      <c r="K712" s="589"/>
      <c r="L712" s="589"/>
      <c r="M712" s="589"/>
    </row>
    <row r="713" customHeight="1" spans="9:13">
      <c r="I713" s="589"/>
      <c r="J713" s="589"/>
      <c r="K713" s="589"/>
      <c r="L713" s="589"/>
      <c r="M713" s="589"/>
    </row>
    <row r="714" customHeight="1" spans="9:13">
      <c r="I714" s="589"/>
      <c r="J714" s="589"/>
      <c r="K714" s="589"/>
      <c r="L714" s="589"/>
      <c r="M714" s="589"/>
    </row>
    <row r="715" customHeight="1" spans="9:13">
      <c r="I715" s="589"/>
      <c r="J715" s="589"/>
      <c r="K715" s="589"/>
      <c r="L715" s="589"/>
      <c r="M715" s="589"/>
    </row>
    <row r="716" customHeight="1" spans="9:13">
      <c r="I716" s="589"/>
      <c r="J716" s="589"/>
      <c r="K716" s="589"/>
      <c r="L716" s="589"/>
      <c r="M716" s="589"/>
    </row>
    <row r="717" customHeight="1" spans="9:13">
      <c r="I717" s="589"/>
      <c r="J717" s="589"/>
      <c r="K717" s="589"/>
      <c r="L717" s="589"/>
      <c r="M717" s="589"/>
    </row>
    <row r="718" customHeight="1" spans="9:13">
      <c r="I718" s="589"/>
      <c r="J718" s="589"/>
      <c r="K718" s="589"/>
      <c r="L718" s="589"/>
      <c r="M718" s="589"/>
    </row>
    <row r="719" customHeight="1" spans="9:13">
      <c r="I719" s="589"/>
      <c r="J719" s="589"/>
      <c r="K719" s="589"/>
      <c r="L719" s="589"/>
      <c r="M719" s="589"/>
    </row>
    <row r="720" customHeight="1" spans="9:13">
      <c r="I720" s="589"/>
      <c r="J720" s="589"/>
      <c r="K720" s="589"/>
      <c r="L720" s="589"/>
      <c r="M720" s="589"/>
    </row>
    <row r="721" customHeight="1" spans="9:13">
      <c r="I721" s="589"/>
      <c r="J721" s="589"/>
      <c r="K721" s="589"/>
      <c r="L721" s="589"/>
      <c r="M721" s="589"/>
    </row>
    <row r="722" customHeight="1" spans="9:13">
      <c r="I722" s="589"/>
      <c r="J722" s="589"/>
      <c r="K722" s="589"/>
      <c r="L722" s="589"/>
      <c r="M722" s="589"/>
    </row>
    <row r="723" customHeight="1" spans="9:13">
      <c r="I723" s="589"/>
      <c r="J723" s="589"/>
      <c r="K723" s="589"/>
      <c r="L723" s="589"/>
      <c r="M723" s="589"/>
    </row>
    <row r="724" customHeight="1" spans="9:13">
      <c r="I724" s="589"/>
      <c r="J724" s="589"/>
      <c r="K724" s="589"/>
      <c r="L724" s="589"/>
      <c r="M724" s="589"/>
    </row>
    <row r="725" customHeight="1" spans="9:13">
      <c r="I725" s="589"/>
      <c r="J725" s="589"/>
      <c r="K725" s="589"/>
      <c r="L725" s="589"/>
      <c r="M725" s="589"/>
    </row>
    <row r="726" customHeight="1" spans="9:13">
      <c r="I726" s="589"/>
      <c r="J726" s="589"/>
      <c r="K726" s="589"/>
      <c r="L726" s="589"/>
      <c r="M726" s="589"/>
    </row>
    <row r="727" customHeight="1" spans="9:13">
      <c r="I727" s="589"/>
      <c r="J727" s="589"/>
      <c r="K727" s="589"/>
      <c r="L727" s="589"/>
      <c r="M727" s="589"/>
    </row>
    <row r="728" customHeight="1" spans="9:13">
      <c r="I728" s="589"/>
      <c r="J728" s="589"/>
      <c r="K728" s="589"/>
      <c r="L728" s="589"/>
      <c r="M728" s="589"/>
    </row>
    <row r="729" customHeight="1" spans="9:13">
      <c r="I729" s="589"/>
      <c r="J729" s="589"/>
      <c r="K729" s="589"/>
      <c r="L729" s="589"/>
      <c r="M729" s="589"/>
    </row>
    <row r="730" customHeight="1" spans="9:13">
      <c r="I730" s="589"/>
      <c r="J730" s="589"/>
      <c r="K730" s="589"/>
      <c r="L730" s="589"/>
      <c r="M730" s="589"/>
    </row>
    <row r="731" customHeight="1" spans="9:13">
      <c r="I731" s="589"/>
      <c r="J731" s="589"/>
      <c r="K731" s="589"/>
      <c r="L731" s="589"/>
      <c r="M731" s="589"/>
    </row>
    <row r="732" customHeight="1" spans="9:13">
      <c r="I732" s="589"/>
      <c r="J732" s="589"/>
      <c r="K732" s="589"/>
      <c r="L732" s="589"/>
      <c r="M732" s="589"/>
    </row>
    <row r="733" customHeight="1" spans="9:13">
      <c r="I733" s="589"/>
      <c r="J733" s="589"/>
      <c r="K733" s="589"/>
      <c r="L733" s="589"/>
      <c r="M733" s="589"/>
    </row>
    <row r="734" customHeight="1" spans="9:13">
      <c r="I734" s="589"/>
      <c r="J734" s="589"/>
      <c r="K734" s="589"/>
      <c r="L734" s="589"/>
      <c r="M734" s="589"/>
    </row>
    <row r="735" customHeight="1" spans="9:13">
      <c r="I735" s="589"/>
      <c r="J735" s="589"/>
      <c r="K735" s="589"/>
      <c r="L735" s="589"/>
      <c r="M735" s="589"/>
    </row>
    <row r="736" customHeight="1" spans="9:13">
      <c r="I736" s="589"/>
      <c r="J736" s="589"/>
      <c r="K736" s="589"/>
      <c r="L736" s="589"/>
      <c r="M736" s="589"/>
    </row>
    <row r="737" customHeight="1" spans="9:13">
      <c r="I737" s="589"/>
      <c r="J737" s="589"/>
      <c r="K737" s="589"/>
      <c r="L737" s="589"/>
      <c r="M737" s="589"/>
    </row>
    <row r="738" customHeight="1" spans="9:13">
      <c r="I738" s="589"/>
      <c r="J738" s="589"/>
      <c r="K738" s="589"/>
      <c r="L738" s="589"/>
      <c r="M738" s="589"/>
    </row>
    <row r="739" customHeight="1" spans="9:13">
      <c r="I739" s="589"/>
      <c r="J739" s="589"/>
      <c r="K739" s="589"/>
      <c r="L739" s="589"/>
      <c r="M739" s="589"/>
    </row>
    <row r="740" customHeight="1" spans="9:13">
      <c r="I740" s="589"/>
      <c r="J740" s="589"/>
      <c r="K740" s="589"/>
      <c r="L740" s="589"/>
      <c r="M740" s="589"/>
    </row>
    <row r="741" customHeight="1" spans="9:13">
      <c r="I741" s="589"/>
      <c r="J741" s="589"/>
      <c r="K741" s="589"/>
      <c r="L741" s="589"/>
      <c r="M741" s="589"/>
    </row>
    <row r="742" customHeight="1" spans="9:13">
      <c r="I742" s="589"/>
      <c r="J742" s="589"/>
      <c r="K742" s="589"/>
      <c r="L742" s="589"/>
      <c r="M742" s="589"/>
    </row>
    <row r="743" customHeight="1" spans="9:13">
      <c r="I743" s="589"/>
      <c r="J743" s="589"/>
      <c r="K743" s="589"/>
      <c r="L743" s="589"/>
      <c r="M743" s="589"/>
    </row>
    <row r="744" customHeight="1" spans="9:13">
      <c r="I744" s="589"/>
      <c r="J744" s="589"/>
      <c r="K744" s="589"/>
      <c r="L744" s="589"/>
      <c r="M744" s="589"/>
    </row>
    <row r="745" customHeight="1" spans="9:13">
      <c r="I745" s="589"/>
      <c r="J745" s="589"/>
      <c r="K745" s="589"/>
      <c r="L745" s="589"/>
      <c r="M745" s="589"/>
    </row>
    <row r="746" customHeight="1" spans="9:13">
      <c r="I746" s="589"/>
      <c r="J746" s="589"/>
      <c r="K746" s="589"/>
      <c r="L746" s="589"/>
      <c r="M746" s="589"/>
    </row>
    <row r="747" customHeight="1" spans="9:13">
      <c r="I747" s="589"/>
      <c r="J747" s="589"/>
      <c r="K747" s="589"/>
      <c r="L747" s="589"/>
      <c r="M747" s="589"/>
    </row>
    <row r="748" customHeight="1" spans="9:13">
      <c r="I748" s="589"/>
      <c r="J748" s="589"/>
      <c r="K748" s="589"/>
      <c r="L748" s="589"/>
      <c r="M748" s="589"/>
    </row>
    <row r="749" customHeight="1" spans="9:13">
      <c r="I749" s="589"/>
      <c r="J749" s="589"/>
      <c r="K749" s="589"/>
      <c r="L749" s="589"/>
      <c r="M749" s="589"/>
    </row>
    <row r="750" customHeight="1" spans="9:13">
      <c r="I750" s="589"/>
      <c r="J750" s="589"/>
      <c r="K750" s="589"/>
      <c r="L750" s="589"/>
      <c r="M750" s="589"/>
    </row>
    <row r="751" customHeight="1" spans="9:13">
      <c r="I751" s="589"/>
      <c r="J751" s="589"/>
      <c r="K751" s="589"/>
      <c r="L751" s="589"/>
      <c r="M751" s="589"/>
    </row>
    <row r="752" customHeight="1" spans="9:13">
      <c r="I752" s="589"/>
      <c r="J752" s="589"/>
      <c r="K752" s="589"/>
      <c r="L752" s="589"/>
      <c r="M752" s="589"/>
    </row>
    <row r="753" customHeight="1" spans="9:13">
      <c r="I753" s="589"/>
      <c r="J753" s="589"/>
      <c r="K753" s="589"/>
      <c r="L753" s="589"/>
      <c r="M753" s="589"/>
    </row>
    <row r="754" customHeight="1" spans="9:13">
      <c r="I754" s="589"/>
      <c r="J754" s="589"/>
      <c r="K754" s="589"/>
      <c r="L754" s="589"/>
      <c r="M754" s="589"/>
    </row>
    <row r="755" customHeight="1" spans="9:13">
      <c r="I755" s="589"/>
      <c r="J755" s="589"/>
      <c r="K755" s="589"/>
      <c r="L755" s="589"/>
      <c r="M755" s="589"/>
    </row>
    <row r="756" customHeight="1" spans="9:13">
      <c r="I756" s="589"/>
      <c r="J756" s="589"/>
      <c r="K756" s="589"/>
      <c r="L756" s="589"/>
      <c r="M756" s="589"/>
    </row>
    <row r="757" customHeight="1" spans="9:13">
      <c r="I757" s="589"/>
      <c r="J757" s="589"/>
      <c r="K757" s="589"/>
      <c r="L757" s="589"/>
      <c r="M757" s="589"/>
    </row>
    <row r="758" customHeight="1" spans="9:13">
      <c r="I758" s="589"/>
      <c r="J758" s="589"/>
      <c r="K758" s="589"/>
      <c r="L758" s="589"/>
      <c r="M758" s="589"/>
    </row>
    <row r="759" customHeight="1" spans="9:13">
      <c r="I759" s="589"/>
      <c r="J759" s="589"/>
      <c r="K759" s="589"/>
      <c r="L759" s="589"/>
      <c r="M759" s="589"/>
    </row>
    <row r="760" customHeight="1" spans="9:13">
      <c r="I760" s="589"/>
      <c r="J760" s="589"/>
      <c r="K760" s="589"/>
      <c r="L760" s="589"/>
      <c r="M760" s="589"/>
    </row>
    <row r="761" customHeight="1" spans="9:13">
      <c r="I761" s="589"/>
      <c r="J761" s="589"/>
      <c r="K761" s="589"/>
      <c r="L761" s="589"/>
      <c r="M761" s="589"/>
    </row>
    <row r="762" customHeight="1" spans="9:13">
      <c r="I762" s="589"/>
      <c r="J762" s="589"/>
      <c r="K762" s="589"/>
      <c r="L762" s="589"/>
      <c r="M762" s="589"/>
    </row>
    <row r="763" customHeight="1" spans="9:13">
      <c r="I763" s="589"/>
      <c r="J763" s="589"/>
      <c r="K763" s="589"/>
      <c r="L763" s="589"/>
      <c r="M763" s="589"/>
    </row>
    <row r="764" customHeight="1" spans="9:13">
      <c r="I764" s="589"/>
      <c r="J764" s="589"/>
      <c r="K764" s="589"/>
      <c r="L764" s="589"/>
      <c r="M764" s="589"/>
    </row>
    <row r="765" customHeight="1" spans="9:13">
      <c r="I765" s="589"/>
      <c r="J765" s="589"/>
      <c r="K765" s="589"/>
      <c r="L765" s="589"/>
      <c r="M765" s="589"/>
    </row>
    <row r="766" customHeight="1" spans="9:13">
      <c r="I766" s="589"/>
      <c r="J766" s="589"/>
      <c r="K766" s="589"/>
      <c r="L766" s="589"/>
      <c r="M766" s="589"/>
    </row>
    <row r="767" customHeight="1" spans="9:13">
      <c r="I767" s="589"/>
      <c r="J767" s="589"/>
      <c r="K767" s="589"/>
      <c r="L767" s="589"/>
      <c r="M767" s="589"/>
    </row>
    <row r="768" customHeight="1" spans="9:13">
      <c r="I768" s="589"/>
      <c r="J768" s="589"/>
      <c r="K768" s="589"/>
      <c r="L768" s="589"/>
      <c r="M768" s="589"/>
    </row>
    <row r="769" customHeight="1" spans="9:13">
      <c r="I769" s="589"/>
      <c r="J769" s="589"/>
      <c r="K769" s="589"/>
      <c r="L769" s="589"/>
      <c r="M769" s="589"/>
    </row>
    <row r="770" customHeight="1" spans="9:13">
      <c r="I770" s="589"/>
      <c r="J770" s="589"/>
      <c r="K770" s="589"/>
      <c r="L770" s="589"/>
      <c r="M770" s="589"/>
    </row>
    <row r="771" customHeight="1" spans="9:13">
      <c r="I771" s="589"/>
      <c r="J771" s="589"/>
      <c r="K771" s="589"/>
      <c r="L771" s="589"/>
      <c r="M771" s="589"/>
    </row>
    <row r="772" customHeight="1" spans="9:13">
      <c r="I772" s="589"/>
      <c r="J772" s="589"/>
      <c r="K772" s="589"/>
      <c r="L772" s="589"/>
      <c r="M772" s="589"/>
    </row>
    <row r="773" customHeight="1" spans="9:13">
      <c r="I773" s="589"/>
      <c r="J773" s="589"/>
      <c r="K773" s="589"/>
      <c r="L773" s="589"/>
      <c r="M773" s="589"/>
    </row>
    <row r="774" customHeight="1" spans="9:13">
      <c r="I774" s="589"/>
      <c r="J774" s="589"/>
      <c r="K774" s="589"/>
      <c r="L774" s="589"/>
      <c r="M774" s="589"/>
    </row>
    <row r="775" customHeight="1" spans="9:13">
      <c r="I775" s="589"/>
      <c r="J775" s="589"/>
      <c r="K775" s="589"/>
      <c r="L775" s="589"/>
      <c r="M775" s="589"/>
    </row>
    <row r="776" customHeight="1" spans="9:13">
      <c r="I776" s="589"/>
      <c r="J776" s="589"/>
      <c r="K776" s="589"/>
      <c r="L776" s="589"/>
      <c r="M776" s="589"/>
    </row>
    <row r="777" customHeight="1" spans="9:13">
      <c r="I777" s="589"/>
      <c r="J777" s="589"/>
      <c r="K777" s="589"/>
      <c r="L777" s="589"/>
      <c r="M777" s="589"/>
    </row>
    <row r="778" customHeight="1" spans="9:13">
      <c r="I778" s="589"/>
      <c r="J778" s="589"/>
      <c r="K778" s="589"/>
      <c r="L778" s="589"/>
      <c r="M778" s="589"/>
    </row>
    <row r="779" customHeight="1" spans="9:13">
      <c r="I779" s="589"/>
      <c r="J779" s="589"/>
      <c r="K779" s="589"/>
      <c r="L779" s="589"/>
      <c r="M779" s="589"/>
    </row>
    <row r="780" customHeight="1" spans="9:13">
      <c r="I780" s="589"/>
      <c r="J780" s="589"/>
      <c r="K780" s="589"/>
      <c r="L780" s="589"/>
      <c r="M780" s="589"/>
    </row>
    <row r="781" customHeight="1" spans="9:13">
      <c r="I781" s="589"/>
      <c r="J781" s="589"/>
      <c r="K781" s="589"/>
      <c r="L781" s="589"/>
      <c r="M781" s="589"/>
    </row>
    <row r="782" customHeight="1" spans="9:13">
      <c r="I782" s="589"/>
      <c r="J782" s="589"/>
      <c r="K782" s="589"/>
      <c r="L782" s="589"/>
      <c r="M782" s="589"/>
    </row>
    <row r="783" customHeight="1" spans="9:13">
      <c r="I783" s="589"/>
      <c r="J783" s="589"/>
      <c r="K783" s="589"/>
      <c r="L783" s="589"/>
      <c r="M783" s="589"/>
    </row>
    <row r="784" customHeight="1" spans="9:13">
      <c r="I784" s="589"/>
      <c r="J784" s="589"/>
      <c r="K784" s="589"/>
      <c r="L784" s="589"/>
      <c r="M784" s="589"/>
    </row>
    <row r="785" customHeight="1" spans="9:13">
      <c r="I785" s="589"/>
      <c r="J785" s="589"/>
      <c r="K785" s="589"/>
      <c r="L785" s="589"/>
      <c r="M785" s="589"/>
    </row>
    <row r="786" customHeight="1" spans="9:13">
      <c r="I786" s="589"/>
      <c r="J786" s="589"/>
      <c r="K786" s="589"/>
      <c r="L786" s="589"/>
      <c r="M786" s="589"/>
    </row>
    <row r="787" customHeight="1" spans="9:13">
      <c r="I787" s="589"/>
      <c r="J787" s="589"/>
      <c r="K787" s="589"/>
      <c r="L787" s="589"/>
      <c r="M787" s="589"/>
    </row>
    <row r="788" customHeight="1" spans="9:13">
      <c r="I788" s="589"/>
      <c r="J788" s="589"/>
      <c r="K788" s="589"/>
      <c r="L788" s="589"/>
      <c r="M788" s="589"/>
    </row>
    <row r="789" customHeight="1" spans="9:13">
      <c r="I789" s="589"/>
      <c r="J789" s="589"/>
      <c r="K789" s="589"/>
      <c r="L789" s="589"/>
      <c r="M789" s="589"/>
    </row>
    <row r="790" customHeight="1" spans="9:13">
      <c r="I790" s="589"/>
      <c r="J790" s="589"/>
      <c r="K790" s="589"/>
      <c r="L790" s="589"/>
      <c r="M790" s="589"/>
    </row>
    <row r="791" customHeight="1" spans="9:13">
      <c r="I791" s="589"/>
      <c r="J791" s="589"/>
      <c r="K791" s="589"/>
      <c r="L791" s="589"/>
      <c r="M791" s="589"/>
    </row>
    <row r="792" customHeight="1" spans="9:13">
      <c r="I792" s="589"/>
      <c r="J792" s="589"/>
      <c r="K792" s="589"/>
      <c r="L792" s="589"/>
      <c r="M792" s="589"/>
    </row>
    <row r="793" customHeight="1" spans="9:13">
      <c r="I793" s="589"/>
      <c r="J793" s="589"/>
      <c r="K793" s="589"/>
      <c r="L793" s="589"/>
      <c r="M793" s="589"/>
    </row>
    <row r="794" customHeight="1" spans="9:13">
      <c r="I794" s="589"/>
      <c r="J794" s="589"/>
      <c r="K794" s="589"/>
      <c r="L794" s="589"/>
      <c r="M794" s="589"/>
    </row>
    <row r="795" customHeight="1" spans="9:13">
      <c r="I795" s="589"/>
      <c r="J795" s="589"/>
      <c r="K795" s="589"/>
      <c r="L795" s="589"/>
      <c r="M795" s="589"/>
    </row>
    <row r="796" customHeight="1" spans="9:13">
      <c r="I796" s="589"/>
      <c r="J796" s="589"/>
      <c r="K796" s="589"/>
      <c r="L796" s="589"/>
      <c r="M796" s="589"/>
    </row>
    <row r="797" customHeight="1" spans="9:13">
      <c r="I797" s="589"/>
      <c r="J797" s="589"/>
      <c r="K797" s="589"/>
      <c r="L797" s="589"/>
      <c r="M797" s="589"/>
    </row>
    <row r="798" customHeight="1" spans="9:13">
      <c r="I798" s="589"/>
      <c r="J798" s="589"/>
      <c r="K798" s="589"/>
      <c r="L798" s="589"/>
      <c r="M798" s="589"/>
    </row>
    <row r="799" customHeight="1" spans="9:13">
      <c r="I799" s="589"/>
      <c r="J799" s="589"/>
      <c r="K799" s="589"/>
      <c r="L799" s="589"/>
      <c r="M799" s="589"/>
    </row>
    <row r="800" customHeight="1" spans="9:13">
      <c r="I800" s="589"/>
      <c r="J800" s="589"/>
      <c r="K800" s="589"/>
      <c r="L800" s="589"/>
      <c r="M800" s="589"/>
    </row>
    <row r="801" customHeight="1" spans="9:13">
      <c r="I801" s="589"/>
      <c r="J801" s="589"/>
      <c r="K801" s="589"/>
      <c r="L801" s="589"/>
      <c r="M801" s="589"/>
    </row>
    <row r="802" customHeight="1" spans="9:13">
      <c r="I802" s="589"/>
      <c r="J802" s="589"/>
      <c r="K802" s="589"/>
      <c r="L802" s="589"/>
      <c r="M802" s="589"/>
    </row>
    <row r="803" customHeight="1" spans="9:13">
      <c r="I803" s="589"/>
      <c r="J803" s="589"/>
      <c r="K803" s="589"/>
      <c r="L803" s="589"/>
      <c r="M803" s="589"/>
    </row>
    <row r="804" customHeight="1" spans="9:13">
      <c r="I804" s="589"/>
      <c r="J804" s="589"/>
      <c r="K804" s="589"/>
      <c r="L804" s="589"/>
      <c r="M804" s="589"/>
    </row>
    <row r="805" customHeight="1" spans="9:13">
      <c r="I805" s="589"/>
      <c r="J805" s="589"/>
      <c r="K805" s="589"/>
      <c r="L805" s="589"/>
      <c r="M805" s="589"/>
    </row>
    <row r="806" customHeight="1" spans="9:13">
      <c r="I806" s="589"/>
      <c r="J806" s="589"/>
      <c r="K806" s="589"/>
      <c r="L806" s="589"/>
      <c r="M806" s="589"/>
    </row>
    <row r="807" customHeight="1" spans="9:13">
      <c r="I807" s="589"/>
      <c r="J807" s="589"/>
      <c r="K807" s="589"/>
      <c r="L807" s="589"/>
      <c r="M807" s="589"/>
    </row>
    <row r="808" customHeight="1" spans="9:13">
      <c r="I808" s="589"/>
      <c r="J808" s="589"/>
      <c r="K808" s="589"/>
      <c r="L808" s="589"/>
      <c r="M808" s="589"/>
    </row>
    <row r="809" customHeight="1" spans="9:13">
      <c r="I809" s="589"/>
      <c r="J809" s="589"/>
      <c r="K809" s="589"/>
      <c r="L809" s="589"/>
      <c r="M809" s="589"/>
    </row>
    <row r="810" customHeight="1" spans="9:13">
      <c r="I810" s="589"/>
      <c r="J810" s="589"/>
      <c r="K810" s="589"/>
      <c r="L810" s="589"/>
      <c r="M810" s="589"/>
    </row>
    <row r="811" customHeight="1" spans="9:13">
      <c r="I811" s="589"/>
      <c r="J811" s="589"/>
      <c r="K811" s="589"/>
      <c r="L811" s="589"/>
      <c r="M811" s="589"/>
    </row>
    <row r="812" customHeight="1" spans="9:13">
      <c r="I812" s="589"/>
      <c r="J812" s="589"/>
      <c r="K812" s="589"/>
      <c r="L812" s="589"/>
      <c r="M812" s="589"/>
    </row>
    <row r="813" customHeight="1" spans="9:13">
      <c r="I813" s="589"/>
      <c r="J813" s="589"/>
      <c r="K813" s="589"/>
      <c r="L813" s="589"/>
      <c r="M813" s="589"/>
    </row>
    <row r="814" customHeight="1" spans="9:13">
      <c r="I814" s="589"/>
      <c r="J814" s="589"/>
      <c r="K814" s="589"/>
      <c r="L814" s="589"/>
      <c r="M814" s="589"/>
    </row>
    <row r="815" customHeight="1" spans="9:13">
      <c r="I815" s="589"/>
      <c r="J815" s="589"/>
      <c r="K815" s="589"/>
      <c r="L815" s="589"/>
      <c r="M815" s="589"/>
    </row>
    <row r="816" customHeight="1" spans="9:13">
      <c r="I816" s="589"/>
      <c r="J816" s="589"/>
      <c r="K816" s="589"/>
      <c r="L816" s="589"/>
      <c r="M816" s="589"/>
    </row>
    <row r="817" customHeight="1" spans="9:13">
      <c r="I817" s="589"/>
      <c r="J817" s="589"/>
      <c r="K817" s="589"/>
      <c r="L817" s="589"/>
      <c r="M817" s="589"/>
    </row>
    <row r="818" customHeight="1" spans="9:13">
      <c r="I818" s="589"/>
      <c r="J818" s="589"/>
      <c r="K818" s="589"/>
      <c r="L818" s="589"/>
      <c r="M818" s="589"/>
    </row>
    <row r="819" customHeight="1" spans="9:13">
      <c r="I819" s="589"/>
      <c r="J819" s="589"/>
      <c r="K819" s="589"/>
      <c r="L819" s="589"/>
      <c r="M819" s="589"/>
    </row>
    <row r="820" customHeight="1" spans="9:13">
      <c r="I820" s="589"/>
      <c r="J820" s="589"/>
      <c r="K820" s="589"/>
      <c r="L820" s="589"/>
      <c r="M820" s="589"/>
    </row>
    <row r="821" customHeight="1" spans="9:13">
      <c r="I821" s="589"/>
      <c r="J821" s="589"/>
      <c r="K821" s="589"/>
      <c r="L821" s="589"/>
      <c r="M821" s="589"/>
    </row>
    <row r="822" customHeight="1" spans="9:13">
      <c r="I822" s="589"/>
      <c r="J822" s="589"/>
      <c r="K822" s="589"/>
      <c r="L822" s="589"/>
      <c r="M822" s="589"/>
    </row>
    <row r="823" customHeight="1" spans="9:13">
      <c r="I823" s="589"/>
      <c r="J823" s="589"/>
      <c r="K823" s="589"/>
      <c r="L823" s="589"/>
      <c r="M823" s="589"/>
    </row>
    <row r="824" customHeight="1" spans="9:13">
      <c r="I824" s="589"/>
      <c r="J824" s="589"/>
      <c r="K824" s="589"/>
      <c r="L824" s="589"/>
      <c r="M824" s="589"/>
    </row>
    <row r="825" customHeight="1" spans="9:13">
      <c r="I825" s="589"/>
      <c r="J825" s="589"/>
      <c r="K825" s="589"/>
      <c r="L825" s="589"/>
      <c r="M825" s="589"/>
    </row>
    <row r="826" customHeight="1" spans="9:13">
      <c r="I826" s="589"/>
      <c r="J826" s="589"/>
      <c r="K826" s="589"/>
      <c r="L826" s="589"/>
      <c r="M826" s="589"/>
    </row>
    <row r="827" customHeight="1" spans="9:13">
      <c r="I827" s="589"/>
      <c r="J827" s="589"/>
      <c r="K827" s="589"/>
      <c r="L827" s="589"/>
      <c r="M827" s="589"/>
    </row>
    <row r="828" customHeight="1" spans="9:13">
      <c r="I828" s="589"/>
      <c r="J828" s="589"/>
      <c r="K828" s="589"/>
      <c r="L828" s="589"/>
      <c r="M828" s="589"/>
    </row>
    <row r="829" customHeight="1" spans="9:13">
      <c r="I829" s="589"/>
      <c r="J829" s="589"/>
      <c r="K829" s="589"/>
      <c r="L829" s="589"/>
      <c r="M829" s="589"/>
    </row>
    <row r="830" customHeight="1" spans="9:13">
      <c r="I830" s="589"/>
      <c r="J830" s="589"/>
      <c r="K830" s="589"/>
      <c r="L830" s="589"/>
      <c r="M830" s="589"/>
    </row>
    <row r="831" customHeight="1" spans="9:13">
      <c r="I831" s="589"/>
      <c r="J831" s="589"/>
      <c r="K831" s="589"/>
      <c r="L831" s="589"/>
      <c r="M831" s="589"/>
    </row>
    <row r="832" customHeight="1" spans="9:13">
      <c r="I832" s="589"/>
      <c r="J832" s="589"/>
      <c r="K832" s="589"/>
      <c r="L832" s="589"/>
      <c r="M832" s="589"/>
    </row>
    <row r="833" customHeight="1" spans="9:13">
      <c r="I833" s="589"/>
      <c r="J833" s="589"/>
      <c r="K833" s="589"/>
      <c r="L833" s="589"/>
      <c r="M833" s="589"/>
    </row>
    <row r="834" customHeight="1" spans="9:13">
      <c r="I834" s="589"/>
      <c r="J834" s="589"/>
      <c r="K834" s="589"/>
      <c r="L834" s="589"/>
      <c r="M834" s="589"/>
    </row>
    <row r="835" customHeight="1" spans="9:13">
      <c r="I835" s="589"/>
      <c r="J835" s="589"/>
      <c r="K835" s="589"/>
      <c r="L835" s="589"/>
      <c r="M835" s="589"/>
    </row>
    <row r="836" customHeight="1" spans="9:13">
      <c r="I836" s="589"/>
      <c r="J836" s="589"/>
      <c r="K836" s="589"/>
      <c r="L836" s="589"/>
      <c r="M836" s="589"/>
    </row>
    <row r="837" customHeight="1" spans="9:13">
      <c r="I837" s="589"/>
      <c r="J837" s="589"/>
      <c r="K837" s="589"/>
      <c r="L837" s="589"/>
      <c r="M837" s="589"/>
    </row>
    <row r="838" customHeight="1" spans="9:13">
      <c r="I838" s="589"/>
      <c r="J838" s="589"/>
      <c r="K838" s="589"/>
      <c r="L838" s="589"/>
      <c r="M838" s="589"/>
    </row>
    <row r="839" customHeight="1" spans="9:13">
      <c r="I839" s="589"/>
      <c r="J839" s="589"/>
      <c r="K839" s="589"/>
      <c r="L839" s="589"/>
      <c r="M839" s="589"/>
    </row>
    <row r="840" customHeight="1" spans="9:13">
      <c r="I840" s="589"/>
      <c r="J840" s="589"/>
      <c r="K840" s="589"/>
      <c r="L840" s="589"/>
      <c r="M840" s="589"/>
    </row>
    <row r="841" customHeight="1" spans="9:13">
      <c r="I841" s="589"/>
      <c r="J841" s="589"/>
      <c r="K841" s="589"/>
      <c r="L841" s="589"/>
      <c r="M841" s="589"/>
    </row>
    <row r="842" customHeight="1" spans="9:13">
      <c r="I842" s="589"/>
      <c r="J842" s="589"/>
      <c r="K842" s="589"/>
      <c r="L842" s="589"/>
      <c r="M842" s="589"/>
    </row>
  </sheetData>
  <mergeCells count="6">
    <mergeCell ref="A2:N2"/>
    <mergeCell ref="A3:N3"/>
    <mergeCell ref="A24:C24"/>
    <mergeCell ref="A25:C25"/>
    <mergeCell ref="A26:C26"/>
    <mergeCell ref="A27:C27"/>
  </mergeCells>
  <dataValidations count="1">
    <dataValidation type="list" allowBlank="1" showInputMessage="1" showErrorMessage="1" sqref="D6:D26">
      <formula1>"银行承兑汇票,商业承兑汇票"</formula1>
    </dataValidation>
  </dataValidations>
  <hyperlinks>
    <hyperlink ref="A1" location="索引目录!D12" display="返回索引页"/>
    <hyperlink ref="B1" location="流动汇总!B8" display="返回"/>
  </hyperlinks>
  <printOptions horizontalCentered="1"/>
  <pageMargins left="0.354166666666667" right="0.354166666666667" top="0.786805555555556" bottom="0.786805555555556" header="1.02361111111111" footer="0.511805555555556"/>
  <pageSetup paperSize="9" scale="81" fitToHeight="0" orientation="landscape"/>
  <headerFooter alignWithMargins="0">
    <oddHeader>&amp;R&amp;"宋体,常规"&amp;10表&amp;"Times New Roman,常规"3-3
&amp;"宋体,常规"共&amp;"Times New Roman,常规"&amp;N&amp;"宋体,常规"页第&amp;"Times New Roman,常规"&amp;P&amp;"宋体,常规"页</oddHeader>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842"/>
  <sheetViews>
    <sheetView topLeftCell="C1" workbookViewId="0">
      <selection activeCell="H13" sqref="H13"/>
    </sheetView>
  </sheetViews>
  <sheetFormatPr defaultColWidth="9" defaultRowHeight="15.75" customHeight="1"/>
  <cols>
    <col min="1" max="1" width="5.1" customWidth="1"/>
    <col min="2" max="2" width="11.4" customWidth="1" outlineLevel="1"/>
    <col min="3" max="3" width="23.1" customWidth="1"/>
    <col min="4" max="4" width="11.4" customWidth="1" outlineLevel="1"/>
    <col min="5" max="5" width="15.1" customWidth="1"/>
    <col min="6" max="6" width="10.6" customWidth="1"/>
    <col min="7" max="9" width="6.5" customWidth="1"/>
    <col min="10" max="10" width="7.5" customWidth="1"/>
    <col min="11" max="11" width="11.1" customWidth="1" outlineLevel="1"/>
    <col min="12" max="12" width="10.6" customWidth="1" outlineLevel="1"/>
    <col min="13" max="13" width="14.4" customWidth="1"/>
    <col min="14" max="15" width="10.4" customWidth="1" outlineLevel="1"/>
    <col min="16" max="16" width="11.4" customWidth="1" outlineLevel="1"/>
    <col min="17" max="19" width="11" customWidth="1" outlineLevel="1"/>
    <col min="20" max="21" width="10.4" customWidth="1" outlineLevel="1"/>
    <col min="22" max="23" width="14.4" customWidth="1"/>
    <col min="24" max="24" width="9.5" customWidth="1"/>
  </cols>
  <sheetData>
    <row r="1" spans="1:26">
      <c r="A1" s="1" t="s">
        <v>421</v>
      </c>
      <c r="B1" s="2" t="s">
        <v>624</v>
      </c>
      <c r="E1" s="3"/>
      <c r="F1" s="3"/>
      <c r="G1" s="3"/>
      <c r="H1" s="3"/>
      <c r="I1" s="3"/>
      <c r="J1" s="3"/>
      <c r="K1" s="3"/>
      <c r="L1" s="3"/>
      <c r="M1" s="3"/>
      <c r="N1" s="115"/>
      <c r="O1" s="115"/>
      <c r="P1" s="115"/>
      <c r="Q1" s="115"/>
      <c r="R1" s="115"/>
      <c r="S1" s="115"/>
      <c r="T1" s="115"/>
      <c r="U1" s="115"/>
      <c r="V1" s="3"/>
      <c r="W1" s="3"/>
      <c r="X1" s="3"/>
      <c r="Y1" s="3"/>
    </row>
    <row r="2" ht="30" customHeight="1" spans="1:26">
      <c r="A2" s="23" t="s">
        <v>625</v>
      </c>
      <c r="B2" s="23"/>
      <c r="C2" s="23"/>
      <c r="D2" s="23"/>
      <c r="E2" s="23"/>
      <c r="F2" s="23"/>
      <c r="G2" s="23"/>
      <c r="H2" s="23"/>
      <c r="I2" s="23"/>
      <c r="J2" s="23"/>
      <c r="K2" s="23"/>
      <c r="L2" s="23"/>
      <c r="M2" s="23"/>
      <c r="N2" s="23"/>
      <c r="O2" s="23"/>
      <c r="P2" s="23"/>
      <c r="Q2" s="23"/>
      <c r="R2" s="23"/>
      <c r="S2" s="23"/>
      <c r="T2" s="23"/>
      <c r="U2" s="23"/>
      <c r="V2" s="23"/>
      <c r="W2" s="23"/>
      <c r="X2" s="23"/>
      <c r="Y2" s="23"/>
    </row>
    <row r="3" ht="14.25" customHeight="1" spans="1:26">
      <c r="A3" s="5" t="e">
        <f>CONCATENATE(#REF!,#REF!,#REF!,#REF!,#REF!,#REF!,#REF!)</f>
        <v>#REF!</v>
      </c>
      <c r="B3" s="5"/>
      <c r="C3" s="5"/>
      <c r="D3" s="5"/>
      <c r="E3" s="5"/>
      <c r="F3" s="5"/>
      <c r="G3" s="5"/>
      <c r="H3" s="5"/>
      <c r="I3" s="5"/>
      <c r="J3" s="5"/>
      <c r="K3" s="5"/>
      <c r="L3" s="5"/>
      <c r="M3" s="5"/>
      <c r="N3" s="5"/>
      <c r="O3" s="5"/>
      <c r="P3" s="5"/>
      <c r="Q3" s="5"/>
      <c r="R3" s="5"/>
      <c r="S3" s="5"/>
      <c r="T3" s="5"/>
      <c r="U3" s="5"/>
      <c r="V3" s="5"/>
      <c r="W3" s="5"/>
      <c r="X3" s="5"/>
      <c r="Y3" s="5"/>
    </row>
    <row r="4" customHeight="1" spans="1:26">
      <c r="A4" s="7" t="e">
        <f>#REF!&amp;#REF!</f>
        <v>#REF!</v>
      </c>
      <c r="B4" s="7"/>
      <c r="L4" s="579"/>
      <c r="N4" s="917"/>
      <c r="O4" s="917"/>
      <c r="P4" s="917"/>
      <c r="Q4" s="917"/>
      <c r="R4" s="917"/>
      <c r="S4" s="917"/>
      <c r="T4" s="917"/>
      <c r="U4" s="918"/>
      <c r="Y4" s="8" t="s">
        <v>464</v>
      </c>
    </row>
    <row r="5" ht="18" customHeight="1" spans="1:26">
      <c r="A5" s="54" t="s">
        <v>465</v>
      </c>
      <c r="B5" s="65" t="s">
        <v>572</v>
      </c>
      <c r="C5" s="54" t="s">
        <v>626</v>
      </c>
      <c r="D5" s="54" t="s">
        <v>627</v>
      </c>
      <c r="E5" s="54" t="s">
        <v>628</v>
      </c>
      <c r="F5" s="54" t="s">
        <v>629</v>
      </c>
      <c r="G5" s="54" t="s">
        <v>630</v>
      </c>
      <c r="H5" s="54" t="s">
        <v>574</v>
      </c>
      <c r="I5" s="65" t="s">
        <v>575</v>
      </c>
      <c r="J5" s="65" t="s">
        <v>576</v>
      </c>
      <c r="K5" s="9" t="s">
        <v>467</v>
      </c>
      <c r="L5" s="69" t="s">
        <v>631</v>
      </c>
      <c r="M5" s="31" t="s">
        <v>426</v>
      </c>
      <c r="N5" s="905" t="s">
        <v>632</v>
      </c>
      <c r="O5" s="906"/>
      <c r="P5" s="906"/>
      <c r="Q5" s="906"/>
      <c r="R5" s="906"/>
      <c r="S5" s="906"/>
      <c r="T5" s="907"/>
      <c r="U5" s="69" t="s">
        <v>631</v>
      </c>
      <c r="V5" s="54" t="s">
        <v>427</v>
      </c>
      <c r="W5" s="54" t="s">
        <v>428</v>
      </c>
      <c r="X5" s="54" t="s">
        <v>469</v>
      </c>
      <c r="Y5" s="54" t="s">
        <v>577</v>
      </c>
    </row>
    <row r="6" ht="18" customHeight="1" spans="1:26">
      <c r="A6" s="58"/>
      <c r="B6" s="66"/>
      <c r="C6" s="58"/>
      <c r="D6" s="58"/>
      <c r="E6" s="58"/>
      <c r="F6" s="58"/>
      <c r="G6" s="58"/>
      <c r="H6" s="58"/>
      <c r="I6" s="66"/>
      <c r="J6" s="66"/>
      <c r="K6" s="9"/>
      <c r="L6" s="910"/>
      <c r="M6" s="908"/>
      <c r="N6" s="912" t="s">
        <v>633</v>
      </c>
      <c r="O6" s="912" t="s">
        <v>634</v>
      </c>
      <c r="P6" s="912" t="s">
        <v>635</v>
      </c>
      <c r="Q6" s="912" t="s">
        <v>636</v>
      </c>
      <c r="R6" s="912" t="s">
        <v>637</v>
      </c>
      <c r="S6" s="912" t="s">
        <v>638</v>
      </c>
      <c r="T6" s="912" t="s">
        <v>639</v>
      </c>
      <c r="U6" s="910"/>
      <c r="V6" s="58"/>
      <c r="W6" s="58"/>
      <c r="X6" s="58"/>
      <c r="Y6" s="58"/>
      <c r="Z6" s="893" t="s">
        <v>470</v>
      </c>
    </row>
    <row r="7" customHeight="1" spans="1:26">
      <c r="A7" s="12"/>
      <c r="B7" s="12"/>
      <c r="C7" s="13"/>
      <c r="D7" s="478"/>
      <c r="E7" s="919"/>
      <c r="F7" s="920">
        <v>36892</v>
      </c>
      <c r="G7" s="911" t="e">
        <f>IF(F7=0,"",((#REF!)-YEAR(F7))*12+(#REF!)-MONTH(F7))</f>
        <v>#REF!</v>
      </c>
      <c r="H7" s="911"/>
      <c r="I7" s="911"/>
      <c r="J7" s="911"/>
      <c r="K7" s="16"/>
      <c r="L7" s="921"/>
      <c r="M7" s="16"/>
      <c r="N7" s="131"/>
      <c r="O7" s="131"/>
      <c r="P7" s="131"/>
      <c r="Q7" s="131"/>
      <c r="R7" s="131"/>
      <c r="S7" s="131"/>
      <c r="T7" s="131"/>
      <c r="U7" s="131"/>
      <c r="V7" s="16"/>
      <c r="W7" s="147" t="str">
        <f t="shared" ref="W7:W27" si="0">IF(M7="","",V7-M7+U7)</f>
        <v/>
      </c>
      <c r="X7" s="16" t="str">
        <f t="shared" ref="X7:X27" si="1">IF(M7=0,"",W7/(M7-U7)*100)</f>
        <v/>
      </c>
      <c r="Y7" s="17"/>
      <c r="Z7" s="48" t="str">
        <f t="shared" ref="Z7:Z27" si="2">IF(V7="","",IF(W7=0,"正常","非正常核查原因"))</f>
        <v/>
      </c>
    </row>
    <row r="8" customHeight="1" spans="1:26">
      <c r="A8" s="12"/>
      <c r="B8" s="12"/>
      <c r="C8" s="13"/>
      <c r="D8" s="478"/>
      <c r="E8" s="919"/>
      <c r="F8" s="919"/>
      <c r="G8" s="911" t="str">
        <f>IF(F8=0,"",((#REF!)-YEAR(F8))*12+(#REF!)-MONTH(F8))</f>
        <v/>
      </c>
      <c r="H8" s="911"/>
      <c r="I8" s="911"/>
      <c r="J8" s="911"/>
      <c r="K8" s="16"/>
      <c r="L8" s="921"/>
      <c r="M8" s="16"/>
      <c r="N8" s="131"/>
      <c r="O8" s="131"/>
      <c r="P8" s="131"/>
      <c r="Q8" s="131"/>
      <c r="R8" s="131"/>
      <c r="S8" s="131"/>
      <c r="T8" s="131"/>
      <c r="U8" s="131"/>
      <c r="V8" s="16"/>
      <c r="W8" s="147" t="str">
        <f t="shared" si="0"/>
        <v/>
      </c>
      <c r="X8" s="16" t="str">
        <f t="shared" si="1"/>
        <v/>
      </c>
      <c r="Y8" s="17"/>
      <c r="Z8" s="48" t="str">
        <f t="shared" si="2"/>
        <v/>
      </c>
    </row>
    <row r="9" customHeight="1" spans="1:26">
      <c r="A9" s="12"/>
      <c r="B9" s="12"/>
      <c r="C9" s="13"/>
      <c r="D9" s="478"/>
      <c r="E9" s="919"/>
      <c r="F9" s="919"/>
      <c r="G9" s="911" t="str">
        <f>IF(F9=0,"",((#REF!)-YEAR(F9))*12+(#REF!)-MONTH(F9))</f>
        <v/>
      </c>
      <c r="H9" s="911"/>
      <c r="I9" s="911"/>
      <c r="J9" s="911"/>
      <c r="K9" s="16"/>
      <c r="L9" s="921"/>
      <c r="M9" s="16"/>
      <c r="N9" s="131"/>
      <c r="O9" s="131"/>
      <c r="P9" s="131"/>
      <c r="Q9" s="131"/>
      <c r="R9" s="131"/>
      <c r="S9" s="131"/>
      <c r="T9" s="131"/>
      <c r="U9" s="131"/>
      <c r="V9" s="16"/>
      <c r="W9" s="147" t="str">
        <f t="shared" si="0"/>
        <v/>
      </c>
      <c r="X9" s="16" t="str">
        <f t="shared" si="1"/>
        <v/>
      </c>
      <c r="Y9" s="17"/>
      <c r="Z9" s="48" t="str">
        <f t="shared" si="2"/>
        <v/>
      </c>
    </row>
    <row r="10" customHeight="1" spans="1:26">
      <c r="A10" s="12"/>
      <c r="B10" s="12"/>
      <c r="C10" s="13"/>
      <c r="D10" s="478"/>
      <c r="E10" s="919"/>
      <c r="F10" s="919"/>
      <c r="G10" s="911" t="str">
        <f>IF(F10=0,"",((#REF!)-YEAR(F10))*12+(#REF!)-MONTH(F10))</f>
        <v/>
      </c>
      <c r="H10" s="911"/>
      <c r="I10" s="911"/>
      <c r="J10" s="911"/>
      <c r="K10" s="16"/>
      <c r="L10" s="921"/>
      <c r="M10" s="16"/>
      <c r="N10" s="131"/>
      <c r="O10" s="131"/>
      <c r="P10" s="131"/>
      <c r="Q10" s="131"/>
      <c r="R10" s="131"/>
      <c r="S10" s="131"/>
      <c r="T10" s="131"/>
      <c r="U10" s="131"/>
      <c r="V10" s="16"/>
      <c r="W10" s="147" t="str">
        <f t="shared" si="0"/>
        <v/>
      </c>
      <c r="X10" s="16" t="str">
        <f t="shared" si="1"/>
        <v/>
      </c>
      <c r="Y10" s="17"/>
      <c r="Z10" s="48" t="str">
        <f t="shared" si="2"/>
        <v/>
      </c>
    </row>
    <row r="11" customHeight="1" spans="1:26">
      <c r="A11" s="12"/>
      <c r="B11" s="12"/>
      <c r="C11" s="13"/>
      <c r="D11" s="478"/>
      <c r="E11" s="919"/>
      <c r="F11" s="919"/>
      <c r="G11" s="911" t="str">
        <f>IF(F11=0,"",((#REF!)-YEAR(F11))*12+(#REF!)-MONTH(F11))</f>
        <v/>
      </c>
      <c r="H11" s="911"/>
      <c r="I11" s="911"/>
      <c r="J11" s="911"/>
      <c r="K11" s="16"/>
      <c r="L11" s="921"/>
      <c r="M11" s="16"/>
      <c r="N11" s="131"/>
      <c r="O11" s="131"/>
      <c r="P11" s="131"/>
      <c r="Q11" s="131"/>
      <c r="R11" s="131"/>
      <c r="S11" s="131"/>
      <c r="T11" s="131"/>
      <c r="U11" s="131"/>
      <c r="V11" s="16"/>
      <c r="W11" s="147" t="str">
        <f t="shared" si="0"/>
        <v/>
      </c>
      <c r="X11" s="16" t="str">
        <f t="shared" si="1"/>
        <v/>
      </c>
      <c r="Y11" s="17"/>
      <c r="Z11" s="48" t="str">
        <f t="shared" si="2"/>
        <v/>
      </c>
    </row>
    <row r="12" customHeight="1" spans="1:26">
      <c r="A12" s="12"/>
      <c r="B12" s="12"/>
      <c r="C12" s="13"/>
      <c r="D12" s="478"/>
      <c r="E12" s="919"/>
      <c r="F12" s="919"/>
      <c r="G12" s="911" t="str">
        <f>IF(F12=0,"",((#REF!)-YEAR(F12))*12+(#REF!)-MONTH(F12))</f>
        <v/>
      </c>
      <c r="H12" s="911"/>
      <c r="I12" s="911"/>
      <c r="J12" s="911"/>
      <c r="K12" s="16"/>
      <c r="L12" s="921"/>
      <c r="M12" s="16"/>
      <c r="N12" s="131"/>
      <c r="O12" s="131"/>
      <c r="P12" s="131"/>
      <c r="Q12" s="131"/>
      <c r="R12" s="131"/>
      <c r="S12" s="131"/>
      <c r="T12" s="131"/>
      <c r="U12" s="131"/>
      <c r="V12" s="16"/>
      <c r="W12" s="147" t="str">
        <f t="shared" si="0"/>
        <v/>
      </c>
      <c r="X12" s="16" t="str">
        <f t="shared" si="1"/>
        <v/>
      </c>
      <c r="Y12" s="17"/>
      <c r="Z12" s="48" t="str">
        <f t="shared" si="2"/>
        <v/>
      </c>
    </row>
    <row r="13" customHeight="1" spans="1:26">
      <c r="A13" s="12"/>
      <c r="B13" s="12"/>
      <c r="C13" s="13"/>
      <c r="D13" s="478"/>
      <c r="E13" s="919"/>
      <c r="F13" s="919"/>
      <c r="G13" s="911" t="str">
        <f>IF(F13=0,"",((#REF!)-YEAR(F13))*12+(#REF!)-MONTH(F13))</f>
        <v/>
      </c>
      <c r="H13" s="911"/>
      <c r="I13" s="911"/>
      <c r="J13" s="911"/>
      <c r="K13" s="16"/>
      <c r="L13" s="921"/>
      <c r="M13" s="16"/>
      <c r="N13" s="131"/>
      <c r="O13" s="131"/>
      <c r="P13" s="131"/>
      <c r="Q13" s="131"/>
      <c r="R13" s="131"/>
      <c r="S13" s="131"/>
      <c r="T13" s="131"/>
      <c r="U13" s="131"/>
      <c r="V13" s="16"/>
      <c r="W13" s="147" t="str">
        <f t="shared" si="0"/>
        <v/>
      </c>
      <c r="X13" s="16" t="str">
        <f t="shared" si="1"/>
        <v/>
      </c>
      <c r="Y13" s="17"/>
      <c r="Z13" s="48" t="str">
        <f t="shared" si="2"/>
        <v/>
      </c>
    </row>
    <row r="14" customHeight="1" spans="1:26">
      <c r="A14" s="12"/>
      <c r="B14" s="12"/>
      <c r="C14" s="13"/>
      <c r="D14" s="478"/>
      <c r="E14" s="919"/>
      <c r="F14" s="919"/>
      <c r="G14" s="911" t="str">
        <f>IF(F14=0,"",((#REF!)-YEAR(F14))*12+(#REF!)-MONTH(F14))</f>
        <v/>
      </c>
      <c r="H14" s="911"/>
      <c r="I14" s="911"/>
      <c r="J14" s="911"/>
      <c r="K14" s="16"/>
      <c r="L14" s="921"/>
      <c r="M14" s="16"/>
      <c r="N14" s="131"/>
      <c r="O14" s="131"/>
      <c r="P14" s="131"/>
      <c r="Q14" s="131"/>
      <c r="R14" s="131"/>
      <c r="S14" s="131"/>
      <c r="T14" s="131"/>
      <c r="U14" s="131"/>
      <c r="V14" s="16"/>
      <c r="W14" s="147" t="str">
        <f t="shared" si="0"/>
        <v/>
      </c>
      <c r="X14" s="16" t="str">
        <f t="shared" si="1"/>
        <v/>
      </c>
      <c r="Y14" s="17"/>
      <c r="Z14" s="48" t="str">
        <f t="shared" si="2"/>
        <v/>
      </c>
    </row>
    <row r="15" customHeight="1" spans="1:26">
      <c r="A15" s="12"/>
      <c r="B15" s="12"/>
      <c r="C15" s="13"/>
      <c r="D15" s="478"/>
      <c r="E15" s="919"/>
      <c r="F15" s="919"/>
      <c r="G15" s="911" t="str">
        <f>IF(F15=0,"",((#REF!)-YEAR(F15))*12+(#REF!)-MONTH(F15))</f>
        <v/>
      </c>
      <c r="H15" s="911"/>
      <c r="I15" s="911"/>
      <c r="J15" s="911"/>
      <c r="K15" s="16"/>
      <c r="L15" s="921"/>
      <c r="M15" s="16"/>
      <c r="N15" s="131"/>
      <c r="O15" s="131"/>
      <c r="P15" s="131"/>
      <c r="Q15" s="131"/>
      <c r="R15" s="131"/>
      <c r="S15" s="131"/>
      <c r="T15" s="131"/>
      <c r="U15" s="131"/>
      <c r="V15" s="16"/>
      <c r="W15" s="147" t="str">
        <f t="shared" si="0"/>
        <v/>
      </c>
      <c r="X15" s="16" t="str">
        <f t="shared" si="1"/>
        <v/>
      </c>
      <c r="Y15" s="17"/>
      <c r="Z15" s="48" t="str">
        <f t="shared" si="2"/>
        <v/>
      </c>
    </row>
    <row r="16" customHeight="1" spans="1:26">
      <c r="A16" s="12"/>
      <c r="B16" s="12"/>
      <c r="C16" s="13"/>
      <c r="D16" s="478"/>
      <c r="E16" s="919"/>
      <c r="F16" s="919"/>
      <c r="G16" s="911" t="str">
        <f>IF(F16=0,"",((#REF!)-YEAR(F16))*12+(#REF!)-MONTH(F16))</f>
        <v/>
      </c>
      <c r="H16" s="911"/>
      <c r="I16" s="911"/>
      <c r="J16" s="911"/>
      <c r="K16" s="16"/>
      <c r="L16" s="921"/>
      <c r="M16" s="16"/>
      <c r="N16" s="131"/>
      <c r="O16" s="131"/>
      <c r="P16" s="131"/>
      <c r="Q16" s="131"/>
      <c r="R16" s="131"/>
      <c r="S16" s="131"/>
      <c r="T16" s="131"/>
      <c r="U16" s="131"/>
      <c r="V16" s="16"/>
      <c r="W16" s="147" t="str">
        <f t="shared" si="0"/>
        <v/>
      </c>
      <c r="X16" s="16" t="str">
        <f t="shared" si="1"/>
        <v/>
      </c>
      <c r="Y16" s="17"/>
      <c r="Z16" s="48" t="str">
        <f t="shared" si="2"/>
        <v/>
      </c>
    </row>
    <row r="17" customHeight="1" spans="1:26">
      <c r="A17" s="12"/>
      <c r="B17" s="12"/>
      <c r="C17" s="13"/>
      <c r="D17" s="478"/>
      <c r="E17" s="919"/>
      <c r="F17" s="919"/>
      <c r="G17" s="911" t="str">
        <f>IF(F17=0,"",((#REF!)-YEAR(F17))*12+(#REF!)-MONTH(F17))</f>
        <v/>
      </c>
      <c r="H17" s="911"/>
      <c r="I17" s="911"/>
      <c r="J17" s="911"/>
      <c r="K17" s="16"/>
      <c r="L17" s="921"/>
      <c r="M17" s="16"/>
      <c r="N17" s="131"/>
      <c r="O17" s="131"/>
      <c r="P17" s="131"/>
      <c r="Q17" s="131"/>
      <c r="R17" s="131"/>
      <c r="S17" s="131"/>
      <c r="T17" s="131"/>
      <c r="U17" s="131"/>
      <c r="V17" s="16"/>
      <c r="W17" s="147" t="str">
        <f t="shared" si="0"/>
        <v/>
      </c>
      <c r="X17" s="16" t="str">
        <f t="shared" si="1"/>
        <v/>
      </c>
      <c r="Y17" s="17"/>
      <c r="Z17" s="48" t="str">
        <f t="shared" si="2"/>
        <v/>
      </c>
    </row>
    <row r="18" customHeight="1" spans="1:26">
      <c r="A18" s="12"/>
      <c r="B18" s="12"/>
      <c r="C18" s="13"/>
      <c r="D18" s="478"/>
      <c r="E18" s="919"/>
      <c r="F18" s="919"/>
      <c r="G18" s="911" t="str">
        <f>IF(F18=0,"",((#REF!)-YEAR(F18))*12+(#REF!)-MONTH(F18))</f>
        <v/>
      </c>
      <c r="H18" s="911"/>
      <c r="I18" s="911"/>
      <c r="J18" s="911"/>
      <c r="K18" s="16"/>
      <c r="L18" s="921"/>
      <c r="M18" s="16"/>
      <c r="N18" s="131"/>
      <c r="O18" s="131"/>
      <c r="P18" s="131"/>
      <c r="Q18" s="131"/>
      <c r="R18" s="131"/>
      <c r="S18" s="131"/>
      <c r="T18" s="131"/>
      <c r="U18" s="131"/>
      <c r="V18" s="16"/>
      <c r="W18" s="147" t="str">
        <f t="shared" si="0"/>
        <v/>
      </c>
      <c r="X18" s="16" t="str">
        <f t="shared" si="1"/>
        <v/>
      </c>
      <c r="Y18" s="17"/>
      <c r="Z18" s="48" t="str">
        <f t="shared" si="2"/>
        <v/>
      </c>
    </row>
    <row r="19" customHeight="1" spans="1:26">
      <c r="A19" s="12"/>
      <c r="B19" s="12"/>
      <c r="C19" s="13"/>
      <c r="D19" s="478"/>
      <c r="E19" s="919"/>
      <c r="F19" s="919"/>
      <c r="G19" s="911" t="str">
        <f>IF(F19=0,"",((#REF!)-YEAR(F19))*12+(#REF!)-MONTH(F19))</f>
        <v/>
      </c>
      <c r="H19" s="911"/>
      <c r="I19" s="911"/>
      <c r="J19" s="911"/>
      <c r="K19" s="16"/>
      <c r="L19" s="921"/>
      <c r="M19" s="16"/>
      <c r="N19" s="131"/>
      <c r="O19" s="131"/>
      <c r="P19" s="131"/>
      <c r="Q19" s="131"/>
      <c r="R19" s="131"/>
      <c r="S19" s="131"/>
      <c r="T19" s="131"/>
      <c r="U19" s="131"/>
      <c r="V19" s="16"/>
      <c r="W19" s="147" t="str">
        <f t="shared" si="0"/>
        <v/>
      </c>
      <c r="X19" s="16" t="str">
        <f t="shared" si="1"/>
        <v/>
      </c>
      <c r="Y19" s="17"/>
      <c r="Z19" s="48" t="str">
        <f t="shared" si="2"/>
        <v/>
      </c>
    </row>
    <row r="20" customHeight="1" spans="1:26">
      <c r="A20" s="12"/>
      <c r="B20" s="12"/>
      <c r="C20" s="13"/>
      <c r="D20" s="478"/>
      <c r="E20" s="919"/>
      <c r="F20" s="919"/>
      <c r="G20" s="911" t="str">
        <f>IF(F20=0,"",((#REF!)-YEAR(F20))*12+(#REF!)-MONTH(F20))</f>
        <v/>
      </c>
      <c r="H20" s="911"/>
      <c r="I20" s="911"/>
      <c r="J20" s="911"/>
      <c r="K20" s="16"/>
      <c r="L20" s="921"/>
      <c r="M20" s="16"/>
      <c r="N20" s="131"/>
      <c r="O20" s="131"/>
      <c r="P20" s="131"/>
      <c r="Q20" s="131"/>
      <c r="R20" s="131"/>
      <c r="S20" s="131"/>
      <c r="T20" s="131"/>
      <c r="U20" s="131"/>
      <c r="V20" s="16"/>
      <c r="W20" s="147" t="str">
        <f t="shared" si="0"/>
        <v/>
      </c>
      <c r="X20" s="16" t="str">
        <f t="shared" si="1"/>
        <v/>
      </c>
      <c r="Y20" s="17"/>
      <c r="Z20" s="48" t="str">
        <f t="shared" si="2"/>
        <v/>
      </c>
    </row>
    <row r="21" customHeight="1" spans="1:26">
      <c r="A21" s="12"/>
      <c r="B21" s="12"/>
      <c r="C21" s="13"/>
      <c r="D21" s="478"/>
      <c r="E21" s="919"/>
      <c r="F21" s="919"/>
      <c r="G21" s="911" t="str">
        <f>IF(F21=0,"",((#REF!)-YEAR(F21))*12+(#REF!)-MONTH(F21))</f>
        <v/>
      </c>
      <c r="H21" s="911"/>
      <c r="I21" s="911"/>
      <c r="J21" s="911"/>
      <c r="K21" s="16"/>
      <c r="L21" s="921"/>
      <c r="M21" s="16"/>
      <c r="N21" s="131"/>
      <c r="O21" s="131"/>
      <c r="P21" s="131"/>
      <c r="Q21" s="131"/>
      <c r="R21" s="131"/>
      <c r="S21" s="131"/>
      <c r="T21" s="131"/>
      <c r="U21" s="131"/>
      <c r="V21" s="16"/>
      <c r="W21" s="147" t="str">
        <f t="shared" si="0"/>
        <v/>
      </c>
      <c r="X21" s="16" t="str">
        <f t="shared" si="1"/>
        <v/>
      </c>
      <c r="Y21" s="17"/>
      <c r="Z21" s="48" t="str">
        <f t="shared" si="2"/>
        <v/>
      </c>
    </row>
    <row r="22" customHeight="1" spans="1:26">
      <c r="A22" s="12"/>
      <c r="B22" s="12"/>
      <c r="C22" s="13"/>
      <c r="D22" s="478"/>
      <c r="E22" s="919"/>
      <c r="F22" s="919"/>
      <c r="G22" s="911" t="str">
        <f>IF(F22=0,"",((#REF!)-YEAR(F22))*12+(#REF!)-MONTH(F22))</f>
        <v/>
      </c>
      <c r="H22" s="911"/>
      <c r="I22" s="911"/>
      <c r="J22" s="911"/>
      <c r="K22" s="16"/>
      <c r="L22" s="921"/>
      <c r="M22" s="16"/>
      <c r="N22" s="131"/>
      <c r="O22" s="131"/>
      <c r="P22" s="131"/>
      <c r="Q22" s="131"/>
      <c r="R22" s="131"/>
      <c r="S22" s="131"/>
      <c r="T22" s="131"/>
      <c r="U22" s="131"/>
      <c r="V22" s="16"/>
      <c r="W22" s="147" t="str">
        <f t="shared" si="0"/>
        <v/>
      </c>
      <c r="X22" s="16" t="str">
        <f t="shared" si="1"/>
        <v/>
      </c>
      <c r="Y22" s="17"/>
      <c r="Z22" s="48" t="str">
        <f t="shared" si="2"/>
        <v/>
      </c>
    </row>
    <row r="23" customHeight="1" spans="1:26">
      <c r="A23" s="12"/>
      <c r="B23" s="12"/>
      <c r="C23" s="13"/>
      <c r="D23" s="478"/>
      <c r="E23" s="919"/>
      <c r="F23" s="919"/>
      <c r="G23" s="911" t="str">
        <f>IF(F23=0,"",((#REF!)-YEAR(F23))*12+(#REF!)-MONTH(F23))</f>
        <v/>
      </c>
      <c r="H23" s="911"/>
      <c r="I23" s="911"/>
      <c r="J23" s="911"/>
      <c r="K23" s="16"/>
      <c r="L23" s="921"/>
      <c r="M23" s="16"/>
      <c r="N23" s="131"/>
      <c r="O23" s="131"/>
      <c r="P23" s="131"/>
      <c r="Q23" s="131"/>
      <c r="R23" s="131"/>
      <c r="S23" s="131"/>
      <c r="T23" s="131"/>
      <c r="U23" s="131"/>
      <c r="V23" s="16"/>
      <c r="W23" s="147" t="str">
        <f t="shared" si="0"/>
        <v/>
      </c>
      <c r="X23" s="16" t="str">
        <f t="shared" si="1"/>
        <v/>
      </c>
      <c r="Y23" s="17"/>
      <c r="Z23" s="48" t="str">
        <f t="shared" si="2"/>
        <v/>
      </c>
    </row>
    <row r="24" customHeight="1" spans="1:26">
      <c r="A24" s="52" t="s">
        <v>621</v>
      </c>
      <c r="B24" s="84"/>
      <c r="C24" s="29"/>
      <c r="D24" s="29"/>
      <c r="E24" s="12"/>
      <c r="F24" s="12"/>
      <c r="G24" s="12"/>
      <c r="H24" s="12"/>
      <c r="I24" s="12"/>
      <c r="J24" s="12"/>
      <c r="K24" s="16">
        <f t="shared" ref="K24:T24" si="3">SUM(K7:K23)</f>
        <v>0</v>
      </c>
      <c r="L24" s="921">
        <f t="shared" si="3"/>
        <v>0</v>
      </c>
      <c r="M24" s="16">
        <f t="shared" si="3"/>
        <v>0</v>
      </c>
      <c r="N24" s="131">
        <f t="shared" si="3"/>
        <v>0</v>
      </c>
      <c r="O24" s="131">
        <f t="shared" si="3"/>
        <v>0</v>
      </c>
      <c r="P24" s="131">
        <f t="shared" si="3"/>
        <v>0</v>
      </c>
      <c r="Q24" s="131">
        <f t="shared" si="3"/>
        <v>0</v>
      </c>
      <c r="R24" s="131">
        <f t="shared" si="3"/>
        <v>0</v>
      </c>
      <c r="S24" s="131">
        <f t="shared" si="3"/>
        <v>0</v>
      </c>
      <c r="T24" s="131">
        <f t="shared" si="3"/>
        <v>0</v>
      </c>
      <c r="U24" s="131"/>
      <c r="V24" s="16">
        <f>SUM(V7:V23)</f>
        <v>0</v>
      </c>
      <c r="W24" s="16">
        <f t="shared" si="0"/>
        <v>0</v>
      </c>
      <c r="X24" s="16" t="str">
        <f t="shared" si="1"/>
        <v/>
      </c>
      <c r="Y24" s="17"/>
      <c r="Z24" s="48" t="str">
        <f t="shared" si="2"/>
        <v>正常</v>
      </c>
    </row>
    <row r="25" customHeight="1" spans="1:26">
      <c r="A25" s="52" t="s">
        <v>640</v>
      </c>
      <c r="B25" s="84"/>
      <c r="C25" s="29"/>
      <c r="D25" s="29"/>
      <c r="E25" s="12"/>
      <c r="F25" s="12"/>
      <c r="G25" s="12"/>
      <c r="H25" s="12"/>
      <c r="I25" s="12"/>
      <c r="J25" s="12"/>
      <c r="K25" s="16"/>
      <c r="L25" s="921"/>
      <c r="M25" s="16">
        <f>L24</f>
        <v>0</v>
      </c>
      <c r="N25" s="131"/>
      <c r="O25" s="131"/>
      <c r="P25" s="131"/>
      <c r="Q25" s="131"/>
      <c r="R25" s="131"/>
      <c r="S25" s="131"/>
      <c r="T25" s="131"/>
      <c r="U25" s="131"/>
      <c r="V25" s="16"/>
      <c r="W25" s="16">
        <f t="shared" si="0"/>
        <v>0</v>
      </c>
      <c r="X25" s="16" t="str">
        <f t="shared" si="1"/>
        <v/>
      </c>
      <c r="Y25" s="17"/>
      <c r="Z25" s="48" t="str">
        <f t="shared" si="2"/>
        <v/>
      </c>
    </row>
    <row r="26" customHeight="1" spans="1:26">
      <c r="A26" s="52" t="s">
        <v>623</v>
      </c>
      <c r="B26" s="84"/>
      <c r="C26" s="29"/>
      <c r="D26" s="29"/>
      <c r="E26" s="12"/>
      <c r="F26" s="12"/>
      <c r="G26" s="12"/>
      <c r="H26" s="12"/>
      <c r="I26" s="12"/>
      <c r="J26" s="12"/>
      <c r="K26" s="16"/>
      <c r="L26" s="921"/>
      <c r="M26" s="16"/>
      <c r="N26" s="131"/>
      <c r="O26" s="131"/>
      <c r="P26" s="131"/>
      <c r="Q26" s="131"/>
      <c r="R26" s="131"/>
      <c r="S26" s="131"/>
      <c r="T26" s="131"/>
      <c r="U26" s="131"/>
      <c r="V26" s="16"/>
      <c r="W26" s="16" t="str">
        <f t="shared" si="0"/>
        <v/>
      </c>
      <c r="X26" s="16" t="str">
        <f t="shared" si="1"/>
        <v/>
      </c>
      <c r="Y26" s="17"/>
      <c r="Z26" s="48" t="str">
        <f t="shared" si="2"/>
        <v/>
      </c>
    </row>
    <row r="27" customHeight="1" spans="1:26">
      <c r="A27" s="52" t="s">
        <v>641</v>
      </c>
      <c r="B27" s="84"/>
      <c r="C27" s="29"/>
      <c r="D27" s="29"/>
      <c r="E27" s="17"/>
      <c r="F27" s="17"/>
      <c r="G27" s="17"/>
      <c r="H27" s="17"/>
      <c r="I27" s="17"/>
      <c r="J27" s="17"/>
      <c r="K27" s="16">
        <f>K24-K25-K26</f>
        <v>0</v>
      </c>
      <c r="L27" s="921">
        <f>L24-L25-L26</f>
        <v>0</v>
      </c>
      <c r="M27" s="16">
        <f>M24-M25</f>
        <v>0</v>
      </c>
      <c r="N27" s="131">
        <f t="shared" ref="N27:T27" si="4">N24-N25-N26</f>
        <v>0</v>
      </c>
      <c r="O27" s="131">
        <f t="shared" si="4"/>
        <v>0</v>
      </c>
      <c r="P27" s="131">
        <f t="shared" si="4"/>
        <v>0</v>
      </c>
      <c r="Q27" s="131">
        <f t="shared" si="4"/>
        <v>0</v>
      </c>
      <c r="R27" s="131">
        <f t="shared" si="4"/>
        <v>0</v>
      </c>
      <c r="S27" s="131">
        <f t="shared" si="4"/>
        <v>0</v>
      </c>
      <c r="T27" s="131">
        <f t="shared" si="4"/>
        <v>0</v>
      </c>
      <c r="U27" s="131"/>
      <c r="V27" s="16">
        <f>V24-V26</f>
        <v>0</v>
      </c>
      <c r="W27" s="16">
        <f t="shared" si="0"/>
        <v>0</v>
      </c>
      <c r="X27" s="16" t="str">
        <f t="shared" si="1"/>
        <v/>
      </c>
      <c r="Y27" s="17"/>
      <c r="Z27" s="48" t="str">
        <f t="shared" si="2"/>
        <v>正常</v>
      </c>
    </row>
    <row r="28" customHeight="1" spans="1:26">
      <c r="A28" s="20" t="e">
        <f>#REF!&amp;#REF!</f>
        <v>#REF!</v>
      </c>
      <c r="B28" s="20"/>
      <c r="L28" s="116"/>
      <c r="N28" s="116"/>
      <c r="O28" s="116"/>
      <c r="P28" s="904"/>
      <c r="Q28" s="904"/>
      <c r="R28" s="904"/>
      <c r="S28" s="904"/>
      <c r="T28" s="904"/>
      <c r="U28" s="904"/>
      <c r="V28" s="7" t="e">
        <f>"评估人员："&amp;#REF!</f>
        <v>#REF!</v>
      </c>
    </row>
    <row r="29" customHeight="1" spans="1:26">
      <c r="A29" s="20" t="e">
        <f>CONCATENATE(#REF!,#REF!,#REF!,#REF!,#REF!,#REF!,#REF!)</f>
        <v>#REF!</v>
      </c>
      <c r="B29" s="20"/>
      <c r="L29" s="116"/>
      <c r="N29" s="904"/>
      <c r="O29" s="904"/>
      <c r="P29" s="904"/>
      <c r="Q29" s="904"/>
      <c r="R29" s="904"/>
      <c r="S29" s="904"/>
      <c r="T29" s="904"/>
      <c r="U29" s="904"/>
    </row>
    <row r="30" customHeight="1" spans="1:26">
      <c r="C30" s="156" t="s">
        <v>642</v>
      </c>
      <c r="D30" s="27" t="s">
        <v>643</v>
      </c>
      <c r="L30" s="116"/>
      <c r="N30" s="904"/>
      <c r="O30" s="904"/>
      <c r="P30" s="904"/>
      <c r="Q30" s="904"/>
      <c r="R30" s="904"/>
      <c r="S30" s="904"/>
      <c r="T30" s="904"/>
      <c r="U30" s="904"/>
    </row>
    <row r="31" customHeight="1" spans="1:26">
      <c r="C31" s="8" t="s">
        <v>644</v>
      </c>
      <c r="D31" s="27" t="s">
        <v>645</v>
      </c>
      <c r="L31" s="116"/>
      <c r="N31" s="904"/>
      <c r="O31" s="904"/>
      <c r="P31" s="904"/>
      <c r="Q31" s="904"/>
      <c r="R31" s="904"/>
      <c r="S31" s="904"/>
      <c r="T31" s="904"/>
      <c r="U31" s="904"/>
    </row>
    <row r="32" customHeight="1" spans="1:26">
      <c r="D32" s="27" t="s">
        <v>646</v>
      </c>
      <c r="L32" s="116"/>
      <c r="N32" s="904"/>
      <c r="O32" s="904"/>
      <c r="P32" s="904"/>
      <c r="Q32" s="904"/>
      <c r="R32" s="904"/>
      <c r="S32" s="904"/>
      <c r="T32" s="904"/>
      <c r="U32" s="904"/>
    </row>
    <row r="33" customHeight="1" spans="4:21">
      <c r="D33" s="27" t="s">
        <v>647</v>
      </c>
      <c r="L33" s="116"/>
      <c r="N33" s="904"/>
      <c r="O33" s="904"/>
      <c r="P33" s="904"/>
      <c r="Q33" s="904"/>
      <c r="R33" s="904"/>
      <c r="S33" s="904"/>
      <c r="T33" s="904"/>
      <c r="U33" s="904"/>
    </row>
    <row r="34" customHeight="1" spans="4:21">
      <c r="D34" s="27" t="s">
        <v>648</v>
      </c>
      <c r="L34" s="116"/>
      <c r="N34" s="904"/>
      <c r="O34" s="904"/>
      <c r="P34" s="904"/>
      <c r="Q34" s="904"/>
      <c r="R34" s="904"/>
      <c r="S34" s="904"/>
      <c r="T34" s="904"/>
      <c r="U34" s="904"/>
    </row>
    <row r="35" customHeight="1" spans="4:21">
      <c r="L35" s="116"/>
      <c r="N35" s="904"/>
      <c r="O35" s="904"/>
      <c r="P35" s="904"/>
      <c r="Q35" s="904"/>
      <c r="R35" s="904"/>
      <c r="S35" s="904"/>
      <c r="T35" s="904"/>
      <c r="U35" s="904"/>
    </row>
    <row r="36" customHeight="1" spans="4:21">
      <c r="L36" s="116"/>
      <c r="N36" s="904"/>
      <c r="O36" s="904"/>
      <c r="P36" s="904"/>
      <c r="Q36" s="904"/>
      <c r="R36" s="904"/>
      <c r="S36" s="904"/>
      <c r="T36" s="904"/>
      <c r="U36" s="904"/>
    </row>
    <row r="37" customHeight="1" spans="4:21">
      <c r="L37" s="116"/>
      <c r="N37" s="904"/>
      <c r="O37" s="904"/>
      <c r="P37" s="904"/>
      <c r="Q37" s="904"/>
      <c r="R37" s="904"/>
      <c r="S37" s="904"/>
      <c r="T37" s="904"/>
      <c r="U37" s="904"/>
    </row>
    <row r="38" customHeight="1" spans="4:21">
      <c r="L38" s="116"/>
      <c r="N38" s="904"/>
      <c r="O38" s="904"/>
      <c r="P38" s="904"/>
      <c r="Q38" s="904"/>
      <c r="R38" s="904"/>
      <c r="S38" s="904"/>
      <c r="T38" s="904"/>
      <c r="U38" s="904"/>
    </row>
    <row r="39" customHeight="1" spans="4:21">
      <c r="L39" s="116"/>
      <c r="N39" s="904"/>
      <c r="O39" s="904"/>
      <c r="P39" s="904"/>
      <c r="Q39" s="904"/>
      <c r="R39" s="904"/>
      <c r="S39" s="904"/>
      <c r="T39" s="904"/>
      <c r="U39" s="904"/>
    </row>
    <row r="40" customHeight="1" spans="4:21">
      <c r="L40" s="116"/>
      <c r="N40" s="904"/>
      <c r="O40" s="904"/>
      <c r="P40" s="904"/>
      <c r="Q40" s="904"/>
      <c r="R40" s="904"/>
      <c r="S40" s="904"/>
      <c r="T40" s="904"/>
      <c r="U40" s="904"/>
    </row>
    <row r="41" customHeight="1" spans="4:21">
      <c r="L41" s="116"/>
      <c r="N41" s="904"/>
      <c r="O41" s="904"/>
      <c r="P41" s="904"/>
      <c r="Q41" s="904"/>
      <c r="R41" s="904"/>
      <c r="S41" s="904"/>
      <c r="T41" s="904"/>
      <c r="U41" s="904"/>
    </row>
    <row r="42" customHeight="1" spans="4:21">
      <c r="L42" s="116"/>
      <c r="N42" s="904"/>
      <c r="O42" s="904"/>
      <c r="P42" s="904"/>
      <c r="Q42" s="904"/>
      <c r="R42" s="904"/>
      <c r="S42" s="904"/>
      <c r="T42" s="904"/>
      <c r="U42" s="904"/>
    </row>
    <row r="43" customHeight="1" spans="4:21">
      <c r="L43" s="116"/>
      <c r="N43" s="904"/>
      <c r="O43" s="904"/>
      <c r="P43" s="904"/>
      <c r="Q43" s="904"/>
      <c r="R43" s="904"/>
      <c r="S43" s="904"/>
      <c r="T43" s="904"/>
      <c r="U43" s="904"/>
    </row>
    <row r="44" customHeight="1" spans="4:21">
      <c r="L44" s="116"/>
      <c r="N44" s="904"/>
      <c r="O44" s="904"/>
      <c r="P44" s="904"/>
      <c r="Q44" s="904"/>
      <c r="R44" s="904"/>
      <c r="S44" s="904"/>
      <c r="T44" s="904"/>
      <c r="U44" s="904"/>
    </row>
    <row r="45" customHeight="1" spans="4:21">
      <c r="L45" s="116"/>
      <c r="N45" s="904"/>
      <c r="O45" s="904"/>
      <c r="P45" s="904"/>
      <c r="Q45" s="904"/>
      <c r="R45" s="904"/>
      <c r="S45" s="904"/>
      <c r="T45" s="904"/>
      <c r="U45" s="904"/>
    </row>
    <row r="46" customHeight="1" spans="4:21">
      <c r="L46" s="116"/>
      <c r="N46" s="904"/>
      <c r="O46" s="904"/>
      <c r="P46" s="904"/>
      <c r="Q46" s="904"/>
      <c r="R46" s="904"/>
      <c r="S46" s="904"/>
      <c r="T46" s="904"/>
      <c r="U46" s="904"/>
    </row>
    <row r="47" customHeight="1" spans="4:21">
      <c r="L47" s="116"/>
      <c r="N47" s="904"/>
      <c r="O47" s="904"/>
      <c r="P47" s="904"/>
      <c r="Q47" s="904"/>
      <c r="R47" s="904"/>
      <c r="S47" s="904"/>
      <c r="T47" s="904"/>
      <c r="U47" s="904"/>
    </row>
    <row r="48" customHeight="1" spans="4:21">
      <c r="L48" s="116"/>
      <c r="N48" s="904"/>
      <c r="O48" s="904"/>
      <c r="P48" s="904"/>
      <c r="Q48" s="904"/>
      <c r="R48" s="904"/>
      <c r="S48" s="904"/>
      <c r="T48" s="904"/>
      <c r="U48" s="904"/>
    </row>
    <row r="49" customHeight="1" spans="12:21">
      <c r="L49" s="116"/>
      <c r="N49" s="904"/>
      <c r="O49" s="904"/>
      <c r="P49" s="904"/>
      <c r="Q49" s="904"/>
      <c r="R49" s="904"/>
      <c r="S49" s="904"/>
      <c r="T49" s="904"/>
      <c r="U49" s="904"/>
    </row>
    <row r="50" customHeight="1" spans="12:21">
      <c r="L50" s="116"/>
      <c r="N50" s="904"/>
      <c r="O50" s="904"/>
      <c r="P50" s="904"/>
      <c r="Q50" s="904"/>
      <c r="R50" s="904"/>
      <c r="S50" s="904"/>
      <c r="T50" s="904"/>
      <c r="U50" s="904"/>
    </row>
    <row r="51" customHeight="1" spans="12:21">
      <c r="L51" s="116"/>
      <c r="N51" s="904"/>
      <c r="O51" s="904"/>
      <c r="P51" s="904"/>
      <c r="Q51" s="904"/>
      <c r="R51" s="904"/>
      <c r="S51" s="904"/>
      <c r="T51" s="904"/>
      <c r="U51" s="904"/>
    </row>
    <row r="52" customHeight="1" spans="12:21">
      <c r="L52" s="116"/>
      <c r="N52" s="904"/>
      <c r="O52" s="904"/>
      <c r="P52" s="904"/>
      <c r="Q52" s="904"/>
      <c r="R52" s="904"/>
      <c r="S52" s="904"/>
      <c r="T52" s="904"/>
      <c r="U52" s="904"/>
    </row>
    <row r="53" customHeight="1" spans="12:21">
      <c r="L53" s="116"/>
      <c r="N53" s="904"/>
      <c r="O53" s="904"/>
      <c r="P53" s="904"/>
      <c r="Q53" s="904"/>
      <c r="R53" s="904"/>
      <c r="S53" s="904"/>
      <c r="T53" s="904"/>
      <c r="U53" s="904"/>
    </row>
    <row r="54" customHeight="1" spans="12:21">
      <c r="L54" s="116"/>
      <c r="N54" s="904"/>
      <c r="O54" s="904"/>
      <c r="P54" s="904"/>
      <c r="Q54" s="904"/>
      <c r="R54" s="904"/>
      <c r="S54" s="904"/>
      <c r="T54" s="904"/>
      <c r="U54" s="904"/>
    </row>
    <row r="55" customHeight="1" spans="12:21">
      <c r="L55" s="116"/>
      <c r="N55" s="904"/>
      <c r="O55" s="904"/>
      <c r="P55" s="904"/>
      <c r="Q55" s="904"/>
      <c r="R55" s="904"/>
      <c r="S55" s="904"/>
      <c r="T55" s="904"/>
      <c r="U55" s="904"/>
    </row>
    <row r="56" customHeight="1" spans="12:21">
      <c r="L56" s="116"/>
      <c r="N56" s="904"/>
      <c r="O56" s="904"/>
      <c r="P56" s="904"/>
      <c r="Q56" s="904"/>
      <c r="R56" s="904"/>
      <c r="S56" s="904"/>
      <c r="T56" s="904"/>
      <c r="U56" s="904"/>
    </row>
    <row r="57" customHeight="1" spans="12:21">
      <c r="L57" s="116"/>
      <c r="N57" s="904"/>
      <c r="O57" s="904"/>
      <c r="P57" s="904"/>
      <c r="Q57" s="904"/>
      <c r="R57" s="904"/>
      <c r="S57" s="904"/>
      <c r="T57" s="904"/>
      <c r="U57" s="904"/>
    </row>
    <row r="58" customHeight="1" spans="12:21">
      <c r="L58" s="116"/>
      <c r="N58" s="904"/>
      <c r="O58" s="904"/>
      <c r="P58" s="904"/>
      <c r="Q58" s="904"/>
      <c r="R58" s="904"/>
      <c r="S58" s="904"/>
      <c r="T58" s="904"/>
      <c r="U58" s="904"/>
    </row>
    <row r="59" customHeight="1" spans="12:21">
      <c r="L59" s="116"/>
      <c r="N59" s="904"/>
      <c r="O59" s="904"/>
      <c r="P59" s="904"/>
      <c r="Q59" s="904"/>
      <c r="R59" s="904"/>
      <c r="S59" s="904"/>
      <c r="T59" s="904"/>
      <c r="U59" s="904"/>
    </row>
    <row r="60" customHeight="1" spans="12:21">
      <c r="L60" s="116"/>
      <c r="N60" s="904"/>
      <c r="O60" s="904"/>
      <c r="P60" s="904"/>
      <c r="Q60" s="904"/>
      <c r="R60" s="904"/>
      <c r="S60" s="904"/>
      <c r="T60" s="904"/>
      <c r="U60" s="904"/>
    </row>
    <row r="61" customHeight="1" spans="12:21">
      <c r="L61" s="116"/>
      <c r="N61" s="904"/>
      <c r="O61" s="904"/>
      <c r="P61" s="904"/>
      <c r="Q61" s="904"/>
      <c r="R61" s="904"/>
      <c r="S61" s="904"/>
      <c r="T61" s="904"/>
      <c r="U61" s="904"/>
    </row>
    <row r="62" customHeight="1" spans="12:21">
      <c r="L62" s="116"/>
      <c r="N62" s="904"/>
      <c r="O62" s="904"/>
      <c r="P62" s="904"/>
      <c r="Q62" s="904"/>
      <c r="R62" s="904"/>
      <c r="S62" s="904"/>
      <c r="T62" s="904"/>
      <c r="U62" s="904"/>
    </row>
    <row r="63" customHeight="1" spans="12:21">
      <c r="L63" s="116"/>
      <c r="N63" s="904"/>
      <c r="O63" s="904"/>
      <c r="P63" s="904"/>
      <c r="Q63" s="904"/>
      <c r="R63" s="904"/>
      <c r="S63" s="904"/>
      <c r="T63" s="904"/>
      <c r="U63" s="904"/>
    </row>
    <row r="64" customHeight="1" spans="12:21">
      <c r="L64" s="116"/>
      <c r="N64" s="904"/>
      <c r="O64" s="904"/>
      <c r="P64" s="904"/>
      <c r="Q64" s="904"/>
      <c r="R64" s="904"/>
      <c r="S64" s="904"/>
      <c r="T64" s="904"/>
      <c r="U64" s="904"/>
    </row>
    <row r="65" customHeight="1" spans="12:21">
      <c r="L65" s="116"/>
      <c r="N65" s="904"/>
      <c r="O65" s="904"/>
      <c r="P65" s="904"/>
      <c r="Q65" s="904"/>
      <c r="R65" s="904"/>
      <c r="S65" s="904"/>
      <c r="T65" s="904"/>
      <c r="U65" s="904"/>
    </row>
    <row r="66" customHeight="1" spans="12:21">
      <c r="L66" s="116"/>
      <c r="N66" s="904"/>
      <c r="O66" s="904"/>
      <c r="P66" s="904"/>
      <c r="Q66" s="904"/>
      <c r="R66" s="904"/>
      <c r="S66" s="904"/>
      <c r="T66" s="904"/>
      <c r="U66" s="904"/>
    </row>
    <row r="67" customHeight="1" spans="12:21">
      <c r="L67" s="116"/>
      <c r="N67" s="904"/>
      <c r="O67" s="904"/>
      <c r="P67" s="904"/>
      <c r="Q67" s="904"/>
      <c r="R67" s="904"/>
      <c r="S67" s="904"/>
      <c r="T67" s="904"/>
      <c r="U67" s="904"/>
    </row>
    <row r="68" customHeight="1" spans="12:21">
      <c r="L68" s="116"/>
      <c r="N68" s="904"/>
      <c r="O68" s="904"/>
      <c r="P68" s="904"/>
      <c r="Q68" s="904"/>
      <c r="R68" s="904"/>
      <c r="S68" s="904"/>
      <c r="T68" s="904"/>
      <c r="U68" s="904"/>
    </row>
    <row r="69" customHeight="1" spans="12:21">
      <c r="L69" s="116"/>
      <c r="N69" s="904"/>
      <c r="O69" s="904"/>
      <c r="P69" s="904"/>
      <c r="Q69" s="904"/>
      <c r="R69" s="904"/>
      <c r="S69" s="904"/>
      <c r="T69" s="904"/>
      <c r="U69" s="904"/>
    </row>
    <row r="70" customHeight="1" spans="12:21">
      <c r="L70" s="116"/>
      <c r="N70" s="904"/>
      <c r="O70" s="904"/>
      <c r="P70" s="904"/>
      <c r="Q70" s="904"/>
      <c r="R70" s="904"/>
      <c r="S70" s="904"/>
      <c r="T70" s="904"/>
      <c r="U70" s="904"/>
    </row>
    <row r="71" customHeight="1" spans="12:21">
      <c r="L71" s="116"/>
      <c r="N71" s="904"/>
      <c r="O71" s="904"/>
      <c r="P71" s="904"/>
      <c r="Q71" s="904"/>
      <c r="R71" s="904"/>
      <c r="S71" s="904"/>
      <c r="T71" s="904"/>
      <c r="U71" s="904"/>
    </row>
    <row r="72" customHeight="1" spans="12:21">
      <c r="L72" s="116"/>
      <c r="N72" s="904"/>
      <c r="O72" s="904"/>
      <c r="P72" s="904"/>
      <c r="Q72" s="904"/>
      <c r="R72" s="904"/>
      <c r="S72" s="904"/>
      <c r="T72" s="904"/>
      <c r="U72" s="904"/>
    </row>
    <row r="73" customHeight="1" spans="12:21">
      <c r="L73" s="116"/>
      <c r="N73" s="904"/>
      <c r="O73" s="904"/>
      <c r="P73" s="904"/>
      <c r="Q73" s="904"/>
      <c r="R73" s="904"/>
      <c r="S73" s="904"/>
      <c r="T73" s="904"/>
      <c r="U73" s="904"/>
    </row>
    <row r="74" customHeight="1" spans="12:21">
      <c r="L74" s="116"/>
      <c r="N74" s="904"/>
      <c r="O74" s="904"/>
      <c r="P74" s="904"/>
      <c r="Q74" s="904"/>
      <c r="R74" s="904"/>
      <c r="S74" s="904"/>
      <c r="T74" s="904"/>
      <c r="U74" s="904"/>
    </row>
    <row r="75" customHeight="1" spans="12:21">
      <c r="L75" s="116"/>
      <c r="N75" s="904"/>
      <c r="O75" s="904"/>
      <c r="P75" s="904"/>
      <c r="Q75" s="904"/>
      <c r="R75" s="904"/>
      <c r="S75" s="904"/>
      <c r="T75" s="904"/>
      <c r="U75" s="904"/>
    </row>
    <row r="76" customHeight="1" spans="12:21">
      <c r="L76" s="116"/>
      <c r="N76" s="904"/>
      <c r="O76" s="904"/>
      <c r="P76" s="904"/>
      <c r="Q76" s="904"/>
      <c r="R76" s="904"/>
      <c r="S76" s="904"/>
      <c r="T76" s="904"/>
      <c r="U76" s="904"/>
    </row>
    <row r="77" customHeight="1" spans="12:21">
      <c r="L77" s="116"/>
      <c r="N77" s="904"/>
      <c r="O77" s="904"/>
      <c r="P77" s="904"/>
      <c r="Q77" s="904"/>
      <c r="R77" s="904"/>
      <c r="S77" s="904"/>
      <c r="T77" s="904"/>
      <c r="U77" s="904"/>
    </row>
    <row r="78" customHeight="1" spans="12:21">
      <c r="L78" s="116"/>
      <c r="N78" s="904"/>
      <c r="O78" s="904"/>
      <c r="P78" s="904"/>
      <c r="Q78" s="904"/>
      <c r="R78" s="904"/>
      <c r="S78" s="904"/>
      <c r="T78" s="904"/>
      <c r="U78" s="904"/>
    </row>
    <row r="79" customHeight="1" spans="12:21">
      <c r="L79" s="116"/>
      <c r="N79" s="904"/>
      <c r="O79" s="904"/>
      <c r="P79" s="904"/>
      <c r="Q79" s="904"/>
      <c r="R79" s="904"/>
      <c r="S79" s="904"/>
      <c r="T79" s="904"/>
      <c r="U79" s="904"/>
    </row>
    <row r="80" customHeight="1" spans="12:21">
      <c r="L80" s="116"/>
      <c r="N80" s="904"/>
      <c r="O80" s="904"/>
      <c r="P80" s="904"/>
      <c r="Q80" s="904"/>
      <c r="R80" s="904"/>
      <c r="S80" s="904"/>
      <c r="T80" s="904"/>
      <c r="U80" s="904"/>
    </row>
    <row r="81" customHeight="1" spans="12:21">
      <c r="L81" s="116"/>
      <c r="N81" s="904"/>
      <c r="O81" s="904"/>
      <c r="P81" s="904"/>
      <c r="Q81" s="904"/>
      <c r="R81" s="904"/>
      <c r="S81" s="904"/>
      <c r="T81" s="904"/>
      <c r="U81" s="904"/>
    </row>
    <row r="82" customHeight="1" spans="12:21">
      <c r="L82" s="116"/>
      <c r="N82" s="904"/>
      <c r="O82" s="904"/>
      <c r="P82" s="904"/>
      <c r="Q82" s="904"/>
      <c r="R82" s="904"/>
      <c r="S82" s="904"/>
      <c r="T82" s="904"/>
      <c r="U82" s="904"/>
    </row>
    <row r="83" customHeight="1" spans="12:21">
      <c r="L83" s="116"/>
      <c r="N83" s="904"/>
      <c r="O83" s="904"/>
      <c r="P83" s="904"/>
      <c r="Q83" s="904"/>
      <c r="R83" s="904"/>
      <c r="S83" s="904"/>
      <c r="T83" s="904"/>
      <c r="U83" s="904"/>
    </row>
    <row r="84" customHeight="1" spans="12:21">
      <c r="L84" s="116"/>
      <c r="N84" s="904"/>
      <c r="O84" s="904"/>
      <c r="P84" s="904"/>
      <c r="Q84" s="904"/>
      <c r="R84" s="904"/>
      <c r="S84" s="904"/>
      <c r="T84" s="904"/>
      <c r="U84" s="904"/>
    </row>
    <row r="85" customHeight="1" spans="12:21">
      <c r="L85" s="116"/>
      <c r="N85" s="904"/>
      <c r="O85" s="904"/>
      <c r="P85" s="904"/>
      <c r="Q85" s="904"/>
      <c r="R85" s="904"/>
      <c r="S85" s="904"/>
      <c r="T85" s="904"/>
      <c r="U85" s="904"/>
    </row>
    <row r="86" customHeight="1" spans="12:21">
      <c r="L86" s="116"/>
      <c r="N86" s="904"/>
      <c r="O86" s="904"/>
      <c r="P86" s="904"/>
      <c r="Q86" s="904"/>
      <c r="R86" s="904"/>
      <c r="S86" s="904"/>
      <c r="T86" s="904"/>
      <c r="U86" s="904"/>
    </row>
    <row r="87" customHeight="1" spans="12:21">
      <c r="L87" s="116"/>
      <c r="N87" s="904"/>
      <c r="O87" s="904"/>
      <c r="P87" s="904"/>
      <c r="Q87" s="904"/>
      <c r="R87" s="904"/>
      <c r="S87" s="904"/>
      <c r="T87" s="904"/>
      <c r="U87" s="904"/>
    </row>
    <row r="88" customHeight="1" spans="12:21">
      <c r="L88" s="116"/>
      <c r="N88" s="904"/>
      <c r="O88" s="904"/>
      <c r="P88" s="904"/>
      <c r="Q88" s="904"/>
      <c r="R88" s="904"/>
      <c r="S88" s="904"/>
      <c r="T88" s="904"/>
      <c r="U88" s="904"/>
    </row>
    <row r="89" customHeight="1" spans="12:21">
      <c r="L89" s="116"/>
      <c r="N89" s="904"/>
      <c r="O89" s="904"/>
      <c r="P89" s="904"/>
      <c r="Q89" s="904"/>
      <c r="R89" s="904"/>
      <c r="S89" s="904"/>
      <c r="T89" s="904"/>
      <c r="U89" s="904"/>
    </row>
    <row r="90" customHeight="1" spans="12:21">
      <c r="L90" s="116"/>
      <c r="N90" s="904"/>
      <c r="O90" s="904"/>
      <c r="P90" s="904"/>
      <c r="Q90" s="904"/>
      <c r="R90" s="904"/>
      <c r="S90" s="904"/>
      <c r="T90" s="904"/>
      <c r="U90" s="904"/>
    </row>
    <row r="91" customHeight="1" spans="12:21">
      <c r="L91" s="116"/>
      <c r="N91" s="904"/>
      <c r="O91" s="904"/>
      <c r="P91" s="904"/>
      <c r="Q91" s="904"/>
      <c r="R91" s="904"/>
      <c r="S91" s="904"/>
      <c r="T91" s="904"/>
      <c r="U91" s="904"/>
    </row>
    <row r="92" customHeight="1" spans="12:21">
      <c r="L92" s="116"/>
      <c r="N92" s="904"/>
      <c r="O92" s="904"/>
      <c r="P92" s="904"/>
      <c r="Q92" s="904"/>
      <c r="R92" s="904"/>
      <c r="S92" s="904"/>
      <c r="T92" s="904"/>
      <c r="U92" s="904"/>
    </row>
    <row r="93" customHeight="1" spans="12:21">
      <c r="L93" s="116"/>
      <c r="N93" s="904"/>
      <c r="O93" s="904"/>
      <c r="P93" s="904"/>
      <c r="Q93" s="904"/>
      <c r="R93" s="904"/>
      <c r="S93" s="904"/>
      <c r="T93" s="904"/>
      <c r="U93" s="904"/>
    </row>
    <row r="94" customHeight="1" spans="12:21">
      <c r="L94" s="116"/>
      <c r="N94" s="904"/>
      <c r="O94" s="904"/>
      <c r="P94" s="904"/>
      <c r="Q94" s="904"/>
      <c r="R94" s="904"/>
      <c r="S94" s="904"/>
      <c r="T94" s="904"/>
      <c r="U94" s="904"/>
    </row>
    <row r="95" customHeight="1" spans="12:21">
      <c r="L95" s="116"/>
      <c r="N95" s="904"/>
      <c r="O95" s="904"/>
      <c r="P95" s="904"/>
      <c r="Q95" s="904"/>
      <c r="R95" s="904"/>
      <c r="S95" s="904"/>
      <c r="T95" s="904"/>
      <c r="U95" s="904"/>
    </row>
    <row r="96" customHeight="1" spans="12:21">
      <c r="L96" s="116"/>
      <c r="N96" s="904"/>
      <c r="O96" s="904"/>
      <c r="P96" s="904"/>
      <c r="Q96" s="904"/>
      <c r="R96" s="904"/>
      <c r="S96" s="904"/>
      <c r="T96" s="904"/>
      <c r="U96" s="904"/>
    </row>
    <row r="97" customHeight="1" spans="12:21">
      <c r="L97" s="116"/>
      <c r="N97" s="904"/>
      <c r="O97" s="904"/>
      <c r="P97" s="904"/>
      <c r="Q97" s="904"/>
      <c r="R97" s="904"/>
      <c r="S97" s="904"/>
      <c r="T97" s="904"/>
      <c r="U97" s="904"/>
    </row>
    <row r="98" customHeight="1" spans="12:21">
      <c r="L98" s="116"/>
      <c r="N98" s="904"/>
      <c r="O98" s="904"/>
      <c r="P98" s="904"/>
      <c r="Q98" s="904"/>
      <c r="R98" s="904"/>
      <c r="S98" s="904"/>
      <c r="T98" s="904"/>
      <c r="U98" s="904"/>
    </row>
    <row r="99" customHeight="1" spans="12:21">
      <c r="L99" s="116"/>
      <c r="N99" s="904"/>
      <c r="O99" s="904"/>
      <c r="P99" s="904"/>
      <c r="Q99" s="904"/>
      <c r="R99" s="904"/>
      <c r="S99" s="904"/>
      <c r="T99" s="904"/>
      <c r="U99" s="904"/>
    </row>
    <row r="100" customHeight="1" spans="12:21">
      <c r="L100" s="116"/>
      <c r="N100" s="904"/>
      <c r="O100" s="904"/>
      <c r="P100" s="904"/>
      <c r="Q100" s="904"/>
      <c r="R100" s="904"/>
      <c r="S100" s="904"/>
      <c r="T100" s="904"/>
      <c r="U100" s="904"/>
    </row>
    <row r="101" customHeight="1" spans="12:21">
      <c r="L101" s="116"/>
      <c r="N101" s="904"/>
      <c r="O101" s="904"/>
      <c r="P101" s="904"/>
      <c r="Q101" s="904"/>
      <c r="R101" s="904"/>
      <c r="S101" s="904"/>
      <c r="T101" s="904"/>
      <c r="U101" s="904"/>
    </row>
    <row r="102" customHeight="1" spans="12:21">
      <c r="L102" s="116"/>
      <c r="N102" s="904"/>
      <c r="O102" s="904"/>
      <c r="P102" s="904"/>
      <c r="Q102" s="904"/>
      <c r="R102" s="904"/>
      <c r="S102" s="904"/>
      <c r="T102" s="904"/>
      <c r="U102" s="904"/>
    </row>
    <row r="103" customHeight="1" spans="12:21">
      <c r="L103" s="116"/>
      <c r="N103" s="904"/>
      <c r="O103" s="904"/>
      <c r="P103" s="904"/>
      <c r="Q103" s="904"/>
      <c r="R103" s="904"/>
      <c r="S103" s="904"/>
      <c r="T103" s="904"/>
      <c r="U103" s="904"/>
    </row>
    <row r="104" customHeight="1" spans="12:21">
      <c r="L104" s="116"/>
      <c r="N104" s="904"/>
      <c r="O104" s="904"/>
      <c r="P104" s="904"/>
      <c r="Q104" s="904"/>
      <c r="R104" s="904"/>
      <c r="S104" s="904"/>
      <c r="T104" s="904"/>
      <c r="U104" s="904"/>
    </row>
    <row r="105" customHeight="1" spans="12:21">
      <c r="L105" s="116"/>
      <c r="N105" s="904"/>
      <c r="O105" s="904"/>
      <c r="P105" s="904"/>
      <c r="Q105" s="904"/>
      <c r="R105" s="904"/>
      <c r="S105" s="904"/>
      <c r="T105" s="904"/>
      <c r="U105" s="904"/>
    </row>
    <row r="106" customHeight="1" spans="12:21">
      <c r="L106" s="116"/>
      <c r="N106" s="904"/>
      <c r="O106" s="904"/>
      <c r="P106" s="904"/>
      <c r="Q106" s="904"/>
      <c r="R106" s="904"/>
      <c r="S106" s="904"/>
      <c r="T106" s="904"/>
      <c r="U106" s="904"/>
    </row>
    <row r="107" customHeight="1" spans="12:21">
      <c r="L107" s="116"/>
      <c r="N107" s="904"/>
      <c r="O107" s="904"/>
      <c r="P107" s="904"/>
      <c r="Q107" s="904"/>
      <c r="R107" s="904"/>
      <c r="S107" s="904"/>
      <c r="T107" s="904"/>
      <c r="U107" s="904"/>
    </row>
    <row r="108" customHeight="1" spans="12:21">
      <c r="L108" s="116"/>
      <c r="N108" s="904"/>
      <c r="O108" s="904"/>
      <c r="P108" s="904"/>
      <c r="Q108" s="904"/>
      <c r="R108" s="904"/>
      <c r="S108" s="904"/>
      <c r="T108" s="904"/>
      <c r="U108" s="904"/>
    </row>
    <row r="109" customHeight="1" spans="12:21">
      <c r="L109" s="116"/>
      <c r="N109" s="904"/>
      <c r="O109" s="904"/>
      <c r="P109" s="904"/>
      <c r="Q109" s="904"/>
      <c r="R109" s="904"/>
      <c r="S109" s="904"/>
      <c r="T109" s="904"/>
      <c r="U109" s="904"/>
    </row>
    <row r="110" customHeight="1" spans="12:21">
      <c r="L110" s="116"/>
      <c r="N110" s="904"/>
      <c r="O110" s="904"/>
      <c r="P110" s="904"/>
      <c r="Q110" s="904"/>
      <c r="R110" s="904"/>
      <c r="S110" s="904"/>
      <c r="T110" s="904"/>
      <c r="U110" s="904"/>
    </row>
    <row r="111" customHeight="1" spans="12:21">
      <c r="L111" s="116"/>
      <c r="N111" s="904"/>
      <c r="O111" s="904"/>
      <c r="P111" s="904"/>
      <c r="Q111" s="904"/>
      <c r="R111" s="904"/>
      <c r="S111" s="904"/>
      <c r="T111" s="904"/>
      <c r="U111" s="904"/>
    </row>
    <row r="112" customHeight="1" spans="12:21">
      <c r="L112" s="116"/>
      <c r="N112" s="904"/>
      <c r="O112" s="904"/>
      <c r="P112" s="904"/>
      <c r="Q112" s="904"/>
      <c r="R112" s="904"/>
      <c r="S112" s="904"/>
      <c r="T112" s="904"/>
      <c r="U112" s="904"/>
    </row>
    <row r="113" customHeight="1" spans="12:21">
      <c r="L113" s="116"/>
      <c r="N113" s="904"/>
      <c r="O113" s="904"/>
      <c r="P113" s="904"/>
      <c r="Q113" s="904"/>
      <c r="R113" s="904"/>
      <c r="S113" s="904"/>
      <c r="T113" s="904"/>
      <c r="U113" s="904"/>
    </row>
    <row r="114" customHeight="1" spans="12:21">
      <c r="L114" s="116"/>
      <c r="N114" s="904"/>
      <c r="O114" s="904"/>
      <c r="P114" s="904"/>
      <c r="Q114" s="904"/>
      <c r="R114" s="904"/>
      <c r="S114" s="904"/>
      <c r="T114" s="904"/>
      <c r="U114" s="904"/>
    </row>
    <row r="115" customHeight="1" spans="12:21">
      <c r="L115" s="116"/>
      <c r="N115" s="904"/>
      <c r="O115" s="904"/>
      <c r="P115" s="904"/>
      <c r="Q115" s="904"/>
      <c r="R115" s="904"/>
      <c r="S115" s="904"/>
      <c r="T115" s="904"/>
      <c r="U115" s="904"/>
    </row>
    <row r="116" customHeight="1" spans="12:21">
      <c r="L116" s="116"/>
      <c r="N116" s="904"/>
      <c r="O116" s="904"/>
      <c r="P116" s="904"/>
      <c r="Q116" s="904"/>
      <c r="R116" s="904"/>
      <c r="S116" s="904"/>
      <c r="T116" s="904"/>
      <c r="U116" s="904"/>
    </row>
    <row r="117" customHeight="1" spans="12:21">
      <c r="L117" s="116"/>
      <c r="N117" s="904"/>
      <c r="O117" s="904"/>
      <c r="P117" s="904"/>
      <c r="Q117" s="904"/>
      <c r="R117" s="904"/>
      <c r="S117" s="904"/>
      <c r="T117" s="904"/>
      <c r="U117" s="904"/>
    </row>
    <row r="118" customHeight="1" spans="12:21">
      <c r="L118" s="116"/>
      <c r="N118" s="904"/>
      <c r="O118" s="904"/>
      <c r="P118" s="904"/>
      <c r="Q118" s="904"/>
      <c r="R118" s="904"/>
      <c r="S118" s="904"/>
      <c r="T118" s="904"/>
      <c r="U118" s="904"/>
    </row>
    <row r="119" customHeight="1" spans="12:21">
      <c r="L119" s="116"/>
      <c r="N119" s="904"/>
      <c r="O119" s="904"/>
      <c r="P119" s="904"/>
      <c r="Q119" s="904"/>
      <c r="R119" s="904"/>
      <c r="S119" s="904"/>
      <c r="T119" s="904"/>
      <c r="U119" s="904"/>
    </row>
    <row r="120" customHeight="1" spans="12:21">
      <c r="L120" s="116"/>
      <c r="N120" s="904"/>
      <c r="O120" s="904"/>
      <c r="P120" s="904"/>
      <c r="Q120" s="904"/>
      <c r="R120" s="904"/>
      <c r="S120" s="904"/>
      <c r="T120" s="904"/>
      <c r="U120" s="904"/>
    </row>
    <row r="121" customHeight="1" spans="12:21">
      <c r="L121" s="116"/>
      <c r="N121" s="904"/>
      <c r="O121" s="904"/>
      <c r="P121" s="904"/>
      <c r="Q121" s="904"/>
      <c r="R121" s="904"/>
      <c r="S121" s="904"/>
      <c r="T121" s="904"/>
      <c r="U121" s="904"/>
    </row>
    <row r="122" customHeight="1" spans="12:21">
      <c r="L122" s="116"/>
      <c r="N122" s="904"/>
      <c r="O122" s="904"/>
      <c r="P122" s="904"/>
      <c r="Q122" s="904"/>
      <c r="R122" s="904"/>
      <c r="S122" s="904"/>
      <c r="T122" s="904"/>
      <c r="U122" s="904"/>
    </row>
    <row r="123" customHeight="1" spans="12:21">
      <c r="L123" s="116"/>
      <c r="N123" s="904"/>
      <c r="O123" s="904"/>
      <c r="P123" s="904"/>
      <c r="Q123" s="904"/>
      <c r="R123" s="904"/>
      <c r="S123" s="904"/>
      <c r="T123" s="904"/>
      <c r="U123" s="904"/>
    </row>
    <row r="124" customHeight="1" spans="12:21">
      <c r="L124" s="116"/>
      <c r="N124" s="904"/>
      <c r="O124" s="904"/>
      <c r="P124" s="904"/>
      <c r="Q124" s="904"/>
      <c r="R124" s="904"/>
      <c r="S124" s="904"/>
      <c r="T124" s="904"/>
      <c r="U124" s="904"/>
    </row>
    <row r="125" customHeight="1" spans="12:21">
      <c r="L125" s="116"/>
      <c r="N125" s="904"/>
      <c r="O125" s="904"/>
      <c r="P125" s="904"/>
      <c r="Q125" s="904"/>
      <c r="R125" s="904"/>
      <c r="S125" s="904"/>
      <c r="T125" s="904"/>
      <c r="U125" s="904"/>
    </row>
    <row r="126" customHeight="1" spans="12:21">
      <c r="L126" s="116"/>
      <c r="N126" s="904"/>
      <c r="O126" s="904"/>
      <c r="P126" s="904"/>
      <c r="Q126" s="904"/>
      <c r="R126" s="904"/>
      <c r="S126" s="904"/>
      <c r="T126" s="904"/>
      <c r="U126" s="904"/>
    </row>
    <row r="127" customHeight="1" spans="12:21">
      <c r="L127" s="116"/>
      <c r="N127" s="904"/>
      <c r="O127" s="904"/>
      <c r="P127" s="904"/>
      <c r="Q127" s="904"/>
      <c r="R127" s="904"/>
      <c r="S127" s="904"/>
      <c r="T127" s="904"/>
      <c r="U127" s="904"/>
    </row>
    <row r="128" customHeight="1" spans="12:21">
      <c r="L128" s="116"/>
      <c r="N128" s="904"/>
      <c r="O128" s="904"/>
      <c r="P128" s="904"/>
      <c r="Q128" s="904"/>
      <c r="R128" s="904"/>
      <c r="S128" s="904"/>
      <c r="T128" s="904"/>
      <c r="U128" s="904"/>
    </row>
    <row r="129" customHeight="1" spans="12:21">
      <c r="L129" s="116"/>
      <c r="N129" s="904"/>
      <c r="O129" s="904"/>
      <c r="P129" s="904"/>
      <c r="Q129" s="904"/>
      <c r="R129" s="904"/>
      <c r="S129" s="904"/>
      <c r="T129" s="904"/>
      <c r="U129" s="904"/>
    </row>
    <row r="130" customHeight="1" spans="12:21">
      <c r="L130" s="116"/>
      <c r="N130" s="904"/>
      <c r="O130" s="904"/>
      <c r="P130" s="904"/>
      <c r="Q130" s="904"/>
      <c r="R130" s="904"/>
      <c r="S130" s="904"/>
      <c r="T130" s="904"/>
      <c r="U130" s="904"/>
    </row>
    <row r="131" customHeight="1" spans="12:21">
      <c r="L131" s="116"/>
      <c r="N131" s="904"/>
      <c r="O131" s="904"/>
      <c r="P131" s="904"/>
      <c r="Q131" s="904"/>
      <c r="R131" s="904"/>
      <c r="S131" s="904"/>
      <c r="T131" s="904"/>
      <c r="U131" s="904"/>
    </row>
    <row r="132" customHeight="1" spans="12:21">
      <c r="L132" s="116"/>
      <c r="N132" s="904"/>
      <c r="O132" s="904"/>
      <c r="P132" s="904"/>
      <c r="Q132" s="904"/>
      <c r="R132" s="904"/>
      <c r="S132" s="904"/>
      <c r="T132" s="904"/>
      <c r="U132" s="904"/>
    </row>
    <row r="133" customHeight="1" spans="12:21">
      <c r="L133" s="116"/>
      <c r="N133" s="904"/>
      <c r="O133" s="904"/>
      <c r="P133" s="904"/>
      <c r="Q133" s="904"/>
      <c r="R133" s="904"/>
      <c r="S133" s="904"/>
      <c r="T133" s="904"/>
      <c r="U133" s="904"/>
    </row>
    <row r="134" customHeight="1" spans="12:21">
      <c r="L134" s="116"/>
      <c r="N134" s="904"/>
      <c r="O134" s="904"/>
      <c r="P134" s="904"/>
      <c r="Q134" s="904"/>
      <c r="R134" s="904"/>
      <c r="S134" s="904"/>
      <c r="T134" s="904"/>
      <c r="U134" s="904"/>
    </row>
    <row r="135" customHeight="1" spans="12:21">
      <c r="L135" s="116"/>
      <c r="N135" s="904"/>
      <c r="O135" s="904"/>
      <c r="P135" s="904"/>
      <c r="Q135" s="904"/>
      <c r="R135" s="904"/>
      <c r="S135" s="904"/>
      <c r="T135" s="904"/>
      <c r="U135" s="904"/>
    </row>
    <row r="136" customHeight="1" spans="12:21">
      <c r="L136" s="116"/>
      <c r="N136" s="904"/>
      <c r="O136" s="904"/>
      <c r="P136" s="904"/>
      <c r="Q136" s="904"/>
      <c r="R136" s="904"/>
      <c r="S136" s="904"/>
      <c r="T136" s="904"/>
      <c r="U136" s="904"/>
    </row>
    <row r="137" customHeight="1" spans="12:21">
      <c r="L137" s="116"/>
      <c r="N137" s="904"/>
      <c r="O137" s="904"/>
      <c r="P137" s="904"/>
      <c r="Q137" s="904"/>
      <c r="R137" s="904"/>
      <c r="S137" s="904"/>
      <c r="T137" s="904"/>
      <c r="U137" s="904"/>
    </row>
    <row r="138" customHeight="1" spans="12:21">
      <c r="L138" s="116"/>
      <c r="N138" s="904"/>
      <c r="O138" s="904"/>
      <c r="P138" s="904"/>
      <c r="Q138" s="904"/>
      <c r="R138" s="904"/>
      <c r="S138" s="904"/>
      <c r="T138" s="904"/>
      <c r="U138" s="904"/>
    </row>
    <row r="139" customHeight="1" spans="12:21">
      <c r="L139" s="116"/>
      <c r="N139" s="904"/>
      <c r="O139" s="904"/>
      <c r="P139" s="904"/>
      <c r="Q139" s="904"/>
      <c r="R139" s="904"/>
      <c r="S139" s="904"/>
      <c r="T139" s="904"/>
      <c r="U139" s="904"/>
    </row>
    <row r="140" customHeight="1" spans="12:21">
      <c r="L140" s="116"/>
      <c r="N140" s="904"/>
      <c r="O140" s="904"/>
      <c r="P140" s="904"/>
      <c r="Q140" s="904"/>
      <c r="R140" s="904"/>
      <c r="S140" s="904"/>
      <c r="T140" s="904"/>
      <c r="U140" s="904"/>
    </row>
    <row r="141" customHeight="1" spans="12:21">
      <c r="L141" s="116"/>
      <c r="N141" s="904"/>
      <c r="O141" s="904"/>
      <c r="P141" s="904"/>
      <c r="Q141" s="904"/>
      <c r="R141" s="904"/>
      <c r="S141" s="904"/>
      <c r="T141" s="904"/>
      <c r="U141" s="904"/>
    </row>
    <row r="142" customHeight="1" spans="12:21">
      <c r="L142" s="116"/>
      <c r="N142" s="904"/>
      <c r="O142" s="904"/>
      <c r="P142" s="904"/>
      <c r="Q142" s="904"/>
      <c r="R142" s="904"/>
      <c r="S142" s="904"/>
      <c r="T142" s="904"/>
      <c r="U142" s="904"/>
    </row>
    <row r="143" customHeight="1" spans="12:21">
      <c r="L143" s="116"/>
      <c r="N143" s="904"/>
      <c r="O143" s="904"/>
      <c r="P143" s="904"/>
      <c r="Q143" s="904"/>
      <c r="R143" s="904"/>
      <c r="S143" s="904"/>
      <c r="T143" s="904"/>
      <c r="U143" s="904"/>
    </row>
    <row r="144" customHeight="1" spans="12:21">
      <c r="L144" s="116"/>
      <c r="N144" s="904"/>
      <c r="O144" s="904"/>
      <c r="P144" s="904"/>
      <c r="Q144" s="904"/>
      <c r="R144" s="904"/>
      <c r="S144" s="904"/>
      <c r="T144" s="904"/>
      <c r="U144" s="904"/>
    </row>
    <row r="145" customHeight="1" spans="12:21">
      <c r="L145" s="116"/>
      <c r="N145" s="904"/>
      <c r="O145" s="904"/>
      <c r="P145" s="904"/>
      <c r="Q145" s="904"/>
      <c r="R145" s="904"/>
      <c r="S145" s="904"/>
      <c r="T145" s="904"/>
      <c r="U145" s="904"/>
    </row>
    <row r="146" customHeight="1" spans="12:21">
      <c r="L146" s="116"/>
      <c r="N146" s="904"/>
      <c r="O146" s="904"/>
      <c r="P146" s="904"/>
      <c r="Q146" s="904"/>
      <c r="R146" s="904"/>
      <c r="S146" s="904"/>
      <c r="T146" s="904"/>
      <c r="U146" s="904"/>
    </row>
    <row r="147" customHeight="1" spans="12:21">
      <c r="L147" s="116"/>
      <c r="N147" s="904"/>
      <c r="O147" s="904"/>
      <c r="P147" s="904"/>
      <c r="Q147" s="904"/>
      <c r="R147" s="904"/>
      <c r="S147" s="904"/>
      <c r="T147" s="904"/>
      <c r="U147" s="904"/>
    </row>
    <row r="148" customHeight="1" spans="12:21">
      <c r="L148" s="116"/>
      <c r="N148" s="904"/>
      <c r="O148" s="904"/>
      <c r="P148" s="904"/>
      <c r="Q148" s="904"/>
      <c r="R148" s="904"/>
      <c r="S148" s="904"/>
      <c r="T148" s="904"/>
      <c r="U148" s="904"/>
    </row>
    <row r="149" customHeight="1" spans="12:21">
      <c r="L149" s="116"/>
      <c r="N149" s="904"/>
      <c r="O149" s="904"/>
      <c r="P149" s="904"/>
      <c r="Q149" s="904"/>
      <c r="R149" s="904"/>
      <c r="S149" s="904"/>
      <c r="T149" s="904"/>
      <c r="U149" s="904"/>
    </row>
    <row r="150" customHeight="1" spans="12:21">
      <c r="L150" s="116"/>
      <c r="N150" s="904"/>
      <c r="O150" s="904"/>
      <c r="P150" s="904"/>
      <c r="Q150" s="904"/>
      <c r="R150" s="904"/>
      <c r="S150" s="904"/>
      <c r="T150" s="904"/>
      <c r="U150" s="904"/>
    </row>
    <row r="151" customHeight="1" spans="12:21">
      <c r="L151" s="116"/>
      <c r="N151" s="904"/>
      <c r="O151" s="904"/>
      <c r="P151" s="904"/>
      <c r="Q151" s="904"/>
      <c r="R151" s="904"/>
      <c r="S151" s="904"/>
      <c r="T151" s="904"/>
      <c r="U151" s="904"/>
    </row>
    <row r="152" customHeight="1" spans="12:21">
      <c r="L152" s="116"/>
      <c r="N152" s="904"/>
      <c r="O152" s="904"/>
      <c r="P152" s="904"/>
      <c r="Q152" s="904"/>
      <c r="R152" s="904"/>
      <c r="S152" s="904"/>
      <c r="T152" s="904"/>
      <c r="U152" s="904"/>
    </row>
    <row r="153" customHeight="1" spans="12:21">
      <c r="L153" s="116"/>
      <c r="N153" s="904"/>
      <c r="O153" s="904"/>
      <c r="P153" s="904"/>
      <c r="Q153" s="904"/>
      <c r="R153" s="904"/>
      <c r="S153" s="904"/>
      <c r="T153" s="904"/>
      <c r="U153" s="904"/>
    </row>
    <row r="154" customHeight="1" spans="12:21">
      <c r="L154" s="116"/>
      <c r="N154" s="904"/>
      <c r="O154" s="904"/>
      <c r="P154" s="904"/>
      <c r="Q154" s="904"/>
      <c r="R154" s="904"/>
      <c r="S154" s="904"/>
      <c r="T154" s="904"/>
      <c r="U154" s="904"/>
    </row>
    <row r="155" customHeight="1" spans="12:21">
      <c r="L155" s="116"/>
      <c r="N155" s="904"/>
      <c r="O155" s="904"/>
      <c r="P155" s="904"/>
      <c r="Q155" s="904"/>
      <c r="R155" s="904"/>
      <c r="S155" s="904"/>
      <c r="T155" s="904"/>
      <c r="U155" s="904"/>
    </row>
    <row r="156" customHeight="1" spans="12:21">
      <c r="L156" s="116"/>
      <c r="N156" s="904"/>
      <c r="O156" s="904"/>
      <c r="P156" s="904"/>
      <c r="Q156" s="904"/>
      <c r="R156" s="904"/>
      <c r="S156" s="904"/>
      <c r="T156" s="904"/>
      <c r="U156" s="904"/>
    </row>
    <row r="157" customHeight="1" spans="12:21">
      <c r="L157" s="116"/>
      <c r="N157" s="904"/>
      <c r="O157" s="904"/>
      <c r="P157" s="904"/>
      <c r="Q157" s="904"/>
      <c r="R157" s="904"/>
      <c r="S157" s="904"/>
      <c r="T157" s="904"/>
      <c r="U157" s="904"/>
    </row>
    <row r="158" customHeight="1" spans="12:21">
      <c r="L158" s="116"/>
      <c r="N158" s="904"/>
      <c r="O158" s="904"/>
      <c r="P158" s="904"/>
      <c r="Q158" s="904"/>
      <c r="R158" s="904"/>
      <c r="S158" s="904"/>
      <c r="T158" s="904"/>
      <c r="U158" s="904"/>
    </row>
    <row r="159" customHeight="1" spans="12:21">
      <c r="L159" s="116"/>
      <c r="N159" s="904"/>
      <c r="O159" s="904"/>
      <c r="P159" s="904"/>
      <c r="Q159" s="904"/>
      <c r="R159" s="904"/>
      <c r="S159" s="904"/>
      <c r="T159" s="904"/>
      <c r="U159" s="904"/>
    </row>
    <row r="160" customHeight="1" spans="12:21">
      <c r="L160" s="116"/>
      <c r="N160" s="904"/>
      <c r="O160" s="904"/>
      <c r="P160" s="904"/>
      <c r="Q160" s="904"/>
      <c r="R160" s="904"/>
      <c r="S160" s="904"/>
      <c r="T160" s="904"/>
      <c r="U160" s="904"/>
    </row>
    <row r="161" customHeight="1" spans="12:21">
      <c r="L161" s="116"/>
      <c r="N161" s="904"/>
      <c r="O161" s="904"/>
      <c r="P161" s="904"/>
      <c r="Q161" s="904"/>
      <c r="R161" s="904"/>
      <c r="S161" s="904"/>
      <c r="T161" s="904"/>
      <c r="U161" s="904"/>
    </row>
    <row r="162" customHeight="1" spans="12:21">
      <c r="L162" s="116"/>
      <c r="N162" s="904"/>
      <c r="O162" s="904"/>
      <c r="P162" s="904"/>
      <c r="Q162" s="904"/>
      <c r="R162" s="904"/>
      <c r="S162" s="904"/>
      <c r="T162" s="904"/>
      <c r="U162" s="904"/>
    </row>
    <row r="163" customHeight="1" spans="12:21">
      <c r="L163" s="116"/>
      <c r="N163" s="904"/>
      <c r="O163" s="904"/>
      <c r="P163" s="904"/>
      <c r="Q163" s="904"/>
      <c r="R163" s="904"/>
      <c r="S163" s="904"/>
      <c r="T163" s="904"/>
      <c r="U163" s="904"/>
    </row>
    <row r="164" customHeight="1" spans="12:21">
      <c r="L164" s="116"/>
      <c r="N164" s="904"/>
      <c r="O164" s="904"/>
      <c r="P164" s="904"/>
      <c r="Q164" s="904"/>
      <c r="R164" s="904"/>
      <c r="S164" s="904"/>
      <c r="T164" s="904"/>
      <c r="U164" s="904"/>
    </row>
    <row r="165" customHeight="1" spans="12:21">
      <c r="L165" s="116"/>
      <c r="N165" s="904"/>
      <c r="O165" s="904"/>
      <c r="P165" s="904"/>
      <c r="Q165" s="904"/>
      <c r="R165" s="904"/>
      <c r="S165" s="904"/>
      <c r="T165" s="904"/>
      <c r="U165" s="904"/>
    </row>
    <row r="166" customHeight="1" spans="12:21">
      <c r="L166" s="116"/>
      <c r="N166" s="904"/>
      <c r="O166" s="904"/>
      <c r="P166" s="904"/>
      <c r="Q166" s="904"/>
      <c r="R166" s="904"/>
      <c r="S166" s="904"/>
      <c r="T166" s="904"/>
      <c r="U166" s="904"/>
    </row>
    <row r="167" customHeight="1" spans="12:21">
      <c r="L167" s="116"/>
      <c r="N167" s="904"/>
      <c r="O167" s="904"/>
      <c r="P167" s="904"/>
      <c r="Q167" s="904"/>
      <c r="R167" s="904"/>
      <c r="S167" s="904"/>
      <c r="T167" s="904"/>
      <c r="U167" s="904"/>
    </row>
    <row r="168" customHeight="1" spans="12:21">
      <c r="L168" s="116"/>
      <c r="N168" s="904"/>
      <c r="O168" s="904"/>
      <c r="P168" s="904"/>
      <c r="Q168" s="904"/>
      <c r="R168" s="904"/>
      <c r="S168" s="904"/>
      <c r="T168" s="904"/>
      <c r="U168" s="904"/>
    </row>
    <row r="169" customHeight="1" spans="12:21">
      <c r="L169" s="116"/>
      <c r="N169" s="904"/>
      <c r="O169" s="904"/>
      <c r="P169" s="904"/>
      <c r="Q169" s="904"/>
      <c r="R169" s="904"/>
      <c r="S169" s="904"/>
      <c r="T169" s="904"/>
      <c r="U169" s="904"/>
    </row>
    <row r="170" customHeight="1" spans="12:21">
      <c r="L170" s="116"/>
      <c r="N170" s="904"/>
      <c r="O170" s="904"/>
      <c r="P170" s="904"/>
      <c r="Q170" s="904"/>
      <c r="R170" s="904"/>
      <c r="S170" s="904"/>
      <c r="T170" s="904"/>
      <c r="U170" s="904"/>
    </row>
    <row r="171" customHeight="1" spans="12:21">
      <c r="L171" s="116"/>
      <c r="N171" s="904"/>
      <c r="O171" s="904"/>
      <c r="P171" s="904"/>
      <c r="Q171" s="904"/>
      <c r="R171" s="904"/>
      <c r="S171" s="904"/>
      <c r="T171" s="904"/>
      <c r="U171" s="904"/>
    </row>
    <row r="172" customHeight="1" spans="12:21">
      <c r="L172" s="116"/>
      <c r="N172" s="904"/>
      <c r="O172" s="904"/>
      <c r="P172" s="904"/>
      <c r="Q172" s="904"/>
      <c r="R172" s="904"/>
      <c r="S172" s="904"/>
      <c r="T172" s="904"/>
      <c r="U172" s="904"/>
    </row>
    <row r="173" customHeight="1" spans="12:21">
      <c r="L173" s="116"/>
      <c r="N173" s="904"/>
      <c r="O173" s="904"/>
      <c r="P173" s="904"/>
      <c r="Q173" s="904"/>
      <c r="R173" s="904"/>
      <c r="S173" s="904"/>
      <c r="T173" s="904"/>
      <c r="U173" s="904"/>
    </row>
    <row r="174" customHeight="1" spans="12:21">
      <c r="L174" s="116"/>
      <c r="N174" s="904"/>
      <c r="O174" s="904"/>
      <c r="P174" s="904"/>
      <c r="Q174" s="904"/>
      <c r="R174" s="904"/>
      <c r="S174" s="904"/>
      <c r="T174" s="904"/>
      <c r="U174" s="904"/>
    </row>
    <row r="175" customHeight="1" spans="12:21">
      <c r="L175" s="116"/>
      <c r="N175" s="904"/>
      <c r="O175" s="904"/>
      <c r="P175" s="904"/>
      <c r="Q175" s="904"/>
      <c r="R175" s="904"/>
      <c r="S175" s="904"/>
      <c r="T175" s="904"/>
      <c r="U175" s="904"/>
    </row>
    <row r="176" customHeight="1" spans="12:21">
      <c r="L176" s="116"/>
      <c r="N176" s="904"/>
      <c r="O176" s="904"/>
      <c r="P176" s="904"/>
      <c r="Q176" s="904"/>
      <c r="R176" s="904"/>
      <c r="S176" s="904"/>
      <c r="T176" s="904"/>
      <c r="U176" s="904"/>
    </row>
    <row r="177" customHeight="1" spans="12:21">
      <c r="L177" s="116"/>
      <c r="N177" s="904"/>
      <c r="O177" s="904"/>
      <c r="P177" s="904"/>
      <c r="Q177" s="904"/>
      <c r="R177" s="904"/>
      <c r="S177" s="904"/>
      <c r="T177" s="904"/>
      <c r="U177" s="904"/>
    </row>
    <row r="178" customHeight="1" spans="12:21">
      <c r="L178" s="116"/>
      <c r="N178" s="904"/>
      <c r="O178" s="904"/>
      <c r="P178" s="904"/>
      <c r="Q178" s="904"/>
      <c r="R178" s="904"/>
      <c r="S178" s="904"/>
      <c r="T178" s="904"/>
      <c r="U178" s="904"/>
    </row>
    <row r="179" customHeight="1" spans="12:21">
      <c r="L179" s="116"/>
      <c r="N179" s="904"/>
      <c r="O179" s="904"/>
      <c r="P179" s="904"/>
      <c r="Q179" s="904"/>
      <c r="R179" s="904"/>
      <c r="S179" s="904"/>
      <c r="T179" s="904"/>
      <c r="U179" s="904"/>
    </row>
    <row r="180" customHeight="1" spans="12:21">
      <c r="L180" s="116"/>
      <c r="N180" s="904"/>
      <c r="O180" s="904"/>
      <c r="P180" s="904"/>
      <c r="Q180" s="904"/>
      <c r="R180" s="904"/>
      <c r="S180" s="904"/>
      <c r="T180" s="904"/>
      <c r="U180" s="904"/>
    </row>
    <row r="181" customHeight="1" spans="12:21">
      <c r="L181" s="116"/>
      <c r="N181" s="904"/>
      <c r="O181" s="904"/>
      <c r="P181" s="904"/>
      <c r="Q181" s="904"/>
      <c r="R181" s="904"/>
      <c r="S181" s="904"/>
      <c r="T181" s="904"/>
      <c r="U181" s="904"/>
    </row>
    <row r="182" customHeight="1" spans="12:21">
      <c r="L182" s="116"/>
      <c r="N182" s="904"/>
      <c r="O182" s="904"/>
      <c r="P182" s="904"/>
      <c r="Q182" s="904"/>
      <c r="R182" s="904"/>
      <c r="S182" s="904"/>
      <c r="T182" s="904"/>
      <c r="U182" s="904"/>
    </row>
    <row r="183" customHeight="1" spans="12:21">
      <c r="L183" s="116"/>
      <c r="N183" s="904"/>
      <c r="O183" s="904"/>
      <c r="P183" s="904"/>
      <c r="Q183" s="904"/>
      <c r="R183" s="904"/>
      <c r="S183" s="904"/>
      <c r="T183" s="904"/>
      <c r="U183" s="904"/>
    </row>
    <row r="184" customHeight="1" spans="12:21">
      <c r="L184" s="116"/>
      <c r="N184" s="904"/>
      <c r="O184" s="904"/>
      <c r="P184" s="904"/>
      <c r="Q184" s="904"/>
      <c r="R184" s="904"/>
      <c r="S184" s="904"/>
      <c r="T184" s="904"/>
      <c r="U184" s="904"/>
    </row>
    <row r="185" customHeight="1" spans="12:21">
      <c r="L185" s="116"/>
      <c r="N185" s="904"/>
      <c r="O185" s="904"/>
      <c r="P185" s="904"/>
      <c r="Q185" s="904"/>
      <c r="R185" s="904"/>
      <c r="S185" s="904"/>
      <c r="T185" s="904"/>
      <c r="U185" s="904"/>
    </row>
    <row r="186" customHeight="1" spans="12:21">
      <c r="L186" s="116"/>
      <c r="N186" s="904"/>
      <c r="O186" s="904"/>
      <c r="P186" s="904"/>
      <c r="Q186" s="904"/>
      <c r="R186" s="904"/>
      <c r="S186" s="904"/>
      <c r="T186" s="904"/>
      <c r="U186" s="904"/>
    </row>
    <row r="187" customHeight="1" spans="12:21">
      <c r="L187" s="116"/>
      <c r="N187" s="904"/>
      <c r="O187" s="904"/>
      <c r="P187" s="904"/>
      <c r="Q187" s="904"/>
      <c r="R187" s="904"/>
      <c r="S187" s="904"/>
      <c r="T187" s="904"/>
      <c r="U187" s="904"/>
    </row>
    <row r="188" customHeight="1" spans="12:21">
      <c r="L188" s="116"/>
      <c r="N188" s="904"/>
      <c r="O188" s="904"/>
      <c r="P188" s="904"/>
      <c r="Q188" s="904"/>
      <c r="R188" s="904"/>
      <c r="S188" s="904"/>
      <c r="T188" s="904"/>
      <c r="U188" s="904"/>
    </row>
    <row r="189" customHeight="1" spans="12:21">
      <c r="L189" s="116"/>
      <c r="N189" s="904"/>
      <c r="O189" s="904"/>
      <c r="P189" s="904"/>
      <c r="Q189" s="904"/>
      <c r="R189" s="904"/>
      <c r="S189" s="904"/>
      <c r="T189" s="904"/>
      <c r="U189" s="904"/>
    </row>
    <row r="190" customHeight="1" spans="12:21">
      <c r="L190" s="116"/>
      <c r="N190" s="904"/>
      <c r="O190" s="904"/>
      <c r="P190" s="904"/>
      <c r="Q190" s="904"/>
      <c r="R190" s="904"/>
      <c r="S190" s="904"/>
      <c r="T190" s="904"/>
      <c r="U190" s="904"/>
    </row>
    <row r="191" customHeight="1" spans="12:21">
      <c r="L191" s="116"/>
      <c r="N191" s="904"/>
      <c r="O191" s="904"/>
      <c r="P191" s="904"/>
      <c r="Q191" s="904"/>
      <c r="R191" s="904"/>
      <c r="S191" s="904"/>
      <c r="T191" s="904"/>
      <c r="U191" s="904"/>
    </row>
    <row r="192" customHeight="1" spans="12:21">
      <c r="L192" s="116"/>
      <c r="N192" s="904"/>
      <c r="O192" s="904"/>
      <c r="P192" s="904"/>
      <c r="Q192" s="904"/>
      <c r="R192" s="904"/>
      <c r="S192" s="904"/>
      <c r="T192" s="904"/>
      <c r="U192" s="904"/>
    </row>
    <row r="193" customHeight="1" spans="12:21">
      <c r="L193" s="116"/>
      <c r="N193" s="904"/>
      <c r="O193" s="904"/>
      <c r="P193" s="904"/>
      <c r="Q193" s="904"/>
      <c r="R193" s="904"/>
      <c r="S193" s="904"/>
      <c r="T193" s="904"/>
      <c r="U193" s="904"/>
    </row>
    <row r="194" customHeight="1" spans="12:21">
      <c r="L194" s="116"/>
      <c r="N194" s="904"/>
      <c r="O194" s="904"/>
      <c r="P194" s="904"/>
      <c r="Q194" s="904"/>
      <c r="R194" s="904"/>
      <c r="S194" s="904"/>
      <c r="T194" s="904"/>
      <c r="U194" s="904"/>
    </row>
    <row r="195" customHeight="1" spans="12:21">
      <c r="L195" s="116"/>
      <c r="N195" s="904"/>
      <c r="O195" s="904"/>
      <c r="P195" s="904"/>
      <c r="Q195" s="904"/>
      <c r="R195" s="904"/>
      <c r="S195" s="904"/>
      <c r="T195" s="904"/>
      <c r="U195" s="904"/>
    </row>
    <row r="196" customHeight="1" spans="12:21">
      <c r="L196" s="116"/>
      <c r="N196" s="904"/>
      <c r="O196" s="904"/>
      <c r="P196" s="904"/>
      <c r="Q196" s="904"/>
      <c r="R196" s="904"/>
      <c r="S196" s="904"/>
      <c r="T196" s="904"/>
      <c r="U196" s="904"/>
    </row>
    <row r="197" customHeight="1" spans="12:21">
      <c r="L197" s="116"/>
      <c r="N197" s="904"/>
      <c r="O197" s="904"/>
      <c r="P197" s="904"/>
      <c r="Q197" s="904"/>
      <c r="R197" s="904"/>
      <c r="S197" s="904"/>
      <c r="T197" s="904"/>
      <c r="U197" s="904"/>
    </row>
    <row r="198" customHeight="1" spans="12:21">
      <c r="L198" s="116"/>
      <c r="N198" s="904"/>
      <c r="O198" s="904"/>
      <c r="P198" s="904"/>
      <c r="Q198" s="904"/>
      <c r="R198" s="904"/>
      <c r="S198" s="904"/>
      <c r="T198" s="904"/>
      <c r="U198" s="904"/>
    </row>
    <row r="199" customHeight="1" spans="12:21">
      <c r="L199" s="116"/>
      <c r="N199" s="904"/>
      <c r="O199" s="904"/>
      <c r="P199" s="904"/>
      <c r="Q199" s="904"/>
      <c r="R199" s="904"/>
      <c r="S199" s="904"/>
      <c r="T199" s="904"/>
      <c r="U199" s="904"/>
    </row>
    <row r="200" customHeight="1" spans="12:21">
      <c r="L200" s="116"/>
      <c r="N200" s="904"/>
      <c r="O200" s="904"/>
      <c r="P200" s="904"/>
      <c r="Q200" s="904"/>
      <c r="R200" s="904"/>
      <c r="S200" s="904"/>
      <c r="T200" s="904"/>
      <c r="U200" s="904"/>
    </row>
    <row r="201" customHeight="1" spans="12:21">
      <c r="L201" s="116"/>
      <c r="N201" s="904"/>
      <c r="O201" s="904"/>
      <c r="P201" s="904"/>
      <c r="Q201" s="904"/>
      <c r="R201" s="904"/>
      <c r="S201" s="904"/>
      <c r="T201" s="904"/>
      <c r="U201" s="904"/>
    </row>
    <row r="202" customHeight="1" spans="12:21">
      <c r="L202" s="116"/>
      <c r="N202" s="904"/>
      <c r="O202" s="904"/>
      <c r="P202" s="904"/>
      <c r="Q202" s="904"/>
      <c r="R202" s="904"/>
      <c r="S202" s="904"/>
      <c r="T202" s="904"/>
      <c r="U202" s="904"/>
    </row>
    <row r="203" customHeight="1" spans="12:21">
      <c r="L203" s="116"/>
      <c r="N203" s="904"/>
      <c r="O203" s="904"/>
      <c r="P203" s="904"/>
      <c r="Q203" s="904"/>
      <c r="R203" s="904"/>
      <c r="S203" s="904"/>
      <c r="T203" s="904"/>
      <c r="U203" s="904"/>
    </row>
    <row r="204" customHeight="1" spans="12:21">
      <c r="L204" s="116"/>
      <c r="N204" s="904"/>
      <c r="O204" s="904"/>
      <c r="P204" s="904"/>
      <c r="Q204" s="904"/>
      <c r="R204" s="904"/>
      <c r="S204" s="904"/>
      <c r="T204" s="904"/>
      <c r="U204" s="904"/>
    </row>
    <row r="205" customHeight="1" spans="12:21">
      <c r="L205" s="116"/>
      <c r="N205" s="904"/>
      <c r="O205" s="904"/>
      <c r="P205" s="904"/>
      <c r="Q205" s="904"/>
      <c r="R205" s="904"/>
      <c r="S205" s="904"/>
      <c r="T205" s="904"/>
      <c r="U205" s="904"/>
    </row>
    <row r="206" customHeight="1" spans="12:21">
      <c r="L206" s="116"/>
      <c r="N206" s="904"/>
      <c r="O206" s="904"/>
      <c r="P206" s="904"/>
      <c r="Q206" s="904"/>
      <c r="R206" s="904"/>
      <c r="S206" s="904"/>
      <c r="T206" s="904"/>
      <c r="U206" s="904"/>
    </row>
    <row r="207" customHeight="1" spans="12:21">
      <c r="L207" s="116"/>
      <c r="N207" s="904"/>
      <c r="O207" s="904"/>
      <c r="P207" s="904"/>
      <c r="Q207" s="904"/>
      <c r="R207" s="904"/>
      <c r="S207" s="904"/>
      <c r="T207" s="904"/>
      <c r="U207" s="904"/>
    </row>
    <row r="208" customHeight="1" spans="12:21">
      <c r="L208" s="116"/>
      <c r="N208" s="904"/>
      <c r="O208" s="904"/>
      <c r="P208" s="904"/>
      <c r="Q208" s="904"/>
      <c r="R208" s="904"/>
      <c r="S208" s="904"/>
      <c r="T208" s="904"/>
      <c r="U208" s="904"/>
    </row>
    <row r="209" customHeight="1" spans="12:21">
      <c r="L209" s="116"/>
      <c r="N209" s="904"/>
      <c r="O209" s="904"/>
      <c r="P209" s="904"/>
      <c r="Q209" s="904"/>
      <c r="R209" s="904"/>
      <c r="S209" s="904"/>
      <c r="T209" s="904"/>
      <c r="U209" s="904"/>
    </row>
    <row r="210" customHeight="1" spans="12:21">
      <c r="L210" s="116"/>
      <c r="N210" s="904"/>
      <c r="O210" s="904"/>
      <c r="P210" s="904"/>
      <c r="Q210" s="904"/>
      <c r="R210" s="904"/>
      <c r="S210" s="904"/>
      <c r="T210" s="904"/>
      <c r="U210" s="904"/>
    </row>
    <row r="211" customHeight="1" spans="12:21">
      <c r="L211" s="116"/>
      <c r="N211" s="904"/>
      <c r="O211" s="904"/>
      <c r="P211" s="904"/>
      <c r="Q211" s="904"/>
      <c r="R211" s="904"/>
      <c r="S211" s="904"/>
      <c r="T211" s="904"/>
      <c r="U211" s="904"/>
    </row>
    <row r="212" customHeight="1" spans="12:21">
      <c r="L212" s="116"/>
      <c r="N212" s="904"/>
      <c r="O212" s="904"/>
      <c r="P212" s="904"/>
      <c r="Q212" s="904"/>
      <c r="R212" s="904"/>
      <c r="S212" s="904"/>
      <c r="T212" s="904"/>
      <c r="U212" s="904"/>
    </row>
    <row r="213" customHeight="1" spans="12:21">
      <c r="L213" s="116"/>
      <c r="N213" s="904"/>
      <c r="O213" s="904"/>
      <c r="P213" s="904"/>
      <c r="Q213" s="904"/>
      <c r="R213" s="904"/>
      <c r="S213" s="904"/>
      <c r="T213" s="904"/>
      <c r="U213" s="904"/>
    </row>
    <row r="214" customHeight="1" spans="12:21">
      <c r="L214" s="116"/>
      <c r="N214" s="904"/>
      <c r="O214" s="904"/>
      <c r="P214" s="904"/>
      <c r="Q214" s="904"/>
      <c r="R214" s="904"/>
      <c r="S214" s="904"/>
      <c r="T214" s="904"/>
      <c r="U214" s="904"/>
    </row>
    <row r="215" customHeight="1" spans="12:21">
      <c r="L215" s="116"/>
      <c r="N215" s="904"/>
      <c r="O215" s="904"/>
      <c r="P215" s="904"/>
      <c r="Q215" s="904"/>
      <c r="R215" s="904"/>
      <c r="S215" s="904"/>
      <c r="T215" s="904"/>
      <c r="U215" s="904"/>
    </row>
    <row r="216" customHeight="1" spans="12:21">
      <c r="L216" s="116"/>
      <c r="N216" s="904"/>
      <c r="O216" s="904"/>
      <c r="P216" s="904"/>
      <c r="Q216" s="904"/>
      <c r="R216" s="904"/>
      <c r="S216" s="904"/>
      <c r="T216" s="904"/>
      <c r="U216" s="904"/>
    </row>
    <row r="217" customHeight="1" spans="12:21">
      <c r="L217" s="116"/>
      <c r="N217" s="904"/>
      <c r="O217" s="904"/>
      <c r="P217" s="904"/>
      <c r="Q217" s="904"/>
      <c r="R217" s="904"/>
      <c r="S217" s="904"/>
      <c r="T217" s="904"/>
      <c r="U217" s="904"/>
    </row>
    <row r="218" customHeight="1" spans="12:21">
      <c r="L218" s="116"/>
      <c r="N218" s="904"/>
      <c r="O218" s="904"/>
      <c r="P218" s="904"/>
      <c r="Q218" s="904"/>
      <c r="R218" s="904"/>
      <c r="S218" s="904"/>
      <c r="T218" s="904"/>
      <c r="U218" s="904"/>
    </row>
    <row r="219" customHeight="1" spans="12:21">
      <c r="L219" s="116"/>
      <c r="N219" s="904"/>
      <c r="O219" s="904"/>
      <c r="P219" s="904"/>
      <c r="Q219" s="904"/>
      <c r="R219" s="904"/>
      <c r="S219" s="904"/>
      <c r="T219" s="904"/>
      <c r="U219" s="904"/>
    </row>
    <row r="220" customHeight="1" spans="12:21">
      <c r="L220" s="116"/>
      <c r="N220" s="904"/>
      <c r="O220" s="904"/>
      <c r="P220" s="904"/>
      <c r="Q220" s="904"/>
      <c r="R220" s="904"/>
      <c r="S220" s="904"/>
      <c r="T220" s="904"/>
      <c r="U220" s="904"/>
    </row>
    <row r="221" customHeight="1" spans="12:21">
      <c r="L221" s="116"/>
      <c r="N221" s="904"/>
      <c r="O221" s="904"/>
      <c r="P221" s="904"/>
      <c r="Q221" s="904"/>
      <c r="R221" s="904"/>
      <c r="S221" s="904"/>
      <c r="T221" s="904"/>
      <c r="U221" s="904"/>
    </row>
    <row r="222" customHeight="1" spans="12:21">
      <c r="L222" s="116"/>
      <c r="N222" s="904"/>
      <c r="O222" s="904"/>
      <c r="P222" s="904"/>
      <c r="Q222" s="904"/>
      <c r="R222" s="904"/>
      <c r="S222" s="904"/>
      <c r="T222" s="904"/>
      <c r="U222" s="904"/>
    </row>
    <row r="223" customHeight="1" spans="12:21">
      <c r="L223" s="116"/>
      <c r="N223" s="904"/>
      <c r="O223" s="904"/>
      <c r="P223" s="904"/>
      <c r="Q223" s="904"/>
      <c r="R223" s="904"/>
      <c r="S223" s="904"/>
      <c r="T223" s="904"/>
      <c r="U223" s="904"/>
    </row>
    <row r="224" customHeight="1" spans="12:21">
      <c r="L224" s="116"/>
      <c r="N224" s="904"/>
      <c r="O224" s="904"/>
      <c r="P224" s="904"/>
      <c r="Q224" s="904"/>
      <c r="R224" s="904"/>
      <c r="S224" s="904"/>
      <c r="T224" s="904"/>
      <c r="U224" s="904"/>
    </row>
    <row r="225" customHeight="1" spans="12:21">
      <c r="L225" s="116"/>
      <c r="N225" s="904"/>
      <c r="O225" s="904"/>
      <c r="P225" s="904"/>
      <c r="Q225" s="904"/>
      <c r="R225" s="904"/>
      <c r="S225" s="904"/>
      <c r="T225" s="904"/>
      <c r="U225" s="904"/>
    </row>
    <row r="226" customHeight="1" spans="12:21">
      <c r="L226" s="116"/>
      <c r="N226" s="904"/>
      <c r="O226" s="904"/>
      <c r="P226" s="904"/>
      <c r="Q226" s="904"/>
      <c r="R226" s="904"/>
      <c r="S226" s="904"/>
      <c r="T226" s="904"/>
      <c r="U226" s="904"/>
    </row>
    <row r="227" customHeight="1" spans="12:21">
      <c r="L227" s="116"/>
      <c r="N227" s="904"/>
      <c r="O227" s="904"/>
      <c r="P227" s="904"/>
      <c r="Q227" s="904"/>
      <c r="R227" s="904"/>
      <c r="S227" s="904"/>
      <c r="T227" s="904"/>
      <c r="U227" s="904"/>
    </row>
    <row r="228" customHeight="1" spans="12:21">
      <c r="L228" s="116"/>
      <c r="N228" s="904"/>
      <c r="O228" s="904"/>
      <c r="P228" s="904"/>
      <c r="Q228" s="904"/>
      <c r="R228" s="904"/>
      <c r="S228" s="904"/>
      <c r="T228" s="904"/>
      <c r="U228" s="904"/>
    </row>
    <row r="229" customHeight="1" spans="12:21">
      <c r="L229" s="116"/>
      <c r="N229" s="904"/>
      <c r="O229" s="904"/>
      <c r="P229" s="904"/>
      <c r="Q229" s="904"/>
      <c r="R229" s="904"/>
      <c r="S229" s="904"/>
      <c r="T229" s="904"/>
      <c r="U229" s="904"/>
    </row>
    <row r="230" customHeight="1" spans="12:21">
      <c r="L230" s="116"/>
      <c r="N230" s="904"/>
      <c r="O230" s="904"/>
      <c r="P230" s="904"/>
      <c r="Q230" s="904"/>
      <c r="R230" s="904"/>
      <c r="S230" s="904"/>
      <c r="T230" s="904"/>
      <c r="U230" s="904"/>
    </row>
    <row r="231" customHeight="1" spans="12:21">
      <c r="L231" s="116"/>
      <c r="N231" s="904"/>
      <c r="O231" s="904"/>
      <c r="P231" s="904"/>
      <c r="Q231" s="904"/>
      <c r="R231" s="904"/>
      <c r="S231" s="904"/>
      <c r="T231" s="904"/>
      <c r="U231" s="904"/>
    </row>
    <row r="232" customHeight="1" spans="12:21">
      <c r="L232" s="116"/>
      <c r="N232" s="904"/>
      <c r="O232" s="904"/>
      <c r="P232" s="904"/>
      <c r="Q232" s="904"/>
      <c r="R232" s="904"/>
      <c r="S232" s="904"/>
      <c r="T232" s="904"/>
      <c r="U232" s="904"/>
    </row>
    <row r="233" customHeight="1" spans="12:21">
      <c r="L233" s="116"/>
      <c r="N233" s="904"/>
      <c r="O233" s="904"/>
      <c r="P233" s="904"/>
      <c r="Q233" s="904"/>
      <c r="R233" s="904"/>
      <c r="S233" s="904"/>
      <c r="T233" s="904"/>
      <c r="U233" s="904"/>
    </row>
    <row r="234" customHeight="1" spans="12:21">
      <c r="L234" s="116"/>
      <c r="N234" s="904"/>
      <c r="O234" s="904"/>
      <c r="P234" s="904"/>
      <c r="Q234" s="904"/>
      <c r="R234" s="904"/>
      <c r="S234" s="904"/>
      <c r="T234" s="904"/>
      <c r="U234" s="904"/>
    </row>
    <row r="235" customHeight="1" spans="12:21">
      <c r="L235" s="116"/>
      <c r="N235" s="904"/>
      <c r="O235" s="904"/>
      <c r="P235" s="904"/>
      <c r="Q235" s="904"/>
      <c r="R235" s="904"/>
      <c r="S235" s="904"/>
      <c r="T235" s="904"/>
      <c r="U235" s="904"/>
    </row>
    <row r="236" customHeight="1" spans="12:21">
      <c r="L236" s="116"/>
      <c r="N236" s="904"/>
      <c r="O236" s="904"/>
      <c r="P236" s="904"/>
      <c r="Q236" s="904"/>
      <c r="R236" s="904"/>
      <c r="S236" s="904"/>
      <c r="T236" s="904"/>
      <c r="U236" s="904"/>
    </row>
    <row r="237" customHeight="1" spans="12:21">
      <c r="L237" s="116"/>
      <c r="N237" s="904"/>
      <c r="O237" s="904"/>
      <c r="P237" s="904"/>
      <c r="Q237" s="904"/>
      <c r="R237" s="904"/>
      <c r="S237" s="904"/>
      <c r="T237" s="904"/>
      <c r="U237" s="904"/>
    </row>
    <row r="238" customHeight="1" spans="12:21">
      <c r="L238" s="116"/>
      <c r="N238" s="904"/>
      <c r="O238" s="904"/>
      <c r="P238" s="904"/>
      <c r="Q238" s="904"/>
      <c r="R238" s="904"/>
      <c r="S238" s="904"/>
      <c r="T238" s="904"/>
      <c r="U238" s="904"/>
    </row>
    <row r="239" customHeight="1" spans="12:21">
      <c r="L239" s="116"/>
      <c r="N239" s="904"/>
      <c r="O239" s="904"/>
      <c r="P239" s="904"/>
      <c r="Q239" s="904"/>
      <c r="R239" s="904"/>
      <c r="S239" s="904"/>
      <c r="T239" s="904"/>
      <c r="U239" s="904"/>
    </row>
    <row r="240" customHeight="1" spans="12:21">
      <c r="L240" s="116"/>
      <c r="N240" s="904"/>
      <c r="O240" s="904"/>
      <c r="P240" s="904"/>
      <c r="Q240" s="904"/>
      <c r="R240" s="904"/>
      <c r="S240" s="904"/>
      <c r="T240" s="904"/>
      <c r="U240" s="904"/>
    </row>
    <row r="241" customHeight="1" spans="12:21">
      <c r="L241" s="116"/>
      <c r="N241" s="904"/>
      <c r="O241" s="904"/>
      <c r="P241" s="904"/>
      <c r="Q241" s="904"/>
      <c r="R241" s="904"/>
      <c r="S241" s="904"/>
      <c r="T241" s="904"/>
      <c r="U241" s="904"/>
    </row>
    <row r="242" customHeight="1" spans="12:21">
      <c r="L242" s="116"/>
      <c r="N242" s="904"/>
      <c r="O242" s="904"/>
      <c r="P242" s="904"/>
      <c r="Q242" s="904"/>
      <c r="R242" s="904"/>
      <c r="S242" s="904"/>
      <c r="T242" s="904"/>
      <c r="U242" s="904"/>
    </row>
    <row r="243" customHeight="1" spans="12:21">
      <c r="L243" s="116"/>
      <c r="N243" s="904"/>
      <c r="O243" s="904"/>
      <c r="P243" s="904"/>
      <c r="Q243" s="904"/>
      <c r="R243" s="904"/>
      <c r="S243" s="904"/>
      <c r="T243" s="904"/>
      <c r="U243" s="904"/>
    </row>
    <row r="244" customHeight="1" spans="12:21">
      <c r="L244" s="116"/>
      <c r="N244" s="904"/>
      <c r="O244" s="904"/>
      <c r="P244" s="904"/>
      <c r="Q244" s="904"/>
      <c r="R244" s="904"/>
      <c r="S244" s="904"/>
      <c r="T244" s="904"/>
      <c r="U244" s="904"/>
    </row>
    <row r="245" customHeight="1" spans="12:21">
      <c r="L245" s="116"/>
      <c r="N245" s="904"/>
      <c r="O245" s="904"/>
      <c r="P245" s="904"/>
      <c r="Q245" s="904"/>
      <c r="R245" s="904"/>
      <c r="S245" s="904"/>
      <c r="T245" s="904"/>
      <c r="U245" s="904"/>
    </row>
    <row r="246" customHeight="1" spans="12:21">
      <c r="L246" s="116"/>
      <c r="N246" s="904"/>
      <c r="O246" s="904"/>
      <c r="P246" s="904"/>
      <c r="Q246" s="904"/>
      <c r="R246" s="904"/>
      <c r="S246" s="904"/>
      <c r="T246" s="904"/>
      <c r="U246" s="904"/>
    </row>
    <row r="247" customHeight="1" spans="12:21">
      <c r="L247" s="116"/>
      <c r="N247" s="904"/>
      <c r="O247" s="904"/>
      <c r="P247" s="904"/>
      <c r="Q247" s="904"/>
      <c r="R247" s="904"/>
      <c r="S247" s="904"/>
      <c r="T247" s="904"/>
      <c r="U247" s="904"/>
    </row>
    <row r="248" customHeight="1" spans="12:21">
      <c r="L248" s="116"/>
      <c r="N248" s="904"/>
      <c r="O248" s="904"/>
      <c r="P248" s="904"/>
      <c r="Q248" s="904"/>
      <c r="R248" s="904"/>
      <c r="S248" s="904"/>
      <c r="T248" s="904"/>
      <c r="U248" s="904"/>
    </row>
    <row r="249" customHeight="1" spans="12:21">
      <c r="L249" s="116"/>
      <c r="N249" s="904"/>
      <c r="O249" s="904"/>
      <c r="P249" s="904"/>
      <c r="Q249" s="904"/>
      <c r="R249" s="904"/>
      <c r="S249" s="904"/>
      <c r="T249" s="904"/>
      <c r="U249" s="904"/>
    </row>
    <row r="250" customHeight="1" spans="12:21">
      <c r="L250" s="116"/>
      <c r="N250" s="904"/>
      <c r="O250" s="904"/>
      <c r="P250" s="904"/>
      <c r="Q250" s="904"/>
      <c r="R250" s="904"/>
      <c r="S250" s="904"/>
      <c r="T250" s="904"/>
      <c r="U250" s="904"/>
    </row>
    <row r="251" customHeight="1" spans="12:21">
      <c r="L251" s="116"/>
      <c r="N251" s="904"/>
      <c r="O251" s="904"/>
      <c r="P251" s="904"/>
      <c r="Q251" s="904"/>
      <c r="R251" s="904"/>
      <c r="S251" s="904"/>
      <c r="T251" s="904"/>
      <c r="U251" s="904"/>
    </row>
    <row r="252" customHeight="1" spans="12:21">
      <c r="L252" s="116"/>
      <c r="N252" s="904"/>
      <c r="O252" s="904"/>
      <c r="P252" s="904"/>
      <c r="Q252" s="904"/>
      <c r="R252" s="904"/>
      <c r="S252" s="904"/>
      <c r="T252" s="904"/>
      <c r="U252" s="904"/>
    </row>
    <row r="253" customHeight="1" spans="12:21">
      <c r="L253" s="116"/>
      <c r="N253" s="904"/>
      <c r="O253" s="904"/>
      <c r="P253" s="904"/>
      <c r="Q253" s="904"/>
      <c r="R253" s="904"/>
      <c r="S253" s="904"/>
      <c r="T253" s="904"/>
      <c r="U253" s="904"/>
    </row>
    <row r="254" customHeight="1" spans="12:21">
      <c r="L254" s="116"/>
      <c r="N254" s="904"/>
      <c r="O254" s="904"/>
      <c r="P254" s="904"/>
      <c r="Q254" s="904"/>
      <c r="R254" s="904"/>
      <c r="S254" s="904"/>
      <c r="T254" s="904"/>
      <c r="U254" s="904"/>
    </row>
    <row r="255" customHeight="1" spans="12:21">
      <c r="L255" s="116"/>
      <c r="N255" s="904"/>
      <c r="O255" s="904"/>
      <c r="P255" s="904"/>
      <c r="Q255" s="904"/>
      <c r="R255" s="904"/>
      <c r="S255" s="904"/>
      <c r="T255" s="904"/>
      <c r="U255" s="904"/>
    </row>
    <row r="256" customHeight="1" spans="12:21">
      <c r="L256" s="116"/>
      <c r="N256" s="904"/>
      <c r="O256" s="904"/>
      <c r="P256" s="904"/>
      <c r="Q256" s="904"/>
      <c r="R256" s="904"/>
      <c r="S256" s="904"/>
      <c r="T256" s="904"/>
      <c r="U256" s="904"/>
    </row>
    <row r="257" customHeight="1" spans="12:21">
      <c r="L257" s="116"/>
      <c r="N257" s="904"/>
      <c r="O257" s="904"/>
      <c r="P257" s="904"/>
      <c r="Q257" s="904"/>
      <c r="R257" s="904"/>
      <c r="S257" s="904"/>
      <c r="T257" s="904"/>
      <c r="U257" s="904"/>
    </row>
    <row r="258" customHeight="1" spans="12:21">
      <c r="L258" s="116"/>
      <c r="N258" s="904"/>
      <c r="O258" s="904"/>
      <c r="P258" s="904"/>
      <c r="Q258" s="904"/>
      <c r="R258" s="904"/>
      <c r="S258" s="904"/>
      <c r="T258" s="904"/>
      <c r="U258" s="904"/>
    </row>
    <row r="259" customHeight="1" spans="12:21">
      <c r="L259" s="116"/>
      <c r="N259" s="904"/>
      <c r="O259" s="904"/>
      <c r="P259" s="904"/>
      <c r="Q259" s="904"/>
      <c r="R259" s="904"/>
      <c r="S259" s="904"/>
      <c r="T259" s="904"/>
      <c r="U259" s="904"/>
    </row>
    <row r="260" customHeight="1" spans="12:21">
      <c r="L260" s="116"/>
      <c r="N260" s="904"/>
      <c r="O260" s="904"/>
      <c r="P260" s="904"/>
      <c r="Q260" s="904"/>
      <c r="R260" s="904"/>
      <c r="S260" s="904"/>
      <c r="T260" s="904"/>
      <c r="U260" s="904"/>
    </row>
    <row r="261" customHeight="1" spans="12:21">
      <c r="L261" s="116"/>
      <c r="N261" s="904"/>
      <c r="O261" s="904"/>
      <c r="P261" s="904"/>
      <c r="Q261" s="904"/>
      <c r="R261" s="904"/>
      <c r="S261" s="904"/>
      <c r="T261" s="904"/>
      <c r="U261" s="904"/>
    </row>
    <row r="262" customHeight="1" spans="12:21">
      <c r="L262" s="116"/>
      <c r="N262" s="904"/>
      <c r="O262" s="904"/>
      <c r="P262" s="904"/>
      <c r="Q262" s="904"/>
      <c r="R262" s="904"/>
      <c r="S262" s="904"/>
      <c r="T262" s="904"/>
      <c r="U262" s="904"/>
    </row>
    <row r="263" customHeight="1" spans="12:21">
      <c r="L263" s="116"/>
      <c r="N263" s="904"/>
      <c r="O263" s="904"/>
      <c r="P263" s="904"/>
      <c r="Q263" s="904"/>
      <c r="R263" s="904"/>
      <c r="S263" s="904"/>
      <c r="T263" s="904"/>
      <c r="U263" s="904"/>
    </row>
    <row r="264" customHeight="1" spans="12:21">
      <c r="L264" s="116"/>
      <c r="N264" s="904"/>
      <c r="O264" s="904"/>
      <c r="P264" s="904"/>
      <c r="Q264" s="904"/>
      <c r="R264" s="904"/>
      <c r="S264" s="904"/>
      <c r="T264" s="904"/>
      <c r="U264" s="904"/>
    </row>
    <row r="265" customHeight="1" spans="12:21">
      <c r="L265" s="116"/>
      <c r="N265" s="904"/>
      <c r="O265" s="904"/>
      <c r="P265" s="904"/>
      <c r="Q265" s="904"/>
      <c r="R265" s="904"/>
      <c r="S265" s="904"/>
      <c r="T265" s="904"/>
      <c r="U265" s="904"/>
    </row>
    <row r="266" customHeight="1" spans="12:21">
      <c r="L266" s="116"/>
      <c r="N266" s="904"/>
      <c r="O266" s="904"/>
      <c r="P266" s="904"/>
      <c r="Q266" s="904"/>
      <c r="R266" s="904"/>
      <c r="S266" s="904"/>
      <c r="T266" s="904"/>
      <c r="U266" s="904"/>
    </row>
    <row r="267" customHeight="1" spans="12:21">
      <c r="L267" s="116"/>
      <c r="N267" s="904"/>
      <c r="O267" s="904"/>
      <c r="P267" s="904"/>
      <c r="Q267" s="904"/>
      <c r="R267" s="904"/>
      <c r="S267" s="904"/>
      <c r="T267" s="904"/>
      <c r="U267" s="904"/>
    </row>
    <row r="268" customHeight="1" spans="12:21">
      <c r="L268" s="116"/>
      <c r="N268" s="904"/>
      <c r="O268" s="904"/>
      <c r="P268" s="904"/>
      <c r="Q268" s="904"/>
      <c r="R268" s="904"/>
      <c r="S268" s="904"/>
      <c r="T268" s="904"/>
      <c r="U268" s="904"/>
    </row>
    <row r="269" customHeight="1" spans="12:21">
      <c r="L269" s="116"/>
      <c r="N269" s="904"/>
      <c r="O269" s="904"/>
      <c r="P269" s="904"/>
      <c r="Q269" s="904"/>
      <c r="R269" s="904"/>
      <c r="S269" s="904"/>
      <c r="T269" s="904"/>
      <c r="U269" s="904"/>
    </row>
    <row r="270" customHeight="1" spans="12:21">
      <c r="L270" s="116"/>
      <c r="N270" s="904"/>
      <c r="O270" s="904"/>
      <c r="P270" s="904"/>
      <c r="Q270" s="904"/>
      <c r="R270" s="904"/>
      <c r="S270" s="904"/>
      <c r="T270" s="904"/>
      <c r="U270" s="904"/>
    </row>
    <row r="271" customHeight="1" spans="12:21">
      <c r="L271" s="116"/>
      <c r="N271" s="904"/>
      <c r="O271" s="904"/>
      <c r="P271" s="904"/>
      <c r="Q271" s="904"/>
      <c r="R271" s="904"/>
      <c r="S271" s="904"/>
      <c r="T271" s="904"/>
      <c r="U271" s="904"/>
    </row>
    <row r="272" customHeight="1" spans="12:21">
      <c r="L272" s="116"/>
      <c r="N272" s="904"/>
      <c r="O272" s="904"/>
      <c r="P272" s="904"/>
      <c r="Q272" s="904"/>
      <c r="R272" s="904"/>
      <c r="S272" s="904"/>
      <c r="T272" s="904"/>
      <c r="U272" s="904"/>
    </row>
    <row r="273" customHeight="1" spans="12:21">
      <c r="L273" s="116"/>
      <c r="N273" s="904"/>
      <c r="O273" s="904"/>
      <c r="P273" s="904"/>
      <c r="Q273" s="904"/>
      <c r="R273" s="904"/>
      <c r="S273" s="904"/>
      <c r="T273" s="904"/>
      <c r="U273" s="904"/>
    </row>
    <row r="274" customHeight="1" spans="12:21">
      <c r="L274" s="116"/>
      <c r="N274" s="904"/>
      <c r="O274" s="904"/>
      <c r="P274" s="904"/>
      <c r="Q274" s="904"/>
      <c r="R274" s="904"/>
      <c r="S274" s="904"/>
      <c r="T274" s="904"/>
      <c r="U274" s="904"/>
    </row>
    <row r="275" customHeight="1" spans="12:21">
      <c r="L275" s="116"/>
      <c r="N275" s="904"/>
      <c r="O275" s="904"/>
      <c r="P275" s="904"/>
      <c r="Q275" s="904"/>
      <c r="R275" s="904"/>
      <c r="S275" s="904"/>
      <c r="T275" s="904"/>
      <c r="U275" s="904"/>
    </row>
    <row r="276" customHeight="1" spans="12:21">
      <c r="L276" s="116"/>
      <c r="N276" s="904"/>
      <c r="O276" s="904"/>
      <c r="P276" s="904"/>
      <c r="Q276" s="904"/>
      <c r="R276" s="904"/>
      <c r="S276" s="904"/>
      <c r="T276" s="904"/>
      <c r="U276" s="904"/>
    </row>
    <row r="277" customHeight="1" spans="12:21">
      <c r="L277" s="116"/>
      <c r="N277" s="904"/>
      <c r="O277" s="904"/>
      <c r="P277" s="904"/>
      <c r="Q277" s="904"/>
      <c r="R277" s="904"/>
      <c r="S277" s="904"/>
      <c r="T277" s="904"/>
      <c r="U277" s="904"/>
    </row>
    <row r="278" customHeight="1" spans="12:21">
      <c r="L278" s="116"/>
      <c r="N278" s="904"/>
      <c r="O278" s="904"/>
      <c r="P278" s="904"/>
      <c r="Q278" s="904"/>
      <c r="R278" s="904"/>
      <c r="S278" s="904"/>
      <c r="T278" s="904"/>
      <c r="U278" s="904"/>
    </row>
    <row r="279" customHeight="1" spans="12:21">
      <c r="L279" s="116"/>
      <c r="N279" s="904"/>
      <c r="O279" s="904"/>
      <c r="P279" s="904"/>
      <c r="Q279" s="904"/>
      <c r="R279" s="904"/>
      <c r="S279" s="904"/>
      <c r="T279" s="904"/>
      <c r="U279" s="904"/>
    </row>
    <row r="280" customHeight="1" spans="12:21">
      <c r="L280" s="116"/>
      <c r="N280" s="904"/>
      <c r="O280" s="904"/>
      <c r="P280" s="904"/>
      <c r="Q280" s="904"/>
      <c r="R280" s="904"/>
      <c r="S280" s="904"/>
      <c r="T280" s="904"/>
      <c r="U280" s="904"/>
    </row>
    <row r="281" customHeight="1" spans="12:21">
      <c r="L281" s="116"/>
      <c r="N281" s="904"/>
      <c r="O281" s="904"/>
      <c r="P281" s="904"/>
      <c r="Q281" s="904"/>
      <c r="R281" s="904"/>
      <c r="S281" s="904"/>
      <c r="T281" s="904"/>
      <c r="U281" s="904"/>
    </row>
    <row r="282" customHeight="1" spans="12:21">
      <c r="L282" s="116"/>
      <c r="N282" s="904"/>
      <c r="O282" s="904"/>
      <c r="P282" s="904"/>
      <c r="Q282" s="904"/>
      <c r="R282" s="904"/>
      <c r="S282" s="904"/>
      <c r="T282" s="904"/>
      <c r="U282" s="904"/>
    </row>
    <row r="283" customHeight="1" spans="12:21">
      <c r="L283" s="116"/>
      <c r="N283" s="904"/>
      <c r="O283" s="904"/>
      <c r="P283" s="904"/>
      <c r="Q283" s="904"/>
      <c r="R283" s="904"/>
      <c r="S283" s="904"/>
      <c r="T283" s="904"/>
      <c r="U283" s="904"/>
    </row>
    <row r="284" customHeight="1" spans="12:21">
      <c r="L284" s="116"/>
      <c r="N284" s="904"/>
      <c r="O284" s="904"/>
      <c r="P284" s="904"/>
      <c r="Q284" s="904"/>
      <c r="R284" s="904"/>
      <c r="S284" s="904"/>
      <c r="T284" s="904"/>
      <c r="U284" s="904"/>
    </row>
    <row r="285" customHeight="1" spans="12:21">
      <c r="L285" s="116"/>
      <c r="N285" s="904"/>
      <c r="O285" s="904"/>
      <c r="P285" s="904"/>
      <c r="Q285" s="904"/>
      <c r="R285" s="904"/>
      <c r="S285" s="904"/>
      <c r="T285" s="904"/>
      <c r="U285" s="904"/>
    </row>
    <row r="286" customHeight="1" spans="12:21">
      <c r="L286" s="116"/>
      <c r="N286" s="904"/>
      <c r="O286" s="904"/>
      <c r="P286" s="904"/>
      <c r="Q286" s="904"/>
      <c r="R286" s="904"/>
      <c r="S286" s="904"/>
      <c r="T286" s="904"/>
      <c r="U286" s="904"/>
    </row>
    <row r="287" customHeight="1" spans="12:21">
      <c r="L287" s="116"/>
      <c r="N287" s="904"/>
      <c r="O287" s="904"/>
      <c r="P287" s="904"/>
      <c r="Q287" s="904"/>
      <c r="R287" s="904"/>
      <c r="S287" s="904"/>
      <c r="T287" s="904"/>
      <c r="U287" s="904"/>
    </row>
    <row r="288" customHeight="1" spans="12:21">
      <c r="L288" s="116"/>
      <c r="N288" s="904"/>
      <c r="O288" s="904"/>
      <c r="P288" s="904"/>
      <c r="Q288" s="904"/>
      <c r="R288" s="904"/>
      <c r="S288" s="904"/>
      <c r="T288" s="904"/>
      <c r="U288" s="904"/>
    </row>
    <row r="289" customHeight="1" spans="12:21">
      <c r="L289" s="116"/>
      <c r="N289" s="904"/>
      <c r="O289" s="904"/>
      <c r="P289" s="904"/>
      <c r="Q289" s="904"/>
      <c r="R289" s="904"/>
      <c r="S289" s="904"/>
      <c r="T289" s="904"/>
      <c r="U289" s="904"/>
    </row>
    <row r="290" customHeight="1" spans="12:21">
      <c r="L290" s="116"/>
      <c r="N290" s="904"/>
      <c r="O290" s="904"/>
      <c r="P290" s="904"/>
      <c r="Q290" s="904"/>
      <c r="R290" s="904"/>
      <c r="S290" s="904"/>
      <c r="T290" s="904"/>
      <c r="U290" s="904"/>
    </row>
    <row r="291" customHeight="1" spans="12:21">
      <c r="L291" s="116"/>
      <c r="N291" s="904"/>
      <c r="O291" s="904"/>
      <c r="P291" s="904"/>
      <c r="Q291" s="904"/>
      <c r="R291" s="904"/>
      <c r="S291" s="904"/>
      <c r="T291" s="904"/>
      <c r="U291" s="904"/>
    </row>
    <row r="292" customHeight="1" spans="12:21">
      <c r="L292" s="116"/>
      <c r="N292" s="904"/>
      <c r="O292" s="904"/>
      <c r="P292" s="904"/>
      <c r="Q292" s="904"/>
      <c r="R292" s="904"/>
      <c r="S292" s="904"/>
      <c r="T292" s="904"/>
      <c r="U292" s="904"/>
    </row>
    <row r="293" customHeight="1" spans="12:21">
      <c r="L293" s="116"/>
      <c r="N293" s="904"/>
      <c r="O293" s="904"/>
      <c r="P293" s="904"/>
      <c r="Q293" s="904"/>
      <c r="R293" s="904"/>
      <c r="S293" s="904"/>
      <c r="T293" s="904"/>
      <c r="U293" s="904"/>
    </row>
    <row r="294" customHeight="1" spans="12:21">
      <c r="L294" s="116"/>
      <c r="N294" s="904"/>
      <c r="O294" s="904"/>
      <c r="P294" s="904"/>
      <c r="Q294" s="904"/>
      <c r="R294" s="904"/>
      <c r="S294" s="904"/>
      <c r="T294" s="904"/>
      <c r="U294" s="904"/>
    </row>
    <row r="295" customHeight="1" spans="12:21">
      <c r="L295" s="116"/>
      <c r="N295" s="904"/>
      <c r="O295" s="904"/>
      <c r="P295" s="904"/>
      <c r="Q295" s="904"/>
      <c r="R295" s="904"/>
      <c r="S295" s="904"/>
      <c r="T295" s="904"/>
      <c r="U295" s="904"/>
    </row>
    <row r="296" customHeight="1" spans="12:21">
      <c r="L296" s="116"/>
      <c r="N296" s="904"/>
      <c r="O296" s="904"/>
      <c r="P296" s="904"/>
      <c r="Q296" s="904"/>
      <c r="R296" s="904"/>
      <c r="S296" s="904"/>
      <c r="T296" s="904"/>
      <c r="U296" s="904"/>
    </row>
    <row r="297" customHeight="1" spans="12:21">
      <c r="L297" s="116"/>
      <c r="N297" s="904"/>
      <c r="O297" s="904"/>
      <c r="P297" s="904"/>
      <c r="Q297" s="904"/>
      <c r="R297" s="904"/>
      <c r="S297" s="904"/>
      <c r="T297" s="904"/>
      <c r="U297" s="904"/>
    </row>
    <row r="298" customHeight="1" spans="12:21">
      <c r="L298" s="116"/>
      <c r="N298" s="904"/>
      <c r="O298" s="904"/>
      <c r="P298" s="904"/>
      <c r="Q298" s="904"/>
      <c r="R298" s="904"/>
      <c r="S298" s="904"/>
      <c r="T298" s="904"/>
      <c r="U298" s="904"/>
    </row>
    <row r="299" customHeight="1" spans="12:21">
      <c r="L299" s="116"/>
      <c r="N299" s="904"/>
      <c r="O299" s="904"/>
      <c r="P299" s="904"/>
      <c r="Q299" s="904"/>
      <c r="R299" s="904"/>
      <c r="S299" s="904"/>
      <c r="T299" s="904"/>
      <c r="U299" s="904"/>
    </row>
    <row r="300" customHeight="1" spans="12:21">
      <c r="L300" s="116"/>
      <c r="N300" s="904"/>
      <c r="O300" s="904"/>
      <c r="P300" s="904"/>
      <c r="Q300" s="904"/>
      <c r="R300" s="904"/>
      <c r="S300" s="904"/>
      <c r="T300" s="904"/>
      <c r="U300" s="904"/>
    </row>
    <row r="301" customHeight="1" spans="12:21">
      <c r="L301" s="116"/>
      <c r="N301" s="904"/>
      <c r="O301" s="904"/>
      <c r="P301" s="904"/>
      <c r="Q301" s="904"/>
      <c r="R301" s="904"/>
      <c r="S301" s="904"/>
      <c r="T301" s="904"/>
      <c r="U301" s="904"/>
    </row>
    <row r="302" customHeight="1" spans="12:21">
      <c r="L302" s="116"/>
      <c r="N302" s="904"/>
      <c r="O302" s="904"/>
      <c r="P302" s="904"/>
      <c r="Q302" s="904"/>
      <c r="R302" s="904"/>
      <c r="S302" s="904"/>
      <c r="T302" s="904"/>
      <c r="U302" s="904"/>
    </row>
    <row r="303" customHeight="1" spans="12:21">
      <c r="L303" s="116"/>
      <c r="N303" s="904"/>
      <c r="O303" s="904"/>
      <c r="P303" s="904"/>
      <c r="Q303" s="904"/>
      <c r="R303" s="904"/>
      <c r="S303" s="904"/>
      <c r="T303" s="904"/>
      <c r="U303" s="904"/>
    </row>
    <row r="304" customHeight="1" spans="12:21">
      <c r="L304" s="116"/>
      <c r="N304" s="904"/>
      <c r="O304" s="904"/>
      <c r="P304" s="904"/>
      <c r="Q304" s="904"/>
      <c r="R304" s="904"/>
      <c r="S304" s="904"/>
      <c r="T304" s="904"/>
      <c r="U304" s="904"/>
    </row>
    <row r="305" customHeight="1" spans="12:21">
      <c r="L305" s="116"/>
      <c r="N305" s="904"/>
      <c r="O305" s="904"/>
      <c r="P305" s="904"/>
      <c r="Q305" s="904"/>
      <c r="R305" s="904"/>
      <c r="S305" s="904"/>
      <c r="T305" s="904"/>
      <c r="U305" s="904"/>
    </row>
    <row r="306" customHeight="1" spans="12:21">
      <c r="L306" s="116"/>
      <c r="N306" s="904"/>
      <c r="O306" s="904"/>
      <c r="P306" s="904"/>
      <c r="Q306" s="904"/>
      <c r="R306" s="904"/>
      <c r="S306" s="904"/>
      <c r="T306" s="904"/>
      <c r="U306" s="904"/>
    </row>
    <row r="307" customHeight="1" spans="12:21">
      <c r="L307" s="116"/>
      <c r="N307" s="904"/>
      <c r="O307" s="904"/>
      <c r="P307" s="904"/>
      <c r="Q307" s="904"/>
      <c r="R307" s="904"/>
      <c r="S307" s="904"/>
      <c r="T307" s="904"/>
      <c r="U307" s="904"/>
    </row>
    <row r="308" customHeight="1" spans="12:21">
      <c r="L308" s="116"/>
      <c r="N308" s="904"/>
      <c r="O308" s="904"/>
      <c r="P308" s="904"/>
      <c r="Q308" s="904"/>
      <c r="R308" s="904"/>
      <c r="S308" s="904"/>
      <c r="T308" s="904"/>
      <c r="U308" s="904"/>
    </row>
    <row r="309" customHeight="1" spans="12:21">
      <c r="L309" s="116"/>
      <c r="N309" s="904"/>
      <c r="O309" s="904"/>
      <c r="P309" s="904"/>
      <c r="Q309" s="904"/>
      <c r="R309" s="904"/>
      <c r="S309" s="904"/>
      <c r="T309" s="904"/>
      <c r="U309" s="904"/>
    </row>
    <row r="310" customHeight="1" spans="12:21">
      <c r="L310" s="116"/>
      <c r="N310" s="904"/>
      <c r="O310" s="904"/>
      <c r="P310" s="904"/>
      <c r="Q310" s="904"/>
      <c r="R310" s="904"/>
      <c r="S310" s="904"/>
      <c r="T310" s="904"/>
      <c r="U310" s="904"/>
    </row>
    <row r="311" customHeight="1" spans="12:21">
      <c r="L311" s="116"/>
      <c r="N311" s="904"/>
      <c r="O311" s="904"/>
      <c r="P311" s="904"/>
      <c r="Q311" s="904"/>
      <c r="R311" s="904"/>
      <c r="S311" s="904"/>
      <c r="T311" s="904"/>
      <c r="U311" s="904"/>
    </row>
    <row r="312" customHeight="1" spans="12:21">
      <c r="L312" s="116"/>
      <c r="N312" s="904"/>
      <c r="O312" s="904"/>
      <c r="P312" s="904"/>
      <c r="Q312" s="904"/>
      <c r="R312" s="904"/>
      <c r="S312" s="904"/>
      <c r="T312" s="904"/>
      <c r="U312" s="904"/>
    </row>
    <row r="313" customHeight="1" spans="12:21">
      <c r="L313" s="116"/>
      <c r="N313" s="904"/>
      <c r="O313" s="904"/>
      <c r="P313" s="904"/>
      <c r="Q313" s="904"/>
      <c r="R313" s="904"/>
      <c r="S313" s="904"/>
      <c r="T313" s="904"/>
      <c r="U313" s="904"/>
    </row>
    <row r="314" customHeight="1" spans="12:21">
      <c r="L314" s="116"/>
      <c r="N314" s="904"/>
      <c r="O314" s="904"/>
      <c r="P314" s="904"/>
      <c r="Q314" s="904"/>
      <c r="R314" s="904"/>
      <c r="S314" s="904"/>
      <c r="T314" s="904"/>
      <c r="U314" s="904"/>
    </row>
    <row r="315" customHeight="1" spans="12:21">
      <c r="L315" s="116"/>
      <c r="N315" s="904"/>
      <c r="O315" s="904"/>
      <c r="P315" s="904"/>
      <c r="Q315" s="904"/>
      <c r="R315" s="904"/>
      <c r="S315" s="904"/>
      <c r="T315" s="904"/>
      <c r="U315" s="904"/>
    </row>
    <row r="316" customHeight="1" spans="12:21">
      <c r="L316" s="116"/>
      <c r="N316" s="904"/>
      <c r="O316" s="904"/>
      <c r="P316" s="904"/>
      <c r="Q316" s="904"/>
      <c r="R316" s="904"/>
      <c r="S316" s="904"/>
      <c r="T316" s="904"/>
      <c r="U316" s="904"/>
    </row>
    <row r="317" customHeight="1" spans="12:21">
      <c r="L317" s="116"/>
      <c r="N317" s="904"/>
      <c r="O317" s="904"/>
      <c r="P317" s="904"/>
      <c r="Q317" s="904"/>
      <c r="R317" s="904"/>
      <c r="S317" s="904"/>
      <c r="T317" s="904"/>
      <c r="U317" s="904"/>
    </row>
    <row r="318" customHeight="1" spans="12:21">
      <c r="L318" s="116"/>
      <c r="N318" s="904"/>
      <c r="O318" s="904"/>
      <c r="P318" s="904"/>
      <c r="Q318" s="904"/>
      <c r="R318" s="904"/>
      <c r="S318" s="904"/>
      <c r="T318" s="904"/>
      <c r="U318" s="904"/>
    </row>
    <row r="319" customHeight="1" spans="12:21">
      <c r="L319" s="116"/>
      <c r="N319" s="904"/>
      <c r="O319" s="904"/>
      <c r="P319" s="904"/>
      <c r="Q319" s="904"/>
      <c r="R319" s="904"/>
      <c r="S319" s="904"/>
      <c r="T319" s="904"/>
      <c r="U319" s="904"/>
    </row>
    <row r="320" customHeight="1" spans="12:21">
      <c r="L320" s="116"/>
      <c r="N320" s="904"/>
      <c r="O320" s="904"/>
      <c r="P320" s="904"/>
      <c r="Q320" s="904"/>
      <c r="R320" s="904"/>
      <c r="S320" s="904"/>
      <c r="T320" s="904"/>
      <c r="U320" s="904"/>
    </row>
    <row r="321" customHeight="1" spans="12:21">
      <c r="L321" s="116"/>
      <c r="N321" s="904"/>
      <c r="O321" s="904"/>
      <c r="P321" s="904"/>
      <c r="Q321" s="904"/>
      <c r="R321" s="904"/>
      <c r="S321" s="904"/>
      <c r="T321" s="904"/>
      <c r="U321" s="904"/>
    </row>
    <row r="322" customHeight="1" spans="12:21">
      <c r="L322" s="116"/>
      <c r="N322" s="904"/>
      <c r="O322" s="904"/>
      <c r="P322" s="904"/>
      <c r="Q322" s="904"/>
      <c r="R322" s="904"/>
      <c r="S322" s="904"/>
      <c r="T322" s="904"/>
      <c r="U322" s="904"/>
    </row>
    <row r="323" customHeight="1" spans="12:21">
      <c r="L323" s="116"/>
      <c r="N323" s="904"/>
      <c r="O323" s="904"/>
      <c r="P323" s="904"/>
      <c r="Q323" s="904"/>
      <c r="R323" s="904"/>
      <c r="S323" s="904"/>
      <c r="T323" s="904"/>
      <c r="U323" s="904"/>
    </row>
    <row r="324" customHeight="1" spans="12:21">
      <c r="L324" s="116"/>
      <c r="N324" s="904"/>
      <c r="O324" s="904"/>
      <c r="P324" s="904"/>
      <c r="Q324" s="904"/>
      <c r="R324" s="904"/>
      <c r="S324" s="904"/>
      <c r="T324" s="904"/>
      <c r="U324" s="904"/>
    </row>
    <row r="325" customHeight="1" spans="12:21">
      <c r="L325" s="116"/>
      <c r="N325" s="904"/>
      <c r="O325" s="904"/>
      <c r="P325" s="904"/>
      <c r="Q325" s="904"/>
      <c r="R325" s="904"/>
      <c r="S325" s="904"/>
      <c r="T325" s="904"/>
      <c r="U325" s="904"/>
    </row>
    <row r="326" customHeight="1" spans="12:21">
      <c r="L326" s="116"/>
      <c r="N326" s="904"/>
      <c r="O326" s="904"/>
      <c r="P326" s="904"/>
      <c r="Q326" s="904"/>
      <c r="R326" s="904"/>
      <c r="S326" s="904"/>
      <c r="T326" s="904"/>
      <c r="U326" s="904"/>
    </row>
    <row r="327" customHeight="1" spans="12:21">
      <c r="L327" s="116"/>
      <c r="N327" s="904"/>
      <c r="O327" s="904"/>
      <c r="P327" s="904"/>
      <c r="Q327" s="904"/>
      <c r="R327" s="904"/>
      <c r="S327" s="904"/>
      <c r="T327" s="904"/>
      <c r="U327" s="904"/>
    </row>
    <row r="328" customHeight="1" spans="12:21">
      <c r="L328" s="116"/>
      <c r="N328" s="904"/>
      <c r="O328" s="904"/>
      <c r="P328" s="904"/>
      <c r="Q328" s="904"/>
      <c r="R328" s="904"/>
      <c r="S328" s="904"/>
      <c r="T328" s="904"/>
      <c r="U328" s="904"/>
    </row>
    <row r="329" customHeight="1" spans="12:21">
      <c r="L329" s="116"/>
      <c r="N329" s="904"/>
      <c r="O329" s="904"/>
      <c r="P329" s="904"/>
      <c r="Q329" s="904"/>
      <c r="R329" s="904"/>
      <c r="S329" s="904"/>
      <c r="T329" s="904"/>
      <c r="U329" s="904"/>
    </row>
    <row r="330" customHeight="1" spans="12:21">
      <c r="L330" s="116"/>
      <c r="N330" s="904"/>
      <c r="O330" s="904"/>
      <c r="P330" s="904"/>
      <c r="Q330" s="904"/>
      <c r="R330" s="904"/>
      <c r="S330" s="904"/>
      <c r="T330" s="904"/>
      <c r="U330" s="904"/>
    </row>
    <row r="331" customHeight="1" spans="12:21">
      <c r="L331" s="116"/>
      <c r="N331" s="904"/>
      <c r="O331" s="904"/>
      <c r="P331" s="904"/>
      <c r="Q331" s="904"/>
      <c r="R331" s="904"/>
      <c r="S331" s="904"/>
      <c r="T331" s="904"/>
      <c r="U331" s="904"/>
    </row>
    <row r="332" customHeight="1" spans="12:21">
      <c r="L332" s="116"/>
      <c r="N332" s="904"/>
      <c r="O332" s="904"/>
      <c r="P332" s="904"/>
      <c r="Q332" s="904"/>
      <c r="R332" s="904"/>
      <c r="S332" s="904"/>
      <c r="T332" s="904"/>
      <c r="U332" s="904"/>
    </row>
    <row r="333" customHeight="1" spans="12:21">
      <c r="L333" s="116"/>
      <c r="N333" s="904"/>
      <c r="O333" s="904"/>
      <c r="P333" s="904"/>
      <c r="Q333" s="904"/>
      <c r="R333" s="904"/>
      <c r="S333" s="904"/>
      <c r="T333" s="904"/>
      <c r="U333" s="904"/>
    </row>
    <row r="334" customHeight="1" spans="12:21">
      <c r="L334" s="116"/>
      <c r="N334" s="904"/>
      <c r="O334" s="904"/>
      <c r="P334" s="904"/>
      <c r="Q334" s="904"/>
      <c r="R334" s="904"/>
      <c r="S334" s="904"/>
      <c r="T334" s="904"/>
      <c r="U334" s="904"/>
    </row>
    <row r="335" customHeight="1" spans="12:21">
      <c r="L335" s="116"/>
      <c r="N335" s="904"/>
      <c r="O335" s="904"/>
      <c r="P335" s="904"/>
      <c r="Q335" s="904"/>
      <c r="R335" s="904"/>
      <c r="S335" s="904"/>
      <c r="T335" s="904"/>
      <c r="U335" s="904"/>
    </row>
    <row r="336" customHeight="1" spans="12:21">
      <c r="L336" s="116"/>
      <c r="N336" s="904"/>
      <c r="O336" s="904"/>
      <c r="P336" s="904"/>
      <c r="Q336" s="904"/>
      <c r="R336" s="904"/>
      <c r="S336" s="904"/>
      <c r="T336" s="904"/>
      <c r="U336" s="904"/>
    </row>
    <row r="337" customHeight="1" spans="12:21">
      <c r="L337" s="116"/>
      <c r="N337" s="904"/>
      <c r="O337" s="904"/>
      <c r="P337" s="904"/>
      <c r="Q337" s="904"/>
      <c r="R337" s="904"/>
      <c r="S337" s="904"/>
      <c r="T337" s="904"/>
      <c r="U337" s="904"/>
    </row>
    <row r="338" customHeight="1" spans="12:21">
      <c r="L338" s="116"/>
      <c r="N338" s="904"/>
      <c r="O338" s="904"/>
      <c r="P338" s="904"/>
      <c r="Q338" s="904"/>
      <c r="R338" s="904"/>
      <c r="S338" s="904"/>
      <c r="T338" s="904"/>
      <c r="U338" s="904"/>
    </row>
    <row r="339" customHeight="1" spans="12:21">
      <c r="L339" s="116"/>
      <c r="N339" s="904"/>
      <c r="O339" s="904"/>
      <c r="P339" s="904"/>
      <c r="Q339" s="904"/>
      <c r="R339" s="904"/>
      <c r="S339" s="904"/>
      <c r="T339" s="904"/>
      <c r="U339" s="904"/>
    </row>
    <row r="340" customHeight="1" spans="12:21">
      <c r="L340" s="116"/>
      <c r="N340" s="904"/>
      <c r="O340" s="904"/>
      <c r="P340" s="904"/>
      <c r="Q340" s="904"/>
      <c r="R340" s="904"/>
      <c r="S340" s="904"/>
      <c r="T340" s="904"/>
      <c r="U340" s="904"/>
    </row>
    <row r="341" customHeight="1" spans="12:21">
      <c r="L341" s="116"/>
      <c r="N341" s="904"/>
      <c r="O341" s="904"/>
      <c r="P341" s="904"/>
      <c r="Q341" s="904"/>
      <c r="R341" s="904"/>
      <c r="S341" s="904"/>
      <c r="T341" s="904"/>
      <c r="U341" s="904"/>
    </row>
    <row r="342" customHeight="1" spans="12:21">
      <c r="L342" s="116"/>
      <c r="N342" s="904"/>
      <c r="O342" s="904"/>
      <c r="P342" s="904"/>
      <c r="Q342" s="904"/>
      <c r="R342" s="904"/>
      <c r="S342" s="904"/>
      <c r="T342" s="904"/>
      <c r="U342" s="904"/>
    </row>
    <row r="343" customHeight="1" spans="12:21">
      <c r="L343" s="116"/>
      <c r="N343" s="904"/>
      <c r="O343" s="904"/>
      <c r="P343" s="904"/>
      <c r="Q343" s="904"/>
      <c r="R343" s="904"/>
      <c r="S343" s="904"/>
      <c r="T343" s="904"/>
      <c r="U343" s="904"/>
    </row>
    <row r="344" customHeight="1" spans="12:21">
      <c r="L344" s="116"/>
      <c r="N344" s="904"/>
      <c r="O344" s="904"/>
      <c r="P344" s="904"/>
      <c r="Q344" s="904"/>
      <c r="R344" s="904"/>
      <c r="S344" s="904"/>
      <c r="T344" s="904"/>
      <c r="U344" s="904"/>
    </row>
    <row r="345" customHeight="1" spans="12:21">
      <c r="L345" s="116"/>
      <c r="N345" s="904"/>
      <c r="O345" s="904"/>
      <c r="P345" s="904"/>
      <c r="Q345" s="904"/>
      <c r="R345" s="904"/>
      <c r="S345" s="904"/>
      <c r="T345" s="904"/>
      <c r="U345" s="904"/>
    </row>
    <row r="346" customHeight="1" spans="12:21">
      <c r="L346" s="116"/>
      <c r="N346" s="904"/>
      <c r="O346" s="904"/>
      <c r="P346" s="904"/>
      <c r="Q346" s="904"/>
      <c r="R346" s="904"/>
      <c r="S346" s="904"/>
      <c r="T346" s="904"/>
      <c r="U346" s="904"/>
    </row>
    <row r="347" customHeight="1" spans="12:21">
      <c r="L347" s="116"/>
      <c r="N347" s="904"/>
      <c r="O347" s="904"/>
      <c r="P347" s="904"/>
      <c r="Q347" s="904"/>
      <c r="R347" s="904"/>
      <c r="S347" s="904"/>
      <c r="T347" s="904"/>
      <c r="U347" s="904"/>
    </row>
    <row r="348" customHeight="1" spans="12:21">
      <c r="L348" s="116"/>
      <c r="N348" s="904"/>
      <c r="O348" s="904"/>
      <c r="P348" s="904"/>
      <c r="Q348" s="904"/>
      <c r="R348" s="904"/>
      <c r="S348" s="904"/>
      <c r="T348" s="904"/>
      <c r="U348" s="904"/>
    </row>
    <row r="349" customHeight="1" spans="12:21">
      <c r="L349" s="116"/>
      <c r="N349" s="904"/>
      <c r="O349" s="904"/>
      <c r="P349" s="904"/>
      <c r="Q349" s="904"/>
      <c r="R349" s="904"/>
      <c r="S349" s="904"/>
      <c r="T349" s="904"/>
      <c r="U349" s="904"/>
    </row>
    <row r="350" customHeight="1" spans="12:21">
      <c r="L350" s="116"/>
      <c r="N350" s="904"/>
      <c r="O350" s="904"/>
      <c r="P350" s="904"/>
      <c r="Q350" s="904"/>
      <c r="R350" s="904"/>
      <c r="S350" s="904"/>
      <c r="T350" s="904"/>
      <c r="U350" s="904"/>
    </row>
    <row r="351" customHeight="1" spans="12:21">
      <c r="L351" s="116"/>
      <c r="N351" s="904"/>
      <c r="O351" s="904"/>
      <c r="P351" s="904"/>
      <c r="Q351" s="904"/>
      <c r="R351" s="904"/>
      <c r="S351" s="904"/>
      <c r="T351" s="904"/>
      <c r="U351" s="904"/>
    </row>
    <row r="352" customHeight="1" spans="12:21">
      <c r="L352" s="116"/>
      <c r="N352" s="904"/>
      <c r="O352" s="904"/>
      <c r="P352" s="904"/>
      <c r="Q352" s="904"/>
      <c r="R352" s="904"/>
      <c r="S352" s="904"/>
      <c r="T352" s="904"/>
      <c r="U352" s="904"/>
    </row>
    <row r="353" customHeight="1" spans="12:21">
      <c r="L353" s="116"/>
      <c r="N353" s="904"/>
      <c r="O353" s="904"/>
      <c r="P353" s="904"/>
      <c r="Q353" s="904"/>
      <c r="R353" s="904"/>
      <c r="S353" s="904"/>
      <c r="T353" s="904"/>
      <c r="U353" s="904"/>
    </row>
    <row r="354" customHeight="1" spans="12:21">
      <c r="L354" s="116"/>
      <c r="N354" s="904"/>
      <c r="O354" s="904"/>
      <c r="P354" s="904"/>
      <c r="Q354" s="904"/>
      <c r="R354" s="904"/>
      <c r="S354" s="904"/>
      <c r="T354" s="904"/>
      <c r="U354" s="904"/>
    </row>
    <row r="355" customHeight="1" spans="12:21">
      <c r="L355" s="116"/>
      <c r="N355" s="904"/>
      <c r="O355" s="904"/>
      <c r="P355" s="904"/>
      <c r="Q355" s="904"/>
      <c r="R355" s="904"/>
      <c r="S355" s="904"/>
      <c r="T355" s="904"/>
      <c r="U355" s="904"/>
    </row>
    <row r="356" customHeight="1" spans="12:21">
      <c r="L356" s="116"/>
      <c r="N356" s="904"/>
      <c r="O356" s="904"/>
      <c r="P356" s="904"/>
      <c r="Q356" s="904"/>
      <c r="R356" s="904"/>
      <c r="S356" s="904"/>
      <c r="T356" s="904"/>
      <c r="U356" s="904"/>
    </row>
    <row r="357" customHeight="1" spans="12:21">
      <c r="L357" s="116"/>
      <c r="N357" s="904"/>
      <c r="O357" s="904"/>
      <c r="P357" s="904"/>
      <c r="Q357" s="904"/>
      <c r="R357" s="904"/>
      <c r="S357" s="904"/>
      <c r="T357" s="904"/>
      <c r="U357" s="904"/>
    </row>
    <row r="358" customHeight="1" spans="12:21">
      <c r="L358" s="116"/>
      <c r="N358" s="904"/>
      <c r="O358" s="904"/>
      <c r="P358" s="904"/>
      <c r="Q358" s="904"/>
      <c r="R358" s="904"/>
      <c r="S358" s="904"/>
      <c r="T358" s="904"/>
      <c r="U358" s="904"/>
    </row>
    <row r="359" customHeight="1" spans="12:21">
      <c r="L359" s="116"/>
      <c r="N359" s="904"/>
      <c r="O359" s="904"/>
      <c r="P359" s="904"/>
      <c r="Q359" s="904"/>
      <c r="R359" s="904"/>
      <c r="S359" s="904"/>
      <c r="T359" s="904"/>
      <c r="U359" s="904"/>
    </row>
    <row r="360" customHeight="1" spans="12:21">
      <c r="L360" s="116"/>
      <c r="N360" s="904"/>
      <c r="O360" s="904"/>
      <c r="P360" s="904"/>
      <c r="Q360" s="904"/>
      <c r="R360" s="904"/>
      <c r="S360" s="904"/>
      <c r="T360" s="904"/>
      <c r="U360" s="904"/>
    </row>
    <row r="361" customHeight="1" spans="12:21">
      <c r="L361" s="116"/>
      <c r="N361" s="904"/>
      <c r="O361" s="904"/>
      <c r="P361" s="904"/>
      <c r="Q361" s="904"/>
      <c r="R361" s="904"/>
      <c r="S361" s="904"/>
      <c r="T361" s="904"/>
      <c r="U361" s="904"/>
    </row>
    <row r="362" customHeight="1" spans="12:21">
      <c r="L362" s="116"/>
      <c r="N362" s="904"/>
      <c r="O362" s="904"/>
      <c r="P362" s="904"/>
      <c r="Q362" s="904"/>
      <c r="R362" s="904"/>
      <c r="S362" s="904"/>
      <c r="T362" s="904"/>
      <c r="U362" s="904"/>
    </row>
    <row r="363" customHeight="1" spans="12:21">
      <c r="L363" s="116"/>
      <c r="N363" s="904"/>
      <c r="O363" s="904"/>
      <c r="P363" s="904"/>
      <c r="Q363" s="904"/>
      <c r="R363" s="904"/>
      <c r="S363" s="904"/>
      <c r="T363" s="904"/>
      <c r="U363" s="904"/>
    </row>
    <row r="364" customHeight="1" spans="12:21">
      <c r="L364" s="116"/>
      <c r="N364" s="904"/>
      <c r="O364" s="904"/>
      <c r="P364" s="904"/>
      <c r="Q364" s="904"/>
      <c r="R364" s="904"/>
      <c r="S364" s="904"/>
      <c r="T364" s="904"/>
      <c r="U364" s="904"/>
    </row>
    <row r="365" customHeight="1" spans="12:21">
      <c r="L365" s="116"/>
      <c r="N365" s="904"/>
      <c r="O365" s="904"/>
      <c r="P365" s="904"/>
      <c r="Q365" s="904"/>
      <c r="R365" s="904"/>
      <c r="S365" s="904"/>
      <c r="T365" s="904"/>
      <c r="U365" s="904"/>
    </row>
    <row r="366" customHeight="1" spans="12:21">
      <c r="L366" s="116"/>
      <c r="N366" s="904"/>
      <c r="O366" s="904"/>
      <c r="P366" s="904"/>
      <c r="Q366" s="904"/>
      <c r="R366" s="904"/>
      <c r="S366" s="904"/>
      <c r="T366" s="904"/>
      <c r="U366" s="904"/>
    </row>
    <row r="367" customHeight="1" spans="12:21">
      <c r="L367" s="116"/>
      <c r="N367" s="904"/>
      <c r="O367" s="904"/>
      <c r="P367" s="904"/>
      <c r="Q367" s="904"/>
      <c r="R367" s="904"/>
      <c r="S367" s="904"/>
      <c r="T367" s="904"/>
      <c r="U367" s="904"/>
    </row>
    <row r="368" customHeight="1" spans="12:21">
      <c r="L368" s="116"/>
      <c r="N368" s="904"/>
      <c r="O368" s="904"/>
      <c r="P368" s="904"/>
      <c r="Q368" s="904"/>
      <c r="R368" s="904"/>
      <c r="S368" s="904"/>
      <c r="T368" s="904"/>
      <c r="U368" s="904"/>
    </row>
    <row r="369" customHeight="1" spans="12:21">
      <c r="L369" s="116"/>
      <c r="N369" s="904"/>
      <c r="O369" s="904"/>
      <c r="P369" s="904"/>
      <c r="Q369" s="904"/>
      <c r="R369" s="904"/>
      <c r="S369" s="904"/>
      <c r="T369" s="904"/>
      <c r="U369" s="904"/>
    </row>
    <row r="370" customHeight="1" spans="12:21">
      <c r="L370" s="116"/>
      <c r="N370" s="904"/>
      <c r="O370" s="904"/>
      <c r="P370" s="904"/>
      <c r="Q370" s="904"/>
      <c r="R370" s="904"/>
      <c r="S370" s="904"/>
      <c r="T370" s="904"/>
      <c r="U370" s="904"/>
    </row>
    <row r="371" customHeight="1" spans="12:21">
      <c r="L371" s="116"/>
      <c r="N371" s="904"/>
      <c r="O371" s="904"/>
      <c r="P371" s="904"/>
      <c r="Q371" s="904"/>
      <c r="R371" s="904"/>
      <c r="S371" s="904"/>
      <c r="T371" s="904"/>
      <c r="U371" s="904"/>
    </row>
    <row r="372" customHeight="1" spans="12:21">
      <c r="L372" s="116"/>
      <c r="N372" s="904"/>
      <c r="O372" s="904"/>
      <c r="P372" s="904"/>
      <c r="Q372" s="904"/>
      <c r="R372" s="904"/>
      <c r="S372" s="904"/>
      <c r="T372" s="904"/>
      <c r="U372" s="904"/>
    </row>
    <row r="373" customHeight="1" spans="12:21">
      <c r="L373" s="116"/>
      <c r="N373" s="904"/>
      <c r="O373" s="904"/>
      <c r="P373" s="904"/>
      <c r="Q373" s="904"/>
      <c r="R373" s="904"/>
      <c r="S373" s="904"/>
      <c r="T373" s="904"/>
      <c r="U373" s="904"/>
    </row>
    <row r="374" customHeight="1" spans="12:21">
      <c r="L374" s="116"/>
      <c r="N374" s="904"/>
      <c r="O374" s="904"/>
      <c r="P374" s="904"/>
      <c r="Q374" s="904"/>
      <c r="R374" s="904"/>
      <c r="S374" s="904"/>
      <c r="T374" s="904"/>
      <c r="U374" s="904"/>
    </row>
    <row r="375" customHeight="1" spans="12:21">
      <c r="L375" s="116"/>
      <c r="N375" s="904"/>
      <c r="O375" s="904"/>
      <c r="P375" s="904"/>
      <c r="Q375" s="904"/>
      <c r="R375" s="904"/>
      <c r="S375" s="904"/>
      <c r="T375" s="904"/>
      <c r="U375" s="904"/>
    </row>
    <row r="376" customHeight="1" spans="12:21">
      <c r="L376" s="116"/>
      <c r="N376" s="904"/>
      <c r="O376" s="904"/>
      <c r="P376" s="904"/>
      <c r="Q376" s="904"/>
      <c r="R376" s="904"/>
      <c r="S376" s="904"/>
      <c r="T376" s="904"/>
      <c r="U376" s="904"/>
    </row>
    <row r="377" customHeight="1" spans="12:21">
      <c r="L377" s="116"/>
      <c r="N377" s="904"/>
      <c r="O377" s="904"/>
      <c r="P377" s="904"/>
      <c r="Q377" s="904"/>
      <c r="R377" s="904"/>
      <c r="S377" s="904"/>
      <c r="T377" s="904"/>
      <c r="U377" s="904"/>
    </row>
    <row r="378" customHeight="1" spans="12:21">
      <c r="L378" s="116"/>
      <c r="N378" s="904"/>
      <c r="O378" s="904"/>
      <c r="P378" s="904"/>
      <c r="Q378" s="904"/>
      <c r="R378" s="904"/>
      <c r="S378" s="904"/>
      <c r="T378" s="904"/>
      <c r="U378" s="904"/>
    </row>
    <row r="379" customHeight="1" spans="12:21">
      <c r="L379" s="116"/>
      <c r="N379" s="904"/>
      <c r="O379" s="904"/>
      <c r="P379" s="904"/>
      <c r="Q379" s="904"/>
      <c r="R379" s="904"/>
      <c r="S379" s="904"/>
      <c r="T379" s="904"/>
      <c r="U379" s="904"/>
    </row>
    <row r="380" customHeight="1" spans="12:21">
      <c r="L380" s="116"/>
      <c r="N380" s="904"/>
      <c r="O380" s="904"/>
      <c r="P380" s="904"/>
      <c r="Q380" s="904"/>
      <c r="R380" s="904"/>
      <c r="S380" s="904"/>
      <c r="T380" s="904"/>
      <c r="U380" s="904"/>
    </row>
    <row r="381" customHeight="1" spans="12:21">
      <c r="L381" s="116"/>
      <c r="N381" s="904"/>
      <c r="O381" s="904"/>
      <c r="P381" s="904"/>
      <c r="Q381" s="904"/>
      <c r="R381" s="904"/>
      <c r="S381" s="904"/>
      <c r="T381" s="904"/>
      <c r="U381" s="904"/>
    </row>
    <row r="382" customHeight="1" spans="12:21">
      <c r="L382" s="116"/>
      <c r="N382" s="904"/>
      <c r="O382" s="904"/>
      <c r="P382" s="904"/>
      <c r="Q382" s="904"/>
      <c r="R382" s="904"/>
      <c r="S382" s="904"/>
      <c r="T382" s="904"/>
      <c r="U382" s="904"/>
    </row>
    <row r="383" customHeight="1" spans="12:21">
      <c r="L383" s="116"/>
      <c r="N383" s="904"/>
      <c r="O383" s="904"/>
      <c r="P383" s="904"/>
      <c r="Q383" s="904"/>
      <c r="R383" s="904"/>
      <c r="S383" s="904"/>
      <c r="T383" s="904"/>
      <c r="U383" s="904"/>
    </row>
    <row r="384" customHeight="1" spans="12:21">
      <c r="L384" s="116"/>
      <c r="N384" s="904"/>
      <c r="O384" s="904"/>
      <c r="P384" s="904"/>
      <c r="Q384" s="904"/>
      <c r="R384" s="904"/>
      <c r="S384" s="904"/>
      <c r="T384" s="904"/>
      <c r="U384" s="904"/>
    </row>
    <row r="385" customHeight="1" spans="12:21">
      <c r="L385" s="116"/>
      <c r="N385" s="904"/>
      <c r="O385" s="904"/>
      <c r="P385" s="904"/>
      <c r="Q385" s="904"/>
      <c r="R385" s="904"/>
      <c r="S385" s="904"/>
      <c r="T385" s="904"/>
      <c r="U385" s="904"/>
    </row>
    <row r="386" customHeight="1" spans="12:21">
      <c r="L386" s="116"/>
      <c r="N386" s="904"/>
      <c r="O386" s="904"/>
      <c r="P386" s="904"/>
      <c r="Q386" s="904"/>
      <c r="R386" s="904"/>
      <c r="S386" s="904"/>
      <c r="T386" s="904"/>
      <c r="U386" s="904"/>
    </row>
    <row r="387" customHeight="1" spans="12:21">
      <c r="L387" s="116"/>
      <c r="N387" s="904"/>
      <c r="O387" s="904"/>
      <c r="P387" s="904"/>
      <c r="Q387" s="904"/>
      <c r="R387" s="904"/>
      <c r="S387" s="904"/>
      <c r="T387" s="904"/>
      <c r="U387" s="904"/>
    </row>
    <row r="388" customHeight="1" spans="12:21">
      <c r="L388" s="116"/>
      <c r="N388" s="904"/>
      <c r="O388" s="904"/>
      <c r="P388" s="904"/>
      <c r="Q388" s="904"/>
      <c r="R388" s="904"/>
      <c r="S388" s="904"/>
      <c r="T388" s="904"/>
      <c r="U388" s="904"/>
    </row>
    <row r="389" customHeight="1" spans="12:21">
      <c r="L389" s="116"/>
      <c r="N389" s="904"/>
      <c r="O389" s="904"/>
      <c r="P389" s="904"/>
      <c r="Q389" s="904"/>
      <c r="R389" s="904"/>
      <c r="S389" s="904"/>
      <c r="T389" s="904"/>
      <c r="U389" s="904"/>
    </row>
    <row r="390" customHeight="1" spans="12:21">
      <c r="L390" s="116"/>
      <c r="N390" s="904"/>
      <c r="O390" s="904"/>
      <c r="P390" s="904"/>
      <c r="Q390" s="904"/>
      <c r="R390" s="904"/>
      <c r="S390" s="904"/>
      <c r="T390" s="904"/>
      <c r="U390" s="904"/>
    </row>
    <row r="391" customHeight="1" spans="12:21">
      <c r="L391" s="116"/>
      <c r="N391" s="904"/>
      <c r="O391" s="904"/>
      <c r="P391" s="904"/>
      <c r="Q391" s="904"/>
      <c r="R391" s="904"/>
      <c r="S391" s="904"/>
      <c r="T391" s="904"/>
      <c r="U391" s="904"/>
    </row>
    <row r="392" customHeight="1" spans="12:21">
      <c r="L392" s="116"/>
      <c r="N392" s="904"/>
      <c r="O392" s="904"/>
      <c r="P392" s="904"/>
      <c r="Q392" s="904"/>
      <c r="R392" s="904"/>
      <c r="S392" s="904"/>
      <c r="T392" s="904"/>
      <c r="U392" s="904"/>
    </row>
    <row r="393" customHeight="1" spans="12:21">
      <c r="L393" s="116"/>
      <c r="N393" s="904"/>
      <c r="O393" s="904"/>
      <c r="P393" s="904"/>
      <c r="Q393" s="904"/>
      <c r="R393" s="904"/>
      <c r="S393" s="904"/>
      <c r="T393" s="904"/>
      <c r="U393" s="904"/>
    </row>
    <row r="394" customHeight="1" spans="12:21">
      <c r="L394" s="116"/>
      <c r="N394" s="904"/>
      <c r="O394" s="904"/>
      <c r="P394" s="904"/>
      <c r="Q394" s="904"/>
      <c r="R394" s="904"/>
      <c r="S394" s="904"/>
      <c r="T394" s="904"/>
      <c r="U394" s="904"/>
    </row>
    <row r="395" customHeight="1" spans="12:21">
      <c r="L395" s="116"/>
      <c r="N395" s="904"/>
      <c r="O395" s="904"/>
      <c r="P395" s="904"/>
      <c r="Q395" s="904"/>
      <c r="R395" s="904"/>
      <c r="S395" s="904"/>
      <c r="T395" s="904"/>
      <c r="U395" s="904"/>
    </row>
    <row r="396" customHeight="1" spans="12:21">
      <c r="L396" s="116"/>
      <c r="N396" s="904"/>
      <c r="O396" s="904"/>
      <c r="P396" s="904"/>
      <c r="Q396" s="904"/>
      <c r="R396" s="904"/>
      <c r="S396" s="904"/>
      <c r="T396" s="904"/>
      <c r="U396" s="904"/>
    </row>
    <row r="397" customHeight="1" spans="12:21">
      <c r="L397" s="116"/>
      <c r="N397" s="904"/>
      <c r="O397" s="904"/>
      <c r="P397" s="904"/>
      <c r="Q397" s="904"/>
      <c r="R397" s="904"/>
      <c r="S397" s="904"/>
      <c r="T397" s="904"/>
      <c r="U397" s="904"/>
    </row>
    <row r="398" customHeight="1" spans="12:21">
      <c r="L398" s="116"/>
      <c r="N398" s="904"/>
      <c r="O398" s="904"/>
      <c r="P398" s="904"/>
      <c r="Q398" s="904"/>
      <c r="R398" s="904"/>
      <c r="S398" s="904"/>
      <c r="T398" s="904"/>
      <c r="U398" s="904"/>
    </row>
    <row r="399" customHeight="1" spans="12:21">
      <c r="L399" s="116"/>
      <c r="N399" s="904"/>
      <c r="O399" s="904"/>
      <c r="P399" s="904"/>
      <c r="Q399" s="904"/>
      <c r="R399" s="904"/>
      <c r="S399" s="904"/>
      <c r="T399" s="904"/>
      <c r="U399" s="904"/>
    </row>
    <row r="400" customHeight="1" spans="12:21">
      <c r="L400" s="116"/>
      <c r="N400" s="904"/>
      <c r="O400" s="904"/>
      <c r="P400" s="904"/>
      <c r="Q400" s="904"/>
      <c r="R400" s="904"/>
      <c r="S400" s="904"/>
      <c r="T400" s="904"/>
      <c r="U400" s="904"/>
    </row>
    <row r="401" customHeight="1" spans="12:21">
      <c r="L401" s="116"/>
      <c r="N401" s="904"/>
      <c r="O401" s="904"/>
      <c r="P401" s="904"/>
      <c r="Q401" s="904"/>
      <c r="R401" s="904"/>
      <c r="S401" s="904"/>
      <c r="T401" s="904"/>
      <c r="U401" s="904"/>
    </row>
    <row r="402" customHeight="1" spans="12:21">
      <c r="L402" s="116"/>
      <c r="N402" s="904"/>
      <c r="O402" s="904"/>
      <c r="P402" s="904"/>
      <c r="Q402" s="904"/>
      <c r="R402" s="904"/>
      <c r="S402" s="904"/>
      <c r="T402" s="904"/>
      <c r="U402" s="904"/>
    </row>
    <row r="403" customHeight="1" spans="12:21">
      <c r="L403" s="116"/>
      <c r="N403" s="904"/>
      <c r="O403" s="904"/>
      <c r="P403" s="904"/>
      <c r="Q403" s="904"/>
      <c r="R403" s="904"/>
      <c r="S403" s="904"/>
      <c r="T403" s="904"/>
      <c r="U403" s="904"/>
    </row>
    <row r="404" customHeight="1" spans="12:21">
      <c r="L404" s="116"/>
      <c r="N404" s="904"/>
      <c r="O404" s="904"/>
      <c r="P404" s="904"/>
      <c r="Q404" s="904"/>
      <c r="R404" s="904"/>
      <c r="S404" s="904"/>
      <c r="T404" s="904"/>
      <c r="U404" s="904"/>
    </row>
    <row r="405" customHeight="1" spans="12:21">
      <c r="L405" s="116"/>
      <c r="N405" s="904"/>
      <c r="O405" s="904"/>
      <c r="P405" s="904"/>
      <c r="Q405" s="904"/>
      <c r="R405" s="904"/>
      <c r="S405" s="904"/>
      <c r="T405" s="904"/>
      <c r="U405" s="904"/>
    </row>
    <row r="406" customHeight="1" spans="12:21">
      <c r="L406" s="116"/>
      <c r="N406" s="904"/>
      <c r="O406" s="904"/>
      <c r="P406" s="904"/>
      <c r="Q406" s="904"/>
      <c r="R406" s="904"/>
      <c r="S406" s="904"/>
      <c r="T406" s="904"/>
      <c r="U406" s="904"/>
    </row>
    <row r="407" customHeight="1" spans="12:21">
      <c r="L407" s="116"/>
      <c r="N407" s="904"/>
      <c r="O407" s="904"/>
      <c r="P407" s="904"/>
      <c r="Q407" s="904"/>
      <c r="R407" s="904"/>
      <c r="S407" s="904"/>
      <c r="T407" s="904"/>
      <c r="U407" s="904"/>
    </row>
    <row r="408" customHeight="1" spans="12:21">
      <c r="L408" s="116"/>
      <c r="N408" s="904"/>
      <c r="O408" s="904"/>
      <c r="P408" s="904"/>
      <c r="Q408" s="904"/>
      <c r="R408" s="904"/>
      <c r="S408" s="904"/>
      <c r="T408" s="904"/>
      <c r="U408" s="904"/>
    </row>
    <row r="409" customHeight="1" spans="12:21">
      <c r="L409" s="116"/>
      <c r="N409" s="904"/>
      <c r="O409" s="904"/>
      <c r="P409" s="904"/>
      <c r="Q409" s="904"/>
      <c r="R409" s="904"/>
      <c r="S409" s="904"/>
      <c r="T409" s="904"/>
      <c r="U409" s="904"/>
    </row>
    <row r="410" customHeight="1" spans="12:21">
      <c r="L410" s="116"/>
      <c r="N410" s="904"/>
      <c r="O410" s="904"/>
      <c r="P410" s="904"/>
      <c r="Q410" s="904"/>
      <c r="R410" s="904"/>
      <c r="S410" s="904"/>
      <c r="T410" s="904"/>
      <c r="U410" s="904"/>
    </row>
    <row r="411" customHeight="1" spans="12:21">
      <c r="L411" s="116"/>
      <c r="N411" s="904"/>
      <c r="O411" s="904"/>
      <c r="P411" s="904"/>
      <c r="Q411" s="904"/>
      <c r="R411" s="904"/>
      <c r="S411" s="904"/>
      <c r="T411" s="904"/>
      <c r="U411" s="904"/>
    </row>
    <row r="412" customHeight="1" spans="12:21">
      <c r="L412" s="116"/>
      <c r="N412" s="904"/>
      <c r="O412" s="904"/>
      <c r="P412" s="904"/>
      <c r="Q412" s="904"/>
      <c r="R412" s="904"/>
      <c r="S412" s="904"/>
      <c r="T412" s="904"/>
      <c r="U412" s="904"/>
    </row>
    <row r="413" customHeight="1" spans="12:21">
      <c r="L413" s="116"/>
      <c r="N413" s="904"/>
      <c r="O413" s="904"/>
      <c r="P413" s="904"/>
      <c r="Q413" s="904"/>
      <c r="R413" s="904"/>
      <c r="S413" s="904"/>
      <c r="T413" s="904"/>
      <c r="U413" s="904"/>
    </row>
    <row r="414" customHeight="1" spans="12:21">
      <c r="L414" s="116"/>
      <c r="N414" s="904"/>
      <c r="O414" s="904"/>
      <c r="P414" s="904"/>
      <c r="Q414" s="904"/>
      <c r="R414" s="904"/>
      <c r="S414" s="904"/>
      <c r="T414" s="904"/>
      <c r="U414" s="904"/>
    </row>
    <row r="415" customHeight="1" spans="12:21">
      <c r="L415" s="116"/>
      <c r="N415" s="904"/>
      <c r="O415" s="904"/>
      <c r="P415" s="904"/>
      <c r="Q415" s="904"/>
      <c r="R415" s="904"/>
      <c r="S415" s="904"/>
      <c r="T415" s="904"/>
      <c r="U415" s="904"/>
    </row>
    <row r="416" customHeight="1" spans="12:21">
      <c r="L416" s="116"/>
      <c r="N416" s="904"/>
      <c r="O416" s="904"/>
      <c r="P416" s="904"/>
      <c r="Q416" s="904"/>
      <c r="R416" s="904"/>
      <c r="S416" s="904"/>
      <c r="T416" s="904"/>
      <c r="U416" s="904"/>
    </row>
    <row r="417" customHeight="1" spans="12:21">
      <c r="L417" s="116"/>
      <c r="N417" s="904"/>
      <c r="O417" s="904"/>
      <c r="P417" s="904"/>
      <c r="Q417" s="904"/>
      <c r="R417" s="904"/>
      <c r="S417" s="904"/>
      <c r="T417" s="904"/>
      <c r="U417" s="904"/>
    </row>
    <row r="418" customHeight="1" spans="12:21">
      <c r="L418" s="116"/>
      <c r="N418" s="904"/>
      <c r="O418" s="904"/>
      <c r="P418" s="904"/>
      <c r="Q418" s="904"/>
      <c r="R418" s="904"/>
      <c r="S418" s="904"/>
      <c r="T418" s="904"/>
      <c r="U418" s="904"/>
    </row>
    <row r="419" customHeight="1" spans="12:21">
      <c r="L419" s="116"/>
      <c r="N419" s="904"/>
      <c r="O419" s="904"/>
      <c r="P419" s="904"/>
      <c r="Q419" s="904"/>
      <c r="R419" s="904"/>
      <c r="S419" s="904"/>
      <c r="T419" s="904"/>
      <c r="U419" s="904"/>
    </row>
    <row r="420" customHeight="1" spans="12:21">
      <c r="L420" s="116"/>
      <c r="N420" s="904"/>
      <c r="O420" s="904"/>
      <c r="P420" s="904"/>
      <c r="Q420" s="904"/>
      <c r="R420" s="904"/>
      <c r="S420" s="904"/>
      <c r="T420" s="904"/>
      <c r="U420" s="904"/>
    </row>
    <row r="421" customHeight="1" spans="12:21">
      <c r="L421" s="116"/>
      <c r="N421" s="904"/>
      <c r="O421" s="904"/>
      <c r="P421" s="904"/>
      <c r="Q421" s="904"/>
      <c r="R421" s="904"/>
      <c r="S421" s="904"/>
      <c r="T421" s="904"/>
      <c r="U421" s="904"/>
    </row>
    <row r="422" customHeight="1" spans="12:21">
      <c r="L422" s="116"/>
      <c r="N422" s="904"/>
      <c r="O422" s="904"/>
      <c r="P422" s="904"/>
      <c r="Q422" s="904"/>
      <c r="R422" s="904"/>
      <c r="S422" s="904"/>
      <c r="T422" s="904"/>
      <c r="U422" s="904"/>
    </row>
    <row r="423" customHeight="1" spans="12:21">
      <c r="L423" s="116"/>
      <c r="N423" s="904"/>
      <c r="O423" s="904"/>
      <c r="P423" s="904"/>
      <c r="Q423" s="904"/>
      <c r="R423" s="904"/>
      <c r="S423" s="904"/>
      <c r="T423" s="904"/>
      <c r="U423" s="904"/>
    </row>
    <row r="424" customHeight="1" spans="12:21">
      <c r="L424" s="116"/>
      <c r="N424" s="904"/>
      <c r="O424" s="904"/>
      <c r="P424" s="904"/>
      <c r="Q424" s="904"/>
      <c r="R424" s="904"/>
      <c r="S424" s="904"/>
      <c r="T424" s="904"/>
      <c r="U424" s="904"/>
    </row>
    <row r="425" customHeight="1" spans="12:21">
      <c r="L425" s="116"/>
      <c r="N425" s="904"/>
      <c r="O425" s="904"/>
      <c r="P425" s="904"/>
      <c r="Q425" s="904"/>
      <c r="R425" s="904"/>
      <c r="S425" s="904"/>
      <c r="T425" s="904"/>
      <c r="U425" s="904"/>
    </row>
    <row r="426" customHeight="1" spans="12:21">
      <c r="L426" s="116"/>
      <c r="N426" s="904"/>
      <c r="O426" s="904"/>
      <c r="P426" s="904"/>
      <c r="Q426" s="904"/>
      <c r="R426" s="904"/>
      <c r="S426" s="904"/>
      <c r="T426" s="904"/>
      <c r="U426" s="904"/>
    </row>
    <row r="427" customHeight="1" spans="12:21">
      <c r="L427" s="116"/>
      <c r="N427" s="904"/>
      <c r="O427" s="904"/>
      <c r="P427" s="904"/>
      <c r="Q427" s="904"/>
      <c r="R427" s="904"/>
      <c r="S427" s="904"/>
      <c r="T427" s="904"/>
      <c r="U427" s="904"/>
    </row>
    <row r="428" customHeight="1" spans="12:21">
      <c r="L428" s="116"/>
      <c r="N428" s="904"/>
      <c r="O428" s="904"/>
      <c r="P428" s="904"/>
      <c r="Q428" s="904"/>
      <c r="R428" s="904"/>
      <c r="S428" s="904"/>
      <c r="T428" s="904"/>
      <c r="U428" s="904"/>
    </row>
    <row r="429" customHeight="1" spans="12:21">
      <c r="L429" s="116"/>
      <c r="N429" s="904"/>
      <c r="O429" s="904"/>
      <c r="P429" s="904"/>
      <c r="Q429" s="904"/>
      <c r="R429" s="904"/>
      <c r="S429" s="904"/>
      <c r="T429" s="904"/>
      <c r="U429" s="904"/>
    </row>
    <row r="430" customHeight="1" spans="12:21">
      <c r="L430" s="116"/>
      <c r="N430" s="904"/>
      <c r="O430" s="904"/>
      <c r="P430" s="904"/>
      <c r="Q430" s="904"/>
      <c r="R430" s="904"/>
      <c r="S430" s="904"/>
      <c r="T430" s="904"/>
      <c r="U430" s="904"/>
    </row>
    <row r="431" customHeight="1" spans="12:21">
      <c r="L431" s="116"/>
      <c r="N431" s="904"/>
      <c r="O431" s="904"/>
      <c r="P431" s="904"/>
      <c r="Q431" s="904"/>
      <c r="R431" s="904"/>
      <c r="S431" s="904"/>
      <c r="T431" s="904"/>
      <c r="U431" s="904"/>
    </row>
    <row r="432" customHeight="1" spans="12:21">
      <c r="L432" s="116"/>
      <c r="N432" s="904"/>
      <c r="O432" s="904"/>
      <c r="P432" s="904"/>
      <c r="Q432" s="904"/>
      <c r="R432" s="904"/>
      <c r="S432" s="904"/>
      <c r="T432" s="904"/>
      <c r="U432" s="904"/>
    </row>
    <row r="433" customHeight="1" spans="12:21">
      <c r="L433" s="116"/>
      <c r="N433" s="904"/>
      <c r="O433" s="904"/>
      <c r="P433" s="904"/>
      <c r="Q433" s="904"/>
      <c r="R433" s="904"/>
      <c r="S433" s="904"/>
      <c r="T433" s="904"/>
      <c r="U433" s="904"/>
    </row>
    <row r="434" customHeight="1" spans="12:21">
      <c r="L434" s="116"/>
      <c r="N434" s="904"/>
      <c r="O434" s="904"/>
      <c r="P434" s="904"/>
      <c r="Q434" s="904"/>
      <c r="R434" s="904"/>
      <c r="S434" s="904"/>
      <c r="T434" s="904"/>
      <c r="U434" s="904"/>
    </row>
    <row r="435" customHeight="1" spans="12:21">
      <c r="L435" s="116"/>
      <c r="N435" s="904"/>
      <c r="O435" s="904"/>
      <c r="P435" s="904"/>
      <c r="Q435" s="904"/>
      <c r="R435" s="904"/>
      <c r="S435" s="904"/>
      <c r="T435" s="904"/>
      <c r="U435" s="904"/>
    </row>
    <row r="436" customHeight="1" spans="12:21">
      <c r="L436" s="116"/>
      <c r="N436" s="904"/>
      <c r="O436" s="904"/>
      <c r="P436" s="904"/>
      <c r="Q436" s="904"/>
      <c r="R436" s="904"/>
      <c r="S436" s="904"/>
      <c r="T436" s="904"/>
      <c r="U436" s="904"/>
    </row>
    <row r="437" customHeight="1" spans="12:21">
      <c r="L437" s="116"/>
      <c r="N437" s="904"/>
      <c r="O437" s="904"/>
      <c r="P437" s="904"/>
      <c r="Q437" s="904"/>
      <c r="R437" s="904"/>
      <c r="S437" s="904"/>
      <c r="T437" s="904"/>
      <c r="U437" s="904"/>
    </row>
    <row r="438" customHeight="1" spans="12:21">
      <c r="L438" s="116"/>
      <c r="N438" s="904"/>
      <c r="O438" s="904"/>
      <c r="P438" s="904"/>
      <c r="Q438" s="904"/>
      <c r="R438" s="904"/>
      <c r="S438" s="904"/>
      <c r="T438" s="904"/>
      <c r="U438" s="904"/>
    </row>
    <row r="439" customHeight="1" spans="12:21">
      <c r="L439" s="116"/>
      <c r="N439" s="904"/>
      <c r="O439" s="904"/>
      <c r="P439" s="904"/>
      <c r="Q439" s="904"/>
      <c r="R439" s="904"/>
      <c r="S439" s="904"/>
      <c r="T439" s="904"/>
      <c r="U439" s="904"/>
    </row>
    <row r="440" customHeight="1" spans="12:21">
      <c r="L440" s="116"/>
      <c r="N440" s="904"/>
      <c r="O440" s="904"/>
      <c r="P440" s="904"/>
      <c r="Q440" s="904"/>
      <c r="R440" s="904"/>
      <c r="S440" s="904"/>
      <c r="T440" s="904"/>
      <c r="U440" s="904"/>
    </row>
    <row r="441" customHeight="1" spans="12:21">
      <c r="L441" s="116"/>
      <c r="N441" s="904"/>
      <c r="O441" s="904"/>
      <c r="P441" s="904"/>
      <c r="Q441" s="904"/>
      <c r="R441" s="904"/>
      <c r="S441" s="904"/>
      <c r="T441" s="904"/>
      <c r="U441" s="904"/>
    </row>
    <row r="442" customHeight="1" spans="12:21">
      <c r="L442" s="116"/>
      <c r="N442" s="904"/>
      <c r="O442" s="904"/>
      <c r="P442" s="904"/>
      <c r="Q442" s="904"/>
      <c r="R442" s="904"/>
      <c r="S442" s="904"/>
      <c r="T442" s="904"/>
      <c r="U442" s="904"/>
    </row>
    <row r="443" customHeight="1" spans="12:21">
      <c r="L443" s="116"/>
      <c r="N443" s="904"/>
      <c r="O443" s="904"/>
      <c r="P443" s="904"/>
      <c r="Q443" s="904"/>
      <c r="R443" s="904"/>
      <c r="S443" s="904"/>
      <c r="T443" s="904"/>
      <c r="U443" s="904"/>
    </row>
    <row r="444" customHeight="1" spans="12:21">
      <c r="L444" s="116"/>
      <c r="N444" s="904"/>
      <c r="O444" s="904"/>
      <c r="P444" s="904"/>
      <c r="Q444" s="904"/>
      <c r="R444" s="904"/>
      <c r="S444" s="904"/>
      <c r="T444" s="904"/>
      <c r="U444" s="904"/>
    </row>
    <row r="445" customHeight="1" spans="12:21">
      <c r="L445" s="116"/>
      <c r="N445" s="904"/>
      <c r="O445" s="904"/>
      <c r="P445" s="904"/>
      <c r="Q445" s="904"/>
      <c r="R445" s="904"/>
      <c r="S445" s="904"/>
      <c r="T445" s="904"/>
      <c r="U445" s="904"/>
    </row>
    <row r="446" customHeight="1" spans="12:21">
      <c r="L446" s="116"/>
      <c r="N446" s="904"/>
      <c r="O446" s="904"/>
      <c r="P446" s="904"/>
      <c r="Q446" s="904"/>
      <c r="R446" s="904"/>
      <c r="S446" s="904"/>
      <c r="T446" s="904"/>
      <c r="U446" s="904"/>
    </row>
    <row r="447" customHeight="1" spans="12:21">
      <c r="L447" s="116"/>
      <c r="N447" s="904"/>
      <c r="O447" s="904"/>
      <c r="P447" s="904"/>
      <c r="Q447" s="904"/>
      <c r="R447" s="904"/>
      <c r="S447" s="904"/>
      <c r="T447" s="904"/>
      <c r="U447" s="904"/>
    </row>
    <row r="448" customHeight="1" spans="12:21">
      <c r="L448" s="116"/>
      <c r="N448" s="904"/>
      <c r="O448" s="904"/>
      <c r="P448" s="904"/>
      <c r="Q448" s="904"/>
      <c r="R448" s="904"/>
      <c r="S448" s="904"/>
      <c r="T448" s="904"/>
      <c r="U448" s="904"/>
    </row>
    <row r="449" customHeight="1" spans="12:21">
      <c r="L449" s="116"/>
      <c r="N449" s="904"/>
      <c r="O449" s="904"/>
      <c r="P449" s="904"/>
      <c r="Q449" s="904"/>
      <c r="R449" s="904"/>
      <c r="S449" s="904"/>
      <c r="T449" s="904"/>
      <c r="U449" s="904"/>
    </row>
    <row r="450" customHeight="1" spans="12:21">
      <c r="L450" s="116"/>
      <c r="N450" s="904"/>
      <c r="O450" s="904"/>
      <c r="P450" s="904"/>
      <c r="Q450" s="904"/>
      <c r="R450" s="904"/>
      <c r="S450" s="904"/>
      <c r="T450" s="904"/>
      <c r="U450" s="904"/>
    </row>
    <row r="451" customHeight="1" spans="12:21">
      <c r="L451" s="116"/>
      <c r="N451" s="904"/>
      <c r="O451" s="904"/>
      <c r="P451" s="904"/>
      <c r="Q451" s="904"/>
      <c r="R451" s="904"/>
      <c r="S451" s="904"/>
      <c r="T451" s="904"/>
      <c r="U451" s="904"/>
    </row>
    <row r="452" customHeight="1" spans="12:21">
      <c r="L452" s="116"/>
      <c r="N452" s="904"/>
      <c r="O452" s="904"/>
      <c r="P452" s="904"/>
      <c r="Q452" s="904"/>
      <c r="R452" s="904"/>
      <c r="S452" s="904"/>
      <c r="T452" s="904"/>
      <c r="U452" s="904"/>
    </row>
    <row r="453" customHeight="1" spans="12:21">
      <c r="L453" s="116"/>
      <c r="N453" s="904"/>
      <c r="O453" s="904"/>
      <c r="P453" s="904"/>
      <c r="Q453" s="904"/>
      <c r="R453" s="904"/>
      <c r="S453" s="904"/>
      <c r="T453" s="904"/>
      <c r="U453" s="904"/>
    </row>
    <row r="454" customHeight="1" spans="12:21">
      <c r="L454" s="116"/>
      <c r="N454" s="904"/>
      <c r="O454" s="904"/>
      <c r="P454" s="904"/>
      <c r="Q454" s="904"/>
      <c r="R454" s="904"/>
      <c r="S454" s="904"/>
      <c r="T454" s="904"/>
      <c r="U454" s="904"/>
    </row>
    <row r="455" customHeight="1" spans="12:21">
      <c r="L455" s="116"/>
      <c r="N455" s="904"/>
      <c r="O455" s="904"/>
      <c r="P455" s="904"/>
      <c r="Q455" s="904"/>
      <c r="R455" s="904"/>
      <c r="S455" s="904"/>
      <c r="T455" s="904"/>
      <c r="U455" s="904"/>
    </row>
    <row r="456" customHeight="1" spans="12:21">
      <c r="L456" s="116"/>
      <c r="N456" s="904"/>
      <c r="O456" s="904"/>
      <c r="P456" s="904"/>
      <c r="Q456" s="904"/>
      <c r="R456" s="904"/>
      <c r="S456" s="904"/>
      <c r="T456" s="904"/>
      <c r="U456" s="904"/>
    </row>
    <row r="457" customHeight="1" spans="12:21">
      <c r="L457" s="116"/>
      <c r="N457" s="904"/>
      <c r="O457" s="904"/>
      <c r="P457" s="904"/>
      <c r="Q457" s="904"/>
      <c r="R457" s="904"/>
      <c r="S457" s="904"/>
      <c r="T457" s="904"/>
      <c r="U457" s="904"/>
    </row>
    <row r="458" customHeight="1" spans="12:21">
      <c r="L458" s="116"/>
      <c r="N458" s="904"/>
      <c r="O458" s="904"/>
      <c r="P458" s="904"/>
      <c r="Q458" s="904"/>
      <c r="R458" s="904"/>
      <c r="S458" s="904"/>
      <c r="T458" s="904"/>
      <c r="U458" s="904"/>
    </row>
    <row r="459" customHeight="1" spans="12:21">
      <c r="L459" s="116"/>
      <c r="N459" s="904"/>
      <c r="O459" s="904"/>
      <c r="P459" s="904"/>
      <c r="Q459" s="904"/>
      <c r="R459" s="904"/>
      <c r="S459" s="904"/>
      <c r="T459" s="904"/>
      <c r="U459" s="904"/>
    </row>
    <row r="460" customHeight="1" spans="12:21">
      <c r="L460" s="116"/>
      <c r="N460" s="904"/>
      <c r="O460" s="904"/>
      <c r="P460" s="904"/>
      <c r="Q460" s="904"/>
      <c r="R460" s="904"/>
      <c r="S460" s="904"/>
      <c r="T460" s="904"/>
      <c r="U460" s="904"/>
    </row>
    <row r="461" customHeight="1" spans="12:21">
      <c r="L461" s="116"/>
      <c r="N461" s="904"/>
      <c r="O461" s="904"/>
      <c r="P461" s="904"/>
      <c r="Q461" s="904"/>
      <c r="R461" s="904"/>
      <c r="S461" s="904"/>
      <c r="T461" s="904"/>
      <c r="U461" s="904"/>
    </row>
    <row r="462" customHeight="1" spans="12:21">
      <c r="L462" s="116"/>
      <c r="N462" s="904"/>
      <c r="O462" s="904"/>
      <c r="P462" s="904"/>
      <c r="Q462" s="904"/>
      <c r="R462" s="904"/>
      <c r="S462" s="904"/>
      <c r="T462" s="904"/>
      <c r="U462" s="904"/>
    </row>
    <row r="463" customHeight="1" spans="12:21">
      <c r="L463" s="116"/>
      <c r="N463" s="904"/>
      <c r="O463" s="904"/>
      <c r="P463" s="904"/>
      <c r="Q463" s="904"/>
      <c r="R463" s="904"/>
      <c r="S463" s="904"/>
      <c r="T463" s="904"/>
      <c r="U463" s="904"/>
    </row>
    <row r="464" customHeight="1" spans="12:21">
      <c r="L464" s="116"/>
      <c r="N464" s="904"/>
      <c r="O464" s="904"/>
      <c r="P464" s="904"/>
      <c r="Q464" s="904"/>
      <c r="R464" s="904"/>
      <c r="S464" s="904"/>
      <c r="T464" s="904"/>
      <c r="U464" s="904"/>
    </row>
    <row r="465" customHeight="1" spans="12:21">
      <c r="L465" s="116"/>
      <c r="N465" s="904"/>
      <c r="O465" s="904"/>
      <c r="P465" s="904"/>
      <c r="Q465" s="904"/>
      <c r="R465" s="904"/>
      <c r="S465" s="904"/>
      <c r="T465" s="904"/>
      <c r="U465" s="904"/>
    </row>
    <row r="466" customHeight="1" spans="12:21">
      <c r="L466" s="116"/>
      <c r="N466" s="904"/>
      <c r="O466" s="904"/>
      <c r="P466" s="904"/>
      <c r="Q466" s="904"/>
      <c r="R466" s="904"/>
      <c r="S466" s="904"/>
      <c r="T466" s="904"/>
      <c r="U466" s="904"/>
    </row>
    <row r="467" customHeight="1" spans="12:21">
      <c r="L467" s="116"/>
      <c r="N467" s="904"/>
      <c r="O467" s="904"/>
      <c r="P467" s="904"/>
      <c r="Q467" s="904"/>
      <c r="R467" s="904"/>
      <c r="S467" s="904"/>
      <c r="T467" s="904"/>
      <c r="U467" s="904"/>
    </row>
    <row r="468" customHeight="1" spans="12:21">
      <c r="L468" s="116"/>
      <c r="N468" s="904"/>
      <c r="O468" s="904"/>
      <c r="P468" s="904"/>
      <c r="Q468" s="904"/>
      <c r="R468" s="904"/>
      <c r="S468" s="904"/>
      <c r="T468" s="904"/>
      <c r="U468" s="904"/>
    </row>
    <row r="469" customHeight="1" spans="12:21">
      <c r="L469" s="116"/>
      <c r="N469" s="904"/>
      <c r="O469" s="904"/>
      <c r="P469" s="904"/>
      <c r="Q469" s="904"/>
      <c r="R469" s="904"/>
      <c r="S469" s="904"/>
      <c r="T469" s="904"/>
      <c r="U469" s="904"/>
    </row>
    <row r="470" customHeight="1" spans="12:21">
      <c r="L470" s="116"/>
      <c r="N470" s="904"/>
      <c r="O470" s="904"/>
      <c r="P470" s="904"/>
      <c r="Q470" s="904"/>
      <c r="R470" s="904"/>
      <c r="S470" s="904"/>
      <c r="T470" s="904"/>
      <c r="U470" s="904"/>
    </row>
    <row r="471" customHeight="1" spans="12:21">
      <c r="L471" s="116"/>
      <c r="N471" s="904"/>
      <c r="O471" s="904"/>
      <c r="P471" s="904"/>
      <c r="Q471" s="904"/>
      <c r="R471" s="904"/>
      <c r="S471" s="904"/>
      <c r="T471" s="904"/>
      <c r="U471" s="904"/>
    </row>
    <row r="472" customHeight="1" spans="12:21">
      <c r="L472" s="116"/>
      <c r="N472" s="904"/>
      <c r="O472" s="904"/>
      <c r="P472" s="904"/>
      <c r="Q472" s="904"/>
      <c r="R472" s="904"/>
      <c r="S472" s="904"/>
      <c r="T472" s="904"/>
      <c r="U472" s="904"/>
    </row>
    <row r="473" customHeight="1" spans="12:21">
      <c r="L473" s="116"/>
      <c r="N473" s="904"/>
      <c r="O473" s="904"/>
      <c r="P473" s="904"/>
      <c r="Q473" s="904"/>
      <c r="R473" s="904"/>
      <c r="S473" s="904"/>
      <c r="T473" s="904"/>
      <c r="U473" s="904"/>
    </row>
    <row r="474" customHeight="1" spans="12:21">
      <c r="L474" s="116"/>
      <c r="N474" s="904"/>
      <c r="O474" s="904"/>
      <c r="P474" s="904"/>
      <c r="Q474" s="904"/>
      <c r="R474" s="904"/>
      <c r="S474" s="904"/>
      <c r="T474" s="904"/>
      <c r="U474" s="904"/>
    </row>
    <row r="475" customHeight="1" spans="12:21">
      <c r="L475" s="116"/>
      <c r="N475" s="904"/>
      <c r="O475" s="904"/>
      <c r="P475" s="904"/>
      <c r="Q475" s="904"/>
      <c r="R475" s="904"/>
      <c r="S475" s="904"/>
      <c r="T475" s="904"/>
      <c r="U475" s="904"/>
    </row>
    <row r="476" customHeight="1" spans="12:21">
      <c r="L476" s="116"/>
      <c r="N476" s="904"/>
      <c r="O476" s="904"/>
      <c r="P476" s="904"/>
      <c r="Q476" s="904"/>
      <c r="R476" s="904"/>
      <c r="S476" s="904"/>
      <c r="T476" s="904"/>
      <c r="U476" s="904"/>
    </row>
    <row r="477" customHeight="1" spans="12:21">
      <c r="L477" s="116"/>
      <c r="N477" s="904"/>
      <c r="O477" s="904"/>
      <c r="P477" s="904"/>
      <c r="Q477" s="904"/>
      <c r="R477" s="904"/>
      <c r="S477" s="904"/>
      <c r="T477" s="904"/>
      <c r="U477" s="904"/>
    </row>
    <row r="478" customHeight="1" spans="12:21">
      <c r="L478" s="116"/>
      <c r="N478" s="904"/>
      <c r="O478" s="904"/>
      <c r="P478" s="904"/>
      <c r="Q478" s="904"/>
      <c r="R478" s="904"/>
      <c r="S478" s="904"/>
      <c r="T478" s="904"/>
      <c r="U478" s="904"/>
    </row>
    <row r="479" customHeight="1" spans="12:21">
      <c r="L479" s="116"/>
      <c r="N479" s="904"/>
      <c r="O479" s="904"/>
      <c r="P479" s="904"/>
      <c r="Q479" s="904"/>
      <c r="R479" s="904"/>
      <c r="S479" s="904"/>
      <c r="T479" s="904"/>
      <c r="U479" s="904"/>
    </row>
    <row r="480" customHeight="1" spans="12:21">
      <c r="L480" s="116"/>
      <c r="N480" s="904"/>
      <c r="O480" s="904"/>
      <c r="P480" s="904"/>
      <c r="Q480" s="904"/>
      <c r="R480" s="904"/>
      <c r="S480" s="904"/>
      <c r="T480" s="904"/>
      <c r="U480" s="904"/>
    </row>
    <row r="481" customHeight="1" spans="12:21">
      <c r="L481" s="116"/>
      <c r="N481" s="904"/>
      <c r="O481" s="904"/>
      <c r="P481" s="904"/>
      <c r="Q481" s="904"/>
      <c r="R481" s="904"/>
      <c r="S481" s="904"/>
      <c r="T481" s="904"/>
      <c r="U481" s="904"/>
    </row>
    <row r="482" customHeight="1" spans="12:21">
      <c r="L482" s="116"/>
      <c r="N482" s="904"/>
      <c r="O482" s="904"/>
      <c r="P482" s="904"/>
      <c r="Q482" s="904"/>
      <c r="R482" s="904"/>
      <c r="S482" s="904"/>
      <c r="T482" s="904"/>
      <c r="U482" s="904"/>
    </row>
    <row r="483" customHeight="1" spans="12:21">
      <c r="L483" s="116"/>
      <c r="N483" s="904"/>
      <c r="O483" s="904"/>
      <c r="P483" s="904"/>
      <c r="Q483" s="904"/>
      <c r="R483" s="904"/>
      <c r="S483" s="904"/>
      <c r="T483" s="904"/>
      <c r="U483" s="904"/>
    </row>
    <row r="484" customHeight="1" spans="12:21">
      <c r="L484" s="116"/>
      <c r="N484" s="904"/>
      <c r="O484" s="904"/>
      <c r="P484" s="904"/>
      <c r="Q484" s="904"/>
      <c r="R484" s="904"/>
      <c r="S484" s="904"/>
      <c r="T484" s="904"/>
      <c r="U484" s="904"/>
    </row>
    <row r="485" customHeight="1" spans="12:21">
      <c r="L485" s="116"/>
      <c r="N485" s="904"/>
      <c r="O485" s="904"/>
      <c r="P485" s="904"/>
      <c r="Q485" s="904"/>
      <c r="R485" s="904"/>
      <c r="S485" s="904"/>
      <c r="T485" s="904"/>
      <c r="U485" s="904"/>
    </row>
    <row r="486" customHeight="1" spans="12:21">
      <c r="L486" s="116"/>
      <c r="N486" s="904"/>
      <c r="O486" s="904"/>
      <c r="P486" s="904"/>
      <c r="Q486" s="904"/>
      <c r="R486" s="904"/>
      <c r="S486" s="904"/>
      <c r="T486" s="904"/>
      <c r="U486" s="904"/>
    </row>
    <row r="487" customHeight="1" spans="12:21">
      <c r="L487" s="116"/>
      <c r="N487" s="904"/>
      <c r="O487" s="904"/>
      <c r="P487" s="904"/>
      <c r="Q487" s="904"/>
      <c r="R487" s="904"/>
      <c r="S487" s="904"/>
      <c r="T487" s="904"/>
      <c r="U487" s="904"/>
    </row>
    <row r="488" customHeight="1" spans="12:21">
      <c r="L488" s="116"/>
      <c r="N488" s="904"/>
      <c r="O488" s="904"/>
      <c r="P488" s="904"/>
      <c r="Q488" s="904"/>
      <c r="R488" s="904"/>
      <c r="S488" s="904"/>
      <c r="T488" s="904"/>
      <c r="U488" s="904"/>
    </row>
    <row r="489" customHeight="1" spans="12:21">
      <c r="L489" s="116"/>
      <c r="N489" s="904"/>
      <c r="O489" s="904"/>
      <c r="P489" s="904"/>
      <c r="Q489" s="904"/>
      <c r="R489" s="904"/>
      <c r="S489" s="904"/>
      <c r="T489" s="904"/>
      <c r="U489" s="904"/>
    </row>
    <row r="490" customHeight="1" spans="12:21">
      <c r="L490" s="116"/>
      <c r="N490" s="904"/>
      <c r="O490" s="904"/>
      <c r="P490" s="904"/>
      <c r="Q490" s="904"/>
      <c r="R490" s="904"/>
      <c r="S490" s="904"/>
      <c r="T490" s="904"/>
      <c r="U490" s="904"/>
    </row>
    <row r="491" customHeight="1" spans="12:21">
      <c r="L491" s="116"/>
      <c r="N491" s="904"/>
      <c r="O491" s="904"/>
      <c r="P491" s="904"/>
      <c r="Q491" s="904"/>
      <c r="R491" s="904"/>
      <c r="S491" s="904"/>
      <c r="T491" s="904"/>
      <c r="U491" s="904"/>
    </row>
    <row r="492" customHeight="1" spans="12:21">
      <c r="L492" s="116"/>
      <c r="N492" s="904"/>
      <c r="O492" s="904"/>
      <c r="P492" s="904"/>
      <c r="Q492" s="904"/>
      <c r="R492" s="904"/>
      <c r="S492" s="904"/>
      <c r="T492" s="904"/>
      <c r="U492" s="904"/>
    </row>
    <row r="493" customHeight="1" spans="12:21">
      <c r="L493" s="116"/>
      <c r="N493" s="904"/>
      <c r="O493" s="904"/>
      <c r="P493" s="904"/>
      <c r="Q493" s="904"/>
      <c r="R493" s="904"/>
      <c r="S493" s="904"/>
      <c r="T493" s="904"/>
      <c r="U493" s="904"/>
    </row>
    <row r="494" customHeight="1" spans="12:21">
      <c r="L494" s="116"/>
      <c r="N494" s="904"/>
      <c r="O494" s="904"/>
      <c r="P494" s="904"/>
      <c r="Q494" s="904"/>
      <c r="R494" s="904"/>
      <c r="S494" s="904"/>
      <c r="T494" s="904"/>
      <c r="U494" s="904"/>
    </row>
    <row r="495" customHeight="1" spans="12:21">
      <c r="L495" s="116"/>
      <c r="N495" s="904"/>
      <c r="O495" s="904"/>
      <c r="P495" s="904"/>
      <c r="Q495" s="904"/>
      <c r="R495" s="904"/>
      <c r="S495" s="904"/>
      <c r="T495" s="904"/>
      <c r="U495" s="904"/>
    </row>
    <row r="496" customHeight="1" spans="12:21">
      <c r="L496" s="116"/>
      <c r="N496" s="904"/>
      <c r="O496" s="904"/>
      <c r="P496" s="904"/>
      <c r="Q496" s="904"/>
      <c r="R496" s="904"/>
      <c r="S496" s="904"/>
      <c r="T496" s="904"/>
      <c r="U496" s="904"/>
    </row>
    <row r="497" customHeight="1" spans="12:21">
      <c r="L497" s="116"/>
      <c r="N497" s="904"/>
      <c r="O497" s="904"/>
      <c r="P497" s="904"/>
      <c r="Q497" s="904"/>
      <c r="R497" s="904"/>
      <c r="S497" s="904"/>
      <c r="T497" s="904"/>
      <c r="U497" s="904"/>
    </row>
    <row r="498" customHeight="1" spans="12:21">
      <c r="L498" s="116"/>
      <c r="N498" s="904"/>
      <c r="O498" s="904"/>
      <c r="P498" s="904"/>
      <c r="Q498" s="904"/>
      <c r="R498" s="904"/>
      <c r="S498" s="904"/>
      <c r="T498" s="904"/>
      <c r="U498" s="904"/>
    </row>
    <row r="499" customHeight="1" spans="12:21">
      <c r="L499" s="116"/>
      <c r="N499" s="904"/>
      <c r="O499" s="904"/>
      <c r="P499" s="904"/>
      <c r="Q499" s="904"/>
      <c r="R499" s="904"/>
      <c r="S499" s="904"/>
      <c r="T499" s="904"/>
      <c r="U499" s="904"/>
    </row>
    <row r="500" customHeight="1" spans="12:21">
      <c r="L500" s="116"/>
      <c r="N500" s="904"/>
      <c r="O500" s="904"/>
      <c r="P500" s="904"/>
      <c r="Q500" s="904"/>
      <c r="R500" s="904"/>
      <c r="S500" s="904"/>
      <c r="T500" s="904"/>
      <c r="U500" s="904"/>
    </row>
    <row r="501" customHeight="1" spans="12:21">
      <c r="L501" s="116"/>
      <c r="N501" s="904"/>
      <c r="O501" s="904"/>
      <c r="P501" s="904"/>
      <c r="Q501" s="904"/>
      <c r="R501" s="904"/>
      <c r="S501" s="904"/>
      <c r="T501" s="904"/>
      <c r="U501" s="904"/>
    </row>
    <row r="502" customHeight="1" spans="12:21">
      <c r="L502" s="116"/>
      <c r="N502" s="904"/>
      <c r="O502" s="904"/>
      <c r="P502" s="904"/>
      <c r="Q502" s="904"/>
      <c r="R502" s="904"/>
      <c r="S502" s="904"/>
      <c r="T502" s="904"/>
      <c r="U502" s="904"/>
    </row>
    <row r="503" customHeight="1" spans="12:21">
      <c r="L503" s="116"/>
      <c r="N503" s="904"/>
      <c r="O503" s="904"/>
      <c r="P503" s="904"/>
      <c r="Q503" s="904"/>
      <c r="R503" s="904"/>
      <c r="S503" s="904"/>
      <c r="T503" s="904"/>
      <c r="U503" s="904"/>
    </row>
    <row r="504" customHeight="1" spans="12:21">
      <c r="L504" s="116"/>
      <c r="N504" s="904"/>
      <c r="O504" s="904"/>
      <c r="P504" s="904"/>
      <c r="Q504" s="904"/>
      <c r="R504" s="904"/>
      <c r="S504" s="904"/>
      <c r="T504" s="904"/>
      <c r="U504" s="904"/>
    </row>
    <row r="505" customHeight="1" spans="12:21">
      <c r="L505" s="116"/>
      <c r="N505" s="904"/>
      <c r="O505" s="904"/>
      <c r="P505" s="904"/>
      <c r="Q505" s="904"/>
      <c r="R505" s="904"/>
      <c r="S505" s="904"/>
      <c r="T505" s="904"/>
      <c r="U505" s="904"/>
    </row>
    <row r="506" customHeight="1" spans="12:21">
      <c r="L506" s="116"/>
      <c r="N506" s="904"/>
      <c r="O506" s="904"/>
      <c r="P506" s="904"/>
      <c r="Q506" s="904"/>
      <c r="R506" s="904"/>
      <c r="S506" s="904"/>
      <c r="T506" s="904"/>
      <c r="U506" s="904"/>
    </row>
    <row r="507" customHeight="1" spans="12:21">
      <c r="L507" s="116"/>
      <c r="N507" s="904"/>
      <c r="O507" s="904"/>
      <c r="P507" s="904"/>
      <c r="Q507" s="904"/>
      <c r="R507" s="904"/>
      <c r="S507" s="904"/>
      <c r="T507" s="904"/>
      <c r="U507" s="904"/>
    </row>
    <row r="508" customHeight="1" spans="12:21">
      <c r="L508" s="116"/>
      <c r="N508" s="904"/>
      <c r="O508" s="904"/>
      <c r="P508" s="904"/>
      <c r="Q508" s="904"/>
      <c r="R508" s="904"/>
      <c r="S508" s="904"/>
      <c r="T508" s="904"/>
      <c r="U508" s="904"/>
    </row>
    <row r="509" customHeight="1" spans="12:21">
      <c r="L509" s="116"/>
      <c r="N509" s="904"/>
      <c r="O509" s="904"/>
      <c r="P509" s="904"/>
      <c r="Q509" s="904"/>
      <c r="R509" s="904"/>
      <c r="S509" s="904"/>
      <c r="T509" s="904"/>
      <c r="U509" s="904"/>
    </row>
    <row r="510" customHeight="1" spans="12:21">
      <c r="L510" s="116"/>
      <c r="N510" s="904"/>
      <c r="O510" s="904"/>
      <c r="P510" s="904"/>
      <c r="Q510" s="904"/>
      <c r="R510" s="904"/>
      <c r="S510" s="904"/>
      <c r="T510" s="904"/>
      <c r="U510" s="904"/>
    </row>
    <row r="511" customHeight="1" spans="12:21">
      <c r="L511" s="116"/>
      <c r="N511" s="904"/>
      <c r="O511" s="904"/>
      <c r="P511" s="904"/>
      <c r="Q511" s="904"/>
      <c r="R511" s="904"/>
      <c r="S511" s="904"/>
      <c r="T511" s="904"/>
      <c r="U511" s="904"/>
    </row>
    <row r="512" customHeight="1" spans="12:21">
      <c r="L512" s="116"/>
      <c r="N512" s="904"/>
      <c r="O512" s="904"/>
      <c r="P512" s="904"/>
      <c r="Q512" s="904"/>
      <c r="R512" s="904"/>
      <c r="S512" s="904"/>
      <c r="T512" s="904"/>
      <c r="U512" s="904"/>
    </row>
    <row r="513" customHeight="1" spans="12:21">
      <c r="L513" s="116"/>
      <c r="N513" s="904"/>
      <c r="O513" s="904"/>
      <c r="P513" s="904"/>
      <c r="Q513" s="904"/>
      <c r="R513" s="904"/>
      <c r="S513" s="904"/>
      <c r="T513" s="904"/>
      <c r="U513" s="904"/>
    </row>
    <row r="514" customHeight="1" spans="12:21">
      <c r="L514" s="116"/>
      <c r="N514" s="904"/>
      <c r="O514" s="904"/>
      <c r="P514" s="904"/>
      <c r="Q514" s="904"/>
      <c r="R514" s="904"/>
      <c r="S514" s="904"/>
      <c r="T514" s="904"/>
      <c r="U514" s="904"/>
    </row>
    <row r="515" customHeight="1" spans="12:21">
      <c r="L515" s="116"/>
      <c r="N515" s="904"/>
      <c r="O515" s="904"/>
      <c r="P515" s="904"/>
      <c r="Q515" s="904"/>
      <c r="R515" s="904"/>
      <c r="S515" s="904"/>
      <c r="T515" s="904"/>
      <c r="U515" s="904"/>
    </row>
    <row r="516" customHeight="1" spans="12:21">
      <c r="L516" s="116"/>
      <c r="N516" s="904"/>
      <c r="O516" s="904"/>
      <c r="P516" s="904"/>
      <c r="Q516" s="904"/>
      <c r="R516" s="904"/>
      <c r="S516" s="904"/>
      <c r="T516" s="904"/>
      <c r="U516" s="904"/>
    </row>
    <row r="517" customHeight="1" spans="12:21">
      <c r="L517" s="116"/>
      <c r="N517" s="904"/>
      <c r="O517" s="904"/>
      <c r="P517" s="904"/>
      <c r="Q517" s="904"/>
      <c r="R517" s="904"/>
      <c r="S517" s="904"/>
      <c r="T517" s="904"/>
      <c r="U517" s="904"/>
    </row>
    <row r="518" customHeight="1" spans="12:21">
      <c r="L518" s="116"/>
      <c r="N518" s="904"/>
      <c r="O518" s="904"/>
      <c r="P518" s="904"/>
      <c r="Q518" s="904"/>
      <c r="R518" s="904"/>
      <c r="S518" s="904"/>
      <c r="T518" s="904"/>
      <c r="U518" s="904"/>
    </row>
    <row r="519" customHeight="1" spans="12:21">
      <c r="L519" s="116"/>
      <c r="N519" s="904"/>
      <c r="O519" s="904"/>
      <c r="P519" s="904"/>
      <c r="Q519" s="904"/>
      <c r="R519" s="904"/>
      <c r="S519" s="904"/>
      <c r="T519" s="904"/>
      <c r="U519" s="904"/>
    </row>
    <row r="520" customHeight="1" spans="12:21">
      <c r="L520" s="116"/>
      <c r="N520" s="904"/>
      <c r="O520" s="904"/>
      <c r="P520" s="904"/>
      <c r="Q520" s="904"/>
      <c r="R520" s="904"/>
      <c r="S520" s="904"/>
      <c r="T520" s="904"/>
      <c r="U520" s="904"/>
    </row>
    <row r="521" customHeight="1" spans="12:21">
      <c r="L521" s="116"/>
      <c r="N521" s="904"/>
      <c r="O521" s="904"/>
      <c r="P521" s="904"/>
      <c r="Q521" s="904"/>
      <c r="R521" s="904"/>
      <c r="S521" s="904"/>
      <c r="T521" s="904"/>
      <c r="U521" s="904"/>
    </row>
    <row r="522" customHeight="1" spans="12:21">
      <c r="L522" s="116"/>
      <c r="N522" s="904"/>
      <c r="O522" s="904"/>
      <c r="P522" s="904"/>
      <c r="Q522" s="904"/>
      <c r="R522" s="904"/>
      <c r="S522" s="904"/>
      <c r="T522" s="904"/>
      <c r="U522" s="904"/>
    </row>
    <row r="523" customHeight="1" spans="12:21">
      <c r="L523" s="116"/>
      <c r="N523" s="904"/>
      <c r="O523" s="904"/>
      <c r="P523" s="904"/>
      <c r="Q523" s="904"/>
      <c r="R523" s="904"/>
      <c r="S523" s="904"/>
      <c r="T523" s="904"/>
      <c r="U523" s="904"/>
    </row>
    <row r="524" customHeight="1" spans="12:21">
      <c r="L524" s="116"/>
      <c r="N524" s="904"/>
      <c r="O524" s="904"/>
      <c r="P524" s="904"/>
      <c r="Q524" s="904"/>
      <c r="R524" s="904"/>
      <c r="S524" s="904"/>
      <c r="T524" s="904"/>
      <c r="U524" s="904"/>
    </row>
    <row r="525" customHeight="1" spans="12:21">
      <c r="L525" s="116"/>
      <c r="N525" s="904"/>
      <c r="O525" s="904"/>
      <c r="P525" s="904"/>
      <c r="Q525" s="904"/>
      <c r="R525" s="904"/>
      <c r="S525" s="904"/>
      <c r="T525" s="904"/>
      <c r="U525" s="904"/>
    </row>
    <row r="526" customHeight="1" spans="12:21">
      <c r="L526" s="116"/>
      <c r="N526" s="904"/>
      <c r="O526" s="904"/>
      <c r="P526" s="904"/>
      <c r="Q526" s="904"/>
      <c r="R526" s="904"/>
      <c r="S526" s="904"/>
      <c r="T526" s="904"/>
      <c r="U526" s="904"/>
    </row>
    <row r="527" customHeight="1" spans="12:21">
      <c r="L527" s="116"/>
      <c r="N527" s="904"/>
      <c r="O527" s="904"/>
      <c r="P527" s="904"/>
      <c r="Q527" s="904"/>
      <c r="R527" s="904"/>
      <c r="S527" s="904"/>
      <c r="T527" s="904"/>
      <c r="U527" s="904"/>
    </row>
    <row r="528" customHeight="1" spans="12:21">
      <c r="L528" s="116"/>
      <c r="N528" s="904"/>
      <c r="O528" s="904"/>
      <c r="P528" s="904"/>
      <c r="Q528" s="904"/>
      <c r="R528" s="904"/>
      <c r="S528" s="904"/>
      <c r="T528" s="904"/>
      <c r="U528" s="904"/>
    </row>
    <row r="529" customHeight="1" spans="12:21">
      <c r="L529" s="116"/>
      <c r="N529" s="904"/>
      <c r="O529" s="904"/>
      <c r="P529" s="904"/>
      <c r="Q529" s="904"/>
      <c r="R529" s="904"/>
      <c r="S529" s="904"/>
      <c r="T529" s="904"/>
      <c r="U529" s="904"/>
    </row>
    <row r="530" customHeight="1" spans="12:21">
      <c r="L530" s="116"/>
      <c r="N530" s="904"/>
      <c r="O530" s="904"/>
      <c r="P530" s="904"/>
      <c r="Q530" s="904"/>
      <c r="R530" s="904"/>
      <c r="S530" s="904"/>
      <c r="T530" s="904"/>
      <c r="U530" s="904"/>
    </row>
    <row r="531" customHeight="1" spans="12:21">
      <c r="L531" s="116"/>
      <c r="N531" s="904"/>
      <c r="O531" s="904"/>
      <c r="P531" s="904"/>
      <c r="Q531" s="904"/>
      <c r="R531" s="904"/>
      <c r="S531" s="904"/>
      <c r="T531" s="904"/>
      <c r="U531" s="904"/>
    </row>
    <row r="532" customHeight="1" spans="12:21">
      <c r="L532" s="116"/>
      <c r="N532" s="904"/>
      <c r="O532" s="904"/>
      <c r="P532" s="904"/>
      <c r="Q532" s="904"/>
      <c r="R532" s="904"/>
      <c r="S532" s="904"/>
      <c r="T532" s="904"/>
      <c r="U532" s="904"/>
    </row>
    <row r="533" customHeight="1" spans="12:21">
      <c r="L533" s="116"/>
      <c r="N533" s="904"/>
      <c r="O533" s="904"/>
      <c r="P533" s="904"/>
      <c r="Q533" s="904"/>
      <c r="R533" s="904"/>
      <c r="S533" s="904"/>
      <c r="T533" s="904"/>
      <c r="U533" s="904"/>
    </row>
    <row r="534" customHeight="1" spans="12:21">
      <c r="L534" s="116"/>
      <c r="N534" s="904"/>
      <c r="O534" s="904"/>
      <c r="P534" s="904"/>
      <c r="Q534" s="904"/>
      <c r="R534" s="904"/>
      <c r="S534" s="904"/>
      <c r="T534" s="904"/>
      <c r="U534" s="904"/>
    </row>
    <row r="535" customHeight="1" spans="12:21">
      <c r="L535" s="116"/>
      <c r="N535" s="904"/>
      <c r="O535" s="904"/>
      <c r="P535" s="904"/>
      <c r="Q535" s="904"/>
      <c r="R535" s="904"/>
      <c r="S535" s="904"/>
      <c r="T535" s="904"/>
      <c r="U535" s="904"/>
    </row>
    <row r="536" customHeight="1" spans="12:21">
      <c r="L536" s="116"/>
      <c r="N536" s="904"/>
      <c r="O536" s="904"/>
      <c r="P536" s="904"/>
      <c r="Q536" s="904"/>
      <c r="R536" s="904"/>
      <c r="S536" s="904"/>
      <c r="T536" s="904"/>
      <c r="U536" s="904"/>
    </row>
    <row r="537" customHeight="1" spans="12:21">
      <c r="L537" s="116"/>
      <c r="N537" s="904"/>
      <c r="O537" s="904"/>
      <c r="P537" s="904"/>
      <c r="Q537" s="904"/>
      <c r="R537" s="904"/>
      <c r="S537" s="904"/>
      <c r="T537" s="904"/>
      <c r="U537" s="904"/>
    </row>
    <row r="538" customHeight="1" spans="12:21">
      <c r="L538" s="116"/>
      <c r="N538" s="904"/>
      <c r="O538" s="904"/>
      <c r="P538" s="904"/>
      <c r="Q538" s="904"/>
      <c r="R538" s="904"/>
      <c r="S538" s="904"/>
      <c r="T538" s="904"/>
      <c r="U538" s="904"/>
    </row>
    <row r="539" customHeight="1" spans="12:21">
      <c r="L539" s="116"/>
      <c r="N539" s="904"/>
      <c r="O539" s="904"/>
      <c r="P539" s="904"/>
      <c r="Q539" s="904"/>
      <c r="R539" s="904"/>
      <c r="S539" s="904"/>
      <c r="T539" s="904"/>
      <c r="U539" s="904"/>
    </row>
    <row r="540" customHeight="1" spans="12:21">
      <c r="L540" s="116"/>
      <c r="N540" s="904"/>
      <c r="O540" s="904"/>
      <c r="P540" s="904"/>
      <c r="Q540" s="904"/>
      <c r="R540" s="904"/>
      <c r="S540" s="904"/>
      <c r="T540" s="904"/>
      <c r="U540" s="904"/>
    </row>
    <row r="541" customHeight="1" spans="12:21">
      <c r="L541" s="116"/>
      <c r="N541" s="904"/>
      <c r="O541" s="904"/>
      <c r="P541" s="904"/>
      <c r="Q541" s="904"/>
      <c r="R541" s="904"/>
      <c r="S541" s="904"/>
      <c r="T541" s="904"/>
      <c r="U541" s="904"/>
    </row>
    <row r="542" customHeight="1" spans="12:21">
      <c r="L542" s="116"/>
      <c r="N542" s="904"/>
      <c r="O542" s="904"/>
      <c r="P542" s="904"/>
      <c r="Q542" s="904"/>
      <c r="R542" s="904"/>
      <c r="S542" s="904"/>
      <c r="T542" s="904"/>
      <c r="U542" s="904"/>
    </row>
    <row r="543" customHeight="1" spans="12:21">
      <c r="L543" s="116"/>
      <c r="N543" s="904"/>
      <c r="O543" s="904"/>
      <c r="P543" s="904"/>
      <c r="Q543" s="904"/>
      <c r="R543" s="904"/>
      <c r="S543" s="904"/>
      <c r="T543" s="904"/>
      <c r="U543" s="904"/>
    </row>
    <row r="544" customHeight="1" spans="12:21">
      <c r="L544" s="116"/>
      <c r="N544" s="904"/>
      <c r="O544" s="904"/>
      <c r="P544" s="904"/>
      <c r="Q544" s="904"/>
      <c r="R544" s="904"/>
      <c r="S544" s="904"/>
      <c r="T544" s="904"/>
      <c r="U544" s="904"/>
    </row>
    <row r="545" customHeight="1" spans="12:21">
      <c r="L545" s="116"/>
      <c r="N545" s="904"/>
      <c r="O545" s="904"/>
      <c r="P545" s="904"/>
      <c r="Q545" s="904"/>
      <c r="R545" s="904"/>
      <c r="S545" s="904"/>
      <c r="T545" s="904"/>
      <c r="U545" s="904"/>
    </row>
    <row r="546" customHeight="1" spans="12:21">
      <c r="L546" s="116"/>
      <c r="N546" s="904"/>
      <c r="O546" s="904"/>
      <c r="P546" s="904"/>
      <c r="Q546" s="904"/>
      <c r="R546" s="904"/>
      <c r="S546" s="904"/>
      <c r="T546" s="904"/>
      <c r="U546" s="904"/>
    </row>
    <row r="547" customHeight="1" spans="12:21">
      <c r="L547" s="116"/>
      <c r="N547" s="904"/>
      <c r="O547" s="904"/>
      <c r="P547" s="904"/>
      <c r="Q547" s="904"/>
      <c r="R547" s="904"/>
      <c r="S547" s="904"/>
      <c r="T547" s="904"/>
      <c r="U547" s="904"/>
    </row>
    <row r="548" customHeight="1" spans="12:21">
      <c r="L548" s="116"/>
      <c r="N548" s="904"/>
      <c r="O548" s="904"/>
      <c r="P548" s="904"/>
      <c r="Q548" s="904"/>
      <c r="R548" s="904"/>
      <c r="S548" s="904"/>
      <c r="T548" s="904"/>
      <c r="U548" s="904"/>
    </row>
    <row r="549" customHeight="1" spans="12:21">
      <c r="L549" s="116"/>
      <c r="N549" s="904"/>
      <c r="O549" s="904"/>
      <c r="P549" s="904"/>
      <c r="Q549" s="904"/>
      <c r="R549" s="904"/>
      <c r="S549" s="904"/>
      <c r="T549" s="904"/>
      <c r="U549" s="904"/>
    </row>
    <row r="550" customHeight="1" spans="12:21">
      <c r="L550" s="116"/>
      <c r="N550" s="904"/>
      <c r="O550" s="904"/>
      <c r="P550" s="904"/>
      <c r="Q550" s="904"/>
      <c r="R550" s="904"/>
      <c r="S550" s="904"/>
      <c r="T550" s="904"/>
      <c r="U550" s="904"/>
    </row>
    <row r="551" customHeight="1" spans="12:21">
      <c r="L551" s="116"/>
      <c r="N551" s="904"/>
      <c r="O551" s="904"/>
      <c r="P551" s="904"/>
      <c r="Q551" s="904"/>
      <c r="R551" s="904"/>
      <c r="S551" s="904"/>
      <c r="T551" s="904"/>
      <c r="U551" s="904"/>
    </row>
    <row r="552" customHeight="1" spans="12:21">
      <c r="L552" s="116"/>
      <c r="N552" s="904"/>
      <c r="O552" s="904"/>
      <c r="P552" s="904"/>
      <c r="Q552" s="904"/>
      <c r="R552" s="904"/>
      <c r="S552" s="904"/>
      <c r="T552" s="904"/>
      <c r="U552" s="904"/>
    </row>
    <row r="553" customHeight="1" spans="12:21">
      <c r="L553" s="116"/>
      <c r="N553" s="904"/>
      <c r="O553" s="904"/>
      <c r="P553" s="904"/>
      <c r="Q553" s="904"/>
      <c r="R553" s="904"/>
      <c r="S553" s="904"/>
      <c r="T553" s="904"/>
      <c r="U553" s="904"/>
    </row>
    <row r="554" customHeight="1" spans="12:21">
      <c r="L554" s="116"/>
      <c r="N554" s="904"/>
      <c r="O554" s="904"/>
      <c r="P554" s="904"/>
      <c r="Q554" s="904"/>
      <c r="R554" s="904"/>
      <c r="S554" s="904"/>
      <c r="T554" s="904"/>
      <c r="U554" s="904"/>
    </row>
    <row r="555" customHeight="1" spans="12:21">
      <c r="L555" s="116"/>
      <c r="N555" s="904"/>
      <c r="O555" s="904"/>
      <c r="P555" s="904"/>
      <c r="Q555" s="904"/>
      <c r="R555" s="904"/>
      <c r="S555" s="904"/>
      <c r="T555" s="904"/>
      <c r="U555" s="904"/>
    </row>
    <row r="556" customHeight="1" spans="12:21">
      <c r="L556" s="116"/>
      <c r="N556" s="904"/>
      <c r="O556" s="904"/>
      <c r="P556" s="904"/>
      <c r="Q556" s="904"/>
      <c r="R556" s="904"/>
      <c r="S556" s="904"/>
      <c r="T556" s="904"/>
      <c r="U556" s="904"/>
    </row>
    <row r="557" customHeight="1" spans="12:21">
      <c r="L557" s="116"/>
      <c r="N557" s="904"/>
      <c r="O557" s="904"/>
      <c r="P557" s="904"/>
      <c r="Q557" s="904"/>
      <c r="R557" s="904"/>
      <c r="S557" s="904"/>
      <c r="T557" s="904"/>
      <c r="U557" s="904"/>
    </row>
    <row r="558" customHeight="1" spans="12:21">
      <c r="L558" s="116"/>
      <c r="N558" s="904"/>
      <c r="O558" s="904"/>
      <c r="P558" s="904"/>
      <c r="Q558" s="904"/>
      <c r="R558" s="904"/>
      <c r="S558" s="904"/>
      <c r="T558" s="904"/>
      <c r="U558" s="904"/>
    </row>
    <row r="559" customHeight="1" spans="12:21">
      <c r="L559" s="116"/>
      <c r="N559" s="904"/>
      <c r="O559" s="904"/>
      <c r="P559" s="904"/>
      <c r="Q559" s="904"/>
      <c r="R559" s="904"/>
      <c r="S559" s="904"/>
      <c r="T559" s="904"/>
      <c r="U559" s="904"/>
    </row>
    <row r="560" customHeight="1" spans="12:21">
      <c r="L560" s="116"/>
      <c r="N560" s="904"/>
      <c r="O560" s="904"/>
      <c r="P560" s="904"/>
      <c r="Q560" s="904"/>
      <c r="R560" s="904"/>
      <c r="S560" s="904"/>
      <c r="T560" s="904"/>
      <c r="U560" s="904"/>
    </row>
    <row r="561" customHeight="1" spans="12:21">
      <c r="L561" s="116"/>
      <c r="N561" s="904"/>
      <c r="O561" s="904"/>
      <c r="P561" s="904"/>
      <c r="Q561" s="904"/>
      <c r="R561" s="904"/>
      <c r="S561" s="904"/>
      <c r="T561" s="904"/>
      <c r="U561" s="904"/>
    </row>
    <row r="562" customHeight="1" spans="12:21">
      <c r="L562" s="116"/>
      <c r="N562" s="904"/>
      <c r="O562" s="904"/>
      <c r="P562" s="904"/>
      <c r="Q562" s="904"/>
      <c r="R562" s="904"/>
      <c r="S562" s="904"/>
      <c r="T562" s="904"/>
      <c r="U562" s="904"/>
    </row>
    <row r="563" customHeight="1" spans="12:21">
      <c r="L563" s="116"/>
      <c r="N563" s="904"/>
      <c r="O563" s="904"/>
      <c r="P563" s="904"/>
      <c r="Q563" s="904"/>
      <c r="R563" s="904"/>
      <c r="S563" s="904"/>
      <c r="T563" s="904"/>
      <c r="U563" s="904"/>
    </row>
    <row r="564" customHeight="1" spans="12:21">
      <c r="L564" s="116"/>
      <c r="N564" s="904"/>
      <c r="O564" s="904"/>
      <c r="P564" s="904"/>
      <c r="Q564" s="904"/>
      <c r="R564" s="904"/>
      <c r="S564" s="904"/>
      <c r="T564" s="904"/>
      <c r="U564" s="904"/>
    </row>
    <row r="565" customHeight="1" spans="12:21">
      <c r="L565" s="116"/>
      <c r="N565" s="904"/>
      <c r="O565" s="904"/>
      <c r="P565" s="904"/>
      <c r="Q565" s="904"/>
      <c r="R565" s="904"/>
      <c r="S565" s="904"/>
      <c r="T565" s="904"/>
      <c r="U565" s="904"/>
    </row>
    <row r="566" customHeight="1" spans="12:21">
      <c r="L566" s="116"/>
      <c r="N566" s="904"/>
      <c r="O566" s="904"/>
      <c r="P566" s="904"/>
      <c r="Q566" s="904"/>
      <c r="R566" s="904"/>
      <c r="S566" s="904"/>
      <c r="T566" s="904"/>
      <c r="U566" s="904"/>
    </row>
    <row r="567" customHeight="1" spans="12:21">
      <c r="L567" s="116"/>
      <c r="N567" s="904"/>
      <c r="O567" s="904"/>
      <c r="P567" s="904"/>
      <c r="Q567" s="904"/>
      <c r="R567" s="904"/>
      <c r="S567" s="904"/>
      <c r="T567" s="904"/>
      <c r="U567" s="904"/>
    </row>
    <row r="568" customHeight="1" spans="12:21">
      <c r="L568" s="116"/>
      <c r="N568" s="904"/>
      <c r="O568" s="904"/>
      <c r="P568" s="904"/>
      <c r="Q568" s="904"/>
      <c r="R568" s="904"/>
      <c r="S568" s="904"/>
      <c r="T568" s="904"/>
      <c r="U568" s="904"/>
    </row>
    <row r="569" customHeight="1" spans="12:21">
      <c r="L569" s="116"/>
      <c r="N569" s="904"/>
      <c r="O569" s="904"/>
      <c r="P569" s="904"/>
      <c r="Q569" s="904"/>
      <c r="R569" s="904"/>
      <c r="S569" s="904"/>
      <c r="T569" s="904"/>
      <c r="U569" s="904"/>
    </row>
    <row r="570" customHeight="1" spans="12:21">
      <c r="L570" s="116"/>
      <c r="N570" s="904"/>
      <c r="O570" s="904"/>
      <c r="P570" s="904"/>
      <c r="Q570" s="904"/>
      <c r="R570" s="904"/>
      <c r="S570" s="904"/>
      <c r="T570" s="904"/>
      <c r="U570" s="904"/>
    </row>
    <row r="571" customHeight="1" spans="12:21">
      <c r="L571" s="116"/>
      <c r="N571" s="904"/>
      <c r="O571" s="904"/>
      <c r="P571" s="904"/>
      <c r="Q571" s="904"/>
      <c r="R571" s="904"/>
      <c r="S571" s="904"/>
      <c r="T571" s="904"/>
      <c r="U571" s="904"/>
    </row>
    <row r="572" customHeight="1" spans="12:21">
      <c r="L572" s="116"/>
      <c r="N572" s="904"/>
      <c r="O572" s="904"/>
      <c r="P572" s="904"/>
      <c r="Q572" s="904"/>
      <c r="R572" s="904"/>
      <c r="S572" s="904"/>
      <c r="T572" s="904"/>
      <c r="U572" s="904"/>
    </row>
    <row r="573" customHeight="1" spans="12:21">
      <c r="L573" s="116"/>
      <c r="N573" s="904"/>
      <c r="O573" s="904"/>
      <c r="P573" s="904"/>
      <c r="Q573" s="904"/>
      <c r="R573" s="904"/>
      <c r="S573" s="904"/>
      <c r="T573" s="904"/>
      <c r="U573" s="904"/>
    </row>
    <row r="574" customHeight="1" spans="12:21">
      <c r="L574" s="116"/>
      <c r="N574" s="904"/>
      <c r="O574" s="904"/>
      <c r="P574" s="904"/>
      <c r="Q574" s="904"/>
      <c r="R574" s="904"/>
      <c r="S574" s="904"/>
      <c r="T574" s="904"/>
      <c r="U574" s="904"/>
    </row>
    <row r="575" customHeight="1" spans="12:21">
      <c r="L575" s="116"/>
      <c r="N575" s="904"/>
      <c r="O575" s="904"/>
      <c r="P575" s="904"/>
      <c r="Q575" s="904"/>
      <c r="R575" s="904"/>
      <c r="S575" s="904"/>
      <c r="T575" s="904"/>
      <c r="U575" s="904"/>
    </row>
    <row r="576" customHeight="1" spans="12:21">
      <c r="L576" s="116"/>
      <c r="N576" s="904"/>
      <c r="O576" s="904"/>
      <c r="P576" s="904"/>
      <c r="Q576" s="904"/>
      <c r="R576" s="904"/>
      <c r="S576" s="904"/>
      <c r="T576" s="904"/>
      <c r="U576" s="904"/>
    </row>
    <row r="577" customHeight="1" spans="12:21">
      <c r="L577" s="116"/>
      <c r="N577" s="904"/>
      <c r="O577" s="904"/>
      <c r="P577" s="904"/>
      <c r="Q577" s="904"/>
      <c r="R577" s="904"/>
      <c r="S577" s="904"/>
      <c r="T577" s="904"/>
      <c r="U577" s="904"/>
    </row>
    <row r="578" customHeight="1" spans="12:21">
      <c r="L578" s="116"/>
      <c r="N578" s="904"/>
      <c r="O578" s="904"/>
      <c r="P578" s="904"/>
      <c r="Q578" s="904"/>
      <c r="R578" s="904"/>
      <c r="S578" s="904"/>
      <c r="T578" s="904"/>
      <c r="U578" s="904"/>
    </row>
    <row r="579" customHeight="1" spans="12:21">
      <c r="L579" s="116"/>
      <c r="N579" s="904"/>
      <c r="O579" s="904"/>
      <c r="P579" s="904"/>
      <c r="Q579" s="904"/>
      <c r="R579" s="904"/>
      <c r="S579" s="904"/>
      <c r="T579" s="904"/>
      <c r="U579" s="904"/>
    </row>
    <row r="580" customHeight="1" spans="12:21">
      <c r="L580" s="116"/>
      <c r="N580" s="904"/>
      <c r="O580" s="904"/>
      <c r="P580" s="904"/>
      <c r="Q580" s="904"/>
      <c r="R580" s="904"/>
      <c r="S580" s="904"/>
      <c r="T580" s="904"/>
      <c r="U580" s="904"/>
    </row>
    <row r="581" customHeight="1" spans="12:21">
      <c r="L581" s="116"/>
      <c r="N581" s="904"/>
      <c r="O581" s="904"/>
      <c r="P581" s="904"/>
      <c r="Q581" s="904"/>
      <c r="R581" s="904"/>
      <c r="S581" s="904"/>
      <c r="T581" s="904"/>
      <c r="U581" s="904"/>
    </row>
    <row r="582" customHeight="1" spans="12:21">
      <c r="L582" s="116"/>
      <c r="N582" s="904"/>
      <c r="O582" s="904"/>
      <c r="P582" s="904"/>
      <c r="Q582" s="904"/>
      <c r="R582" s="904"/>
      <c r="S582" s="904"/>
      <c r="T582" s="904"/>
      <c r="U582" s="904"/>
    </row>
    <row r="583" customHeight="1" spans="12:21">
      <c r="L583" s="116"/>
      <c r="N583" s="904"/>
      <c r="O583" s="904"/>
      <c r="P583" s="904"/>
      <c r="Q583" s="904"/>
      <c r="R583" s="904"/>
      <c r="S583" s="904"/>
      <c r="T583" s="904"/>
      <c r="U583" s="904"/>
    </row>
    <row r="584" customHeight="1" spans="12:21">
      <c r="L584" s="116"/>
      <c r="N584" s="904"/>
      <c r="O584" s="904"/>
      <c r="P584" s="904"/>
      <c r="Q584" s="904"/>
      <c r="R584" s="904"/>
      <c r="S584" s="904"/>
      <c r="T584" s="904"/>
      <c r="U584" s="904"/>
    </row>
    <row r="585" customHeight="1" spans="12:21">
      <c r="L585" s="116"/>
      <c r="N585" s="904"/>
      <c r="O585" s="904"/>
      <c r="P585" s="904"/>
      <c r="Q585" s="904"/>
      <c r="R585" s="904"/>
      <c r="S585" s="904"/>
      <c r="T585" s="904"/>
      <c r="U585" s="904"/>
    </row>
    <row r="586" customHeight="1" spans="12:21">
      <c r="L586" s="116"/>
      <c r="N586" s="904"/>
      <c r="O586" s="904"/>
      <c r="P586" s="904"/>
      <c r="Q586" s="904"/>
      <c r="R586" s="904"/>
      <c r="S586" s="904"/>
      <c r="T586" s="904"/>
      <c r="U586" s="904"/>
    </row>
    <row r="587" customHeight="1" spans="12:21">
      <c r="L587" s="116"/>
      <c r="N587" s="904"/>
      <c r="O587" s="904"/>
      <c r="P587" s="904"/>
      <c r="Q587" s="904"/>
      <c r="R587" s="904"/>
      <c r="S587" s="904"/>
      <c r="T587" s="904"/>
      <c r="U587" s="904"/>
    </row>
    <row r="588" customHeight="1" spans="12:21">
      <c r="L588" s="116"/>
      <c r="N588" s="904"/>
      <c r="O588" s="904"/>
      <c r="P588" s="904"/>
      <c r="Q588" s="904"/>
      <c r="R588" s="904"/>
      <c r="S588" s="904"/>
      <c r="T588" s="904"/>
      <c r="U588" s="904"/>
    </row>
    <row r="589" customHeight="1" spans="12:21">
      <c r="L589" s="116"/>
      <c r="N589" s="904"/>
      <c r="O589" s="904"/>
      <c r="P589" s="904"/>
      <c r="Q589" s="904"/>
      <c r="R589" s="904"/>
      <c r="S589" s="904"/>
      <c r="T589" s="904"/>
      <c r="U589" s="904"/>
    </row>
    <row r="590" customHeight="1" spans="12:21">
      <c r="L590" s="116"/>
      <c r="N590" s="904"/>
      <c r="O590" s="904"/>
      <c r="P590" s="904"/>
      <c r="Q590" s="904"/>
      <c r="R590" s="904"/>
      <c r="S590" s="904"/>
      <c r="T590" s="904"/>
      <c r="U590" s="904"/>
    </row>
    <row r="591" customHeight="1" spans="12:21">
      <c r="L591" s="116"/>
      <c r="N591" s="904"/>
      <c r="O591" s="904"/>
      <c r="P591" s="904"/>
      <c r="Q591" s="904"/>
      <c r="R591" s="904"/>
      <c r="S591" s="904"/>
      <c r="T591" s="904"/>
      <c r="U591" s="904"/>
    </row>
    <row r="592" customHeight="1" spans="12:21">
      <c r="L592" s="116"/>
      <c r="N592" s="904"/>
      <c r="O592" s="904"/>
      <c r="P592" s="904"/>
      <c r="Q592" s="904"/>
      <c r="R592" s="904"/>
      <c r="S592" s="904"/>
      <c r="T592" s="904"/>
      <c r="U592" s="904"/>
    </row>
    <row r="593" customHeight="1" spans="12:21">
      <c r="L593" s="116"/>
      <c r="N593" s="904"/>
      <c r="O593" s="904"/>
      <c r="P593" s="904"/>
      <c r="Q593" s="904"/>
      <c r="R593" s="904"/>
      <c r="S593" s="904"/>
      <c r="T593" s="904"/>
      <c r="U593" s="904"/>
    </row>
    <row r="594" customHeight="1" spans="12:21">
      <c r="L594" s="116"/>
      <c r="N594" s="904"/>
      <c r="O594" s="904"/>
      <c r="P594" s="904"/>
      <c r="Q594" s="904"/>
      <c r="R594" s="904"/>
      <c r="S594" s="904"/>
      <c r="T594" s="904"/>
      <c r="U594" s="904"/>
    </row>
    <row r="595" customHeight="1" spans="12:21">
      <c r="L595" s="116"/>
      <c r="N595" s="904"/>
      <c r="O595" s="904"/>
      <c r="P595" s="904"/>
      <c r="Q595" s="904"/>
      <c r="R595" s="904"/>
      <c r="S595" s="904"/>
      <c r="T595" s="904"/>
      <c r="U595" s="904"/>
    </row>
    <row r="596" customHeight="1" spans="12:21">
      <c r="L596" s="116"/>
      <c r="N596" s="904"/>
      <c r="O596" s="904"/>
      <c r="P596" s="904"/>
      <c r="Q596" s="904"/>
      <c r="R596" s="904"/>
      <c r="S596" s="904"/>
      <c r="T596" s="904"/>
      <c r="U596" s="904"/>
    </row>
    <row r="597" customHeight="1" spans="12:21">
      <c r="L597" s="116"/>
      <c r="N597" s="904"/>
      <c r="O597" s="904"/>
      <c r="P597" s="904"/>
      <c r="Q597" s="904"/>
      <c r="R597" s="904"/>
      <c r="S597" s="904"/>
      <c r="T597" s="904"/>
      <c r="U597" s="904"/>
    </row>
    <row r="598" customHeight="1" spans="12:21">
      <c r="L598" s="116"/>
      <c r="N598" s="904"/>
      <c r="O598" s="904"/>
      <c r="P598" s="904"/>
      <c r="Q598" s="904"/>
      <c r="R598" s="904"/>
      <c r="S598" s="904"/>
      <c r="T598" s="904"/>
      <c r="U598" s="904"/>
    </row>
    <row r="599" customHeight="1" spans="12:21">
      <c r="L599" s="116"/>
      <c r="N599" s="904"/>
      <c r="O599" s="904"/>
      <c r="P599" s="904"/>
      <c r="Q599" s="904"/>
      <c r="R599" s="904"/>
      <c r="S599" s="904"/>
      <c r="T599" s="904"/>
      <c r="U599" s="904"/>
    </row>
    <row r="600" customHeight="1" spans="12:21">
      <c r="L600" s="116"/>
      <c r="N600" s="904"/>
      <c r="O600" s="904"/>
      <c r="P600" s="904"/>
      <c r="Q600" s="904"/>
      <c r="R600" s="904"/>
      <c r="S600" s="904"/>
      <c r="T600" s="904"/>
      <c r="U600" s="904"/>
    </row>
    <row r="601" customHeight="1" spans="12:21">
      <c r="L601" s="116"/>
      <c r="N601" s="904"/>
      <c r="O601" s="904"/>
      <c r="P601" s="904"/>
      <c r="Q601" s="904"/>
      <c r="R601" s="904"/>
      <c r="S601" s="904"/>
      <c r="T601" s="904"/>
      <c r="U601" s="904"/>
    </row>
    <row r="602" customHeight="1" spans="12:21">
      <c r="L602" s="116"/>
      <c r="N602" s="904"/>
      <c r="O602" s="904"/>
      <c r="P602" s="904"/>
      <c r="Q602" s="904"/>
      <c r="R602" s="904"/>
      <c r="S602" s="904"/>
      <c r="T602" s="904"/>
      <c r="U602" s="904"/>
    </row>
    <row r="603" customHeight="1" spans="12:21">
      <c r="L603" s="116"/>
      <c r="N603" s="904"/>
      <c r="O603" s="904"/>
      <c r="P603" s="904"/>
      <c r="Q603" s="904"/>
      <c r="R603" s="904"/>
      <c r="S603" s="904"/>
      <c r="T603" s="904"/>
      <c r="U603" s="904"/>
    </row>
    <row r="604" customHeight="1" spans="12:21">
      <c r="L604" s="116"/>
      <c r="N604" s="904"/>
      <c r="O604" s="904"/>
      <c r="P604" s="904"/>
      <c r="Q604" s="904"/>
      <c r="R604" s="904"/>
      <c r="S604" s="904"/>
      <c r="T604" s="904"/>
      <c r="U604" s="904"/>
    </row>
    <row r="605" customHeight="1" spans="12:21">
      <c r="L605" s="116"/>
      <c r="N605" s="904"/>
      <c r="O605" s="904"/>
      <c r="P605" s="904"/>
      <c r="Q605" s="904"/>
      <c r="R605" s="904"/>
      <c r="S605" s="904"/>
      <c r="T605" s="904"/>
      <c r="U605" s="904"/>
    </row>
    <row r="606" customHeight="1" spans="12:21">
      <c r="L606" s="116"/>
      <c r="N606" s="904"/>
      <c r="O606" s="904"/>
      <c r="P606" s="904"/>
      <c r="Q606" s="904"/>
      <c r="R606" s="904"/>
      <c r="S606" s="904"/>
      <c r="T606" s="904"/>
      <c r="U606" s="904"/>
    </row>
    <row r="607" customHeight="1" spans="12:21">
      <c r="L607" s="116"/>
      <c r="N607" s="904"/>
      <c r="O607" s="904"/>
      <c r="P607" s="904"/>
      <c r="Q607" s="904"/>
      <c r="R607" s="904"/>
      <c r="S607" s="904"/>
      <c r="T607" s="904"/>
      <c r="U607" s="904"/>
    </row>
    <row r="608" customHeight="1" spans="12:21">
      <c r="L608" s="116"/>
      <c r="N608" s="904"/>
      <c r="O608" s="904"/>
      <c r="P608" s="904"/>
      <c r="Q608" s="904"/>
      <c r="R608" s="904"/>
      <c r="S608" s="904"/>
      <c r="T608" s="904"/>
      <c r="U608" s="904"/>
    </row>
    <row r="609" customHeight="1" spans="12:21">
      <c r="L609" s="116"/>
      <c r="N609" s="904"/>
      <c r="O609" s="904"/>
      <c r="P609" s="904"/>
      <c r="Q609" s="904"/>
      <c r="R609" s="904"/>
      <c r="S609" s="904"/>
      <c r="T609" s="904"/>
      <c r="U609" s="904"/>
    </row>
    <row r="610" customHeight="1" spans="12:21">
      <c r="L610" s="116"/>
      <c r="N610" s="904"/>
      <c r="O610" s="904"/>
      <c r="P610" s="904"/>
      <c r="Q610" s="904"/>
      <c r="R610" s="904"/>
      <c r="S610" s="904"/>
      <c r="T610" s="904"/>
      <c r="U610" s="904"/>
    </row>
    <row r="611" customHeight="1" spans="12:21">
      <c r="L611" s="116"/>
      <c r="N611" s="904"/>
      <c r="O611" s="904"/>
      <c r="P611" s="904"/>
      <c r="Q611" s="904"/>
      <c r="R611" s="904"/>
      <c r="S611" s="904"/>
      <c r="T611" s="904"/>
      <c r="U611" s="904"/>
    </row>
    <row r="612" customHeight="1" spans="12:21">
      <c r="L612" s="116"/>
      <c r="N612" s="904"/>
      <c r="O612" s="904"/>
      <c r="P612" s="904"/>
      <c r="Q612" s="904"/>
      <c r="R612" s="904"/>
      <c r="S612" s="904"/>
      <c r="T612" s="904"/>
      <c r="U612" s="904"/>
    </row>
    <row r="613" customHeight="1" spans="12:21">
      <c r="L613" s="116"/>
      <c r="N613" s="904"/>
      <c r="O613" s="904"/>
      <c r="P613" s="904"/>
      <c r="Q613" s="904"/>
      <c r="R613" s="904"/>
      <c r="S613" s="904"/>
      <c r="T613" s="904"/>
      <c r="U613" s="904"/>
    </row>
    <row r="614" customHeight="1" spans="12:21">
      <c r="L614" s="116"/>
      <c r="N614" s="904"/>
      <c r="O614" s="904"/>
      <c r="P614" s="904"/>
      <c r="Q614" s="904"/>
      <c r="R614" s="904"/>
      <c r="S614" s="904"/>
      <c r="T614" s="904"/>
      <c r="U614" s="904"/>
    </row>
    <row r="615" customHeight="1" spans="12:21">
      <c r="L615" s="116"/>
      <c r="N615" s="904"/>
      <c r="O615" s="904"/>
      <c r="P615" s="904"/>
      <c r="Q615" s="904"/>
      <c r="R615" s="904"/>
      <c r="S615" s="904"/>
      <c r="T615" s="904"/>
      <c r="U615" s="904"/>
    </row>
    <row r="616" customHeight="1" spans="12:21">
      <c r="L616" s="116"/>
      <c r="N616" s="904"/>
      <c r="O616" s="904"/>
      <c r="P616" s="904"/>
      <c r="Q616" s="904"/>
      <c r="R616" s="904"/>
      <c r="S616" s="904"/>
      <c r="T616" s="904"/>
      <c r="U616" s="904"/>
    </row>
    <row r="617" customHeight="1" spans="12:21">
      <c r="L617" s="116"/>
      <c r="N617" s="904"/>
      <c r="O617" s="904"/>
      <c r="P617" s="904"/>
      <c r="Q617" s="904"/>
      <c r="R617" s="904"/>
      <c r="S617" s="904"/>
      <c r="T617" s="904"/>
      <c r="U617" s="904"/>
    </row>
    <row r="618" customHeight="1" spans="12:21">
      <c r="L618" s="116"/>
      <c r="N618" s="904"/>
      <c r="O618" s="904"/>
      <c r="P618" s="904"/>
      <c r="Q618" s="904"/>
      <c r="R618" s="904"/>
      <c r="S618" s="904"/>
      <c r="T618" s="904"/>
      <c r="U618" s="904"/>
    </row>
    <row r="619" customHeight="1" spans="12:21">
      <c r="L619" s="116"/>
      <c r="N619" s="904"/>
      <c r="O619" s="904"/>
      <c r="P619" s="904"/>
      <c r="Q619" s="904"/>
      <c r="R619" s="904"/>
      <c r="S619" s="904"/>
      <c r="T619" s="904"/>
      <c r="U619" s="904"/>
    </row>
    <row r="620" customHeight="1" spans="12:21">
      <c r="L620" s="116"/>
      <c r="N620" s="904"/>
      <c r="O620" s="904"/>
      <c r="P620" s="904"/>
      <c r="Q620" s="904"/>
      <c r="R620" s="904"/>
      <c r="S620" s="904"/>
      <c r="T620" s="904"/>
      <c r="U620" s="904"/>
    </row>
    <row r="621" customHeight="1" spans="12:21">
      <c r="L621" s="116"/>
      <c r="N621" s="904"/>
      <c r="O621" s="904"/>
      <c r="P621" s="904"/>
      <c r="Q621" s="904"/>
      <c r="R621" s="904"/>
      <c r="S621" s="904"/>
      <c r="T621" s="904"/>
      <c r="U621" s="904"/>
    </row>
    <row r="622" customHeight="1" spans="12:21">
      <c r="L622" s="116"/>
      <c r="N622" s="904"/>
      <c r="O622" s="904"/>
      <c r="P622" s="904"/>
      <c r="Q622" s="904"/>
      <c r="R622" s="904"/>
      <c r="S622" s="904"/>
      <c r="T622" s="904"/>
      <c r="U622" s="904"/>
    </row>
    <row r="623" customHeight="1" spans="12:21">
      <c r="L623" s="116"/>
      <c r="N623" s="904"/>
      <c r="O623" s="904"/>
      <c r="P623" s="904"/>
      <c r="Q623" s="904"/>
      <c r="R623" s="904"/>
      <c r="S623" s="904"/>
      <c r="T623" s="904"/>
      <c r="U623" s="904"/>
    </row>
    <row r="624" customHeight="1" spans="12:21">
      <c r="L624" s="116"/>
      <c r="N624" s="904"/>
      <c r="O624" s="904"/>
      <c r="P624" s="904"/>
      <c r="Q624" s="904"/>
      <c r="R624" s="904"/>
      <c r="S624" s="904"/>
      <c r="T624" s="904"/>
      <c r="U624" s="904"/>
    </row>
    <row r="625" customHeight="1" spans="12:21">
      <c r="L625" s="116"/>
      <c r="N625" s="904"/>
      <c r="O625" s="904"/>
      <c r="P625" s="904"/>
      <c r="Q625" s="904"/>
      <c r="R625" s="904"/>
      <c r="S625" s="904"/>
      <c r="T625" s="904"/>
      <c r="U625" s="904"/>
    </row>
    <row r="626" customHeight="1" spans="12:21">
      <c r="L626" s="116"/>
      <c r="N626" s="904"/>
      <c r="O626" s="904"/>
      <c r="P626" s="904"/>
      <c r="Q626" s="904"/>
      <c r="R626" s="904"/>
      <c r="S626" s="904"/>
      <c r="T626" s="904"/>
      <c r="U626" s="904"/>
    </row>
    <row r="627" customHeight="1" spans="12:21">
      <c r="L627" s="116"/>
      <c r="N627" s="904"/>
      <c r="O627" s="904"/>
      <c r="P627" s="904"/>
      <c r="Q627" s="904"/>
      <c r="R627" s="904"/>
      <c r="S627" s="904"/>
      <c r="T627" s="904"/>
      <c r="U627" s="904"/>
    </row>
    <row r="628" customHeight="1" spans="12:21">
      <c r="L628" s="116"/>
      <c r="N628" s="904"/>
      <c r="O628" s="904"/>
      <c r="P628" s="904"/>
      <c r="Q628" s="904"/>
      <c r="R628" s="904"/>
      <c r="S628" s="904"/>
      <c r="T628" s="904"/>
      <c r="U628" s="904"/>
    </row>
    <row r="629" customHeight="1" spans="12:21">
      <c r="L629" s="116"/>
      <c r="N629" s="904"/>
      <c r="O629" s="904"/>
      <c r="P629" s="904"/>
      <c r="Q629" s="904"/>
      <c r="R629" s="904"/>
      <c r="S629" s="904"/>
      <c r="T629" s="904"/>
      <c r="U629" s="904"/>
    </row>
    <row r="630" customHeight="1" spans="12:21">
      <c r="L630" s="116"/>
      <c r="N630" s="904"/>
      <c r="O630" s="904"/>
      <c r="P630" s="904"/>
      <c r="Q630" s="904"/>
      <c r="R630" s="904"/>
      <c r="S630" s="904"/>
      <c r="T630" s="904"/>
      <c r="U630" s="904"/>
    </row>
    <row r="631" customHeight="1" spans="12:21">
      <c r="L631" s="116"/>
      <c r="N631" s="904"/>
      <c r="O631" s="904"/>
      <c r="P631" s="904"/>
      <c r="Q631" s="904"/>
      <c r="R631" s="904"/>
      <c r="S631" s="904"/>
      <c r="T631" s="904"/>
      <c r="U631" s="904"/>
    </row>
    <row r="632" customHeight="1" spans="12:21">
      <c r="L632" s="116"/>
      <c r="N632" s="904"/>
      <c r="O632" s="904"/>
      <c r="P632" s="904"/>
      <c r="Q632" s="904"/>
      <c r="R632" s="904"/>
      <c r="S632" s="904"/>
      <c r="T632" s="904"/>
      <c r="U632" s="904"/>
    </row>
    <row r="633" customHeight="1" spans="12:21">
      <c r="L633" s="116"/>
      <c r="N633" s="904"/>
      <c r="O633" s="904"/>
      <c r="P633" s="904"/>
      <c r="Q633" s="904"/>
      <c r="R633" s="904"/>
      <c r="S633" s="904"/>
      <c r="T633" s="904"/>
      <c r="U633" s="904"/>
    </row>
    <row r="634" customHeight="1" spans="12:21">
      <c r="L634" s="116"/>
      <c r="N634" s="904"/>
      <c r="O634" s="904"/>
      <c r="P634" s="904"/>
      <c r="Q634" s="904"/>
      <c r="R634" s="904"/>
      <c r="S634" s="904"/>
      <c r="T634" s="904"/>
      <c r="U634" s="904"/>
    </row>
    <row r="635" customHeight="1" spans="12:21">
      <c r="L635" s="116"/>
      <c r="N635" s="904"/>
      <c r="O635" s="904"/>
      <c r="P635" s="904"/>
      <c r="Q635" s="904"/>
      <c r="R635" s="904"/>
      <c r="S635" s="904"/>
      <c r="T635" s="904"/>
      <c r="U635" s="904"/>
    </row>
    <row r="636" customHeight="1" spans="12:21">
      <c r="L636" s="116"/>
      <c r="N636" s="904"/>
      <c r="O636" s="904"/>
      <c r="P636" s="904"/>
      <c r="Q636" s="904"/>
      <c r="R636" s="904"/>
      <c r="S636" s="904"/>
      <c r="T636" s="904"/>
      <c r="U636" s="904"/>
    </row>
    <row r="637" customHeight="1" spans="12:21">
      <c r="L637" s="116"/>
      <c r="N637" s="904"/>
      <c r="O637" s="904"/>
      <c r="P637" s="904"/>
      <c r="Q637" s="904"/>
      <c r="R637" s="904"/>
      <c r="S637" s="904"/>
      <c r="T637" s="904"/>
      <c r="U637" s="904"/>
    </row>
    <row r="638" customHeight="1" spans="12:21">
      <c r="L638" s="116"/>
      <c r="N638" s="904"/>
      <c r="O638" s="904"/>
      <c r="P638" s="904"/>
      <c r="Q638" s="904"/>
      <c r="R638" s="904"/>
      <c r="S638" s="904"/>
      <c r="T638" s="904"/>
      <c r="U638" s="904"/>
    </row>
    <row r="639" customHeight="1" spans="12:21">
      <c r="L639" s="116"/>
      <c r="N639" s="904"/>
      <c r="O639" s="904"/>
      <c r="P639" s="904"/>
      <c r="Q639" s="904"/>
      <c r="R639" s="904"/>
      <c r="S639" s="904"/>
      <c r="T639" s="904"/>
      <c r="U639" s="904"/>
    </row>
    <row r="640" customHeight="1" spans="12:21">
      <c r="L640" s="116"/>
      <c r="N640" s="904"/>
      <c r="O640" s="904"/>
      <c r="P640" s="904"/>
      <c r="Q640" s="904"/>
      <c r="R640" s="904"/>
      <c r="S640" s="904"/>
      <c r="T640" s="904"/>
      <c r="U640" s="904"/>
    </row>
    <row r="641" customHeight="1" spans="12:21">
      <c r="L641" s="116"/>
      <c r="N641" s="904"/>
      <c r="O641" s="904"/>
      <c r="P641" s="904"/>
      <c r="Q641" s="904"/>
      <c r="R641" s="904"/>
      <c r="S641" s="904"/>
      <c r="T641" s="904"/>
      <c r="U641" s="904"/>
    </row>
    <row r="642" customHeight="1" spans="12:21">
      <c r="L642" s="116"/>
      <c r="N642" s="904"/>
      <c r="O642" s="904"/>
      <c r="P642" s="904"/>
      <c r="Q642" s="904"/>
      <c r="R642" s="904"/>
      <c r="S642" s="904"/>
      <c r="T642" s="904"/>
      <c r="U642" s="904"/>
    </row>
    <row r="643" customHeight="1" spans="12:21">
      <c r="L643" s="116"/>
      <c r="N643" s="904"/>
      <c r="O643" s="904"/>
      <c r="P643" s="904"/>
      <c r="Q643" s="904"/>
      <c r="R643" s="904"/>
      <c r="S643" s="904"/>
      <c r="T643" s="904"/>
      <c r="U643" s="904"/>
    </row>
    <row r="644" customHeight="1" spans="12:21">
      <c r="L644" s="116"/>
      <c r="N644" s="904"/>
      <c r="O644" s="904"/>
      <c r="P644" s="904"/>
      <c r="Q644" s="904"/>
      <c r="R644" s="904"/>
      <c r="S644" s="904"/>
      <c r="T644" s="904"/>
      <c r="U644" s="904"/>
    </row>
    <row r="645" customHeight="1" spans="12:21">
      <c r="L645" s="116"/>
      <c r="N645" s="904"/>
      <c r="O645" s="904"/>
      <c r="P645" s="904"/>
      <c r="Q645" s="904"/>
      <c r="R645" s="904"/>
      <c r="S645" s="904"/>
      <c r="T645" s="904"/>
      <c r="U645" s="904"/>
    </row>
    <row r="646" customHeight="1" spans="12:21">
      <c r="L646" s="116"/>
      <c r="N646" s="904"/>
      <c r="O646" s="904"/>
      <c r="P646" s="904"/>
      <c r="Q646" s="904"/>
      <c r="R646" s="904"/>
      <c r="S646" s="904"/>
      <c r="T646" s="904"/>
      <c r="U646" s="904"/>
    </row>
    <row r="647" customHeight="1" spans="12:21">
      <c r="L647" s="116"/>
      <c r="N647" s="904"/>
      <c r="O647" s="904"/>
      <c r="P647" s="904"/>
      <c r="Q647" s="904"/>
      <c r="R647" s="904"/>
      <c r="S647" s="904"/>
      <c r="T647" s="904"/>
      <c r="U647" s="904"/>
    </row>
    <row r="648" customHeight="1" spans="12:21">
      <c r="L648" s="116"/>
      <c r="N648" s="904"/>
      <c r="O648" s="904"/>
      <c r="P648" s="904"/>
      <c r="Q648" s="904"/>
      <c r="R648" s="904"/>
      <c r="S648" s="904"/>
      <c r="T648" s="904"/>
      <c r="U648" s="904"/>
    </row>
    <row r="649" customHeight="1" spans="12:21">
      <c r="L649" s="116"/>
      <c r="N649" s="904"/>
      <c r="O649" s="904"/>
      <c r="P649" s="904"/>
      <c r="Q649" s="904"/>
      <c r="R649" s="904"/>
      <c r="S649" s="904"/>
      <c r="T649" s="904"/>
      <c r="U649" s="904"/>
    </row>
    <row r="650" customHeight="1" spans="12:21">
      <c r="L650" s="116"/>
      <c r="N650" s="904"/>
      <c r="O650" s="904"/>
      <c r="P650" s="904"/>
      <c r="Q650" s="904"/>
      <c r="R650" s="904"/>
      <c r="S650" s="904"/>
      <c r="T650" s="904"/>
      <c r="U650" s="904"/>
    </row>
    <row r="651" customHeight="1" spans="12:21">
      <c r="L651" s="116"/>
      <c r="N651" s="904"/>
      <c r="O651" s="904"/>
      <c r="P651" s="904"/>
      <c r="Q651" s="904"/>
      <c r="R651" s="904"/>
      <c r="S651" s="904"/>
      <c r="T651" s="904"/>
      <c r="U651" s="904"/>
    </row>
    <row r="652" customHeight="1" spans="12:21">
      <c r="L652" s="116"/>
      <c r="N652" s="904"/>
      <c r="O652" s="904"/>
      <c r="P652" s="904"/>
      <c r="Q652" s="904"/>
      <c r="R652" s="904"/>
      <c r="S652" s="904"/>
      <c r="T652" s="904"/>
      <c r="U652" s="904"/>
    </row>
    <row r="653" customHeight="1" spans="12:21">
      <c r="L653" s="116"/>
      <c r="N653" s="904"/>
      <c r="O653" s="904"/>
      <c r="P653" s="904"/>
      <c r="Q653" s="904"/>
      <c r="R653" s="904"/>
      <c r="S653" s="904"/>
      <c r="T653" s="904"/>
      <c r="U653" s="904"/>
    </row>
    <row r="654" customHeight="1" spans="12:21">
      <c r="L654" s="116"/>
      <c r="N654" s="904"/>
      <c r="O654" s="904"/>
      <c r="P654" s="904"/>
      <c r="Q654" s="904"/>
      <c r="R654" s="904"/>
      <c r="S654" s="904"/>
      <c r="T654" s="904"/>
      <c r="U654" s="904"/>
    </row>
    <row r="655" customHeight="1" spans="12:21">
      <c r="L655" s="116"/>
      <c r="N655" s="904"/>
      <c r="O655" s="904"/>
      <c r="P655" s="904"/>
      <c r="Q655" s="904"/>
      <c r="R655" s="904"/>
      <c r="S655" s="904"/>
      <c r="T655" s="904"/>
      <c r="U655" s="904"/>
    </row>
    <row r="656" customHeight="1" spans="12:21">
      <c r="L656" s="116"/>
      <c r="N656" s="904"/>
      <c r="O656" s="904"/>
      <c r="P656" s="904"/>
      <c r="Q656" s="904"/>
      <c r="R656" s="904"/>
      <c r="S656" s="904"/>
      <c r="T656" s="904"/>
      <c r="U656" s="904"/>
    </row>
    <row r="657" customHeight="1" spans="12:21">
      <c r="L657" s="116"/>
      <c r="N657" s="904"/>
      <c r="O657" s="904"/>
      <c r="P657" s="904"/>
      <c r="Q657" s="904"/>
      <c r="R657" s="904"/>
      <c r="S657" s="904"/>
      <c r="T657" s="904"/>
      <c r="U657" s="904"/>
    </row>
    <row r="658" customHeight="1" spans="12:21">
      <c r="L658" s="116"/>
      <c r="N658" s="904"/>
      <c r="O658" s="904"/>
      <c r="P658" s="904"/>
      <c r="Q658" s="904"/>
      <c r="R658" s="904"/>
      <c r="S658" s="904"/>
      <c r="T658" s="904"/>
      <c r="U658" s="904"/>
    </row>
    <row r="659" customHeight="1" spans="12:21">
      <c r="L659" s="116"/>
      <c r="N659" s="904"/>
      <c r="O659" s="904"/>
      <c r="P659" s="904"/>
      <c r="Q659" s="904"/>
      <c r="R659" s="904"/>
      <c r="S659" s="904"/>
      <c r="T659" s="904"/>
      <c r="U659" s="904"/>
    </row>
    <row r="660" customHeight="1" spans="12:21">
      <c r="L660" s="116"/>
      <c r="N660" s="904"/>
      <c r="O660" s="904"/>
      <c r="P660" s="904"/>
      <c r="Q660" s="904"/>
      <c r="R660" s="904"/>
      <c r="S660" s="904"/>
      <c r="T660" s="904"/>
      <c r="U660" s="904"/>
    </row>
    <row r="661" customHeight="1" spans="12:21">
      <c r="L661" s="116"/>
      <c r="N661" s="904"/>
      <c r="O661" s="904"/>
      <c r="P661" s="904"/>
      <c r="Q661" s="904"/>
      <c r="R661" s="904"/>
      <c r="S661" s="904"/>
      <c r="T661" s="904"/>
      <c r="U661" s="904"/>
    </row>
    <row r="662" customHeight="1" spans="12:21">
      <c r="L662" s="116"/>
      <c r="N662" s="904"/>
      <c r="O662" s="904"/>
      <c r="P662" s="904"/>
      <c r="Q662" s="904"/>
      <c r="R662" s="904"/>
      <c r="S662" s="904"/>
      <c r="T662" s="904"/>
      <c r="U662" s="904"/>
    </row>
    <row r="663" customHeight="1" spans="12:21">
      <c r="L663" s="116"/>
      <c r="N663" s="904"/>
      <c r="O663" s="904"/>
      <c r="P663" s="904"/>
      <c r="Q663" s="904"/>
      <c r="R663" s="904"/>
      <c r="S663" s="904"/>
      <c r="T663" s="904"/>
      <c r="U663" s="904"/>
    </row>
    <row r="664" customHeight="1" spans="12:21">
      <c r="L664" s="116"/>
      <c r="N664" s="904"/>
      <c r="O664" s="904"/>
      <c r="P664" s="904"/>
      <c r="Q664" s="904"/>
      <c r="R664" s="904"/>
      <c r="S664" s="904"/>
      <c r="T664" s="904"/>
      <c r="U664" s="904"/>
    </row>
    <row r="665" customHeight="1" spans="12:21">
      <c r="L665" s="116"/>
      <c r="N665" s="904"/>
      <c r="O665" s="904"/>
      <c r="P665" s="904"/>
      <c r="Q665" s="904"/>
      <c r="R665" s="904"/>
      <c r="S665" s="904"/>
      <c r="T665" s="904"/>
      <c r="U665" s="904"/>
    </row>
    <row r="666" customHeight="1" spans="12:21">
      <c r="L666" s="116"/>
      <c r="N666" s="904"/>
      <c r="O666" s="904"/>
      <c r="P666" s="904"/>
      <c r="Q666" s="904"/>
      <c r="R666" s="904"/>
      <c r="S666" s="904"/>
      <c r="T666" s="904"/>
      <c r="U666" s="904"/>
    </row>
    <row r="667" customHeight="1" spans="12:21">
      <c r="L667" s="116"/>
      <c r="N667" s="904"/>
      <c r="O667" s="904"/>
      <c r="P667" s="904"/>
      <c r="Q667" s="904"/>
      <c r="R667" s="904"/>
      <c r="S667" s="904"/>
      <c r="T667" s="904"/>
      <c r="U667" s="904"/>
    </row>
    <row r="668" customHeight="1" spans="12:21">
      <c r="L668" s="116"/>
      <c r="N668" s="904"/>
      <c r="O668" s="904"/>
      <c r="P668" s="904"/>
      <c r="Q668" s="904"/>
      <c r="R668" s="904"/>
      <c r="S668" s="904"/>
      <c r="T668" s="904"/>
      <c r="U668" s="904"/>
    </row>
    <row r="669" customHeight="1" spans="12:21">
      <c r="L669" s="116"/>
      <c r="N669" s="904"/>
      <c r="O669" s="904"/>
      <c r="P669" s="904"/>
      <c r="Q669" s="904"/>
      <c r="R669" s="904"/>
      <c r="S669" s="904"/>
      <c r="T669" s="904"/>
      <c r="U669" s="904"/>
    </row>
    <row r="670" customHeight="1" spans="12:21">
      <c r="L670" s="116"/>
      <c r="N670" s="904"/>
      <c r="O670" s="904"/>
      <c r="P670" s="904"/>
      <c r="Q670" s="904"/>
      <c r="R670" s="904"/>
      <c r="S670" s="904"/>
      <c r="T670" s="904"/>
      <c r="U670" s="904"/>
    </row>
    <row r="671" customHeight="1" spans="12:21">
      <c r="L671" s="116"/>
      <c r="N671" s="904"/>
      <c r="O671" s="904"/>
      <c r="P671" s="904"/>
      <c r="Q671" s="904"/>
      <c r="R671" s="904"/>
      <c r="S671" s="904"/>
      <c r="T671" s="904"/>
      <c r="U671" s="904"/>
    </row>
    <row r="672" customHeight="1" spans="12:21">
      <c r="L672" s="116"/>
      <c r="N672" s="904"/>
      <c r="O672" s="904"/>
      <c r="P672" s="904"/>
      <c r="Q672" s="904"/>
      <c r="R672" s="904"/>
      <c r="S672" s="904"/>
      <c r="T672" s="904"/>
      <c r="U672" s="904"/>
    </row>
    <row r="673" customHeight="1" spans="12:21">
      <c r="L673" s="116"/>
      <c r="N673" s="904"/>
      <c r="O673" s="904"/>
      <c r="P673" s="904"/>
      <c r="Q673" s="904"/>
      <c r="R673" s="904"/>
      <c r="S673" s="904"/>
      <c r="T673" s="904"/>
      <c r="U673" s="904"/>
    </row>
    <row r="674" customHeight="1" spans="12:21">
      <c r="L674" s="116"/>
      <c r="N674" s="904"/>
      <c r="O674" s="904"/>
      <c r="P674" s="904"/>
      <c r="Q674" s="904"/>
      <c r="R674" s="904"/>
      <c r="S674" s="904"/>
      <c r="T674" s="904"/>
      <c r="U674" s="904"/>
    </row>
    <row r="675" customHeight="1" spans="12:21">
      <c r="L675" s="116"/>
      <c r="N675" s="904"/>
      <c r="O675" s="904"/>
      <c r="P675" s="904"/>
      <c r="Q675" s="904"/>
      <c r="R675" s="904"/>
      <c r="S675" s="904"/>
      <c r="T675" s="904"/>
      <c r="U675" s="904"/>
    </row>
    <row r="676" customHeight="1" spans="12:21">
      <c r="L676" s="116"/>
      <c r="N676" s="904"/>
      <c r="O676" s="904"/>
      <c r="P676" s="904"/>
      <c r="Q676" s="904"/>
      <c r="R676" s="904"/>
      <c r="S676" s="904"/>
      <c r="T676" s="904"/>
      <c r="U676" s="904"/>
    </row>
    <row r="677" customHeight="1" spans="12:21">
      <c r="L677" s="116"/>
      <c r="N677" s="904"/>
      <c r="O677" s="904"/>
      <c r="P677" s="904"/>
      <c r="Q677" s="904"/>
      <c r="R677" s="904"/>
      <c r="S677" s="904"/>
      <c r="T677" s="904"/>
      <c r="U677" s="904"/>
    </row>
    <row r="678" customHeight="1" spans="12:21">
      <c r="L678" s="116"/>
      <c r="N678" s="904"/>
      <c r="O678" s="904"/>
      <c r="P678" s="904"/>
      <c r="Q678" s="904"/>
      <c r="R678" s="904"/>
      <c r="S678" s="904"/>
      <c r="T678" s="904"/>
      <c r="U678" s="904"/>
    </row>
    <row r="679" customHeight="1" spans="12:21">
      <c r="L679" s="116"/>
      <c r="N679" s="904"/>
      <c r="O679" s="904"/>
      <c r="P679" s="904"/>
      <c r="Q679" s="904"/>
      <c r="R679" s="904"/>
      <c r="S679" s="904"/>
      <c r="T679" s="904"/>
      <c r="U679" s="904"/>
    </row>
    <row r="680" customHeight="1" spans="12:21">
      <c r="L680" s="116"/>
      <c r="N680" s="904"/>
      <c r="O680" s="904"/>
      <c r="P680" s="904"/>
      <c r="Q680" s="904"/>
      <c r="R680" s="904"/>
      <c r="S680" s="904"/>
      <c r="T680" s="904"/>
      <c r="U680" s="904"/>
    </row>
    <row r="681" customHeight="1" spans="12:21">
      <c r="L681" s="116"/>
      <c r="N681" s="904"/>
      <c r="O681" s="904"/>
      <c r="P681" s="904"/>
      <c r="Q681" s="904"/>
      <c r="R681" s="904"/>
      <c r="S681" s="904"/>
      <c r="T681" s="904"/>
      <c r="U681" s="904"/>
    </row>
    <row r="682" customHeight="1" spans="12:21">
      <c r="L682" s="116"/>
      <c r="N682" s="904"/>
      <c r="O682" s="904"/>
      <c r="P682" s="904"/>
      <c r="Q682" s="904"/>
      <c r="R682" s="904"/>
      <c r="S682" s="904"/>
      <c r="T682" s="904"/>
      <c r="U682" s="904"/>
    </row>
    <row r="683" customHeight="1" spans="12:21">
      <c r="L683" s="116"/>
      <c r="N683" s="904"/>
      <c r="O683" s="904"/>
      <c r="P683" s="904"/>
      <c r="Q683" s="904"/>
      <c r="R683" s="904"/>
      <c r="S683" s="904"/>
      <c r="T683" s="904"/>
      <c r="U683" s="904"/>
    </row>
    <row r="684" customHeight="1" spans="12:21">
      <c r="L684" s="116"/>
      <c r="N684" s="904"/>
      <c r="O684" s="904"/>
      <c r="P684" s="904"/>
      <c r="Q684" s="904"/>
      <c r="R684" s="904"/>
      <c r="S684" s="904"/>
      <c r="T684" s="904"/>
      <c r="U684" s="904"/>
    </row>
    <row r="685" customHeight="1" spans="12:21">
      <c r="L685" s="116"/>
      <c r="N685" s="904"/>
      <c r="O685" s="904"/>
      <c r="P685" s="904"/>
      <c r="Q685" s="904"/>
      <c r="R685" s="904"/>
      <c r="S685" s="904"/>
      <c r="T685" s="904"/>
      <c r="U685" s="904"/>
    </row>
    <row r="686" customHeight="1" spans="12:21">
      <c r="L686" s="116"/>
      <c r="N686" s="904"/>
      <c r="O686" s="904"/>
      <c r="P686" s="904"/>
      <c r="Q686" s="904"/>
      <c r="R686" s="904"/>
      <c r="S686" s="904"/>
      <c r="T686" s="904"/>
      <c r="U686" s="904"/>
    </row>
    <row r="687" customHeight="1" spans="12:21">
      <c r="L687" s="116"/>
      <c r="N687" s="904"/>
      <c r="O687" s="904"/>
      <c r="P687" s="904"/>
      <c r="Q687" s="904"/>
      <c r="R687" s="904"/>
      <c r="S687" s="904"/>
      <c r="T687" s="904"/>
      <c r="U687" s="904"/>
    </row>
    <row r="688" customHeight="1" spans="12:21">
      <c r="L688" s="116"/>
      <c r="N688" s="904"/>
      <c r="O688" s="904"/>
      <c r="P688" s="904"/>
      <c r="Q688" s="904"/>
      <c r="R688" s="904"/>
      <c r="S688" s="904"/>
      <c r="T688" s="904"/>
      <c r="U688" s="904"/>
    </row>
    <row r="689" customHeight="1" spans="12:21">
      <c r="L689" s="116"/>
      <c r="N689" s="904"/>
      <c r="O689" s="904"/>
      <c r="P689" s="904"/>
      <c r="Q689" s="904"/>
      <c r="R689" s="904"/>
      <c r="S689" s="904"/>
      <c r="T689" s="904"/>
      <c r="U689" s="904"/>
    </row>
    <row r="690" customHeight="1" spans="12:21">
      <c r="L690" s="116"/>
      <c r="N690" s="904"/>
      <c r="O690" s="904"/>
      <c r="P690" s="904"/>
      <c r="Q690" s="904"/>
      <c r="R690" s="904"/>
      <c r="S690" s="904"/>
      <c r="T690" s="904"/>
      <c r="U690" s="904"/>
    </row>
    <row r="691" customHeight="1" spans="12:21">
      <c r="L691" s="116"/>
      <c r="N691" s="904"/>
      <c r="O691" s="904"/>
      <c r="P691" s="904"/>
      <c r="Q691" s="904"/>
      <c r="R691" s="904"/>
      <c r="S691" s="904"/>
      <c r="T691" s="904"/>
      <c r="U691" s="904"/>
    </row>
    <row r="692" customHeight="1" spans="12:21">
      <c r="L692" s="116"/>
      <c r="N692" s="904"/>
      <c r="O692" s="904"/>
      <c r="P692" s="904"/>
      <c r="Q692" s="904"/>
      <c r="R692" s="904"/>
      <c r="S692" s="904"/>
      <c r="T692" s="904"/>
      <c r="U692" s="904"/>
    </row>
    <row r="693" customHeight="1" spans="12:21">
      <c r="L693" s="116"/>
      <c r="N693" s="904"/>
      <c r="O693" s="904"/>
      <c r="P693" s="904"/>
      <c r="Q693" s="904"/>
      <c r="R693" s="904"/>
      <c r="S693" s="904"/>
      <c r="T693" s="904"/>
      <c r="U693" s="904"/>
    </row>
    <row r="694" customHeight="1" spans="12:21">
      <c r="L694" s="116"/>
      <c r="N694" s="904"/>
      <c r="O694" s="904"/>
      <c r="P694" s="904"/>
      <c r="Q694" s="904"/>
      <c r="R694" s="904"/>
      <c r="S694" s="904"/>
      <c r="T694" s="904"/>
      <c r="U694" s="904"/>
    </row>
    <row r="695" customHeight="1" spans="12:21">
      <c r="L695" s="116"/>
      <c r="N695" s="904"/>
      <c r="O695" s="904"/>
      <c r="P695" s="904"/>
      <c r="Q695" s="904"/>
      <c r="R695" s="904"/>
      <c r="S695" s="904"/>
      <c r="T695" s="904"/>
      <c r="U695" s="904"/>
    </row>
    <row r="696" customHeight="1" spans="12:21">
      <c r="L696" s="116"/>
      <c r="N696" s="904"/>
      <c r="O696" s="904"/>
      <c r="P696" s="904"/>
      <c r="Q696" s="904"/>
      <c r="R696" s="904"/>
      <c r="S696" s="904"/>
      <c r="T696" s="904"/>
      <c r="U696" s="904"/>
    </row>
    <row r="697" customHeight="1" spans="12:21">
      <c r="L697" s="116"/>
      <c r="N697" s="904"/>
      <c r="O697" s="904"/>
      <c r="P697" s="904"/>
      <c r="Q697" s="904"/>
      <c r="R697" s="904"/>
      <c r="S697" s="904"/>
      <c r="T697" s="904"/>
      <c r="U697" s="904"/>
    </row>
    <row r="698" customHeight="1" spans="12:21">
      <c r="L698" s="116"/>
      <c r="N698" s="904"/>
      <c r="O698" s="904"/>
      <c r="P698" s="904"/>
      <c r="Q698" s="904"/>
      <c r="R698" s="904"/>
      <c r="S698" s="904"/>
      <c r="T698" s="904"/>
      <c r="U698" s="904"/>
    </row>
    <row r="699" customHeight="1" spans="12:21">
      <c r="L699" s="116"/>
      <c r="N699" s="904"/>
      <c r="O699" s="904"/>
      <c r="P699" s="904"/>
      <c r="Q699" s="904"/>
      <c r="R699" s="904"/>
      <c r="S699" s="904"/>
      <c r="T699" s="904"/>
      <c r="U699" s="904"/>
    </row>
    <row r="700" customHeight="1" spans="12:21">
      <c r="L700" s="116"/>
      <c r="N700" s="904"/>
      <c r="O700" s="904"/>
      <c r="P700" s="904"/>
      <c r="Q700" s="904"/>
      <c r="R700" s="904"/>
      <c r="S700" s="904"/>
      <c r="T700" s="904"/>
      <c r="U700" s="904"/>
    </row>
    <row r="701" customHeight="1" spans="12:21">
      <c r="L701" s="116"/>
      <c r="N701" s="904"/>
      <c r="O701" s="904"/>
      <c r="P701" s="904"/>
      <c r="Q701" s="904"/>
      <c r="R701" s="904"/>
      <c r="S701" s="904"/>
      <c r="T701" s="904"/>
      <c r="U701" s="904"/>
    </row>
    <row r="702" customHeight="1" spans="12:21">
      <c r="L702" s="116"/>
      <c r="N702" s="904"/>
      <c r="O702" s="904"/>
      <c r="P702" s="904"/>
      <c r="Q702" s="904"/>
      <c r="R702" s="904"/>
      <c r="S702" s="904"/>
      <c r="T702" s="904"/>
      <c r="U702" s="904"/>
    </row>
    <row r="703" customHeight="1" spans="12:21">
      <c r="L703" s="116"/>
      <c r="N703" s="904"/>
      <c r="O703" s="904"/>
      <c r="P703" s="904"/>
      <c r="Q703" s="904"/>
      <c r="R703" s="904"/>
      <c r="S703" s="904"/>
      <c r="T703" s="904"/>
      <c r="U703" s="904"/>
    </row>
    <row r="704" customHeight="1" spans="12:21">
      <c r="L704" s="116"/>
      <c r="N704" s="904"/>
      <c r="O704" s="904"/>
      <c r="P704" s="904"/>
      <c r="Q704" s="904"/>
      <c r="R704" s="904"/>
      <c r="S704" s="904"/>
      <c r="T704" s="904"/>
      <c r="U704" s="904"/>
    </row>
    <row r="705" customHeight="1" spans="12:21">
      <c r="L705" s="116"/>
      <c r="N705" s="904"/>
      <c r="O705" s="904"/>
      <c r="P705" s="904"/>
      <c r="Q705" s="904"/>
      <c r="R705" s="904"/>
      <c r="S705" s="904"/>
      <c r="T705" s="904"/>
      <c r="U705" s="904"/>
    </row>
    <row r="706" customHeight="1" spans="12:21">
      <c r="L706" s="116"/>
      <c r="N706" s="904"/>
      <c r="O706" s="904"/>
      <c r="P706" s="904"/>
      <c r="Q706" s="904"/>
      <c r="R706" s="904"/>
      <c r="S706" s="904"/>
      <c r="T706" s="904"/>
      <c r="U706" s="904"/>
    </row>
    <row r="707" customHeight="1" spans="12:21">
      <c r="L707" s="116"/>
      <c r="N707" s="904"/>
      <c r="O707" s="904"/>
      <c r="P707" s="904"/>
      <c r="Q707" s="904"/>
      <c r="R707" s="904"/>
      <c r="S707" s="904"/>
      <c r="T707" s="904"/>
      <c r="U707" s="904"/>
    </row>
    <row r="708" customHeight="1" spans="12:21">
      <c r="L708" s="116"/>
      <c r="N708" s="904"/>
      <c r="O708" s="904"/>
      <c r="P708" s="904"/>
      <c r="Q708" s="904"/>
      <c r="R708" s="904"/>
      <c r="S708" s="904"/>
      <c r="T708" s="904"/>
      <c r="U708" s="904"/>
    </row>
    <row r="709" customHeight="1" spans="12:21">
      <c r="L709" s="116"/>
      <c r="N709" s="904"/>
      <c r="O709" s="904"/>
      <c r="P709" s="904"/>
      <c r="Q709" s="904"/>
      <c r="R709" s="904"/>
      <c r="S709" s="904"/>
      <c r="T709" s="904"/>
      <c r="U709" s="904"/>
    </row>
    <row r="710" customHeight="1" spans="12:21">
      <c r="L710" s="116"/>
      <c r="N710" s="904"/>
      <c r="O710" s="904"/>
      <c r="P710" s="904"/>
      <c r="Q710" s="904"/>
      <c r="R710" s="904"/>
      <c r="S710" s="904"/>
      <c r="T710" s="904"/>
      <c r="U710" s="904"/>
    </row>
    <row r="711" customHeight="1" spans="12:21">
      <c r="L711" s="116"/>
      <c r="N711" s="904"/>
      <c r="O711" s="904"/>
      <c r="P711" s="904"/>
      <c r="Q711" s="904"/>
      <c r="R711" s="904"/>
      <c r="S711" s="904"/>
      <c r="T711" s="904"/>
      <c r="U711" s="904"/>
    </row>
    <row r="712" customHeight="1" spans="12:21">
      <c r="L712" s="116"/>
      <c r="N712" s="904"/>
      <c r="O712" s="904"/>
      <c r="P712" s="904"/>
      <c r="Q712" s="904"/>
      <c r="R712" s="904"/>
      <c r="S712" s="904"/>
      <c r="T712" s="904"/>
      <c r="U712" s="904"/>
    </row>
    <row r="713" customHeight="1" spans="12:21">
      <c r="L713" s="116"/>
      <c r="N713" s="904"/>
      <c r="O713" s="904"/>
      <c r="P713" s="904"/>
      <c r="Q713" s="904"/>
      <c r="R713" s="904"/>
      <c r="S713" s="904"/>
      <c r="T713" s="904"/>
      <c r="U713" s="904"/>
    </row>
    <row r="714" customHeight="1" spans="12:21">
      <c r="L714" s="116"/>
      <c r="N714" s="904"/>
      <c r="O714" s="904"/>
      <c r="P714" s="904"/>
      <c r="Q714" s="904"/>
      <c r="R714" s="904"/>
      <c r="S714" s="904"/>
      <c r="T714" s="904"/>
      <c r="U714" s="904"/>
    </row>
    <row r="715" customHeight="1" spans="12:21">
      <c r="L715" s="116"/>
      <c r="N715" s="904"/>
      <c r="O715" s="904"/>
      <c r="P715" s="904"/>
      <c r="Q715" s="904"/>
      <c r="R715" s="904"/>
      <c r="S715" s="904"/>
      <c r="T715" s="904"/>
      <c r="U715" s="904"/>
    </row>
    <row r="716" customHeight="1" spans="12:21">
      <c r="L716" s="116"/>
      <c r="N716" s="904"/>
      <c r="O716" s="904"/>
      <c r="P716" s="904"/>
      <c r="Q716" s="904"/>
      <c r="R716" s="904"/>
      <c r="S716" s="904"/>
      <c r="T716" s="904"/>
      <c r="U716" s="904"/>
    </row>
    <row r="717" customHeight="1" spans="12:21">
      <c r="L717" s="116"/>
      <c r="N717" s="904"/>
      <c r="O717" s="904"/>
      <c r="P717" s="904"/>
      <c r="Q717" s="904"/>
      <c r="R717" s="904"/>
      <c r="S717" s="904"/>
      <c r="T717" s="904"/>
      <c r="U717" s="904"/>
    </row>
    <row r="718" customHeight="1" spans="12:21">
      <c r="L718" s="116"/>
      <c r="N718" s="904"/>
      <c r="O718" s="904"/>
      <c r="P718" s="904"/>
      <c r="Q718" s="904"/>
      <c r="R718" s="904"/>
      <c r="S718" s="904"/>
      <c r="T718" s="904"/>
      <c r="U718" s="904"/>
    </row>
    <row r="719" customHeight="1" spans="12:21">
      <c r="L719" s="116"/>
      <c r="N719" s="904"/>
      <c r="O719" s="904"/>
      <c r="P719" s="904"/>
      <c r="Q719" s="904"/>
      <c r="R719" s="904"/>
      <c r="S719" s="904"/>
      <c r="T719" s="904"/>
      <c r="U719" s="904"/>
    </row>
    <row r="720" customHeight="1" spans="12:21">
      <c r="L720" s="116"/>
      <c r="N720" s="904"/>
      <c r="O720" s="904"/>
      <c r="P720" s="904"/>
      <c r="Q720" s="904"/>
      <c r="R720" s="904"/>
      <c r="S720" s="904"/>
      <c r="T720" s="904"/>
      <c r="U720" s="904"/>
    </row>
    <row r="721" customHeight="1" spans="12:21">
      <c r="L721" s="116"/>
      <c r="N721" s="904"/>
      <c r="O721" s="904"/>
      <c r="P721" s="904"/>
      <c r="Q721" s="904"/>
      <c r="R721" s="904"/>
      <c r="S721" s="904"/>
      <c r="T721" s="904"/>
      <c r="U721" s="904"/>
    </row>
    <row r="722" customHeight="1" spans="12:21">
      <c r="L722" s="116"/>
      <c r="N722" s="904"/>
      <c r="O722" s="904"/>
      <c r="P722" s="904"/>
      <c r="Q722" s="904"/>
      <c r="R722" s="904"/>
      <c r="S722" s="904"/>
      <c r="T722" s="904"/>
      <c r="U722" s="904"/>
    </row>
    <row r="723" customHeight="1" spans="12:21">
      <c r="L723" s="116"/>
      <c r="N723" s="904"/>
      <c r="O723" s="904"/>
      <c r="P723" s="904"/>
      <c r="Q723" s="904"/>
      <c r="R723" s="904"/>
      <c r="S723" s="904"/>
      <c r="T723" s="904"/>
      <c r="U723" s="904"/>
    </row>
    <row r="724" customHeight="1" spans="12:21">
      <c r="L724" s="116"/>
      <c r="N724" s="904"/>
      <c r="O724" s="904"/>
      <c r="P724" s="904"/>
      <c r="Q724" s="904"/>
      <c r="R724" s="904"/>
      <c r="S724" s="904"/>
      <c r="T724" s="904"/>
      <c r="U724" s="904"/>
    </row>
    <row r="725" customHeight="1" spans="12:21">
      <c r="L725" s="116"/>
      <c r="N725" s="904"/>
      <c r="O725" s="904"/>
      <c r="P725" s="904"/>
      <c r="Q725" s="904"/>
      <c r="R725" s="904"/>
      <c r="S725" s="904"/>
      <c r="T725" s="904"/>
      <c r="U725" s="904"/>
    </row>
    <row r="726" customHeight="1" spans="12:21">
      <c r="L726" s="116"/>
      <c r="N726" s="904"/>
      <c r="O726" s="904"/>
      <c r="P726" s="904"/>
      <c r="Q726" s="904"/>
      <c r="R726" s="904"/>
      <c r="S726" s="904"/>
      <c r="T726" s="904"/>
      <c r="U726" s="904"/>
    </row>
    <row r="727" customHeight="1" spans="12:21">
      <c r="L727" s="116"/>
      <c r="N727" s="904"/>
      <c r="O727" s="904"/>
      <c r="P727" s="904"/>
      <c r="Q727" s="904"/>
      <c r="R727" s="904"/>
      <c r="S727" s="904"/>
      <c r="T727" s="904"/>
      <c r="U727" s="904"/>
    </row>
    <row r="728" customHeight="1" spans="12:21">
      <c r="L728" s="116"/>
      <c r="N728" s="904"/>
      <c r="O728" s="904"/>
      <c r="P728" s="904"/>
      <c r="Q728" s="904"/>
      <c r="R728" s="904"/>
      <c r="S728" s="904"/>
      <c r="T728" s="904"/>
      <c r="U728" s="904"/>
    </row>
    <row r="729" customHeight="1" spans="12:21">
      <c r="L729" s="116"/>
      <c r="N729" s="904"/>
      <c r="O729" s="904"/>
      <c r="P729" s="904"/>
      <c r="Q729" s="904"/>
      <c r="R729" s="904"/>
      <c r="S729" s="904"/>
      <c r="T729" s="904"/>
      <c r="U729" s="904"/>
    </row>
    <row r="730" customHeight="1" spans="12:21">
      <c r="L730" s="116"/>
      <c r="N730" s="904"/>
      <c r="O730" s="904"/>
      <c r="P730" s="904"/>
      <c r="Q730" s="904"/>
      <c r="R730" s="904"/>
      <c r="S730" s="904"/>
      <c r="T730" s="904"/>
      <c r="U730" s="904"/>
    </row>
    <row r="731" customHeight="1" spans="12:21">
      <c r="L731" s="116"/>
      <c r="N731" s="904"/>
      <c r="O731" s="904"/>
      <c r="P731" s="904"/>
      <c r="Q731" s="904"/>
      <c r="R731" s="904"/>
      <c r="S731" s="904"/>
      <c r="T731" s="904"/>
      <c r="U731" s="904"/>
    </row>
    <row r="732" customHeight="1" spans="12:21">
      <c r="L732" s="116"/>
      <c r="N732" s="904"/>
      <c r="O732" s="904"/>
      <c r="P732" s="904"/>
      <c r="Q732" s="904"/>
      <c r="R732" s="904"/>
      <c r="S732" s="904"/>
      <c r="T732" s="904"/>
      <c r="U732" s="904"/>
    </row>
    <row r="733" customHeight="1" spans="12:21">
      <c r="L733" s="116"/>
      <c r="N733" s="904"/>
      <c r="O733" s="904"/>
      <c r="P733" s="904"/>
      <c r="Q733" s="904"/>
      <c r="R733" s="904"/>
      <c r="S733" s="904"/>
      <c r="T733" s="904"/>
      <c r="U733" s="904"/>
    </row>
    <row r="734" customHeight="1" spans="12:21">
      <c r="L734" s="116"/>
      <c r="N734" s="904"/>
      <c r="O734" s="904"/>
      <c r="P734" s="904"/>
      <c r="Q734" s="904"/>
      <c r="R734" s="904"/>
      <c r="S734" s="904"/>
      <c r="T734" s="904"/>
      <c r="U734" s="904"/>
    </row>
    <row r="735" customHeight="1" spans="12:21">
      <c r="L735" s="116"/>
      <c r="N735" s="904"/>
      <c r="O735" s="904"/>
      <c r="P735" s="904"/>
      <c r="Q735" s="904"/>
      <c r="R735" s="904"/>
      <c r="S735" s="904"/>
      <c r="T735" s="904"/>
      <c r="U735" s="904"/>
    </row>
    <row r="736" customHeight="1" spans="12:21">
      <c r="L736" s="116"/>
      <c r="N736" s="904"/>
      <c r="O736" s="904"/>
      <c r="P736" s="904"/>
      <c r="Q736" s="904"/>
      <c r="R736" s="904"/>
      <c r="S736" s="904"/>
      <c r="T736" s="904"/>
      <c r="U736" s="904"/>
    </row>
    <row r="737" customHeight="1" spans="12:21">
      <c r="L737" s="116"/>
      <c r="N737" s="904"/>
      <c r="O737" s="904"/>
      <c r="P737" s="904"/>
      <c r="Q737" s="904"/>
      <c r="R737" s="904"/>
      <c r="S737" s="904"/>
      <c r="T737" s="904"/>
      <c r="U737" s="904"/>
    </row>
    <row r="738" customHeight="1" spans="12:21">
      <c r="L738" s="116"/>
      <c r="N738" s="904"/>
      <c r="O738" s="904"/>
      <c r="P738" s="904"/>
      <c r="Q738" s="904"/>
      <c r="R738" s="904"/>
      <c r="S738" s="904"/>
      <c r="T738" s="904"/>
      <c r="U738" s="904"/>
    </row>
    <row r="739" customHeight="1" spans="12:21">
      <c r="L739" s="116"/>
      <c r="N739" s="904"/>
      <c r="O739" s="904"/>
      <c r="P739" s="904"/>
      <c r="Q739" s="904"/>
      <c r="R739" s="904"/>
      <c r="S739" s="904"/>
      <c r="T739" s="904"/>
      <c r="U739" s="904"/>
    </row>
    <row r="740" customHeight="1" spans="12:21">
      <c r="L740" s="116"/>
      <c r="N740" s="904"/>
      <c r="O740" s="904"/>
      <c r="P740" s="904"/>
      <c r="Q740" s="904"/>
      <c r="R740" s="904"/>
      <c r="S740" s="904"/>
      <c r="T740" s="904"/>
      <c r="U740" s="904"/>
    </row>
    <row r="741" customHeight="1" spans="12:21">
      <c r="L741" s="116"/>
      <c r="N741" s="904"/>
      <c r="O741" s="904"/>
      <c r="P741" s="904"/>
      <c r="Q741" s="904"/>
      <c r="R741" s="904"/>
      <c r="S741" s="904"/>
      <c r="T741" s="904"/>
      <c r="U741" s="904"/>
    </row>
    <row r="742" customHeight="1" spans="12:21">
      <c r="L742" s="116"/>
      <c r="N742" s="904"/>
      <c r="O742" s="904"/>
      <c r="P742" s="904"/>
      <c r="Q742" s="904"/>
      <c r="R742" s="904"/>
      <c r="S742" s="904"/>
      <c r="T742" s="904"/>
      <c r="U742" s="904"/>
    </row>
    <row r="743" customHeight="1" spans="12:21">
      <c r="L743" s="116"/>
      <c r="N743" s="904"/>
      <c r="O743" s="904"/>
      <c r="P743" s="904"/>
      <c r="Q743" s="904"/>
      <c r="R743" s="904"/>
      <c r="S743" s="904"/>
      <c r="T743" s="904"/>
      <c r="U743" s="904"/>
    </row>
    <row r="744" customHeight="1" spans="12:21">
      <c r="L744" s="116"/>
      <c r="N744" s="904"/>
      <c r="O744" s="904"/>
      <c r="P744" s="904"/>
      <c r="Q744" s="904"/>
      <c r="R744" s="904"/>
      <c r="S744" s="904"/>
      <c r="T744" s="904"/>
      <c r="U744" s="904"/>
    </row>
    <row r="745" customHeight="1" spans="12:21">
      <c r="L745" s="116"/>
      <c r="N745" s="904"/>
      <c r="O745" s="904"/>
      <c r="P745" s="904"/>
      <c r="Q745" s="904"/>
      <c r="R745" s="904"/>
      <c r="S745" s="904"/>
      <c r="T745" s="904"/>
      <c r="U745" s="904"/>
    </row>
    <row r="746" customHeight="1" spans="12:21">
      <c r="L746" s="116"/>
      <c r="N746" s="904"/>
      <c r="O746" s="904"/>
      <c r="P746" s="904"/>
      <c r="Q746" s="904"/>
      <c r="R746" s="904"/>
      <c r="S746" s="904"/>
      <c r="T746" s="904"/>
      <c r="U746" s="904"/>
    </row>
    <row r="747" customHeight="1" spans="12:21">
      <c r="L747" s="116"/>
      <c r="N747" s="904"/>
      <c r="O747" s="904"/>
      <c r="P747" s="904"/>
      <c r="Q747" s="904"/>
      <c r="R747" s="904"/>
      <c r="S747" s="904"/>
      <c r="T747" s="904"/>
      <c r="U747" s="904"/>
    </row>
    <row r="748" customHeight="1" spans="12:21">
      <c r="L748" s="116"/>
      <c r="N748" s="904"/>
      <c r="O748" s="904"/>
      <c r="P748" s="904"/>
      <c r="Q748" s="904"/>
      <c r="R748" s="904"/>
      <c r="S748" s="904"/>
      <c r="T748" s="904"/>
      <c r="U748" s="904"/>
    </row>
    <row r="749" customHeight="1" spans="12:21">
      <c r="L749" s="116"/>
      <c r="N749" s="904"/>
      <c r="O749" s="904"/>
      <c r="P749" s="904"/>
      <c r="Q749" s="904"/>
      <c r="R749" s="904"/>
      <c r="S749" s="904"/>
      <c r="T749" s="904"/>
      <c r="U749" s="904"/>
    </row>
    <row r="750" customHeight="1" spans="12:21">
      <c r="L750" s="116"/>
      <c r="N750" s="904"/>
      <c r="O750" s="904"/>
      <c r="P750" s="904"/>
      <c r="Q750" s="904"/>
      <c r="R750" s="904"/>
      <c r="S750" s="904"/>
      <c r="T750" s="904"/>
      <c r="U750" s="904"/>
    </row>
    <row r="751" customHeight="1" spans="12:21">
      <c r="L751" s="116"/>
      <c r="N751" s="904"/>
      <c r="O751" s="904"/>
      <c r="P751" s="904"/>
      <c r="Q751" s="904"/>
      <c r="R751" s="904"/>
      <c r="S751" s="904"/>
      <c r="T751" s="904"/>
      <c r="U751" s="904"/>
    </row>
    <row r="752" customHeight="1" spans="12:21">
      <c r="L752" s="116"/>
      <c r="N752" s="904"/>
      <c r="O752" s="904"/>
      <c r="P752" s="904"/>
      <c r="Q752" s="904"/>
      <c r="R752" s="904"/>
      <c r="S752" s="904"/>
      <c r="T752" s="904"/>
      <c r="U752" s="904"/>
    </row>
    <row r="753" customHeight="1" spans="12:21">
      <c r="L753" s="116"/>
      <c r="N753" s="904"/>
      <c r="O753" s="904"/>
      <c r="P753" s="904"/>
      <c r="Q753" s="904"/>
      <c r="R753" s="904"/>
      <c r="S753" s="904"/>
      <c r="T753" s="904"/>
      <c r="U753" s="904"/>
    </row>
    <row r="754" customHeight="1" spans="12:21">
      <c r="L754" s="116"/>
      <c r="N754" s="904"/>
      <c r="O754" s="904"/>
      <c r="P754" s="904"/>
      <c r="Q754" s="904"/>
      <c r="R754" s="904"/>
      <c r="S754" s="904"/>
      <c r="T754" s="904"/>
      <c r="U754" s="904"/>
    </row>
    <row r="755" customHeight="1" spans="12:21">
      <c r="L755" s="116"/>
      <c r="N755" s="904"/>
      <c r="O755" s="904"/>
      <c r="P755" s="904"/>
      <c r="Q755" s="904"/>
      <c r="R755" s="904"/>
      <c r="S755" s="904"/>
      <c r="T755" s="904"/>
      <c r="U755" s="904"/>
    </row>
    <row r="756" customHeight="1" spans="12:21">
      <c r="L756" s="116"/>
      <c r="N756" s="904"/>
      <c r="O756" s="904"/>
      <c r="P756" s="904"/>
      <c r="Q756" s="904"/>
      <c r="R756" s="904"/>
      <c r="S756" s="904"/>
      <c r="T756" s="904"/>
      <c r="U756" s="904"/>
    </row>
    <row r="757" customHeight="1" spans="12:21">
      <c r="L757" s="116"/>
      <c r="N757" s="904"/>
      <c r="O757" s="904"/>
      <c r="P757" s="904"/>
      <c r="Q757" s="904"/>
      <c r="R757" s="904"/>
      <c r="S757" s="904"/>
      <c r="T757" s="904"/>
      <c r="U757" s="904"/>
    </row>
    <row r="758" customHeight="1" spans="12:21">
      <c r="L758" s="116"/>
      <c r="N758" s="904"/>
      <c r="O758" s="904"/>
      <c r="P758" s="904"/>
      <c r="Q758" s="904"/>
      <c r="R758" s="904"/>
      <c r="S758" s="904"/>
      <c r="T758" s="904"/>
      <c r="U758" s="904"/>
    </row>
    <row r="759" customHeight="1" spans="12:21">
      <c r="L759" s="116"/>
      <c r="N759" s="904"/>
      <c r="O759" s="904"/>
      <c r="P759" s="904"/>
      <c r="Q759" s="904"/>
      <c r="R759" s="904"/>
      <c r="S759" s="904"/>
      <c r="T759" s="904"/>
      <c r="U759" s="904"/>
    </row>
    <row r="760" customHeight="1" spans="12:21">
      <c r="L760" s="116"/>
      <c r="N760" s="904"/>
      <c r="O760" s="904"/>
      <c r="P760" s="904"/>
      <c r="Q760" s="904"/>
      <c r="R760" s="904"/>
      <c r="S760" s="904"/>
      <c r="T760" s="904"/>
      <c r="U760" s="904"/>
    </row>
    <row r="761" customHeight="1" spans="12:21">
      <c r="L761" s="116"/>
      <c r="N761" s="904"/>
      <c r="O761" s="904"/>
      <c r="P761" s="904"/>
      <c r="Q761" s="904"/>
      <c r="R761" s="904"/>
      <c r="S761" s="904"/>
      <c r="T761" s="904"/>
      <c r="U761" s="904"/>
    </row>
    <row r="762" customHeight="1" spans="12:21">
      <c r="L762" s="116"/>
      <c r="N762" s="904"/>
      <c r="O762" s="904"/>
      <c r="P762" s="904"/>
      <c r="Q762" s="904"/>
      <c r="R762" s="904"/>
      <c r="S762" s="904"/>
      <c r="T762" s="904"/>
      <c r="U762" s="904"/>
    </row>
    <row r="763" customHeight="1" spans="12:21">
      <c r="L763" s="116"/>
      <c r="N763" s="904"/>
      <c r="O763" s="904"/>
      <c r="P763" s="904"/>
      <c r="Q763" s="904"/>
      <c r="R763" s="904"/>
      <c r="S763" s="904"/>
      <c r="T763" s="904"/>
      <c r="U763" s="904"/>
    </row>
    <row r="764" customHeight="1" spans="12:21">
      <c r="L764" s="116"/>
      <c r="N764" s="904"/>
      <c r="O764" s="904"/>
      <c r="P764" s="904"/>
      <c r="Q764" s="904"/>
      <c r="R764" s="904"/>
      <c r="S764" s="904"/>
      <c r="T764" s="904"/>
      <c r="U764" s="904"/>
    </row>
    <row r="765" customHeight="1" spans="12:21">
      <c r="L765" s="116"/>
      <c r="N765" s="904"/>
      <c r="O765" s="904"/>
      <c r="P765" s="904"/>
      <c r="Q765" s="904"/>
      <c r="R765" s="904"/>
      <c r="S765" s="904"/>
      <c r="T765" s="904"/>
      <c r="U765" s="904"/>
    </row>
    <row r="766" customHeight="1" spans="12:21">
      <c r="L766" s="116"/>
      <c r="N766" s="904"/>
      <c r="O766" s="904"/>
      <c r="P766" s="904"/>
      <c r="Q766" s="904"/>
      <c r="R766" s="904"/>
      <c r="S766" s="904"/>
      <c r="T766" s="904"/>
      <c r="U766" s="904"/>
    </row>
    <row r="767" customHeight="1" spans="12:21">
      <c r="L767" s="116"/>
      <c r="N767" s="904"/>
      <c r="O767" s="904"/>
      <c r="P767" s="904"/>
      <c r="Q767" s="904"/>
      <c r="R767" s="904"/>
      <c r="S767" s="904"/>
      <c r="T767" s="904"/>
      <c r="U767" s="904"/>
    </row>
    <row r="768" customHeight="1" spans="12:21">
      <c r="L768" s="116"/>
      <c r="N768" s="904"/>
      <c r="O768" s="904"/>
      <c r="P768" s="904"/>
      <c r="Q768" s="904"/>
      <c r="R768" s="904"/>
      <c r="S768" s="904"/>
      <c r="T768" s="904"/>
      <c r="U768" s="904"/>
    </row>
    <row r="769" customHeight="1" spans="12:21">
      <c r="L769" s="116"/>
      <c r="N769" s="904"/>
      <c r="O769" s="904"/>
      <c r="P769" s="904"/>
      <c r="Q769" s="904"/>
      <c r="R769" s="904"/>
      <c r="S769" s="904"/>
      <c r="T769" s="904"/>
      <c r="U769" s="904"/>
    </row>
    <row r="770" customHeight="1" spans="12:21">
      <c r="L770" s="116"/>
      <c r="N770" s="904"/>
      <c r="O770" s="904"/>
      <c r="P770" s="904"/>
      <c r="Q770" s="904"/>
      <c r="R770" s="904"/>
      <c r="S770" s="904"/>
      <c r="T770" s="904"/>
      <c r="U770" s="904"/>
    </row>
    <row r="771" customHeight="1" spans="12:21">
      <c r="L771" s="116"/>
      <c r="N771" s="904"/>
      <c r="O771" s="904"/>
      <c r="P771" s="904"/>
      <c r="Q771" s="904"/>
      <c r="R771" s="904"/>
      <c r="S771" s="904"/>
      <c r="T771" s="904"/>
      <c r="U771" s="904"/>
    </row>
    <row r="772" customHeight="1" spans="12:21">
      <c r="L772" s="116"/>
      <c r="N772" s="904"/>
      <c r="O772" s="904"/>
      <c r="P772" s="904"/>
      <c r="Q772" s="904"/>
      <c r="R772" s="904"/>
      <c r="S772" s="904"/>
      <c r="T772" s="904"/>
      <c r="U772" s="904"/>
    </row>
    <row r="773" customHeight="1" spans="12:21">
      <c r="L773" s="116"/>
      <c r="N773" s="904"/>
      <c r="O773" s="904"/>
      <c r="P773" s="904"/>
      <c r="Q773" s="904"/>
      <c r="R773" s="904"/>
      <c r="S773" s="904"/>
      <c r="T773" s="904"/>
      <c r="U773" s="904"/>
    </row>
    <row r="774" customHeight="1" spans="12:21">
      <c r="L774" s="116"/>
      <c r="N774" s="904"/>
      <c r="O774" s="904"/>
      <c r="P774" s="904"/>
      <c r="Q774" s="904"/>
      <c r="R774" s="904"/>
      <c r="S774" s="904"/>
      <c r="T774" s="904"/>
      <c r="U774" s="904"/>
    </row>
    <row r="775" customHeight="1" spans="12:21">
      <c r="L775" s="116"/>
      <c r="N775" s="904"/>
      <c r="O775" s="904"/>
      <c r="P775" s="904"/>
      <c r="Q775" s="904"/>
      <c r="R775" s="904"/>
      <c r="S775" s="904"/>
      <c r="T775" s="904"/>
      <c r="U775" s="904"/>
    </row>
    <row r="776" customHeight="1" spans="12:21">
      <c r="L776" s="116"/>
      <c r="N776" s="904"/>
      <c r="O776" s="904"/>
      <c r="P776" s="904"/>
      <c r="Q776" s="904"/>
      <c r="R776" s="904"/>
      <c r="S776" s="904"/>
      <c r="T776" s="904"/>
      <c r="U776" s="904"/>
    </row>
    <row r="777" customHeight="1" spans="12:21">
      <c r="L777" s="116"/>
      <c r="N777" s="904"/>
      <c r="O777" s="904"/>
      <c r="P777" s="904"/>
      <c r="Q777" s="904"/>
      <c r="R777" s="904"/>
      <c r="S777" s="904"/>
      <c r="T777" s="904"/>
      <c r="U777" s="904"/>
    </row>
    <row r="778" customHeight="1" spans="12:21">
      <c r="L778" s="116"/>
      <c r="N778" s="904"/>
      <c r="O778" s="904"/>
      <c r="P778" s="904"/>
      <c r="Q778" s="904"/>
      <c r="R778" s="904"/>
      <c r="S778" s="904"/>
      <c r="T778" s="904"/>
      <c r="U778" s="904"/>
    </row>
    <row r="779" customHeight="1" spans="12:21">
      <c r="L779" s="116"/>
      <c r="N779" s="904"/>
      <c r="O779" s="904"/>
      <c r="P779" s="904"/>
      <c r="Q779" s="904"/>
      <c r="R779" s="904"/>
      <c r="S779" s="904"/>
      <c r="T779" s="904"/>
      <c r="U779" s="904"/>
    </row>
    <row r="780" customHeight="1" spans="12:21">
      <c r="L780" s="116"/>
      <c r="N780" s="904"/>
      <c r="O780" s="904"/>
      <c r="P780" s="904"/>
      <c r="Q780" s="904"/>
      <c r="R780" s="904"/>
      <c r="S780" s="904"/>
      <c r="T780" s="904"/>
      <c r="U780" s="904"/>
    </row>
    <row r="781" customHeight="1" spans="12:21">
      <c r="L781" s="116"/>
      <c r="N781" s="904"/>
      <c r="O781" s="904"/>
      <c r="P781" s="904"/>
      <c r="Q781" s="904"/>
      <c r="R781" s="904"/>
      <c r="S781" s="904"/>
      <c r="T781" s="904"/>
      <c r="U781" s="904"/>
    </row>
    <row r="782" customHeight="1" spans="12:21">
      <c r="L782" s="116"/>
      <c r="N782" s="904"/>
      <c r="O782" s="904"/>
      <c r="P782" s="904"/>
      <c r="Q782" s="904"/>
      <c r="R782" s="904"/>
      <c r="S782" s="904"/>
      <c r="T782" s="904"/>
      <c r="U782" s="904"/>
    </row>
    <row r="783" customHeight="1" spans="12:21">
      <c r="L783" s="116"/>
      <c r="N783" s="904"/>
      <c r="O783" s="904"/>
      <c r="P783" s="904"/>
      <c r="Q783" s="904"/>
      <c r="R783" s="904"/>
      <c r="S783" s="904"/>
      <c r="T783" s="904"/>
      <c r="U783" s="904"/>
    </row>
    <row r="784" customHeight="1" spans="12:21">
      <c r="L784" s="116"/>
      <c r="N784" s="904"/>
      <c r="O784" s="904"/>
      <c r="P784" s="904"/>
      <c r="Q784" s="904"/>
      <c r="R784" s="904"/>
      <c r="S784" s="904"/>
      <c r="T784" s="904"/>
      <c r="U784" s="904"/>
    </row>
    <row r="785" customHeight="1" spans="12:21">
      <c r="L785" s="116"/>
      <c r="N785" s="904"/>
      <c r="O785" s="904"/>
      <c r="P785" s="904"/>
      <c r="Q785" s="904"/>
      <c r="R785" s="904"/>
      <c r="S785" s="904"/>
      <c r="T785" s="904"/>
      <c r="U785" s="904"/>
    </row>
    <row r="786" customHeight="1" spans="12:21">
      <c r="L786" s="116"/>
      <c r="N786" s="904"/>
      <c r="O786" s="904"/>
      <c r="P786" s="904"/>
      <c r="Q786" s="904"/>
      <c r="R786" s="904"/>
      <c r="S786" s="904"/>
      <c r="T786" s="904"/>
      <c r="U786" s="904"/>
    </row>
    <row r="787" customHeight="1" spans="12:21">
      <c r="L787" s="116"/>
      <c r="N787" s="904"/>
      <c r="O787" s="904"/>
      <c r="P787" s="904"/>
      <c r="Q787" s="904"/>
      <c r="R787" s="904"/>
      <c r="S787" s="904"/>
      <c r="T787" s="904"/>
      <c r="U787" s="904"/>
    </row>
    <row r="788" customHeight="1" spans="12:21">
      <c r="L788" s="116"/>
      <c r="N788" s="904"/>
      <c r="O788" s="904"/>
      <c r="P788" s="904"/>
      <c r="Q788" s="904"/>
      <c r="R788" s="904"/>
      <c r="S788" s="904"/>
      <c r="T788" s="904"/>
      <c r="U788" s="904"/>
    </row>
    <row r="789" customHeight="1" spans="12:21">
      <c r="L789" s="116"/>
      <c r="N789" s="904"/>
      <c r="O789" s="904"/>
      <c r="P789" s="904"/>
      <c r="Q789" s="904"/>
      <c r="R789" s="904"/>
      <c r="S789" s="904"/>
      <c r="T789" s="904"/>
      <c r="U789" s="904"/>
    </row>
    <row r="790" customHeight="1" spans="12:21">
      <c r="L790" s="116"/>
      <c r="N790" s="904"/>
      <c r="O790" s="904"/>
      <c r="P790" s="904"/>
      <c r="Q790" s="904"/>
      <c r="R790" s="904"/>
      <c r="S790" s="904"/>
      <c r="T790" s="904"/>
      <c r="U790" s="904"/>
    </row>
    <row r="791" customHeight="1" spans="12:21">
      <c r="L791" s="116"/>
      <c r="N791" s="904"/>
      <c r="O791" s="904"/>
      <c r="P791" s="904"/>
      <c r="Q791" s="904"/>
      <c r="R791" s="904"/>
      <c r="S791" s="904"/>
      <c r="T791" s="904"/>
      <c r="U791" s="904"/>
    </row>
    <row r="792" customHeight="1" spans="12:21">
      <c r="L792" s="116"/>
      <c r="N792" s="904"/>
      <c r="O792" s="904"/>
      <c r="P792" s="904"/>
      <c r="Q792" s="904"/>
      <c r="R792" s="904"/>
      <c r="S792" s="904"/>
      <c r="T792" s="904"/>
      <c r="U792" s="904"/>
    </row>
    <row r="793" customHeight="1" spans="12:21">
      <c r="L793" s="116"/>
      <c r="N793" s="904"/>
      <c r="O793" s="904"/>
      <c r="P793" s="904"/>
      <c r="Q793" s="904"/>
      <c r="R793" s="904"/>
      <c r="S793" s="904"/>
      <c r="T793" s="904"/>
      <c r="U793" s="904"/>
    </row>
    <row r="794" customHeight="1" spans="12:21">
      <c r="L794" s="116"/>
      <c r="N794" s="904"/>
      <c r="O794" s="904"/>
      <c r="P794" s="904"/>
      <c r="Q794" s="904"/>
      <c r="R794" s="904"/>
      <c r="S794" s="904"/>
      <c r="T794" s="904"/>
      <c r="U794" s="904"/>
    </row>
    <row r="795" customHeight="1" spans="12:21">
      <c r="L795" s="116"/>
      <c r="N795" s="904"/>
      <c r="O795" s="904"/>
      <c r="P795" s="904"/>
      <c r="Q795" s="904"/>
      <c r="R795" s="904"/>
      <c r="S795" s="904"/>
      <c r="T795" s="904"/>
      <c r="U795" s="904"/>
    </row>
    <row r="796" customHeight="1" spans="12:21">
      <c r="L796" s="116"/>
      <c r="N796" s="904"/>
      <c r="O796" s="904"/>
      <c r="P796" s="904"/>
      <c r="Q796" s="904"/>
      <c r="R796" s="904"/>
      <c r="S796" s="904"/>
      <c r="T796" s="904"/>
      <c r="U796" s="904"/>
    </row>
    <row r="797" customHeight="1" spans="12:21">
      <c r="L797" s="116"/>
      <c r="N797" s="904"/>
      <c r="O797" s="904"/>
      <c r="P797" s="904"/>
      <c r="Q797" s="904"/>
      <c r="R797" s="904"/>
      <c r="S797" s="904"/>
      <c r="T797" s="904"/>
      <c r="U797" s="904"/>
    </row>
    <row r="798" customHeight="1" spans="12:21">
      <c r="L798" s="116"/>
      <c r="N798" s="904"/>
      <c r="O798" s="904"/>
      <c r="P798" s="904"/>
      <c r="Q798" s="904"/>
      <c r="R798" s="904"/>
      <c r="S798" s="904"/>
      <c r="T798" s="904"/>
      <c r="U798" s="904"/>
    </row>
    <row r="799" customHeight="1" spans="12:21">
      <c r="L799" s="116"/>
      <c r="N799" s="904"/>
      <c r="O799" s="904"/>
      <c r="P799" s="904"/>
      <c r="Q799" s="904"/>
      <c r="R799" s="904"/>
      <c r="S799" s="904"/>
      <c r="T799" s="904"/>
      <c r="U799" s="904"/>
    </row>
    <row r="800" customHeight="1" spans="12:21">
      <c r="L800" s="116"/>
      <c r="N800" s="904"/>
      <c r="O800" s="904"/>
      <c r="P800" s="904"/>
      <c r="Q800" s="904"/>
      <c r="R800" s="904"/>
      <c r="S800" s="904"/>
      <c r="T800" s="904"/>
      <c r="U800" s="904"/>
    </row>
    <row r="801" customHeight="1" spans="12:21">
      <c r="L801" s="116"/>
      <c r="N801" s="904"/>
      <c r="O801" s="904"/>
      <c r="P801" s="904"/>
      <c r="Q801" s="904"/>
      <c r="R801" s="904"/>
      <c r="S801" s="904"/>
      <c r="T801" s="904"/>
      <c r="U801" s="904"/>
    </row>
    <row r="802" customHeight="1" spans="12:21">
      <c r="L802" s="116"/>
      <c r="N802" s="904"/>
      <c r="O802" s="904"/>
      <c r="P802" s="904"/>
      <c r="Q802" s="904"/>
      <c r="R802" s="904"/>
      <c r="S802" s="904"/>
      <c r="T802" s="904"/>
      <c r="U802" s="904"/>
    </row>
    <row r="803" customHeight="1" spans="12:21">
      <c r="L803" s="116"/>
      <c r="N803" s="904"/>
      <c r="O803" s="904"/>
      <c r="P803" s="904"/>
      <c r="Q803" s="904"/>
      <c r="R803" s="904"/>
      <c r="S803" s="904"/>
      <c r="T803" s="904"/>
      <c r="U803" s="904"/>
    </row>
    <row r="804" customHeight="1" spans="12:21">
      <c r="L804" s="116"/>
      <c r="N804" s="904"/>
      <c r="O804" s="904"/>
      <c r="P804" s="904"/>
      <c r="Q804" s="904"/>
      <c r="R804" s="904"/>
      <c r="S804" s="904"/>
      <c r="T804" s="904"/>
      <c r="U804" s="904"/>
    </row>
    <row r="805" customHeight="1" spans="12:21">
      <c r="L805" s="116"/>
      <c r="N805" s="904"/>
      <c r="O805" s="904"/>
      <c r="P805" s="904"/>
      <c r="Q805" s="904"/>
      <c r="R805" s="904"/>
      <c r="S805" s="904"/>
      <c r="T805" s="904"/>
      <c r="U805" s="904"/>
    </row>
    <row r="806" customHeight="1" spans="12:21">
      <c r="L806" s="116"/>
      <c r="N806" s="904"/>
      <c r="O806" s="904"/>
      <c r="P806" s="904"/>
      <c r="Q806" s="904"/>
      <c r="R806" s="904"/>
      <c r="S806" s="904"/>
      <c r="T806" s="904"/>
      <c r="U806" s="904"/>
    </row>
    <row r="807" customHeight="1" spans="12:21">
      <c r="L807" s="116"/>
      <c r="N807" s="904"/>
      <c r="O807" s="904"/>
      <c r="P807" s="904"/>
      <c r="Q807" s="904"/>
      <c r="R807" s="904"/>
      <c r="S807" s="904"/>
      <c r="T807" s="904"/>
      <c r="U807" s="904"/>
    </row>
    <row r="808" customHeight="1" spans="12:21">
      <c r="L808" s="116"/>
      <c r="N808" s="904"/>
      <c r="O808" s="904"/>
      <c r="P808" s="904"/>
      <c r="Q808" s="904"/>
      <c r="R808" s="904"/>
      <c r="S808" s="904"/>
      <c r="T808" s="904"/>
      <c r="U808" s="904"/>
    </row>
    <row r="809" customHeight="1" spans="12:21">
      <c r="L809" s="116"/>
      <c r="N809" s="904"/>
      <c r="O809" s="904"/>
      <c r="P809" s="904"/>
      <c r="Q809" s="904"/>
      <c r="R809" s="904"/>
      <c r="S809" s="904"/>
      <c r="T809" s="904"/>
      <c r="U809" s="904"/>
    </row>
    <row r="810" customHeight="1" spans="12:21">
      <c r="L810" s="116"/>
      <c r="N810" s="904"/>
      <c r="O810" s="904"/>
      <c r="P810" s="904"/>
      <c r="Q810" s="904"/>
      <c r="R810" s="904"/>
      <c r="S810" s="904"/>
      <c r="T810" s="904"/>
      <c r="U810" s="904"/>
    </row>
    <row r="811" customHeight="1" spans="12:21">
      <c r="L811" s="116"/>
      <c r="N811" s="904"/>
      <c r="O811" s="904"/>
      <c r="P811" s="904"/>
      <c r="Q811" s="904"/>
      <c r="R811" s="904"/>
      <c r="S811" s="904"/>
      <c r="T811" s="904"/>
      <c r="U811" s="904"/>
    </row>
    <row r="812" customHeight="1" spans="12:21">
      <c r="L812" s="116"/>
      <c r="N812" s="904"/>
      <c r="O812" s="904"/>
      <c r="P812" s="904"/>
      <c r="Q812" s="904"/>
      <c r="R812" s="904"/>
      <c r="S812" s="904"/>
      <c r="T812" s="904"/>
      <c r="U812" s="904"/>
    </row>
    <row r="813" customHeight="1" spans="12:21">
      <c r="L813" s="116"/>
      <c r="N813" s="904"/>
      <c r="O813" s="904"/>
      <c r="P813" s="904"/>
      <c r="Q813" s="904"/>
      <c r="R813" s="904"/>
      <c r="S813" s="904"/>
      <c r="T813" s="904"/>
      <c r="U813" s="904"/>
    </row>
    <row r="814" customHeight="1" spans="12:21">
      <c r="L814" s="116"/>
      <c r="N814" s="904"/>
      <c r="O814" s="904"/>
      <c r="P814" s="904"/>
      <c r="Q814" s="904"/>
      <c r="R814" s="904"/>
      <c r="S814" s="904"/>
      <c r="T814" s="904"/>
      <c r="U814" s="904"/>
    </row>
    <row r="815" customHeight="1" spans="12:21">
      <c r="L815" s="116"/>
      <c r="N815" s="904"/>
      <c r="O815" s="904"/>
      <c r="P815" s="904"/>
      <c r="Q815" s="904"/>
      <c r="R815" s="904"/>
      <c r="S815" s="904"/>
      <c r="T815" s="904"/>
      <c r="U815" s="904"/>
    </row>
    <row r="816" customHeight="1" spans="12:21">
      <c r="L816" s="116"/>
      <c r="N816" s="904"/>
      <c r="O816" s="904"/>
      <c r="P816" s="904"/>
      <c r="Q816" s="904"/>
      <c r="R816" s="904"/>
      <c r="S816" s="904"/>
      <c r="T816" s="904"/>
      <c r="U816" s="904"/>
    </row>
    <row r="817" customHeight="1" spans="12:21">
      <c r="L817" s="116"/>
      <c r="N817" s="904"/>
      <c r="O817" s="904"/>
      <c r="P817" s="904"/>
      <c r="Q817" s="904"/>
      <c r="R817" s="904"/>
      <c r="S817" s="904"/>
      <c r="T817" s="904"/>
      <c r="U817" s="904"/>
    </row>
    <row r="818" customHeight="1" spans="12:21">
      <c r="L818" s="116"/>
      <c r="N818" s="904"/>
      <c r="O818" s="904"/>
      <c r="P818" s="904"/>
      <c r="Q818" s="904"/>
      <c r="R818" s="904"/>
      <c r="S818" s="904"/>
      <c r="T818" s="904"/>
      <c r="U818" s="904"/>
    </row>
    <row r="819" customHeight="1" spans="12:21">
      <c r="L819" s="116"/>
      <c r="N819" s="904"/>
      <c r="O819" s="904"/>
      <c r="P819" s="904"/>
      <c r="Q819" s="904"/>
      <c r="R819" s="904"/>
      <c r="S819" s="904"/>
      <c r="T819" s="904"/>
      <c r="U819" s="904"/>
    </row>
    <row r="820" customHeight="1" spans="12:21">
      <c r="L820" s="116"/>
      <c r="N820" s="904"/>
      <c r="O820" s="904"/>
      <c r="P820" s="904"/>
      <c r="Q820" s="904"/>
      <c r="R820" s="904"/>
      <c r="S820" s="904"/>
      <c r="T820" s="904"/>
      <c r="U820" s="904"/>
    </row>
    <row r="821" customHeight="1" spans="12:21">
      <c r="L821" s="116"/>
      <c r="N821" s="904"/>
      <c r="O821" s="904"/>
      <c r="P821" s="904"/>
      <c r="Q821" s="904"/>
      <c r="R821" s="904"/>
      <c r="S821" s="904"/>
      <c r="T821" s="904"/>
      <c r="U821" s="904"/>
    </row>
    <row r="822" customHeight="1" spans="12:21">
      <c r="L822" s="116"/>
      <c r="N822" s="904"/>
      <c r="O822" s="904"/>
      <c r="P822" s="904"/>
      <c r="Q822" s="904"/>
      <c r="R822" s="904"/>
      <c r="S822" s="904"/>
      <c r="T822" s="904"/>
      <c r="U822" s="904"/>
    </row>
    <row r="823" customHeight="1" spans="12:21">
      <c r="L823" s="116"/>
      <c r="N823" s="904"/>
      <c r="O823" s="904"/>
      <c r="P823" s="904"/>
      <c r="Q823" s="904"/>
      <c r="R823" s="904"/>
      <c r="S823" s="904"/>
      <c r="T823" s="904"/>
      <c r="U823" s="904"/>
    </row>
    <row r="824" customHeight="1" spans="12:21">
      <c r="L824" s="116"/>
      <c r="N824" s="904"/>
      <c r="O824" s="904"/>
      <c r="P824" s="904"/>
      <c r="Q824" s="904"/>
      <c r="R824" s="904"/>
      <c r="S824" s="904"/>
      <c r="T824" s="904"/>
      <c r="U824" s="904"/>
    </row>
    <row r="825" customHeight="1" spans="12:21">
      <c r="L825" s="116"/>
      <c r="N825" s="904"/>
      <c r="O825" s="904"/>
      <c r="P825" s="904"/>
      <c r="Q825" s="904"/>
      <c r="R825" s="904"/>
      <c r="S825" s="904"/>
      <c r="T825" s="904"/>
      <c r="U825" s="904"/>
    </row>
    <row r="826" customHeight="1" spans="12:21">
      <c r="L826" s="116"/>
      <c r="N826" s="904"/>
      <c r="O826" s="904"/>
      <c r="P826" s="904"/>
      <c r="Q826" s="904"/>
      <c r="R826" s="904"/>
      <c r="S826" s="904"/>
      <c r="T826" s="904"/>
      <c r="U826" s="904"/>
    </row>
    <row r="827" customHeight="1" spans="12:21">
      <c r="L827" s="116"/>
      <c r="N827" s="904"/>
      <c r="O827" s="904"/>
      <c r="P827" s="904"/>
      <c r="Q827" s="904"/>
      <c r="R827" s="904"/>
      <c r="S827" s="904"/>
      <c r="T827" s="904"/>
      <c r="U827" s="904"/>
    </row>
    <row r="828" customHeight="1" spans="12:21">
      <c r="L828" s="116"/>
      <c r="N828" s="904"/>
      <c r="O828" s="904"/>
      <c r="P828" s="904"/>
      <c r="Q828" s="904"/>
      <c r="R828" s="904"/>
      <c r="S828" s="904"/>
      <c r="T828" s="904"/>
      <c r="U828" s="904"/>
    </row>
    <row r="829" customHeight="1" spans="12:21">
      <c r="L829" s="116"/>
      <c r="N829" s="904"/>
      <c r="O829" s="904"/>
      <c r="P829" s="904"/>
      <c r="Q829" s="904"/>
      <c r="R829" s="904"/>
      <c r="S829" s="904"/>
      <c r="T829" s="904"/>
      <c r="U829" s="904"/>
    </row>
    <row r="830" customHeight="1" spans="12:21">
      <c r="L830" s="116"/>
      <c r="N830" s="904"/>
      <c r="O830" s="904"/>
      <c r="P830" s="904"/>
      <c r="Q830" s="904"/>
      <c r="R830" s="904"/>
      <c r="S830" s="904"/>
      <c r="T830" s="904"/>
      <c r="U830" s="904"/>
    </row>
    <row r="831" customHeight="1" spans="12:21">
      <c r="L831" s="116"/>
      <c r="N831" s="904"/>
      <c r="O831" s="904"/>
      <c r="P831" s="904"/>
      <c r="Q831" s="904"/>
      <c r="R831" s="904"/>
      <c r="S831" s="904"/>
      <c r="T831" s="904"/>
      <c r="U831" s="904"/>
    </row>
    <row r="832" customHeight="1" spans="12:21">
      <c r="L832" s="116"/>
      <c r="N832" s="904"/>
      <c r="O832" s="904"/>
      <c r="P832" s="904"/>
      <c r="Q832" s="904"/>
      <c r="R832" s="904"/>
      <c r="S832" s="904"/>
      <c r="T832" s="904"/>
      <c r="U832" s="904"/>
    </row>
    <row r="833" customHeight="1" spans="12:21">
      <c r="L833" s="116"/>
      <c r="N833" s="904"/>
      <c r="O833" s="904"/>
      <c r="P833" s="904"/>
      <c r="Q833" s="904"/>
      <c r="R833" s="904"/>
      <c r="S833" s="904"/>
      <c r="T833" s="904"/>
      <c r="U833" s="904"/>
    </row>
    <row r="834" customHeight="1" spans="12:21">
      <c r="L834" s="116"/>
      <c r="N834" s="904"/>
      <c r="O834" s="904"/>
      <c r="P834" s="904"/>
      <c r="Q834" s="904"/>
      <c r="R834" s="904"/>
      <c r="S834" s="904"/>
      <c r="T834" s="904"/>
      <c r="U834" s="904"/>
    </row>
    <row r="835" customHeight="1" spans="12:21">
      <c r="L835" s="116"/>
      <c r="N835" s="904"/>
      <c r="O835" s="904"/>
      <c r="P835" s="904"/>
      <c r="Q835" s="904"/>
      <c r="R835" s="904"/>
      <c r="S835" s="904"/>
      <c r="T835" s="904"/>
      <c r="U835" s="904"/>
    </row>
    <row r="836" customHeight="1" spans="12:21">
      <c r="L836" s="116"/>
      <c r="N836" s="904"/>
      <c r="O836" s="904"/>
      <c r="P836" s="904"/>
      <c r="Q836" s="904"/>
      <c r="R836" s="904"/>
      <c r="S836" s="904"/>
      <c r="T836" s="904"/>
      <c r="U836" s="904"/>
    </row>
    <row r="837" customHeight="1" spans="12:21">
      <c r="L837" s="116"/>
      <c r="N837" s="904"/>
      <c r="O837" s="904"/>
      <c r="P837" s="904"/>
      <c r="Q837" s="904"/>
      <c r="R837" s="904"/>
      <c r="S837" s="904"/>
      <c r="T837" s="904"/>
      <c r="U837" s="904"/>
    </row>
    <row r="838" customHeight="1" spans="12:21">
      <c r="L838" s="116"/>
      <c r="N838" s="904"/>
      <c r="O838" s="904"/>
      <c r="P838" s="904"/>
      <c r="Q838" s="904"/>
      <c r="R838" s="904"/>
      <c r="S838" s="904"/>
      <c r="T838" s="904"/>
      <c r="U838" s="904"/>
    </row>
    <row r="839" customHeight="1" spans="12:21">
      <c r="L839" s="116"/>
      <c r="N839" s="904"/>
      <c r="O839" s="904"/>
      <c r="P839" s="904"/>
      <c r="Q839" s="904"/>
      <c r="R839" s="904"/>
      <c r="S839" s="904"/>
      <c r="T839" s="904"/>
      <c r="U839" s="904"/>
    </row>
    <row r="840" customHeight="1" spans="12:21">
      <c r="L840" s="116"/>
      <c r="N840" s="904"/>
      <c r="O840" s="904"/>
      <c r="P840" s="904"/>
      <c r="Q840" s="904"/>
      <c r="R840" s="904"/>
      <c r="S840" s="904"/>
      <c r="T840" s="904"/>
      <c r="U840" s="904"/>
    </row>
    <row r="841" customHeight="1" spans="12:21">
      <c r="L841" s="116"/>
      <c r="N841" s="904"/>
      <c r="O841" s="904"/>
      <c r="P841" s="904"/>
      <c r="Q841" s="904"/>
      <c r="R841" s="904"/>
      <c r="S841" s="904"/>
      <c r="T841" s="904"/>
      <c r="U841" s="904"/>
    </row>
    <row r="842" customHeight="1" spans="12:21">
      <c r="L842" s="116"/>
      <c r="N842" s="904"/>
      <c r="O842" s="904"/>
      <c r="P842" s="904"/>
      <c r="Q842" s="904"/>
      <c r="R842" s="904"/>
      <c r="S842" s="904"/>
      <c r="T842" s="904"/>
      <c r="U842" s="904"/>
    </row>
  </sheetData>
  <mergeCells count="26">
    <mergeCell ref="A2:Y2"/>
    <mergeCell ref="A3:Y3"/>
    <mergeCell ref="N4:T4"/>
    <mergeCell ref="N5:T5"/>
    <mergeCell ref="A24:C24"/>
    <mergeCell ref="A25:C25"/>
    <mergeCell ref="A26:C26"/>
    <mergeCell ref="A27:C27"/>
    <mergeCell ref="A5:A6"/>
    <mergeCell ref="B5:B6"/>
    <mergeCell ref="C5:C6"/>
    <mergeCell ref="D5:D6"/>
    <mergeCell ref="E5:E6"/>
    <mergeCell ref="F5:F6"/>
    <mergeCell ref="G5:G6"/>
    <mergeCell ref="H5:H6"/>
    <mergeCell ref="I5:I6"/>
    <mergeCell ref="J5:J6"/>
    <mergeCell ref="K5:K6"/>
    <mergeCell ref="L5:L6"/>
    <mergeCell ref="M5:M6"/>
    <mergeCell ref="U5:U6"/>
    <mergeCell ref="V5:V6"/>
    <mergeCell ref="W5:W6"/>
    <mergeCell ref="X5:X6"/>
    <mergeCell ref="Y5:Y6"/>
  </mergeCells>
  <dataValidations count="1">
    <dataValidation type="list" allowBlank="1" showInputMessage="1" showErrorMessage="1" sqref="D6:D23">
      <formula1>"关联方,第三方"</formula1>
    </dataValidation>
  </dataValidations>
  <hyperlinks>
    <hyperlink ref="A1" location="索引目录!D13" display="返回索引页"/>
    <hyperlink ref="B1" location="流动汇总!B9" display="返回 "/>
  </hyperlinks>
  <printOptions horizontalCentered="1"/>
  <pageMargins left="0.354166666666667" right="0.354166666666667" top="0.786805555555556" bottom="0.786805555555556" header="0.9" footer="0.511805555555556"/>
  <pageSetup paperSize="9" scale="54" fitToHeight="0" orientation="landscape"/>
  <headerFooter alignWithMargins="0">
    <oddHeader>&amp;R&amp;"宋体,常规"&amp;10表&amp;"Times New Roman,常规"3-4
&amp;"宋体,常规"共&amp;"Times New Roman,常规"&amp;N&amp;"宋体,常规"页第&amp;"Times New Roman,常规"&amp;P&amp;"宋体,常规"页</oddHead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29"/>
  <sheetViews>
    <sheetView topLeftCell="D1" workbookViewId="0">
      <selection activeCell="H13" sqref="H13"/>
    </sheetView>
  </sheetViews>
  <sheetFormatPr defaultColWidth="9" defaultRowHeight="15.75" customHeight="1"/>
  <cols>
    <col min="1" max="1" width="4.5" customWidth="1"/>
    <col min="2" max="2" width="6.4" customWidth="1" outlineLevel="1"/>
    <col min="3" max="3" width="21.6" customWidth="1"/>
    <col min="4" max="4" width="14.1" customWidth="1"/>
    <col min="5" max="6" width="8.5" customWidth="1"/>
    <col min="7" max="7" width="13.6" customWidth="1" outlineLevel="1"/>
    <col min="8" max="8" width="14" customWidth="1"/>
    <col min="9" max="10" width="9.1" hidden="1" customWidth="1" outlineLevel="1"/>
    <col min="11" max="11" width="11.4" hidden="1" customWidth="1" outlineLevel="1"/>
    <col min="12" max="14" width="11" hidden="1" customWidth="1" outlineLevel="1"/>
    <col min="15" max="15" width="11.1" hidden="1" customWidth="1" outlineLevel="1"/>
    <col min="16" max="16" width="14.1" customWidth="1" collapsed="1"/>
    <col min="17" max="17" width="14.1" customWidth="1"/>
    <col min="18" max="18" width="10.9" customWidth="1"/>
    <col min="19" max="19" width="12.5" customWidth="1"/>
  </cols>
  <sheetData>
    <row r="1" spans="1:20">
      <c r="A1" s="1" t="s">
        <v>421</v>
      </c>
      <c r="B1" s="2" t="s">
        <v>462</v>
      </c>
      <c r="D1" s="3"/>
      <c r="E1" s="3"/>
      <c r="F1" s="3"/>
      <c r="G1" s="3"/>
      <c r="H1" s="3"/>
      <c r="I1" s="3"/>
      <c r="J1" s="3"/>
      <c r="K1" s="3"/>
      <c r="L1" s="3"/>
      <c r="M1" s="3"/>
      <c r="N1" s="3"/>
      <c r="O1" s="3"/>
      <c r="P1" s="3"/>
      <c r="Q1" s="3"/>
      <c r="R1" s="3"/>
      <c r="S1" s="3"/>
    </row>
    <row r="2" ht="30" customHeight="1" spans="1:20">
      <c r="A2" s="4" t="s">
        <v>649</v>
      </c>
      <c r="B2" s="4"/>
      <c r="C2" s="4"/>
      <c r="D2" s="4"/>
      <c r="E2" s="4"/>
      <c r="F2" s="4"/>
      <c r="G2" s="4"/>
      <c r="H2" s="4"/>
      <c r="I2" s="4"/>
      <c r="J2" s="4"/>
      <c r="K2" s="4"/>
      <c r="L2" s="4"/>
      <c r="M2" s="4"/>
      <c r="N2" s="4"/>
      <c r="O2" s="4"/>
      <c r="P2" s="4"/>
      <c r="Q2" s="4"/>
      <c r="R2" s="4"/>
      <c r="S2" s="4"/>
    </row>
    <row r="3" ht="14.1" customHeight="1" spans="1:20">
      <c r="A3" s="5" t="e">
        <f>CONCATENATE(#REF!,#REF!,#REF!,#REF!,#REF!,#REF!,#REF!)</f>
        <v>#REF!</v>
      </c>
      <c r="B3" s="5"/>
      <c r="C3" s="5"/>
      <c r="D3" s="5"/>
      <c r="E3" s="5"/>
      <c r="F3" s="5"/>
      <c r="G3" s="5"/>
      <c r="H3" s="5"/>
      <c r="I3" s="5"/>
      <c r="J3" s="5"/>
      <c r="K3" s="5"/>
      <c r="L3" s="5"/>
      <c r="M3" s="5"/>
      <c r="N3" s="5"/>
      <c r="O3" s="5"/>
      <c r="P3" s="6"/>
      <c r="Q3" s="6"/>
      <c r="R3" s="6"/>
      <c r="S3" s="6"/>
    </row>
    <row r="4" customHeight="1" spans="1:20">
      <c r="A4" s="7" t="e">
        <f>#REF!&amp;#REF!</f>
        <v>#REF!</v>
      </c>
      <c r="B4" s="7"/>
      <c r="S4" s="8" t="s">
        <v>464</v>
      </c>
    </row>
    <row r="5" ht="18" customHeight="1" spans="1:20">
      <c r="A5" s="54" t="s">
        <v>465</v>
      </c>
      <c r="B5" s="65" t="s">
        <v>572</v>
      </c>
      <c r="C5" s="65" t="s">
        <v>650</v>
      </c>
      <c r="D5" s="65" t="s">
        <v>628</v>
      </c>
      <c r="E5" s="54" t="s">
        <v>629</v>
      </c>
      <c r="F5" s="54" t="s">
        <v>651</v>
      </c>
      <c r="G5" s="9" t="s">
        <v>467</v>
      </c>
      <c r="H5" s="31" t="s">
        <v>426</v>
      </c>
      <c r="I5" s="905" t="s">
        <v>632</v>
      </c>
      <c r="J5" s="906"/>
      <c r="K5" s="906"/>
      <c r="L5" s="906"/>
      <c r="M5" s="906"/>
      <c r="N5" s="906"/>
      <c r="O5" s="907"/>
      <c r="P5" s="65" t="s">
        <v>427</v>
      </c>
      <c r="Q5" s="54" t="s">
        <v>428</v>
      </c>
      <c r="R5" s="65" t="s">
        <v>469</v>
      </c>
      <c r="S5" s="65" t="s">
        <v>577</v>
      </c>
    </row>
    <row r="6" ht="18" customHeight="1" spans="1:20">
      <c r="A6" s="58"/>
      <c r="B6" s="66"/>
      <c r="C6" s="66"/>
      <c r="D6" s="66"/>
      <c r="E6" s="58"/>
      <c r="F6" s="58"/>
      <c r="G6" s="9"/>
      <c r="H6" s="908"/>
      <c r="I6" s="912" t="s">
        <v>633</v>
      </c>
      <c r="J6" s="909" t="s">
        <v>634</v>
      </c>
      <c r="K6" s="909" t="s">
        <v>635</v>
      </c>
      <c r="L6" s="909" t="s">
        <v>636</v>
      </c>
      <c r="M6" s="909" t="s">
        <v>637</v>
      </c>
      <c r="N6" s="909" t="s">
        <v>638</v>
      </c>
      <c r="O6" s="909" t="s">
        <v>639</v>
      </c>
      <c r="P6" s="66"/>
      <c r="Q6" s="58"/>
      <c r="R6" s="66" t="str">
        <f>IF(H6=0,"",(P6-H6)/H6*100)</f>
        <v/>
      </c>
      <c r="S6" s="66"/>
      <c r="T6" s="893" t="s">
        <v>470</v>
      </c>
    </row>
    <row r="7" customHeight="1" spans="1:20">
      <c r="A7" s="12"/>
      <c r="B7" s="12"/>
      <c r="C7" s="13"/>
      <c r="D7" s="913"/>
      <c r="E7" s="914"/>
      <c r="F7" s="911" t="str">
        <f>IF(E7=0,"",((#REF!)-YEAR(E7))*12+(#REF!)-MONTH(E7))</f>
        <v/>
      </c>
      <c r="G7" s="62"/>
      <c r="H7" s="62"/>
      <c r="I7" s="605"/>
      <c r="J7" s="605"/>
      <c r="K7" s="605"/>
      <c r="L7" s="605"/>
      <c r="M7" s="605"/>
      <c r="N7" s="605"/>
      <c r="O7" s="605"/>
      <c r="P7" s="62"/>
      <c r="Q7" s="147" t="str">
        <f t="shared" ref="Q7:Q24" si="0">IF(H7="","",P7-H7)</f>
        <v/>
      </c>
      <c r="R7" s="16" t="str">
        <f t="shared" ref="R7:R27" si="1">IF(H7=0,"",Q7/H7*100)</f>
        <v/>
      </c>
      <c r="S7" s="17"/>
      <c r="T7" s="48" t="str">
        <f t="shared" ref="T7:T27" si="2">IF(P7="","",IF(Q7=0,"正常","非正常核查原因"))</f>
        <v/>
      </c>
    </row>
    <row r="8" customHeight="1" spans="1:20">
      <c r="A8" s="12"/>
      <c r="B8" s="12"/>
      <c r="C8" s="13"/>
      <c r="D8" s="913"/>
      <c r="E8" s="915"/>
      <c r="F8" s="911" t="str">
        <f>IF(E8=0,"",((#REF!)-YEAR(E8))*12+(#REF!)-MONTH(E8))</f>
        <v/>
      </c>
      <c r="G8" s="62"/>
      <c r="H8" s="62"/>
      <c r="I8" s="605"/>
      <c r="J8" s="605"/>
      <c r="K8" s="605"/>
      <c r="L8" s="605"/>
      <c r="M8" s="605"/>
      <c r="N8" s="605"/>
      <c r="O8" s="605"/>
      <c r="P8" s="62"/>
      <c r="Q8" s="147" t="str">
        <f t="shared" si="0"/>
        <v/>
      </c>
      <c r="R8" s="16" t="str">
        <f t="shared" si="1"/>
        <v/>
      </c>
      <c r="S8" s="17"/>
      <c r="T8" s="48" t="str">
        <f t="shared" si="2"/>
        <v/>
      </c>
    </row>
    <row r="9" customHeight="1" spans="1:20">
      <c r="A9" s="12"/>
      <c r="B9" s="12"/>
      <c r="C9" s="13"/>
      <c r="D9" s="913"/>
      <c r="E9" s="915"/>
      <c r="F9" s="911" t="str">
        <f>IF(E9=0,"",((#REF!)-YEAR(E9))*12+(#REF!)-MONTH(E9))</f>
        <v/>
      </c>
      <c r="G9" s="62"/>
      <c r="H9" s="62"/>
      <c r="I9" s="605"/>
      <c r="J9" s="605"/>
      <c r="K9" s="605"/>
      <c r="L9" s="605"/>
      <c r="M9" s="605"/>
      <c r="N9" s="605"/>
      <c r="O9" s="605"/>
      <c r="P9" s="62"/>
      <c r="Q9" s="147" t="str">
        <f t="shared" si="0"/>
        <v/>
      </c>
      <c r="R9" s="16" t="str">
        <f t="shared" si="1"/>
        <v/>
      </c>
      <c r="S9" s="17"/>
      <c r="T9" s="48" t="str">
        <f t="shared" si="2"/>
        <v/>
      </c>
    </row>
    <row r="10" customHeight="1" spans="1:20">
      <c r="A10" s="12"/>
      <c r="B10" s="12"/>
      <c r="C10" s="13"/>
      <c r="D10" s="913"/>
      <c r="E10" s="915"/>
      <c r="F10" s="911" t="str">
        <f>IF(E10=0,"",((#REF!)-YEAR(E10))*12+(#REF!)-MONTH(E10))</f>
        <v/>
      </c>
      <c r="G10" s="62"/>
      <c r="H10" s="62"/>
      <c r="I10" s="605"/>
      <c r="J10" s="605"/>
      <c r="K10" s="605"/>
      <c r="L10" s="605"/>
      <c r="M10" s="605"/>
      <c r="N10" s="605"/>
      <c r="O10" s="605"/>
      <c r="P10" s="62"/>
      <c r="Q10" s="147" t="str">
        <f t="shared" si="0"/>
        <v/>
      </c>
      <c r="R10" s="16" t="str">
        <f t="shared" si="1"/>
        <v/>
      </c>
      <c r="S10" s="17"/>
      <c r="T10" s="48" t="str">
        <f t="shared" si="2"/>
        <v/>
      </c>
    </row>
    <row r="11" customHeight="1" spans="1:20">
      <c r="A11" s="12"/>
      <c r="B11" s="12"/>
      <c r="C11" s="13"/>
      <c r="D11" s="913"/>
      <c r="E11" s="915"/>
      <c r="F11" s="911" t="str">
        <f>IF(E11=0,"",((#REF!)-YEAR(E11))*12+(#REF!)-MONTH(E11))</f>
        <v/>
      </c>
      <c r="G11" s="62"/>
      <c r="H11" s="62"/>
      <c r="I11" s="605"/>
      <c r="J11" s="605"/>
      <c r="K11" s="605"/>
      <c r="L11" s="605"/>
      <c r="M11" s="605"/>
      <c r="N11" s="605"/>
      <c r="O11" s="605"/>
      <c r="P11" s="62"/>
      <c r="Q11" s="147" t="str">
        <f t="shared" si="0"/>
        <v/>
      </c>
      <c r="R11" s="16" t="str">
        <f t="shared" si="1"/>
        <v/>
      </c>
      <c r="S11" s="17"/>
      <c r="T11" s="48" t="str">
        <f t="shared" si="2"/>
        <v/>
      </c>
    </row>
    <row r="12" customHeight="1" spans="1:20">
      <c r="A12" s="12"/>
      <c r="B12" s="12"/>
      <c r="C12" s="13"/>
      <c r="D12" s="913"/>
      <c r="E12" s="915"/>
      <c r="F12" s="911" t="str">
        <f>IF(E12=0,"",((#REF!)-YEAR(E12))*12+(#REF!)-MONTH(E12))</f>
        <v/>
      </c>
      <c r="G12" s="62"/>
      <c r="H12" s="62"/>
      <c r="I12" s="605"/>
      <c r="J12" s="605"/>
      <c r="K12" s="605"/>
      <c r="L12" s="605"/>
      <c r="M12" s="605"/>
      <c r="N12" s="605"/>
      <c r="O12" s="605"/>
      <c r="P12" s="62"/>
      <c r="Q12" s="147" t="str">
        <f t="shared" si="0"/>
        <v/>
      </c>
      <c r="R12" s="16" t="str">
        <f t="shared" si="1"/>
        <v/>
      </c>
      <c r="S12" s="17"/>
      <c r="T12" s="48" t="str">
        <f t="shared" si="2"/>
        <v/>
      </c>
    </row>
    <row r="13" customHeight="1" spans="1:20">
      <c r="A13" s="12"/>
      <c r="B13" s="12"/>
      <c r="C13" s="13"/>
      <c r="D13" s="913"/>
      <c r="E13" s="915"/>
      <c r="F13" s="911" t="str">
        <f>IF(E13=0,"",((#REF!)-YEAR(E13))*12+(#REF!)-MONTH(E13))</f>
        <v/>
      </c>
      <c r="G13" s="62"/>
      <c r="H13" s="62"/>
      <c r="I13" s="605"/>
      <c r="J13" s="605"/>
      <c r="K13" s="605"/>
      <c r="L13" s="605"/>
      <c r="M13" s="605"/>
      <c r="N13" s="605"/>
      <c r="O13" s="605"/>
      <c r="P13" s="62"/>
      <c r="Q13" s="147" t="str">
        <f t="shared" si="0"/>
        <v/>
      </c>
      <c r="R13" s="16" t="str">
        <f t="shared" si="1"/>
        <v/>
      </c>
      <c r="S13" s="17"/>
      <c r="T13" s="48" t="str">
        <f t="shared" si="2"/>
        <v/>
      </c>
    </row>
    <row r="14" customHeight="1" spans="1:20">
      <c r="A14" s="12"/>
      <c r="B14" s="12"/>
      <c r="C14" s="13"/>
      <c r="D14" s="913"/>
      <c r="E14" s="915"/>
      <c r="F14" s="911" t="str">
        <f>IF(E14=0,"",((#REF!)-YEAR(E14))*12+(#REF!)-MONTH(E14))</f>
        <v/>
      </c>
      <c r="G14" s="62"/>
      <c r="H14" s="62"/>
      <c r="I14" s="605"/>
      <c r="J14" s="605"/>
      <c r="K14" s="605"/>
      <c r="L14" s="605"/>
      <c r="M14" s="605"/>
      <c r="N14" s="605"/>
      <c r="O14" s="605"/>
      <c r="P14" s="62"/>
      <c r="Q14" s="147" t="str">
        <f t="shared" si="0"/>
        <v/>
      </c>
      <c r="R14" s="16" t="str">
        <f t="shared" si="1"/>
        <v/>
      </c>
      <c r="S14" s="17"/>
      <c r="T14" s="48" t="str">
        <f t="shared" si="2"/>
        <v/>
      </c>
    </row>
    <row r="15" customHeight="1" spans="1:20">
      <c r="A15" s="12"/>
      <c r="B15" s="12"/>
      <c r="C15" s="13"/>
      <c r="D15" s="913"/>
      <c r="E15" s="915"/>
      <c r="F15" s="911" t="str">
        <f>IF(E15=0,"",((#REF!)-YEAR(E15))*12+(#REF!)-MONTH(E15))</f>
        <v/>
      </c>
      <c r="G15" s="62"/>
      <c r="H15" s="62"/>
      <c r="I15" s="605"/>
      <c r="J15" s="605"/>
      <c r="K15" s="605"/>
      <c r="L15" s="605"/>
      <c r="M15" s="605"/>
      <c r="N15" s="605"/>
      <c r="O15" s="605"/>
      <c r="P15" s="62"/>
      <c r="Q15" s="147" t="str">
        <f t="shared" si="0"/>
        <v/>
      </c>
      <c r="R15" s="16" t="str">
        <f t="shared" si="1"/>
        <v/>
      </c>
      <c r="S15" s="17"/>
      <c r="T15" s="48" t="str">
        <f t="shared" si="2"/>
        <v/>
      </c>
    </row>
    <row r="16" customHeight="1" spans="1:20">
      <c r="A16" s="12"/>
      <c r="B16" s="12"/>
      <c r="C16" s="13"/>
      <c r="D16" s="913"/>
      <c r="E16" s="915"/>
      <c r="F16" s="911" t="str">
        <f>IF(E16=0,"",((#REF!)-YEAR(E16))*12+(#REF!)-MONTH(E16))</f>
        <v/>
      </c>
      <c r="G16" s="62"/>
      <c r="H16" s="62"/>
      <c r="I16" s="605"/>
      <c r="J16" s="605"/>
      <c r="K16" s="605"/>
      <c r="L16" s="605"/>
      <c r="M16" s="605"/>
      <c r="N16" s="605"/>
      <c r="O16" s="605"/>
      <c r="P16" s="62"/>
      <c r="Q16" s="147" t="str">
        <f t="shared" si="0"/>
        <v/>
      </c>
      <c r="R16" s="16" t="str">
        <f t="shared" si="1"/>
        <v/>
      </c>
      <c r="S16" s="17"/>
      <c r="T16" s="48" t="str">
        <f t="shared" si="2"/>
        <v/>
      </c>
    </row>
    <row r="17" customHeight="1" spans="1:20">
      <c r="A17" s="12"/>
      <c r="B17" s="12"/>
      <c r="C17" s="13"/>
      <c r="D17" s="913"/>
      <c r="E17" s="915"/>
      <c r="F17" s="911" t="str">
        <f>IF(E17=0,"",((#REF!)-YEAR(E17))*12+(#REF!)-MONTH(E17))</f>
        <v/>
      </c>
      <c r="G17" s="62"/>
      <c r="H17" s="62"/>
      <c r="I17" s="605"/>
      <c r="J17" s="605"/>
      <c r="K17" s="605"/>
      <c r="L17" s="605"/>
      <c r="M17" s="605"/>
      <c r="N17" s="605"/>
      <c r="O17" s="605"/>
      <c r="P17" s="62"/>
      <c r="Q17" s="147" t="str">
        <f t="shared" si="0"/>
        <v/>
      </c>
      <c r="R17" s="16" t="str">
        <f t="shared" si="1"/>
        <v/>
      </c>
      <c r="S17" s="17"/>
      <c r="T17" s="48" t="str">
        <f t="shared" si="2"/>
        <v/>
      </c>
    </row>
    <row r="18" customHeight="1" spans="1:20">
      <c r="A18" s="12"/>
      <c r="B18" s="12"/>
      <c r="C18" s="13"/>
      <c r="D18" s="913"/>
      <c r="E18" s="915"/>
      <c r="F18" s="911" t="str">
        <f>IF(E18=0,"",((#REF!)-YEAR(E18))*12+(#REF!)-MONTH(E18))</f>
        <v/>
      </c>
      <c r="G18" s="62"/>
      <c r="H18" s="62"/>
      <c r="I18" s="605"/>
      <c r="J18" s="605"/>
      <c r="K18" s="605"/>
      <c r="L18" s="605"/>
      <c r="M18" s="605"/>
      <c r="N18" s="605"/>
      <c r="O18" s="605"/>
      <c r="P18" s="62"/>
      <c r="Q18" s="147" t="str">
        <f t="shared" si="0"/>
        <v/>
      </c>
      <c r="R18" s="16" t="str">
        <f t="shared" si="1"/>
        <v/>
      </c>
      <c r="S18" s="17"/>
      <c r="T18" s="48" t="str">
        <f t="shared" si="2"/>
        <v/>
      </c>
    </row>
    <row r="19" customHeight="1" spans="1:20">
      <c r="A19" s="12"/>
      <c r="B19" s="12"/>
      <c r="C19" s="13"/>
      <c r="D19" s="913"/>
      <c r="E19" s="915"/>
      <c r="F19" s="911" t="str">
        <f>IF(E19=0,"",((#REF!)-YEAR(E19))*12+(#REF!)-MONTH(E19))</f>
        <v/>
      </c>
      <c r="G19" s="62"/>
      <c r="H19" s="62"/>
      <c r="I19" s="605"/>
      <c r="J19" s="605"/>
      <c r="K19" s="605"/>
      <c r="L19" s="605"/>
      <c r="M19" s="605"/>
      <c r="N19" s="605"/>
      <c r="O19" s="605"/>
      <c r="P19" s="62"/>
      <c r="Q19" s="147" t="str">
        <f t="shared" si="0"/>
        <v/>
      </c>
      <c r="R19" s="16" t="str">
        <f t="shared" si="1"/>
        <v/>
      </c>
      <c r="S19" s="17"/>
      <c r="T19" s="48" t="str">
        <f t="shared" si="2"/>
        <v/>
      </c>
    </row>
    <row r="20" customHeight="1" spans="1:20">
      <c r="A20" s="12"/>
      <c r="B20" s="12"/>
      <c r="C20" s="13"/>
      <c r="D20" s="913"/>
      <c r="E20" s="915"/>
      <c r="F20" s="911" t="str">
        <f>IF(E20=0,"",((#REF!)-YEAR(E20))*12+(#REF!)-MONTH(E20))</f>
        <v/>
      </c>
      <c r="G20" s="62"/>
      <c r="H20" s="62"/>
      <c r="I20" s="605"/>
      <c r="J20" s="605"/>
      <c r="K20" s="605"/>
      <c r="L20" s="605"/>
      <c r="M20" s="605"/>
      <c r="N20" s="605"/>
      <c r="O20" s="605"/>
      <c r="P20" s="62"/>
      <c r="Q20" s="147" t="str">
        <f t="shared" si="0"/>
        <v/>
      </c>
      <c r="R20" s="16" t="str">
        <f t="shared" si="1"/>
        <v/>
      </c>
      <c r="S20" s="17"/>
      <c r="T20" s="48" t="str">
        <f t="shared" si="2"/>
        <v/>
      </c>
    </row>
    <row r="21" customHeight="1" spans="1:20">
      <c r="A21" s="12"/>
      <c r="B21" s="12"/>
      <c r="C21" s="13"/>
      <c r="D21" s="913"/>
      <c r="E21" s="915"/>
      <c r="F21" s="911" t="str">
        <f>IF(E21=0,"",((#REF!)-YEAR(E21))*12+(#REF!)-MONTH(E21))</f>
        <v/>
      </c>
      <c r="G21" s="62"/>
      <c r="H21" s="62"/>
      <c r="I21" s="605"/>
      <c r="J21" s="605"/>
      <c r="K21" s="605"/>
      <c r="L21" s="605"/>
      <c r="M21" s="605"/>
      <c r="N21" s="605"/>
      <c r="O21" s="605"/>
      <c r="P21" s="62"/>
      <c r="Q21" s="147" t="str">
        <f t="shared" si="0"/>
        <v/>
      </c>
      <c r="R21" s="16" t="str">
        <f t="shared" si="1"/>
        <v/>
      </c>
      <c r="S21" s="17"/>
      <c r="T21" s="48" t="str">
        <f t="shared" si="2"/>
        <v/>
      </c>
    </row>
    <row r="22" customHeight="1" spans="1:20">
      <c r="A22" s="12"/>
      <c r="B22" s="12"/>
      <c r="C22" s="13"/>
      <c r="D22" s="913"/>
      <c r="E22" s="915"/>
      <c r="F22" s="911" t="str">
        <f>IF(E22=0,"",((#REF!)-YEAR(E22))*12+(#REF!)-MONTH(E22))</f>
        <v/>
      </c>
      <c r="G22" s="62"/>
      <c r="H22" s="62"/>
      <c r="I22" s="605"/>
      <c r="J22" s="605"/>
      <c r="K22" s="605"/>
      <c r="L22" s="605"/>
      <c r="M22" s="605"/>
      <c r="N22" s="605"/>
      <c r="O22" s="605"/>
      <c r="P22" s="62"/>
      <c r="Q22" s="147" t="str">
        <f t="shared" si="0"/>
        <v/>
      </c>
      <c r="R22" s="16" t="str">
        <f t="shared" si="1"/>
        <v/>
      </c>
      <c r="S22" s="17"/>
      <c r="T22" s="48" t="str">
        <f t="shared" si="2"/>
        <v/>
      </c>
    </row>
    <row r="23" customHeight="1" spans="1:20">
      <c r="A23" s="12"/>
      <c r="B23" s="12"/>
      <c r="C23" s="13"/>
      <c r="D23" s="913"/>
      <c r="E23" s="915"/>
      <c r="F23" s="911" t="str">
        <f>IF(E23=0,"",((#REF!)-YEAR(E23))*12+(#REF!)-MONTH(E23))</f>
        <v/>
      </c>
      <c r="G23" s="62"/>
      <c r="H23" s="62"/>
      <c r="I23" s="605"/>
      <c r="J23" s="605"/>
      <c r="K23" s="605"/>
      <c r="L23" s="605"/>
      <c r="M23" s="605"/>
      <c r="N23" s="605"/>
      <c r="O23" s="605"/>
      <c r="P23" s="62"/>
      <c r="Q23" s="147" t="str">
        <f t="shared" si="0"/>
        <v/>
      </c>
      <c r="R23" s="16" t="str">
        <f t="shared" si="1"/>
        <v/>
      </c>
      <c r="S23" s="17"/>
      <c r="T23" s="48" t="str">
        <f t="shared" si="2"/>
        <v/>
      </c>
    </row>
    <row r="24" customHeight="1" spans="1:20">
      <c r="A24" s="12"/>
      <c r="B24" s="12"/>
      <c r="C24" s="13"/>
      <c r="D24" s="913"/>
      <c r="E24" s="915"/>
      <c r="F24" s="911" t="str">
        <f>IF(E24=0,"",((#REF!)-YEAR(E24))*12+(#REF!)-MONTH(E24))</f>
        <v/>
      </c>
      <c r="G24" s="62"/>
      <c r="H24" s="62"/>
      <c r="I24" s="605"/>
      <c r="J24" s="605"/>
      <c r="K24" s="605"/>
      <c r="L24" s="605"/>
      <c r="M24" s="605"/>
      <c r="N24" s="605"/>
      <c r="O24" s="605"/>
      <c r="P24" s="62"/>
      <c r="Q24" s="147" t="str">
        <f t="shared" si="0"/>
        <v/>
      </c>
      <c r="R24" s="16" t="str">
        <f t="shared" si="1"/>
        <v/>
      </c>
      <c r="S24" s="17"/>
      <c r="T24" s="48" t="str">
        <f t="shared" si="2"/>
        <v/>
      </c>
    </row>
    <row r="25" customHeight="1" spans="1:20">
      <c r="A25" s="52" t="s">
        <v>621</v>
      </c>
      <c r="B25" s="84"/>
      <c r="C25" s="29"/>
      <c r="D25" s="913"/>
      <c r="E25" s="915"/>
      <c r="F25" s="916"/>
      <c r="G25" s="62">
        <f t="shared" ref="G25:Q25" si="3">SUM(G7:G24)</f>
        <v>0</v>
      </c>
      <c r="H25" s="62">
        <f t="shared" si="3"/>
        <v>0</v>
      </c>
      <c r="I25" s="62">
        <f t="shared" si="3"/>
        <v>0</v>
      </c>
      <c r="J25" s="62">
        <f t="shared" si="3"/>
        <v>0</v>
      </c>
      <c r="K25" s="62">
        <f t="shared" si="3"/>
        <v>0</v>
      </c>
      <c r="L25" s="62">
        <f t="shared" si="3"/>
        <v>0</v>
      </c>
      <c r="M25" s="62">
        <f t="shared" si="3"/>
        <v>0</v>
      </c>
      <c r="N25" s="62">
        <f t="shared" si="3"/>
        <v>0</v>
      </c>
      <c r="O25" s="62">
        <f t="shared" si="3"/>
        <v>0</v>
      </c>
      <c r="P25" s="62">
        <f t="shared" si="3"/>
        <v>0</v>
      </c>
      <c r="Q25" s="62">
        <f t="shared" si="3"/>
        <v>0</v>
      </c>
      <c r="R25" s="16" t="str">
        <f t="shared" si="1"/>
        <v/>
      </c>
      <c r="S25" s="17"/>
      <c r="T25" s="48" t="str">
        <f t="shared" si="2"/>
        <v>正常</v>
      </c>
    </row>
    <row r="26" customHeight="1" spans="1:20">
      <c r="A26" s="52" t="s">
        <v>652</v>
      </c>
      <c r="B26" s="84"/>
      <c r="C26" s="29"/>
      <c r="D26" s="913"/>
      <c r="E26" s="915"/>
      <c r="F26" s="916"/>
      <c r="G26" s="62"/>
      <c r="H26" s="62"/>
      <c r="I26" s="62"/>
      <c r="J26" s="62"/>
      <c r="K26" s="62"/>
      <c r="L26" s="62"/>
      <c r="M26" s="62"/>
      <c r="N26" s="62"/>
      <c r="O26" s="62"/>
      <c r="P26" s="62"/>
      <c r="Q26" s="62"/>
      <c r="R26" s="16" t="str">
        <f t="shared" si="1"/>
        <v/>
      </c>
      <c r="S26" s="17"/>
      <c r="T26" s="48" t="str">
        <f t="shared" si="2"/>
        <v/>
      </c>
    </row>
    <row r="27" customHeight="1" spans="1:20">
      <c r="A27" s="52" t="s">
        <v>621</v>
      </c>
      <c r="B27" s="84"/>
      <c r="C27" s="29"/>
      <c r="D27" s="17"/>
      <c r="E27" s="53"/>
      <c r="F27" s="17"/>
      <c r="G27" s="62">
        <f t="shared" ref="G27:Q27" si="4">G25-G26</f>
        <v>0</v>
      </c>
      <c r="H27" s="62">
        <f t="shared" si="4"/>
        <v>0</v>
      </c>
      <c r="I27" s="62">
        <f t="shared" si="4"/>
        <v>0</v>
      </c>
      <c r="J27" s="62">
        <f t="shared" si="4"/>
        <v>0</v>
      </c>
      <c r="K27" s="62">
        <f t="shared" si="4"/>
        <v>0</v>
      </c>
      <c r="L27" s="62">
        <f t="shared" si="4"/>
        <v>0</v>
      </c>
      <c r="M27" s="62">
        <f t="shared" si="4"/>
        <v>0</v>
      </c>
      <c r="N27" s="62">
        <f t="shared" si="4"/>
        <v>0</v>
      </c>
      <c r="O27" s="62">
        <f t="shared" si="4"/>
        <v>0</v>
      </c>
      <c r="P27" s="62">
        <f t="shared" si="4"/>
        <v>0</v>
      </c>
      <c r="Q27" s="62">
        <f t="shared" si="4"/>
        <v>0</v>
      </c>
      <c r="R27" s="16" t="str">
        <f t="shared" si="1"/>
        <v/>
      </c>
      <c r="S27" s="17"/>
      <c r="T27" s="48" t="str">
        <f t="shared" si="2"/>
        <v>正常</v>
      </c>
    </row>
    <row r="28" customHeight="1" spans="1:20">
      <c r="A28" s="20" t="e">
        <f>#REF!&amp;#REF!</f>
        <v>#REF!</v>
      </c>
      <c r="B28" s="20"/>
      <c r="P28" s="7" t="e">
        <f>"评估人员："&amp;#REF!</f>
        <v>#REF!</v>
      </c>
    </row>
    <row r="29" customHeight="1" spans="1:20">
      <c r="A29" s="20" t="e">
        <f>CONCATENATE(#REF!,#REF!,#REF!,#REF!,#REF!,#REF!,#REF!)</f>
        <v>#REF!</v>
      </c>
      <c r="B29" s="20"/>
    </row>
  </sheetData>
  <mergeCells count="18">
    <mergeCell ref="A2:S2"/>
    <mergeCell ref="A3:S3"/>
    <mergeCell ref="I5:O5"/>
    <mergeCell ref="A25:C25"/>
    <mergeCell ref="A26:C26"/>
    <mergeCell ref="A27:C27"/>
    <mergeCell ref="A5:A6"/>
    <mergeCell ref="B5:B6"/>
    <mergeCell ref="C5:C6"/>
    <mergeCell ref="D5:D6"/>
    <mergeCell ref="E5:E6"/>
    <mergeCell ref="F5:F6"/>
    <mergeCell ref="G5:G6"/>
    <mergeCell ref="H5:H6"/>
    <mergeCell ref="P5:P6"/>
    <mergeCell ref="Q5:Q6"/>
    <mergeCell ref="R5:R6"/>
    <mergeCell ref="S5:S6"/>
  </mergeCells>
  <hyperlinks>
    <hyperlink ref="A1" location="索引目录!D14" display="返回索引页"/>
    <hyperlink ref="B1" location="流动汇总!B10" display="返回"/>
  </hyperlinks>
  <printOptions horizontalCentered="1"/>
  <pageMargins left="0.354166666666667" right="0.354166666666667" top="0.786805555555556" bottom="0.786805555555556" header="0.95" footer="0.511805555555556"/>
  <pageSetup paperSize="9" scale="60" fitToHeight="0" orientation="landscape"/>
  <headerFooter alignWithMargins="0">
    <oddHeader>&amp;R&amp;"宋体,常规"&amp;10表&amp;"Times New Roman,常规"3-5
&amp;"宋体,常规"共&amp;"Times New Roman,常规"&amp;N&amp;"宋体,常规"页第&amp;"Times New Roman,常规"&amp;P&amp;"宋体,常规"页</oddHead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29"/>
  <sheetViews>
    <sheetView topLeftCell="D1" workbookViewId="0">
      <selection activeCell="H13" sqref="H13"/>
    </sheetView>
  </sheetViews>
  <sheetFormatPr defaultColWidth="9" defaultRowHeight="15.75" customHeight="1"/>
  <cols>
    <col min="1" max="1" width="5" customWidth="1"/>
    <col min="2" max="2" width="11.4" customWidth="1" outlineLevel="1"/>
    <col min="3" max="3" width="20.4" customWidth="1"/>
    <col min="4" max="4" width="9.5" customWidth="1" outlineLevel="1"/>
    <col min="6" max="6" width="11" customWidth="1"/>
    <col min="7" max="7" width="11.4" customWidth="1"/>
    <col min="8" max="8" width="7" customWidth="1"/>
    <col min="9" max="9" width="12.5" customWidth="1" outlineLevel="1"/>
    <col min="10" max="13" width="12.5" customWidth="1"/>
  </cols>
  <sheetData>
    <row r="1" spans="1:15">
      <c r="A1" s="1" t="s">
        <v>421</v>
      </c>
      <c r="B1" s="2" t="s">
        <v>462</v>
      </c>
      <c r="E1" s="3"/>
      <c r="F1" s="3"/>
      <c r="G1" s="3"/>
      <c r="H1" s="3"/>
      <c r="I1" s="3"/>
      <c r="J1" s="3"/>
      <c r="K1" s="3"/>
      <c r="L1" s="3"/>
      <c r="M1" s="3"/>
      <c r="N1" s="3"/>
    </row>
    <row r="2" ht="30" customHeight="1" spans="1:15">
      <c r="A2" s="4" t="s">
        <v>653</v>
      </c>
      <c r="B2" s="4"/>
      <c r="C2" s="4"/>
      <c r="D2" s="4"/>
      <c r="E2" s="4"/>
      <c r="F2" s="4"/>
      <c r="G2" s="4"/>
      <c r="H2" s="4"/>
      <c r="I2" s="4"/>
      <c r="J2" s="4"/>
      <c r="K2" s="4"/>
      <c r="L2" s="4"/>
      <c r="M2" s="4"/>
      <c r="N2" s="4"/>
    </row>
    <row r="3" ht="14.1" customHeight="1" spans="1:15">
      <c r="A3" s="5" t="e">
        <f>CONCATENATE(#REF!,#REF!,#REF!,#REF!,#REF!,#REF!,#REF!)</f>
        <v>#REF!</v>
      </c>
      <c r="B3" s="5"/>
      <c r="C3" s="5"/>
      <c r="D3" s="5"/>
      <c r="E3" s="5"/>
      <c r="F3" s="5"/>
      <c r="G3" s="5"/>
      <c r="H3" s="5"/>
      <c r="I3" s="5"/>
      <c r="J3" s="6"/>
      <c r="K3" s="6"/>
      <c r="L3" s="6"/>
      <c r="M3" s="6"/>
      <c r="N3" s="6"/>
    </row>
    <row r="4" customHeight="1" spans="1:15">
      <c r="A4" s="7" t="e">
        <f>#REF!&amp;#REF!</f>
        <v>#REF!</v>
      </c>
      <c r="B4" s="7"/>
      <c r="N4" s="8" t="s">
        <v>464</v>
      </c>
    </row>
    <row r="5" ht="27.9" customHeight="1" spans="1:15">
      <c r="A5" s="9" t="s">
        <v>465</v>
      </c>
      <c r="B5" s="9" t="s">
        <v>572</v>
      </c>
      <c r="C5" s="9" t="s">
        <v>626</v>
      </c>
      <c r="D5" s="9" t="s">
        <v>654</v>
      </c>
      <c r="E5" s="9" t="s">
        <v>629</v>
      </c>
      <c r="F5" s="9" t="s">
        <v>655</v>
      </c>
      <c r="G5" s="9" t="s">
        <v>656</v>
      </c>
      <c r="H5" s="9" t="s">
        <v>657</v>
      </c>
      <c r="I5" s="10" t="s">
        <v>467</v>
      </c>
      <c r="J5" s="32" t="s">
        <v>426</v>
      </c>
      <c r="K5" s="9" t="s">
        <v>427</v>
      </c>
      <c r="L5" s="9" t="s">
        <v>428</v>
      </c>
      <c r="M5" s="9" t="s">
        <v>469</v>
      </c>
      <c r="N5" s="9" t="s">
        <v>577</v>
      </c>
      <c r="O5" s="893" t="s">
        <v>470</v>
      </c>
    </row>
    <row r="6" customHeight="1" spans="1:15">
      <c r="A6" s="12"/>
      <c r="B6" s="12"/>
      <c r="C6" s="13"/>
      <c r="D6" s="481"/>
      <c r="E6" s="14"/>
      <c r="F6" s="16"/>
      <c r="G6" s="12"/>
      <c r="H6" s="12"/>
      <c r="I6" s="15"/>
      <c r="J6" s="16"/>
      <c r="K6" s="16"/>
      <c r="L6" s="147" t="str">
        <f t="shared" ref="L6:L27" si="0">IF(J6="","",K6-J6)</f>
        <v/>
      </c>
      <c r="M6" s="16" t="str">
        <f t="shared" ref="M6:M27" si="1">IF(J6=0,"",L6/J6*100)</f>
        <v/>
      </c>
      <c r="N6" s="17"/>
      <c r="O6" s="48" t="str">
        <f t="shared" ref="O6:O27" si="2">IF(K6="","",IF(L6=0,"正常","非正常核查原因"))</f>
        <v/>
      </c>
    </row>
    <row r="7" customHeight="1" spans="1:15">
      <c r="A7" s="12"/>
      <c r="B7" s="12"/>
      <c r="C7" s="13"/>
      <c r="D7" s="481"/>
      <c r="E7" s="14"/>
      <c r="F7" s="16"/>
      <c r="G7" s="12"/>
      <c r="H7" s="12"/>
      <c r="I7" s="15"/>
      <c r="J7" s="16"/>
      <c r="K7" s="16"/>
      <c r="L7" s="147" t="str">
        <f t="shared" si="0"/>
        <v/>
      </c>
      <c r="M7" s="16" t="str">
        <f t="shared" si="1"/>
        <v/>
      </c>
      <c r="N7" s="17"/>
      <c r="O7" s="48" t="str">
        <f t="shared" si="2"/>
        <v/>
      </c>
    </row>
    <row r="8" customHeight="1" spans="1:15">
      <c r="A8" s="12"/>
      <c r="B8" s="12"/>
      <c r="C8" s="13"/>
      <c r="D8" s="481"/>
      <c r="E8" s="14"/>
      <c r="F8" s="16"/>
      <c r="G8" s="12"/>
      <c r="H8" s="12"/>
      <c r="I8" s="15"/>
      <c r="J8" s="16"/>
      <c r="K8" s="16"/>
      <c r="L8" s="147" t="str">
        <f t="shared" si="0"/>
        <v/>
      </c>
      <c r="M8" s="16" t="str">
        <f t="shared" si="1"/>
        <v/>
      </c>
      <c r="N8" s="17"/>
      <c r="O8" s="48" t="str">
        <f t="shared" si="2"/>
        <v/>
      </c>
    </row>
    <row r="9" customHeight="1" spans="1:15">
      <c r="A9" s="12"/>
      <c r="B9" s="12"/>
      <c r="C9" s="13"/>
      <c r="D9" s="481"/>
      <c r="E9" s="14"/>
      <c r="F9" s="16"/>
      <c r="G9" s="12"/>
      <c r="H9" s="12"/>
      <c r="I9" s="15"/>
      <c r="J9" s="16"/>
      <c r="K9" s="16"/>
      <c r="L9" s="147" t="str">
        <f t="shared" si="0"/>
        <v/>
      </c>
      <c r="M9" s="16" t="str">
        <f t="shared" si="1"/>
        <v/>
      </c>
      <c r="N9" s="17"/>
      <c r="O9" s="48" t="str">
        <f t="shared" si="2"/>
        <v/>
      </c>
    </row>
    <row r="10" customHeight="1" spans="1:15">
      <c r="A10" s="12"/>
      <c r="B10" s="12"/>
      <c r="C10" s="13"/>
      <c r="D10" s="481"/>
      <c r="E10" s="14"/>
      <c r="F10" s="16"/>
      <c r="G10" s="12"/>
      <c r="H10" s="12"/>
      <c r="I10" s="15"/>
      <c r="J10" s="16"/>
      <c r="K10" s="16"/>
      <c r="L10" s="147" t="str">
        <f t="shared" si="0"/>
        <v/>
      </c>
      <c r="M10" s="16" t="str">
        <f t="shared" si="1"/>
        <v/>
      </c>
      <c r="N10" s="17"/>
      <c r="O10" s="48" t="str">
        <f t="shared" si="2"/>
        <v/>
      </c>
    </row>
    <row r="11" customHeight="1" spans="1:15">
      <c r="A11" s="12"/>
      <c r="B11" s="12"/>
      <c r="C11" s="13"/>
      <c r="D11" s="481"/>
      <c r="E11" s="14"/>
      <c r="F11" s="16"/>
      <c r="G11" s="12"/>
      <c r="H11" s="12"/>
      <c r="I11" s="15"/>
      <c r="J11" s="16"/>
      <c r="K11" s="16"/>
      <c r="L11" s="147" t="str">
        <f t="shared" si="0"/>
        <v/>
      </c>
      <c r="M11" s="16" t="str">
        <f t="shared" si="1"/>
        <v/>
      </c>
      <c r="N11" s="17"/>
      <c r="O11" s="48" t="str">
        <f t="shared" si="2"/>
        <v/>
      </c>
    </row>
    <row r="12" customHeight="1" spans="1:15">
      <c r="A12" s="12"/>
      <c r="B12" s="12"/>
      <c r="C12" s="13"/>
      <c r="D12" s="481"/>
      <c r="E12" s="14"/>
      <c r="F12" s="16"/>
      <c r="G12" s="12"/>
      <c r="H12" s="12"/>
      <c r="I12" s="15"/>
      <c r="J12" s="16"/>
      <c r="K12" s="16"/>
      <c r="L12" s="147" t="str">
        <f t="shared" si="0"/>
        <v/>
      </c>
      <c r="M12" s="16" t="str">
        <f t="shared" si="1"/>
        <v/>
      </c>
      <c r="N12" s="17"/>
      <c r="O12" s="48" t="str">
        <f t="shared" si="2"/>
        <v/>
      </c>
    </row>
    <row r="13" customHeight="1" spans="1:15">
      <c r="A13" s="12"/>
      <c r="B13" s="12"/>
      <c r="C13" s="13"/>
      <c r="D13" s="481"/>
      <c r="E13" s="14"/>
      <c r="F13" s="16"/>
      <c r="G13" s="12"/>
      <c r="H13" s="12"/>
      <c r="I13" s="15"/>
      <c r="J13" s="16"/>
      <c r="K13" s="16"/>
      <c r="L13" s="147" t="str">
        <f t="shared" si="0"/>
        <v/>
      </c>
      <c r="M13" s="16" t="str">
        <f t="shared" si="1"/>
        <v/>
      </c>
      <c r="N13" s="17"/>
      <c r="O13" s="48" t="str">
        <f t="shared" si="2"/>
        <v/>
      </c>
    </row>
    <row r="14" customHeight="1" spans="1:15">
      <c r="A14" s="12"/>
      <c r="B14" s="12"/>
      <c r="C14" s="13"/>
      <c r="D14" s="481"/>
      <c r="E14" s="14"/>
      <c r="F14" s="16"/>
      <c r="G14" s="12"/>
      <c r="H14" s="12"/>
      <c r="I14" s="15"/>
      <c r="J14" s="16"/>
      <c r="K14" s="16"/>
      <c r="L14" s="147" t="str">
        <f t="shared" si="0"/>
        <v/>
      </c>
      <c r="M14" s="16" t="str">
        <f t="shared" si="1"/>
        <v/>
      </c>
      <c r="N14" s="17"/>
      <c r="O14" s="48" t="str">
        <f t="shared" si="2"/>
        <v/>
      </c>
    </row>
    <row r="15" customHeight="1" spans="1:15">
      <c r="A15" s="12"/>
      <c r="B15" s="12"/>
      <c r="C15" s="13"/>
      <c r="D15" s="481"/>
      <c r="E15" s="14"/>
      <c r="F15" s="16"/>
      <c r="G15" s="12"/>
      <c r="H15" s="12"/>
      <c r="I15" s="15"/>
      <c r="J15" s="16"/>
      <c r="K15" s="16"/>
      <c r="L15" s="147" t="str">
        <f t="shared" si="0"/>
        <v/>
      </c>
      <c r="M15" s="16" t="str">
        <f t="shared" si="1"/>
        <v/>
      </c>
      <c r="N15" s="17"/>
      <c r="O15" s="48" t="str">
        <f t="shared" si="2"/>
        <v/>
      </c>
    </row>
    <row r="16" customHeight="1" spans="1:15">
      <c r="A16" s="12"/>
      <c r="B16" s="12"/>
      <c r="C16" s="13"/>
      <c r="D16" s="481"/>
      <c r="E16" s="14"/>
      <c r="F16" s="16"/>
      <c r="G16" s="12"/>
      <c r="H16" s="12"/>
      <c r="I16" s="15"/>
      <c r="J16" s="16"/>
      <c r="K16" s="16"/>
      <c r="L16" s="147" t="str">
        <f t="shared" si="0"/>
        <v/>
      </c>
      <c r="M16" s="16" t="str">
        <f t="shared" si="1"/>
        <v/>
      </c>
      <c r="N16" s="17"/>
      <c r="O16" s="48" t="str">
        <f t="shared" si="2"/>
        <v/>
      </c>
    </row>
    <row r="17" customHeight="1" spans="1:15">
      <c r="A17" s="12"/>
      <c r="B17" s="12"/>
      <c r="C17" s="13"/>
      <c r="D17" s="481"/>
      <c r="E17" s="14"/>
      <c r="F17" s="16"/>
      <c r="G17" s="12"/>
      <c r="H17" s="12"/>
      <c r="I17" s="15"/>
      <c r="J17" s="16"/>
      <c r="K17" s="16"/>
      <c r="L17" s="147" t="str">
        <f t="shared" si="0"/>
        <v/>
      </c>
      <c r="M17" s="16" t="str">
        <f t="shared" si="1"/>
        <v/>
      </c>
      <c r="N17" s="17"/>
      <c r="O17" s="48" t="str">
        <f t="shared" si="2"/>
        <v/>
      </c>
    </row>
    <row r="18" customHeight="1" spans="1:15">
      <c r="A18" s="12"/>
      <c r="B18" s="12"/>
      <c r="C18" s="13"/>
      <c r="D18" s="481"/>
      <c r="E18" s="14"/>
      <c r="F18" s="16"/>
      <c r="G18" s="12"/>
      <c r="H18" s="12"/>
      <c r="I18" s="15"/>
      <c r="J18" s="16"/>
      <c r="K18" s="16"/>
      <c r="L18" s="147" t="str">
        <f t="shared" si="0"/>
        <v/>
      </c>
      <c r="M18" s="16" t="str">
        <f t="shared" si="1"/>
        <v/>
      </c>
      <c r="N18" s="17"/>
      <c r="O18" s="48" t="str">
        <f t="shared" si="2"/>
        <v/>
      </c>
    </row>
    <row r="19" customHeight="1" spans="1:15">
      <c r="A19" s="12"/>
      <c r="B19" s="12"/>
      <c r="C19" s="13"/>
      <c r="D19" s="481"/>
      <c r="E19" s="14"/>
      <c r="F19" s="16"/>
      <c r="G19" s="12"/>
      <c r="H19" s="12"/>
      <c r="I19" s="15"/>
      <c r="J19" s="16"/>
      <c r="K19" s="16"/>
      <c r="L19" s="147" t="str">
        <f t="shared" si="0"/>
        <v/>
      </c>
      <c r="M19" s="16" t="str">
        <f t="shared" si="1"/>
        <v/>
      </c>
      <c r="N19" s="17"/>
      <c r="O19" s="48" t="str">
        <f t="shared" si="2"/>
        <v/>
      </c>
    </row>
    <row r="20" customHeight="1" spans="1:15">
      <c r="A20" s="12"/>
      <c r="B20" s="12"/>
      <c r="C20" s="13"/>
      <c r="D20" s="481"/>
      <c r="E20" s="14"/>
      <c r="F20" s="16"/>
      <c r="G20" s="12"/>
      <c r="H20" s="12"/>
      <c r="I20" s="15"/>
      <c r="J20" s="16"/>
      <c r="K20" s="16"/>
      <c r="L20" s="147" t="str">
        <f t="shared" si="0"/>
        <v/>
      </c>
      <c r="M20" s="16" t="str">
        <f t="shared" si="1"/>
        <v/>
      </c>
      <c r="N20" s="17"/>
      <c r="O20" s="48" t="str">
        <f t="shared" si="2"/>
        <v/>
      </c>
    </row>
    <row r="21" customHeight="1" spans="1:15">
      <c r="A21" s="12"/>
      <c r="B21" s="12"/>
      <c r="C21" s="13"/>
      <c r="D21" s="481"/>
      <c r="E21" s="14"/>
      <c r="F21" s="16"/>
      <c r="G21" s="12"/>
      <c r="H21" s="12"/>
      <c r="I21" s="15"/>
      <c r="J21" s="16"/>
      <c r="K21" s="16"/>
      <c r="L21" s="147" t="str">
        <f t="shared" si="0"/>
        <v/>
      </c>
      <c r="M21" s="16" t="str">
        <f t="shared" si="1"/>
        <v/>
      </c>
      <c r="N21" s="17"/>
      <c r="O21" s="48" t="str">
        <f t="shared" si="2"/>
        <v/>
      </c>
    </row>
    <row r="22" customHeight="1" spans="1:15">
      <c r="A22" s="12"/>
      <c r="B22" s="12"/>
      <c r="C22" s="13"/>
      <c r="D22" s="481"/>
      <c r="E22" s="14"/>
      <c r="F22" s="16"/>
      <c r="G22" s="12"/>
      <c r="H22" s="12"/>
      <c r="I22" s="15"/>
      <c r="J22" s="16"/>
      <c r="K22" s="16"/>
      <c r="L22" s="147" t="str">
        <f t="shared" si="0"/>
        <v/>
      </c>
      <c r="M22" s="16" t="str">
        <f t="shared" si="1"/>
        <v/>
      </c>
      <c r="N22" s="17"/>
      <c r="O22" s="48" t="str">
        <f t="shared" si="2"/>
        <v/>
      </c>
    </row>
    <row r="23" customHeight="1" spans="1:15">
      <c r="A23" s="12"/>
      <c r="B23" s="12"/>
      <c r="C23" s="13"/>
      <c r="D23" s="481"/>
      <c r="E23" s="14"/>
      <c r="F23" s="16"/>
      <c r="G23" s="12"/>
      <c r="H23" s="12"/>
      <c r="I23" s="15"/>
      <c r="J23" s="16"/>
      <c r="K23" s="16"/>
      <c r="L23" s="147" t="str">
        <f t="shared" si="0"/>
        <v/>
      </c>
      <c r="M23" s="16" t="str">
        <f t="shared" si="1"/>
        <v/>
      </c>
      <c r="N23" s="17"/>
      <c r="O23" s="48" t="str">
        <f t="shared" si="2"/>
        <v/>
      </c>
    </row>
    <row r="24" customHeight="1" spans="1:15">
      <c r="A24" s="12"/>
      <c r="B24" s="12"/>
      <c r="C24" s="13"/>
      <c r="D24" s="481"/>
      <c r="E24" s="14"/>
      <c r="F24" s="16"/>
      <c r="G24" s="12"/>
      <c r="H24" s="12"/>
      <c r="I24" s="15"/>
      <c r="J24" s="16"/>
      <c r="K24" s="16"/>
      <c r="L24" s="147" t="str">
        <f t="shared" si="0"/>
        <v/>
      </c>
      <c r="M24" s="16" t="str">
        <f t="shared" si="1"/>
        <v/>
      </c>
      <c r="N24" s="17"/>
      <c r="O24" s="48" t="str">
        <f t="shared" si="2"/>
        <v/>
      </c>
    </row>
    <row r="25" customHeight="1" spans="1:15">
      <c r="A25" s="12"/>
      <c r="B25" s="12"/>
      <c r="C25" s="13"/>
      <c r="D25" s="481"/>
      <c r="E25" s="14"/>
      <c r="F25" s="16"/>
      <c r="G25" s="12"/>
      <c r="H25" s="12"/>
      <c r="I25" s="15"/>
      <c r="J25" s="16"/>
      <c r="K25" s="16"/>
      <c r="L25" s="147" t="str">
        <f t="shared" si="0"/>
        <v/>
      </c>
      <c r="M25" s="16" t="str">
        <f t="shared" si="1"/>
        <v/>
      </c>
      <c r="N25" s="17"/>
      <c r="O25" s="48" t="str">
        <f t="shared" si="2"/>
        <v/>
      </c>
    </row>
    <row r="26" customHeight="1" spans="1:15">
      <c r="A26" s="12"/>
      <c r="B26" s="12"/>
      <c r="C26" s="13"/>
      <c r="D26" s="481"/>
      <c r="E26" s="14"/>
      <c r="F26" s="16"/>
      <c r="G26" s="12"/>
      <c r="H26" s="12"/>
      <c r="I26" s="15"/>
      <c r="J26" s="16"/>
      <c r="K26" s="16"/>
      <c r="L26" s="147" t="str">
        <f t="shared" si="0"/>
        <v/>
      </c>
      <c r="M26" s="16" t="str">
        <f t="shared" si="1"/>
        <v/>
      </c>
      <c r="N26" s="17"/>
      <c r="O26" s="48" t="str">
        <f t="shared" si="2"/>
        <v/>
      </c>
    </row>
    <row r="27" customHeight="1" spans="1:15">
      <c r="A27" s="52" t="s">
        <v>621</v>
      </c>
      <c r="B27" s="84"/>
      <c r="C27" s="29"/>
      <c r="D27" s="29"/>
      <c r="E27" s="17"/>
      <c r="F27" s="16">
        <f>SUM(F6:F26)</f>
        <v>0</v>
      </c>
      <c r="G27" s="17"/>
      <c r="H27" s="17"/>
      <c r="I27" s="15">
        <f>SUM(I6:I26)</f>
        <v>0</v>
      </c>
      <c r="J27" s="16">
        <f>SUM(J6:J26)</f>
        <v>0</v>
      </c>
      <c r="K27" s="16">
        <f>SUM(K6:K26)</f>
        <v>0</v>
      </c>
      <c r="L27" s="147">
        <f t="shared" si="0"/>
        <v>0</v>
      </c>
      <c r="M27" s="16" t="str">
        <f t="shared" si="1"/>
        <v/>
      </c>
      <c r="N27" s="17"/>
      <c r="O27" s="48" t="str">
        <f t="shared" si="2"/>
        <v>正常</v>
      </c>
    </row>
    <row r="28" customHeight="1" spans="1:15">
      <c r="A28" s="20" t="e">
        <f>#REF!&amp;#REF!</f>
        <v>#REF!</v>
      </c>
      <c r="B28" s="20"/>
      <c r="K28" s="7" t="e">
        <f>"评估人员："&amp;#REF!</f>
        <v>#REF!</v>
      </c>
    </row>
    <row r="29" customHeight="1" spans="1:15">
      <c r="A29" s="20" t="e">
        <f>CONCATENATE(#REF!,#REF!,#REF!,#REF!,#REF!,#REF!,#REF!)</f>
        <v>#REF!</v>
      </c>
      <c r="B29" s="20"/>
    </row>
  </sheetData>
  <mergeCells count="3">
    <mergeCell ref="A2:N2"/>
    <mergeCell ref="A3:N3"/>
    <mergeCell ref="A27:C27"/>
  </mergeCells>
  <dataValidations count="1">
    <dataValidation type="list" allowBlank="1" showInputMessage="1" showErrorMessage="1" sqref="D6:D26">
      <formula1>"应收债券利息,委托贷款利息,银行定期存款利息,其他(在备注标明用途)"</formula1>
    </dataValidation>
  </dataValidations>
  <hyperlinks>
    <hyperlink ref="A1" location="索引目录!D15" display="返回索引页"/>
    <hyperlink ref="B1" location="流动汇总!B11" display="返回"/>
  </hyperlinks>
  <printOptions horizontalCentered="1"/>
  <pageMargins left="0.354166666666667" right="0.354166666666667" top="0.786805555555556" bottom="0.786805555555556" header="1.02361111111111" footer="0.511805555555556"/>
  <pageSetup paperSize="9" scale="83" fitToHeight="0" orientation="landscape"/>
  <headerFooter alignWithMargins="0">
    <oddHeader>&amp;R&amp;"宋体,常规"&amp;10表&amp;"Times New Roman,常规"3-6
&amp;"宋体,常规"共&amp;"Times New Roman,常规"&amp;N&amp;"宋体,常规"页第&amp;"Times New Roman,常规"&amp;P&amp;"宋体,常规"页</oddHeader>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topLeftCell="C1" workbookViewId="0">
      <selection activeCell="H13" sqref="H13"/>
    </sheetView>
  </sheetViews>
  <sheetFormatPr defaultColWidth="9" defaultRowHeight="15.75" customHeight="1"/>
  <cols>
    <col min="1" max="1" width="5.5" customWidth="1"/>
    <col min="2" max="2" width="16.4" customWidth="1" outlineLevel="1"/>
    <col min="3" max="3" width="16.4" customWidth="1"/>
    <col min="4" max="4" width="7.5" customWidth="1"/>
    <col min="5" max="5" width="10.5" customWidth="1"/>
    <col min="6" max="6" width="16.6" customWidth="1" outlineLevel="1"/>
    <col min="7" max="9" width="16.6" customWidth="1"/>
    <col min="10" max="10" width="15.5" customWidth="1"/>
    <col min="11" max="11" width="17.5" customWidth="1"/>
  </cols>
  <sheetData>
    <row r="1" spans="1:12">
      <c r="A1" s="1" t="s">
        <v>421</v>
      </c>
      <c r="B1" s="2" t="s">
        <v>462</v>
      </c>
      <c r="C1" s="2"/>
      <c r="D1" s="3"/>
      <c r="E1" s="3"/>
      <c r="F1" s="3"/>
      <c r="G1" s="3"/>
      <c r="H1" s="3"/>
      <c r="I1" s="3"/>
      <c r="J1" s="3"/>
      <c r="K1" s="3"/>
    </row>
    <row r="2" ht="30" customHeight="1" spans="1:12">
      <c r="A2" s="4" t="s">
        <v>658</v>
      </c>
      <c r="B2" s="4"/>
      <c r="C2" s="4"/>
      <c r="D2" s="4"/>
      <c r="E2" s="4"/>
      <c r="F2" s="4"/>
      <c r="G2" s="4"/>
      <c r="H2" s="4"/>
      <c r="I2" s="4"/>
      <c r="J2" s="4"/>
      <c r="K2" s="4"/>
    </row>
    <row r="3" ht="14.1" customHeight="1" spans="1:12">
      <c r="A3" s="5" t="e">
        <f>CONCATENATE(#REF!,#REF!,#REF!,#REF!,#REF!,#REF!,#REF!)</f>
        <v>#REF!</v>
      </c>
      <c r="B3" s="5"/>
      <c r="C3" s="5"/>
      <c r="D3" s="5"/>
      <c r="E3" s="5"/>
      <c r="F3" s="5"/>
      <c r="G3" s="5"/>
      <c r="H3" s="5"/>
      <c r="I3" s="5"/>
      <c r="J3" s="6"/>
      <c r="K3" s="6"/>
    </row>
    <row r="4" customHeight="1" spans="1:12">
      <c r="A4" s="7" t="e">
        <f>#REF!&amp;#REF!</f>
        <v>#REF!</v>
      </c>
      <c r="K4" s="8" t="s">
        <v>464</v>
      </c>
    </row>
    <row r="5" ht="27.9" customHeight="1" spans="1:12">
      <c r="A5" s="9" t="s">
        <v>465</v>
      </c>
      <c r="B5" s="9" t="s">
        <v>572</v>
      </c>
      <c r="C5" s="9" t="s">
        <v>659</v>
      </c>
      <c r="D5" s="9" t="s">
        <v>629</v>
      </c>
      <c r="E5" s="9" t="s">
        <v>660</v>
      </c>
      <c r="F5" s="10" t="s">
        <v>467</v>
      </c>
      <c r="G5" s="32" t="s">
        <v>426</v>
      </c>
      <c r="H5" s="9" t="s">
        <v>427</v>
      </c>
      <c r="I5" s="9" t="s">
        <v>428</v>
      </c>
      <c r="J5" s="9" t="s">
        <v>469</v>
      </c>
      <c r="K5" s="9" t="s">
        <v>577</v>
      </c>
      <c r="L5" s="893" t="s">
        <v>470</v>
      </c>
    </row>
    <row r="6" customHeight="1" spans="1:12">
      <c r="A6" s="12"/>
      <c r="B6" s="13"/>
      <c r="C6" s="13"/>
      <c r="D6" s="14"/>
      <c r="E6" s="17"/>
      <c r="F6" s="15"/>
      <c r="G6" s="16"/>
      <c r="H6" s="16"/>
      <c r="I6" s="147" t="str">
        <f t="shared" ref="I6:I27" si="0">IF(G6="","",H6-G6)</f>
        <v/>
      </c>
      <c r="J6" s="16" t="str">
        <f t="shared" ref="J6:J27" si="1">IF(G6=0,"",I6/G6*100)</f>
        <v/>
      </c>
      <c r="K6" s="17"/>
      <c r="L6" s="48" t="str">
        <f t="shared" ref="L6:L27" si="2">IF(H6="","",IF(I6=0,"正常","非正常核查原因"))</f>
        <v/>
      </c>
    </row>
    <row r="7" customHeight="1" spans="1:12">
      <c r="A7" s="12"/>
      <c r="B7" s="13"/>
      <c r="C7" s="13"/>
      <c r="D7" s="14"/>
      <c r="E7" s="17"/>
      <c r="F7" s="15"/>
      <c r="G7" s="16"/>
      <c r="H7" s="16"/>
      <c r="I7" s="147" t="str">
        <f t="shared" si="0"/>
        <v/>
      </c>
      <c r="J7" s="16" t="str">
        <f t="shared" si="1"/>
        <v/>
      </c>
      <c r="K7" s="17"/>
      <c r="L7" s="48" t="str">
        <f t="shared" si="2"/>
        <v/>
      </c>
    </row>
    <row r="8" customHeight="1" spans="1:12">
      <c r="A8" s="12"/>
      <c r="B8" s="13"/>
      <c r="C8" s="13"/>
      <c r="D8" s="14"/>
      <c r="E8" s="17"/>
      <c r="F8" s="15"/>
      <c r="G8" s="16"/>
      <c r="H8" s="16"/>
      <c r="I8" s="147" t="str">
        <f t="shared" si="0"/>
        <v/>
      </c>
      <c r="J8" s="16" t="str">
        <f t="shared" si="1"/>
        <v/>
      </c>
      <c r="K8" s="17"/>
      <c r="L8" s="48" t="str">
        <f t="shared" si="2"/>
        <v/>
      </c>
    </row>
    <row r="9" customHeight="1" spans="1:12">
      <c r="A9" s="12"/>
      <c r="B9" s="13"/>
      <c r="C9" s="13"/>
      <c r="D9" s="14"/>
      <c r="E9" s="17"/>
      <c r="F9" s="15"/>
      <c r="G9" s="16"/>
      <c r="H9" s="16"/>
      <c r="I9" s="147" t="str">
        <f t="shared" si="0"/>
        <v/>
      </c>
      <c r="J9" s="16" t="str">
        <f t="shared" si="1"/>
        <v/>
      </c>
      <c r="K9" s="17"/>
      <c r="L9" s="48" t="str">
        <f t="shared" si="2"/>
        <v/>
      </c>
    </row>
    <row r="10" customHeight="1" spans="1:12">
      <c r="A10" s="12"/>
      <c r="B10" s="13"/>
      <c r="C10" s="13"/>
      <c r="D10" s="14"/>
      <c r="E10" s="17"/>
      <c r="F10" s="15"/>
      <c r="G10" s="16"/>
      <c r="H10" s="16"/>
      <c r="I10" s="147" t="str">
        <f t="shared" si="0"/>
        <v/>
      </c>
      <c r="J10" s="16" t="str">
        <f t="shared" si="1"/>
        <v/>
      </c>
      <c r="K10" s="17"/>
      <c r="L10" s="48" t="str">
        <f t="shared" si="2"/>
        <v/>
      </c>
    </row>
    <row r="11" customHeight="1" spans="1:12">
      <c r="A11" s="12"/>
      <c r="B11" s="13"/>
      <c r="C11" s="13"/>
      <c r="D11" s="14"/>
      <c r="E11" s="17"/>
      <c r="F11" s="15"/>
      <c r="G11" s="16"/>
      <c r="H11" s="16"/>
      <c r="I11" s="147" t="str">
        <f t="shared" si="0"/>
        <v/>
      </c>
      <c r="J11" s="16" t="str">
        <f t="shared" si="1"/>
        <v/>
      </c>
      <c r="K11" s="17"/>
      <c r="L11" s="48" t="str">
        <f t="shared" si="2"/>
        <v/>
      </c>
    </row>
    <row r="12" customHeight="1" spans="1:12">
      <c r="A12" s="12"/>
      <c r="B12" s="13"/>
      <c r="C12" s="13"/>
      <c r="D12" s="14"/>
      <c r="E12" s="17"/>
      <c r="F12" s="15"/>
      <c r="G12" s="16"/>
      <c r="H12" s="16"/>
      <c r="I12" s="147" t="str">
        <f t="shared" si="0"/>
        <v/>
      </c>
      <c r="J12" s="16" t="str">
        <f t="shared" si="1"/>
        <v/>
      </c>
      <c r="K12" s="17"/>
      <c r="L12" s="48" t="str">
        <f t="shared" si="2"/>
        <v/>
      </c>
    </row>
    <row r="13" customHeight="1" spans="1:12">
      <c r="A13" s="12"/>
      <c r="B13" s="13"/>
      <c r="C13" s="13"/>
      <c r="D13" s="14"/>
      <c r="E13" s="17"/>
      <c r="F13" s="15"/>
      <c r="G13" s="16"/>
      <c r="H13" s="16"/>
      <c r="I13" s="147" t="str">
        <f t="shared" si="0"/>
        <v/>
      </c>
      <c r="J13" s="16" t="str">
        <f t="shared" si="1"/>
        <v/>
      </c>
      <c r="K13" s="17"/>
      <c r="L13" s="48" t="str">
        <f t="shared" si="2"/>
        <v/>
      </c>
    </row>
    <row r="14" customHeight="1" spans="1:12">
      <c r="A14" s="12"/>
      <c r="B14" s="13"/>
      <c r="C14" s="13"/>
      <c r="D14" s="14"/>
      <c r="E14" s="17"/>
      <c r="F14" s="15"/>
      <c r="G14" s="16"/>
      <c r="H14" s="16"/>
      <c r="I14" s="147" t="str">
        <f t="shared" si="0"/>
        <v/>
      </c>
      <c r="J14" s="16" t="str">
        <f t="shared" si="1"/>
        <v/>
      </c>
      <c r="K14" s="17"/>
      <c r="L14" s="48" t="str">
        <f t="shared" si="2"/>
        <v/>
      </c>
    </row>
    <row r="15" customHeight="1" spans="1:12">
      <c r="A15" s="12"/>
      <c r="B15" s="13"/>
      <c r="C15" s="13"/>
      <c r="D15" s="14"/>
      <c r="E15" s="17"/>
      <c r="F15" s="15"/>
      <c r="G15" s="16"/>
      <c r="H15" s="16"/>
      <c r="I15" s="147" t="str">
        <f t="shared" si="0"/>
        <v/>
      </c>
      <c r="J15" s="16" t="str">
        <f t="shared" si="1"/>
        <v/>
      </c>
      <c r="K15" s="17"/>
      <c r="L15" s="48" t="str">
        <f t="shared" si="2"/>
        <v/>
      </c>
    </row>
    <row r="16" customHeight="1" spans="1:12">
      <c r="A16" s="12"/>
      <c r="B16" s="13"/>
      <c r="C16" s="13"/>
      <c r="D16" s="14"/>
      <c r="E16" s="17"/>
      <c r="F16" s="15"/>
      <c r="G16" s="16"/>
      <c r="H16" s="16"/>
      <c r="I16" s="147" t="str">
        <f t="shared" si="0"/>
        <v/>
      </c>
      <c r="J16" s="16" t="str">
        <f t="shared" si="1"/>
        <v/>
      </c>
      <c r="K16" s="17"/>
      <c r="L16" s="48" t="str">
        <f t="shared" si="2"/>
        <v/>
      </c>
    </row>
    <row r="17" customHeight="1" spans="1:12">
      <c r="A17" s="12"/>
      <c r="B17" s="13"/>
      <c r="C17" s="13"/>
      <c r="D17" s="14"/>
      <c r="E17" s="17"/>
      <c r="F17" s="15"/>
      <c r="G17" s="16"/>
      <c r="H17" s="16"/>
      <c r="I17" s="147" t="str">
        <f t="shared" si="0"/>
        <v/>
      </c>
      <c r="J17" s="16" t="str">
        <f t="shared" si="1"/>
        <v/>
      </c>
      <c r="K17" s="17"/>
      <c r="L17" s="48" t="str">
        <f t="shared" si="2"/>
        <v/>
      </c>
    </row>
    <row r="18" customHeight="1" spans="1:12">
      <c r="A18" s="12"/>
      <c r="B18" s="13"/>
      <c r="C18" s="13"/>
      <c r="D18" s="14"/>
      <c r="E18" s="17"/>
      <c r="F18" s="15"/>
      <c r="G18" s="16"/>
      <c r="H18" s="16"/>
      <c r="I18" s="147" t="str">
        <f t="shared" si="0"/>
        <v/>
      </c>
      <c r="J18" s="16" t="str">
        <f t="shared" si="1"/>
        <v/>
      </c>
      <c r="K18" s="17"/>
      <c r="L18" s="48" t="str">
        <f t="shared" si="2"/>
        <v/>
      </c>
    </row>
    <row r="19" customHeight="1" spans="1:12">
      <c r="A19" s="12"/>
      <c r="B19" s="13"/>
      <c r="C19" s="13"/>
      <c r="D19" s="14"/>
      <c r="E19" s="17"/>
      <c r="F19" s="15"/>
      <c r="G19" s="16"/>
      <c r="H19" s="16"/>
      <c r="I19" s="147" t="str">
        <f t="shared" si="0"/>
        <v/>
      </c>
      <c r="J19" s="16" t="str">
        <f t="shared" si="1"/>
        <v/>
      </c>
      <c r="K19" s="17"/>
      <c r="L19" s="48" t="str">
        <f t="shared" si="2"/>
        <v/>
      </c>
    </row>
    <row r="20" customHeight="1" spans="1:12">
      <c r="A20" s="12"/>
      <c r="B20" s="13"/>
      <c r="C20" s="13"/>
      <c r="D20" s="14"/>
      <c r="E20" s="17"/>
      <c r="F20" s="15"/>
      <c r="G20" s="16"/>
      <c r="H20" s="16"/>
      <c r="I20" s="147" t="str">
        <f t="shared" si="0"/>
        <v/>
      </c>
      <c r="J20" s="16" t="str">
        <f t="shared" si="1"/>
        <v/>
      </c>
      <c r="K20" s="17"/>
      <c r="L20" s="48" t="str">
        <f t="shared" si="2"/>
        <v/>
      </c>
    </row>
    <row r="21" customHeight="1" spans="1:12">
      <c r="A21" s="12"/>
      <c r="B21" s="13"/>
      <c r="C21" s="13"/>
      <c r="D21" s="14"/>
      <c r="E21" s="17"/>
      <c r="F21" s="15"/>
      <c r="G21" s="16"/>
      <c r="H21" s="16"/>
      <c r="I21" s="147" t="str">
        <f t="shared" si="0"/>
        <v/>
      </c>
      <c r="J21" s="16" t="str">
        <f t="shared" si="1"/>
        <v/>
      </c>
      <c r="K21" s="17"/>
      <c r="L21" s="48" t="str">
        <f t="shared" si="2"/>
        <v/>
      </c>
    </row>
    <row r="22" customHeight="1" spans="1:12">
      <c r="A22" s="12"/>
      <c r="B22" s="13"/>
      <c r="C22" s="13"/>
      <c r="D22" s="14"/>
      <c r="E22" s="17"/>
      <c r="F22" s="15"/>
      <c r="G22" s="16"/>
      <c r="H22" s="16"/>
      <c r="I22" s="147" t="str">
        <f t="shared" si="0"/>
        <v/>
      </c>
      <c r="J22" s="16" t="str">
        <f t="shared" si="1"/>
        <v/>
      </c>
      <c r="K22" s="17"/>
      <c r="L22" s="48" t="str">
        <f t="shared" si="2"/>
        <v/>
      </c>
    </row>
    <row r="23" customHeight="1" spans="1:12">
      <c r="A23" s="12"/>
      <c r="B23" s="13"/>
      <c r="C23" s="13"/>
      <c r="D23" s="14"/>
      <c r="E23" s="17"/>
      <c r="F23" s="15"/>
      <c r="G23" s="16"/>
      <c r="H23" s="16"/>
      <c r="I23" s="147" t="str">
        <f t="shared" si="0"/>
        <v/>
      </c>
      <c r="J23" s="16" t="str">
        <f t="shared" si="1"/>
        <v/>
      </c>
      <c r="K23" s="17"/>
      <c r="L23" s="48" t="str">
        <f t="shared" si="2"/>
        <v/>
      </c>
    </row>
    <row r="24" customHeight="1" spans="1:12">
      <c r="A24" s="12"/>
      <c r="B24" s="13"/>
      <c r="C24" s="13"/>
      <c r="D24" s="14"/>
      <c r="E24" s="17"/>
      <c r="F24" s="15"/>
      <c r="G24" s="16"/>
      <c r="H24" s="16"/>
      <c r="I24" s="147" t="str">
        <f t="shared" si="0"/>
        <v/>
      </c>
      <c r="J24" s="16" t="str">
        <f t="shared" si="1"/>
        <v/>
      </c>
      <c r="K24" s="17"/>
      <c r="L24" s="48" t="str">
        <f t="shared" si="2"/>
        <v/>
      </c>
    </row>
    <row r="25" customHeight="1" spans="1:12">
      <c r="A25" s="12"/>
      <c r="B25" s="13"/>
      <c r="C25" s="13"/>
      <c r="D25" s="14"/>
      <c r="E25" s="17"/>
      <c r="F25" s="15"/>
      <c r="G25" s="16"/>
      <c r="H25" s="16"/>
      <c r="I25" s="147" t="str">
        <f t="shared" si="0"/>
        <v/>
      </c>
      <c r="J25" s="16" t="str">
        <f t="shared" si="1"/>
        <v/>
      </c>
      <c r="K25" s="17"/>
      <c r="L25" s="48" t="str">
        <f t="shared" si="2"/>
        <v/>
      </c>
    </row>
    <row r="26" customHeight="1" spans="1:12">
      <c r="A26" s="12"/>
      <c r="B26" s="13"/>
      <c r="C26" s="13"/>
      <c r="D26" s="14"/>
      <c r="E26" s="17"/>
      <c r="F26" s="15"/>
      <c r="G26" s="16"/>
      <c r="H26" s="16"/>
      <c r="I26" s="147" t="str">
        <f t="shared" si="0"/>
        <v/>
      </c>
      <c r="J26" s="16" t="str">
        <f t="shared" si="1"/>
        <v/>
      </c>
      <c r="K26" s="17"/>
      <c r="L26" s="48" t="str">
        <f t="shared" si="2"/>
        <v/>
      </c>
    </row>
    <row r="27" customHeight="1" spans="1:12">
      <c r="A27" s="52" t="s">
        <v>621</v>
      </c>
      <c r="B27" s="29"/>
      <c r="C27" s="29"/>
      <c r="D27" s="14"/>
      <c r="E27" s="17"/>
      <c r="F27" s="15">
        <f>SUM(F6:F26)</f>
        <v>0</v>
      </c>
      <c r="G27" s="16">
        <f>SUM(G6:G26)</f>
        <v>0</v>
      </c>
      <c r="H27" s="16">
        <f>SUM(H6:H26)</f>
        <v>0</v>
      </c>
      <c r="I27" s="147">
        <f t="shared" si="0"/>
        <v>0</v>
      </c>
      <c r="J27" s="16" t="str">
        <f t="shared" si="1"/>
        <v/>
      </c>
      <c r="K27" s="17"/>
      <c r="L27" s="48" t="str">
        <f t="shared" si="2"/>
        <v>正常</v>
      </c>
    </row>
    <row r="28" customHeight="1" spans="1:12">
      <c r="A28" s="20" t="e">
        <f>#REF!&amp;#REF!</f>
        <v>#REF!</v>
      </c>
      <c r="H28" s="7" t="e">
        <f>"评估人员："&amp;#REF!</f>
        <v>#REF!</v>
      </c>
    </row>
    <row r="29" customHeight="1" spans="1:12">
      <c r="A29" s="20" t="e">
        <f>CONCATENATE(#REF!,#REF!,#REF!,#REF!,#REF!,#REF!,#REF!)</f>
        <v>#REF!</v>
      </c>
    </row>
  </sheetData>
  <mergeCells count="3">
    <mergeCell ref="A2:K2"/>
    <mergeCell ref="A3:K3"/>
    <mergeCell ref="A27:B27"/>
  </mergeCells>
  <hyperlinks>
    <hyperlink ref="A1" location="索引目录!D16" display="返回索引页"/>
    <hyperlink ref="B1" location="流动汇总!B12" display="返回"/>
  </hyperlinks>
  <printOptions horizontalCentered="1"/>
  <pageMargins left="0.354166666666667" right="0.354166666666667" top="0.786805555555556" bottom="0.786805555555556" header="1.02361111111111" footer="0.511805555555556"/>
  <pageSetup paperSize="9" scale="84" fitToHeight="0" orientation="landscape"/>
  <headerFooter alignWithMargins="0">
    <oddHeader>&amp;R&amp;"宋体,常规"&amp;10表&amp;"Times New Roman,常规"3-7
&amp;"宋体,常规"共&amp;"Times New Roman,常规"&amp;N&amp;"宋体,常规"页第&amp;"Times New Roman,常规"&amp;P&amp;"宋体,常规"页</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E103"/>
  <sheetViews>
    <sheetView workbookViewId="0">
      <selection activeCell="C51" sqref="B51:C59"/>
    </sheetView>
  </sheetViews>
  <sheetFormatPr defaultColWidth="9" defaultRowHeight="15.75" outlineLevelCol="4"/>
  <cols>
    <col min="1" max="1" width="4.4" customWidth="1"/>
    <col min="2" max="2" width="61" customWidth="1"/>
  </cols>
  <sheetData>
    <row r="1" ht="20.25" spans="1:5">
      <c r="A1" s="1008" t="s">
        <v>309</v>
      </c>
      <c r="B1" s="1008"/>
      <c r="C1" s="1008"/>
      <c r="D1" s="1008"/>
      <c r="E1" s="1008"/>
    </row>
    <row r="2" spans="1:5">
      <c r="A2" s="1009" t="s">
        <v>310</v>
      </c>
      <c r="B2" s="1009"/>
      <c r="C2" s="1009"/>
      <c r="D2" s="1009"/>
      <c r="E2" s="1009"/>
    </row>
    <row r="3" spans="1:5">
      <c r="A3" s="1009" t="s">
        <v>311</v>
      </c>
      <c r="B3" s="1009"/>
      <c r="C3" s="1009"/>
      <c r="D3" s="1009" t="s">
        <v>312</v>
      </c>
      <c r="E3" s="1009" t="s">
        <v>313</v>
      </c>
    </row>
    <row r="4" spans="1:5">
      <c r="A4" s="1010" t="s">
        <v>314</v>
      </c>
      <c r="B4" s="1010" t="s">
        <v>315</v>
      </c>
      <c r="C4" s="1010" t="s">
        <v>316</v>
      </c>
      <c r="D4" s="1010" t="s">
        <v>4</v>
      </c>
      <c r="E4" s="1010" t="s">
        <v>317</v>
      </c>
    </row>
    <row r="5" spans="1:5">
      <c r="A5" s="1011" t="s">
        <v>6</v>
      </c>
      <c r="B5" s="1011" t="s">
        <v>197</v>
      </c>
      <c r="C5" s="1012"/>
      <c r="D5" s="1012"/>
      <c r="E5" s="1012"/>
    </row>
    <row r="6" spans="1:5">
      <c r="A6" s="1011">
        <v>1</v>
      </c>
      <c r="B6" s="1011" t="s">
        <v>198</v>
      </c>
      <c r="C6" s="1012"/>
      <c r="D6" s="1012"/>
      <c r="E6" s="1012"/>
    </row>
    <row r="7" spans="1:5">
      <c r="A7" s="1011">
        <v>2</v>
      </c>
      <c r="B7" s="1011" t="s">
        <v>199</v>
      </c>
      <c r="C7" s="1012"/>
      <c r="D7" s="1012"/>
      <c r="E7" s="1012"/>
    </row>
    <row r="8" spans="1:5">
      <c r="A8" s="1011">
        <v>3</v>
      </c>
      <c r="B8" s="1011" t="s">
        <v>200</v>
      </c>
      <c r="C8" s="1012"/>
      <c r="D8" s="1012"/>
      <c r="E8" s="1012"/>
    </row>
    <row r="9" spans="1:5">
      <c r="A9" s="1011">
        <v>4</v>
      </c>
      <c r="B9" s="1011" t="s">
        <v>201</v>
      </c>
      <c r="C9" s="1012"/>
      <c r="D9" s="1012"/>
      <c r="E9" s="1012"/>
    </row>
    <row r="10" spans="1:5">
      <c r="A10" s="1011">
        <v>5</v>
      </c>
      <c r="B10" s="1011" t="s">
        <v>202</v>
      </c>
      <c r="C10" s="1012"/>
      <c r="D10" s="1012"/>
      <c r="E10" s="1012"/>
    </row>
    <row r="11" spans="1:5">
      <c r="A11" s="1011" t="s">
        <v>20</v>
      </c>
      <c r="B11" s="1011" t="s">
        <v>203</v>
      </c>
      <c r="C11" s="1012"/>
      <c r="D11" s="1012"/>
      <c r="E11" s="1012"/>
    </row>
    <row r="12" spans="1:5">
      <c r="A12" s="1011">
        <v>1</v>
      </c>
      <c r="B12" s="1011" t="s">
        <v>204</v>
      </c>
      <c r="C12" s="1012"/>
      <c r="D12" s="1012"/>
      <c r="E12" s="1012"/>
    </row>
    <row r="13" spans="1:5">
      <c r="A13" s="1011">
        <v>2</v>
      </c>
      <c r="B13" s="1011" t="s">
        <v>205</v>
      </c>
      <c r="C13" s="1012"/>
      <c r="D13" s="1012"/>
      <c r="E13" s="1012"/>
    </row>
    <row r="14" ht="22.5" spans="1:5">
      <c r="A14" s="1011">
        <v>3</v>
      </c>
      <c r="B14" s="1011" t="s">
        <v>206</v>
      </c>
      <c r="C14" s="1012"/>
      <c r="D14" s="1012"/>
      <c r="E14" s="1012"/>
    </row>
    <row r="15" ht="22.5" spans="1:5">
      <c r="A15" s="1011">
        <v>4</v>
      </c>
      <c r="B15" s="1011" t="s">
        <v>207</v>
      </c>
      <c r="C15" s="1012"/>
      <c r="D15" s="1012"/>
      <c r="E15" s="1012"/>
    </row>
    <row r="16" spans="1:5">
      <c r="A16" s="1011">
        <v>5</v>
      </c>
      <c r="B16" s="1011" t="s">
        <v>208</v>
      </c>
      <c r="C16" s="1012"/>
      <c r="D16" s="1012"/>
      <c r="E16" s="1012"/>
    </row>
    <row r="17" ht="22.5" spans="1:5">
      <c r="A17" s="1011">
        <v>6</v>
      </c>
      <c r="B17" s="1011" t="s">
        <v>209</v>
      </c>
      <c r="C17" s="1012"/>
      <c r="D17" s="1012"/>
      <c r="E17" s="1012"/>
    </row>
    <row r="18" ht="33.75" spans="1:5">
      <c r="A18" s="1011">
        <v>7</v>
      </c>
      <c r="B18" s="1011" t="s">
        <v>210</v>
      </c>
      <c r="C18" s="1012"/>
      <c r="D18" s="1012"/>
      <c r="E18" s="1012"/>
    </row>
    <row r="19" spans="1:5">
      <c r="A19" s="1011" t="s">
        <v>43</v>
      </c>
      <c r="B19" s="1011" t="s">
        <v>211</v>
      </c>
      <c r="C19" s="1012"/>
      <c r="D19" s="1012"/>
      <c r="E19" s="1012"/>
    </row>
    <row r="20" spans="1:5">
      <c r="A20" s="1011">
        <v>1</v>
      </c>
      <c r="B20" s="1011" t="s">
        <v>212</v>
      </c>
      <c r="C20" s="1012"/>
      <c r="D20" s="1012"/>
      <c r="E20" s="1012"/>
    </row>
    <row r="21" spans="1:5">
      <c r="A21" s="1011">
        <v>2</v>
      </c>
      <c r="B21" s="1011" t="s">
        <v>213</v>
      </c>
      <c r="C21" s="1012"/>
      <c r="D21" s="1012"/>
      <c r="E21" s="1012"/>
    </row>
    <row r="22" spans="1:5">
      <c r="A22" s="1011">
        <v>3</v>
      </c>
      <c r="B22" s="1011" t="s">
        <v>214</v>
      </c>
      <c r="C22" s="1012"/>
      <c r="D22" s="1012"/>
      <c r="E22" s="1012"/>
    </row>
    <row r="23" spans="1:5">
      <c r="A23" s="1011">
        <v>4</v>
      </c>
      <c r="B23" s="1011" t="s">
        <v>215</v>
      </c>
      <c r="C23" s="1012"/>
      <c r="D23" s="1012"/>
      <c r="E23" s="1012"/>
    </row>
    <row r="24" spans="1:5">
      <c r="A24" s="1011">
        <v>5</v>
      </c>
      <c r="B24" s="1011" t="s">
        <v>216</v>
      </c>
      <c r="C24" s="1012"/>
      <c r="D24" s="1012"/>
      <c r="E24" s="1012"/>
    </row>
    <row r="25" spans="1:5">
      <c r="A25" s="1011" t="s">
        <v>43</v>
      </c>
      <c r="B25" s="1011" t="s">
        <v>217</v>
      </c>
      <c r="C25" s="1012"/>
      <c r="D25" s="1012"/>
      <c r="E25" s="1012"/>
    </row>
    <row r="26" spans="1:5">
      <c r="A26" s="1011">
        <v>1</v>
      </c>
      <c r="B26" s="1011" t="s">
        <v>218</v>
      </c>
      <c r="C26" s="1012"/>
      <c r="D26" s="1012"/>
      <c r="E26" s="1012"/>
    </row>
    <row r="27" ht="22.5" spans="1:5">
      <c r="A27" s="1011">
        <v>2</v>
      </c>
      <c r="B27" s="1011" t="s">
        <v>219</v>
      </c>
      <c r="C27" s="1012"/>
      <c r="D27" s="1012"/>
      <c r="E27" s="1012"/>
    </row>
    <row r="28" spans="1:5">
      <c r="A28" s="1011">
        <v>3</v>
      </c>
      <c r="B28" s="1011" t="s">
        <v>220</v>
      </c>
      <c r="C28" s="1012"/>
      <c r="D28" s="1012"/>
      <c r="E28" s="1012"/>
    </row>
    <row r="29" spans="1:5">
      <c r="A29" s="1011" t="s">
        <v>221</v>
      </c>
      <c r="B29" s="1011" t="s">
        <v>222</v>
      </c>
      <c r="C29" s="1012"/>
      <c r="D29" s="1012"/>
      <c r="E29" s="1012"/>
    </row>
    <row r="30" spans="1:5">
      <c r="A30" s="1011">
        <v>1</v>
      </c>
      <c r="B30" s="1011" t="s">
        <v>223</v>
      </c>
      <c r="C30" s="1012"/>
      <c r="D30" s="1012"/>
      <c r="E30" s="1012"/>
    </row>
    <row r="31" spans="1:5">
      <c r="A31" s="1011">
        <v>2</v>
      </c>
      <c r="B31" s="1011" t="s">
        <v>224</v>
      </c>
      <c r="C31" s="1012"/>
      <c r="D31" s="1012"/>
      <c r="E31" s="1012"/>
    </row>
    <row r="32" spans="1:5">
      <c r="A32" s="1011" t="s">
        <v>225</v>
      </c>
      <c r="B32" s="1011" t="s">
        <v>226</v>
      </c>
      <c r="C32" s="1012"/>
      <c r="D32" s="1012"/>
      <c r="E32" s="1012"/>
    </row>
    <row r="33" spans="1:5">
      <c r="A33" s="1011">
        <v>1</v>
      </c>
      <c r="B33" s="1011" t="s">
        <v>227</v>
      </c>
      <c r="C33" s="1012"/>
      <c r="D33" s="1012"/>
      <c r="E33" s="1012"/>
    </row>
    <row r="34" spans="1:5">
      <c r="A34" s="1011">
        <v>2</v>
      </c>
      <c r="B34" s="1011" t="s">
        <v>228</v>
      </c>
      <c r="C34" s="1012"/>
      <c r="D34" s="1012"/>
      <c r="E34" s="1012"/>
    </row>
    <row r="35" spans="1:5">
      <c r="A35" s="1011">
        <v>3</v>
      </c>
      <c r="B35" s="1011" t="s">
        <v>229</v>
      </c>
      <c r="C35" s="1012"/>
      <c r="D35" s="1012"/>
      <c r="E35" s="1012"/>
    </row>
    <row r="36" spans="1:5">
      <c r="A36" s="1011">
        <v>4</v>
      </c>
      <c r="B36" s="1011" t="s">
        <v>230</v>
      </c>
      <c r="C36" s="1012"/>
      <c r="D36" s="1012"/>
      <c r="E36" s="1012"/>
    </row>
    <row r="37" spans="1:5">
      <c r="A37" s="1011" t="s">
        <v>231</v>
      </c>
      <c r="B37" s="1011" t="s">
        <v>232</v>
      </c>
      <c r="C37" s="1012"/>
      <c r="D37" s="1012"/>
      <c r="E37" s="1012"/>
    </row>
    <row r="38" spans="1:5">
      <c r="A38" s="1011">
        <v>1</v>
      </c>
      <c r="B38" s="1011" t="s">
        <v>233</v>
      </c>
      <c r="C38" s="1012"/>
      <c r="D38" s="1012"/>
      <c r="E38" s="1012"/>
    </row>
    <row r="39" spans="1:5">
      <c r="A39" s="1011">
        <v>2</v>
      </c>
      <c r="B39" s="1011" t="s">
        <v>234</v>
      </c>
      <c r="C39" s="1012"/>
      <c r="D39" s="1012"/>
      <c r="E39" s="1012"/>
    </row>
    <row r="40" spans="1:5">
      <c r="A40" s="1011">
        <v>3</v>
      </c>
      <c r="B40" s="1011" t="s">
        <v>235</v>
      </c>
      <c r="C40" s="1012"/>
      <c r="D40" s="1012"/>
      <c r="E40" s="1012"/>
    </row>
    <row r="41" spans="1:5">
      <c r="A41" s="1011">
        <v>4</v>
      </c>
      <c r="B41" s="1011" t="s">
        <v>236</v>
      </c>
      <c r="C41" s="1012"/>
      <c r="D41" s="1012"/>
      <c r="E41" s="1012"/>
    </row>
    <row r="42" spans="1:5">
      <c r="A42" s="1011" t="s">
        <v>237</v>
      </c>
      <c r="B42" s="1011" t="s">
        <v>238</v>
      </c>
      <c r="C42" s="1012"/>
      <c r="D42" s="1012"/>
      <c r="E42" s="1012"/>
    </row>
    <row r="43" spans="1:5">
      <c r="A43" s="1011">
        <v>1</v>
      </c>
      <c r="B43" s="1011" t="s">
        <v>239</v>
      </c>
      <c r="C43" s="1012"/>
      <c r="D43" s="1012"/>
      <c r="E43" s="1012"/>
    </row>
    <row r="44" spans="1:5">
      <c r="A44" s="1011">
        <v>2</v>
      </c>
      <c r="B44" s="1011" t="s">
        <v>240</v>
      </c>
      <c r="C44" s="1012"/>
      <c r="D44" s="1012"/>
      <c r="E44" s="1012"/>
    </row>
    <row r="45" spans="1:5">
      <c r="A45" s="1011">
        <v>3</v>
      </c>
      <c r="B45" s="1011" t="s">
        <v>241</v>
      </c>
      <c r="C45" s="1012"/>
      <c r="D45" s="1012"/>
      <c r="E45" s="1012"/>
    </row>
    <row r="46" spans="1:5">
      <c r="A46" s="1011" t="s">
        <v>242</v>
      </c>
      <c r="B46" s="1011" t="s">
        <v>243</v>
      </c>
      <c r="C46" s="1012"/>
      <c r="D46" s="1012"/>
      <c r="E46" s="1012"/>
    </row>
    <row r="47" spans="1:5">
      <c r="A47" s="1011">
        <v>1</v>
      </c>
      <c r="B47" s="1011" t="s">
        <v>244</v>
      </c>
      <c r="C47" s="1012"/>
      <c r="D47" s="1012"/>
      <c r="E47" s="1012"/>
    </row>
    <row r="48" spans="1:5">
      <c r="A48" s="1011">
        <v>2</v>
      </c>
      <c r="B48" s="1011" t="s">
        <v>245</v>
      </c>
      <c r="C48" s="1012"/>
      <c r="D48" s="1012"/>
      <c r="E48" s="1012"/>
    </row>
    <row r="49" spans="1:5">
      <c r="A49" s="1011">
        <v>3</v>
      </c>
      <c r="B49" s="1011" t="s">
        <v>246</v>
      </c>
      <c r="C49" s="1012"/>
      <c r="D49" s="1012"/>
      <c r="E49" s="1012"/>
    </row>
    <row r="50" spans="1:5">
      <c r="A50" s="1011" t="s">
        <v>247</v>
      </c>
      <c r="B50" s="1011" t="s">
        <v>248</v>
      </c>
      <c r="C50" s="1012"/>
      <c r="D50" s="1012"/>
      <c r="E50" s="1012"/>
    </row>
    <row r="51" spans="1:5">
      <c r="A51" s="1011">
        <v>1</v>
      </c>
      <c r="B51" s="1011" t="s">
        <v>249</v>
      </c>
      <c r="C51" s="1012"/>
      <c r="D51" s="1012"/>
      <c r="E51" s="1012"/>
    </row>
    <row r="52" spans="1:5">
      <c r="A52" s="1011">
        <v>2</v>
      </c>
      <c r="B52" s="1011" t="s">
        <v>250</v>
      </c>
      <c r="C52" s="1012"/>
      <c r="D52" s="1012"/>
      <c r="E52" s="1012"/>
    </row>
    <row r="53" spans="1:5">
      <c r="A53" s="1011">
        <v>3</v>
      </c>
      <c r="B53" s="1011" t="s">
        <v>251</v>
      </c>
      <c r="C53" s="1012"/>
      <c r="D53" s="1012"/>
      <c r="E53" s="1012"/>
    </row>
    <row r="54" spans="1:5">
      <c r="A54" s="1011" t="s">
        <v>252</v>
      </c>
      <c r="B54" s="1011" t="s">
        <v>253</v>
      </c>
      <c r="C54" s="1012"/>
      <c r="D54" s="1012"/>
      <c r="E54" s="1012"/>
    </row>
    <row r="55" spans="1:5">
      <c r="A55" s="1011">
        <v>1</v>
      </c>
      <c r="B55" s="1011" t="s">
        <v>254</v>
      </c>
      <c r="C55" s="1012"/>
      <c r="D55" s="1012"/>
      <c r="E55" s="1012"/>
    </row>
    <row r="56" spans="1:5">
      <c r="A56" s="1011">
        <v>2</v>
      </c>
      <c r="B56" s="1011" t="s">
        <v>255</v>
      </c>
      <c r="C56" s="1012"/>
      <c r="D56" s="1012"/>
      <c r="E56" s="1012"/>
    </row>
    <row r="57" spans="1:5">
      <c r="A57" s="1011" t="s">
        <v>252</v>
      </c>
      <c r="B57" s="1011" t="s">
        <v>256</v>
      </c>
      <c r="C57" s="1012"/>
      <c r="D57" s="1012"/>
      <c r="E57" s="1012"/>
    </row>
    <row r="58" spans="1:5">
      <c r="A58" s="1011">
        <v>1</v>
      </c>
      <c r="B58" s="1011" t="s">
        <v>257</v>
      </c>
      <c r="C58" s="1012"/>
      <c r="D58" s="1012"/>
      <c r="E58" s="1012"/>
    </row>
    <row r="59" spans="1:5">
      <c r="A59" s="1011">
        <v>2</v>
      </c>
      <c r="B59" s="1011" t="s">
        <v>258</v>
      </c>
      <c r="C59" s="1012"/>
      <c r="D59" s="1012"/>
      <c r="E59" s="1012"/>
    </row>
    <row r="60" spans="1:5">
      <c r="A60" s="1011">
        <v>3</v>
      </c>
      <c r="B60" s="1011" t="s">
        <v>259</v>
      </c>
      <c r="C60" s="1012"/>
      <c r="D60" s="1012"/>
      <c r="E60" s="1012"/>
    </row>
    <row r="61" spans="1:5">
      <c r="A61" s="1011">
        <v>4</v>
      </c>
      <c r="B61" s="1011" t="s">
        <v>260</v>
      </c>
      <c r="C61" s="1012"/>
      <c r="D61" s="1012"/>
      <c r="E61" s="1012"/>
    </row>
    <row r="62" spans="1:5">
      <c r="A62" s="1011">
        <v>5</v>
      </c>
      <c r="B62" s="1011" t="s">
        <v>261</v>
      </c>
      <c r="C62" s="1012"/>
      <c r="D62" s="1012"/>
      <c r="E62" s="1012"/>
    </row>
    <row r="63" spans="1:5">
      <c r="A63" s="1011">
        <v>6</v>
      </c>
      <c r="B63" s="1011" t="s">
        <v>262</v>
      </c>
      <c r="C63" s="1012"/>
      <c r="D63" s="1012"/>
      <c r="E63" s="1012"/>
    </row>
    <row r="64" spans="1:5">
      <c r="A64" s="1011">
        <v>7</v>
      </c>
      <c r="B64" s="1011" t="s">
        <v>263</v>
      </c>
      <c r="C64" s="1012"/>
      <c r="D64" s="1012"/>
      <c r="E64" s="1012"/>
    </row>
    <row r="65" spans="1:5">
      <c r="A65" s="1011">
        <v>8</v>
      </c>
      <c r="B65" s="1011" t="s">
        <v>264</v>
      </c>
      <c r="C65" s="1012"/>
      <c r="D65" s="1012"/>
      <c r="E65" s="1012"/>
    </row>
    <row r="66" spans="1:5">
      <c r="A66" s="1011">
        <v>9</v>
      </c>
      <c r="B66" s="1011" t="s">
        <v>265</v>
      </c>
      <c r="C66" s="1012"/>
      <c r="D66" s="1012"/>
      <c r="E66" s="1012"/>
    </row>
    <row r="67" spans="1:5">
      <c r="A67" s="1011">
        <v>10</v>
      </c>
      <c r="B67" s="1011" t="s">
        <v>266</v>
      </c>
      <c r="C67" s="1012"/>
      <c r="D67" s="1012"/>
      <c r="E67" s="1012"/>
    </row>
    <row r="68" spans="1:5">
      <c r="A68" s="1011">
        <v>11</v>
      </c>
      <c r="B68" s="1011" t="s">
        <v>267</v>
      </c>
      <c r="C68" s="1012"/>
      <c r="D68" s="1012"/>
      <c r="E68" s="1012"/>
    </row>
    <row r="69" spans="1:5">
      <c r="A69" s="1011">
        <v>12</v>
      </c>
      <c r="B69" s="1011" t="s">
        <v>268</v>
      </c>
      <c r="C69" s="1012"/>
      <c r="D69" s="1012"/>
      <c r="E69" s="1012"/>
    </row>
    <row r="70" spans="1:5">
      <c r="A70" s="1011" t="s">
        <v>269</v>
      </c>
      <c r="B70" s="1011" t="s">
        <v>270</v>
      </c>
      <c r="C70" s="1012"/>
      <c r="D70" s="1012"/>
      <c r="E70" s="1012"/>
    </row>
    <row r="71" spans="1:5">
      <c r="A71" s="1011">
        <v>1</v>
      </c>
      <c r="B71" s="1011" t="s">
        <v>271</v>
      </c>
      <c r="C71" s="1012"/>
      <c r="D71" s="1012"/>
      <c r="E71" s="1012"/>
    </row>
    <row r="72" spans="1:5">
      <c r="A72" s="1011">
        <v>2</v>
      </c>
      <c r="B72" s="1011" t="s">
        <v>272</v>
      </c>
      <c r="C72" s="1012"/>
      <c r="D72" s="1012"/>
      <c r="E72" s="1012"/>
    </row>
    <row r="73" spans="1:5">
      <c r="A73" s="1011">
        <v>3</v>
      </c>
      <c r="B73" s="1011" t="s">
        <v>273</v>
      </c>
      <c r="C73" s="1012"/>
      <c r="D73" s="1012"/>
      <c r="E73" s="1012"/>
    </row>
    <row r="74" spans="1:5">
      <c r="A74" s="1011">
        <v>4</v>
      </c>
      <c r="B74" s="1011" t="s">
        <v>274</v>
      </c>
      <c r="C74" s="1012"/>
      <c r="D74" s="1012"/>
      <c r="E74" s="1012"/>
    </row>
    <row r="75" spans="1:5">
      <c r="A75" s="1011" t="s">
        <v>275</v>
      </c>
      <c r="B75" s="1011" t="s">
        <v>276</v>
      </c>
      <c r="C75" s="1012"/>
      <c r="D75" s="1012"/>
      <c r="E75" s="1012"/>
    </row>
    <row r="76" spans="1:5">
      <c r="A76" s="1011">
        <v>1</v>
      </c>
      <c r="B76" s="1011" t="s">
        <v>277</v>
      </c>
      <c r="C76" s="1012"/>
      <c r="D76" s="1012"/>
      <c r="E76" s="1012"/>
    </row>
    <row r="77" spans="1:5">
      <c r="A77" s="1011">
        <v>2</v>
      </c>
      <c r="B77" s="1011" t="s">
        <v>278</v>
      </c>
      <c r="C77" s="1012"/>
      <c r="D77" s="1012"/>
      <c r="E77" s="1012"/>
    </row>
    <row r="78" spans="1:5">
      <c r="A78" s="1011">
        <v>3</v>
      </c>
      <c r="B78" s="1011" t="s">
        <v>279</v>
      </c>
      <c r="C78" s="1012"/>
      <c r="D78" s="1012"/>
      <c r="E78" s="1012"/>
    </row>
    <row r="79" spans="1:5">
      <c r="A79" s="1011">
        <v>4</v>
      </c>
      <c r="B79" s="1011" t="s">
        <v>280</v>
      </c>
      <c r="C79" s="1012"/>
      <c r="D79" s="1012"/>
      <c r="E79" s="1012"/>
    </row>
    <row r="80" spans="1:5">
      <c r="A80" s="1011">
        <v>5</v>
      </c>
      <c r="B80" s="1011" t="s">
        <v>281</v>
      </c>
      <c r="C80" s="1012"/>
      <c r="D80" s="1012"/>
      <c r="E80" s="1012"/>
    </row>
    <row r="81" spans="1:5">
      <c r="A81" s="1011" t="s">
        <v>282</v>
      </c>
      <c r="B81" s="1011" t="s">
        <v>283</v>
      </c>
      <c r="C81" s="1012"/>
      <c r="D81" s="1012"/>
      <c r="E81" s="1012"/>
    </row>
    <row r="82" spans="1:5">
      <c r="A82" s="1011">
        <v>1</v>
      </c>
      <c r="B82" s="1011" t="s">
        <v>284</v>
      </c>
      <c r="C82" s="1012"/>
      <c r="D82" s="1012"/>
      <c r="E82" s="1012"/>
    </row>
    <row r="83" ht="22.5" spans="1:5">
      <c r="A83" s="1011">
        <v>2</v>
      </c>
      <c r="B83" s="1011" t="s">
        <v>285</v>
      </c>
      <c r="C83" s="1012"/>
      <c r="D83" s="1012"/>
      <c r="E83" s="1012"/>
    </row>
    <row r="84" spans="1:5">
      <c r="A84" s="1011">
        <v>3</v>
      </c>
      <c r="B84" s="1011" t="s">
        <v>286</v>
      </c>
      <c r="C84" s="1012"/>
      <c r="D84" s="1012"/>
      <c r="E84" s="1012"/>
    </row>
    <row r="85" spans="1:5">
      <c r="A85" s="1011">
        <v>4</v>
      </c>
      <c r="B85" s="1011" t="s">
        <v>287</v>
      </c>
      <c r="C85" s="1012"/>
      <c r="D85" s="1012"/>
      <c r="E85" s="1012"/>
    </row>
    <row r="86" spans="1:5">
      <c r="A86" s="1011">
        <v>5</v>
      </c>
      <c r="B86" s="1011" t="s">
        <v>288</v>
      </c>
      <c r="C86" s="1012"/>
      <c r="D86" s="1012"/>
      <c r="E86" s="1012"/>
    </row>
    <row r="87" spans="1:5">
      <c r="A87" s="1011">
        <v>6</v>
      </c>
      <c r="B87" s="1011" t="s">
        <v>289</v>
      </c>
      <c r="C87" s="1012"/>
      <c r="D87" s="1012"/>
      <c r="E87" s="1012"/>
    </row>
    <row r="88" spans="1:5">
      <c r="A88" s="1011">
        <v>7</v>
      </c>
      <c r="B88" s="1011" t="s">
        <v>290</v>
      </c>
      <c r="C88" s="1012"/>
      <c r="D88" s="1012"/>
      <c r="E88" s="1012"/>
    </row>
    <row r="89" spans="1:5">
      <c r="A89" s="1011" t="s">
        <v>291</v>
      </c>
      <c r="B89" s="1011" t="s">
        <v>292</v>
      </c>
      <c r="C89" s="1012"/>
      <c r="D89" s="1012"/>
      <c r="E89" s="1012"/>
    </row>
    <row r="90" spans="1:5">
      <c r="A90" s="1011">
        <v>1</v>
      </c>
      <c r="B90" s="1011" t="s">
        <v>293</v>
      </c>
      <c r="C90" s="1012"/>
      <c r="D90" s="1012"/>
      <c r="E90" s="1012"/>
    </row>
    <row r="91" spans="1:5">
      <c r="A91" s="1011">
        <v>1</v>
      </c>
      <c r="B91" s="1011" t="s">
        <v>294</v>
      </c>
      <c r="C91" s="1012"/>
      <c r="D91" s="1012"/>
      <c r="E91" s="1012"/>
    </row>
    <row r="92" spans="1:5">
      <c r="A92" s="1011">
        <v>2</v>
      </c>
      <c r="B92" s="1011" t="s">
        <v>295</v>
      </c>
      <c r="C92" s="1012"/>
      <c r="D92" s="1012"/>
      <c r="E92" s="1012"/>
    </row>
    <row r="93" spans="1:5">
      <c r="A93" s="1011">
        <v>3</v>
      </c>
      <c r="B93" s="1011" t="s">
        <v>296</v>
      </c>
      <c r="C93" s="1012"/>
      <c r="D93" s="1012"/>
      <c r="E93" s="1012"/>
    </row>
    <row r="94" spans="1:5">
      <c r="A94" s="1011">
        <v>4</v>
      </c>
      <c r="B94" s="1011" t="s">
        <v>297</v>
      </c>
      <c r="C94" s="1012"/>
      <c r="D94" s="1012"/>
      <c r="E94" s="1012"/>
    </row>
    <row r="95" spans="1:5">
      <c r="A95" s="1011">
        <v>5</v>
      </c>
      <c r="B95" s="1011" t="s">
        <v>298</v>
      </c>
      <c r="C95" s="1012"/>
      <c r="D95" s="1012"/>
      <c r="E95" s="1012"/>
    </row>
    <row r="96" spans="1:5">
      <c r="A96" s="1011">
        <v>6</v>
      </c>
      <c r="B96" s="1011" t="s">
        <v>299</v>
      </c>
      <c r="C96" s="1012"/>
      <c r="D96" s="1012"/>
      <c r="E96" s="1012"/>
    </row>
    <row r="97" spans="1:5">
      <c r="A97" s="1011">
        <v>7</v>
      </c>
      <c r="B97" s="1011" t="s">
        <v>300</v>
      </c>
      <c r="C97" s="1012"/>
      <c r="D97" s="1012"/>
      <c r="E97" s="1012"/>
    </row>
    <row r="98" spans="1:5">
      <c r="A98" s="1011">
        <v>8</v>
      </c>
      <c r="B98" s="1011" t="s">
        <v>301</v>
      </c>
      <c r="C98" s="1012"/>
      <c r="D98" s="1012"/>
      <c r="E98" s="1012"/>
    </row>
    <row r="99" spans="1:5">
      <c r="A99" s="1011">
        <v>9</v>
      </c>
      <c r="B99" s="1011" t="s">
        <v>302</v>
      </c>
      <c r="C99" s="1012"/>
      <c r="D99" s="1012"/>
      <c r="E99" s="1012"/>
    </row>
    <row r="100" spans="1:5">
      <c r="A100" s="1011">
        <v>10</v>
      </c>
      <c r="B100" s="1011" t="s">
        <v>303</v>
      </c>
      <c r="C100" s="1012"/>
      <c r="D100" s="1012"/>
      <c r="E100" s="1012"/>
    </row>
    <row r="101" spans="1:5">
      <c r="A101" s="1011">
        <v>11</v>
      </c>
      <c r="B101" s="1011" t="s">
        <v>304</v>
      </c>
      <c r="C101" s="1012"/>
      <c r="D101" s="1012"/>
      <c r="E101" s="1012"/>
    </row>
    <row r="102" spans="1:5">
      <c r="A102" s="1011" t="s">
        <v>305</v>
      </c>
      <c r="B102" s="1011" t="s">
        <v>306</v>
      </c>
      <c r="C102" s="1012"/>
      <c r="D102" s="1012"/>
      <c r="E102" s="1012"/>
    </row>
    <row r="103" spans="1:5">
      <c r="A103" s="1013" t="s">
        <v>318</v>
      </c>
    </row>
  </sheetData>
  <mergeCells count="1">
    <mergeCell ref="A1:E1"/>
  </mergeCells>
  <pageMargins left="0.708333333333333" right="0.708333333333333" top="0.747916666666667" bottom="0.5" header="0.314583333333333" footer="0.314583333333333"/>
  <pageSetup paperSize="9" scale="96" fitToHeight="0" orientation="portrait" horizontalDpi="1200" verticalDpi="1200"/>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842"/>
  <sheetViews>
    <sheetView topLeftCell="I5" workbookViewId="0">
      <selection activeCell="H13" sqref="H13"/>
    </sheetView>
  </sheetViews>
  <sheetFormatPr defaultColWidth="9" defaultRowHeight="15.75" customHeight="1"/>
  <cols>
    <col min="1" max="1" width="5.1" customWidth="1"/>
    <col min="2" max="2" width="23.1" customWidth="1" outlineLevel="1"/>
    <col min="3" max="3" width="21.1" customWidth="1"/>
    <col min="4" max="4" width="11.4" customWidth="1" outlineLevel="1"/>
    <col min="5" max="5" width="14.1" customWidth="1"/>
    <col min="6" max="6" width="9.5" customWidth="1"/>
    <col min="7" max="7" width="8.4" customWidth="1"/>
    <col min="8" max="8" width="13.1" customWidth="1" outlineLevel="1"/>
    <col min="9" max="9" width="14.4" customWidth="1"/>
    <col min="10" max="10" width="7.5" customWidth="1" outlineLevel="1"/>
    <col min="11" max="11" width="9.4" customWidth="1" outlineLevel="1"/>
    <col min="12" max="12" width="11.4" customWidth="1" outlineLevel="1"/>
    <col min="13" max="15" width="11" customWidth="1" outlineLevel="1"/>
    <col min="16" max="17" width="11.1" customWidth="1" outlineLevel="1"/>
    <col min="18" max="19" width="14.4" customWidth="1"/>
    <col min="20" max="20" width="9.5" customWidth="1"/>
    <col min="21" max="21" width="12.1" customWidth="1"/>
  </cols>
  <sheetData>
    <row r="1" spans="1:22">
      <c r="A1" s="1" t="s">
        <v>421</v>
      </c>
      <c r="B1" s="2" t="s">
        <v>624</v>
      </c>
      <c r="C1" s="2"/>
      <c r="D1" s="2"/>
      <c r="E1" s="64"/>
      <c r="F1" s="64"/>
      <c r="G1" s="64"/>
      <c r="H1" s="64"/>
      <c r="I1" s="64"/>
      <c r="J1" s="903"/>
      <c r="K1" s="903"/>
      <c r="L1" s="903"/>
      <c r="M1" s="903"/>
      <c r="N1" s="903"/>
      <c r="O1" s="903"/>
      <c r="P1" s="903"/>
      <c r="Q1" s="903"/>
      <c r="R1" s="64"/>
      <c r="S1" s="64"/>
      <c r="T1" s="64"/>
      <c r="U1" s="64"/>
    </row>
    <row r="2" ht="30" customHeight="1" spans="1:22">
      <c r="A2" s="4" t="s">
        <v>661</v>
      </c>
      <c r="B2" s="4"/>
      <c r="C2" s="4"/>
      <c r="D2" s="4"/>
      <c r="E2" s="4"/>
      <c r="F2" s="4"/>
      <c r="G2" s="4"/>
      <c r="H2" s="4"/>
      <c r="I2" s="4"/>
      <c r="J2" s="4"/>
      <c r="K2" s="4"/>
      <c r="L2" s="4"/>
      <c r="M2" s="4"/>
      <c r="N2" s="4"/>
      <c r="O2" s="4"/>
      <c r="P2" s="4"/>
      <c r="Q2" s="4"/>
      <c r="R2" s="4"/>
      <c r="S2" s="4"/>
      <c r="T2" s="4"/>
      <c r="U2" s="4"/>
    </row>
    <row r="3" ht="14.1" customHeight="1" spans="1:22">
      <c r="A3" s="5" t="e">
        <f>CONCATENATE(#REF!,#REF!,#REF!,#REF!,#REF!,#REF!,#REF!)</f>
        <v>#REF!</v>
      </c>
      <c r="B3" s="5"/>
      <c r="C3" s="5"/>
      <c r="D3" s="5"/>
      <c r="E3" s="5"/>
      <c r="F3" s="5"/>
      <c r="G3" s="5"/>
      <c r="H3" s="5"/>
      <c r="I3" s="5"/>
      <c r="J3" s="5"/>
      <c r="K3" s="5"/>
      <c r="L3" s="5"/>
      <c r="M3" s="5"/>
      <c r="N3" s="5"/>
      <c r="O3" s="5"/>
      <c r="P3" s="5"/>
      <c r="Q3" s="5"/>
      <c r="R3" s="5"/>
      <c r="S3" s="5"/>
      <c r="T3" s="5"/>
      <c r="U3" s="5"/>
    </row>
    <row r="4" customHeight="1" spans="1:22">
      <c r="A4" s="7" t="e">
        <f>#REF!&amp;#REF!</f>
        <v>#REF!</v>
      </c>
      <c r="J4" s="904"/>
      <c r="K4" s="904"/>
      <c r="L4" s="904"/>
      <c r="M4" s="904"/>
      <c r="N4" s="904"/>
      <c r="O4" s="904"/>
      <c r="P4" s="904"/>
      <c r="Q4" s="904"/>
      <c r="U4" s="8" t="s">
        <v>464</v>
      </c>
    </row>
    <row r="5" ht="18" customHeight="1" spans="1:22">
      <c r="A5" s="54" t="s">
        <v>465</v>
      </c>
      <c r="B5" s="54" t="s">
        <v>572</v>
      </c>
      <c r="C5" s="54" t="s">
        <v>626</v>
      </c>
      <c r="D5" s="54" t="s">
        <v>627</v>
      </c>
      <c r="E5" s="54" t="s">
        <v>628</v>
      </c>
      <c r="F5" s="54" t="s">
        <v>629</v>
      </c>
      <c r="G5" s="54" t="s">
        <v>651</v>
      </c>
      <c r="H5" s="56" t="s">
        <v>467</v>
      </c>
      <c r="I5" s="31" t="s">
        <v>426</v>
      </c>
      <c r="J5" s="905" t="s">
        <v>632</v>
      </c>
      <c r="K5" s="906"/>
      <c r="L5" s="906"/>
      <c r="M5" s="906"/>
      <c r="N5" s="906"/>
      <c r="O5" s="906"/>
      <c r="P5" s="907"/>
      <c r="Q5" s="69" t="s">
        <v>631</v>
      </c>
      <c r="R5" s="54" t="s">
        <v>427</v>
      </c>
      <c r="S5" s="54" t="s">
        <v>428</v>
      </c>
      <c r="T5" s="65" t="s">
        <v>469</v>
      </c>
      <c r="U5" s="54" t="s">
        <v>577</v>
      </c>
    </row>
    <row r="6" ht="18" customHeight="1" spans="1:22">
      <c r="A6" s="58"/>
      <c r="B6" s="58"/>
      <c r="C6" s="58"/>
      <c r="D6" s="58"/>
      <c r="E6" s="58"/>
      <c r="F6" s="58"/>
      <c r="G6" s="58"/>
      <c r="H6" s="59"/>
      <c r="I6" s="908"/>
      <c r="J6" s="909" t="s">
        <v>633</v>
      </c>
      <c r="K6" s="909" t="s">
        <v>634</v>
      </c>
      <c r="L6" s="909" t="s">
        <v>635</v>
      </c>
      <c r="M6" s="909" t="s">
        <v>636</v>
      </c>
      <c r="N6" s="909" t="s">
        <v>637</v>
      </c>
      <c r="O6" s="909" t="s">
        <v>638</v>
      </c>
      <c r="P6" s="909" t="s">
        <v>639</v>
      </c>
      <c r="Q6" s="910"/>
      <c r="R6" s="58"/>
      <c r="S6" s="58"/>
      <c r="T6" s="66" t="str">
        <f>IF(I6=0,"",(R6-I6)/I6*100)</f>
        <v/>
      </c>
      <c r="U6" s="58"/>
      <c r="V6" s="893" t="s">
        <v>470</v>
      </c>
    </row>
    <row r="7" customHeight="1" spans="1:22">
      <c r="A7" s="12"/>
      <c r="B7" s="13"/>
      <c r="C7" s="13"/>
      <c r="D7" s="13"/>
      <c r="E7" s="12"/>
      <c r="F7" s="12"/>
      <c r="G7" s="911" t="str">
        <f>IF(F7=0,"",((#REF!)-YEAR(F7))*12+(#REF!)-MONTH(F7))</f>
        <v/>
      </c>
      <c r="H7" s="15"/>
      <c r="I7" s="16"/>
      <c r="J7" s="131"/>
      <c r="K7" s="131"/>
      <c r="L7" s="131"/>
      <c r="M7" s="131"/>
      <c r="N7" s="131"/>
      <c r="O7" s="131"/>
      <c r="P7" s="131"/>
      <c r="Q7" s="131"/>
      <c r="R7" s="16"/>
      <c r="S7" s="147" t="str">
        <f t="shared" ref="S7:S27" si="0">IF(I7="","",R7-I7+Q7)</f>
        <v/>
      </c>
      <c r="T7" s="16" t="str">
        <f t="shared" ref="T7:T27" si="1">IF(I7=0,"",S7/(I7-Q7)*100)</f>
        <v/>
      </c>
      <c r="U7" s="17"/>
      <c r="V7" s="48" t="str">
        <f t="shared" ref="V7:V27" si="2">IF(R7="","",IF(S7=0,"正常","非正常核查原因"))</f>
        <v/>
      </c>
    </row>
    <row r="8" customHeight="1" spans="1:22">
      <c r="A8" s="12"/>
      <c r="B8" s="13"/>
      <c r="C8" s="13"/>
      <c r="D8" s="13"/>
      <c r="E8" s="12"/>
      <c r="F8" s="12"/>
      <c r="G8" s="911" t="str">
        <f>IF(F8=0,"",((#REF!)-YEAR(F8))*12+(#REF!)-MONTH(F8))</f>
        <v/>
      </c>
      <c r="H8" s="15"/>
      <c r="I8" s="16"/>
      <c r="J8" s="131"/>
      <c r="K8" s="131"/>
      <c r="L8" s="131"/>
      <c r="M8" s="131"/>
      <c r="N8" s="131"/>
      <c r="O8" s="131"/>
      <c r="P8" s="131"/>
      <c r="Q8" s="131"/>
      <c r="R8" s="16"/>
      <c r="S8" s="147" t="str">
        <f t="shared" si="0"/>
        <v/>
      </c>
      <c r="T8" s="16" t="str">
        <f t="shared" si="1"/>
        <v/>
      </c>
      <c r="U8" s="17"/>
      <c r="V8" s="48" t="str">
        <f t="shared" si="2"/>
        <v/>
      </c>
    </row>
    <row r="9" customHeight="1" spans="1:22">
      <c r="A9" s="12"/>
      <c r="B9" s="13"/>
      <c r="C9" s="13"/>
      <c r="D9" s="13"/>
      <c r="E9" s="12"/>
      <c r="F9" s="12"/>
      <c r="G9" s="911" t="str">
        <f>IF(F9=0,"",((#REF!)-YEAR(F9))*12+(#REF!)-MONTH(F9))</f>
        <v/>
      </c>
      <c r="H9" s="15"/>
      <c r="I9" s="16"/>
      <c r="J9" s="131"/>
      <c r="K9" s="131"/>
      <c r="L9" s="131"/>
      <c r="M9" s="131"/>
      <c r="N9" s="131"/>
      <c r="O9" s="131"/>
      <c r="P9" s="131"/>
      <c r="Q9" s="131"/>
      <c r="R9" s="16"/>
      <c r="S9" s="147" t="str">
        <f t="shared" si="0"/>
        <v/>
      </c>
      <c r="T9" s="16" t="str">
        <f t="shared" si="1"/>
        <v/>
      </c>
      <c r="U9" s="17"/>
      <c r="V9" s="48" t="str">
        <f t="shared" si="2"/>
        <v/>
      </c>
    </row>
    <row r="10" customHeight="1" spans="1:22">
      <c r="A10" s="12"/>
      <c r="B10" s="13"/>
      <c r="C10" s="13"/>
      <c r="D10" s="13"/>
      <c r="E10" s="12"/>
      <c r="F10" s="12"/>
      <c r="G10" s="911" t="str">
        <f>IF(F10=0,"",((#REF!)-YEAR(F10))*12+(#REF!)-MONTH(F10))</f>
        <v/>
      </c>
      <c r="H10" s="15"/>
      <c r="I10" s="16"/>
      <c r="J10" s="131"/>
      <c r="K10" s="131"/>
      <c r="L10" s="131"/>
      <c r="M10" s="131"/>
      <c r="N10" s="131"/>
      <c r="O10" s="131"/>
      <c r="P10" s="131"/>
      <c r="Q10" s="131"/>
      <c r="R10" s="16"/>
      <c r="S10" s="147" t="str">
        <f t="shared" si="0"/>
        <v/>
      </c>
      <c r="T10" s="16" t="str">
        <f t="shared" si="1"/>
        <v/>
      </c>
      <c r="U10" s="17"/>
      <c r="V10" s="48" t="str">
        <f t="shared" si="2"/>
        <v/>
      </c>
    </row>
    <row r="11" customHeight="1" spans="1:22">
      <c r="A11" s="12"/>
      <c r="B11" s="13"/>
      <c r="C11" s="13"/>
      <c r="D11" s="13"/>
      <c r="E11" s="12"/>
      <c r="F11" s="12"/>
      <c r="G11" s="911" t="str">
        <f>IF(F11=0,"",((#REF!)-YEAR(F11))*12+(#REF!)-MONTH(F11))</f>
        <v/>
      </c>
      <c r="H11" s="15"/>
      <c r="I11" s="16"/>
      <c r="J11" s="131"/>
      <c r="K11" s="131"/>
      <c r="L11" s="131"/>
      <c r="M11" s="131"/>
      <c r="N11" s="131"/>
      <c r="O11" s="131"/>
      <c r="P11" s="131"/>
      <c r="Q11" s="131"/>
      <c r="R11" s="16"/>
      <c r="S11" s="147" t="str">
        <f t="shared" si="0"/>
        <v/>
      </c>
      <c r="T11" s="16" t="str">
        <f t="shared" si="1"/>
        <v/>
      </c>
      <c r="U11" s="17"/>
      <c r="V11" s="48" t="str">
        <f t="shared" si="2"/>
        <v/>
      </c>
    </row>
    <row r="12" customHeight="1" spans="1:22">
      <c r="A12" s="12"/>
      <c r="B12" s="13"/>
      <c r="C12" s="13"/>
      <c r="D12" s="13"/>
      <c r="E12" s="12"/>
      <c r="F12" s="12"/>
      <c r="G12" s="911" t="str">
        <f>IF(F12=0,"",((#REF!)-YEAR(F12))*12+(#REF!)-MONTH(F12))</f>
        <v/>
      </c>
      <c r="H12" s="15"/>
      <c r="I12" s="16"/>
      <c r="J12" s="131"/>
      <c r="K12" s="131"/>
      <c r="L12" s="131"/>
      <c r="M12" s="131"/>
      <c r="N12" s="131"/>
      <c r="O12" s="131"/>
      <c r="P12" s="131"/>
      <c r="Q12" s="131"/>
      <c r="R12" s="16"/>
      <c r="S12" s="147" t="str">
        <f t="shared" si="0"/>
        <v/>
      </c>
      <c r="T12" s="16" t="str">
        <f t="shared" si="1"/>
        <v/>
      </c>
      <c r="U12" s="17"/>
      <c r="V12" s="48" t="str">
        <f t="shared" si="2"/>
        <v/>
      </c>
    </row>
    <row r="13" customHeight="1" spans="1:22">
      <c r="A13" s="12"/>
      <c r="B13" s="13"/>
      <c r="C13" s="13"/>
      <c r="D13" s="13"/>
      <c r="E13" s="12"/>
      <c r="F13" s="12"/>
      <c r="G13" s="911" t="str">
        <f>IF(F13=0,"",((#REF!)-YEAR(F13))*12+(#REF!)-MONTH(F13))</f>
        <v/>
      </c>
      <c r="H13" s="15"/>
      <c r="I13" s="16"/>
      <c r="J13" s="131"/>
      <c r="K13" s="131"/>
      <c r="L13" s="131"/>
      <c r="M13" s="131"/>
      <c r="N13" s="131"/>
      <c r="O13" s="131"/>
      <c r="P13" s="131"/>
      <c r="Q13" s="131"/>
      <c r="R13" s="16"/>
      <c r="S13" s="147" t="str">
        <f t="shared" si="0"/>
        <v/>
      </c>
      <c r="T13" s="16" t="str">
        <f t="shared" si="1"/>
        <v/>
      </c>
      <c r="U13" s="17"/>
      <c r="V13" s="48" t="str">
        <f t="shared" si="2"/>
        <v/>
      </c>
    </row>
    <row r="14" customHeight="1" spans="1:22">
      <c r="A14" s="12"/>
      <c r="B14" s="13"/>
      <c r="C14" s="13"/>
      <c r="D14" s="13"/>
      <c r="E14" s="12"/>
      <c r="F14" s="12"/>
      <c r="G14" s="911" t="str">
        <f>IF(F14=0,"",((#REF!)-YEAR(F14))*12+(#REF!)-MONTH(F14))</f>
        <v/>
      </c>
      <c r="H14" s="15"/>
      <c r="I14" s="16"/>
      <c r="J14" s="131"/>
      <c r="K14" s="131"/>
      <c r="L14" s="131"/>
      <c r="M14" s="131"/>
      <c r="N14" s="131"/>
      <c r="O14" s="131"/>
      <c r="P14" s="131"/>
      <c r="Q14" s="131"/>
      <c r="R14" s="16"/>
      <c r="S14" s="147" t="str">
        <f t="shared" si="0"/>
        <v/>
      </c>
      <c r="T14" s="16" t="str">
        <f t="shared" si="1"/>
        <v/>
      </c>
      <c r="U14" s="17"/>
      <c r="V14" s="48" t="str">
        <f t="shared" si="2"/>
        <v/>
      </c>
    </row>
    <row r="15" customHeight="1" spans="1:22">
      <c r="A15" s="12"/>
      <c r="B15" s="13"/>
      <c r="C15" s="13"/>
      <c r="D15" s="13"/>
      <c r="E15" s="12"/>
      <c r="F15" s="12"/>
      <c r="G15" s="911" t="str">
        <f>IF(F15=0,"",((#REF!)-YEAR(F15))*12+(#REF!)-MONTH(F15))</f>
        <v/>
      </c>
      <c r="H15" s="15"/>
      <c r="I15" s="16"/>
      <c r="J15" s="131"/>
      <c r="K15" s="131"/>
      <c r="L15" s="131"/>
      <c r="M15" s="131"/>
      <c r="N15" s="131"/>
      <c r="O15" s="131"/>
      <c r="P15" s="131"/>
      <c r="Q15" s="131"/>
      <c r="R15" s="16"/>
      <c r="S15" s="147" t="str">
        <f t="shared" si="0"/>
        <v/>
      </c>
      <c r="T15" s="16" t="str">
        <f t="shared" si="1"/>
        <v/>
      </c>
      <c r="U15" s="17"/>
      <c r="V15" s="48" t="str">
        <f t="shared" si="2"/>
        <v/>
      </c>
    </row>
    <row r="16" customHeight="1" spans="1:22">
      <c r="A16" s="12"/>
      <c r="B16" s="13"/>
      <c r="C16" s="13"/>
      <c r="D16" s="13"/>
      <c r="E16" s="12"/>
      <c r="F16" s="12"/>
      <c r="G16" s="911" t="str">
        <f>IF(F16=0,"",((#REF!)-YEAR(F16))*12+(#REF!)-MONTH(F16))</f>
        <v/>
      </c>
      <c r="H16" s="15"/>
      <c r="I16" s="16"/>
      <c r="J16" s="131"/>
      <c r="K16" s="131"/>
      <c r="L16" s="131"/>
      <c r="M16" s="131"/>
      <c r="N16" s="131"/>
      <c r="O16" s="131"/>
      <c r="P16" s="131"/>
      <c r="Q16" s="131"/>
      <c r="R16" s="16"/>
      <c r="S16" s="147" t="str">
        <f t="shared" si="0"/>
        <v/>
      </c>
      <c r="T16" s="16" t="str">
        <f t="shared" si="1"/>
        <v/>
      </c>
      <c r="U16" s="17"/>
      <c r="V16" s="48" t="str">
        <f t="shared" si="2"/>
        <v/>
      </c>
    </row>
    <row r="17" customHeight="1" spans="1:22">
      <c r="A17" s="12"/>
      <c r="B17" s="13"/>
      <c r="C17" s="13"/>
      <c r="D17" s="13"/>
      <c r="E17" s="12"/>
      <c r="F17" s="12"/>
      <c r="G17" s="911" t="str">
        <f>IF(F17=0,"",((#REF!)-YEAR(F17))*12+(#REF!)-MONTH(F17))</f>
        <v/>
      </c>
      <c r="H17" s="15"/>
      <c r="I17" s="16"/>
      <c r="J17" s="131"/>
      <c r="K17" s="131"/>
      <c r="L17" s="131"/>
      <c r="M17" s="131"/>
      <c r="N17" s="131"/>
      <c r="O17" s="131"/>
      <c r="P17" s="131"/>
      <c r="Q17" s="131"/>
      <c r="R17" s="16"/>
      <c r="S17" s="147" t="str">
        <f t="shared" si="0"/>
        <v/>
      </c>
      <c r="T17" s="16" t="str">
        <f t="shared" si="1"/>
        <v/>
      </c>
      <c r="U17" s="17"/>
      <c r="V17" s="48" t="str">
        <f t="shared" si="2"/>
        <v/>
      </c>
    </row>
    <row r="18" customHeight="1" spans="1:22">
      <c r="A18" s="12"/>
      <c r="B18" s="13"/>
      <c r="C18" s="13"/>
      <c r="D18" s="13"/>
      <c r="E18" s="12"/>
      <c r="F18" s="12"/>
      <c r="G18" s="911" t="str">
        <f>IF(F18=0,"",((#REF!)-YEAR(F18))*12+(#REF!)-MONTH(F18))</f>
        <v/>
      </c>
      <c r="H18" s="15"/>
      <c r="I18" s="16"/>
      <c r="J18" s="131"/>
      <c r="K18" s="131"/>
      <c r="L18" s="131"/>
      <c r="M18" s="131"/>
      <c r="N18" s="131"/>
      <c r="O18" s="131"/>
      <c r="P18" s="131"/>
      <c r="Q18" s="131"/>
      <c r="R18" s="16"/>
      <c r="S18" s="147" t="str">
        <f t="shared" si="0"/>
        <v/>
      </c>
      <c r="T18" s="16" t="str">
        <f t="shared" si="1"/>
        <v/>
      </c>
      <c r="U18" s="17"/>
      <c r="V18" s="48" t="str">
        <f t="shared" si="2"/>
        <v/>
      </c>
    </row>
    <row r="19" customHeight="1" spans="1:22">
      <c r="A19" s="12"/>
      <c r="B19" s="13"/>
      <c r="C19" s="13"/>
      <c r="D19" s="13"/>
      <c r="E19" s="12"/>
      <c r="F19" s="12"/>
      <c r="G19" s="911" t="str">
        <f>IF(F19=0,"",((#REF!)-YEAR(F19))*12+(#REF!)-MONTH(F19))</f>
        <v/>
      </c>
      <c r="H19" s="15"/>
      <c r="I19" s="16"/>
      <c r="J19" s="131"/>
      <c r="K19" s="131"/>
      <c r="L19" s="131"/>
      <c r="M19" s="131"/>
      <c r="N19" s="131"/>
      <c r="O19" s="131"/>
      <c r="P19" s="131"/>
      <c r="Q19" s="131"/>
      <c r="R19" s="16"/>
      <c r="S19" s="147" t="str">
        <f t="shared" si="0"/>
        <v/>
      </c>
      <c r="T19" s="16" t="str">
        <f t="shared" si="1"/>
        <v/>
      </c>
      <c r="U19" s="17"/>
      <c r="V19" s="48" t="str">
        <f t="shared" si="2"/>
        <v/>
      </c>
    </row>
    <row r="20" customHeight="1" spans="1:22">
      <c r="A20" s="12"/>
      <c r="B20" s="13"/>
      <c r="C20" s="13"/>
      <c r="D20" s="13"/>
      <c r="E20" s="12"/>
      <c r="F20" s="12"/>
      <c r="G20" s="911" t="str">
        <f>IF(F20=0,"",((#REF!)-YEAR(F20))*12+(#REF!)-MONTH(F20))</f>
        <v/>
      </c>
      <c r="H20" s="15"/>
      <c r="I20" s="16"/>
      <c r="J20" s="131"/>
      <c r="K20" s="131"/>
      <c r="L20" s="131"/>
      <c r="M20" s="131"/>
      <c r="N20" s="131"/>
      <c r="O20" s="131"/>
      <c r="P20" s="131"/>
      <c r="Q20" s="131"/>
      <c r="R20" s="16"/>
      <c r="S20" s="147" t="str">
        <f t="shared" si="0"/>
        <v/>
      </c>
      <c r="T20" s="16" t="str">
        <f t="shared" si="1"/>
        <v/>
      </c>
      <c r="U20" s="17"/>
      <c r="V20" s="48" t="str">
        <f t="shared" si="2"/>
        <v/>
      </c>
    </row>
    <row r="21" customHeight="1" spans="1:22">
      <c r="A21" s="12"/>
      <c r="B21" s="13"/>
      <c r="C21" s="13"/>
      <c r="D21" s="13"/>
      <c r="E21" s="12"/>
      <c r="F21" s="12"/>
      <c r="G21" s="911" t="str">
        <f>IF(F21=0,"",((#REF!)-YEAR(F21))*12+(#REF!)-MONTH(F21))</f>
        <v/>
      </c>
      <c r="H21" s="15"/>
      <c r="I21" s="16"/>
      <c r="J21" s="131"/>
      <c r="K21" s="131"/>
      <c r="L21" s="131"/>
      <c r="M21" s="131"/>
      <c r="N21" s="131"/>
      <c r="O21" s="131"/>
      <c r="P21" s="131"/>
      <c r="Q21" s="131"/>
      <c r="R21" s="16"/>
      <c r="S21" s="147" t="str">
        <f t="shared" si="0"/>
        <v/>
      </c>
      <c r="T21" s="16" t="str">
        <f t="shared" si="1"/>
        <v/>
      </c>
      <c r="U21" s="17"/>
      <c r="V21" s="48" t="str">
        <f t="shared" si="2"/>
        <v/>
      </c>
    </row>
    <row r="22" customHeight="1" spans="1:22">
      <c r="A22" s="12"/>
      <c r="B22" s="13"/>
      <c r="C22" s="13"/>
      <c r="D22" s="13"/>
      <c r="E22" s="12"/>
      <c r="F22" s="12"/>
      <c r="G22" s="911" t="str">
        <f>IF(F22=0,"",((#REF!)-YEAR(F22))*12+(#REF!)-MONTH(F22))</f>
        <v/>
      </c>
      <c r="H22" s="15"/>
      <c r="I22" s="16"/>
      <c r="J22" s="131"/>
      <c r="K22" s="131"/>
      <c r="L22" s="131"/>
      <c r="M22" s="131"/>
      <c r="N22" s="131"/>
      <c r="O22" s="131"/>
      <c r="P22" s="131"/>
      <c r="Q22" s="131"/>
      <c r="R22" s="16"/>
      <c r="S22" s="147" t="str">
        <f t="shared" si="0"/>
        <v/>
      </c>
      <c r="T22" s="16" t="str">
        <f t="shared" si="1"/>
        <v/>
      </c>
      <c r="U22" s="17"/>
      <c r="V22" s="48" t="str">
        <f t="shared" si="2"/>
        <v/>
      </c>
    </row>
    <row r="23" customHeight="1" spans="1:22">
      <c r="A23" s="12"/>
      <c r="B23" s="13"/>
      <c r="C23" s="13"/>
      <c r="D23" s="13"/>
      <c r="E23" s="12"/>
      <c r="F23" s="12"/>
      <c r="G23" s="911" t="str">
        <f>IF(F23=0,"",((#REF!)-YEAR(F23))*12+(#REF!)-MONTH(F23))</f>
        <v/>
      </c>
      <c r="H23" s="15"/>
      <c r="I23" s="16"/>
      <c r="J23" s="131"/>
      <c r="K23" s="131"/>
      <c r="L23" s="131"/>
      <c r="M23" s="131"/>
      <c r="N23" s="131"/>
      <c r="O23" s="131"/>
      <c r="P23" s="131"/>
      <c r="Q23" s="131"/>
      <c r="R23" s="16"/>
      <c r="S23" s="147" t="str">
        <f t="shared" si="0"/>
        <v/>
      </c>
      <c r="T23" s="16" t="str">
        <f t="shared" si="1"/>
        <v/>
      </c>
      <c r="U23" s="17"/>
      <c r="V23" s="48" t="str">
        <f t="shared" si="2"/>
        <v/>
      </c>
    </row>
    <row r="24" customHeight="1" spans="1:22">
      <c r="A24" s="52" t="s">
        <v>621</v>
      </c>
      <c r="B24" s="84"/>
      <c r="C24" s="29"/>
      <c r="D24" s="29"/>
      <c r="E24" s="12"/>
      <c r="F24" s="12"/>
      <c r="G24" s="12"/>
      <c r="H24" s="15">
        <f t="shared" ref="H24:P24" si="3">SUM(H7:H23)</f>
        <v>0</v>
      </c>
      <c r="I24" s="131">
        <f t="shared" si="3"/>
        <v>0</v>
      </c>
      <c r="J24" s="131">
        <f t="shared" si="3"/>
        <v>0</v>
      </c>
      <c r="K24" s="131">
        <f t="shared" si="3"/>
        <v>0</v>
      </c>
      <c r="L24" s="131">
        <f t="shared" si="3"/>
        <v>0</v>
      </c>
      <c r="M24" s="131">
        <f t="shared" si="3"/>
        <v>0</v>
      </c>
      <c r="N24" s="131">
        <f t="shared" si="3"/>
        <v>0</v>
      </c>
      <c r="O24" s="131">
        <f t="shared" si="3"/>
        <v>0</v>
      </c>
      <c r="P24" s="131">
        <f t="shared" si="3"/>
        <v>0</v>
      </c>
      <c r="Q24" s="131"/>
      <c r="R24" s="131">
        <f>SUM(R7:R23)</f>
        <v>0</v>
      </c>
      <c r="S24" s="147">
        <f t="shared" si="0"/>
        <v>0</v>
      </c>
      <c r="T24" s="16" t="str">
        <f t="shared" si="1"/>
        <v/>
      </c>
      <c r="U24" s="131"/>
      <c r="V24" s="48" t="str">
        <f t="shared" si="2"/>
        <v>正常</v>
      </c>
    </row>
    <row r="25" customHeight="1" spans="1:22">
      <c r="A25" s="52" t="s">
        <v>640</v>
      </c>
      <c r="B25" s="84"/>
      <c r="C25" s="29"/>
      <c r="D25" s="29"/>
      <c r="E25" s="12"/>
      <c r="F25" s="12"/>
      <c r="G25" s="12"/>
      <c r="H25" s="15"/>
      <c r="I25" s="16"/>
      <c r="J25" s="131"/>
      <c r="K25" s="131"/>
      <c r="L25" s="131"/>
      <c r="M25" s="131"/>
      <c r="N25" s="131"/>
      <c r="O25" s="131"/>
      <c r="P25" s="131"/>
      <c r="Q25" s="131"/>
      <c r="R25" s="16"/>
      <c r="S25" s="147" t="str">
        <f t="shared" si="0"/>
        <v/>
      </c>
      <c r="T25" s="16" t="str">
        <f t="shared" si="1"/>
        <v/>
      </c>
      <c r="U25" s="17"/>
      <c r="V25" s="48" t="str">
        <f t="shared" si="2"/>
        <v/>
      </c>
    </row>
    <row r="26" customHeight="1" spans="1:22">
      <c r="A26" s="52" t="s">
        <v>623</v>
      </c>
      <c r="B26" s="84"/>
      <c r="C26" s="29"/>
      <c r="D26" s="29"/>
      <c r="E26" s="12"/>
      <c r="F26" s="12"/>
      <c r="G26" s="12"/>
      <c r="H26" s="15"/>
      <c r="I26" s="16"/>
      <c r="J26" s="131"/>
      <c r="K26" s="131"/>
      <c r="L26" s="131"/>
      <c r="M26" s="131"/>
      <c r="N26" s="131"/>
      <c r="O26" s="131"/>
      <c r="P26" s="131"/>
      <c r="Q26" s="131"/>
      <c r="R26" s="16"/>
      <c r="S26" s="147" t="str">
        <f t="shared" si="0"/>
        <v/>
      </c>
      <c r="T26" s="16" t="str">
        <f t="shared" si="1"/>
        <v/>
      </c>
      <c r="U26" s="17"/>
      <c r="V26" s="48" t="str">
        <f t="shared" si="2"/>
        <v/>
      </c>
    </row>
    <row r="27" customHeight="1" spans="1:22">
      <c r="A27" s="52" t="s">
        <v>641</v>
      </c>
      <c r="B27" s="84"/>
      <c r="C27" s="29"/>
      <c r="D27" s="29"/>
      <c r="E27" s="17"/>
      <c r="F27" s="17"/>
      <c r="G27" s="17"/>
      <c r="H27" s="15">
        <f>H24-H25-H26</f>
        <v>0</v>
      </c>
      <c r="I27" s="16">
        <f>I24-I25</f>
        <v>0</v>
      </c>
      <c r="J27" s="131">
        <f t="shared" ref="J27:P27" si="4">J24-J25-J26</f>
        <v>0</v>
      </c>
      <c r="K27" s="131">
        <f t="shared" si="4"/>
        <v>0</v>
      </c>
      <c r="L27" s="131">
        <f t="shared" si="4"/>
        <v>0</v>
      </c>
      <c r="M27" s="131">
        <f t="shared" si="4"/>
        <v>0</v>
      </c>
      <c r="N27" s="131">
        <f t="shared" si="4"/>
        <v>0</v>
      </c>
      <c r="O27" s="131">
        <f t="shared" si="4"/>
        <v>0</v>
      </c>
      <c r="P27" s="131">
        <f t="shared" si="4"/>
        <v>0</v>
      </c>
      <c r="Q27" s="131"/>
      <c r="R27" s="16">
        <f>R24-R26</f>
        <v>0</v>
      </c>
      <c r="S27" s="147">
        <f t="shared" si="0"/>
        <v>0</v>
      </c>
      <c r="T27" s="16" t="str">
        <f t="shared" si="1"/>
        <v/>
      </c>
      <c r="U27" s="17"/>
      <c r="V27" s="48" t="str">
        <f t="shared" si="2"/>
        <v>正常</v>
      </c>
    </row>
    <row r="28" customHeight="1" spans="1:22">
      <c r="A28" s="20" t="e">
        <f>#REF!&amp;#REF!</f>
        <v>#REF!</v>
      </c>
      <c r="J28" s="116"/>
      <c r="K28" s="116"/>
      <c r="L28" s="904"/>
      <c r="M28" s="904"/>
      <c r="N28" s="904"/>
      <c r="O28" s="904"/>
      <c r="P28" s="904"/>
      <c r="Q28" s="904"/>
      <c r="R28" s="7" t="e">
        <f>"评估人员："&amp;#REF!</f>
        <v>#REF!</v>
      </c>
    </row>
    <row r="29" customHeight="1" spans="1:22">
      <c r="A29" s="20" t="e">
        <f>CONCATENATE(#REF!,#REF!,#REF!,#REF!,#REF!,#REF!,#REF!)</f>
        <v>#REF!</v>
      </c>
      <c r="J29" s="904"/>
      <c r="K29" s="904"/>
      <c r="L29" s="904"/>
      <c r="M29" s="904"/>
      <c r="N29" s="904"/>
      <c r="O29" s="904"/>
      <c r="P29" s="904"/>
      <c r="Q29" s="904"/>
    </row>
    <row r="30" customHeight="1" spans="1:22">
      <c r="B30" s="156" t="s">
        <v>642</v>
      </c>
      <c r="C30" s="27" t="s">
        <v>643</v>
      </c>
      <c r="D30" s="156"/>
      <c r="J30" s="904"/>
      <c r="K30" s="904"/>
      <c r="L30" s="904"/>
      <c r="M30" s="904"/>
      <c r="N30" s="904"/>
      <c r="O30" s="904"/>
      <c r="P30" s="904"/>
      <c r="Q30" s="904"/>
    </row>
    <row r="31" customHeight="1" spans="1:22">
      <c r="B31" s="8" t="s">
        <v>644</v>
      </c>
      <c r="C31" s="27" t="s">
        <v>645</v>
      </c>
      <c r="D31" s="8"/>
      <c r="J31" s="904"/>
      <c r="K31" s="904"/>
      <c r="L31" s="904"/>
      <c r="M31" s="904"/>
      <c r="N31" s="904"/>
      <c r="O31" s="904"/>
      <c r="P31" s="904"/>
      <c r="Q31" s="904"/>
    </row>
    <row r="32" customHeight="1" spans="1:22">
      <c r="C32" s="27" t="s">
        <v>646</v>
      </c>
      <c r="J32" s="904"/>
      <c r="K32" s="904"/>
      <c r="L32" s="904"/>
      <c r="M32" s="904"/>
      <c r="N32" s="904"/>
      <c r="O32" s="904"/>
      <c r="P32" s="904"/>
      <c r="Q32" s="904"/>
    </row>
    <row r="33" customHeight="1" spans="3:17">
      <c r="C33" s="27" t="s">
        <v>662</v>
      </c>
      <c r="J33" s="904"/>
      <c r="K33" s="904"/>
      <c r="L33" s="904"/>
      <c r="M33" s="904"/>
      <c r="N33" s="904"/>
      <c r="O33" s="904"/>
      <c r="P33" s="904"/>
      <c r="Q33" s="904"/>
    </row>
    <row r="34" customHeight="1" spans="3:17">
      <c r="C34" s="27" t="s">
        <v>648</v>
      </c>
      <c r="J34" s="904"/>
      <c r="K34" s="904"/>
      <c r="L34" s="904"/>
      <c r="M34" s="904"/>
      <c r="N34" s="904"/>
      <c r="O34" s="904"/>
      <c r="P34" s="904"/>
      <c r="Q34" s="904"/>
    </row>
    <row r="35" customHeight="1" spans="3:17">
      <c r="J35" s="904"/>
      <c r="K35" s="904"/>
      <c r="L35" s="904"/>
      <c r="M35" s="904"/>
      <c r="N35" s="904"/>
      <c r="O35" s="904"/>
      <c r="P35" s="904"/>
      <c r="Q35" s="904"/>
    </row>
    <row r="36" customHeight="1" spans="3:17">
      <c r="J36" s="904"/>
      <c r="K36" s="904"/>
      <c r="L36" s="904"/>
      <c r="M36" s="904"/>
      <c r="N36" s="904"/>
      <c r="O36" s="904"/>
      <c r="P36" s="904"/>
      <c r="Q36" s="904"/>
    </row>
    <row r="37" customHeight="1" spans="3:17">
      <c r="J37" s="904"/>
      <c r="K37" s="904"/>
      <c r="L37" s="904"/>
      <c r="M37" s="904"/>
      <c r="N37" s="904"/>
      <c r="O37" s="904"/>
      <c r="P37" s="904"/>
      <c r="Q37" s="904"/>
    </row>
    <row r="38" customHeight="1" spans="3:17">
      <c r="J38" s="904"/>
      <c r="K38" s="904"/>
      <c r="L38" s="904"/>
      <c r="M38" s="904"/>
      <c r="N38" s="904"/>
      <c r="O38" s="904"/>
      <c r="P38" s="904"/>
      <c r="Q38" s="904"/>
    </row>
    <row r="39" customHeight="1" spans="3:17">
      <c r="J39" s="904"/>
      <c r="K39" s="904"/>
      <c r="L39" s="904"/>
      <c r="M39" s="904"/>
      <c r="N39" s="904"/>
      <c r="O39" s="904"/>
      <c r="P39" s="904"/>
      <c r="Q39" s="904"/>
    </row>
    <row r="40" customHeight="1" spans="3:17">
      <c r="J40" s="904"/>
      <c r="K40" s="904"/>
      <c r="L40" s="904"/>
      <c r="M40" s="904"/>
      <c r="N40" s="904"/>
      <c r="O40" s="904"/>
      <c r="P40" s="904"/>
      <c r="Q40" s="904"/>
    </row>
    <row r="41" customHeight="1" spans="3:17">
      <c r="J41" s="904"/>
      <c r="K41" s="904"/>
      <c r="L41" s="904"/>
      <c r="M41" s="904"/>
      <c r="N41" s="904"/>
      <c r="O41" s="904"/>
      <c r="P41" s="904"/>
      <c r="Q41" s="904"/>
    </row>
    <row r="42" customHeight="1" spans="3:17">
      <c r="J42" s="904"/>
      <c r="K42" s="904"/>
      <c r="L42" s="904"/>
      <c r="M42" s="904"/>
      <c r="N42" s="904"/>
      <c r="O42" s="904"/>
      <c r="P42" s="904"/>
      <c r="Q42" s="904"/>
    </row>
    <row r="43" customHeight="1" spans="3:17">
      <c r="J43" s="904"/>
      <c r="K43" s="904"/>
      <c r="L43" s="904"/>
      <c r="M43" s="904"/>
      <c r="N43" s="904"/>
      <c r="O43" s="904"/>
      <c r="P43" s="904"/>
      <c r="Q43" s="904"/>
    </row>
    <row r="44" customHeight="1" spans="3:17">
      <c r="J44" s="904"/>
      <c r="K44" s="904"/>
      <c r="L44" s="904"/>
      <c r="M44" s="904"/>
      <c r="N44" s="904"/>
      <c r="O44" s="904"/>
      <c r="P44" s="904"/>
      <c r="Q44" s="904"/>
    </row>
    <row r="45" customHeight="1" spans="3:17">
      <c r="J45" s="904"/>
      <c r="K45" s="904"/>
      <c r="L45" s="904"/>
      <c r="M45" s="904"/>
      <c r="N45" s="904"/>
      <c r="O45" s="904"/>
      <c r="P45" s="904"/>
      <c r="Q45" s="904"/>
    </row>
    <row r="46" customHeight="1" spans="3:17">
      <c r="J46" s="904"/>
      <c r="K46" s="904"/>
      <c r="L46" s="904"/>
      <c r="M46" s="904"/>
      <c r="N46" s="904"/>
      <c r="O46" s="904"/>
      <c r="P46" s="904"/>
      <c r="Q46" s="904"/>
    </row>
    <row r="47" customHeight="1" spans="3:17">
      <c r="J47" s="904"/>
      <c r="K47" s="904"/>
      <c r="L47" s="904"/>
      <c r="M47" s="904"/>
      <c r="N47" s="904"/>
      <c r="O47" s="904"/>
      <c r="P47" s="904"/>
      <c r="Q47" s="904"/>
    </row>
    <row r="48" customHeight="1" spans="3:17">
      <c r="J48" s="904"/>
      <c r="K48" s="904"/>
      <c r="L48" s="904"/>
      <c r="M48" s="904"/>
      <c r="N48" s="904"/>
      <c r="O48" s="904"/>
      <c r="P48" s="904"/>
      <c r="Q48" s="904"/>
    </row>
    <row r="49" customHeight="1" spans="10:17">
      <c r="J49" s="904"/>
      <c r="K49" s="904"/>
      <c r="L49" s="904"/>
      <c r="M49" s="904"/>
      <c r="N49" s="904"/>
      <c r="O49" s="904"/>
      <c r="P49" s="904"/>
      <c r="Q49" s="904"/>
    </row>
    <row r="50" customHeight="1" spans="10:17">
      <c r="J50" s="904"/>
      <c r="K50" s="904"/>
      <c r="L50" s="904"/>
      <c r="M50" s="904"/>
      <c r="N50" s="904"/>
      <c r="O50" s="904"/>
      <c r="P50" s="904"/>
      <c r="Q50" s="904"/>
    </row>
    <row r="51" customHeight="1" spans="10:17">
      <c r="J51" s="904"/>
      <c r="K51" s="904"/>
      <c r="L51" s="904"/>
      <c r="M51" s="904"/>
      <c r="N51" s="904"/>
      <c r="O51" s="904"/>
      <c r="P51" s="904"/>
      <c r="Q51" s="904"/>
    </row>
    <row r="52" customHeight="1" spans="10:17">
      <c r="J52" s="904"/>
      <c r="K52" s="904"/>
      <c r="L52" s="904"/>
      <c r="M52" s="904"/>
      <c r="N52" s="904"/>
      <c r="O52" s="904"/>
      <c r="P52" s="904"/>
      <c r="Q52" s="904"/>
    </row>
    <row r="53" customHeight="1" spans="10:17">
      <c r="J53" s="904"/>
      <c r="K53" s="904"/>
      <c r="L53" s="904"/>
      <c r="M53" s="904"/>
      <c r="N53" s="904"/>
      <c r="O53" s="904"/>
      <c r="P53" s="904"/>
      <c r="Q53" s="904"/>
    </row>
    <row r="54" customHeight="1" spans="10:17">
      <c r="J54" s="904"/>
      <c r="K54" s="904"/>
      <c r="L54" s="904"/>
      <c r="M54" s="904"/>
      <c r="N54" s="904"/>
      <c r="O54" s="904"/>
      <c r="P54" s="904"/>
      <c r="Q54" s="904"/>
    </row>
    <row r="55" customHeight="1" spans="10:17">
      <c r="J55" s="904"/>
      <c r="K55" s="904"/>
      <c r="L55" s="904"/>
      <c r="M55" s="904"/>
      <c r="N55" s="904"/>
      <c r="O55" s="904"/>
      <c r="P55" s="904"/>
      <c r="Q55" s="904"/>
    </row>
    <row r="56" customHeight="1" spans="10:17">
      <c r="J56" s="904"/>
      <c r="K56" s="904"/>
      <c r="L56" s="904"/>
      <c r="M56" s="904"/>
      <c r="N56" s="904"/>
      <c r="O56" s="904"/>
      <c r="P56" s="904"/>
      <c r="Q56" s="904"/>
    </row>
    <row r="57" customHeight="1" spans="10:17">
      <c r="J57" s="904"/>
      <c r="K57" s="904"/>
      <c r="L57" s="904"/>
      <c r="M57" s="904"/>
      <c r="N57" s="904"/>
      <c r="O57" s="904"/>
      <c r="P57" s="904"/>
      <c r="Q57" s="904"/>
    </row>
    <row r="58" customHeight="1" spans="10:17">
      <c r="J58" s="904"/>
      <c r="K58" s="904"/>
      <c r="L58" s="904"/>
      <c r="M58" s="904"/>
      <c r="N58" s="904"/>
      <c r="O58" s="904"/>
      <c r="P58" s="904"/>
      <c r="Q58" s="904"/>
    </row>
    <row r="59" customHeight="1" spans="10:17">
      <c r="J59" s="904"/>
      <c r="K59" s="904"/>
      <c r="L59" s="904"/>
      <c r="M59" s="904"/>
      <c r="N59" s="904"/>
      <c r="O59" s="904"/>
      <c r="P59" s="904"/>
      <c r="Q59" s="904"/>
    </row>
    <row r="60" customHeight="1" spans="10:17">
      <c r="J60" s="904"/>
      <c r="K60" s="904"/>
      <c r="L60" s="904"/>
      <c r="M60" s="904"/>
      <c r="N60" s="904"/>
      <c r="O60" s="904"/>
      <c r="P60" s="904"/>
      <c r="Q60" s="904"/>
    </row>
    <row r="61" customHeight="1" spans="10:17">
      <c r="J61" s="904"/>
      <c r="K61" s="904"/>
      <c r="L61" s="904"/>
      <c r="M61" s="904"/>
      <c r="N61" s="904"/>
      <c r="O61" s="904"/>
      <c r="P61" s="904"/>
      <c r="Q61" s="904"/>
    </row>
    <row r="62" customHeight="1" spans="10:17">
      <c r="J62" s="904"/>
      <c r="K62" s="904"/>
      <c r="L62" s="904"/>
      <c r="M62" s="904"/>
      <c r="N62" s="904"/>
      <c r="O62" s="904"/>
      <c r="P62" s="904"/>
      <c r="Q62" s="904"/>
    </row>
    <row r="63" customHeight="1" spans="10:17">
      <c r="J63" s="904"/>
      <c r="K63" s="904"/>
      <c r="L63" s="904"/>
      <c r="M63" s="904"/>
      <c r="N63" s="904"/>
      <c r="O63" s="904"/>
      <c r="P63" s="904"/>
      <c r="Q63" s="904"/>
    </row>
    <row r="64" customHeight="1" spans="10:17">
      <c r="J64" s="904"/>
      <c r="K64" s="904"/>
      <c r="L64" s="904"/>
      <c r="M64" s="904"/>
      <c r="N64" s="904"/>
      <c r="O64" s="904"/>
      <c r="P64" s="904"/>
      <c r="Q64" s="904"/>
    </row>
    <row r="65" customHeight="1" spans="10:17">
      <c r="J65" s="904"/>
      <c r="K65" s="904"/>
      <c r="L65" s="904"/>
      <c r="M65" s="904"/>
      <c r="N65" s="904"/>
      <c r="O65" s="904"/>
      <c r="P65" s="904"/>
      <c r="Q65" s="904"/>
    </row>
    <row r="66" customHeight="1" spans="10:17">
      <c r="J66" s="904"/>
      <c r="K66" s="904"/>
      <c r="L66" s="904"/>
      <c r="M66" s="904"/>
      <c r="N66" s="904"/>
      <c r="O66" s="904"/>
      <c r="P66" s="904"/>
      <c r="Q66" s="904"/>
    </row>
    <row r="67" customHeight="1" spans="10:17">
      <c r="J67" s="904"/>
      <c r="K67" s="904"/>
      <c r="L67" s="904"/>
      <c r="M67" s="904"/>
      <c r="N67" s="904"/>
      <c r="O67" s="904"/>
      <c r="P67" s="904"/>
      <c r="Q67" s="904"/>
    </row>
    <row r="68" customHeight="1" spans="10:17">
      <c r="J68" s="904"/>
      <c r="K68" s="904"/>
      <c r="L68" s="904"/>
      <c r="M68" s="904"/>
      <c r="N68" s="904"/>
      <c r="O68" s="904"/>
      <c r="P68" s="904"/>
      <c r="Q68" s="904"/>
    </row>
    <row r="69" customHeight="1" spans="10:17">
      <c r="J69" s="904"/>
      <c r="K69" s="904"/>
      <c r="L69" s="904"/>
      <c r="M69" s="904"/>
      <c r="N69" s="904"/>
      <c r="O69" s="904"/>
      <c r="P69" s="904"/>
      <c r="Q69" s="904"/>
    </row>
    <row r="70" customHeight="1" spans="10:17">
      <c r="J70" s="904"/>
      <c r="K70" s="904"/>
      <c r="L70" s="904"/>
      <c r="M70" s="904"/>
      <c r="N70" s="904"/>
      <c r="O70" s="904"/>
      <c r="P70" s="904"/>
      <c r="Q70" s="904"/>
    </row>
    <row r="71" customHeight="1" spans="10:17">
      <c r="J71" s="904"/>
      <c r="K71" s="904"/>
      <c r="L71" s="904"/>
      <c r="M71" s="904"/>
      <c r="N71" s="904"/>
      <c r="O71" s="904"/>
      <c r="P71" s="904"/>
      <c r="Q71" s="904"/>
    </row>
    <row r="72" customHeight="1" spans="10:17">
      <c r="J72" s="904"/>
      <c r="K72" s="904"/>
      <c r="L72" s="904"/>
      <c r="M72" s="904"/>
      <c r="N72" s="904"/>
      <c r="O72" s="904"/>
      <c r="P72" s="904"/>
      <c r="Q72" s="904"/>
    </row>
    <row r="73" customHeight="1" spans="10:17">
      <c r="J73" s="904"/>
      <c r="K73" s="904"/>
      <c r="L73" s="904"/>
      <c r="M73" s="904"/>
      <c r="N73" s="904"/>
      <c r="O73" s="904"/>
      <c r="P73" s="904"/>
      <c r="Q73" s="904"/>
    </row>
    <row r="74" customHeight="1" spans="10:17">
      <c r="J74" s="904"/>
      <c r="K74" s="904"/>
      <c r="L74" s="904"/>
      <c r="M74" s="904"/>
      <c r="N74" s="904"/>
      <c r="O74" s="904"/>
      <c r="P74" s="904"/>
      <c r="Q74" s="904"/>
    </row>
    <row r="75" customHeight="1" spans="10:17">
      <c r="J75" s="904"/>
      <c r="K75" s="904"/>
      <c r="L75" s="904"/>
      <c r="M75" s="904"/>
      <c r="N75" s="904"/>
      <c r="O75" s="904"/>
      <c r="P75" s="904"/>
      <c r="Q75" s="904"/>
    </row>
    <row r="76" customHeight="1" spans="10:17">
      <c r="J76" s="904"/>
      <c r="K76" s="904"/>
      <c r="L76" s="904"/>
      <c r="M76" s="904"/>
      <c r="N76" s="904"/>
      <c r="O76" s="904"/>
      <c r="P76" s="904"/>
      <c r="Q76" s="904"/>
    </row>
    <row r="77" customHeight="1" spans="10:17">
      <c r="J77" s="904"/>
      <c r="K77" s="904"/>
      <c r="L77" s="904"/>
      <c r="M77" s="904"/>
      <c r="N77" s="904"/>
      <c r="O77" s="904"/>
      <c r="P77" s="904"/>
      <c r="Q77" s="904"/>
    </row>
    <row r="78" customHeight="1" spans="10:17">
      <c r="J78" s="904"/>
      <c r="K78" s="904"/>
      <c r="L78" s="904"/>
      <c r="M78" s="904"/>
      <c r="N78" s="904"/>
      <c r="O78" s="904"/>
      <c r="P78" s="904"/>
      <c r="Q78" s="904"/>
    </row>
    <row r="79" customHeight="1" spans="10:17">
      <c r="J79" s="904"/>
      <c r="K79" s="904"/>
      <c r="L79" s="904"/>
      <c r="M79" s="904"/>
      <c r="N79" s="904"/>
      <c r="O79" s="904"/>
      <c r="P79" s="904"/>
      <c r="Q79" s="904"/>
    </row>
    <row r="80" customHeight="1" spans="10:17">
      <c r="J80" s="904"/>
      <c r="K80" s="904"/>
      <c r="L80" s="904"/>
      <c r="M80" s="904"/>
      <c r="N80" s="904"/>
      <c r="O80" s="904"/>
      <c r="P80" s="904"/>
      <c r="Q80" s="904"/>
    </row>
    <row r="81" customHeight="1" spans="10:17">
      <c r="J81" s="904"/>
      <c r="K81" s="904"/>
      <c r="L81" s="904"/>
      <c r="M81" s="904"/>
      <c r="N81" s="904"/>
      <c r="O81" s="904"/>
      <c r="P81" s="904"/>
      <c r="Q81" s="904"/>
    </row>
    <row r="82" customHeight="1" spans="10:17">
      <c r="J82" s="904"/>
      <c r="K82" s="904"/>
      <c r="L82" s="904"/>
      <c r="M82" s="904"/>
      <c r="N82" s="904"/>
      <c r="O82" s="904"/>
      <c r="P82" s="904"/>
      <c r="Q82" s="904"/>
    </row>
    <row r="83" customHeight="1" spans="10:17">
      <c r="J83" s="904"/>
      <c r="K83" s="904"/>
      <c r="L83" s="904"/>
      <c r="M83" s="904"/>
      <c r="N83" s="904"/>
      <c r="O83" s="904"/>
      <c r="P83" s="904"/>
      <c r="Q83" s="904"/>
    </row>
    <row r="84" customHeight="1" spans="10:17">
      <c r="J84" s="904"/>
      <c r="K84" s="904"/>
      <c r="L84" s="904"/>
      <c r="M84" s="904"/>
      <c r="N84" s="904"/>
      <c r="O84" s="904"/>
      <c r="P84" s="904"/>
      <c r="Q84" s="904"/>
    </row>
    <row r="85" customHeight="1" spans="10:17">
      <c r="J85" s="904"/>
      <c r="K85" s="904"/>
      <c r="L85" s="904"/>
      <c r="M85" s="904"/>
      <c r="N85" s="904"/>
      <c r="O85" s="904"/>
      <c r="P85" s="904"/>
      <c r="Q85" s="904"/>
    </row>
    <row r="86" customHeight="1" spans="10:17">
      <c r="J86" s="904"/>
      <c r="K86" s="904"/>
      <c r="L86" s="904"/>
      <c r="M86" s="904"/>
      <c r="N86" s="904"/>
      <c r="O86" s="904"/>
      <c r="P86" s="904"/>
      <c r="Q86" s="904"/>
    </row>
    <row r="87" customHeight="1" spans="10:17">
      <c r="J87" s="904"/>
      <c r="K87" s="904"/>
      <c r="L87" s="904"/>
      <c r="M87" s="904"/>
      <c r="N87" s="904"/>
      <c r="O87" s="904"/>
      <c r="P87" s="904"/>
      <c r="Q87" s="904"/>
    </row>
    <row r="88" customHeight="1" spans="10:17">
      <c r="J88" s="904"/>
      <c r="K88" s="904"/>
      <c r="L88" s="904"/>
      <c r="M88" s="904"/>
      <c r="N88" s="904"/>
      <c r="O88" s="904"/>
      <c r="P88" s="904"/>
      <c r="Q88" s="904"/>
    </row>
    <row r="89" customHeight="1" spans="10:17">
      <c r="J89" s="904"/>
      <c r="K89" s="904"/>
      <c r="L89" s="904"/>
      <c r="M89" s="904"/>
      <c r="N89" s="904"/>
      <c r="O89" s="904"/>
      <c r="P89" s="904"/>
      <c r="Q89" s="904"/>
    </row>
    <row r="90" customHeight="1" spans="10:17">
      <c r="J90" s="904"/>
      <c r="K90" s="904"/>
      <c r="L90" s="904"/>
      <c r="M90" s="904"/>
      <c r="N90" s="904"/>
      <c r="O90" s="904"/>
      <c r="P90" s="904"/>
      <c r="Q90" s="904"/>
    </row>
    <row r="91" customHeight="1" spans="10:17">
      <c r="J91" s="904"/>
      <c r="K91" s="904"/>
      <c r="L91" s="904"/>
      <c r="M91" s="904"/>
      <c r="N91" s="904"/>
      <c r="O91" s="904"/>
      <c r="P91" s="904"/>
      <c r="Q91" s="904"/>
    </row>
    <row r="92" customHeight="1" spans="10:17">
      <c r="J92" s="904"/>
      <c r="K92" s="904"/>
      <c r="L92" s="904"/>
      <c r="M92" s="904"/>
      <c r="N92" s="904"/>
      <c r="O92" s="904"/>
      <c r="P92" s="904"/>
      <c r="Q92" s="904"/>
    </row>
    <row r="93" customHeight="1" spans="10:17">
      <c r="J93" s="904"/>
      <c r="K93" s="904"/>
      <c r="L93" s="904"/>
      <c r="M93" s="904"/>
      <c r="N93" s="904"/>
      <c r="O93" s="904"/>
      <c r="P93" s="904"/>
      <c r="Q93" s="904"/>
    </row>
    <row r="94" customHeight="1" spans="10:17">
      <c r="J94" s="904"/>
      <c r="K94" s="904"/>
      <c r="L94" s="904"/>
      <c r="M94" s="904"/>
      <c r="N94" s="904"/>
      <c r="O94" s="904"/>
      <c r="P94" s="904"/>
      <c r="Q94" s="904"/>
    </row>
    <row r="95" customHeight="1" spans="10:17">
      <c r="J95" s="904"/>
      <c r="K95" s="904"/>
      <c r="L95" s="904"/>
      <c r="M95" s="904"/>
      <c r="N95" s="904"/>
      <c r="O95" s="904"/>
      <c r="P95" s="904"/>
      <c r="Q95" s="904"/>
    </row>
    <row r="96" customHeight="1" spans="10:17">
      <c r="J96" s="904"/>
      <c r="K96" s="904"/>
      <c r="L96" s="904"/>
      <c r="M96" s="904"/>
      <c r="N96" s="904"/>
      <c r="O96" s="904"/>
      <c r="P96" s="904"/>
      <c r="Q96" s="904"/>
    </row>
    <row r="97" customHeight="1" spans="10:17">
      <c r="J97" s="904"/>
      <c r="K97" s="904"/>
      <c r="L97" s="904"/>
      <c r="M97" s="904"/>
      <c r="N97" s="904"/>
      <c r="O97" s="904"/>
      <c r="P97" s="904"/>
      <c r="Q97" s="904"/>
    </row>
    <row r="98" customHeight="1" spans="10:17">
      <c r="J98" s="904"/>
      <c r="K98" s="904"/>
      <c r="L98" s="904"/>
      <c r="M98" s="904"/>
      <c r="N98" s="904"/>
      <c r="O98" s="904"/>
      <c r="P98" s="904"/>
      <c r="Q98" s="904"/>
    </row>
    <row r="99" customHeight="1" spans="10:17">
      <c r="J99" s="904"/>
      <c r="K99" s="904"/>
      <c r="L99" s="904"/>
      <c r="M99" s="904"/>
      <c r="N99" s="904"/>
      <c r="O99" s="904"/>
      <c r="P99" s="904"/>
      <c r="Q99" s="904"/>
    </row>
    <row r="100" customHeight="1" spans="10:17">
      <c r="J100" s="904"/>
      <c r="K100" s="904"/>
      <c r="L100" s="904"/>
      <c r="M100" s="904"/>
      <c r="N100" s="904"/>
      <c r="O100" s="904"/>
      <c r="P100" s="904"/>
      <c r="Q100" s="904"/>
    </row>
    <row r="101" customHeight="1" spans="10:17">
      <c r="J101" s="904"/>
      <c r="K101" s="904"/>
      <c r="L101" s="904"/>
      <c r="M101" s="904"/>
      <c r="N101" s="904"/>
      <c r="O101" s="904"/>
      <c r="P101" s="904"/>
      <c r="Q101" s="904"/>
    </row>
    <row r="102" customHeight="1" spans="10:17">
      <c r="J102" s="904"/>
      <c r="K102" s="904"/>
      <c r="L102" s="904"/>
      <c r="M102" s="904"/>
      <c r="N102" s="904"/>
      <c r="O102" s="904"/>
      <c r="P102" s="904"/>
      <c r="Q102" s="904"/>
    </row>
    <row r="103" customHeight="1" spans="10:17">
      <c r="J103" s="904"/>
      <c r="K103" s="904"/>
      <c r="L103" s="904"/>
      <c r="M103" s="904"/>
      <c r="N103" s="904"/>
      <c r="O103" s="904"/>
      <c r="P103" s="904"/>
      <c r="Q103" s="904"/>
    </row>
    <row r="104" customHeight="1" spans="10:17">
      <c r="J104" s="904"/>
      <c r="K104" s="904"/>
      <c r="L104" s="904"/>
      <c r="M104" s="904"/>
      <c r="N104" s="904"/>
      <c r="O104" s="904"/>
      <c r="P104" s="904"/>
      <c r="Q104" s="904"/>
    </row>
    <row r="105" customHeight="1" spans="10:17">
      <c r="J105" s="904"/>
      <c r="K105" s="904"/>
      <c r="L105" s="904"/>
      <c r="M105" s="904"/>
      <c r="N105" s="904"/>
      <c r="O105" s="904"/>
      <c r="P105" s="904"/>
      <c r="Q105" s="904"/>
    </row>
    <row r="106" customHeight="1" spans="10:17">
      <c r="J106" s="904"/>
      <c r="K106" s="904"/>
      <c r="L106" s="904"/>
      <c r="M106" s="904"/>
      <c r="N106" s="904"/>
      <c r="O106" s="904"/>
      <c r="P106" s="904"/>
      <c r="Q106" s="904"/>
    </row>
    <row r="107" customHeight="1" spans="10:17">
      <c r="J107" s="904"/>
      <c r="K107" s="904"/>
      <c r="L107" s="904"/>
      <c r="M107" s="904"/>
      <c r="N107" s="904"/>
      <c r="O107" s="904"/>
      <c r="P107" s="904"/>
      <c r="Q107" s="904"/>
    </row>
    <row r="108" customHeight="1" spans="10:17">
      <c r="J108" s="904"/>
      <c r="K108" s="904"/>
      <c r="L108" s="904"/>
      <c r="M108" s="904"/>
      <c r="N108" s="904"/>
      <c r="O108" s="904"/>
      <c r="P108" s="904"/>
      <c r="Q108" s="904"/>
    </row>
    <row r="109" customHeight="1" spans="10:17">
      <c r="J109" s="904"/>
      <c r="K109" s="904"/>
      <c r="L109" s="904"/>
      <c r="M109" s="904"/>
      <c r="N109" s="904"/>
      <c r="O109" s="904"/>
      <c r="P109" s="904"/>
      <c r="Q109" s="904"/>
    </row>
    <row r="110" customHeight="1" spans="10:17">
      <c r="J110" s="904"/>
      <c r="K110" s="904"/>
      <c r="L110" s="904"/>
      <c r="M110" s="904"/>
      <c r="N110" s="904"/>
      <c r="O110" s="904"/>
      <c r="P110" s="904"/>
      <c r="Q110" s="904"/>
    </row>
    <row r="111" customHeight="1" spans="10:17">
      <c r="J111" s="904"/>
      <c r="K111" s="904"/>
      <c r="L111" s="904"/>
      <c r="M111" s="904"/>
      <c r="N111" s="904"/>
      <c r="O111" s="904"/>
      <c r="P111" s="904"/>
      <c r="Q111" s="904"/>
    </row>
    <row r="112" customHeight="1" spans="10:17">
      <c r="J112" s="904"/>
      <c r="K112" s="904"/>
      <c r="L112" s="904"/>
      <c r="M112" s="904"/>
      <c r="N112" s="904"/>
      <c r="O112" s="904"/>
      <c r="P112" s="904"/>
      <c r="Q112" s="904"/>
    </row>
    <row r="113" customHeight="1" spans="10:17">
      <c r="J113" s="904"/>
      <c r="K113" s="904"/>
      <c r="L113" s="904"/>
      <c r="M113" s="904"/>
      <c r="N113" s="904"/>
      <c r="O113" s="904"/>
      <c r="P113" s="904"/>
      <c r="Q113" s="904"/>
    </row>
    <row r="114" customHeight="1" spans="10:17">
      <c r="J114" s="904"/>
      <c r="K114" s="904"/>
      <c r="L114" s="904"/>
      <c r="M114" s="904"/>
      <c r="N114" s="904"/>
      <c r="O114" s="904"/>
      <c r="P114" s="904"/>
      <c r="Q114" s="904"/>
    </row>
    <row r="115" customHeight="1" spans="10:17">
      <c r="J115" s="904"/>
      <c r="K115" s="904"/>
      <c r="L115" s="904"/>
      <c r="M115" s="904"/>
      <c r="N115" s="904"/>
      <c r="O115" s="904"/>
      <c r="P115" s="904"/>
      <c r="Q115" s="904"/>
    </row>
    <row r="116" customHeight="1" spans="10:17">
      <c r="J116" s="904"/>
      <c r="K116" s="904"/>
      <c r="L116" s="904"/>
      <c r="M116" s="904"/>
      <c r="N116" s="904"/>
      <c r="O116" s="904"/>
      <c r="P116" s="904"/>
      <c r="Q116" s="904"/>
    </row>
    <row r="117" customHeight="1" spans="10:17">
      <c r="J117" s="904"/>
      <c r="K117" s="904"/>
      <c r="L117" s="904"/>
      <c r="M117" s="904"/>
      <c r="N117" s="904"/>
      <c r="O117" s="904"/>
      <c r="P117" s="904"/>
      <c r="Q117" s="904"/>
    </row>
    <row r="118" customHeight="1" spans="10:17">
      <c r="J118" s="904"/>
      <c r="K118" s="904"/>
      <c r="L118" s="904"/>
      <c r="M118" s="904"/>
      <c r="N118" s="904"/>
      <c r="O118" s="904"/>
      <c r="P118" s="904"/>
      <c r="Q118" s="904"/>
    </row>
    <row r="119" customHeight="1" spans="10:17">
      <c r="J119" s="904"/>
      <c r="K119" s="904"/>
      <c r="L119" s="904"/>
      <c r="M119" s="904"/>
      <c r="N119" s="904"/>
      <c r="O119" s="904"/>
      <c r="P119" s="904"/>
      <c r="Q119" s="904"/>
    </row>
    <row r="120" customHeight="1" spans="10:17">
      <c r="J120" s="904"/>
      <c r="K120" s="904"/>
      <c r="L120" s="904"/>
      <c r="M120" s="904"/>
      <c r="N120" s="904"/>
      <c r="O120" s="904"/>
      <c r="P120" s="904"/>
      <c r="Q120" s="904"/>
    </row>
    <row r="121" customHeight="1" spans="10:17">
      <c r="J121" s="904"/>
      <c r="K121" s="904"/>
      <c r="L121" s="904"/>
      <c r="M121" s="904"/>
      <c r="N121" s="904"/>
      <c r="O121" s="904"/>
      <c r="P121" s="904"/>
      <c r="Q121" s="904"/>
    </row>
    <row r="122" customHeight="1" spans="10:17">
      <c r="J122" s="904"/>
      <c r="K122" s="904"/>
      <c r="L122" s="904"/>
      <c r="M122" s="904"/>
      <c r="N122" s="904"/>
      <c r="O122" s="904"/>
      <c r="P122" s="904"/>
      <c r="Q122" s="904"/>
    </row>
    <row r="123" customHeight="1" spans="10:17">
      <c r="J123" s="904"/>
      <c r="K123" s="904"/>
      <c r="L123" s="904"/>
      <c r="M123" s="904"/>
      <c r="N123" s="904"/>
      <c r="O123" s="904"/>
      <c r="P123" s="904"/>
      <c r="Q123" s="904"/>
    </row>
    <row r="124" customHeight="1" spans="10:17">
      <c r="J124" s="904"/>
      <c r="K124" s="904"/>
      <c r="L124" s="904"/>
      <c r="M124" s="904"/>
      <c r="N124" s="904"/>
      <c r="O124" s="904"/>
      <c r="P124" s="904"/>
      <c r="Q124" s="904"/>
    </row>
    <row r="125" customHeight="1" spans="10:17">
      <c r="J125" s="904"/>
      <c r="K125" s="904"/>
      <c r="L125" s="904"/>
      <c r="M125" s="904"/>
      <c r="N125" s="904"/>
      <c r="O125" s="904"/>
      <c r="P125" s="904"/>
      <c r="Q125" s="904"/>
    </row>
    <row r="126" customHeight="1" spans="10:17">
      <c r="J126" s="904"/>
      <c r="K126" s="904"/>
      <c r="L126" s="904"/>
      <c r="M126" s="904"/>
      <c r="N126" s="904"/>
      <c r="O126" s="904"/>
      <c r="P126" s="904"/>
      <c r="Q126" s="904"/>
    </row>
    <row r="127" customHeight="1" spans="10:17">
      <c r="J127" s="904"/>
      <c r="K127" s="904"/>
      <c r="L127" s="904"/>
      <c r="M127" s="904"/>
      <c r="N127" s="904"/>
      <c r="O127" s="904"/>
      <c r="P127" s="904"/>
      <c r="Q127" s="904"/>
    </row>
    <row r="128" customHeight="1" spans="10:17">
      <c r="J128" s="904"/>
      <c r="K128" s="904"/>
      <c r="L128" s="904"/>
      <c r="M128" s="904"/>
      <c r="N128" s="904"/>
      <c r="O128" s="904"/>
      <c r="P128" s="904"/>
      <c r="Q128" s="904"/>
    </row>
    <row r="129" customHeight="1" spans="10:17">
      <c r="J129" s="904"/>
      <c r="K129" s="904"/>
      <c r="L129" s="904"/>
      <c r="M129" s="904"/>
      <c r="N129" s="904"/>
      <c r="O129" s="904"/>
      <c r="P129" s="904"/>
      <c r="Q129" s="904"/>
    </row>
    <row r="130" customHeight="1" spans="10:17">
      <c r="J130" s="904"/>
      <c r="K130" s="904"/>
      <c r="L130" s="904"/>
      <c r="M130" s="904"/>
      <c r="N130" s="904"/>
      <c r="O130" s="904"/>
      <c r="P130" s="904"/>
      <c r="Q130" s="904"/>
    </row>
    <row r="131" customHeight="1" spans="10:17">
      <c r="J131" s="904"/>
      <c r="K131" s="904"/>
      <c r="L131" s="904"/>
      <c r="M131" s="904"/>
      <c r="N131" s="904"/>
      <c r="O131" s="904"/>
      <c r="P131" s="904"/>
      <c r="Q131" s="904"/>
    </row>
    <row r="132" customHeight="1" spans="10:17">
      <c r="J132" s="904"/>
      <c r="K132" s="904"/>
      <c r="L132" s="904"/>
      <c r="M132" s="904"/>
      <c r="N132" s="904"/>
      <c r="O132" s="904"/>
      <c r="P132" s="904"/>
      <c r="Q132" s="904"/>
    </row>
    <row r="133" customHeight="1" spans="10:17">
      <c r="J133" s="904"/>
      <c r="K133" s="904"/>
      <c r="L133" s="904"/>
      <c r="M133" s="904"/>
      <c r="N133" s="904"/>
      <c r="O133" s="904"/>
      <c r="P133" s="904"/>
      <c r="Q133" s="904"/>
    </row>
    <row r="134" customHeight="1" spans="10:17">
      <c r="J134" s="904"/>
      <c r="K134" s="904"/>
      <c r="L134" s="904"/>
      <c r="M134" s="904"/>
      <c r="N134" s="904"/>
      <c r="O134" s="904"/>
      <c r="P134" s="904"/>
      <c r="Q134" s="904"/>
    </row>
    <row r="135" customHeight="1" spans="10:17">
      <c r="J135" s="904"/>
      <c r="K135" s="904"/>
      <c r="L135" s="904"/>
      <c r="M135" s="904"/>
      <c r="N135" s="904"/>
      <c r="O135" s="904"/>
      <c r="P135" s="904"/>
      <c r="Q135" s="904"/>
    </row>
    <row r="136" customHeight="1" spans="10:17">
      <c r="J136" s="904"/>
      <c r="K136" s="904"/>
      <c r="L136" s="904"/>
      <c r="M136" s="904"/>
      <c r="N136" s="904"/>
      <c r="O136" s="904"/>
      <c r="P136" s="904"/>
      <c r="Q136" s="904"/>
    </row>
    <row r="137" customHeight="1" spans="10:17">
      <c r="J137" s="904"/>
      <c r="K137" s="904"/>
      <c r="L137" s="904"/>
      <c r="M137" s="904"/>
      <c r="N137" s="904"/>
      <c r="O137" s="904"/>
      <c r="P137" s="904"/>
      <c r="Q137" s="904"/>
    </row>
    <row r="138" customHeight="1" spans="10:17">
      <c r="J138" s="904"/>
      <c r="K138" s="904"/>
      <c r="L138" s="904"/>
      <c r="M138" s="904"/>
      <c r="N138" s="904"/>
      <c r="O138" s="904"/>
      <c r="P138" s="904"/>
      <c r="Q138" s="904"/>
    </row>
    <row r="139" customHeight="1" spans="10:17">
      <c r="J139" s="904"/>
      <c r="K139" s="904"/>
      <c r="L139" s="904"/>
      <c r="M139" s="904"/>
      <c r="N139" s="904"/>
      <c r="O139" s="904"/>
      <c r="P139" s="904"/>
      <c r="Q139" s="904"/>
    </row>
    <row r="140" customHeight="1" spans="10:17">
      <c r="J140" s="904"/>
      <c r="K140" s="904"/>
      <c r="L140" s="904"/>
      <c r="M140" s="904"/>
      <c r="N140" s="904"/>
      <c r="O140" s="904"/>
      <c r="P140" s="904"/>
      <c r="Q140" s="904"/>
    </row>
    <row r="141" customHeight="1" spans="10:17">
      <c r="J141" s="904"/>
      <c r="K141" s="904"/>
      <c r="L141" s="904"/>
      <c r="M141" s="904"/>
      <c r="N141" s="904"/>
      <c r="O141" s="904"/>
      <c r="P141" s="904"/>
      <c r="Q141" s="904"/>
    </row>
    <row r="142" customHeight="1" spans="10:17">
      <c r="J142" s="904"/>
      <c r="K142" s="904"/>
      <c r="L142" s="904"/>
      <c r="M142" s="904"/>
      <c r="N142" s="904"/>
      <c r="O142" s="904"/>
      <c r="P142" s="904"/>
      <c r="Q142" s="904"/>
    </row>
    <row r="143" customHeight="1" spans="10:17">
      <c r="J143" s="904"/>
      <c r="K143" s="904"/>
      <c r="L143" s="904"/>
      <c r="M143" s="904"/>
      <c r="N143" s="904"/>
      <c r="O143" s="904"/>
      <c r="P143" s="904"/>
      <c r="Q143" s="904"/>
    </row>
    <row r="144" customHeight="1" spans="10:17">
      <c r="J144" s="904"/>
      <c r="K144" s="904"/>
      <c r="L144" s="904"/>
      <c r="M144" s="904"/>
      <c r="N144" s="904"/>
      <c r="O144" s="904"/>
      <c r="P144" s="904"/>
      <c r="Q144" s="904"/>
    </row>
    <row r="145" customHeight="1" spans="10:17">
      <c r="J145" s="904"/>
      <c r="K145" s="904"/>
      <c r="L145" s="904"/>
      <c r="M145" s="904"/>
      <c r="N145" s="904"/>
      <c r="O145" s="904"/>
      <c r="P145" s="904"/>
      <c r="Q145" s="904"/>
    </row>
    <row r="146" customHeight="1" spans="10:17">
      <c r="J146" s="904"/>
      <c r="K146" s="904"/>
      <c r="L146" s="904"/>
      <c r="M146" s="904"/>
      <c r="N146" s="904"/>
      <c r="O146" s="904"/>
      <c r="P146" s="904"/>
      <c r="Q146" s="904"/>
    </row>
    <row r="147" customHeight="1" spans="10:17">
      <c r="J147" s="904"/>
      <c r="K147" s="904"/>
      <c r="L147" s="904"/>
      <c r="M147" s="904"/>
      <c r="N147" s="904"/>
      <c r="O147" s="904"/>
      <c r="P147" s="904"/>
      <c r="Q147" s="904"/>
    </row>
    <row r="148" customHeight="1" spans="10:17">
      <c r="J148" s="904"/>
      <c r="K148" s="904"/>
      <c r="L148" s="904"/>
      <c r="M148" s="904"/>
      <c r="N148" s="904"/>
      <c r="O148" s="904"/>
      <c r="P148" s="904"/>
      <c r="Q148" s="904"/>
    </row>
    <row r="149" customHeight="1" spans="10:17">
      <c r="J149" s="904"/>
      <c r="K149" s="904"/>
      <c r="L149" s="904"/>
      <c r="M149" s="904"/>
      <c r="N149" s="904"/>
      <c r="O149" s="904"/>
      <c r="P149" s="904"/>
      <c r="Q149" s="904"/>
    </row>
    <row r="150" customHeight="1" spans="10:17">
      <c r="J150" s="904"/>
      <c r="K150" s="904"/>
      <c r="L150" s="904"/>
      <c r="M150" s="904"/>
      <c r="N150" s="904"/>
      <c r="O150" s="904"/>
      <c r="P150" s="904"/>
      <c r="Q150" s="904"/>
    </row>
    <row r="151" customHeight="1" spans="10:17">
      <c r="J151" s="904"/>
      <c r="K151" s="904"/>
      <c r="L151" s="904"/>
      <c r="M151" s="904"/>
      <c r="N151" s="904"/>
      <c r="O151" s="904"/>
      <c r="P151" s="904"/>
      <c r="Q151" s="904"/>
    </row>
    <row r="152" customHeight="1" spans="10:17">
      <c r="J152" s="904"/>
      <c r="K152" s="904"/>
      <c r="L152" s="904"/>
      <c r="M152" s="904"/>
      <c r="N152" s="904"/>
      <c r="O152" s="904"/>
      <c r="P152" s="904"/>
      <c r="Q152" s="904"/>
    </row>
    <row r="153" customHeight="1" spans="10:17">
      <c r="J153" s="904"/>
      <c r="K153" s="904"/>
      <c r="L153" s="904"/>
      <c r="M153" s="904"/>
      <c r="N153" s="904"/>
      <c r="O153" s="904"/>
      <c r="P153" s="904"/>
      <c r="Q153" s="904"/>
    </row>
    <row r="154" customHeight="1" spans="10:17">
      <c r="J154" s="904"/>
      <c r="K154" s="904"/>
      <c r="L154" s="904"/>
      <c r="M154" s="904"/>
      <c r="N154" s="904"/>
      <c r="O154" s="904"/>
      <c r="P154" s="904"/>
      <c r="Q154" s="904"/>
    </row>
    <row r="155" customHeight="1" spans="10:17">
      <c r="J155" s="904"/>
      <c r="K155" s="904"/>
      <c r="L155" s="904"/>
      <c r="M155" s="904"/>
      <c r="N155" s="904"/>
      <c r="O155" s="904"/>
      <c r="P155" s="904"/>
      <c r="Q155" s="904"/>
    </row>
    <row r="156" customHeight="1" spans="10:17">
      <c r="J156" s="904"/>
      <c r="K156" s="904"/>
      <c r="L156" s="904"/>
      <c r="M156" s="904"/>
      <c r="N156" s="904"/>
      <c r="O156" s="904"/>
      <c r="P156" s="904"/>
      <c r="Q156" s="904"/>
    </row>
    <row r="157" customHeight="1" spans="10:17">
      <c r="J157" s="904"/>
      <c r="K157" s="904"/>
      <c r="L157" s="904"/>
      <c r="M157" s="904"/>
      <c r="N157" s="904"/>
      <c r="O157" s="904"/>
      <c r="P157" s="904"/>
      <c r="Q157" s="904"/>
    </row>
    <row r="158" customHeight="1" spans="10:17">
      <c r="J158" s="904"/>
      <c r="K158" s="904"/>
      <c r="L158" s="904"/>
      <c r="M158" s="904"/>
      <c r="N158" s="904"/>
      <c r="O158" s="904"/>
      <c r="P158" s="904"/>
      <c r="Q158" s="904"/>
    </row>
    <row r="159" customHeight="1" spans="10:17">
      <c r="J159" s="904"/>
      <c r="K159" s="904"/>
      <c r="L159" s="904"/>
      <c r="M159" s="904"/>
      <c r="N159" s="904"/>
      <c r="O159" s="904"/>
      <c r="P159" s="904"/>
      <c r="Q159" s="904"/>
    </row>
    <row r="160" customHeight="1" spans="10:17">
      <c r="J160" s="904"/>
      <c r="K160" s="904"/>
      <c r="L160" s="904"/>
      <c r="M160" s="904"/>
      <c r="N160" s="904"/>
      <c r="O160" s="904"/>
      <c r="P160" s="904"/>
      <c r="Q160" s="904"/>
    </row>
    <row r="161" customHeight="1" spans="10:17">
      <c r="J161" s="904"/>
      <c r="K161" s="904"/>
      <c r="L161" s="904"/>
      <c r="M161" s="904"/>
      <c r="N161" s="904"/>
      <c r="O161" s="904"/>
      <c r="P161" s="904"/>
      <c r="Q161" s="904"/>
    </row>
    <row r="162" customHeight="1" spans="10:17">
      <c r="J162" s="904"/>
      <c r="K162" s="904"/>
      <c r="L162" s="904"/>
      <c r="M162" s="904"/>
      <c r="N162" s="904"/>
      <c r="O162" s="904"/>
      <c r="P162" s="904"/>
      <c r="Q162" s="904"/>
    </row>
    <row r="163" customHeight="1" spans="10:17">
      <c r="J163" s="904"/>
      <c r="K163" s="904"/>
      <c r="L163" s="904"/>
      <c r="M163" s="904"/>
      <c r="N163" s="904"/>
      <c r="O163" s="904"/>
      <c r="P163" s="904"/>
      <c r="Q163" s="904"/>
    </row>
    <row r="164" customHeight="1" spans="10:17">
      <c r="J164" s="904"/>
      <c r="K164" s="904"/>
      <c r="L164" s="904"/>
      <c r="M164" s="904"/>
      <c r="N164" s="904"/>
      <c r="O164" s="904"/>
      <c r="P164" s="904"/>
      <c r="Q164" s="904"/>
    </row>
    <row r="165" customHeight="1" spans="10:17">
      <c r="J165" s="904"/>
      <c r="K165" s="904"/>
      <c r="L165" s="904"/>
      <c r="M165" s="904"/>
      <c r="N165" s="904"/>
      <c r="O165" s="904"/>
      <c r="P165" s="904"/>
      <c r="Q165" s="904"/>
    </row>
    <row r="166" customHeight="1" spans="10:17">
      <c r="J166" s="904"/>
      <c r="K166" s="904"/>
      <c r="L166" s="904"/>
      <c r="M166" s="904"/>
      <c r="N166" s="904"/>
      <c r="O166" s="904"/>
      <c r="P166" s="904"/>
      <c r="Q166" s="904"/>
    </row>
    <row r="167" customHeight="1" spans="10:17">
      <c r="J167" s="904"/>
      <c r="K167" s="904"/>
      <c r="L167" s="904"/>
      <c r="M167" s="904"/>
      <c r="N167" s="904"/>
      <c r="O167" s="904"/>
      <c r="P167" s="904"/>
      <c r="Q167" s="904"/>
    </row>
    <row r="168" customHeight="1" spans="10:17">
      <c r="J168" s="904"/>
      <c r="K168" s="904"/>
      <c r="L168" s="904"/>
      <c r="M168" s="904"/>
      <c r="N168" s="904"/>
      <c r="O168" s="904"/>
      <c r="P168" s="904"/>
      <c r="Q168" s="904"/>
    </row>
    <row r="169" customHeight="1" spans="10:17">
      <c r="J169" s="904"/>
      <c r="K169" s="904"/>
      <c r="L169" s="904"/>
      <c r="M169" s="904"/>
      <c r="N169" s="904"/>
      <c r="O169" s="904"/>
      <c r="P169" s="904"/>
      <c r="Q169" s="904"/>
    </row>
    <row r="170" customHeight="1" spans="10:17">
      <c r="J170" s="904"/>
      <c r="K170" s="904"/>
      <c r="L170" s="904"/>
      <c r="M170" s="904"/>
      <c r="N170" s="904"/>
      <c r="O170" s="904"/>
      <c r="P170" s="904"/>
      <c r="Q170" s="904"/>
    </row>
    <row r="171" customHeight="1" spans="10:17">
      <c r="J171" s="904"/>
      <c r="K171" s="904"/>
      <c r="L171" s="904"/>
      <c r="M171" s="904"/>
      <c r="N171" s="904"/>
      <c r="O171" s="904"/>
      <c r="P171" s="904"/>
      <c r="Q171" s="904"/>
    </row>
    <row r="172" customHeight="1" spans="10:17">
      <c r="J172" s="904"/>
      <c r="K172" s="904"/>
      <c r="L172" s="904"/>
      <c r="M172" s="904"/>
      <c r="N172" s="904"/>
      <c r="O172" s="904"/>
      <c r="P172" s="904"/>
      <c r="Q172" s="904"/>
    </row>
    <row r="173" customHeight="1" spans="10:17">
      <c r="J173" s="904"/>
      <c r="K173" s="904"/>
      <c r="L173" s="904"/>
      <c r="M173" s="904"/>
      <c r="N173" s="904"/>
      <c r="O173" s="904"/>
      <c r="P173" s="904"/>
      <c r="Q173" s="904"/>
    </row>
    <row r="174" customHeight="1" spans="10:17">
      <c r="J174" s="904"/>
      <c r="K174" s="904"/>
      <c r="L174" s="904"/>
      <c r="M174" s="904"/>
      <c r="N174" s="904"/>
      <c r="O174" s="904"/>
      <c r="P174" s="904"/>
      <c r="Q174" s="904"/>
    </row>
    <row r="175" customHeight="1" spans="10:17">
      <c r="J175" s="904"/>
      <c r="K175" s="904"/>
      <c r="L175" s="904"/>
      <c r="M175" s="904"/>
      <c r="N175" s="904"/>
      <c r="O175" s="904"/>
      <c r="P175" s="904"/>
      <c r="Q175" s="904"/>
    </row>
    <row r="176" customHeight="1" spans="10:17">
      <c r="J176" s="904"/>
      <c r="K176" s="904"/>
      <c r="L176" s="904"/>
      <c r="M176" s="904"/>
      <c r="N176" s="904"/>
      <c r="O176" s="904"/>
      <c r="P176" s="904"/>
      <c r="Q176" s="904"/>
    </row>
    <row r="177" customHeight="1" spans="10:17">
      <c r="J177" s="904"/>
      <c r="K177" s="904"/>
      <c r="L177" s="904"/>
      <c r="M177" s="904"/>
      <c r="N177" s="904"/>
      <c r="O177" s="904"/>
      <c r="P177" s="904"/>
      <c r="Q177" s="904"/>
    </row>
    <row r="178" customHeight="1" spans="10:17">
      <c r="J178" s="904"/>
      <c r="K178" s="904"/>
      <c r="L178" s="904"/>
      <c r="M178" s="904"/>
      <c r="N178" s="904"/>
      <c r="O178" s="904"/>
      <c r="P178" s="904"/>
      <c r="Q178" s="904"/>
    </row>
    <row r="179" customHeight="1" spans="10:17">
      <c r="J179" s="904"/>
      <c r="K179" s="904"/>
      <c r="L179" s="904"/>
      <c r="M179" s="904"/>
      <c r="N179" s="904"/>
      <c r="O179" s="904"/>
      <c r="P179" s="904"/>
      <c r="Q179" s="904"/>
    </row>
    <row r="180" customHeight="1" spans="10:17">
      <c r="J180" s="904"/>
      <c r="K180" s="904"/>
      <c r="L180" s="904"/>
      <c r="M180" s="904"/>
      <c r="N180" s="904"/>
      <c r="O180" s="904"/>
      <c r="P180" s="904"/>
      <c r="Q180" s="904"/>
    </row>
    <row r="181" customHeight="1" spans="10:17">
      <c r="J181" s="904"/>
      <c r="K181" s="904"/>
      <c r="L181" s="904"/>
      <c r="M181" s="904"/>
      <c r="N181" s="904"/>
      <c r="O181" s="904"/>
      <c r="P181" s="904"/>
      <c r="Q181" s="904"/>
    </row>
    <row r="182" customHeight="1" spans="10:17">
      <c r="J182" s="904"/>
      <c r="K182" s="904"/>
      <c r="L182" s="904"/>
      <c r="M182" s="904"/>
      <c r="N182" s="904"/>
      <c r="O182" s="904"/>
      <c r="P182" s="904"/>
      <c r="Q182" s="904"/>
    </row>
    <row r="183" customHeight="1" spans="10:17">
      <c r="J183" s="904"/>
      <c r="K183" s="904"/>
      <c r="L183" s="904"/>
      <c r="M183" s="904"/>
      <c r="N183" s="904"/>
      <c r="O183" s="904"/>
      <c r="P183" s="904"/>
      <c r="Q183" s="904"/>
    </row>
    <row r="184" customHeight="1" spans="10:17">
      <c r="J184" s="904"/>
      <c r="K184" s="904"/>
      <c r="L184" s="904"/>
      <c r="M184" s="904"/>
      <c r="N184" s="904"/>
      <c r="O184" s="904"/>
      <c r="P184" s="904"/>
      <c r="Q184" s="904"/>
    </row>
    <row r="185" customHeight="1" spans="10:17">
      <c r="J185" s="904"/>
      <c r="K185" s="904"/>
      <c r="L185" s="904"/>
      <c r="M185" s="904"/>
      <c r="N185" s="904"/>
      <c r="O185" s="904"/>
      <c r="P185" s="904"/>
      <c r="Q185" s="904"/>
    </row>
    <row r="186" customHeight="1" spans="10:17">
      <c r="J186" s="904"/>
      <c r="K186" s="904"/>
      <c r="L186" s="904"/>
      <c r="M186" s="904"/>
      <c r="N186" s="904"/>
      <c r="O186" s="904"/>
      <c r="P186" s="904"/>
      <c r="Q186" s="904"/>
    </row>
    <row r="187" customHeight="1" spans="10:17">
      <c r="J187" s="904"/>
      <c r="K187" s="904"/>
      <c r="L187" s="904"/>
      <c r="M187" s="904"/>
      <c r="N187" s="904"/>
      <c r="O187" s="904"/>
      <c r="P187" s="904"/>
      <c r="Q187" s="904"/>
    </row>
    <row r="188" customHeight="1" spans="10:17">
      <c r="J188" s="904"/>
      <c r="K188" s="904"/>
      <c r="L188" s="904"/>
      <c r="M188" s="904"/>
      <c r="N188" s="904"/>
      <c r="O188" s="904"/>
      <c r="P188" s="904"/>
      <c r="Q188" s="904"/>
    </row>
    <row r="189" customHeight="1" spans="10:17">
      <c r="J189" s="904"/>
      <c r="K189" s="904"/>
      <c r="L189" s="904"/>
      <c r="M189" s="904"/>
      <c r="N189" s="904"/>
      <c r="O189" s="904"/>
      <c r="P189" s="904"/>
      <c r="Q189" s="904"/>
    </row>
    <row r="190" customHeight="1" spans="10:17">
      <c r="J190" s="904"/>
      <c r="K190" s="904"/>
      <c r="L190" s="904"/>
      <c r="M190" s="904"/>
      <c r="N190" s="904"/>
      <c r="O190" s="904"/>
      <c r="P190" s="904"/>
      <c r="Q190" s="904"/>
    </row>
    <row r="191" customHeight="1" spans="10:17">
      <c r="J191" s="904"/>
      <c r="K191" s="904"/>
      <c r="L191" s="904"/>
      <c r="M191" s="904"/>
      <c r="N191" s="904"/>
      <c r="O191" s="904"/>
      <c r="P191" s="904"/>
      <c r="Q191" s="904"/>
    </row>
    <row r="192" customHeight="1" spans="10:17">
      <c r="J192" s="904"/>
      <c r="K192" s="904"/>
      <c r="L192" s="904"/>
      <c r="M192" s="904"/>
      <c r="N192" s="904"/>
      <c r="O192" s="904"/>
      <c r="P192" s="904"/>
      <c r="Q192" s="904"/>
    </row>
    <row r="193" customHeight="1" spans="10:17">
      <c r="J193" s="904"/>
      <c r="K193" s="904"/>
      <c r="L193" s="904"/>
      <c r="M193" s="904"/>
      <c r="N193" s="904"/>
      <c r="O193" s="904"/>
      <c r="P193" s="904"/>
      <c r="Q193" s="904"/>
    </row>
    <row r="194" customHeight="1" spans="10:17">
      <c r="J194" s="904"/>
      <c r="K194" s="904"/>
      <c r="L194" s="904"/>
      <c r="M194" s="904"/>
      <c r="N194" s="904"/>
      <c r="O194" s="904"/>
      <c r="P194" s="904"/>
      <c r="Q194" s="904"/>
    </row>
    <row r="195" customHeight="1" spans="10:17">
      <c r="J195" s="904"/>
      <c r="K195" s="904"/>
      <c r="L195" s="904"/>
      <c r="M195" s="904"/>
      <c r="N195" s="904"/>
      <c r="O195" s="904"/>
      <c r="P195" s="904"/>
      <c r="Q195" s="904"/>
    </row>
    <row r="196" customHeight="1" spans="10:17">
      <c r="J196" s="904"/>
      <c r="K196" s="904"/>
      <c r="L196" s="904"/>
      <c r="M196" s="904"/>
      <c r="N196" s="904"/>
      <c r="O196" s="904"/>
      <c r="P196" s="904"/>
      <c r="Q196" s="904"/>
    </row>
    <row r="197" customHeight="1" spans="10:17">
      <c r="J197" s="904"/>
      <c r="K197" s="904"/>
      <c r="L197" s="904"/>
      <c r="M197" s="904"/>
      <c r="N197" s="904"/>
      <c r="O197" s="904"/>
      <c r="P197" s="904"/>
      <c r="Q197" s="904"/>
    </row>
    <row r="198" customHeight="1" spans="10:17">
      <c r="J198" s="904"/>
      <c r="K198" s="904"/>
      <c r="L198" s="904"/>
      <c r="M198" s="904"/>
      <c r="N198" s="904"/>
      <c r="O198" s="904"/>
      <c r="P198" s="904"/>
      <c r="Q198" s="904"/>
    </row>
    <row r="199" customHeight="1" spans="10:17">
      <c r="J199" s="904"/>
      <c r="K199" s="904"/>
      <c r="L199" s="904"/>
      <c r="M199" s="904"/>
      <c r="N199" s="904"/>
      <c r="O199" s="904"/>
      <c r="P199" s="904"/>
      <c r="Q199" s="904"/>
    </row>
    <row r="200" customHeight="1" spans="10:17">
      <c r="J200" s="904"/>
      <c r="K200" s="904"/>
      <c r="L200" s="904"/>
      <c r="M200" s="904"/>
      <c r="N200" s="904"/>
      <c r="O200" s="904"/>
      <c r="P200" s="904"/>
      <c r="Q200" s="904"/>
    </row>
    <row r="201" customHeight="1" spans="10:17">
      <c r="J201" s="904"/>
      <c r="K201" s="904"/>
      <c r="L201" s="904"/>
      <c r="M201" s="904"/>
      <c r="N201" s="904"/>
      <c r="O201" s="904"/>
      <c r="P201" s="904"/>
      <c r="Q201" s="904"/>
    </row>
    <row r="202" customHeight="1" spans="10:17">
      <c r="J202" s="904"/>
      <c r="K202" s="904"/>
      <c r="L202" s="904"/>
      <c r="M202" s="904"/>
      <c r="N202" s="904"/>
      <c r="O202" s="904"/>
      <c r="P202" s="904"/>
      <c r="Q202" s="904"/>
    </row>
    <row r="203" customHeight="1" spans="10:17">
      <c r="J203" s="904"/>
      <c r="K203" s="904"/>
      <c r="L203" s="904"/>
      <c r="M203" s="904"/>
      <c r="N203" s="904"/>
      <c r="O203" s="904"/>
      <c r="P203" s="904"/>
      <c r="Q203" s="904"/>
    </row>
    <row r="204" customHeight="1" spans="10:17">
      <c r="J204" s="904"/>
      <c r="K204" s="904"/>
      <c r="L204" s="904"/>
      <c r="M204" s="904"/>
      <c r="N204" s="904"/>
      <c r="O204" s="904"/>
      <c r="P204" s="904"/>
      <c r="Q204" s="904"/>
    </row>
    <row r="205" customHeight="1" spans="10:17">
      <c r="J205" s="904"/>
      <c r="K205" s="904"/>
      <c r="L205" s="904"/>
      <c r="M205" s="904"/>
      <c r="N205" s="904"/>
      <c r="O205" s="904"/>
      <c r="P205" s="904"/>
      <c r="Q205" s="904"/>
    </row>
    <row r="206" customHeight="1" spans="10:17">
      <c r="J206" s="904"/>
      <c r="K206" s="904"/>
      <c r="L206" s="904"/>
      <c r="M206" s="904"/>
      <c r="N206" s="904"/>
      <c r="O206" s="904"/>
      <c r="P206" s="904"/>
      <c r="Q206" s="904"/>
    </row>
    <row r="207" customHeight="1" spans="10:17">
      <c r="J207" s="904"/>
      <c r="K207" s="904"/>
      <c r="L207" s="904"/>
      <c r="M207" s="904"/>
      <c r="N207" s="904"/>
      <c r="O207" s="904"/>
      <c r="P207" s="904"/>
      <c r="Q207" s="904"/>
    </row>
    <row r="208" customHeight="1" spans="10:17">
      <c r="J208" s="904"/>
      <c r="K208" s="904"/>
      <c r="L208" s="904"/>
      <c r="M208" s="904"/>
      <c r="N208" s="904"/>
      <c r="O208" s="904"/>
      <c r="P208" s="904"/>
      <c r="Q208" s="904"/>
    </row>
    <row r="209" customHeight="1" spans="10:17">
      <c r="J209" s="904"/>
      <c r="K209" s="904"/>
      <c r="L209" s="904"/>
      <c r="M209" s="904"/>
      <c r="N209" s="904"/>
      <c r="O209" s="904"/>
      <c r="P209" s="904"/>
      <c r="Q209" s="904"/>
    </row>
    <row r="210" customHeight="1" spans="10:17">
      <c r="J210" s="904"/>
      <c r="K210" s="904"/>
      <c r="L210" s="904"/>
      <c r="M210" s="904"/>
      <c r="N210" s="904"/>
      <c r="O210" s="904"/>
      <c r="P210" s="904"/>
      <c r="Q210" s="904"/>
    </row>
    <row r="211" customHeight="1" spans="10:17">
      <c r="J211" s="904"/>
      <c r="K211" s="904"/>
      <c r="L211" s="904"/>
      <c r="M211" s="904"/>
      <c r="N211" s="904"/>
      <c r="O211" s="904"/>
      <c r="P211" s="904"/>
      <c r="Q211" s="904"/>
    </row>
    <row r="212" customHeight="1" spans="10:17">
      <c r="J212" s="904"/>
      <c r="K212" s="904"/>
      <c r="L212" s="904"/>
      <c r="M212" s="904"/>
      <c r="N212" s="904"/>
      <c r="O212" s="904"/>
      <c r="P212" s="904"/>
      <c r="Q212" s="904"/>
    </row>
    <row r="213" customHeight="1" spans="10:17">
      <c r="J213" s="904"/>
      <c r="K213" s="904"/>
      <c r="L213" s="904"/>
      <c r="M213" s="904"/>
      <c r="N213" s="904"/>
      <c r="O213" s="904"/>
      <c r="P213" s="904"/>
      <c r="Q213" s="904"/>
    </row>
    <row r="214" customHeight="1" spans="10:17">
      <c r="J214" s="904"/>
      <c r="K214" s="904"/>
      <c r="L214" s="904"/>
      <c r="M214" s="904"/>
      <c r="N214" s="904"/>
      <c r="O214" s="904"/>
      <c r="P214" s="904"/>
      <c r="Q214" s="904"/>
    </row>
    <row r="215" customHeight="1" spans="10:17">
      <c r="J215" s="904"/>
      <c r="K215" s="904"/>
      <c r="L215" s="904"/>
      <c r="M215" s="904"/>
      <c r="N215" s="904"/>
      <c r="O215" s="904"/>
      <c r="P215" s="904"/>
      <c r="Q215" s="904"/>
    </row>
    <row r="216" customHeight="1" spans="10:17">
      <c r="J216" s="904"/>
      <c r="K216" s="904"/>
      <c r="L216" s="904"/>
      <c r="M216" s="904"/>
      <c r="N216" s="904"/>
      <c r="O216" s="904"/>
      <c r="P216" s="904"/>
      <c r="Q216" s="904"/>
    </row>
    <row r="217" customHeight="1" spans="10:17">
      <c r="J217" s="904"/>
      <c r="K217" s="904"/>
      <c r="L217" s="904"/>
      <c r="M217" s="904"/>
      <c r="N217" s="904"/>
      <c r="O217" s="904"/>
      <c r="P217" s="904"/>
      <c r="Q217" s="904"/>
    </row>
    <row r="218" customHeight="1" spans="10:17">
      <c r="J218" s="904"/>
      <c r="K218" s="904"/>
      <c r="L218" s="904"/>
      <c r="M218" s="904"/>
      <c r="N218" s="904"/>
      <c r="O218" s="904"/>
      <c r="P218" s="904"/>
      <c r="Q218" s="904"/>
    </row>
    <row r="219" customHeight="1" spans="10:17">
      <c r="J219" s="904"/>
      <c r="K219" s="904"/>
      <c r="L219" s="904"/>
      <c r="M219" s="904"/>
      <c r="N219" s="904"/>
      <c r="O219" s="904"/>
      <c r="P219" s="904"/>
      <c r="Q219" s="904"/>
    </row>
    <row r="220" customHeight="1" spans="10:17">
      <c r="J220" s="904"/>
      <c r="K220" s="904"/>
      <c r="L220" s="904"/>
      <c r="M220" s="904"/>
      <c r="N220" s="904"/>
      <c r="O220" s="904"/>
      <c r="P220" s="904"/>
      <c r="Q220" s="904"/>
    </row>
    <row r="221" customHeight="1" spans="10:17">
      <c r="J221" s="904"/>
      <c r="K221" s="904"/>
      <c r="L221" s="904"/>
      <c r="M221" s="904"/>
      <c r="N221" s="904"/>
      <c r="O221" s="904"/>
      <c r="P221" s="904"/>
      <c r="Q221" s="904"/>
    </row>
    <row r="222" customHeight="1" spans="10:17">
      <c r="J222" s="904"/>
      <c r="K222" s="904"/>
      <c r="L222" s="904"/>
      <c r="M222" s="904"/>
      <c r="N222" s="904"/>
      <c r="O222" s="904"/>
      <c r="P222" s="904"/>
      <c r="Q222" s="904"/>
    </row>
    <row r="223" customHeight="1" spans="10:17">
      <c r="J223" s="904"/>
      <c r="K223" s="904"/>
      <c r="L223" s="904"/>
      <c r="M223" s="904"/>
      <c r="N223" s="904"/>
      <c r="O223" s="904"/>
      <c r="P223" s="904"/>
      <c r="Q223" s="904"/>
    </row>
    <row r="224" customHeight="1" spans="10:17">
      <c r="J224" s="904"/>
      <c r="K224" s="904"/>
      <c r="L224" s="904"/>
      <c r="M224" s="904"/>
      <c r="N224" s="904"/>
      <c r="O224" s="904"/>
      <c r="P224" s="904"/>
      <c r="Q224" s="904"/>
    </row>
    <row r="225" customHeight="1" spans="10:17">
      <c r="J225" s="904"/>
      <c r="K225" s="904"/>
      <c r="L225" s="904"/>
      <c r="M225" s="904"/>
      <c r="N225" s="904"/>
      <c r="O225" s="904"/>
      <c r="P225" s="904"/>
      <c r="Q225" s="904"/>
    </row>
    <row r="226" customHeight="1" spans="10:17">
      <c r="J226" s="904"/>
      <c r="K226" s="904"/>
      <c r="L226" s="904"/>
      <c r="M226" s="904"/>
      <c r="N226" s="904"/>
      <c r="O226" s="904"/>
      <c r="P226" s="904"/>
      <c r="Q226" s="904"/>
    </row>
    <row r="227" customHeight="1" spans="10:17">
      <c r="J227" s="904"/>
      <c r="K227" s="904"/>
      <c r="L227" s="904"/>
      <c r="M227" s="904"/>
      <c r="N227" s="904"/>
      <c r="O227" s="904"/>
      <c r="P227" s="904"/>
      <c r="Q227" s="904"/>
    </row>
    <row r="228" customHeight="1" spans="10:17">
      <c r="J228" s="904"/>
      <c r="K228" s="904"/>
      <c r="L228" s="904"/>
      <c r="M228" s="904"/>
      <c r="N228" s="904"/>
      <c r="O228" s="904"/>
      <c r="P228" s="904"/>
      <c r="Q228" s="904"/>
    </row>
    <row r="229" customHeight="1" spans="10:17">
      <c r="J229" s="904"/>
      <c r="K229" s="904"/>
      <c r="L229" s="904"/>
      <c r="M229" s="904"/>
      <c r="N229" s="904"/>
      <c r="O229" s="904"/>
      <c r="P229" s="904"/>
      <c r="Q229" s="904"/>
    </row>
    <row r="230" customHeight="1" spans="10:17">
      <c r="J230" s="904"/>
      <c r="K230" s="904"/>
      <c r="L230" s="904"/>
      <c r="M230" s="904"/>
      <c r="N230" s="904"/>
      <c r="O230" s="904"/>
      <c r="P230" s="904"/>
      <c r="Q230" s="904"/>
    </row>
    <row r="231" customHeight="1" spans="10:17">
      <c r="J231" s="904"/>
      <c r="K231" s="904"/>
      <c r="L231" s="904"/>
      <c r="M231" s="904"/>
      <c r="N231" s="904"/>
      <c r="O231" s="904"/>
      <c r="P231" s="904"/>
      <c r="Q231" s="904"/>
    </row>
    <row r="232" customHeight="1" spans="10:17">
      <c r="J232" s="904"/>
      <c r="K232" s="904"/>
      <c r="L232" s="904"/>
      <c r="M232" s="904"/>
      <c r="N232" s="904"/>
      <c r="O232" s="904"/>
      <c r="P232" s="904"/>
      <c r="Q232" s="904"/>
    </row>
    <row r="233" customHeight="1" spans="10:17">
      <c r="J233" s="904"/>
      <c r="K233" s="904"/>
      <c r="L233" s="904"/>
      <c r="M233" s="904"/>
      <c r="N233" s="904"/>
      <c r="O233" s="904"/>
      <c r="P233" s="904"/>
      <c r="Q233" s="904"/>
    </row>
    <row r="234" customHeight="1" spans="10:17">
      <c r="J234" s="904"/>
      <c r="K234" s="904"/>
      <c r="L234" s="904"/>
      <c r="M234" s="904"/>
      <c r="N234" s="904"/>
      <c r="O234" s="904"/>
      <c r="P234" s="904"/>
      <c r="Q234" s="904"/>
    </row>
    <row r="235" customHeight="1" spans="10:17">
      <c r="J235" s="904"/>
      <c r="K235" s="904"/>
      <c r="L235" s="904"/>
      <c r="M235" s="904"/>
      <c r="N235" s="904"/>
      <c r="O235" s="904"/>
      <c r="P235" s="904"/>
      <c r="Q235" s="904"/>
    </row>
    <row r="236" customHeight="1" spans="10:17">
      <c r="J236" s="904"/>
      <c r="K236" s="904"/>
      <c r="L236" s="904"/>
      <c r="M236" s="904"/>
      <c r="N236" s="904"/>
      <c r="O236" s="904"/>
      <c r="P236" s="904"/>
      <c r="Q236" s="904"/>
    </row>
    <row r="237" customHeight="1" spans="10:17">
      <c r="J237" s="904"/>
      <c r="K237" s="904"/>
      <c r="L237" s="904"/>
      <c r="M237" s="904"/>
      <c r="N237" s="904"/>
      <c r="O237" s="904"/>
      <c r="P237" s="904"/>
      <c r="Q237" s="904"/>
    </row>
    <row r="238" customHeight="1" spans="10:17">
      <c r="J238" s="904"/>
      <c r="K238" s="904"/>
      <c r="L238" s="904"/>
      <c r="M238" s="904"/>
      <c r="N238" s="904"/>
      <c r="O238" s="904"/>
      <c r="P238" s="904"/>
      <c r="Q238" s="904"/>
    </row>
    <row r="239" customHeight="1" spans="10:17">
      <c r="J239" s="904"/>
      <c r="K239" s="904"/>
      <c r="L239" s="904"/>
      <c r="M239" s="904"/>
      <c r="N239" s="904"/>
      <c r="O239" s="904"/>
      <c r="P239" s="904"/>
      <c r="Q239" s="904"/>
    </row>
    <row r="240" customHeight="1" spans="10:17">
      <c r="J240" s="904"/>
      <c r="K240" s="904"/>
      <c r="L240" s="904"/>
      <c r="M240" s="904"/>
      <c r="N240" s="904"/>
      <c r="O240" s="904"/>
      <c r="P240" s="904"/>
      <c r="Q240" s="904"/>
    </row>
    <row r="241" customHeight="1" spans="10:17">
      <c r="J241" s="904"/>
      <c r="K241" s="904"/>
      <c r="L241" s="904"/>
      <c r="M241" s="904"/>
      <c r="N241" s="904"/>
      <c r="O241" s="904"/>
      <c r="P241" s="904"/>
      <c r="Q241" s="904"/>
    </row>
    <row r="242" customHeight="1" spans="10:17">
      <c r="J242" s="904"/>
      <c r="K242" s="904"/>
      <c r="L242" s="904"/>
      <c r="M242" s="904"/>
      <c r="N242" s="904"/>
      <c r="O242" s="904"/>
      <c r="P242" s="904"/>
      <c r="Q242" s="904"/>
    </row>
    <row r="243" customHeight="1" spans="10:17">
      <c r="J243" s="904"/>
      <c r="K243" s="904"/>
      <c r="L243" s="904"/>
      <c r="M243" s="904"/>
      <c r="N243" s="904"/>
      <c r="O243" s="904"/>
      <c r="P243" s="904"/>
      <c r="Q243" s="904"/>
    </row>
    <row r="244" customHeight="1" spans="10:17">
      <c r="J244" s="904"/>
      <c r="K244" s="904"/>
      <c r="L244" s="904"/>
      <c r="M244" s="904"/>
      <c r="N244" s="904"/>
      <c r="O244" s="904"/>
      <c r="P244" s="904"/>
      <c r="Q244" s="904"/>
    </row>
    <row r="245" customHeight="1" spans="10:17">
      <c r="J245" s="904"/>
      <c r="K245" s="904"/>
      <c r="L245" s="904"/>
      <c r="M245" s="904"/>
      <c r="N245" s="904"/>
      <c r="O245" s="904"/>
      <c r="P245" s="904"/>
      <c r="Q245" s="904"/>
    </row>
    <row r="246" customHeight="1" spans="10:17">
      <c r="J246" s="904"/>
      <c r="K246" s="904"/>
      <c r="L246" s="904"/>
      <c r="M246" s="904"/>
      <c r="N246" s="904"/>
      <c r="O246" s="904"/>
      <c r="P246" s="904"/>
      <c r="Q246" s="904"/>
    </row>
    <row r="247" customHeight="1" spans="10:17">
      <c r="J247" s="904"/>
      <c r="K247" s="904"/>
      <c r="L247" s="904"/>
      <c r="M247" s="904"/>
      <c r="N247" s="904"/>
      <c r="O247" s="904"/>
      <c r="P247" s="904"/>
      <c r="Q247" s="904"/>
    </row>
    <row r="248" customHeight="1" spans="10:17">
      <c r="J248" s="904"/>
      <c r="K248" s="904"/>
      <c r="L248" s="904"/>
      <c r="M248" s="904"/>
      <c r="N248" s="904"/>
      <c r="O248" s="904"/>
      <c r="P248" s="904"/>
      <c r="Q248" s="904"/>
    </row>
    <row r="249" customHeight="1" spans="10:17">
      <c r="J249" s="904"/>
      <c r="K249" s="904"/>
      <c r="L249" s="904"/>
      <c r="M249" s="904"/>
      <c r="N249" s="904"/>
      <c r="O249" s="904"/>
      <c r="P249" s="904"/>
      <c r="Q249" s="904"/>
    </row>
    <row r="250" customHeight="1" spans="10:17">
      <c r="J250" s="904"/>
      <c r="K250" s="904"/>
      <c r="L250" s="904"/>
      <c r="M250" s="904"/>
      <c r="N250" s="904"/>
      <c r="O250" s="904"/>
      <c r="P250" s="904"/>
      <c r="Q250" s="904"/>
    </row>
    <row r="251" customHeight="1" spans="10:17">
      <c r="J251" s="904"/>
      <c r="K251" s="904"/>
      <c r="L251" s="904"/>
      <c r="M251" s="904"/>
      <c r="N251" s="904"/>
      <c r="O251" s="904"/>
      <c r="P251" s="904"/>
      <c r="Q251" s="904"/>
    </row>
    <row r="252" customHeight="1" spans="10:17">
      <c r="J252" s="904"/>
      <c r="K252" s="904"/>
      <c r="L252" s="904"/>
      <c r="M252" s="904"/>
      <c r="N252" s="904"/>
      <c r="O252" s="904"/>
      <c r="P252" s="904"/>
      <c r="Q252" s="904"/>
    </row>
    <row r="253" customHeight="1" spans="10:17">
      <c r="J253" s="904"/>
      <c r="K253" s="904"/>
      <c r="L253" s="904"/>
      <c r="M253" s="904"/>
      <c r="N253" s="904"/>
      <c r="O253" s="904"/>
      <c r="P253" s="904"/>
      <c r="Q253" s="904"/>
    </row>
    <row r="254" customHeight="1" spans="10:17">
      <c r="J254" s="904"/>
      <c r="K254" s="904"/>
      <c r="L254" s="904"/>
      <c r="M254" s="904"/>
      <c r="N254" s="904"/>
      <c r="O254" s="904"/>
      <c r="P254" s="904"/>
      <c r="Q254" s="904"/>
    </row>
    <row r="255" customHeight="1" spans="10:17">
      <c r="J255" s="904"/>
      <c r="K255" s="904"/>
      <c r="L255" s="904"/>
      <c r="M255" s="904"/>
      <c r="N255" s="904"/>
      <c r="O255" s="904"/>
      <c r="P255" s="904"/>
      <c r="Q255" s="904"/>
    </row>
    <row r="256" customHeight="1" spans="10:17">
      <c r="J256" s="904"/>
      <c r="K256" s="904"/>
      <c r="L256" s="904"/>
      <c r="M256" s="904"/>
      <c r="N256" s="904"/>
      <c r="O256" s="904"/>
      <c r="P256" s="904"/>
      <c r="Q256" s="904"/>
    </row>
    <row r="257" customHeight="1" spans="10:17">
      <c r="J257" s="904"/>
      <c r="K257" s="904"/>
      <c r="L257" s="904"/>
      <c r="M257" s="904"/>
      <c r="N257" s="904"/>
      <c r="O257" s="904"/>
      <c r="P257" s="904"/>
      <c r="Q257" s="904"/>
    </row>
    <row r="258" customHeight="1" spans="10:17">
      <c r="J258" s="904"/>
      <c r="K258" s="904"/>
      <c r="L258" s="904"/>
      <c r="M258" s="904"/>
      <c r="N258" s="904"/>
      <c r="O258" s="904"/>
      <c r="P258" s="904"/>
      <c r="Q258" s="904"/>
    </row>
    <row r="259" customHeight="1" spans="10:17">
      <c r="J259" s="904"/>
      <c r="K259" s="904"/>
      <c r="L259" s="904"/>
      <c r="M259" s="904"/>
      <c r="N259" s="904"/>
      <c r="O259" s="904"/>
      <c r="P259" s="904"/>
      <c r="Q259" s="904"/>
    </row>
    <row r="260" customHeight="1" spans="10:17">
      <c r="J260" s="904"/>
      <c r="K260" s="904"/>
      <c r="L260" s="904"/>
      <c r="M260" s="904"/>
      <c r="N260" s="904"/>
      <c r="O260" s="904"/>
      <c r="P260" s="904"/>
      <c r="Q260" s="904"/>
    </row>
    <row r="261" customHeight="1" spans="10:17">
      <c r="J261" s="904"/>
      <c r="K261" s="904"/>
      <c r="L261" s="904"/>
      <c r="M261" s="904"/>
      <c r="N261" s="904"/>
      <c r="O261" s="904"/>
      <c r="P261" s="904"/>
      <c r="Q261" s="904"/>
    </row>
    <row r="262" customHeight="1" spans="10:17">
      <c r="J262" s="904"/>
      <c r="K262" s="904"/>
      <c r="L262" s="904"/>
      <c r="M262" s="904"/>
      <c r="N262" s="904"/>
      <c r="O262" s="904"/>
      <c r="P262" s="904"/>
      <c r="Q262" s="904"/>
    </row>
    <row r="263" customHeight="1" spans="10:17">
      <c r="J263" s="904"/>
      <c r="K263" s="904"/>
      <c r="L263" s="904"/>
      <c r="M263" s="904"/>
      <c r="N263" s="904"/>
      <c r="O263" s="904"/>
      <c r="P263" s="904"/>
      <c r="Q263" s="904"/>
    </row>
    <row r="264" customHeight="1" spans="10:17">
      <c r="J264" s="904"/>
      <c r="K264" s="904"/>
      <c r="L264" s="904"/>
      <c r="M264" s="904"/>
      <c r="N264" s="904"/>
      <c r="O264" s="904"/>
      <c r="P264" s="904"/>
      <c r="Q264" s="904"/>
    </row>
    <row r="265" customHeight="1" spans="10:17">
      <c r="J265" s="904"/>
      <c r="K265" s="904"/>
      <c r="L265" s="904"/>
      <c r="M265" s="904"/>
      <c r="N265" s="904"/>
      <c r="O265" s="904"/>
      <c r="P265" s="904"/>
      <c r="Q265" s="904"/>
    </row>
    <row r="266" customHeight="1" spans="10:17">
      <c r="J266" s="904"/>
      <c r="K266" s="904"/>
      <c r="L266" s="904"/>
      <c r="M266" s="904"/>
      <c r="N266" s="904"/>
      <c r="O266" s="904"/>
      <c r="P266" s="904"/>
      <c r="Q266" s="904"/>
    </row>
    <row r="267" customHeight="1" spans="10:17">
      <c r="J267" s="904"/>
      <c r="K267" s="904"/>
      <c r="L267" s="904"/>
      <c r="M267" s="904"/>
      <c r="N267" s="904"/>
      <c r="O267" s="904"/>
      <c r="P267" s="904"/>
      <c r="Q267" s="904"/>
    </row>
    <row r="268" customHeight="1" spans="10:17">
      <c r="J268" s="904"/>
      <c r="K268" s="904"/>
      <c r="L268" s="904"/>
      <c r="M268" s="904"/>
      <c r="N268" s="904"/>
      <c r="O268" s="904"/>
      <c r="P268" s="904"/>
      <c r="Q268" s="904"/>
    </row>
    <row r="269" customHeight="1" spans="10:17">
      <c r="J269" s="904"/>
      <c r="K269" s="904"/>
      <c r="L269" s="904"/>
      <c r="M269" s="904"/>
      <c r="N269" s="904"/>
      <c r="O269" s="904"/>
      <c r="P269" s="904"/>
      <c r="Q269" s="904"/>
    </row>
    <row r="270" customHeight="1" spans="10:17">
      <c r="J270" s="904"/>
      <c r="K270" s="904"/>
      <c r="L270" s="904"/>
      <c r="M270" s="904"/>
      <c r="N270" s="904"/>
      <c r="O270" s="904"/>
      <c r="P270" s="904"/>
      <c r="Q270" s="904"/>
    </row>
    <row r="271" customHeight="1" spans="10:17">
      <c r="J271" s="904"/>
      <c r="K271" s="904"/>
      <c r="L271" s="904"/>
      <c r="M271" s="904"/>
      <c r="N271" s="904"/>
      <c r="O271" s="904"/>
      <c r="P271" s="904"/>
      <c r="Q271" s="904"/>
    </row>
    <row r="272" customHeight="1" spans="10:17">
      <c r="J272" s="904"/>
      <c r="K272" s="904"/>
      <c r="L272" s="904"/>
      <c r="M272" s="904"/>
      <c r="N272" s="904"/>
      <c r="O272" s="904"/>
      <c r="P272" s="904"/>
      <c r="Q272" s="904"/>
    </row>
    <row r="273" customHeight="1" spans="10:17">
      <c r="J273" s="904"/>
      <c r="K273" s="904"/>
      <c r="L273" s="904"/>
      <c r="M273" s="904"/>
      <c r="N273" s="904"/>
      <c r="O273" s="904"/>
      <c r="P273" s="904"/>
      <c r="Q273" s="904"/>
    </row>
    <row r="274" customHeight="1" spans="10:17">
      <c r="J274" s="904"/>
      <c r="K274" s="904"/>
      <c r="L274" s="904"/>
      <c r="M274" s="904"/>
      <c r="N274" s="904"/>
      <c r="O274" s="904"/>
      <c r="P274" s="904"/>
      <c r="Q274" s="904"/>
    </row>
    <row r="275" customHeight="1" spans="10:17">
      <c r="J275" s="904"/>
      <c r="K275" s="904"/>
      <c r="L275" s="904"/>
      <c r="M275" s="904"/>
      <c r="N275" s="904"/>
      <c r="O275" s="904"/>
      <c r="P275" s="904"/>
      <c r="Q275" s="904"/>
    </row>
    <row r="276" customHeight="1" spans="10:17">
      <c r="J276" s="904"/>
      <c r="K276" s="904"/>
      <c r="L276" s="904"/>
      <c r="M276" s="904"/>
      <c r="N276" s="904"/>
      <c r="O276" s="904"/>
      <c r="P276" s="904"/>
      <c r="Q276" s="904"/>
    </row>
    <row r="277" customHeight="1" spans="10:17">
      <c r="J277" s="904"/>
      <c r="K277" s="904"/>
      <c r="L277" s="904"/>
      <c r="M277" s="904"/>
      <c r="N277" s="904"/>
      <c r="O277" s="904"/>
      <c r="P277" s="904"/>
      <c r="Q277" s="904"/>
    </row>
    <row r="278" customHeight="1" spans="10:17">
      <c r="J278" s="904"/>
      <c r="K278" s="904"/>
      <c r="L278" s="904"/>
      <c r="M278" s="904"/>
      <c r="N278" s="904"/>
      <c r="O278" s="904"/>
      <c r="P278" s="904"/>
      <c r="Q278" s="904"/>
    </row>
    <row r="279" customHeight="1" spans="10:17">
      <c r="J279" s="904"/>
      <c r="K279" s="904"/>
      <c r="L279" s="904"/>
      <c r="M279" s="904"/>
      <c r="N279" s="904"/>
      <c r="O279" s="904"/>
      <c r="P279" s="904"/>
      <c r="Q279" s="904"/>
    </row>
    <row r="280" customHeight="1" spans="10:17">
      <c r="J280" s="904"/>
      <c r="K280" s="904"/>
      <c r="L280" s="904"/>
      <c r="M280" s="904"/>
      <c r="N280" s="904"/>
      <c r="O280" s="904"/>
      <c r="P280" s="904"/>
      <c r="Q280" s="904"/>
    </row>
    <row r="281" customHeight="1" spans="10:17">
      <c r="J281" s="904"/>
      <c r="K281" s="904"/>
      <c r="L281" s="904"/>
      <c r="M281" s="904"/>
      <c r="N281" s="904"/>
      <c r="O281" s="904"/>
      <c r="P281" s="904"/>
      <c r="Q281" s="904"/>
    </row>
    <row r="282" customHeight="1" spans="10:17">
      <c r="J282" s="904"/>
      <c r="K282" s="904"/>
      <c r="L282" s="904"/>
      <c r="M282" s="904"/>
      <c r="N282" s="904"/>
      <c r="O282" s="904"/>
      <c r="P282" s="904"/>
      <c r="Q282" s="904"/>
    </row>
    <row r="283" customHeight="1" spans="10:17">
      <c r="J283" s="904"/>
      <c r="K283" s="904"/>
      <c r="L283" s="904"/>
      <c r="M283" s="904"/>
      <c r="N283" s="904"/>
      <c r="O283" s="904"/>
      <c r="P283" s="904"/>
      <c r="Q283" s="904"/>
    </row>
    <row r="284" customHeight="1" spans="10:17">
      <c r="J284" s="904"/>
      <c r="K284" s="904"/>
      <c r="L284" s="904"/>
      <c r="M284" s="904"/>
      <c r="N284" s="904"/>
      <c r="O284" s="904"/>
      <c r="P284" s="904"/>
      <c r="Q284" s="904"/>
    </row>
    <row r="285" customHeight="1" spans="10:17">
      <c r="J285" s="904"/>
      <c r="K285" s="904"/>
      <c r="L285" s="904"/>
      <c r="M285" s="904"/>
      <c r="N285" s="904"/>
      <c r="O285" s="904"/>
      <c r="P285" s="904"/>
      <c r="Q285" s="904"/>
    </row>
    <row r="286" customHeight="1" spans="10:17">
      <c r="J286" s="904"/>
      <c r="K286" s="904"/>
      <c r="L286" s="904"/>
      <c r="M286" s="904"/>
      <c r="N286" s="904"/>
      <c r="O286" s="904"/>
      <c r="P286" s="904"/>
      <c r="Q286" s="904"/>
    </row>
    <row r="287" customHeight="1" spans="10:17">
      <c r="J287" s="904"/>
      <c r="K287" s="904"/>
      <c r="L287" s="904"/>
      <c r="M287" s="904"/>
      <c r="N287" s="904"/>
      <c r="O287" s="904"/>
      <c r="P287" s="904"/>
      <c r="Q287" s="904"/>
    </row>
    <row r="288" customHeight="1" spans="10:17">
      <c r="J288" s="904"/>
      <c r="K288" s="904"/>
      <c r="L288" s="904"/>
      <c r="M288" s="904"/>
      <c r="N288" s="904"/>
      <c r="O288" s="904"/>
      <c r="P288" s="904"/>
      <c r="Q288" s="904"/>
    </row>
    <row r="289" customHeight="1" spans="10:17">
      <c r="J289" s="904"/>
      <c r="K289" s="904"/>
      <c r="L289" s="904"/>
      <c r="M289" s="904"/>
      <c r="N289" s="904"/>
      <c r="O289" s="904"/>
      <c r="P289" s="904"/>
      <c r="Q289" s="904"/>
    </row>
    <row r="290" customHeight="1" spans="10:17">
      <c r="J290" s="904"/>
      <c r="K290" s="904"/>
      <c r="L290" s="904"/>
      <c r="M290" s="904"/>
      <c r="N290" s="904"/>
      <c r="O290" s="904"/>
      <c r="P290" s="904"/>
      <c r="Q290" s="904"/>
    </row>
    <row r="291" customHeight="1" spans="10:17">
      <c r="J291" s="904"/>
      <c r="K291" s="904"/>
      <c r="L291" s="904"/>
      <c r="M291" s="904"/>
      <c r="N291" s="904"/>
      <c r="O291" s="904"/>
      <c r="P291" s="904"/>
      <c r="Q291" s="904"/>
    </row>
    <row r="292" customHeight="1" spans="10:17">
      <c r="J292" s="904"/>
      <c r="K292" s="904"/>
      <c r="L292" s="904"/>
      <c r="M292" s="904"/>
      <c r="N292" s="904"/>
      <c r="O292" s="904"/>
      <c r="P292" s="904"/>
      <c r="Q292" s="904"/>
    </row>
    <row r="293" customHeight="1" spans="10:17">
      <c r="J293" s="904"/>
      <c r="K293" s="904"/>
      <c r="L293" s="904"/>
      <c r="M293" s="904"/>
      <c r="N293" s="904"/>
      <c r="O293" s="904"/>
      <c r="P293" s="904"/>
      <c r="Q293" s="904"/>
    </row>
    <row r="294" customHeight="1" spans="10:17">
      <c r="J294" s="904"/>
      <c r="K294" s="904"/>
      <c r="L294" s="904"/>
      <c r="M294" s="904"/>
      <c r="N294" s="904"/>
      <c r="O294" s="904"/>
      <c r="P294" s="904"/>
      <c r="Q294" s="904"/>
    </row>
    <row r="295" customHeight="1" spans="10:17">
      <c r="J295" s="904"/>
      <c r="K295" s="904"/>
      <c r="L295" s="904"/>
      <c r="M295" s="904"/>
      <c r="N295" s="904"/>
      <c r="O295" s="904"/>
      <c r="P295" s="904"/>
      <c r="Q295" s="904"/>
    </row>
    <row r="296" customHeight="1" spans="10:17">
      <c r="J296" s="904"/>
      <c r="K296" s="904"/>
      <c r="L296" s="904"/>
      <c r="M296" s="904"/>
      <c r="N296" s="904"/>
      <c r="O296" s="904"/>
      <c r="P296" s="904"/>
      <c r="Q296" s="904"/>
    </row>
    <row r="297" customHeight="1" spans="10:17">
      <c r="J297" s="904"/>
      <c r="K297" s="904"/>
      <c r="L297" s="904"/>
      <c r="M297" s="904"/>
      <c r="N297" s="904"/>
      <c r="O297" s="904"/>
      <c r="P297" s="904"/>
      <c r="Q297" s="904"/>
    </row>
    <row r="298" customHeight="1" spans="10:17">
      <c r="J298" s="904"/>
      <c r="K298" s="904"/>
      <c r="L298" s="904"/>
      <c r="M298" s="904"/>
      <c r="N298" s="904"/>
      <c r="O298" s="904"/>
      <c r="P298" s="904"/>
      <c r="Q298" s="904"/>
    </row>
    <row r="299" customHeight="1" spans="10:17">
      <c r="J299" s="904"/>
      <c r="K299" s="904"/>
      <c r="L299" s="904"/>
      <c r="M299" s="904"/>
      <c r="N299" s="904"/>
      <c r="O299" s="904"/>
      <c r="P299" s="904"/>
      <c r="Q299" s="904"/>
    </row>
    <row r="300" customHeight="1" spans="10:17">
      <c r="J300" s="904"/>
      <c r="K300" s="904"/>
      <c r="L300" s="904"/>
      <c r="M300" s="904"/>
      <c r="N300" s="904"/>
      <c r="O300" s="904"/>
      <c r="P300" s="904"/>
      <c r="Q300" s="904"/>
    </row>
    <row r="301" customHeight="1" spans="10:17">
      <c r="J301" s="904"/>
      <c r="K301" s="904"/>
      <c r="L301" s="904"/>
      <c r="M301" s="904"/>
      <c r="N301" s="904"/>
      <c r="O301" s="904"/>
      <c r="P301" s="904"/>
      <c r="Q301" s="904"/>
    </row>
    <row r="302" customHeight="1" spans="10:17">
      <c r="J302" s="904"/>
      <c r="K302" s="904"/>
      <c r="L302" s="904"/>
      <c r="M302" s="904"/>
      <c r="N302" s="904"/>
      <c r="O302" s="904"/>
      <c r="P302" s="904"/>
      <c r="Q302" s="904"/>
    </row>
    <row r="303" customHeight="1" spans="10:17">
      <c r="J303" s="904"/>
      <c r="K303" s="904"/>
      <c r="L303" s="904"/>
      <c r="M303" s="904"/>
      <c r="N303" s="904"/>
      <c r="O303" s="904"/>
      <c r="P303" s="904"/>
      <c r="Q303" s="904"/>
    </row>
    <row r="304" customHeight="1" spans="10:17">
      <c r="J304" s="904"/>
      <c r="K304" s="904"/>
      <c r="L304" s="904"/>
      <c r="M304" s="904"/>
      <c r="N304" s="904"/>
      <c r="O304" s="904"/>
      <c r="P304" s="904"/>
      <c r="Q304" s="904"/>
    </row>
    <row r="305" customHeight="1" spans="10:17">
      <c r="J305" s="904"/>
      <c r="K305" s="904"/>
      <c r="L305" s="904"/>
      <c r="M305" s="904"/>
      <c r="N305" s="904"/>
      <c r="O305" s="904"/>
      <c r="P305" s="904"/>
      <c r="Q305" s="904"/>
    </row>
    <row r="306" customHeight="1" spans="10:17">
      <c r="J306" s="904"/>
      <c r="K306" s="904"/>
      <c r="L306" s="904"/>
      <c r="M306" s="904"/>
      <c r="N306" s="904"/>
      <c r="O306" s="904"/>
      <c r="P306" s="904"/>
      <c r="Q306" s="904"/>
    </row>
    <row r="307" customHeight="1" spans="10:17">
      <c r="J307" s="904"/>
      <c r="K307" s="904"/>
      <c r="L307" s="904"/>
      <c r="M307" s="904"/>
      <c r="N307" s="904"/>
      <c r="O307" s="904"/>
      <c r="P307" s="904"/>
      <c r="Q307" s="904"/>
    </row>
    <row r="308" customHeight="1" spans="10:17">
      <c r="J308" s="904"/>
      <c r="K308" s="904"/>
      <c r="L308" s="904"/>
      <c r="M308" s="904"/>
      <c r="N308" s="904"/>
      <c r="O308" s="904"/>
      <c r="P308" s="904"/>
      <c r="Q308" s="904"/>
    </row>
    <row r="309" customHeight="1" spans="10:17">
      <c r="J309" s="904"/>
      <c r="K309" s="904"/>
      <c r="L309" s="904"/>
      <c r="M309" s="904"/>
      <c r="N309" s="904"/>
      <c r="O309" s="904"/>
      <c r="P309" s="904"/>
      <c r="Q309" s="904"/>
    </row>
    <row r="310" customHeight="1" spans="10:17">
      <c r="J310" s="904"/>
      <c r="K310" s="904"/>
      <c r="L310" s="904"/>
      <c r="M310" s="904"/>
      <c r="N310" s="904"/>
      <c r="O310" s="904"/>
      <c r="P310" s="904"/>
      <c r="Q310" s="904"/>
    </row>
    <row r="311" customHeight="1" spans="10:17">
      <c r="J311" s="904"/>
      <c r="K311" s="904"/>
      <c r="L311" s="904"/>
      <c r="M311" s="904"/>
      <c r="N311" s="904"/>
      <c r="O311" s="904"/>
      <c r="P311" s="904"/>
      <c r="Q311" s="904"/>
    </row>
    <row r="312" customHeight="1" spans="10:17">
      <c r="J312" s="904"/>
      <c r="K312" s="904"/>
      <c r="L312" s="904"/>
      <c r="M312" s="904"/>
      <c r="N312" s="904"/>
      <c r="O312" s="904"/>
      <c r="P312" s="904"/>
      <c r="Q312" s="904"/>
    </row>
    <row r="313" customHeight="1" spans="10:17">
      <c r="J313" s="904"/>
      <c r="K313" s="904"/>
      <c r="L313" s="904"/>
      <c r="M313" s="904"/>
      <c r="N313" s="904"/>
      <c r="O313" s="904"/>
      <c r="P313" s="904"/>
      <c r="Q313" s="904"/>
    </row>
    <row r="314" customHeight="1" spans="10:17">
      <c r="J314" s="904"/>
      <c r="K314" s="904"/>
      <c r="L314" s="904"/>
      <c r="M314" s="904"/>
      <c r="N314" s="904"/>
      <c r="O314" s="904"/>
      <c r="P314" s="904"/>
      <c r="Q314" s="904"/>
    </row>
    <row r="315" customHeight="1" spans="10:17">
      <c r="J315" s="904"/>
      <c r="K315" s="904"/>
      <c r="L315" s="904"/>
      <c r="M315" s="904"/>
      <c r="N315" s="904"/>
      <c r="O315" s="904"/>
      <c r="P315" s="904"/>
      <c r="Q315" s="904"/>
    </row>
    <row r="316" customHeight="1" spans="10:17">
      <c r="J316" s="904"/>
      <c r="K316" s="904"/>
      <c r="L316" s="904"/>
      <c r="M316" s="904"/>
      <c r="N316" s="904"/>
      <c r="O316" s="904"/>
      <c r="P316" s="904"/>
      <c r="Q316" s="904"/>
    </row>
    <row r="317" customHeight="1" spans="10:17">
      <c r="J317" s="904"/>
      <c r="K317" s="904"/>
      <c r="L317" s="904"/>
      <c r="M317" s="904"/>
      <c r="N317" s="904"/>
      <c r="O317" s="904"/>
      <c r="P317" s="904"/>
      <c r="Q317" s="904"/>
    </row>
    <row r="318" customHeight="1" spans="10:17">
      <c r="J318" s="904"/>
      <c r="K318" s="904"/>
      <c r="L318" s="904"/>
      <c r="M318" s="904"/>
      <c r="N318" s="904"/>
      <c r="O318" s="904"/>
      <c r="P318" s="904"/>
      <c r="Q318" s="904"/>
    </row>
    <row r="319" customHeight="1" spans="10:17">
      <c r="J319" s="904"/>
      <c r="K319" s="904"/>
      <c r="L319" s="904"/>
      <c r="M319" s="904"/>
      <c r="N319" s="904"/>
      <c r="O319" s="904"/>
      <c r="P319" s="904"/>
      <c r="Q319" s="904"/>
    </row>
    <row r="320" customHeight="1" spans="10:17">
      <c r="J320" s="904"/>
      <c r="K320" s="904"/>
      <c r="L320" s="904"/>
      <c r="M320" s="904"/>
      <c r="N320" s="904"/>
      <c r="O320" s="904"/>
      <c r="P320" s="904"/>
      <c r="Q320" s="904"/>
    </row>
    <row r="321" customHeight="1" spans="10:17">
      <c r="J321" s="904"/>
      <c r="K321" s="904"/>
      <c r="L321" s="904"/>
      <c r="M321" s="904"/>
      <c r="N321" s="904"/>
      <c r="O321" s="904"/>
      <c r="P321" s="904"/>
      <c r="Q321" s="904"/>
    </row>
    <row r="322" customHeight="1" spans="10:17">
      <c r="J322" s="904"/>
      <c r="K322" s="904"/>
      <c r="L322" s="904"/>
      <c r="M322" s="904"/>
      <c r="N322" s="904"/>
      <c r="O322" s="904"/>
      <c r="P322" s="904"/>
      <c r="Q322" s="904"/>
    </row>
    <row r="323" customHeight="1" spans="10:17">
      <c r="J323" s="904"/>
      <c r="K323" s="904"/>
      <c r="L323" s="904"/>
      <c r="M323" s="904"/>
      <c r="N323" s="904"/>
      <c r="O323" s="904"/>
      <c r="P323" s="904"/>
      <c r="Q323" s="904"/>
    </row>
    <row r="324" customHeight="1" spans="10:17">
      <c r="J324" s="904"/>
      <c r="K324" s="904"/>
      <c r="L324" s="904"/>
      <c r="M324" s="904"/>
      <c r="N324" s="904"/>
      <c r="O324" s="904"/>
      <c r="P324" s="904"/>
      <c r="Q324" s="904"/>
    </row>
    <row r="325" customHeight="1" spans="10:17">
      <c r="J325" s="904"/>
      <c r="K325" s="904"/>
      <c r="L325" s="904"/>
      <c r="M325" s="904"/>
      <c r="N325" s="904"/>
      <c r="O325" s="904"/>
      <c r="P325" s="904"/>
      <c r="Q325" s="904"/>
    </row>
    <row r="326" customHeight="1" spans="10:17">
      <c r="J326" s="904"/>
      <c r="K326" s="904"/>
      <c r="L326" s="904"/>
      <c r="M326" s="904"/>
      <c r="N326" s="904"/>
      <c r="O326" s="904"/>
      <c r="P326" s="904"/>
      <c r="Q326" s="904"/>
    </row>
    <row r="327" customHeight="1" spans="10:17">
      <c r="J327" s="904"/>
      <c r="K327" s="904"/>
      <c r="L327" s="904"/>
      <c r="M327" s="904"/>
      <c r="N327" s="904"/>
      <c r="O327" s="904"/>
      <c r="P327" s="904"/>
      <c r="Q327" s="904"/>
    </row>
    <row r="328" customHeight="1" spans="10:17">
      <c r="J328" s="904"/>
      <c r="K328" s="904"/>
      <c r="L328" s="904"/>
      <c r="M328" s="904"/>
      <c r="N328" s="904"/>
      <c r="O328" s="904"/>
      <c r="P328" s="904"/>
      <c r="Q328" s="904"/>
    </row>
    <row r="329" customHeight="1" spans="10:17">
      <c r="J329" s="904"/>
      <c r="K329" s="904"/>
      <c r="L329" s="904"/>
      <c r="M329" s="904"/>
      <c r="N329" s="904"/>
      <c r="O329" s="904"/>
      <c r="P329" s="904"/>
      <c r="Q329" s="904"/>
    </row>
    <row r="330" customHeight="1" spans="10:17">
      <c r="J330" s="904"/>
      <c r="K330" s="904"/>
      <c r="L330" s="904"/>
      <c r="M330" s="904"/>
      <c r="N330" s="904"/>
      <c r="O330" s="904"/>
      <c r="P330" s="904"/>
      <c r="Q330" s="904"/>
    </row>
    <row r="331" customHeight="1" spans="10:17">
      <c r="J331" s="904"/>
      <c r="K331" s="904"/>
      <c r="L331" s="904"/>
      <c r="M331" s="904"/>
      <c r="N331" s="904"/>
      <c r="O331" s="904"/>
      <c r="P331" s="904"/>
      <c r="Q331" s="904"/>
    </row>
    <row r="332" customHeight="1" spans="10:17">
      <c r="J332" s="904"/>
      <c r="K332" s="904"/>
      <c r="L332" s="904"/>
      <c r="M332" s="904"/>
      <c r="N332" s="904"/>
      <c r="O332" s="904"/>
      <c r="P332" s="904"/>
      <c r="Q332" s="904"/>
    </row>
    <row r="333" customHeight="1" spans="10:17">
      <c r="J333" s="904"/>
      <c r="K333" s="904"/>
      <c r="L333" s="904"/>
      <c r="M333" s="904"/>
      <c r="N333" s="904"/>
      <c r="O333" s="904"/>
      <c r="P333" s="904"/>
      <c r="Q333" s="904"/>
    </row>
    <row r="334" customHeight="1" spans="10:17">
      <c r="J334" s="904"/>
      <c r="K334" s="904"/>
      <c r="L334" s="904"/>
      <c r="M334" s="904"/>
      <c r="N334" s="904"/>
      <c r="O334" s="904"/>
      <c r="P334" s="904"/>
      <c r="Q334" s="904"/>
    </row>
    <row r="335" customHeight="1" spans="10:17">
      <c r="J335" s="904"/>
      <c r="K335" s="904"/>
      <c r="L335" s="904"/>
      <c r="M335" s="904"/>
      <c r="N335" s="904"/>
      <c r="O335" s="904"/>
      <c r="P335" s="904"/>
      <c r="Q335" s="904"/>
    </row>
    <row r="336" customHeight="1" spans="10:17">
      <c r="J336" s="904"/>
      <c r="K336" s="904"/>
      <c r="L336" s="904"/>
      <c r="M336" s="904"/>
      <c r="N336" s="904"/>
      <c r="O336" s="904"/>
      <c r="P336" s="904"/>
      <c r="Q336" s="904"/>
    </row>
    <row r="337" customHeight="1" spans="10:17">
      <c r="J337" s="904"/>
      <c r="K337" s="904"/>
      <c r="L337" s="904"/>
      <c r="M337" s="904"/>
      <c r="N337" s="904"/>
      <c r="O337" s="904"/>
      <c r="P337" s="904"/>
      <c r="Q337" s="904"/>
    </row>
    <row r="338" customHeight="1" spans="10:17">
      <c r="J338" s="904"/>
      <c r="K338" s="904"/>
      <c r="L338" s="904"/>
      <c r="M338" s="904"/>
      <c r="N338" s="904"/>
      <c r="O338" s="904"/>
      <c r="P338" s="904"/>
      <c r="Q338" s="904"/>
    </row>
    <row r="339" customHeight="1" spans="10:17">
      <c r="J339" s="904"/>
      <c r="K339" s="904"/>
      <c r="L339" s="904"/>
      <c r="M339" s="904"/>
      <c r="N339" s="904"/>
      <c r="O339" s="904"/>
      <c r="P339" s="904"/>
      <c r="Q339" s="904"/>
    </row>
    <row r="340" customHeight="1" spans="10:17">
      <c r="J340" s="904"/>
      <c r="K340" s="904"/>
      <c r="L340" s="904"/>
      <c r="M340" s="904"/>
      <c r="N340" s="904"/>
      <c r="O340" s="904"/>
      <c r="P340" s="904"/>
      <c r="Q340" s="904"/>
    </row>
    <row r="341" customHeight="1" spans="10:17">
      <c r="J341" s="904"/>
      <c r="K341" s="904"/>
      <c r="L341" s="904"/>
      <c r="M341" s="904"/>
      <c r="N341" s="904"/>
      <c r="O341" s="904"/>
      <c r="P341" s="904"/>
      <c r="Q341" s="904"/>
    </row>
    <row r="342" customHeight="1" spans="10:17">
      <c r="J342" s="904"/>
      <c r="K342" s="904"/>
      <c r="L342" s="904"/>
      <c r="M342" s="904"/>
      <c r="N342" s="904"/>
      <c r="O342" s="904"/>
      <c r="P342" s="904"/>
      <c r="Q342" s="904"/>
    </row>
    <row r="343" customHeight="1" spans="10:17">
      <c r="J343" s="904"/>
      <c r="K343" s="904"/>
      <c r="L343" s="904"/>
      <c r="M343" s="904"/>
      <c r="N343" s="904"/>
      <c r="O343" s="904"/>
      <c r="P343" s="904"/>
      <c r="Q343" s="904"/>
    </row>
    <row r="344" customHeight="1" spans="10:17">
      <c r="J344" s="904"/>
      <c r="K344" s="904"/>
      <c r="L344" s="904"/>
      <c r="M344" s="904"/>
      <c r="N344" s="904"/>
      <c r="O344" s="904"/>
      <c r="P344" s="904"/>
      <c r="Q344" s="904"/>
    </row>
    <row r="345" customHeight="1" spans="10:17">
      <c r="J345" s="904"/>
      <c r="K345" s="904"/>
      <c r="L345" s="904"/>
      <c r="M345" s="904"/>
      <c r="N345" s="904"/>
      <c r="O345" s="904"/>
      <c r="P345" s="904"/>
      <c r="Q345" s="904"/>
    </row>
    <row r="346" customHeight="1" spans="10:17">
      <c r="J346" s="904"/>
      <c r="K346" s="904"/>
      <c r="L346" s="904"/>
      <c r="M346" s="904"/>
      <c r="N346" s="904"/>
      <c r="O346" s="904"/>
      <c r="P346" s="904"/>
      <c r="Q346" s="904"/>
    </row>
    <row r="347" customHeight="1" spans="10:17">
      <c r="J347" s="904"/>
      <c r="K347" s="904"/>
      <c r="L347" s="904"/>
      <c r="M347" s="904"/>
      <c r="N347" s="904"/>
      <c r="O347" s="904"/>
      <c r="P347" s="904"/>
      <c r="Q347" s="904"/>
    </row>
    <row r="348" customHeight="1" spans="10:17">
      <c r="J348" s="904"/>
      <c r="K348" s="904"/>
      <c r="L348" s="904"/>
      <c r="M348" s="904"/>
      <c r="N348" s="904"/>
      <c r="O348" s="904"/>
      <c r="P348" s="904"/>
      <c r="Q348" s="904"/>
    </row>
    <row r="349" customHeight="1" spans="10:17">
      <c r="J349" s="904"/>
      <c r="K349" s="904"/>
      <c r="L349" s="904"/>
      <c r="M349" s="904"/>
      <c r="N349" s="904"/>
      <c r="O349" s="904"/>
      <c r="P349" s="904"/>
      <c r="Q349" s="904"/>
    </row>
    <row r="350" customHeight="1" spans="10:17">
      <c r="J350" s="904"/>
      <c r="K350" s="904"/>
      <c r="L350" s="904"/>
      <c r="M350" s="904"/>
      <c r="N350" s="904"/>
      <c r="O350" s="904"/>
      <c r="P350" s="904"/>
      <c r="Q350" s="904"/>
    </row>
    <row r="351" customHeight="1" spans="10:17">
      <c r="J351" s="904"/>
      <c r="K351" s="904"/>
      <c r="L351" s="904"/>
      <c r="M351" s="904"/>
      <c r="N351" s="904"/>
      <c r="O351" s="904"/>
      <c r="P351" s="904"/>
      <c r="Q351" s="904"/>
    </row>
    <row r="352" customHeight="1" spans="10:17">
      <c r="J352" s="904"/>
      <c r="K352" s="904"/>
      <c r="L352" s="904"/>
      <c r="M352" s="904"/>
      <c r="N352" s="904"/>
      <c r="O352" s="904"/>
      <c r="P352" s="904"/>
      <c r="Q352" s="904"/>
    </row>
    <row r="353" customHeight="1" spans="10:17">
      <c r="J353" s="904"/>
      <c r="K353" s="904"/>
      <c r="L353" s="904"/>
      <c r="M353" s="904"/>
      <c r="N353" s="904"/>
      <c r="O353" s="904"/>
      <c r="P353" s="904"/>
      <c r="Q353" s="904"/>
    </row>
    <row r="354" customHeight="1" spans="10:17">
      <c r="J354" s="904"/>
      <c r="K354" s="904"/>
      <c r="L354" s="904"/>
      <c r="M354" s="904"/>
      <c r="N354" s="904"/>
      <c r="O354" s="904"/>
      <c r="P354" s="904"/>
      <c r="Q354" s="904"/>
    </row>
    <row r="355" customHeight="1" spans="10:17">
      <c r="J355" s="904"/>
      <c r="K355" s="904"/>
      <c r="L355" s="904"/>
      <c r="M355" s="904"/>
      <c r="N355" s="904"/>
      <c r="O355" s="904"/>
      <c r="P355" s="904"/>
      <c r="Q355" s="904"/>
    </row>
    <row r="356" customHeight="1" spans="10:17">
      <c r="J356" s="904"/>
      <c r="K356" s="904"/>
      <c r="L356" s="904"/>
      <c r="M356" s="904"/>
      <c r="N356" s="904"/>
      <c r="O356" s="904"/>
      <c r="P356" s="904"/>
      <c r="Q356" s="904"/>
    </row>
    <row r="357" customHeight="1" spans="10:17">
      <c r="J357" s="904"/>
      <c r="K357" s="904"/>
      <c r="L357" s="904"/>
      <c r="M357" s="904"/>
      <c r="N357" s="904"/>
      <c r="O357" s="904"/>
      <c r="P357" s="904"/>
      <c r="Q357" s="904"/>
    </row>
    <row r="358" customHeight="1" spans="10:17">
      <c r="J358" s="904"/>
      <c r="K358" s="904"/>
      <c r="L358" s="904"/>
      <c r="M358" s="904"/>
      <c r="N358" s="904"/>
      <c r="O358" s="904"/>
      <c r="P358" s="904"/>
      <c r="Q358" s="904"/>
    </row>
    <row r="359" customHeight="1" spans="10:17">
      <c r="J359" s="904"/>
      <c r="K359" s="904"/>
      <c r="L359" s="904"/>
      <c r="M359" s="904"/>
      <c r="N359" s="904"/>
      <c r="O359" s="904"/>
      <c r="P359" s="904"/>
      <c r="Q359" s="904"/>
    </row>
    <row r="360" customHeight="1" spans="10:17">
      <c r="J360" s="904"/>
      <c r="K360" s="904"/>
      <c r="L360" s="904"/>
      <c r="M360" s="904"/>
      <c r="N360" s="904"/>
      <c r="O360" s="904"/>
      <c r="P360" s="904"/>
      <c r="Q360" s="904"/>
    </row>
    <row r="361" customHeight="1" spans="10:17">
      <c r="J361" s="904"/>
      <c r="K361" s="904"/>
      <c r="L361" s="904"/>
      <c r="M361" s="904"/>
      <c r="N361" s="904"/>
      <c r="O361" s="904"/>
      <c r="P361" s="904"/>
      <c r="Q361" s="904"/>
    </row>
    <row r="362" customHeight="1" spans="10:17">
      <c r="J362" s="904"/>
      <c r="K362" s="904"/>
      <c r="L362" s="904"/>
      <c r="M362" s="904"/>
      <c r="N362" s="904"/>
      <c r="O362" s="904"/>
      <c r="P362" s="904"/>
      <c r="Q362" s="904"/>
    </row>
    <row r="363" customHeight="1" spans="10:17">
      <c r="J363" s="904"/>
      <c r="K363" s="904"/>
      <c r="L363" s="904"/>
      <c r="M363" s="904"/>
      <c r="N363" s="904"/>
      <c r="O363" s="904"/>
      <c r="P363" s="904"/>
      <c r="Q363" s="904"/>
    </row>
    <row r="364" customHeight="1" spans="10:17">
      <c r="J364" s="904"/>
      <c r="K364" s="904"/>
      <c r="L364" s="904"/>
      <c r="M364" s="904"/>
      <c r="N364" s="904"/>
      <c r="O364" s="904"/>
      <c r="P364" s="904"/>
      <c r="Q364" s="904"/>
    </row>
    <row r="365" customHeight="1" spans="10:17">
      <c r="J365" s="904"/>
      <c r="K365" s="904"/>
      <c r="L365" s="904"/>
      <c r="M365" s="904"/>
      <c r="N365" s="904"/>
      <c r="O365" s="904"/>
      <c r="P365" s="904"/>
      <c r="Q365" s="904"/>
    </row>
    <row r="366" customHeight="1" spans="10:17">
      <c r="J366" s="904"/>
      <c r="K366" s="904"/>
      <c r="L366" s="904"/>
      <c r="M366" s="904"/>
      <c r="N366" s="904"/>
      <c r="O366" s="904"/>
      <c r="P366" s="904"/>
      <c r="Q366" s="904"/>
    </row>
    <row r="367" customHeight="1" spans="10:17">
      <c r="J367" s="904"/>
      <c r="K367" s="904"/>
      <c r="L367" s="904"/>
      <c r="M367" s="904"/>
      <c r="N367" s="904"/>
      <c r="O367" s="904"/>
      <c r="P367" s="904"/>
      <c r="Q367" s="904"/>
    </row>
    <row r="368" customHeight="1" spans="10:17">
      <c r="J368" s="904"/>
      <c r="K368" s="904"/>
      <c r="L368" s="904"/>
      <c r="M368" s="904"/>
      <c r="N368" s="904"/>
      <c r="O368" s="904"/>
      <c r="P368" s="904"/>
      <c r="Q368" s="904"/>
    </row>
    <row r="369" customHeight="1" spans="10:17">
      <c r="J369" s="904"/>
      <c r="K369" s="904"/>
      <c r="L369" s="904"/>
      <c r="M369" s="904"/>
      <c r="N369" s="904"/>
      <c r="O369" s="904"/>
      <c r="P369" s="904"/>
      <c r="Q369" s="904"/>
    </row>
    <row r="370" customHeight="1" spans="10:17">
      <c r="J370" s="904"/>
      <c r="K370" s="904"/>
      <c r="L370" s="904"/>
      <c r="M370" s="904"/>
      <c r="N370" s="904"/>
      <c r="O370" s="904"/>
      <c r="P370" s="904"/>
      <c r="Q370" s="904"/>
    </row>
    <row r="371" customHeight="1" spans="10:17">
      <c r="J371" s="904"/>
      <c r="K371" s="904"/>
      <c r="L371" s="904"/>
      <c r="M371" s="904"/>
      <c r="N371" s="904"/>
      <c r="O371" s="904"/>
      <c r="P371" s="904"/>
      <c r="Q371" s="904"/>
    </row>
    <row r="372" customHeight="1" spans="10:17">
      <c r="J372" s="904"/>
      <c r="K372" s="904"/>
      <c r="L372" s="904"/>
      <c r="M372" s="904"/>
      <c r="N372" s="904"/>
      <c r="O372" s="904"/>
      <c r="P372" s="904"/>
      <c r="Q372" s="904"/>
    </row>
    <row r="373" customHeight="1" spans="10:17">
      <c r="J373" s="904"/>
      <c r="K373" s="904"/>
      <c r="L373" s="904"/>
      <c r="M373" s="904"/>
      <c r="N373" s="904"/>
      <c r="O373" s="904"/>
      <c r="P373" s="904"/>
      <c r="Q373" s="904"/>
    </row>
    <row r="374" customHeight="1" spans="10:17">
      <c r="J374" s="904"/>
      <c r="K374" s="904"/>
      <c r="L374" s="904"/>
      <c r="M374" s="904"/>
      <c r="N374" s="904"/>
      <c r="O374" s="904"/>
      <c r="P374" s="904"/>
      <c r="Q374" s="904"/>
    </row>
    <row r="375" customHeight="1" spans="10:17">
      <c r="J375" s="904"/>
      <c r="K375" s="904"/>
      <c r="L375" s="904"/>
      <c r="M375" s="904"/>
      <c r="N375" s="904"/>
      <c r="O375" s="904"/>
      <c r="P375" s="904"/>
      <c r="Q375" s="904"/>
    </row>
    <row r="376" customHeight="1" spans="10:17">
      <c r="J376" s="904"/>
      <c r="K376" s="904"/>
      <c r="L376" s="904"/>
      <c r="M376" s="904"/>
      <c r="N376" s="904"/>
      <c r="O376" s="904"/>
      <c r="P376" s="904"/>
      <c r="Q376" s="904"/>
    </row>
    <row r="377" customHeight="1" spans="10:17">
      <c r="J377" s="904"/>
      <c r="K377" s="904"/>
      <c r="L377" s="904"/>
      <c r="M377" s="904"/>
      <c r="N377" s="904"/>
      <c r="O377" s="904"/>
      <c r="P377" s="904"/>
      <c r="Q377" s="904"/>
    </row>
    <row r="378" customHeight="1" spans="10:17">
      <c r="J378" s="904"/>
      <c r="K378" s="904"/>
      <c r="L378" s="904"/>
      <c r="M378" s="904"/>
      <c r="N378" s="904"/>
      <c r="O378" s="904"/>
      <c r="P378" s="904"/>
      <c r="Q378" s="904"/>
    </row>
    <row r="379" customHeight="1" spans="10:17">
      <c r="J379" s="904"/>
      <c r="K379" s="904"/>
      <c r="L379" s="904"/>
      <c r="M379" s="904"/>
      <c r="N379" s="904"/>
      <c r="O379" s="904"/>
      <c r="P379" s="904"/>
      <c r="Q379" s="904"/>
    </row>
    <row r="380" customHeight="1" spans="10:17">
      <c r="J380" s="904"/>
      <c r="K380" s="904"/>
      <c r="L380" s="904"/>
      <c r="M380" s="904"/>
      <c r="N380" s="904"/>
      <c r="O380" s="904"/>
      <c r="P380" s="904"/>
      <c r="Q380" s="904"/>
    </row>
    <row r="381" customHeight="1" spans="10:17">
      <c r="J381" s="904"/>
      <c r="K381" s="904"/>
      <c r="L381" s="904"/>
      <c r="M381" s="904"/>
      <c r="N381" s="904"/>
      <c r="O381" s="904"/>
      <c r="P381" s="904"/>
      <c r="Q381" s="904"/>
    </row>
    <row r="382" customHeight="1" spans="10:17">
      <c r="J382" s="904"/>
      <c r="K382" s="904"/>
      <c r="L382" s="904"/>
      <c r="M382" s="904"/>
      <c r="N382" s="904"/>
      <c r="O382" s="904"/>
      <c r="P382" s="904"/>
      <c r="Q382" s="904"/>
    </row>
    <row r="383" customHeight="1" spans="10:17">
      <c r="J383" s="904"/>
      <c r="K383" s="904"/>
      <c r="L383" s="904"/>
      <c r="M383" s="904"/>
      <c r="N383" s="904"/>
      <c r="O383" s="904"/>
      <c r="P383" s="904"/>
      <c r="Q383" s="904"/>
    </row>
    <row r="384" customHeight="1" spans="10:17">
      <c r="J384" s="904"/>
      <c r="K384" s="904"/>
      <c r="L384" s="904"/>
      <c r="M384" s="904"/>
      <c r="N384" s="904"/>
      <c r="O384" s="904"/>
      <c r="P384" s="904"/>
      <c r="Q384" s="904"/>
    </row>
    <row r="385" customHeight="1" spans="10:17">
      <c r="J385" s="904"/>
      <c r="K385" s="904"/>
      <c r="L385" s="904"/>
      <c r="M385" s="904"/>
      <c r="N385" s="904"/>
      <c r="O385" s="904"/>
      <c r="P385" s="904"/>
      <c r="Q385" s="904"/>
    </row>
    <row r="386" customHeight="1" spans="10:17">
      <c r="J386" s="904"/>
      <c r="K386" s="904"/>
      <c r="L386" s="904"/>
      <c r="M386" s="904"/>
      <c r="N386" s="904"/>
      <c r="O386" s="904"/>
      <c r="P386" s="904"/>
      <c r="Q386" s="904"/>
    </row>
    <row r="387" customHeight="1" spans="10:17">
      <c r="J387" s="904"/>
      <c r="K387" s="904"/>
      <c r="L387" s="904"/>
      <c r="M387" s="904"/>
      <c r="N387" s="904"/>
      <c r="O387" s="904"/>
      <c r="P387" s="904"/>
      <c r="Q387" s="904"/>
    </row>
    <row r="388" customHeight="1" spans="10:17">
      <c r="J388" s="904"/>
      <c r="K388" s="904"/>
      <c r="L388" s="904"/>
      <c r="M388" s="904"/>
      <c r="N388" s="904"/>
      <c r="O388" s="904"/>
      <c r="P388" s="904"/>
      <c r="Q388" s="904"/>
    </row>
    <row r="389" customHeight="1" spans="10:17">
      <c r="J389" s="904"/>
      <c r="K389" s="904"/>
      <c r="L389" s="904"/>
      <c r="M389" s="904"/>
      <c r="N389" s="904"/>
      <c r="O389" s="904"/>
      <c r="P389" s="904"/>
      <c r="Q389" s="904"/>
    </row>
    <row r="390" customHeight="1" spans="10:17">
      <c r="J390" s="904"/>
      <c r="K390" s="904"/>
      <c r="L390" s="904"/>
      <c r="M390" s="904"/>
      <c r="N390" s="904"/>
      <c r="O390" s="904"/>
      <c r="P390" s="904"/>
      <c r="Q390" s="904"/>
    </row>
    <row r="391" customHeight="1" spans="10:17">
      <c r="J391" s="904"/>
      <c r="K391" s="904"/>
      <c r="L391" s="904"/>
      <c r="M391" s="904"/>
      <c r="N391" s="904"/>
      <c r="O391" s="904"/>
      <c r="P391" s="904"/>
      <c r="Q391" s="904"/>
    </row>
    <row r="392" customHeight="1" spans="10:17">
      <c r="J392" s="904"/>
      <c r="K392" s="904"/>
      <c r="L392" s="904"/>
      <c r="M392" s="904"/>
      <c r="N392" s="904"/>
      <c r="O392" s="904"/>
      <c r="P392" s="904"/>
      <c r="Q392" s="904"/>
    </row>
    <row r="393" customHeight="1" spans="10:17">
      <c r="J393" s="904"/>
      <c r="K393" s="904"/>
      <c r="L393" s="904"/>
      <c r="M393" s="904"/>
      <c r="N393" s="904"/>
      <c r="O393" s="904"/>
      <c r="P393" s="904"/>
      <c r="Q393" s="904"/>
    </row>
    <row r="394" customHeight="1" spans="10:17">
      <c r="J394" s="904"/>
      <c r="K394" s="904"/>
      <c r="L394" s="904"/>
      <c r="M394" s="904"/>
      <c r="N394" s="904"/>
      <c r="O394" s="904"/>
      <c r="P394" s="904"/>
      <c r="Q394" s="904"/>
    </row>
    <row r="395" customHeight="1" spans="10:17">
      <c r="J395" s="904"/>
      <c r="K395" s="904"/>
      <c r="L395" s="904"/>
      <c r="M395" s="904"/>
      <c r="N395" s="904"/>
      <c r="O395" s="904"/>
      <c r="P395" s="904"/>
      <c r="Q395" s="904"/>
    </row>
    <row r="396" customHeight="1" spans="10:17">
      <c r="J396" s="904"/>
      <c r="K396" s="904"/>
      <c r="L396" s="904"/>
      <c r="M396" s="904"/>
      <c r="N396" s="904"/>
      <c r="O396" s="904"/>
      <c r="P396" s="904"/>
      <c r="Q396" s="904"/>
    </row>
    <row r="397" customHeight="1" spans="10:17">
      <c r="J397" s="904"/>
      <c r="K397" s="904"/>
      <c r="L397" s="904"/>
      <c r="M397" s="904"/>
      <c r="N397" s="904"/>
      <c r="O397" s="904"/>
      <c r="P397" s="904"/>
      <c r="Q397" s="904"/>
    </row>
    <row r="398" customHeight="1" spans="10:17">
      <c r="J398" s="904"/>
      <c r="K398" s="904"/>
      <c r="L398" s="904"/>
      <c r="M398" s="904"/>
      <c r="N398" s="904"/>
      <c r="O398" s="904"/>
      <c r="P398" s="904"/>
      <c r="Q398" s="904"/>
    </row>
    <row r="399" customHeight="1" spans="10:17">
      <c r="J399" s="904"/>
      <c r="K399" s="904"/>
      <c r="L399" s="904"/>
      <c r="M399" s="904"/>
      <c r="N399" s="904"/>
      <c r="O399" s="904"/>
      <c r="P399" s="904"/>
      <c r="Q399" s="904"/>
    </row>
    <row r="400" customHeight="1" spans="10:17">
      <c r="J400" s="904"/>
      <c r="K400" s="904"/>
      <c r="L400" s="904"/>
      <c r="M400" s="904"/>
      <c r="N400" s="904"/>
      <c r="O400" s="904"/>
      <c r="P400" s="904"/>
      <c r="Q400" s="904"/>
    </row>
    <row r="401" customHeight="1" spans="10:17">
      <c r="J401" s="904"/>
      <c r="K401" s="904"/>
      <c r="L401" s="904"/>
      <c r="M401" s="904"/>
      <c r="N401" s="904"/>
      <c r="O401" s="904"/>
      <c r="P401" s="904"/>
      <c r="Q401" s="904"/>
    </row>
    <row r="402" customHeight="1" spans="10:17">
      <c r="J402" s="904"/>
      <c r="K402" s="904"/>
      <c r="L402" s="904"/>
      <c r="M402" s="904"/>
      <c r="N402" s="904"/>
      <c r="O402" s="904"/>
      <c r="P402" s="904"/>
      <c r="Q402" s="904"/>
    </row>
    <row r="403" customHeight="1" spans="10:17">
      <c r="J403" s="904"/>
      <c r="K403" s="904"/>
      <c r="L403" s="904"/>
      <c r="M403" s="904"/>
      <c r="N403" s="904"/>
      <c r="O403" s="904"/>
      <c r="P403" s="904"/>
      <c r="Q403" s="904"/>
    </row>
    <row r="404" customHeight="1" spans="10:17">
      <c r="J404" s="904"/>
      <c r="K404" s="904"/>
      <c r="L404" s="904"/>
      <c r="M404" s="904"/>
      <c r="N404" s="904"/>
      <c r="O404" s="904"/>
      <c r="P404" s="904"/>
      <c r="Q404" s="904"/>
    </row>
    <row r="405" customHeight="1" spans="10:17">
      <c r="J405" s="904"/>
      <c r="K405" s="904"/>
      <c r="L405" s="904"/>
      <c r="M405" s="904"/>
      <c r="N405" s="904"/>
      <c r="O405" s="904"/>
      <c r="P405" s="904"/>
      <c r="Q405" s="904"/>
    </row>
    <row r="406" customHeight="1" spans="10:17">
      <c r="J406" s="904"/>
      <c r="K406" s="904"/>
      <c r="L406" s="904"/>
      <c r="M406" s="904"/>
      <c r="N406" s="904"/>
      <c r="O406" s="904"/>
      <c r="P406" s="904"/>
      <c r="Q406" s="904"/>
    </row>
    <row r="407" customHeight="1" spans="10:17">
      <c r="J407" s="904"/>
      <c r="K407" s="904"/>
      <c r="L407" s="904"/>
      <c r="M407" s="904"/>
      <c r="N407" s="904"/>
      <c r="O407" s="904"/>
      <c r="P407" s="904"/>
      <c r="Q407" s="904"/>
    </row>
    <row r="408" customHeight="1" spans="10:17">
      <c r="J408" s="904"/>
      <c r="K408" s="904"/>
      <c r="L408" s="904"/>
      <c r="M408" s="904"/>
      <c r="N408" s="904"/>
      <c r="O408" s="904"/>
      <c r="P408" s="904"/>
      <c r="Q408" s="904"/>
    </row>
    <row r="409" customHeight="1" spans="10:17">
      <c r="J409" s="904"/>
      <c r="K409" s="904"/>
      <c r="L409" s="904"/>
      <c r="M409" s="904"/>
      <c r="N409" s="904"/>
      <c r="O409" s="904"/>
      <c r="P409" s="904"/>
      <c r="Q409" s="904"/>
    </row>
    <row r="410" customHeight="1" spans="10:17">
      <c r="J410" s="904"/>
      <c r="K410" s="904"/>
      <c r="L410" s="904"/>
      <c r="M410" s="904"/>
      <c r="N410" s="904"/>
      <c r="O410" s="904"/>
      <c r="P410" s="904"/>
      <c r="Q410" s="904"/>
    </row>
    <row r="411" customHeight="1" spans="10:17">
      <c r="J411" s="904"/>
      <c r="K411" s="904"/>
      <c r="L411" s="904"/>
      <c r="M411" s="904"/>
      <c r="N411" s="904"/>
      <c r="O411" s="904"/>
      <c r="P411" s="904"/>
      <c r="Q411" s="904"/>
    </row>
    <row r="412" customHeight="1" spans="10:17">
      <c r="J412" s="904"/>
      <c r="K412" s="904"/>
      <c r="L412" s="904"/>
      <c r="M412" s="904"/>
      <c r="N412" s="904"/>
      <c r="O412" s="904"/>
      <c r="P412" s="904"/>
      <c r="Q412" s="904"/>
    </row>
    <row r="413" customHeight="1" spans="10:17">
      <c r="J413" s="904"/>
      <c r="K413" s="904"/>
      <c r="L413" s="904"/>
      <c r="M413" s="904"/>
      <c r="N413" s="904"/>
      <c r="O413" s="904"/>
      <c r="P413" s="904"/>
      <c r="Q413" s="904"/>
    </row>
    <row r="414" customHeight="1" spans="10:17">
      <c r="J414" s="904"/>
      <c r="K414" s="904"/>
      <c r="L414" s="904"/>
      <c r="M414" s="904"/>
      <c r="N414" s="904"/>
      <c r="O414" s="904"/>
      <c r="P414" s="904"/>
      <c r="Q414" s="904"/>
    </row>
    <row r="415" customHeight="1" spans="10:17">
      <c r="J415" s="904"/>
      <c r="K415" s="904"/>
      <c r="L415" s="904"/>
      <c r="M415" s="904"/>
      <c r="N415" s="904"/>
      <c r="O415" s="904"/>
      <c r="P415" s="904"/>
      <c r="Q415" s="904"/>
    </row>
    <row r="416" customHeight="1" spans="10:17">
      <c r="J416" s="904"/>
      <c r="K416" s="904"/>
      <c r="L416" s="904"/>
      <c r="M416" s="904"/>
      <c r="N416" s="904"/>
      <c r="O416" s="904"/>
      <c r="P416" s="904"/>
      <c r="Q416" s="904"/>
    </row>
    <row r="417" customHeight="1" spans="10:17">
      <c r="J417" s="904"/>
      <c r="K417" s="904"/>
      <c r="L417" s="904"/>
      <c r="M417" s="904"/>
      <c r="N417" s="904"/>
      <c r="O417" s="904"/>
      <c r="P417" s="904"/>
      <c r="Q417" s="904"/>
    </row>
    <row r="418" customHeight="1" spans="10:17">
      <c r="J418" s="904"/>
      <c r="K418" s="904"/>
      <c r="L418" s="904"/>
      <c r="M418" s="904"/>
      <c r="N418" s="904"/>
      <c r="O418" s="904"/>
      <c r="P418" s="904"/>
      <c r="Q418" s="904"/>
    </row>
    <row r="419" customHeight="1" spans="10:17">
      <c r="J419" s="904"/>
      <c r="K419" s="904"/>
      <c r="L419" s="904"/>
      <c r="M419" s="904"/>
      <c r="N419" s="904"/>
      <c r="O419" s="904"/>
      <c r="P419" s="904"/>
      <c r="Q419" s="904"/>
    </row>
    <row r="420" customHeight="1" spans="10:17">
      <c r="J420" s="904"/>
      <c r="K420" s="904"/>
      <c r="L420" s="904"/>
      <c r="M420" s="904"/>
      <c r="N420" s="904"/>
      <c r="O420" s="904"/>
      <c r="P420" s="904"/>
      <c r="Q420" s="904"/>
    </row>
    <row r="421" customHeight="1" spans="10:17">
      <c r="J421" s="904"/>
      <c r="K421" s="904"/>
      <c r="L421" s="904"/>
      <c r="M421" s="904"/>
      <c r="N421" s="904"/>
      <c r="O421" s="904"/>
      <c r="P421" s="904"/>
      <c r="Q421" s="904"/>
    </row>
    <row r="422" customHeight="1" spans="10:17">
      <c r="J422" s="904"/>
      <c r="K422" s="904"/>
      <c r="L422" s="904"/>
      <c r="M422" s="904"/>
      <c r="N422" s="904"/>
      <c r="O422" s="904"/>
      <c r="P422" s="904"/>
      <c r="Q422" s="904"/>
    </row>
    <row r="423" customHeight="1" spans="10:17">
      <c r="J423" s="904"/>
      <c r="K423" s="904"/>
      <c r="L423" s="904"/>
      <c r="M423" s="904"/>
      <c r="N423" s="904"/>
      <c r="O423" s="904"/>
      <c r="P423" s="904"/>
      <c r="Q423" s="904"/>
    </row>
    <row r="424" customHeight="1" spans="10:17">
      <c r="J424" s="904"/>
      <c r="K424" s="904"/>
      <c r="L424" s="904"/>
      <c r="M424" s="904"/>
      <c r="N424" s="904"/>
      <c r="O424" s="904"/>
      <c r="P424" s="904"/>
      <c r="Q424" s="904"/>
    </row>
    <row r="425" customHeight="1" spans="10:17">
      <c r="J425" s="904"/>
      <c r="K425" s="904"/>
      <c r="L425" s="904"/>
      <c r="M425" s="904"/>
      <c r="N425" s="904"/>
      <c r="O425" s="904"/>
      <c r="P425" s="904"/>
      <c r="Q425" s="904"/>
    </row>
    <row r="426" customHeight="1" spans="10:17">
      <c r="J426" s="904"/>
      <c r="K426" s="904"/>
      <c r="L426" s="904"/>
      <c r="M426" s="904"/>
      <c r="N426" s="904"/>
      <c r="O426" s="904"/>
      <c r="P426" s="904"/>
      <c r="Q426" s="904"/>
    </row>
    <row r="427" customHeight="1" spans="10:17">
      <c r="J427" s="904"/>
      <c r="K427" s="904"/>
      <c r="L427" s="904"/>
      <c r="M427" s="904"/>
      <c r="N427" s="904"/>
      <c r="O427" s="904"/>
      <c r="P427" s="904"/>
      <c r="Q427" s="904"/>
    </row>
    <row r="428" customHeight="1" spans="10:17">
      <c r="J428" s="904"/>
      <c r="K428" s="904"/>
      <c r="L428" s="904"/>
      <c r="M428" s="904"/>
      <c r="N428" s="904"/>
      <c r="O428" s="904"/>
      <c r="P428" s="904"/>
      <c r="Q428" s="904"/>
    </row>
    <row r="429" customHeight="1" spans="10:17">
      <c r="J429" s="904"/>
      <c r="K429" s="904"/>
      <c r="L429" s="904"/>
      <c r="M429" s="904"/>
      <c r="N429" s="904"/>
      <c r="O429" s="904"/>
      <c r="P429" s="904"/>
      <c r="Q429" s="904"/>
    </row>
    <row r="430" customHeight="1" spans="10:17">
      <c r="J430" s="904"/>
      <c r="K430" s="904"/>
      <c r="L430" s="904"/>
      <c r="M430" s="904"/>
      <c r="N430" s="904"/>
      <c r="O430" s="904"/>
      <c r="P430" s="904"/>
      <c r="Q430" s="904"/>
    </row>
    <row r="431" customHeight="1" spans="10:17">
      <c r="J431" s="904"/>
      <c r="K431" s="904"/>
      <c r="L431" s="904"/>
      <c r="M431" s="904"/>
      <c r="N431" s="904"/>
      <c r="O431" s="904"/>
      <c r="P431" s="904"/>
      <c r="Q431" s="904"/>
    </row>
    <row r="432" customHeight="1" spans="10:17">
      <c r="J432" s="904"/>
      <c r="K432" s="904"/>
      <c r="L432" s="904"/>
      <c r="M432" s="904"/>
      <c r="N432" s="904"/>
      <c r="O432" s="904"/>
      <c r="P432" s="904"/>
      <c r="Q432" s="904"/>
    </row>
    <row r="433" customHeight="1" spans="10:17">
      <c r="J433" s="904"/>
      <c r="K433" s="904"/>
      <c r="L433" s="904"/>
      <c r="M433" s="904"/>
      <c r="N433" s="904"/>
      <c r="O433" s="904"/>
      <c r="P433" s="904"/>
      <c r="Q433" s="904"/>
    </row>
    <row r="434" customHeight="1" spans="10:17">
      <c r="J434" s="904"/>
      <c r="K434" s="904"/>
      <c r="L434" s="904"/>
      <c r="M434" s="904"/>
      <c r="N434" s="904"/>
      <c r="O434" s="904"/>
      <c r="P434" s="904"/>
      <c r="Q434" s="904"/>
    </row>
    <row r="435" customHeight="1" spans="10:17">
      <c r="J435" s="904"/>
      <c r="K435" s="904"/>
      <c r="L435" s="904"/>
      <c r="M435" s="904"/>
      <c r="N435" s="904"/>
      <c r="O435" s="904"/>
      <c r="P435" s="904"/>
      <c r="Q435" s="904"/>
    </row>
    <row r="436" customHeight="1" spans="10:17">
      <c r="J436" s="904"/>
      <c r="K436" s="904"/>
      <c r="L436" s="904"/>
      <c r="M436" s="904"/>
      <c r="N436" s="904"/>
      <c r="O436" s="904"/>
      <c r="P436" s="904"/>
      <c r="Q436" s="904"/>
    </row>
    <row r="437" customHeight="1" spans="10:17">
      <c r="J437" s="904"/>
      <c r="K437" s="904"/>
      <c r="L437" s="904"/>
      <c r="M437" s="904"/>
      <c r="N437" s="904"/>
      <c r="O437" s="904"/>
      <c r="P437" s="904"/>
      <c r="Q437" s="904"/>
    </row>
    <row r="438" customHeight="1" spans="10:17">
      <c r="J438" s="904"/>
      <c r="K438" s="904"/>
      <c r="L438" s="904"/>
      <c r="M438" s="904"/>
      <c r="N438" s="904"/>
      <c r="O438" s="904"/>
      <c r="P438" s="904"/>
      <c r="Q438" s="904"/>
    </row>
    <row r="439" customHeight="1" spans="10:17">
      <c r="J439" s="904"/>
      <c r="K439" s="904"/>
      <c r="L439" s="904"/>
      <c r="M439" s="904"/>
      <c r="N439" s="904"/>
      <c r="O439" s="904"/>
      <c r="P439" s="904"/>
      <c r="Q439" s="904"/>
    </row>
    <row r="440" customHeight="1" spans="10:17">
      <c r="J440" s="904"/>
      <c r="K440" s="904"/>
      <c r="L440" s="904"/>
      <c r="M440" s="904"/>
      <c r="N440" s="904"/>
      <c r="O440" s="904"/>
      <c r="P440" s="904"/>
      <c r="Q440" s="904"/>
    </row>
    <row r="441" customHeight="1" spans="10:17">
      <c r="J441" s="904"/>
      <c r="K441" s="904"/>
      <c r="L441" s="904"/>
      <c r="M441" s="904"/>
      <c r="N441" s="904"/>
      <c r="O441" s="904"/>
      <c r="P441" s="904"/>
      <c r="Q441" s="904"/>
    </row>
    <row r="442" customHeight="1" spans="10:17">
      <c r="J442" s="904"/>
      <c r="K442" s="904"/>
      <c r="L442" s="904"/>
      <c r="M442" s="904"/>
      <c r="N442" s="904"/>
      <c r="O442" s="904"/>
      <c r="P442" s="904"/>
      <c r="Q442" s="904"/>
    </row>
    <row r="443" customHeight="1" spans="10:17">
      <c r="J443" s="904"/>
      <c r="K443" s="904"/>
      <c r="L443" s="904"/>
      <c r="M443" s="904"/>
      <c r="N443" s="904"/>
      <c r="O443" s="904"/>
      <c r="P443" s="904"/>
      <c r="Q443" s="904"/>
    </row>
    <row r="444" customHeight="1" spans="10:17">
      <c r="J444" s="904"/>
      <c r="K444" s="904"/>
      <c r="L444" s="904"/>
      <c r="M444" s="904"/>
      <c r="N444" s="904"/>
      <c r="O444" s="904"/>
      <c r="P444" s="904"/>
      <c r="Q444" s="904"/>
    </row>
    <row r="445" customHeight="1" spans="10:17">
      <c r="J445" s="904"/>
      <c r="K445" s="904"/>
      <c r="L445" s="904"/>
      <c r="M445" s="904"/>
      <c r="N445" s="904"/>
      <c r="O445" s="904"/>
      <c r="P445" s="904"/>
      <c r="Q445" s="904"/>
    </row>
    <row r="446" customHeight="1" spans="10:17">
      <c r="J446" s="904"/>
      <c r="K446" s="904"/>
      <c r="L446" s="904"/>
      <c r="M446" s="904"/>
      <c r="N446" s="904"/>
      <c r="O446" s="904"/>
      <c r="P446" s="904"/>
      <c r="Q446" s="904"/>
    </row>
    <row r="447" customHeight="1" spans="10:17">
      <c r="J447" s="904"/>
      <c r="K447" s="904"/>
      <c r="L447" s="904"/>
      <c r="M447" s="904"/>
      <c r="N447" s="904"/>
      <c r="O447" s="904"/>
      <c r="P447" s="904"/>
      <c r="Q447" s="904"/>
    </row>
    <row r="448" customHeight="1" spans="10:17">
      <c r="J448" s="904"/>
      <c r="K448" s="904"/>
      <c r="L448" s="904"/>
      <c r="M448" s="904"/>
      <c r="N448" s="904"/>
      <c r="O448" s="904"/>
      <c r="P448" s="904"/>
      <c r="Q448" s="904"/>
    </row>
    <row r="449" customHeight="1" spans="10:17">
      <c r="J449" s="904"/>
      <c r="K449" s="904"/>
      <c r="L449" s="904"/>
      <c r="M449" s="904"/>
      <c r="N449" s="904"/>
      <c r="O449" s="904"/>
      <c r="P449" s="904"/>
      <c r="Q449" s="904"/>
    </row>
    <row r="450" customHeight="1" spans="10:17">
      <c r="J450" s="904"/>
      <c r="K450" s="904"/>
      <c r="L450" s="904"/>
      <c r="M450" s="904"/>
      <c r="N450" s="904"/>
      <c r="O450" s="904"/>
      <c r="P450" s="904"/>
      <c r="Q450" s="904"/>
    </row>
    <row r="451" customHeight="1" spans="10:17">
      <c r="J451" s="904"/>
      <c r="K451" s="904"/>
      <c r="L451" s="904"/>
      <c r="M451" s="904"/>
      <c r="N451" s="904"/>
      <c r="O451" s="904"/>
      <c r="P451" s="904"/>
      <c r="Q451" s="904"/>
    </row>
    <row r="452" customHeight="1" spans="10:17">
      <c r="J452" s="904"/>
      <c r="K452" s="904"/>
      <c r="L452" s="904"/>
      <c r="M452" s="904"/>
      <c r="N452" s="904"/>
      <c r="O452" s="904"/>
      <c r="P452" s="904"/>
      <c r="Q452" s="904"/>
    </row>
    <row r="453" customHeight="1" spans="10:17">
      <c r="J453" s="904"/>
      <c r="K453" s="904"/>
      <c r="L453" s="904"/>
      <c r="M453" s="904"/>
      <c r="N453" s="904"/>
      <c r="O453" s="904"/>
      <c r="P453" s="904"/>
      <c r="Q453" s="904"/>
    </row>
    <row r="454" customHeight="1" spans="10:17">
      <c r="J454" s="904"/>
      <c r="K454" s="904"/>
      <c r="L454" s="904"/>
      <c r="M454" s="904"/>
      <c r="N454" s="904"/>
      <c r="O454" s="904"/>
      <c r="P454" s="904"/>
      <c r="Q454" s="904"/>
    </row>
    <row r="455" customHeight="1" spans="10:17">
      <c r="J455" s="904"/>
      <c r="K455" s="904"/>
      <c r="L455" s="904"/>
      <c r="M455" s="904"/>
      <c r="N455" s="904"/>
      <c r="O455" s="904"/>
      <c r="P455" s="904"/>
      <c r="Q455" s="904"/>
    </row>
    <row r="456" customHeight="1" spans="10:17">
      <c r="J456" s="904"/>
      <c r="K456" s="904"/>
      <c r="L456" s="904"/>
      <c r="M456" s="904"/>
      <c r="N456" s="904"/>
      <c r="O456" s="904"/>
      <c r="P456" s="904"/>
      <c r="Q456" s="904"/>
    </row>
    <row r="457" customHeight="1" spans="10:17">
      <c r="J457" s="904"/>
      <c r="K457" s="904"/>
      <c r="L457" s="904"/>
      <c r="M457" s="904"/>
      <c r="N457" s="904"/>
      <c r="O457" s="904"/>
      <c r="P457" s="904"/>
      <c r="Q457" s="904"/>
    </row>
    <row r="458" customHeight="1" spans="10:17">
      <c r="J458" s="904"/>
      <c r="K458" s="904"/>
      <c r="L458" s="904"/>
      <c r="M458" s="904"/>
      <c r="N458" s="904"/>
      <c r="O458" s="904"/>
      <c r="P458" s="904"/>
      <c r="Q458" s="904"/>
    </row>
    <row r="459" customHeight="1" spans="10:17">
      <c r="J459" s="904"/>
      <c r="K459" s="904"/>
      <c r="L459" s="904"/>
      <c r="M459" s="904"/>
      <c r="N459" s="904"/>
      <c r="O459" s="904"/>
      <c r="P459" s="904"/>
      <c r="Q459" s="904"/>
    </row>
    <row r="460" customHeight="1" spans="10:17">
      <c r="J460" s="904"/>
      <c r="K460" s="904"/>
      <c r="L460" s="904"/>
      <c r="M460" s="904"/>
      <c r="N460" s="904"/>
      <c r="O460" s="904"/>
      <c r="P460" s="904"/>
      <c r="Q460" s="904"/>
    </row>
    <row r="461" customHeight="1" spans="10:17">
      <c r="J461" s="904"/>
      <c r="K461" s="904"/>
      <c r="L461" s="904"/>
      <c r="M461" s="904"/>
      <c r="N461" s="904"/>
      <c r="O461" s="904"/>
      <c r="P461" s="904"/>
      <c r="Q461" s="904"/>
    </row>
    <row r="462" customHeight="1" spans="10:17">
      <c r="J462" s="904"/>
      <c r="K462" s="904"/>
      <c r="L462" s="904"/>
      <c r="M462" s="904"/>
      <c r="N462" s="904"/>
      <c r="O462" s="904"/>
      <c r="P462" s="904"/>
      <c r="Q462" s="904"/>
    </row>
    <row r="463" customHeight="1" spans="10:17">
      <c r="J463" s="904"/>
      <c r="K463" s="904"/>
      <c r="L463" s="904"/>
      <c r="M463" s="904"/>
      <c r="N463" s="904"/>
      <c r="O463" s="904"/>
      <c r="P463" s="904"/>
      <c r="Q463" s="904"/>
    </row>
    <row r="464" customHeight="1" spans="10:17">
      <c r="J464" s="904"/>
      <c r="K464" s="904"/>
      <c r="L464" s="904"/>
      <c r="M464" s="904"/>
      <c r="N464" s="904"/>
      <c r="O464" s="904"/>
      <c r="P464" s="904"/>
      <c r="Q464" s="904"/>
    </row>
    <row r="465" customHeight="1" spans="10:17">
      <c r="J465" s="904"/>
      <c r="K465" s="904"/>
      <c r="L465" s="904"/>
      <c r="M465" s="904"/>
      <c r="N465" s="904"/>
      <c r="O465" s="904"/>
      <c r="P465" s="904"/>
      <c r="Q465" s="904"/>
    </row>
    <row r="466" customHeight="1" spans="10:17">
      <c r="J466" s="904"/>
      <c r="K466" s="904"/>
      <c r="L466" s="904"/>
      <c r="M466" s="904"/>
      <c r="N466" s="904"/>
      <c r="O466" s="904"/>
      <c r="P466" s="904"/>
      <c r="Q466" s="904"/>
    </row>
    <row r="467" customHeight="1" spans="10:17">
      <c r="J467" s="904"/>
      <c r="K467" s="904"/>
      <c r="L467" s="904"/>
      <c r="M467" s="904"/>
      <c r="N467" s="904"/>
      <c r="O467" s="904"/>
      <c r="P467" s="904"/>
      <c r="Q467" s="904"/>
    </row>
    <row r="468" customHeight="1" spans="10:17">
      <c r="J468" s="904"/>
      <c r="K468" s="904"/>
      <c r="L468" s="904"/>
      <c r="M468" s="904"/>
      <c r="N468" s="904"/>
      <c r="O468" s="904"/>
      <c r="P468" s="904"/>
      <c r="Q468" s="904"/>
    </row>
    <row r="469" customHeight="1" spans="10:17">
      <c r="J469" s="904"/>
      <c r="K469" s="904"/>
      <c r="L469" s="904"/>
      <c r="M469" s="904"/>
      <c r="N469" s="904"/>
      <c r="O469" s="904"/>
      <c r="P469" s="904"/>
      <c r="Q469" s="904"/>
    </row>
    <row r="470" customHeight="1" spans="10:17">
      <c r="J470" s="904"/>
      <c r="K470" s="904"/>
      <c r="L470" s="904"/>
      <c r="M470" s="904"/>
      <c r="N470" s="904"/>
      <c r="O470" s="904"/>
      <c r="P470" s="904"/>
      <c r="Q470" s="904"/>
    </row>
    <row r="471" customHeight="1" spans="10:17">
      <c r="J471" s="904"/>
      <c r="K471" s="904"/>
      <c r="L471" s="904"/>
      <c r="M471" s="904"/>
      <c r="N471" s="904"/>
      <c r="O471" s="904"/>
      <c r="P471" s="904"/>
      <c r="Q471" s="904"/>
    </row>
    <row r="472" customHeight="1" spans="10:17">
      <c r="J472" s="904"/>
      <c r="K472" s="904"/>
      <c r="L472" s="904"/>
      <c r="M472" s="904"/>
      <c r="N472" s="904"/>
      <c r="O472" s="904"/>
      <c r="P472" s="904"/>
      <c r="Q472" s="904"/>
    </row>
    <row r="473" customHeight="1" spans="10:17">
      <c r="J473" s="904"/>
      <c r="K473" s="904"/>
      <c r="L473" s="904"/>
      <c r="M473" s="904"/>
      <c r="N473" s="904"/>
      <c r="O473" s="904"/>
      <c r="P473" s="904"/>
      <c r="Q473" s="904"/>
    </row>
    <row r="474" customHeight="1" spans="10:17">
      <c r="J474" s="904"/>
      <c r="K474" s="904"/>
      <c r="L474" s="904"/>
      <c r="M474" s="904"/>
      <c r="N474" s="904"/>
      <c r="O474" s="904"/>
      <c r="P474" s="904"/>
      <c r="Q474" s="904"/>
    </row>
    <row r="475" customHeight="1" spans="10:17">
      <c r="J475" s="904"/>
      <c r="K475" s="904"/>
      <c r="L475" s="904"/>
      <c r="M475" s="904"/>
      <c r="N475" s="904"/>
      <c r="O475" s="904"/>
      <c r="P475" s="904"/>
      <c r="Q475" s="904"/>
    </row>
    <row r="476" customHeight="1" spans="10:17">
      <c r="J476" s="904"/>
      <c r="K476" s="904"/>
      <c r="L476" s="904"/>
      <c r="M476" s="904"/>
      <c r="N476" s="904"/>
      <c r="O476" s="904"/>
      <c r="P476" s="904"/>
      <c r="Q476" s="904"/>
    </row>
    <row r="477" customHeight="1" spans="10:17">
      <c r="J477" s="904"/>
      <c r="K477" s="904"/>
      <c r="L477" s="904"/>
      <c r="M477" s="904"/>
      <c r="N477" s="904"/>
      <c r="O477" s="904"/>
      <c r="P477" s="904"/>
      <c r="Q477" s="904"/>
    </row>
    <row r="478" customHeight="1" spans="10:17">
      <c r="J478" s="904"/>
      <c r="K478" s="904"/>
      <c r="L478" s="904"/>
      <c r="M478" s="904"/>
      <c r="N478" s="904"/>
      <c r="O478" s="904"/>
      <c r="P478" s="904"/>
      <c r="Q478" s="904"/>
    </row>
    <row r="479" customHeight="1" spans="10:17">
      <c r="J479" s="904"/>
      <c r="K479" s="904"/>
      <c r="L479" s="904"/>
      <c r="M479" s="904"/>
      <c r="N479" s="904"/>
      <c r="O479" s="904"/>
      <c r="P479" s="904"/>
      <c r="Q479" s="904"/>
    </row>
    <row r="480" customHeight="1" spans="10:17">
      <c r="J480" s="904"/>
      <c r="K480" s="904"/>
      <c r="L480" s="904"/>
      <c r="M480" s="904"/>
      <c r="N480" s="904"/>
      <c r="O480" s="904"/>
      <c r="P480" s="904"/>
      <c r="Q480" s="904"/>
    </row>
    <row r="481" customHeight="1" spans="10:17">
      <c r="J481" s="904"/>
      <c r="K481" s="904"/>
      <c r="L481" s="904"/>
      <c r="M481" s="904"/>
      <c r="N481" s="904"/>
      <c r="O481" s="904"/>
      <c r="P481" s="904"/>
      <c r="Q481" s="904"/>
    </row>
    <row r="482" customHeight="1" spans="10:17">
      <c r="J482" s="904"/>
      <c r="K482" s="904"/>
      <c r="L482" s="904"/>
      <c r="M482" s="904"/>
      <c r="N482" s="904"/>
      <c r="O482" s="904"/>
      <c r="P482" s="904"/>
      <c r="Q482" s="904"/>
    </row>
    <row r="483" customHeight="1" spans="10:17">
      <c r="J483" s="904"/>
      <c r="K483" s="904"/>
      <c r="L483" s="904"/>
      <c r="M483" s="904"/>
      <c r="N483" s="904"/>
      <c r="O483" s="904"/>
      <c r="P483" s="904"/>
      <c r="Q483" s="904"/>
    </row>
    <row r="484" customHeight="1" spans="10:17">
      <c r="J484" s="904"/>
      <c r="K484" s="904"/>
      <c r="L484" s="904"/>
      <c r="M484" s="904"/>
      <c r="N484" s="904"/>
      <c r="O484" s="904"/>
      <c r="P484" s="904"/>
      <c r="Q484" s="904"/>
    </row>
    <row r="485" customHeight="1" spans="10:17">
      <c r="J485" s="904"/>
      <c r="K485" s="904"/>
      <c r="L485" s="904"/>
      <c r="M485" s="904"/>
      <c r="N485" s="904"/>
      <c r="O485" s="904"/>
      <c r="P485" s="904"/>
      <c r="Q485" s="904"/>
    </row>
    <row r="486" customHeight="1" spans="10:17">
      <c r="J486" s="904"/>
      <c r="K486" s="904"/>
      <c r="L486" s="904"/>
      <c r="M486" s="904"/>
      <c r="N486" s="904"/>
      <c r="O486" s="904"/>
      <c r="P486" s="904"/>
      <c r="Q486" s="904"/>
    </row>
    <row r="487" customHeight="1" spans="10:17">
      <c r="J487" s="904"/>
      <c r="K487" s="904"/>
      <c r="L487" s="904"/>
      <c r="M487" s="904"/>
      <c r="N487" s="904"/>
      <c r="O487" s="904"/>
      <c r="P487" s="904"/>
      <c r="Q487" s="904"/>
    </row>
    <row r="488" customHeight="1" spans="10:17">
      <c r="J488" s="904"/>
      <c r="K488" s="904"/>
      <c r="L488" s="904"/>
      <c r="M488" s="904"/>
      <c r="N488" s="904"/>
      <c r="O488" s="904"/>
      <c r="P488" s="904"/>
      <c r="Q488" s="904"/>
    </row>
    <row r="489" customHeight="1" spans="10:17">
      <c r="J489" s="904"/>
      <c r="K489" s="904"/>
      <c r="L489" s="904"/>
      <c r="M489" s="904"/>
      <c r="N489" s="904"/>
      <c r="O489" s="904"/>
      <c r="P489" s="904"/>
      <c r="Q489" s="904"/>
    </row>
    <row r="490" customHeight="1" spans="10:17">
      <c r="J490" s="904"/>
      <c r="K490" s="904"/>
      <c r="L490" s="904"/>
      <c r="M490" s="904"/>
      <c r="N490" s="904"/>
      <c r="O490" s="904"/>
      <c r="P490" s="904"/>
      <c r="Q490" s="904"/>
    </row>
    <row r="491" customHeight="1" spans="10:17">
      <c r="J491" s="904"/>
      <c r="K491" s="904"/>
      <c r="L491" s="904"/>
      <c r="M491" s="904"/>
      <c r="N491" s="904"/>
      <c r="O491" s="904"/>
      <c r="P491" s="904"/>
      <c r="Q491" s="904"/>
    </row>
    <row r="492" customHeight="1" spans="10:17">
      <c r="J492" s="904"/>
      <c r="K492" s="904"/>
      <c r="L492" s="904"/>
      <c r="M492" s="904"/>
      <c r="N492" s="904"/>
      <c r="O492" s="904"/>
      <c r="P492" s="904"/>
      <c r="Q492" s="904"/>
    </row>
    <row r="493" customHeight="1" spans="10:17">
      <c r="J493" s="904"/>
      <c r="K493" s="904"/>
      <c r="L493" s="904"/>
      <c r="M493" s="904"/>
      <c r="N493" s="904"/>
      <c r="O493" s="904"/>
      <c r="P493" s="904"/>
      <c r="Q493" s="904"/>
    </row>
    <row r="494" customHeight="1" spans="10:17">
      <c r="J494" s="904"/>
      <c r="K494" s="904"/>
      <c r="L494" s="904"/>
      <c r="M494" s="904"/>
      <c r="N494" s="904"/>
      <c r="O494" s="904"/>
      <c r="P494" s="904"/>
      <c r="Q494" s="904"/>
    </row>
    <row r="495" customHeight="1" spans="10:17">
      <c r="J495" s="904"/>
      <c r="K495" s="904"/>
      <c r="L495" s="904"/>
      <c r="M495" s="904"/>
      <c r="N495" s="904"/>
      <c r="O495" s="904"/>
      <c r="P495" s="904"/>
      <c r="Q495" s="904"/>
    </row>
    <row r="496" customHeight="1" spans="10:17">
      <c r="J496" s="904"/>
      <c r="K496" s="904"/>
      <c r="L496" s="904"/>
      <c r="M496" s="904"/>
      <c r="N496" s="904"/>
      <c r="O496" s="904"/>
      <c r="P496" s="904"/>
      <c r="Q496" s="904"/>
    </row>
    <row r="497" customHeight="1" spans="10:17">
      <c r="J497" s="904"/>
      <c r="K497" s="904"/>
      <c r="L497" s="904"/>
      <c r="M497" s="904"/>
      <c r="N497" s="904"/>
      <c r="O497" s="904"/>
      <c r="P497" s="904"/>
      <c r="Q497" s="904"/>
    </row>
    <row r="498" customHeight="1" spans="10:17">
      <c r="J498" s="904"/>
      <c r="K498" s="904"/>
      <c r="L498" s="904"/>
      <c r="M498" s="904"/>
      <c r="N498" s="904"/>
      <c r="O498" s="904"/>
      <c r="P498" s="904"/>
      <c r="Q498" s="904"/>
    </row>
    <row r="499" customHeight="1" spans="10:17">
      <c r="J499" s="904"/>
      <c r="K499" s="904"/>
      <c r="L499" s="904"/>
      <c r="M499" s="904"/>
      <c r="N499" s="904"/>
      <c r="O499" s="904"/>
      <c r="P499" s="904"/>
      <c r="Q499" s="904"/>
    </row>
    <row r="500" customHeight="1" spans="10:17">
      <c r="J500" s="904"/>
      <c r="K500" s="904"/>
      <c r="L500" s="904"/>
      <c r="M500" s="904"/>
      <c r="N500" s="904"/>
      <c r="O500" s="904"/>
      <c r="P500" s="904"/>
      <c r="Q500" s="904"/>
    </row>
    <row r="501" customHeight="1" spans="10:17">
      <c r="J501" s="904"/>
      <c r="K501" s="904"/>
      <c r="L501" s="904"/>
      <c r="M501" s="904"/>
      <c r="N501" s="904"/>
      <c r="O501" s="904"/>
      <c r="P501" s="904"/>
      <c r="Q501" s="904"/>
    </row>
    <row r="502" customHeight="1" spans="10:17">
      <c r="J502" s="904"/>
      <c r="K502" s="904"/>
      <c r="L502" s="904"/>
      <c r="M502" s="904"/>
      <c r="N502" s="904"/>
      <c r="O502" s="904"/>
      <c r="P502" s="904"/>
      <c r="Q502" s="904"/>
    </row>
    <row r="503" customHeight="1" spans="10:17">
      <c r="J503" s="904"/>
      <c r="K503" s="904"/>
      <c r="L503" s="904"/>
      <c r="M503" s="904"/>
      <c r="N503" s="904"/>
      <c r="O503" s="904"/>
      <c r="P503" s="904"/>
      <c r="Q503" s="904"/>
    </row>
    <row r="504" customHeight="1" spans="10:17">
      <c r="J504" s="904"/>
      <c r="K504" s="904"/>
      <c r="L504" s="904"/>
      <c r="M504" s="904"/>
      <c r="N504" s="904"/>
      <c r="O504" s="904"/>
      <c r="P504" s="904"/>
      <c r="Q504" s="904"/>
    </row>
    <row r="505" customHeight="1" spans="10:17">
      <c r="J505" s="904"/>
      <c r="K505" s="904"/>
      <c r="L505" s="904"/>
      <c r="M505" s="904"/>
      <c r="N505" s="904"/>
      <c r="O505" s="904"/>
      <c r="P505" s="904"/>
      <c r="Q505" s="904"/>
    </row>
    <row r="506" customHeight="1" spans="10:17">
      <c r="J506" s="904"/>
      <c r="K506" s="904"/>
      <c r="L506" s="904"/>
      <c r="M506" s="904"/>
      <c r="N506" s="904"/>
      <c r="O506" s="904"/>
      <c r="P506" s="904"/>
      <c r="Q506" s="904"/>
    </row>
    <row r="507" customHeight="1" spans="10:17">
      <c r="J507" s="904"/>
      <c r="K507" s="904"/>
      <c r="L507" s="904"/>
      <c r="M507" s="904"/>
      <c r="N507" s="904"/>
      <c r="O507" s="904"/>
      <c r="P507" s="904"/>
      <c r="Q507" s="904"/>
    </row>
    <row r="508" customHeight="1" spans="10:17">
      <c r="J508" s="904"/>
      <c r="K508" s="904"/>
      <c r="L508" s="904"/>
      <c r="M508" s="904"/>
      <c r="N508" s="904"/>
      <c r="O508" s="904"/>
      <c r="P508" s="904"/>
      <c r="Q508" s="904"/>
    </row>
    <row r="509" customHeight="1" spans="10:17">
      <c r="J509" s="904"/>
      <c r="K509" s="904"/>
      <c r="L509" s="904"/>
      <c r="M509" s="904"/>
      <c r="N509" s="904"/>
      <c r="O509" s="904"/>
      <c r="P509" s="904"/>
      <c r="Q509" s="904"/>
    </row>
    <row r="510" customHeight="1" spans="10:17">
      <c r="J510" s="904"/>
      <c r="K510" s="904"/>
      <c r="L510" s="904"/>
      <c r="M510" s="904"/>
      <c r="N510" s="904"/>
      <c r="O510" s="904"/>
      <c r="P510" s="904"/>
      <c r="Q510" s="904"/>
    </row>
    <row r="511" customHeight="1" spans="10:17">
      <c r="J511" s="904"/>
      <c r="K511" s="904"/>
      <c r="L511" s="904"/>
      <c r="M511" s="904"/>
      <c r="N511" s="904"/>
      <c r="O511" s="904"/>
      <c r="P511" s="904"/>
      <c r="Q511" s="904"/>
    </row>
    <row r="512" customHeight="1" spans="10:17">
      <c r="J512" s="904"/>
      <c r="K512" s="904"/>
      <c r="L512" s="904"/>
      <c r="M512" s="904"/>
      <c r="N512" s="904"/>
      <c r="O512" s="904"/>
      <c r="P512" s="904"/>
      <c r="Q512" s="904"/>
    </row>
    <row r="513" customHeight="1" spans="10:17">
      <c r="J513" s="904"/>
      <c r="K513" s="904"/>
      <c r="L513" s="904"/>
      <c r="M513" s="904"/>
      <c r="N513" s="904"/>
      <c r="O513" s="904"/>
      <c r="P513" s="904"/>
      <c r="Q513" s="904"/>
    </row>
    <row r="514" customHeight="1" spans="10:17">
      <c r="J514" s="904"/>
      <c r="K514" s="904"/>
      <c r="L514" s="904"/>
      <c r="M514" s="904"/>
      <c r="N514" s="904"/>
      <c r="O514" s="904"/>
      <c r="P514" s="904"/>
      <c r="Q514" s="904"/>
    </row>
    <row r="515" customHeight="1" spans="10:17">
      <c r="J515" s="904"/>
      <c r="K515" s="904"/>
      <c r="L515" s="904"/>
      <c r="M515" s="904"/>
      <c r="N515" s="904"/>
      <c r="O515" s="904"/>
      <c r="P515" s="904"/>
      <c r="Q515" s="904"/>
    </row>
    <row r="516" customHeight="1" spans="10:17">
      <c r="J516" s="904"/>
      <c r="K516" s="904"/>
      <c r="L516" s="904"/>
      <c r="M516" s="904"/>
      <c r="N516" s="904"/>
      <c r="O516" s="904"/>
      <c r="P516" s="904"/>
      <c r="Q516" s="904"/>
    </row>
    <row r="517" customHeight="1" spans="10:17">
      <c r="J517" s="904"/>
      <c r="K517" s="904"/>
      <c r="L517" s="904"/>
      <c r="M517" s="904"/>
      <c r="N517" s="904"/>
      <c r="O517" s="904"/>
      <c r="P517" s="904"/>
      <c r="Q517" s="904"/>
    </row>
    <row r="518" customHeight="1" spans="10:17">
      <c r="J518" s="904"/>
      <c r="K518" s="904"/>
      <c r="L518" s="904"/>
      <c r="M518" s="904"/>
      <c r="N518" s="904"/>
      <c r="O518" s="904"/>
      <c r="P518" s="904"/>
      <c r="Q518" s="904"/>
    </row>
    <row r="519" customHeight="1" spans="10:17">
      <c r="J519" s="904"/>
      <c r="K519" s="904"/>
      <c r="L519" s="904"/>
      <c r="M519" s="904"/>
      <c r="N519" s="904"/>
      <c r="O519" s="904"/>
      <c r="P519" s="904"/>
      <c r="Q519" s="904"/>
    </row>
    <row r="520" customHeight="1" spans="10:17">
      <c r="J520" s="904"/>
      <c r="K520" s="904"/>
      <c r="L520" s="904"/>
      <c r="M520" s="904"/>
      <c r="N520" s="904"/>
      <c r="O520" s="904"/>
      <c r="P520" s="904"/>
      <c r="Q520" s="904"/>
    </row>
    <row r="521" customHeight="1" spans="10:17">
      <c r="J521" s="904"/>
      <c r="K521" s="904"/>
      <c r="L521" s="904"/>
      <c r="M521" s="904"/>
      <c r="N521" s="904"/>
      <c r="O521" s="904"/>
      <c r="P521" s="904"/>
      <c r="Q521" s="904"/>
    </row>
    <row r="522" customHeight="1" spans="10:17">
      <c r="J522" s="904"/>
      <c r="K522" s="904"/>
      <c r="L522" s="904"/>
      <c r="M522" s="904"/>
      <c r="N522" s="904"/>
      <c r="O522" s="904"/>
      <c r="P522" s="904"/>
      <c r="Q522" s="904"/>
    </row>
    <row r="523" customHeight="1" spans="10:17">
      <c r="J523" s="904"/>
      <c r="K523" s="904"/>
      <c r="L523" s="904"/>
      <c r="M523" s="904"/>
      <c r="N523" s="904"/>
      <c r="O523" s="904"/>
      <c r="P523" s="904"/>
      <c r="Q523" s="904"/>
    </row>
    <row r="524" customHeight="1" spans="10:17">
      <c r="J524" s="904"/>
      <c r="K524" s="904"/>
      <c r="L524" s="904"/>
      <c r="M524" s="904"/>
      <c r="N524" s="904"/>
      <c r="O524" s="904"/>
      <c r="P524" s="904"/>
      <c r="Q524" s="904"/>
    </row>
    <row r="525" customHeight="1" spans="10:17">
      <c r="J525" s="904"/>
      <c r="K525" s="904"/>
      <c r="L525" s="904"/>
      <c r="M525" s="904"/>
      <c r="N525" s="904"/>
      <c r="O525" s="904"/>
      <c r="P525" s="904"/>
      <c r="Q525" s="904"/>
    </row>
    <row r="526" customHeight="1" spans="10:17">
      <c r="J526" s="904"/>
      <c r="K526" s="904"/>
      <c r="L526" s="904"/>
      <c r="M526" s="904"/>
      <c r="N526" s="904"/>
      <c r="O526" s="904"/>
      <c r="P526" s="904"/>
      <c r="Q526" s="904"/>
    </row>
    <row r="527" customHeight="1" spans="10:17">
      <c r="J527" s="904"/>
      <c r="K527" s="904"/>
      <c r="L527" s="904"/>
      <c r="M527" s="904"/>
      <c r="N527" s="904"/>
      <c r="O527" s="904"/>
      <c r="P527" s="904"/>
      <c r="Q527" s="904"/>
    </row>
    <row r="528" customHeight="1" spans="10:17">
      <c r="J528" s="904"/>
      <c r="K528" s="904"/>
      <c r="L528" s="904"/>
      <c r="M528" s="904"/>
      <c r="N528" s="904"/>
      <c r="O528" s="904"/>
      <c r="P528" s="904"/>
      <c r="Q528" s="904"/>
    </row>
    <row r="529" customHeight="1" spans="10:17">
      <c r="J529" s="904"/>
      <c r="K529" s="904"/>
      <c r="L529" s="904"/>
      <c r="M529" s="904"/>
      <c r="N529" s="904"/>
      <c r="O529" s="904"/>
      <c r="P529" s="904"/>
      <c r="Q529" s="904"/>
    </row>
    <row r="530" customHeight="1" spans="10:17">
      <c r="J530" s="904"/>
      <c r="K530" s="904"/>
      <c r="L530" s="904"/>
      <c r="M530" s="904"/>
      <c r="N530" s="904"/>
      <c r="O530" s="904"/>
      <c r="P530" s="904"/>
      <c r="Q530" s="904"/>
    </row>
    <row r="531" customHeight="1" spans="10:17">
      <c r="J531" s="904"/>
      <c r="K531" s="904"/>
      <c r="L531" s="904"/>
      <c r="M531" s="904"/>
      <c r="N531" s="904"/>
      <c r="O531" s="904"/>
      <c r="P531" s="904"/>
      <c r="Q531" s="904"/>
    </row>
    <row r="532" customHeight="1" spans="10:17">
      <c r="J532" s="904"/>
      <c r="K532" s="904"/>
      <c r="L532" s="904"/>
      <c r="M532" s="904"/>
      <c r="N532" s="904"/>
      <c r="O532" s="904"/>
      <c r="P532" s="904"/>
      <c r="Q532" s="904"/>
    </row>
    <row r="533" customHeight="1" spans="10:17">
      <c r="J533" s="904"/>
      <c r="K533" s="904"/>
      <c r="L533" s="904"/>
      <c r="M533" s="904"/>
      <c r="N533" s="904"/>
      <c r="O533" s="904"/>
      <c r="P533" s="904"/>
      <c r="Q533" s="904"/>
    </row>
    <row r="534" customHeight="1" spans="10:17">
      <c r="J534" s="904"/>
      <c r="K534" s="904"/>
      <c r="L534" s="904"/>
      <c r="M534" s="904"/>
      <c r="N534" s="904"/>
      <c r="O534" s="904"/>
      <c r="P534" s="904"/>
      <c r="Q534" s="904"/>
    </row>
    <row r="535" customHeight="1" spans="10:17">
      <c r="J535" s="904"/>
      <c r="K535" s="904"/>
      <c r="L535" s="904"/>
      <c r="M535" s="904"/>
      <c r="N535" s="904"/>
      <c r="O535" s="904"/>
      <c r="P535" s="904"/>
      <c r="Q535" s="904"/>
    </row>
    <row r="536" customHeight="1" spans="10:17">
      <c r="J536" s="904"/>
      <c r="K536" s="904"/>
      <c r="L536" s="904"/>
      <c r="M536" s="904"/>
      <c r="N536" s="904"/>
      <c r="O536" s="904"/>
      <c r="P536" s="904"/>
      <c r="Q536" s="904"/>
    </row>
    <row r="537" customHeight="1" spans="10:17">
      <c r="J537" s="904"/>
      <c r="K537" s="904"/>
      <c r="L537" s="904"/>
      <c r="M537" s="904"/>
      <c r="N537" s="904"/>
      <c r="O537" s="904"/>
      <c r="P537" s="904"/>
      <c r="Q537" s="904"/>
    </row>
    <row r="538" customHeight="1" spans="10:17">
      <c r="J538" s="904"/>
      <c r="K538" s="904"/>
      <c r="L538" s="904"/>
      <c r="M538" s="904"/>
      <c r="N538" s="904"/>
      <c r="O538" s="904"/>
      <c r="P538" s="904"/>
      <c r="Q538" s="904"/>
    </row>
    <row r="539" customHeight="1" spans="10:17">
      <c r="J539" s="904"/>
      <c r="K539" s="904"/>
      <c r="L539" s="904"/>
      <c r="M539" s="904"/>
      <c r="N539" s="904"/>
      <c r="O539" s="904"/>
      <c r="P539" s="904"/>
      <c r="Q539" s="904"/>
    </row>
    <row r="540" customHeight="1" spans="10:17">
      <c r="J540" s="904"/>
      <c r="K540" s="904"/>
      <c r="L540" s="904"/>
      <c r="M540" s="904"/>
      <c r="N540" s="904"/>
      <c r="O540" s="904"/>
      <c r="P540" s="904"/>
      <c r="Q540" s="904"/>
    </row>
    <row r="541" customHeight="1" spans="10:17">
      <c r="J541" s="904"/>
      <c r="K541" s="904"/>
      <c r="L541" s="904"/>
      <c r="M541" s="904"/>
      <c r="N541" s="904"/>
      <c r="O541" s="904"/>
      <c r="P541" s="904"/>
      <c r="Q541" s="904"/>
    </row>
    <row r="542" customHeight="1" spans="10:17">
      <c r="J542" s="904"/>
      <c r="K542" s="904"/>
      <c r="L542" s="904"/>
      <c r="M542" s="904"/>
      <c r="N542" s="904"/>
      <c r="O542" s="904"/>
      <c r="P542" s="904"/>
      <c r="Q542" s="904"/>
    </row>
    <row r="543" customHeight="1" spans="10:17">
      <c r="J543" s="904"/>
      <c r="K543" s="904"/>
      <c r="L543" s="904"/>
      <c r="M543" s="904"/>
      <c r="N543" s="904"/>
      <c r="O543" s="904"/>
      <c r="P543" s="904"/>
      <c r="Q543" s="904"/>
    </row>
    <row r="544" customHeight="1" spans="10:17">
      <c r="J544" s="904"/>
      <c r="K544" s="904"/>
      <c r="L544" s="904"/>
      <c r="M544" s="904"/>
      <c r="N544" s="904"/>
      <c r="O544" s="904"/>
      <c r="P544" s="904"/>
      <c r="Q544" s="904"/>
    </row>
    <row r="545" customHeight="1" spans="10:17">
      <c r="J545" s="904"/>
      <c r="K545" s="904"/>
      <c r="L545" s="904"/>
      <c r="M545" s="904"/>
      <c r="N545" s="904"/>
      <c r="O545" s="904"/>
      <c r="P545" s="904"/>
      <c r="Q545" s="904"/>
    </row>
    <row r="546" customHeight="1" spans="10:17">
      <c r="J546" s="904"/>
      <c r="K546" s="904"/>
      <c r="L546" s="904"/>
      <c r="M546" s="904"/>
      <c r="N546" s="904"/>
      <c r="O546" s="904"/>
      <c r="P546" s="904"/>
      <c r="Q546" s="904"/>
    </row>
    <row r="547" customHeight="1" spans="10:17">
      <c r="J547" s="904"/>
      <c r="K547" s="904"/>
      <c r="L547" s="904"/>
      <c r="M547" s="904"/>
      <c r="N547" s="904"/>
      <c r="O547" s="904"/>
      <c r="P547" s="904"/>
      <c r="Q547" s="904"/>
    </row>
    <row r="548" customHeight="1" spans="10:17">
      <c r="J548" s="904"/>
      <c r="K548" s="904"/>
      <c r="L548" s="904"/>
      <c r="M548" s="904"/>
      <c r="N548" s="904"/>
      <c r="O548" s="904"/>
      <c r="P548" s="904"/>
      <c r="Q548" s="904"/>
    </row>
    <row r="549" customHeight="1" spans="10:17">
      <c r="J549" s="904"/>
      <c r="K549" s="904"/>
      <c r="L549" s="904"/>
      <c r="M549" s="904"/>
      <c r="N549" s="904"/>
      <c r="O549" s="904"/>
      <c r="P549" s="904"/>
      <c r="Q549" s="904"/>
    </row>
    <row r="550" customHeight="1" spans="10:17">
      <c r="J550" s="904"/>
      <c r="K550" s="904"/>
      <c r="L550" s="904"/>
      <c r="M550" s="904"/>
      <c r="N550" s="904"/>
      <c r="O550" s="904"/>
      <c r="P550" s="904"/>
      <c r="Q550" s="904"/>
    </row>
    <row r="551" customHeight="1" spans="10:17">
      <c r="J551" s="904"/>
      <c r="K551" s="904"/>
      <c r="L551" s="904"/>
      <c r="M551" s="904"/>
      <c r="N551" s="904"/>
      <c r="O551" s="904"/>
      <c r="P551" s="904"/>
      <c r="Q551" s="904"/>
    </row>
    <row r="552" customHeight="1" spans="10:17">
      <c r="J552" s="904"/>
      <c r="K552" s="904"/>
      <c r="L552" s="904"/>
      <c r="M552" s="904"/>
      <c r="N552" s="904"/>
      <c r="O552" s="904"/>
      <c r="P552" s="904"/>
      <c r="Q552" s="904"/>
    </row>
    <row r="553" customHeight="1" spans="10:17">
      <c r="J553" s="904"/>
      <c r="K553" s="904"/>
      <c r="L553" s="904"/>
      <c r="M553" s="904"/>
      <c r="N553" s="904"/>
      <c r="O553" s="904"/>
      <c r="P553" s="904"/>
      <c r="Q553" s="904"/>
    </row>
    <row r="554" customHeight="1" spans="10:17">
      <c r="J554" s="904"/>
      <c r="K554" s="904"/>
      <c r="L554" s="904"/>
      <c r="M554" s="904"/>
      <c r="N554" s="904"/>
      <c r="O554" s="904"/>
      <c r="P554" s="904"/>
      <c r="Q554" s="904"/>
    </row>
    <row r="555" customHeight="1" spans="10:17">
      <c r="J555" s="904"/>
      <c r="K555" s="904"/>
      <c r="L555" s="904"/>
      <c r="M555" s="904"/>
      <c r="N555" s="904"/>
      <c r="O555" s="904"/>
      <c r="P555" s="904"/>
      <c r="Q555" s="904"/>
    </row>
    <row r="556" customHeight="1" spans="10:17">
      <c r="J556" s="904"/>
      <c r="K556" s="904"/>
      <c r="L556" s="904"/>
      <c r="M556" s="904"/>
      <c r="N556" s="904"/>
      <c r="O556" s="904"/>
      <c r="P556" s="904"/>
      <c r="Q556" s="904"/>
    </row>
    <row r="557" customHeight="1" spans="10:17">
      <c r="J557" s="904"/>
      <c r="K557" s="904"/>
      <c r="L557" s="904"/>
      <c r="M557" s="904"/>
      <c r="N557" s="904"/>
      <c r="O557" s="904"/>
      <c r="P557" s="904"/>
      <c r="Q557" s="904"/>
    </row>
    <row r="558" customHeight="1" spans="10:17">
      <c r="J558" s="904"/>
      <c r="K558" s="904"/>
      <c r="L558" s="904"/>
      <c r="M558" s="904"/>
      <c r="N558" s="904"/>
      <c r="O558" s="904"/>
      <c r="P558" s="904"/>
      <c r="Q558" s="904"/>
    </row>
    <row r="559" customHeight="1" spans="10:17">
      <c r="J559" s="904"/>
      <c r="K559" s="904"/>
      <c r="L559" s="904"/>
      <c r="M559" s="904"/>
      <c r="N559" s="904"/>
      <c r="O559" s="904"/>
      <c r="P559" s="904"/>
      <c r="Q559" s="904"/>
    </row>
    <row r="560" customHeight="1" spans="10:17">
      <c r="J560" s="904"/>
      <c r="K560" s="904"/>
      <c r="L560" s="904"/>
      <c r="M560" s="904"/>
      <c r="N560" s="904"/>
      <c r="O560" s="904"/>
      <c r="P560" s="904"/>
      <c r="Q560" s="904"/>
    </row>
    <row r="561" customHeight="1" spans="10:17">
      <c r="J561" s="904"/>
      <c r="K561" s="904"/>
      <c r="L561" s="904"/>
      <c r="M561" s="904"/>
      <c r="N561" s="904"/>
      <c r="O561" s="904"/>
      <c r="P561" s="904"/>
      <c r="Q561" s="904"/>
    </row>
    <row r="562" customHeight="1" spans="10:17">
      <c r="J562" s="904"/>
      <c r="K562" s="904"/>
      <c r="L562" s="904"/>
      <c r="M562" s="904"/>
      <c r="N562" s="904"/>
      <c r="O562" s="904"/>
      <c r="P562" s="904"/>
      <c r="Q562" s="904"/>
    </row>
    <row r="563" customHeight="1" spans="10:17">
      <c r="J563" s="904"/>
      <c r="K563" s="904"/>
      <c r="L563" s="904"/>
      <c r="M563" s="904"/>
      <c r="N563" s="904"/>
      <c r="O563" s="904"/>
      <c r="P563" s="904"/>
      <c r="Q563" s="904"/>
    </row>
    <row r="564" customHeight="1" spans="10:17">
      <c r="J564" s="904"/>
      <c r="K564" s="904"/>
      <c r="L564" s="904"/>
      <c r="M564" s="904"/>
      <c r="N564" s="904"/>
      <c r="O564" s="904"/>
      <c r="P564" s="904"/>
      <c r="Q564" s="904"/>
    </row>
    <row r="565" customHeight="1" spans="10:17">
      <c r="J565" s="904"/>
      <c r="K565" s="904"/>
      <c r="L565" s="904"/>
      <c r="M565" s="904"/>
      <c r="N565" s="904"/>
      <c r="O565" s="904"/>
      <c r="P565" s="904"/>
      <c r="Q565" s="904"/>
    </row>
    <row r="566" customHeight="1" spans="10:17">
      <c r="J566" s="904"/>
      <c r="K566" s="904"/>
      <c r="L566" s="904"/>
      <c r="M566" s="904"/>
      <c r="N566" s="904"/>
      <c r="O566" s="904"/>
      <c r="P566" s="904"/>
      <c r="Q566" s="904"/>
    </row>
    <row r="567" customHeight="1" spans="10:17">
      <c r="J567" s="904"/>
      <c r="K567" s="904"/>
      <c r="L567" s="904"/>
      <c r="M567" s="904"/>
      <c r="N567" s="904"/>
      <c r="O567" s="904"/>
      <c r="P567" s="904"/>
      <c r="Q567" s="904"/>
    </row>
    <row r="568" customHeight="1" spans="10:17">
      <c r="J568" s="904"/>
      <c r="K568" s="904"/>
      <c r="L568" s="904"/>
      <c r="M568" s="904"/>
      <c r="N568" s="904"/>
      <c r="O568" s="904"/>
      <c r="P568" s="904"/>
      <c r="Q568" s="904"/>
    </row>
    <row r="569" customHeight="1" spans="10:17">
      <c r="J569" s="904"/>
      <c r="K569" s="904"/>
      <c r="L569" s="904"/>
      <c r="M569" s="904"/>
      <c r="N569" s="904"/>
      <c r="O569" s="904"/>
      <c r="P569" s="904"/>
      <c r="Q569" s="904"/>
    </row>
    <row r="570" customHeight="1" spans="10:17">
      <c r="J570" s="904"/>
      <c r="K570" s="904"/>
      <c r="L570" s="904"/>
      <c r="M570" s="904"/>
      <c r="N570" s="904"/>
      <c r="O570" s="904"/>
      <c r="P570" s="904"/>
      <c r="Q570" s="904"/>
    </row>
    <row r="571" customHeight="1" spans="10:17">
      <c r="J571" s="904"/>
      <c r="K571" s="904"/>
      <c r="L571" s="904"/>
      <c r="M571" s="904"/>
      <c r="N571" s="904"/>
      <c r="O571" s="904"/>
      <c r="P571" s="904"/>
      <c r="Q571" s="904"/>
    </row>
    <row r="572" customHeight="1" spans="10:17">
      <c r="J572" s="904"/>
      <c r="K572" s="904"/>
      <c r="L572" s="904"/>
      <c r="M572" s="904"/>
      <c r="N572" s="904"/>
      <c r="O572" s="904"/>
      <c r="P572" s="904"/>
      <c r="Q572" s="904"/>
    </row>
    <row r="573" customHeight="1" spans="10:17">
      <c r="J573" s="904"/>
      <c r="K573" s="904"/>
      <c r="L573" s="904"/>
      <c r="M573" s="904"/>
      <c r="N573" s="904"/>
      <c r="O573" s="904"/>
      <c r="P573" s="904"/>
      <c r="Q573" s="904"/>
    </row>
    <row r="574" customHeight="1" spans="10:17">
      <c r="J574" s="904"/>
      <c r="K574" s="904"/>
      <c r="L574" s="904"/>
      <c r="M574" s="904"/>
      <c r="N574" s="904"/>
      <c r="O574" s="904"/>
      <c r="P574" s="904"/>
      <c r="Q574" s="904"/>
    </row>
    <row r="575" customHeight="1" spans="10:17">
      <c r="J575" s="904"/>
      <c r="K575" s="904"/>
      <c r="L575" s="904"/>
      <c r="M575" s="904"/>
      <c r="N575" s="904"/>
      <c r="O575" s="904"/>
      <c r="P575" s="904"/>
      <c r="Q575" s="904"/>
    </row>
    <row r="576" customHeight="1" spans="10:17">
      <c r="J576" s="904"/>
      <c r="K576" s="904"/>
      <c r="L576" s="904"/>
      <c r="M576" s="904"/>
      <c r="N576" s="904"/>
      <c r="O576" s="904"/>
      <c r="P576" s="904"/>
      <c r="Q576" s="904"/>
    </row>
    <row r="577" customHeight="1" spans="10:17">
      <c r="J577" s="904"/>
      <c r="K577" s="904"/>
      <c r="L577" s="904"/>
      <c r="M577" s="904"/>
      <c r="N577" s="904"/>
      <c r="O577" s="904"/>
      <c r="P577" s="904"/>
      <c r="Q577" s="904"/>
    </row>
    <row r="578" customHeight="1" spans="10:17">
      <c r="J578" s="904"/>
      <c r="K578" s="904"/>
      <c r="L578" s="904"/>
      <c r="M578" s="904"/>
      <c r="N578" s="904"/>
      <c r="O578" s="904"/>
      <c r="P578" s="904"/>
      <c r="Q578" s="904"/>
    </row>
    <row r="579" customHeight="1" spans="10:17">
      <c r="J579" s="904"/>
      <c r="K579" s="904"/>
      <c r="L579" s="904"/>
      <c r="M579" s="904"/>
      <c r="N579" s="904"/>
      <c r="O579" s="904"/>
      <c r="P579" s="904"/>
      <c r="Q579" s="904"/>
    </row>
    <row r="580" customHeight="1" spans="10:17">
      <c r="J580" s="904"/>
      <c r="K580" s="904"/>
      <c r="L580" s="904"/>
      <c r="M580" s="904"/>
      <c r="N580" s="904"/>
      <c r="O580" s="904"/>
      <c r="P580" s="904"/>
      <c r="Q580" s="904"/>
    </row>
    <row r="581" customHeight="1" spans="10:17">
      <c r="J581" s="904"/>
      <c r="K581" s="904"/>
      <c r="L581" s="904"/>
      <c r="M581" s="904"/>
      <c r="N581" s="904"/>
      <c r="O581" s="904"/>
      <c r="P581" s="904"/>
      <c r="Q581" s="904"/>
    </row>
    <row r="582" customHeight="1" spans="10:17">
      <c r="J582" s="904"/>
      <c r="K582" s="904"/>
      <c r="L582" s="904"/>
      <c r="M582" s="904"/>
      <c r="N582" s="904"/>
      <c r="O582" s="904"/>
      <c r="P582" s="904"/>
      <c r="Q582" s="904"/>
    </row>
    <row r="583" customHeight="1" spans="10:17">
      <c r="J583" s="904"/>
      <c r="K583" s="904"/>
      <c r="L583" s="904"/>
      <c r="M583" s="904"/>
      <c r="N583" s="904"/>
      <c r="O583" s="904"/>
      <c r="P583" s="904"/>
      <c r="Q583" s="904"/>
    </row>
    <row r="584" customHeight="1" spans="10:17">
      <c r="J584" s="904"/>
      <c r="K584" s="904"/>
      <c r="L584" s="904"/>
      <c r="M584" s="904"/>
      <c r="N584" s="904"/>
      <c r="O584" s="904"/>
      <c r="P584" s="904"/>
      <c r="Q584" s="904"/>
    </row>
    <row r="585" customHeight="1" spans="10:17">
      <c r="J585" s="904"/>
      <c r="K585" s="904"/>
      <c r="L585" s="904"/>
      <c r="M585" s="904"/>
      <c r="N585" s="904"/>
      <c r="O585" s="904"/>
      <c r="P585" s="904"/>
      <c r="Q585" s="904"/>
    </row>
    <row r="586" customHeight="1" spans="10:17">
      <c r="J586" s="904"/>
      <c r="K586" s="904"/>
      <c r="L586" s="904"/>
      <c r="M586" s="904"/>
      <c r="N586" s="904"/>
      <c r="O586" s="904"/>
      <c r="P586" s="904"/>
      <c r="Q586" s="904"/>
    </row>
    <row r="587" customHeight="1" spans="10:17">
      <c r="J587" s="904"/>
      <c r="K587" s="904"/>
      <c r="L587" s="904"/>
      <c r="M587" s="904"/>
      <c r="N587" s="904"/>
      <c r="O587" s="904"/>
      <c r="P587" s="904"/>
      <c r="Q587" s="904"/>
    </row>
    <row r="588" customHeight="1" spans="10:17">
      <c r="J588" s="904"/>
      <c r="K588" s="904"/>
      <c r="L588" s="904"/>
      <c r="M588" s="904"/>
      <c r="N588" s="904"/>
      <c r="O588" s="904"/>
      <c r="P588" s="904"/>
      <c r="Q588" s="904"/>
    </row>
    <row r="589" customHeight="1" spans="10:17">
      <c r="J589" s="904"/>
      <c r="K589" s="904"/>
      <c r="L589" s="904"/>
      <c r="M589" s="904"/>
      <c r="N589" s="904"/>
      <c r="O589" s="904"/>
      <c r="P589" s="904"/>
      <c r="Q589" s="904"/>
    </row>
    <row r="590" customHeight="1" spans="10:17">
      <c r="J590" s="904"/>
      <c r="K590" s="904"/>
      <c r="L590" s="904"/>
      <c r="M590" s="904"/>
      <c r="N590" s="904"/>
      <c r="O590" s="904"/>
      <c r="P590" s="904"/>
      <c r="Q590" s="904"/>
    </row>
    <row r="591" customHeight="1" spans="10:17">
      <c r="J591" s="904"/>
      <c r="K591" s="904"/>
      <c r="L591" s="904"/>
      <c r="M591" s="904"/>
      <c r="N591" s="904"/>
      <c r="O591" s="904"/>
      <c r="P591" s="904"/>
      <c r="Q591" s="904"/>
    </row>
    <row r="592" customHeight="1" spans="10:17">
      <c r="J592" s="904"/>
      <c r="K592" s="904"/>
      <c r="L592" s="904"/>
      <c r="M592" s="904"/>
      <c r="N592" s="904"/>
      <c r="O592" s="904"/>
      <c r="P592" s="904"/>
      <c r="Q592" s="904"/>
    </row>
    <row r="593" customHeight="1" spans="10:17">
      <c r="J593" s="904"/>
      <c r="K593" s="904"/>
      <c r="L593" s="904"/>
      <c r="M593" s="904"/>
      <c r="N593" s="904"/>
      <c r="O593" s="904"/>
      <c r="P593" s="904"/>
      <c r="Q593" s="904"/>
    </row>
    <row r="594" customHeight="1" spans="10:17">
      <c r="J594" s="904"/>
      <c r="K594" s="904"/>
      <c r="L594" s="904"/>
      <c r="M594" s="904"/>
      <c r="N594" s="904"/>
      <c r="O594" s="904"/>
      <c r="P594" s="904"/>
      <c r="Q594" s="904"/>
    </row>
    <row r="595" customHeight="1" spans="10:17">
      <c r="J595" s="904"/>
      <c r="K595" s="904"/>
      <c r="L595" s="904"/>
      <c r="M595" s="904"/>
      <c r="N595" s="904"/>
      <c r="O595" s="904"/>
      <c r="P595" s="904"/>
      <c r="Q595" s="904"/>
    </row>
    <row r="596" customHeight="1" spans="10:17">
      <c r="J596" s="904"/>
      <c r="K596" s="904"/>
      <c r="L596" s="904"/>
      <c r="M596" s="904"/>
      <c r="N596" s="904"/>
      <c r="O596" s="904"/>
      <c r="P596" s="904"/>
      <c r="Q596" s="904"/>
    </row>
    <row r="597" customHeight="1" spans="10:17">
      <c r="J597" s="904"/>
      <c r="K597" s="904"/>
      <c r="L597" s="904"/>
      <c r="M597" s="904"/>
      <c r="N597" s="904"/>
      <c r="O597" s="904"/>
      <c r="P597" s="904"/>
      <c r="Q597" s="904"/>
    </row>
    <row r="598" customHeight="1" spans="10:17">
      <c r="J598" s="904"/>
      <c r="K598" s="904"/>
      <c r="L598" s="904"/>
      <c r="M598" s="904"/>
      <c r="N598" s="904"/>
      <c r="O598" s="904"/>
      <c r="P598" s="904"/>
      <c r="Q598" s="904"/>
    </row>
    <row r="599" customHeight="1" spans="10:17">
      <c r="J599" s="904"/>
      <c r="K599" s="904"/>
      <c r="L599" s="904"/>
      <c r="M599" s="904"/>
      <c r="N599" s="904"/>
      <c r="O599" s="904"/>
      <c r="P599" s="904"/>
      <c r="Q599" s="904"/>
    </row>
    <row r="600" customHeight="1" spans="10:17">
      <c r="J600" s="904"/>
      <c r="K600" s="904"/>
      <c r="L600" s="904"/>
      <c r="M600" s="904"/>
      <c r="N600" s="904"/>
      <c r="O600" s="904"/>
      <c r="P600" s="904"/>
      <c r="Q600" s="904"/>
    </row>
    <row r="601" customHeight="1" spans="10:17">
      <c r="J601" s="904"/>
      <c r="K601" s="904"/>
      <c r="L601" s="904"/>
      <c r="M601" s="904"/>
      <c r="N601" s="904"/>
      <c r="O601" s="904"/>
      <c r="P601" s="904"/>
      <c r="Q601" s="904"/>
    </row>
    <row r="602" customHeight="1" spans="10:17">
      <c r="J602" s="904"/>
      <c r="K602" s="904"/>
      <c r="L602" s="904"/>
      <c r="M602" s="904"/>
      <c r="N602" s="904"/>
      <c r="O602" s="904"/>
      <c r="P602" s="904"/>
      <c r="Q602" s="904"/>
    </row>
    <row r="603" customHeight="1" spans="10:17">
      <c r="J603" s="904"/>
      <c r="K603" s="904"/>
      <c r="L603" s="904"/>
      <c r="M603" s="904"/>
      <c r="N603" s="904"/>
      <c r="O603" s="904"/>
      <c r="P603" s="904"/>
      <c r="Q603" s="904"/>
    </row>
    <row r="604" customHeight="1" spans="10:17">
      <c r="J604" s="904"/>
      <c r="K604" s="904"/>
      <c r="L604" s="904"/>
      <c r="M604" s="904"/>
      <c r="N604" s="904"/>
      <c r="O604" s="904"/>
      <c r="P604" s="904"/>
      <c r="Q604" s="904"/>
    </row>
    <row r="605" customHeight="1" spans="10:17">
      <c r="J605" s="904"/>
      <c r="K605" s="904"/>
      <c r="L605" s="904"/>
      <c r="M605" s="904"/>
      <c r="N605" s="904"/>
      <c r="O605" s="904"/>
      <c r="P605" s="904"/>
      <c r="Q605" s="904"/>
    </row>
    <row r="606" customHeight="1" spans="10:17">
      <c r="J606" s="904"/>
      <c r="K606" s="904"/>
      <c r="L606" s="904"/>
      <c r="M606" s="904"/>
      <c r="N606" s="904"/>
      <c r="O606" s="904"/>
      <c r="P606" s="904"/>
      <c r="Q606" s="904"/>
    </row>
    <row r="607" customHeight="1" spans="10:17">
      <c r="J607" s="904"/>
      <c r="K607" s="904"/>
      <c r="L607" s="904"/>
      <c r="M607" s="904"/>
      <c r="N607" s="904"/>
      <c r="O607" s="904"/>
      <c r="P607" s="904"/>
      <c r="Q607" s="904"/>
    </row>
    <row r="608" customHeight="1" spans="10:17">
      <c r="J608" s="904"/>
      <c r="K608" s="904"/>
      <c r="L608" s="904"/>
      <c r="M608" s="904"/>
      <c r="N608" s="904"/>
      <c r="O608" s="904"/>
      <c r="P608" s="904"/>
      <c r="Q608" s="904"/>
    </row>
    <row r="609" customHeight="1" spans="10:17">
      <c r="J609" s="904"/>
      <c r="K609" s="904"/>
      <c r="L609" s="904"/>
      <c r="M609" s="904"/>
      <c r="N609" s="904"/>
      <c r="O609" s="904"/>
      <c r="P609" s="904"/>
      <c r="Q609" s="904"/>
    </row>
    <row r="610" customHeight="1" spans="10:17">
      <c r="J610" s="904"/>
      <c r="K610" s="904"/>
      <c r="L610" s="904"/>
      <c r="M610" s="904"/>
      <c r="N610" s="904"/>
      <c r="O610" s="904"/>
      <c r="P610" s="904"/>
      <c r="Q610" s="904"/>
    </row>
    <row r="611" customHeight="1" spans="10:17">
      <c r="J611" s="904"/>
      <c r="K611" s="904"/>
      <c r="L611" s="904"/>
      <c r="M611" s="904"/>
      <c r="N611" s="904"/>
      <c r="O611" s="904"/>
      <c r="P611" s="904"/>
      <c r="Q611" s="904"/>
    </row>
    <row r="612" customHeight="1" spans="10:17">
      <c r="J612" s="904"/>
      <c r="K612" s="904"/>
      <c r="L612" s="904"/>
      <c r="M612" s="904"/>
      <c r="N612" s="904"/>
      <c r="O612" s="904"/>
      <c r="P612" s="904"/>
      <c r="Q612" s="904"/>
    </row>
    <row r="613" customHeight="1" spans="10:17">
      <c r="J613" s="904"/>
      <c r="K613" s="904"/>
      <c r="L613" s="904"/>
      <c r="M613" s="904"/>
      <c r="N613" s="904"/>
      <c r="O613" s="904"/>
      <c r="P613" s="904"/>
      <c r="Q613" s="904"/>
    </row>
    <row r="614" customHeight="1" spans="10:17">
      <c r="J614" s="904"/>
      <c r="K614" s="904"/>
      <c r="L614" s="904"/>
      <c r="M614" s="904"/>
      <c r="N614" s="904"/>
      <c r="O614" s="904"/>
      <c r="P614" s="904"/>
      <c r="Q614" s="904"/>
    </row>
    <row r="615" customHeight="1" spans="10:17">
      <c r="J615" s="904"/>
      <c r="K615" s="904"/>
      <c r="L615" s="904"/>
      <c r="M615" s="904"/>
      <c r="N615" s="904"/>
      <c r="O615" s="904"/>
      <c r="P615" s="904"/>
      <c r="Q615" s="904"/>
    </row>
    <row r="616" customHeight="1" spans="10:17">
      <c r="J616" s="904"/>
      <c r="K616" s="904"/>
      <c r="L616" s="904"/>
      <c r="M616" s="904"/>
      <c r="N616" s="904"/>
      <c r="O616" s="904"/>
      <c r="P616" s="904"/>
      <c r="Q616" s="904"/>
    </row>
    <row r="617" customHeight="1" spans="10:17">
      <c r="J617" s="904"/>
      <c r="K617" s="904"/>
      <c r="L617" s="904"/>
      <c r="M617" s="904"/>
      <c r="N617" s="904"/>
      <c r="O617" s="904"/>
      <c r="P617" s="904"/>
      <c r="Q617" s="904"/>
    </row>
    <row r="618" customHeight="1" spans="10:17">
      <c r="J618" s="904"/>
      <c r="K618" s="904"/>
      <c r="L618" s="904"/>
      <c r="M618" s="904"/>
      <c r="N618" s="904"/>
      <c r="O618" s="904"/>
      <c r="P618" s="904"/>
      <c r="Q618" s="904"/>
    </row>
    <row r="619" customHeight="1" spans="10:17">
      <c r="J619" s="904"/>
      <c r="K619" s="904"/>
      <c r="L619" s="904"/>
      <c r="M619" s="904"/>
      <c r="N619" s="904"/>
      <c r="O619" s="904"/>
      <c r="P619" s="904"/>
      <c r="Q619" s="904"/>
    </row>
    <row r="620" customHeight="1" spans="10:17">
      <c r="J620" s="904"/>
      <c r="K620" s="904"/>
      <c r="L620" s="904"/>
      <c r="M620" s="904"/>
      <c r="N620" s="904"/>
      <c r="O620" s="904"/>
      <c r="P620" s="904"/>
      <c r="Q620" s="904"/>
    </row>
    <row r="621" customHeight="1" spans="10:17">
      <c r="J621" s="904"/>
      <c r="K621" s="904"/>
      <c r="L621" s="904"/>
      <c r="M621" s="904"/>
      <c r="N621" s="904"/>
      <c r="O621" s="904"/>
      <c r="P621" s="904"/>
      <c r="Q621" s="904"/>
    </row>
    <row r="622" customHeight="1" spans="10:17">
      <c r="J622" s="904"/>
      <c r="K622" s="904"/>
      <c r="L622" s="904"/>
      <c r="M622" s="904"/>
      <c r="N622" s="904"/>
      <c r="O622" s="904"/>
      <c r="P622" s="904"/>
      <c r="Q622" s="904"/>
    </row>
    <row r="623" customHeight="1" spans="10:17">
      <c r="J623" s="904"/>
      <c r="K623" s="904"/>
      <c r="L623" s="904"/>
      <c r="M623" s="904"/>
      <c r="N623" s="904"/>
      <c r="O623" s="904"/>
      <c r="P623" s="904"/>
      <c r="Q623" s="904"/>
    </row>
    <row r="624" customHeight="1" spans="10:17">
      <c r="J624" s="904"/>
      <c r="K624" s="904"/>
      <c r="L624" s="904"/>
      <c r="M624" s="904"/>
      <c r="N624" s="904"/>
      <c r="O624" s="904"/>
      <c r="P624" s="904"/>
      <c r="Q624" s="904"/>
    </row>
    <row r="625" customHeight="1" spans="10:17">
      <c r="J625" s="904"/>
      <c r="K625" s="904"/>
      <c r="L625" s="904"/>
      <c r="M625" s="904"/>
      <c r="N625" s="904"/>
      <c r="O625" s="904"/>
      <c r="P625" s="904"/>
      <c r="Q625" s="904"/>
    </row>
    <row r="626" customHeight="1" spans="10:17">
      <c r="J626" s="904"/>
      <c r="K626" s="904"/>
      <c r="L626" s="904"/>
      <c r="M626" s="904"/>
      <c r="N626" s="904"/>
      <c r="O626" s="904"/>
      <c r="P626" s="904"/>
      <c r="Q626" s="904"/>
    </row>
    <row r="627" customHeight="1" spans="10:17">
      <c r="J627" s="904"/>
      <c r="K627" s="904"/>
      <c r="L627" s="904"/>
      <c r="M627" s="904"/>
      <c r="N627" s="904"/>
      <c r="O627" s="904"/>
      <c r="P627" s="904"/>
      <c r="Q627" s="904"/>
    </row>
    <row r="628" customHeight="1" spans="10:17">
      <c r="J628" s="904"/>
      <c r="K628" s="904"/>
      <c r="L628" s="904"/>
      <c r="M628" s="904"/>
      <c r="N628" s="904"/>
      <c r="O628" s="904"/>
      <c r="P628" s="904"/>
      <c r="Q628" s="904"/>
    </row>
    <row r="629" customHeight="1" spans="10:17">
      <c r="J629" s="904"/>
      <c r="K629" s="904"/>
      <c r="L629" s="904"/>
      <c r="M629" s="904"/>
      <c r="N629" s="904"/>
      <c r="O629" s="904"/>
      <c r="P629" s="904"/>
      <c r="Q629" s="904"/>
    </row>
    <row r="630" customHeight="1" spans="10:17">
      <c r="J630" s="904"/>
      <c r="K630" s="904"/>
      <c r="L630" s="904"/>
      <c r="M630" s="904"/>
      <c r="N630" s="904"/>
      <c r="O630" s="904"/>
      <c r="P630" s="904"/>
      <c r="Q630" s="904"/>
    </row>
    <row r="631" customHeight="1" spans="10:17">
      <c r="J631" s="904"/>
      <c r="K631" s="904"/>
      <c r="L631" s="904"/>
      <c r="M631" s="904"/>
      <c r="N631" s="904"/>
      <c r="O631" s="904"/>
      <c r="P631" s="904"/>
      <c r="Q631" s="904"/>
    </row>
    <row r="632" customHeight="1" spans="10:17">
      <c r="J632" s="904"/>
      <c r="K632" s="904"/>
      <c r="L632" s="904"/>
      <c r="M632" s="904"/>
      <c r="N632" s="904"/>
      <c r="O632" s="904"/>
      <c r="P632" s="904"/>
      <c r="Q632" s="904"/>
    </row>
    <row r="633" customHeight="1" spans="10:17">
      <c r="J633" s="904"/>
      <c r="K633" s="904"/>
      <c r="L633" s="904"/>
      <c r="M633" s="904"/>
      <c r="N633" s="904"/>
      <c r="O633" s="904"/>
      <c r="P633" s="904"/>
      <c r="Q633" s="904"/>
    </row>
    <row r="634" customHeight="1" spans="10:17">
      <c r="J634" s="904"/>
      <c r="K634" s="904"/>
      <c r="L634" s="904"/>
      <c r="M634" s="904"/>
      <c r="N634" s="904"/>
      <c r="O634" s="904"/>
      <c r="P634" s="904"/>
      <c r="Q634" s="904"/>
    </row>
    <row r="635" customHeight="1" spans="10:17">
      <c r="J635" s="904"/>
      <c r="K635" s="904"/>
      <c r="L635" s="904"/>
      <c r="M635" s="904"/>
      <c r="N635" s="904"/>
      <c r="O635" s="904"/>
      <c r="P635" s="904"/>
      <c r="Q635" s="904"/>
    </row>
    <row r="636" customHeight="1" spans="10:17">
      <c r="J636" s="904"/>
      <c r="K636" s="904"/>
      <c r="L636" s="904"/>
      <c r="M636" s="904"/>
      <c r="N636" s="904"/>
      <c r="O636" s="904"/>
      <c r="P636" s="904"/>
      <c r="Q636" s="904"/>
    </row>
    <row r="637" customHeight="1" spans="10:17">
      <c r="J637" s="904"/>
      <c r="K637" s="904"/>
      <c r="L637" s="904"/>
      <c r="M637" s="904"/>
      <c r="N637" s="904"/>
      <c r="O637" s="904"/>
      <c r="P637" s="904"/>
      <c r="Q637" s="904"/>
    </row>
    <row r="638" customHeight="1" spans="10:17">
      <c r="J638" s="904"/>
      <c r="K638" s="904"/>
      <c r="L638" s="904"/>
      <c r="M638" s="904"/>
      <c r="N638" s="904"/>
      <c r="O638" s="904"/>
      <c r="P638" s="904"/>
      <c r="Q638" s="904"/>
    </row>
    <row r="639" customHeight="1" spans="10:17">
      <c r="J639" s="904"/>
      <c r="K639" s="904"/>
      <c r="L639" s="904"/>
      <c r="M639" s="904"/>
      <c r="N639" s="904"/>
      <c r="O639" s="904"/>
      <c r="P639" s="904"/>
      <c r="Q639" s="904"/>
    </row>
    <row r="640" customHeight="1" spans="10:17">
      <c r="J640" s="904"/>
      <c r="K640" s="904"/>
      <c r="L640" s="904"/>
      <c r="M640" s="904"/>
      <c r="N640" s="904"/>
      <c r="O640" s="904"/>
      <c r="P640" s="904"/>
      <c r="Q640" s="904"/>
    </row>
    <row r="641" customHeight="1" spans="10:17">
      <c r="J641" s="904"/>
      <c r="K641" s="904"/>
      <c r="L641" s="904"/>
      <c r="M641" s="904"/>
      <c r="N641" s="904"/>
      <c r="O641" s="904"/>
      <c r="P641" s="904"/>
      <c r="Q641" s="904"/>
    </row>
    <row r="642" customHeight="1" spans="10:17">
      <c r="J642" s="904"/>
      <c r="K642" s="904"/>
      <c r="L642" s="904"/>
      <c r="M642" s="904"/>
      <c r="N642" s="904"/>
      <c r="O642" s="904"/>
      <c r="P642" s="904"/>
      <c r="Q642" s="904"/>
    </row>
    <row r="643" customHeight="1" spans="10:17">
      <c r="J643" s="904"/>
      <c r="K643" s="904"/>
      <c r="L643" s="904"/>
      <c r="M643" s="904"/>
      <c r="N643" s="904"/>
      <c r="O643" s="904"/>
      <c r="P643" s="904"/>
      <c r="Q643" s="904"/>
    </row>
    <row r="644" customHeight="1" spans="10:17">
      <c r="J644" s="904"/>
      <c r="K644" s="904"/>
      <c r="L644" s="904"/>
      <c r="M644" s="904"/>
      <c r="N644" s="904"/>
      <c r="O644" s="904"/>
      <c r="P644" s="904"/>
      <c r="Q644" s="904"/>
    </row>
    <row r="645" customHeight="1" spans="10:17">
      <c r="J645" s="904"/>
      <c r="K645" s="904"/>
      <c r="L645" s="904"/>
      <c r="M645" s="904"/>
      <c r="N645" s="904"/>
      <c r="O645" s="904"/>
      <c r="P645" s="904"/>
      <c r="Q645" s="904"/>
    </row>
    <row r="646" customHeight="1" spans="10:17">
      <c r="J646" s="904"/>
      <c r="K646" s="904"/>
      <c r="L646" s="904"/>
      <c r="M646" s="904"/>
      <c r="N646" s="904"/>
      <c r="O646" s="904"/>
      <c r="P646" s="904"/>
      <c r="Q646" s="904"/>
    </row>
    <row r="647" customHeight="1" spans="10:17">
      <c r="J647" s="904"/>
      <c r="K647" s="904"/>
      <c r="L647" s="904"/>
      <c r="M647" s="904"/>
      <c r="N647" s="904"/>
      <c r="O647" s="904"/>
      <c r="P647" s="904"/>
      <c r="Q647" s="904"/>
    </row>
    <row r="648" customHeight="1" spans="10:17">
      <c r="J648" s="904"/>
      <c r="K648" s="904"/>
      <c r="L648" s="904"/>
      <c r="M648" s="904"/>
      <c r="N648" s="904"/>
      <c r="O648" s="904"/>
      <c r="P648" s="904"/>
      <c r="Q648" s="904"/>
    </row>
    <row r="649" customHeight="1" spans="10:17">
      <c r="J649" s="904"/>
      <c r="K649" s="904"/>
      <c r="L649" s="904"/>
      <c r="M649" s="904"/>
      <c r="N649" s="904"/>
      <c r="O649" s="904"/>
      <c r="P649" s="904"/>
      <c r="Q649" s="904"/>
    </row>
    <row r="650" customHeight="1" spans="10:17">
      <c r="J650" s="904"/>
      <c r="K650" s="904"/>
      <c r="L650" s="904"/>
      <c r="M650" s="904"/>
      <c r="N650" s="904"/>
      <c r="O650" s="904"/>
      <c r="P650" s="904"/>
      <c r="Q650" s="904"/>
    </row>
    <row r="651" customHeight="1" spans="10:17">
      <c r="J651" s="904"/>
      <c r="K651" s="904"/>
      <c r="L651" s="904"/>
      <c r="M651" s="904"/>
      <c r="N651" s="904"/>
      <c r="O651" s="904"/>
      <c r="P651" s="904"/>
      <c r="Q651" s="904"/>
    </row>
    <row r="652" customHeight="1" spans="10:17">
      <c r="J652" s="904"/>
      <c r="K652" s="904"/>
      <c r="L652" s="904"/>
      <c r="M652" s="904"/>
      <c r="N652" s="904"/>
      <c r="O652" s="904"/>
      <c r="P652" s="904"/>
      <c r="Q652" s="904"/>
    </row>
    <row r="653" customHeight="1" spans="10:17">
      <c r="J653" s="904"/>
      <c r="K653" s="904"/>
      <c r="L653" s="904"/>
      <c r="M653" s="904"/>
      <c r="N653" s="904"/>
      <c r="O653" s="904"/>
      <c r="P653" s="904"/>
      <c r="Q653" s="904"/>
    </row>
    <row r="654" customHeight="1" spans="10:17">
      <c r="J654" s="904"/>
      <c r="K654" s="904"/>
      <c r="L654" s="904"/>
      <c r="M654" s="904"/>
      <c r="N654" s="904"/>
      <c r="O654" s="904"/>
      <c r="P654" s="904"/>
      <c r="Q654" s="904"/>
    </row>
    <row r="655" customHeight="1" spans="10:17">
      <c r="J655" s="904"/>
      <c r="K655" s="904"/>
      <c r="L655" s="904"/>
      <c r="M655" s="904"/>
      <c r="N655" s="904"/>
      <c r="O655" s="904"/>
      <c r="P655" s="904"/>
      <c r="Q655" s="904"/>
    </row>
    <row r="656" customHeight="1" spans="10:17">
      <c r="J656" s="904"/>
      <c r="K656" s="904"/>
      <c r="L656" s="904"/>
      <c r="M656" s="904"/>
      <c r="N656" s="904"/>
      <c r="O656" s="904"/>
      <c r="P656" s="904"/>
      <c r="Q656" s="904"/>
    </row>
    <row r="657" customHeight="1" spans="10:17">
      <c r="J657" s="904"/>
      <c r="K657" s="904"/>
      <c r="L657" s="904"/>
      <c r="M657" s="904"/>
      <c r="N657" s="904"/>
      <c r="O657" s="904"/>
      <c r="P657" s="904"/>
      <c r="Q657" s="904"/>
    </row>
    <row r="658" customHeight="1" spans="10:17">
      <c r="J658" s="904"/>
      <c r="K658" s="904"/>
      <c r="L658" s="904"/>
      <c r="M658" s="904"/>
      <c r="N658" s="904"/>
      <c r="O658" s="904"/>
      <c r="P658" s="904"/>
      <c r="Q658" s="904"/>
    </row>
    <row r="659" customHeight="1" spans="10:17">
      <c r="J659" s="904"/>
      <c r="K659" s="904"/>
      <c r="L659" s="904"/>
      <c r="M659" s="904"/>
      <c r="N659" s="904"/>
      <c r="O659" s="904"/>
      <c r="P659" s="904"/>
      <c r="Q659" s="904"/>
    </row>
    <row r="660" customHeight="1" spans="10:17">
      <c r="J660" s="904"/>
      <c r="K660" s="904"/>
      <c r="L660" s="904"/>
      <c r="M660" s="904"/>
      <c r="N660" s="904"/>
      <c r="O660" s="904"/>
      <c r="P660" s="904"/>
      <c r="Q660" s="904"/>
    </row>
    <row r="661" customHeight="1" spans="10:17">
      <c r="J661" s="904"/>
      <c r="K661" s="904"/>
      <c r="L661" s="904"/>
      <c r="M661" s="904"/>
      <c r="N661" s="904"/>
      <c r="O661" s="904"/>
      <c r="P661" s="904"/>
      <c r="Q661" s="904"/>
    </row>
    <row r="662" customHeight="1" spans="10:17">
      <c r="J662" s="904"/>
      <c r="K662" s="904"/>
      <c r="L662" s="904"/>
      <c r="M662" s="904"/>
      <c r="N662" s="904"/>
      <c r="O662" s="904"/>
      <c r="P662" s="904"/>
      <c r="Q662" s="904"/>
    </row>
    <row r="663" customHeight="1" spans="10:17">
      <c r="J663" s="904"/>
      <c r="K663" s="904"/>
      <c r="L663" s="904"/>
      <c r="M663" s="904"/>
      <c r="N663" s="904"/>
      <c r="O663" s="904"/>
      <c r="P663" s="904"/>
      <c r="Q663" s="904"/>
    </row>
    <row r="664" customHeight="1" spans="10:17">
      <c r="J664" s="904"/>
      <c r="K664" s="904"/>
      <c r="L664" s="904"/>
      <c r="M664" s="904"/>
      <c r="N664" s="904"/>
      <c r="O664" s="904"/>
      <c r="P664" s="904"/>
      <c r="Q664" s="904"/>
    </row>
    <row r="665" customHeight="1" spans="10:17">
      <c r="J665" s="904"/>
      <c r="K665" s="904"/>
      <c r="L665" s="904"/>
      <c r="M665" s="904"/>
      <c r="N665" s="904"/>
      <c r="O665" s="904"/>
      <c r="P665" s="904"/>
      <c r="Q665" s="904"/>
    </row>
    <row r="666" customHeight="1" spans="10:17">
      <c r="J666" s="904"/>
      <c r="K666" s="904"/>
      <c r="L666" s="904"/>
      <c r="M666" s="904"/>
      <c r="N666" s="904"/>
      <c r="O666" s="904"/>
      <c r="P666" s="904"/>
      <c r="Q666" s="904"/>
    </row>
    <row r="667" customHeight="1" spans="10:17">
      <c r="J667" s="904"/>
      <c r="K667" s="904"/>
      <c r="L667" s="904"/>
      <c r="M667" s="904"/>
      <c r="N667" s="904"/>
      <c r="O667" s="904"/>
      <c r="P667" s="904"/>
      <c r="Q667" s="904"/>
    </row>
    <row r="668" customHeight="1" spans="10:17">
      <c r="J668" s="904"/>
      <c r="K668" s="904"/>
      <c r="L668" s="904"/>
      <c r="M668" s="904"/>
      <c r="N668" s="904"/>
      <c r="O668" s="904"/>
      <c r="P668" s="904"/>
      <c r="Q668" s="904"/>
    </row>
    <row r="669" customHeight="1" spans="10:17">
      <c r="J669" s="904"/>
      <c r="K669" s="904"/>
      <c r="L669" s="904"/>
      <c r="M669" s="904"/>
      <c r="N669" s="904"/>
      <c r="O669" s="904"/>
      <c r="P669" s="904"/>
      <c r="Q669" s="904"/>
    </row>
    <row r="670" customHeight="1" spans="10:17">
      <c r="J670" s="904"/>
      <c r="K670" s="904"/>
      <c r="L670" s="904"/>
      <c r="M670" s="904"/>
      <c r="N670" s="904"/>
      <c r="O670" s="904"/>
      <c r="P670" s="904"/>
      <c r="Q670" s="904"/>
    </row>
    <row r="671" customHeight="1" spans="10:17">
      <c r="J671" s="904"/>
      <c r="K671" s="904"/>
      <c r="L671" s="904"/>
      <c r="M671" s="904"/>
      <c r="N671" s="904"/>
      <c r="O671" s="904"/>
      <c r="P671" s="904"/>
      <c r="Q671" s="904"/>
    </row>
    <row r="672" customHeight="1" spans="10:17">
      <c r="J672" s="904"/>
      <c r="K672" s="904"/>
      <c r="L672" s="904"/>
      <c r="M672" s="904"/>
      <c r="N672" s="904"/>
      <c r="O672" s="904"/>
      <c r="P672" s="904"/>
      <c r="Q672" s="904"/>
    </row>
    <row r="673" customHeight="1" spans="10:17">
      <c r="J673" s="904"/>
      <c r="K673" s="904"/>
      <c r="L673" s="904"/>
      <c r="M673" s="904"/>
      <c r="N673" s="904"/>
      <c r="O673" s="904"/>
      <c r="P673" s="904"/>
      <c r="Q673" s="904"/>
    </row>
    <row r="674" customHeight="1" spans="10:17">
      <c r="J674" s="904"/>
      <c r="K674" s="904"/>
      <c r="L674" s="904"/>
      <c r="M674" s="904"/>
      <c r="N674" s="904"/>
      <c r="O674" s="904"/>
      <c r="P674" s="904"/>
      <c r="Q674" s="904"/>
    </row>
    <row r="675" customHeight="1" spans="10:17">
      <c r="J675" s="904"/>
      <c r="K675" s="904"/>
      <c r="L675" s="904"/>
      <c r="M675" s="904"/>
      <c r="N675" s="904"/>
      <c r="O675" s="904"/>
      <c r="P675" s="904"/>
      <c r="Q675" s="904"/>
    </row>
    <row r="676" customHeight="1" spans="10:17">
      <c r="J676" s="904"/>
      <c r="K676" s="904"/>
      <c r="L676" s="904"/>
      <c r="M676" s="904"/>
      <c r="N676" s="904"/>
      <c r="O676" s="904"/>
      <c r="P676" s="904"/>
      <c r="Q676" s="904"/>
    </row>
    <row r="677" customHeight="1" spans="10:17">
      <c r="J677" s="904"/>
      <c r="K677" s="904"/>
      <c r="L677" s="904"/>
      <c r="M677" s="904"/>
      <c r="N677" s="904"/>
      <c r="O677" s="904"/>
      <c r="P677" s="904"/>
      <c r="Q677" s="904"/>
    </row>
    <row r="678" customHeight="1" spans="10:17">
      <c r="J678" s="904"/>
      <c r="K678" s="904"/>
      <c r="L678" s="904"/>
      <c r="M678" s="904"/>
      <c r="N678" s="904"/>
      <c r="O678" s="904"/>
      <c r="P678" s="904"/>
      <c r="Q678" s="904"/>
    </row>
    <row r="679" customHeight="1" spans="10:17">
      <c r="J679" s="904"/>
      <c r="K679" s="904"/>
      <c r="L679" s="904"/>
      <c r="M679" s="904"/>
      <c r="N679" s="904"/>
      <c r="O679" s="904"/>
      <c r="P679" s="904"/>
      <c r="Q679" s="904"/>
    </row>
    <row r="680" customHeight="1" spans="10:17">
      <c r="J680" s="904"/>
      <c r="K680" s="904"/>
      <c r="L680" s="904"/>
      <c r="M680" s="904"/>
      <c r="N680" s="904"/>
      <c r="O680" s="904"/>
      <c r="P680" s="904"/>
      <c r="Q680" s="904"/>
    </row>
    <row r="681" customHeight="1" spans="10:17">
      <c r="J681" s="904"/>
      <c r="K681" s="904"/>
      <c r="L681" s="904"/>
      <c r="M681" s="904"/>
      <c r="N681" s="904"/>
      <c r="O681" s="904"/>
      <c r="P681" s="904"/>
      <c r="Q681" s="904"/>
    </row>
    <row r="682" customHeight="1" spans="10:17">
      <c r="J682" s="904"/>
      <c r="K682" s="904"/>
      <c r="L682" s="904"/>
      <c r="M682" s="904"/>
      <c r="N682" s="904"/>
      <c r="O682" s="904"/>
      <c r="P682" s="904"/>
      <c r="Q682" s="904"/>
    </row>
    <row r="683" customHeight="1" spans="10:17">
      <c r="J683" s="904"/>
      <c r="K683" s="904"/>
      <c r="L683" s="904"/>
      <c r="M683" s="904"/>
      <c r="N683" s="904"/>
      <c r="O683" s="904"/>
      <c r="P683" s="904"/>
      <c r="Q683" s="904"/>
    </row>
    <row r="684" customHeight="1" spans="10:17">
      <c r="J684" s="904"/>
      <c r="K684" s="904"/>
      <c r="L684" s="904"/>
      <c r="M684" s="904"/>
      <c r="N684" s="904"/>
      <c r="O684" s="904"/>
      <c r="P684" s="904"/>
      <c r="Q684" s="904"/>
    </row>
    <row r="685" customHeight="1" spans="10:17">
      <c r="J685" s="904"/>
      <c r="K685" s="904"/>
      <c r="L685" s="904"/>
      <c r="M685" s="904"/>
      <c r="N685" s="904"/>
      <c r="O685" s="904"/>
      <c r="P685" s="904"/>
      <c r="Q685" s="904"/>
    </row>
    <row r="686" customHeight="1" spans="10:17">
      <c r="J686" s="904"/>
      <c r="K686" s="904"/>
      <c r="L686" s="904"/>
      <c r="M686" s="904"/>
      <c r="N686" s="904"/>
      <c r="O686" s="904"/>
      <c r="P686" s="904"/>
      <c r="Q686" s="904"/>
    </row>
    <row r="687" customHeight="1" spans="10:17">
      <c r="J687" s="904"/>
      <c r="K687" s="904"/>
      <c r="L687" s="904"/>
      <c r="M687" s="904"/>
      <c r="N687" s="904"/>
      <c r="O687" s="904"/>
      <c r="P687" s="904"/>
      <c r="Q687" s="904"/>
    </row>
    <row r="688" customHeight="1" spans="10:17">
      <c r="J688" s="904"/>
      <c r="K688" s="904"/>
      <c r="L688" s="904"/>
      <c r="M688" s="904"/>
      <c r="N688" s="904"/>
      <c r="O688" s="904"/>
      <c r="P688" s="904"/>
      <c r="Q688" s="904"/>
    </row>
    <row r="689" customHeight="1" spans="10:17">
      <c r="J689" s="904"/>
      <c r="K689" s="904"/>
      <c r="L689" s="904"/>
      <c r="M689" s="904"/>
      <c r="N689" s="904"/>
      <c r="O689" s="904"/>
      <c r="P689" s="904"/>
      <c r="Q689" s="904"/>
    </row>
    <row r="690" customHeight="1" spans="10:17">
      <c r="J690" s="904"/>
      <c r="K690" s="904"/>
      <c r="L690" s="904"/>
      <c r="M690" s="904"/>
      <c r="N690" s="904"/>
      <c r="O690" s="904"/>
      <c r="P690" s="904"/>
      <c r="Q690" s="904"/>
    </row>
    <row r="691" customHeight="1" spans="10:17">
      <c r="J691" s="904"/>
      <c r="K691" s="904"/>
      <c r="L691" s="904"/>
      <c r="M691" s="904"/>
      <c r="N691" s="904"/>
      <c r="O691" s="904"/>
      <c r="P691" s="904"/>
      <c r="Q691" s="904"/>
    </row>
    <row r="692" customHeight="1" spans="10:17">
      <c r="J692" s="904"/>
      <c r="K692" s="904"/>
      <c r="L692" s="904"/>
      <c r="M692" s="904"/>
      <c r="N692" s="904"/>
      <c r="O692" s="904"/>
      <c r="P692" s="904"/>
      <c r="Q692" s="904"/>
    </row>
    <row r="693" customHeight="1" spans="10:17">
      <c r="J693" s="904"/>
      <c r="K693" s="904"/>
      <c r="L693" s="904"/>
      <c r="M693" s="904"/>
      <c r="N693" s="904"/>
      <c r="O693" s="904"/>
      <c r="P693" s="904"/>
      <c r="Q693" s="904"/>
    </row>
    <row r="694" customHeight="1" spans="10:17">
      <c r="J694" s="904"/>
      <c r="K694" s="904"/>
      <c r="L694" s="904"/>
      <c r="M694" s="904"/>
      <c r="N694" s="904"/>
      <c r="O694" s="904"/>
      <c r="P694" s="904"/>
      <c r="Q694" s="904"/>
    </row>
    <row r="695" customHeight="1" spans="10:17">
      <c r="J695" s="904"/>
      <c r="K695" s="904"/>
      <c r="L695" s="904"/>
      <c r="M695" s="904"/>
      <c r="N695" s="904"/>
      <c r="O695" s="904"/>
      <c r="P695" s="904"/>
      <c r="Q695" s="904"/>
    </row>
    <row r="696" customHeight="1" spans="10:17">
      <c r="J696" s="904"/>
      <c r="K696" s="904"/>
      <c r="L696" s="904"/>
      <c r="M696" s="904"/>
      <c r="N696" s="904"/>
      <c r="O696" s="904"/>
      <c r="P696" s="904"/>
      <c r="Q696" s="904"/>
    </row>
    <row r="697" customHeight="1" spans="10:17">
      <c r="J697" s="904"/>
      <c r="K697" s="904"/>
      <c r="L697" s="904"/>
      <c r="M697" s="904"/>
      <c r="N697" s="904"/>
      <c r="O697" s="904"/>
      <c r="P697" s="904"/>
      <c r="Q697" s="904"/>
    </row>
    <row r="698" customHeight="1" spans="10:17">
      <c r="J698" s="904"/>
      <c r="K698" s="904"/>
      <c r="L698" s="904"/>
      <c r="M698" s="904"/>
      <c r="N698" s="904"/>
      <c r="O698" s="904"/>
      <c r="P698" s="904"/>
      <c r="Q698" s="904"/>
    </row>
    <row r="699" customHeight="1" spans="10:17">
      <c r="J699" s="904"/>
      <c r="K699" s="904"/>
      <c r="L699" s="904"/>
      <c r="M699" s="904"/>
      <c r="N699" s="904"/>
      <c r="O699" s="904"/>
      <c r="P699" s="904"/>
      <c r="Q699" s="904"/>
    </row>
    <row r="700" customHeight="1" spans="10:17">
      <c r="J700" s="904"/>
      <c r="K700" s="904"/>
      <c r="L700" s="904"/>
      <c r="M700" s="904"/>
      <c r="N700" s="904"/>
      <c r="O700" s="904"/>
      <c r="P700" s="904"/>
      <c r="Q700" s="904"/>
    </row>
    <row r="701" customHeight="1" spans="10:17">
      <c r="J701" s="904"/>
      <c r="K701" s="904"/>
      <c r="L701" s="904"/>
      <c r="M701" s="904"/>
      <c r="N701" s="904"/>
      <c r="O701" s="904"/>
      <c r="P701" s="904"/>
      <c r="Q701" s="904"/>
    </row>
    <row r="702" customHeight="1" spans="10:17">
      <c r="J702" s="904"/>
      <c r="K702" s="904"/>
      <c r="L702" s="904"/>
      <c r="M702" s="904"/>
      <c r="N702" s="904"/>
      <c r="O702" s="904"/>
      <c r="P702" s="904"/>
      <c r="Q702" s="904"/>
    </row>
    <row r="703" customHeight="1" spans="10:17">
      <c r="J703" s="904"/>
      <c r="K703" s="904"/>
      <c r="L703" s="904"/>
      <c r="M703" s="904"/>
      <c r="N703" s="904"/>
      <c r="O703" s="904"/>
      <c r="P703" s="904"/>
      <c r="Q703" s="904"/>
    </row>
    <row r="704" customHeight="1" spans="10:17">
      <c r="J704" s="904"/>
      <c r="K704" s="904"/>
      <c r="L704" s="904"/>
      <c r="M704" s="904"/>
      <c r="N704" s="904"/>
      <c r="O704" s="904"/>
      <c r="P704" s="904"/>
      <c r="Q704" s="904"/>
    </row>
    <row r="705" customHeight="1" spans="10:17">
      <c r="J705" s="904"/>
      <c r="K705" s="904"/>
      <c r="L705" s="904"/>
      <c r="M705" s="904"/>
      <c r="N705" s="904"/>
      <c r="O705" s="904"/>
      <c r="P705" s="904"/>
      <c r="Q705" s="904"/>
    </row>
    <row r="706" customHeight="1" spans="10:17">
      <c r="J706" s="904"/>
      <c r="K706" s="904"/>
      <c r="L706" s="904"/>
      <c r="M706" s="904"/>
      <c r="N706" s="904"/>
      <c r="O706" s="904"/>
      <c r="P706" s="904"/>
      <c r="Q706" s="904"/>
    </row>
    <row r="707" customHeight="1" spans="10:17">
      <c r="J707" s="904"/>
      <c r="K707" s="904"/>
      <c r="L707" s="904"/>
      <c r="M707" s="904"/>
      <c r="N707" s="904"/>
      <c r="O707" s="904"/>
      <c r="P707" s="904"/>
      <c r="Q707" s="904"/>
    </row>
    <row r="708" customHeight="1" spans="10:17">
      <c r="J708" s="904"/>
      <c r="K708" s="904"/>
      <c r="L708" s="904"/>
      <c r="M708" s="904"/>
      <c r="N708" s="904"/>
      <c r="O708" s="904"/>
      <c r="P708" s="904"/>
      <c r="Q708" s="904"/>
    </row>
    <row r="709" customHeight="1" spans="10:17">
      <c r="J709" s="904"/>
      <c r="K709" s="904"/>
      <c r="L709" s="904"/>
      <c r="M709" s="904"/>
      <c r="N709" s="904"/>
      <c r="O709" s="904"/>
      <c r="P709" s="904"/>
      <c r="Q709" s="904"/>
    </row>
    <row r="710" customHeight="1" spans="10:17">
      <c r="J710" s="904"/>
      <c r="K710" s="904"/>
      <c r="L710" s="904"/>
      <c r="M710" s="904"/>
      <c r="N710" s="904"/>
      <c r="O710" s="904"/>
      <c r="P710" s="904"/>
      <c r="Q710" s="904"/>
    </row>
    <row r="711" customHeight="1" spans="10:17">
      <c r="J711" s="904"/>
      <c r="K711" s="904"/>
      <c r="L711" s="904"/>
      <c r="M711" s="904"/>
      <c r="N711" s="904"/>
      <c r="O711" s="904"/>
      <c r="P711" s="904"/>
      <c r="Q711" s="904"/>
    </row>
    <row r="712" customHeight="1" spans="10:17">
      <c r="J712" s="904"/>
      <c r="K712" s="904"/>
      <c r="L712" s="904"/>
      <c r="M712" s="904"/>
      <c r="N712" s="904"/>
      <c r="O712" s="904"/>
      <c r="P712" s="904"/>
      <c r="Q712" s="904"/>
    </row>
    <row r="713" customHeight="1" spans="10:17">
      <c r="J713" s="904"/>
      <c r="K713" s="904"/>
      <c r="L713" s="904"/>
      <c r="M713" s="904"/>
      <c r="N713" s="904"/>
      <c r="O713" s="904"/>
      <c r="P713" s="904"/>
      <c r="Q713" s="904"/>
    </row>
    <row r="714" customHeight="1" spans="10:17">
      <c r="J714" s="904"/>
      <c r="K714" s="904"/>
      <c r="L714" s="904"/>
      <c r="M714" s="904"/>
      <c r="N714" s="904"/>
      <c r="O714" s="904"/>
      <c r="P714" s="904"/>
      <c r="Q714" s="904"/>
    </row>
    <row r="715" customHeight="1" spans="10:17">
      <c r="J715" s="904"/>
      <c r="K715" s="904"/>
      <c r="L715" s="904"/>
      <c r="M715" s="904"/>
      <c r="N715" s="904"/>
      <c r="O715" s="904"/>
      <c r="P715" s="904"/>
      <c r="Q715" s="904"/>
    </row>
    <row r="716" customHeight="1" spans="10:17">
      <c r="J716" s="904"/>
      <c r="K716" s="904"/>
      <c r="L716" s="904"/>
      <c r="M716" s="904"/>
      <c r="N716" s="904"/>
      <c r="O716" s="904"/>
      <c r="P716" s="904"/>
      <c r="Q716" s="904"/>
    </row>
    <row r="717" customHeight="1" spans="10:17">
      <c r="J717" s="904"/>
      <c r="K717" s="904"/>
      <c r="L717" s="904"/>
      <c r="M717" s="904"/>
      <c r="N717" s="904"/>
      <c r="O717" s="904"/>
      <c r="P717" s="904"/>
      <c r="Q717" s="904"/>
    </row>
    <row r="718" customHeight="1" spans="10:17">
      <c r="J718" s="904"/>
      <c r="K718" s="904"/>
      <c r="L718" s="904"/>
      <c r="M718" s="904"/>
      <c r="N718" s="904"/>
      <c r="O718" s="904"/>
      <c r="P718" s="904"/>
      <c r="Q718" s="904"/>
    </row>
    <row r="719" customHeight="1" spans="10:17">
      <c r="J719" s="904"/>
      <c r="K719" s="904"/>
      <c r="L719" s="904"/>
      <c r="M719" s="904"/>
      <c r="N719" s="904"/>
      <c r="O719" s="904"/>
      <c r="P719" s="904"/>
      <c r="Q719" s="904"/>
    </row>
    <row r="720" customHeight="1" spans="10:17">
      <c r="J720" s="904"/>
      <c r="K720" s="904"/>
      <c r="L720" s="904"/>
      <c r="M720" s="904"/>
      <c r="N720" s="904"/>
      <c r="O720" s="904"/>
      <c r="P720" s="904"/>
      <c r="Q720" s="904"/>
    </row>
    <row r="721" customHeight="1" spans="10:17">
      <c r="J721" s="904"/>
      <c r="K721" s="904"/>
      <c r="L721" s="904"/>
      <c r="M721" s="904"/>
      <c r="N721" s="904"/>
      <c r="O721" s="904"/>
      <c r="P721" s="904"/>
      <c r="Q721" s="904"/>
    </row>
    <row r="722" customHeight="1" spans="10:17">
      <c r="J722" s="904"/>
      <c r="K722" s="904"/>
      <c r="L722" s="904"/>
      <c r="M722" s="904"/>
      <c r="N722" s="904"/>
      <c r="O722" s="904"/>
      <c r="P722" s="904"/>
      <c r="Q722" s="904"/>
    </row>
    <row r="723" customHeight="1" spans="10:17">
      <c r="J723" s="904"/>
      <c r="K723" s="904"/>
      <c r="L723" s="904"/>
      <c r="M723" s="904"/>
      <c r="N723" s="904"/>
      <c r="O723" s="904"/>
      <c r="P723" s="904"/>
      <c r="Q723" s="904"/>
    </row>
    <row r="724" customHeight="1" spans="10:17">
      <c r="J724" s="904"/>
      <c r="K724" s="904"/>
      <c r="L724" s="904"/>
      <c r="M724" s="904"/>
      <c r="N724" s="904"/>
      <c r="O724" s="904"/>
      <c r="P724" s="904"/>
      <c r="Q724" s="904"/>
    </row>
    <row r="725" customHeight="1" spans="10:17">
      <c r="J725" s="904"/>
      <c r="K725" s="904"/>
      <c r="L725" s="904"/>
      <c r="M725" s="904"/>
      <c r="N725" s="904"/>
      <c r="O725" s="904"/>
      <c r="P725" s="904"/>
      <c r="Q725" s="904"/>
    </row>
    <row r="726" customHeight="1" spans="10:17">
      <c r="J726" s="904"/>
      <c r="K726" s="904"/>
      <c r="L726" s="904"/>
      <c r="M726" s="904"/>
      <c r="N726" s="904"/>
      <c r="O726" s="904"/>
      <c r="P726" s="904"/>
      <c r="Q726" s="904"/>
    </row>
    <row r="727" customHeight="1" spans="10:17">
      <c r="J727" s="904"/>
      <c r="K727" s="904"/>
      <c r="L727" s="904"/>
      <c r="M727" s="904"/>
      <c r="N727" s="904"/>
      <c r="O727" s="904"/>
      <c r="P727" s="904"/>
      <c r="Q727" s="904"/>
    </row>
    <row r="728" customHeight="1" spans="10:17">
      <c r="J728" s="904"/>
      <c r="K728" s="904"/>
      <c r="L728" s="904"/>
      <c r="M728" s="904"/>
      <c r="N728" s="904"/>
      <c r="O728" s="904"/>
      <c r="P728" s="904"/>
      <c r="Q728" s="904"/>
    </row>
    <row r="729" customHeight="1" spans="10:17">
      <c r="J729" s="904"/>
      <c r="K729" s="904"/>
      <c r="L729" s="904"/>
      <c r="M729" s="904"/>
      <c r="N729" s="904"/>
      <c r="O729" s="904"/>
      <c r="P729" s="904"/>
      <c r="Q729" s="904"/>
    </row>
    <row r="730" customHeight="1" spans="10:17">
      <c r="J730" s="904"/>
      <c r="K730" s="904"/>
      <c r="L730" s="904"/>
      <c r="M730" s="904"/>
      <c r="N730" s="904"/>
      <c r="O730" s="904"/>
      <c r="P730" s="904"/>
      <c r="Q730" s="904"/>
    </row>
    <row r="731" customHeight="1" spans="10:17">
      <c r="J731" s="904"/>
      <c r="K731" s="904"/>
      <c r="L731" s="904"/>
      <c r="M731" s="904"/>
      <c r="N731" s="904"/>
      <c r="O731" s="904"/>
      <c r="P731" s="904"/>
      <c r="Q731" s="904"/>
    </row>
    <row r="732" customHeight="1" spans="10:17">
      <c r="J732" s="904"/>
      <c r="K732" s="904"/>
      <c r="L732" s="904"/>
      <c r="M732" s="904"/>
      <c r="N732" s="904"/>
      <c r="O732" s="904"/>
      <c r="P732" s="904"/>
      <c r="Q732" s="904"/>
    </row>
    <row r="733" customHeight="1" spans="10:17">
      <c r="J733" s="904"/>
      <c r="K733" s="904"/>
      <c r="L733" s="904"/>
      <c r="M733" s="904"/>
      <c r="N733" s="904"/>
      <c r="O733" s="904"/>
      <c r="P733" s="904"/>
      <c r="Q733" s="904"/>
    </row>
    <row r="734" customHeight="1" spans="10:17">
      <c r="J734" s="904"/>
      <c r="K734" s="904"/>
      <c r="L734" s="904"/>
      <c r="M734" s="904"/>
      <c r="N734" s="904"/>
      <c r="O734" s="904"/>
      <c r="P734" s="904"/>
      <c r="Q734" s="904"/>
    </row>
    <row r="735" customHeight="1" spans="10:17">
      <c r="J735" s="904"/>
      <c r="K735" s="904"/>
      <c r="L735" s="904"/>
      <c r="M735" s="904"/>
      <c r="N735" s="904"/>
      <c r="O735" s="904"/>
      <c r="P735" s="904"/>
      <c r="Q735" s="904"/>
    </row>
    <row r="736" customHeight="1" spans="10:17">
      <c r="J736" s="904"/>
      <c r="K736" s="904"/>
      <c r="L736" s="904"/>
      <c r="M736" s="904"/>
      <c r="N736" s="904"/>
      <c r="O736" s="904"/>
      <c r="P736" s="904"/>
      <c r="Q736" s="904"/>
    </row>
    <row r="737" customHeight="1" spans="10:17">
      <c r="J737" s="904"/>
      <c r="K737" s="904"/>
      <c r="L737" s="904"/>
      <c r="M737" s="904"/>
      <c r="N737" s="904"/>
      <c r="O737" s="904"/>
      <c r="P737" s="904"/>
      <c r="Q737" s="904"/>
    </row>
    <row r="738" customHeight="1" spans="10:17">
      <c r="J738" s="904"/>
      <c r="K738" s="904"/>
      <c r="L738" s="904"/>
      <c r="M738" s="904"/>
      <c r="N738" s="904"/>
      <c r="O738" s="904"/>
      <c r="P738" s="904"/>
      <c r="Q738" s="904"/>
    </row>
    <row r="739" customHeight="1" spans="10:17">
      <c r="J739" s="904"/>
      <c r="K739" s="904"/>
      <c r="L739" s="904"/>
      <c r="M739" s="904"/>
      <c r="N739" s="904"/>
      <c r="O739" s="904"/>
      <c r="P739" s="904"/>
      <c r="Q739" s="904"/>
    </row>
    <row r="740" customHeight="1" spans="10:17">
      <c r="J740" s="904"/>
      <c r="K740" s="904"/>
      <c r="L740" s="904"/>
      <c r="M740" s="904"/>
      <c r="N740" s="904"/>
      <c r="O740" s="904"/>
      <c r="P740" s="904"/>
      <c r="Q740" s="904"/>
    </row>
    <row r="741" customHeight="1" spans="10:17">
      <c r="J741" s="904"/>
      <c r="K741" s="904"/>
      <c r="L741" s="904"/>
      <c r="M741" s="904"/>
      <c r="N741" s="904"/>
      <c r="O741" s="904"/>
      <c r="P741" s="904"/>
      <c r="Q741" s="904"/>
    </row>
    <row r="742" customHeight="1" spans="10:17">
      <c r="J742" s="904"/>
      <c r="K742" s="904"/>
      <c r="L742" s="904"/>
      <c r="M742" s="904"/>
      <c r="N742" s="904"/>
      <c r="O742" s="904"/>
      <c r="P742" s="904"/>
      <c r="Q742" s="904"/>
    </row>
    <row r="743" customHeight="1" spans="10:17">
      <c r="J743" s="904"/>
      <c r="K743" s="904"/>
      <c r="L743" s="904"/>
      <c r="M743" s="904"/>
      <c r="N743" s="904"/>
      <c r="O743" s="904"/>
      <c r="P743" s="904"/>
      <c r="Q743" s="904"/>
    </row>
    <row r="744" customHeight="1" spans="10:17">
      <c r="J744" s="904"/>
      <c r="K744" s="904"/>
      <c r="L744" s="904"/>
      <c r="M744" s="904"/>
      <c r="N744" s="904"/>
      <c r="O744" s="904"/>
      <c r="P744" s="904"/>
      <c r="Q744" s="904"/>
    </row>
    <row r="745" customHeight="1" spans="10:17">
      <c r="J745" s="904"/>
      <c r="K745" s="904"/>
      <c r="L745" s="904"/>
      <c r="M745" s="904"/>
      <c r="N745" s="904"/>
      <c r="O745" s="904"/>
      <c r="P745" s="904"/>
      <c r="Q745" s="904"/>
    </row>
    <row r="746" customHeight="1" spans="10:17">
      <c r="J746" s="904"/>
      <c r="K746" s="904"/>
      <c r="L746" s="904"/>
      <c r="M746" s="904"/>
      <c r="N746" s="904"/>
      <c r="O746" s="904"/>
      <c r="P746" s="904"/>
      <c r="Q746" s="904"/>
    </row>
    <row r="747" customHeight="1" spans="10:17">
      <c r="J747" s="904"/>
      <c r="K747" s="904"/>
      <c r="L747" s="904"/>
      <c r="M747" s="904"/>
      <c r="N747" s="904"/>
      <c r="O747" s="904"/>
      <c r="P747" s="904"/>
      <c r="Q747" s="904"/>
    </row>
    <row r="748" customHeight="1" spans="10:17">
      <c r="J748" s="904"/>
      <c r="K748" s="904"/>
      <c r="L748" s="904"/>
      <c r="M748" s="904"/>
      <c r="N748" s="904"/>
      <c r="O748" s="904"/>
      <c r="P748" s="904"/>
      <c r="Q748" s="904"/>
    </row>
    <row r="749" customHeight="1" spans="10:17">
      <c r="J749" s="904"/>
      <c r="K749" s="904"/>
      <c r="L749" s="904"/>
      <c r="M749" s="904"/>
      <c r="N749" s="904"/>
      <c r="O749" s="904"/>
      <c r="P749" s="904"/>
      <c r="Q749" s="904"/>
    </row>
    <row r="750" customHeight="1" spans="10:17">
      <c r="J750" s="904"/>
      <c r="K750" s="904"/>
      <c r="L750" s="904"/>
      <c r="M750" s="904"/>
      <c r="N750" s="904"/>
      <c r="O750" s="904"/>
      <c r="P750" s="904"/>
      <c r="Q750" s="904"/>
    </row>
    <row r="751" customHeight="1" spans="10:17">
      <c r="J751" s="904"/>
      <c r="K751" s="904"/>
      <c r="L751" s="904"/>
      <c r="M751" s="904"/>
      <c r="N751" s="904"/>
      <c r="O751" s="904"/>
      <c r="P751" s="904"/>
      <c r="Q751" s="904"/>
    </row>
    <row r="752" customHeight="1" spans="10:17">
      <c r="J752" s="904"/>
      <c r="K752" s="904"/>
      <c r="L752" s="904"/>
      <c r="M752" s="904"/>
      <c r="N752" s="904"/>
      <c r="O752" s="904"/>
      <c r="P752" s="904"/>
      <c r="Q752" s="904"/>
    </row>
    <row r="753" customHeight="1" spans="10:17">
      <c r="J753" s="904"/>
      <c r="K753" s="904"/>
      <c r="L753" s="904"/>
      <c r="M753" s="904"/>
      <c r="N753" s="904"/>
      <c r="O753" s="904"/>
      <c r="P753" s="904"/>
      <c r="Q753" s="904"/>
    </row>
    <row r="754" customHeight="1" spans="10:17">
      <c r="J754" s="904"/>
      <c r="K754" s="904"/>
      <c r="L754" s="904"/>
      <c r="M754" s="904"/>
      <c r="N754" s="904"/>
      <c r="O754" s="904"/>
      <c r="P754" s="904"/>
      <c r="Q754" s="904"/>
    </row>
    <row r="755" customHeight="1" spans="10:17">
      <c r="J755" s="904"/>
      <c r="K755" s="904"/>
      <c r="L755" s="904"/>
      <c r="M755" s="904"/>
      <c r="N755" s="904"/>
      <c r="O755" s="904"/>
      <c r="P755" s="904"/>
      <c r="Q755" s="904"/>
    </row>
    <row r="756" customHeight="1" spans="10:17">
      <c r="J756" s="904"/>
      <c r="K756" s="904"/>
      <c r="L756" s="904"/>
      <c r="M756" s="904"/>
      <c r="N756" s="904"/>
      <c r="O756" s="904"/>
      <c r="P756" s="904"/>
      <c r="Q756" s="904"/>
    </row>
    <row r="757" customHeight="1" spans="10:17">
      <c r="J757" s="904"/>
      <c r="K757" s="904"/>
      <c r="L757" s="904"/>
      <c r="M757" s="904"/>
      <c r="N757" s="904"/>
      <c r="O757" s="904"/>
      <c r="P757" s="904"/>
      <c r="Q757" s="904"/>
    </row>
    <row r="758" customHeight="1" spans="10:17">
      <c r="J758" s="904"/>
      <c r="K758" s="904"/>
      <c r="L758" s="904"/>
      <c r="M758" s="904"/>
      <c r="N758" s="904"/>
      <c r="O758" s="904"/>
      <c r="P758" s="904"/>
      <c r="Q758" s="904"/>
    </row>
    <row r="759" customHeight="1" spans="10:17">
      <c r="J759" s="904"/>
      <c r="K759" s="904"/>
      <c r="L759" s="904"/>
      <c r="M759" s="904"/>
      <c r="N759" s="904"/>
      <c r="O759" s="904"/>
      <c r="P759" s="904"/>
      <c r="Q759" s="904"/>
    </row>
    <row r="760" customHeight="1" spans="10:17">
      <c r="J760" s="904"/>
      <c r="K760" s="904"/>
      <c r="L760" s="904"/>
      <c r="M760" s="904"/>
      <c r="N760" s="904"/>
      <c r="O760" s="904"/>
      <c r="P760" s="904"/>
      <c r="Q760" s="904"/>
    </row>
    <row r="761" customHeight="1" spans="10:17">
      <c r="J761" s="904"/>
      <c r="K761" s="904"/>
      <c r="L761" s="904"/>
      <c r="M761" s="904"/>
      <c r="N761" s="904"/>
      <c r="O761" s="904"/>
      <c r="P761" s="904"/>
      <c r="Q761" s="904"/>
    </row>
    <row r="762" customHeight="1" spans="10:17">
      <c r="J762" s="904"/>
      <c r="K762" s="904"/>
      <c r="L762" s="904"/>
      <c r="M762" s="904"/>
      <c r="N762" s="904"/>
      <c r="O762" s="904"/>
      <c r="P762" s="904"/>
      <c r="Q762" s="904"/>
    </row>
    <row r="763" customHeight="1" spans="10:17">
      <c r="J763" s="904"/>
      <c r="K763" s="904"/>
      <c r="L763" s="904"/>
      <c r="M763" s="904"/>
      <c r="N763" s="904"/>
      <c r="O763" s="904"/>
      <c r="P763" s="904"/>
      <c r="Q763" s="904"/>
    </row>
    <row r="764" customHeight="1" spans="10:17">
      <c r="J764" s="904"/>
      <c r="K764" s="904"/>
      <c r="L764" s="904"/>
      <c r="M764" s="904"/>
      <c r="N764" s="904"/>
      <c r="O764" s="904"/>
      <c r="P764" s="904"/>
      <c r="Q764" s="904"/>
    </row>
    <row r="765" customHeight="1" spans="10:17">
      <c r="J765" s="904"/>
      <c r="K765" s="904"/>
      <c r="L765" s="904"/>
      <c r="M765" s="904"/>
      <c r="N765" s="904"/>
      <c r="O765" s="904"/>
      <c r="P765" s="904"/>
      <c r="Q765" s="904"/>
    </row>
    <row r="766" customHeight="1" spans="10:17">
      <c r="J766" s="904"/>
      <c r="K766" s="904"/>
      <c r="L766" s="904"/>
      <c r="M766" s="904"/>
      <c r="N766" s="904"/>
      <c r="O766" s="904"/>
      <c r="P766" s="904"/>
      <c r="Q766" s="904"/>
    </row>
    <row r="767" customHeight="1" spans="10:17">
      <c r="J767" s="904"/>
      <c r="K767" s="904"/>
      <c r="L767" s="904"/>
      <c r="M767" s="904"/>
      <c r="N767" s="904"/>
      <c r="O767" s="904"/>
      <c r="P767" s="904"/>
      <c r="Q767" s="904"/>
    </row>
    <row r="768" customHeight="1" spans="10:17">
      <c r="J768" s="904"/>
      <c r="K768" s="904"/>
      <c r="L768" s="904"/>
      <c r="M768" s="904"/>
      <c r="N768" s="904"/>
      <c r="O768" s="904"/>
      <c r="P768" s="904"/>
      <c r="Q768" s="904"/>
    </row>
    <row r="769" customHeight="1" spans="10:17">
      <c r="J769" s="904"/>
      <c r="K769" s="904"/>
      <c r="L769" s="904"/>
      <c r="M769" s="904"/>
      <c r="N769" s="904"/>
      <c r="O769" s="904"/>
      <c r="P769" s="904"/>
      <c r="Q769" s="904"/>
    </row>
    <row r="770" customHeight="1" spans="10:17">
      <c r="J770" s="904"/>
      <c r="K770" s="904"/>
      <c r="L770" s="904"/>
      <c r="M770" s="904"/>
      <c r="N770" s="904"/>
      <c r="O770" s="904"/>
      <c r="P770" s="904"/>
      <c r="Q770" s="904"/>
    </row>
    <row r="771" customHeight="1" spans="10:17">
      <c r="J771" s="904"/>
      <c r="K771" s="904"/>
      <c r="L771" s="904"/>
      <c r="M771" s="904"/>
      <c r="N771" s="904"/>
      <c r="O771" s="904"/>
      <c r="P771" s="904"/>
      <c r="Q771" s="904"/>
    </row>
    <row r="772" customHeight="1" spans="10:17">
      <c r="J772" s="904"/>
      <c r="K772" s="904"/>
      <c r="L772" s="904"/>
      <c r="M772" s="904"/>
      <c r="N772" s="904"/>
      <c r="O772" s="904"/>
      <c r="P772" s="904"/>
      <c r="Q772" s="904"/>
    </row>
    <row r="773" customHeight="1" spans="10:17">
      <c r="J773" s="904"/>
      <c r="K773" s="904"/>
      <c r="L773" s="904"/>
      <c r="M773" s="904"/>
      <c r="N773" s="904"/>
      <c r="O773" s="904"/>
      <c r="P773" s="904"/>
      <c r="Q773" s="904"/>
    </row>
    <row r="774" customHeight="1" spans="10:17">
      <c r="J774" s="904"/>
      <c r="K774" s="904"/>
      <c r="L774" s="904"/>
      <c r="M774" s="904"/>
      <c r="N774" s="904"/>
      <c r="O774" s="904"/>
      <c r="P774" s="904"/>
      <c r="Q774" s="904"/>
    </row>
    <row r="775" customHeight="1" spans="10:17">
      <c r="J775" s="904"/>
      <c r="K775" s="904"/>
      <c r="L775" s="904"/>
      <c r="M775" s="904"/>
      <c r="N775" s="904"/>
      <c r="O775" s="904"/>
      <c r="P775" s="904"/>
      <c r="Q775" s="904"/>
    </row>
    <row r="776" customHeight="1" spans="10:17">
      <c r="J776" s="904"/>
      <c r="K776" s="904"/>
      <c r="L776" s="904"/>
      <c r="M776" s="904"/>
      <c r="N776" s="904"/>
      <c r="O776" s="904"/>
      <c r="P776" s="904"/>
      <c r="Q776" s="904"/>
    </row>
    <row r="777" customHeight="1" spans="10:17">
      <c r="J777" s="904"/>
      <c r="K777" s="904"/>
      <c r="L777" s="904"/>
      <c r="M777" s="904"/>
      <c r="N777" s="904"/>
      <c r="O777" s="904"/>
      <c r="P777" s="904"/>
      <c r="Q777" s="904"/>
    </row>
    <row r="778" customHeight="1" spans="10:17">
      <c r="J778" s="904"/>
      <c r="K778" s="904"/>
      <c r="L778" s="904"/>
      <c r="M778" s="904"/>
      <c r="N778" s="904"/>
      <c r="O778" s="904"/>
      <c r="P778" s="904"/>
      <c r="Q778" s="904"/>
    </row>
    <row r="779" customHeight="1" spans="10:17">
      <c r="J779" s="904"/>
      <c r="K779" s="904"/>
      <c r="L779" s="904"/>
      <c r="M779" s="904"/>
      <c r="N779" s="904"/>
      <c r="O779" s="904"/>
      <c r="P779" s="904"/>
      <c r="Q779" s="904"/>
    </row>
    <row r="780" customHeight="1" spans="10:17">
      <c r="J780" s="904"/>
      <c r="K780" s="904"/>
      <c r="L780" s="904"/>
      <c r="M780" s="904"/>
      <c r="N780" s="904"/>
      <c r="O780" s="904"/>
      <c r="P780" s="904"/>
      <c r="Q780" s="904"/>
    </row>
    <row r="781" customHeight="1" spans="10:17">
      <c r="J781" s="904"/>
      <c r="K781" s="904"/>
      <c r="L781" s="904"/>
      <c r="M781" s="904"/>
      <c r="N781" s="904"/>
      <c r="O781" s="904"/>
      <c r="P781" s="904"/>
      <c r="Q781" s="904"/>
    </row>
    <row r="782" customHeight="1" spans="10:17">
      <c r="J782" s="904"/>
      <c r="K782" s="904"/>
      <c r="L782" s="904"/>
      <c r="M782" s="904"/>
      <c r="N782" s="904"/>
      <c r="O782" s="904"/>
      <c r="P782" s="904"/>
      <c r="Q782" s="904"/>
    </row>
    <row r="783" customHeight="1" spans="10:17">
      <c r="J783" s="904"/>
      <c r="K783" s="904"/>
      <c r="L783" s="904"/>
      <c r="M783" s="904"/>
      <c r="N783" s="904"/>
      <c r="O783" s="904"/>
      <c r="P783" s="904"/>
      <c r="Q783" s="904"/>
    </row>
    <row r="784" customHeight="1" spans="10:17">
      <c r="J784" s="904"/>
      <c r="K784" s="904"/>
      <c r="L784" s="904"/>
      <c r="M784" s="904"/>
      <c r="N784" s="904"/>
      <c r="O784" s="904"/>
      <c r="P784" s="904"/>
      <c r="Q784" s="904"/>
    </row>
    <row r="785" customHeight="1" spans="10:17">
      <c r="J785" s="904"/>
      <c r="K785" s="904"/>
      <c r="L785" s="904"/>
      <c r="M785" s="904"/>
      <c r="N785" s="904"/>
      <c r="O785" s="904"/>
      <c r="P785" s="904"/>
      <c r="Q785" s="904"/>
    </row>
    <row r="786" customHeight="1" spans="10:17">
      <c r="J786" s="904"/>
      <c r="K786" s="904"/>
      <c r="L786" s="904"/>
      <c r="M786" s="904"/>
      <c r="N786" s="904"/>
      <c r="O786" s="904"/>
      <c r="P786" s="904"/>
      <c r="Q786" s="904"/>
    </row>
    <row r="787" customHeight="1" spans="10:17">
      <c r="J787" s="904"/>
      <c r="K787" s="904"/>
      <c r="L787" s="904"/>
      <c r="M787" s="904"/>
      <c r="N787" s="904"/>
      <c r="O787" s="904"/>
      <c r="P787" s="904"/>
      <c r="Q787" s="904"/>
    </row>
    <row r="788" customHeight="1" spans="10:17">
      <c r="J788" s="904"/>
      <c r="K788" s="904"/>
      <c r="L788" s="904"/>
      <c r="M788" s="904"/>
      <c r="N788" s="904"/>
      <c r="O788" s="904"/>
      <c r="P788" s="904"/>
      <c r="Q788" s="904"/>
    </row>
    <row r="789" customHeight="1" spans="10:17">
      <c r="J789" s="904"/>
      <c r="K789" s="904"/>
      <c r="L789" s="904"/>
      <c r="M789" s="904"/>
      <c r="N789" s="904"/>
      <c r="O789" s="904"/>
      <c r="P789" s="904"/>
      <c r="Q789" s="904"/>
    </row>
    <row r="790" customHeight="1" spans="10:17">
      <c r="J790" s="904"/>
      <c r="K790" s="904"/>
      <c r="L790" s="904"/>
      <c r="M790" s="904"/>
      <c r="N790" s="904"/>
      <c r="O790" s="904"/>
      <c r="P790" s="904"/>
      <c r="Q790" s="904"/>
    </row>
    <row r="791" customHeight="1" spans="10:17">
      <c r="J791" s="904"/>
      <c r="K791" s="904"/>
      <c r="L791" s="904"/>
      <c r="M791" s="904"/>
      <c r="N791" s="904"/>
      <c r="O791" s="904"/>
      <c r="P791" s="904"/>
      <c r="Q791" s="904"/>
    </row>
    <row r="792" customHeight="1" spans="10:17">
      <c r="J792" s="904"/>
      <c r="K792" s="904"/>
      <c r="L792" s="904"/>
      <c r="M792" s="904"/>
      <c r="N792" s="904"/>
      <c r="O792" s="904"/>
      <c r="P792" s="904"/>
      <c r="Q792" s="904"/>
    </row>
    <row r="793" customHeight="1" spans="10:17">
      <c r="J793" s="904"/>
      <c r="K793" s="904"/>
      <c r="L793" s="904"/>
      <c r="M793" s="904"/>
      <c r="N793" s="904"/>
      <c r="O793" s="904"/>
      <c r="P793" s="904"/>
      <c r="Q793" s="904"/>
    </row>
    <row r="794" customHeight="1" spans="10:17">
      <c r="J794" s="904"/>
      <c r="K794" s="904"/>
      <c r="L794" s="904"/>
      <c r="M794" s="904"/>
      <c r="N794" s="904"/>
      <c r="O794" s="904"/>
      <c r="P794" s="904"/>
      <c r="Q794" s="904"/>
    </row>
    <row r="795" customHeight="1" spans="10:17">
      <c r="J795" s="904"/>
      <c r="K795" s="904"/>
      <c r="L795" s="904"/>
      <c r="M795" s="904"/>
      <c r="N795" s="904"/>
      <c r="O795" s="904"/>
      <c r="P795" s="904"/>
      <c r="Q795" s="904"/>
    </row>
    <row r="796" customHeight="1" spans="10:17">
      <c r="J796" s="904"/>
      <c r="K796" s="904"/>
      <c r="L796" s="904"/>
      <c r="M796" s="904"/>
      <c r="N796" s="904"/>
      <c r="O796" s="904"/>
      <c r="P796" s="904"/>
      <c r="Q796" s="904"/>
    </row>
    <row r="797" customHeight="1" spans="10:17">
      <c r="J797" s="904"/>
      <c r="K797" s="904"/>
      <c r="L797" s="904"/>
      <c r="M797" s="904"/>
      <c r="N797" s="904"/>
      <c r="O797" s="904"/>
      <c r="P797" s="904"/>
      <c r="Q797" s="904"/>
    </row>
    <row r="798" customHeight="1" spans="10:17">
      <c r="J798" s="904"/>
      <c r="K798" s="904"/>
      <c r="L798" s="904"/>
      <c r="M798" s="904"/>
      <c r="N798" s="904"/>
      <c r="O798" s="904"/>
      <c r="P798" s="904"/>
      <c r="Q798" s="904"/>
    </row>
    <row r="799" customHeight="1" spans="10:17">
      <c r="J799" s="904"/>
      <c r="K799" s="904"/>
      <c r="L799" s="904"/>
      <c r="M799" s="904"/>
      <c r="N799" s="904"/>
      <c r="O799" s="904"/>
      <c r="P799" s="904"/>
      <c r="Q799" s="904"/>
    </row>
    <row r="800" customHeight="1" spans="10:17">
      <c r="J800" s="904"/>
      <c r="K800" s="904"/>
      <c r="L800" s="904"/>
      <c r="M800" s="904"/>
      <c r="N800" s="904"/>
      <c r="O800" s="904"/>
      <c r="P800" s="904"/>
      <c r="Q800" s="904"/>
    </row>
    <row r="801" customHeight="1" spans="10:17">
      <c r="J801" s="904"/>
      <c r="K801" s="904"/>
      <c r="L801" s="904"/>
      <c r="M801" s="904"/>
      <c r="N801" s="904"/>
      <c r="O801" s="904"/>
      <c r="P801" s="904"/>
      <c r="Q801" s="904"/>
    </row>
    <row r="802" customHeight="1" spans="10:17">
      <c r="J802" s="904"/>
      <c r="K802" s="904"/>
      <c r="L802" s="904"/>
      <c r="M802" s="904"/>
      <c r="N802" s="904"/>
      <c r="O802" s="904"/>
      <c r="P802" s="904"/>
      <c r="Q802" s="904"/>
    </row>
    <row r="803" customHeight="1" spans="10:17">
      <c r="J803" s="904"/>
      <c r="K803" s="904"/>
      <c r="L803" s="904"/>
      <c r="M803" s="904"/>
      <c r="N803" s="904"/>
      <c r="O803" s="904"/>
      <c r="P803" s="904"/>
      <c r="Q803" s="904"/>
    </row>
    <row r="804" customHeight="1" spans="10:17">
      <c r="J804" s="904"/>
      <c r="K804" s="904"/>
      <c r="L804" s="904"/>
      <c r="M804" s="904"/>
      <c r="N804" s="904"/>
      <c r="O804" s="904"/>
      <c r="P804" s="904"/>
      <c r="Q804" s="904"/>
    </row>
    <row r="805" customHeight="1" spans="10:17">
      <c r="J805" s="904"/>
      <c r="K805" s="904"/>
      <c r="L805" s="904"/>
      <c r="M805" s="904"/>
      <c r="N805" s="904"/>
      <c r="O805" s="904"/>
      <c r="P805" s="904"/>
      <c r="Q805" s="904"/>
    </row>
    <row r="806" customHeight="1" spans="10:17">
      <c r="J806" s="904"/>
      <c r="K806" s="904"/>
      <c r="L806" s="904"/>
      <c r="M806" s="904"/>
      <c r="N806" s="904"/>
      <c r="O806" s="904"/>
      <c r="P806" s="904"/>
      <c r="Q806" s="904"/>
    </row>
    <row r="807" customHeight="1" spans="10:17">
      <c r="J807" s="904"/>
      <c r="K807" s="904"/>
      <c r="L807" s="904"/>
      <c r="M807" s="904"/>
      <c r="N807" s="904"/>
      <c r="O807" s="904"/>
      <c r="P807" s="904"/>
      <c r="Q807" s="904"/>
    </row>
    <row r="808" customHeight="1" spans="10:17">
      <c r="J808" s="904"/>
      <c r="K808" s="904"/>
      <c r="L808" s="904"/>
      <c r="M808" s="904"/>
      <c r="N808" s="904"/>
      <c r="O808" s="904"/>
      <c r="P808" s="904"/>
      <c r="Q808" s="904"/>
    </row>
    <row r="809" customHeight="1" spans="10:17">
      <c r="J809" s="904"/>
      <c r="K809" s="904"/>
      <c r="L809" s="904"/>
      <c r="M809" s="904"/>
      <c r="N809" s="904"/>
      <c r="O809" s="904"/>
      <c r="P809" s="904"/>
      <c r="Q809" s="904"/>
    </row>
    <row r="810" customHeight="1" spans="10:17">
      <c r="J810" s="904"/>
      <c r="K810" s="904"/>
      <c r="L810" s="904"/>
      <c r="M810" s="904"/>
      <c r="N810" s="904"/>
      <c r="O810" s="904"/>
      <c r="P810" s="904"/>
      <c r="Q810" s="904"/>
    </row>
    <row r="811" customHeight="1" spans="10:17">
      <c r="J811" s="904"/>
      <c r="K811" s="904"/>
      <c r="L811" s="904"/>
      <c r="M811" s="904"/>
      <c r="N811" s="904"/>
      <c r="O811" s="904"/>
      <c r="P811" s="904"/>
      <c r="Q811" s="904"/>
    </row>
    <row r="812" customHeight="1" spans="10:17">
      <c r="J812" s="904"/>
      <c r="K812" s="904"/>
      <c r="L812" s="904"/>
      <c r="M812" s="904"/>
      <c r="N812" s="904"/>
      <c r="O812" s="904"/>
      <c r="P812" s="904"/>
      <c r="Q812" s="904"/>
    </row>
    <row r="813" customHeight="1" spans="10:17">
      <c r="J813" s="904"/>
      <c r="K813" s="904"/>
      <c r="L813" s="904"/>
      <c r="M813" s="904"/>
      <c r="N813" s="904"/>
      <c r="O813" s="904"/>
      <c r="P813" s="904"/>
      <c r="Q813" s="904"/>
    </row>
    <row r="814" customHeight="1" spans="10:17">
      <c r="J814" s="904"/>
      <c r="K814" s="904"/>
      <c r="L814" s="904"/>
      <c r="M814" s="904"/>
      <c r="N814" s="904"/>
      <c r="O814" s="904"/>
      <c r="P814" s="904"/>
      <c r="Q814" s="904"/>
    </row>
    <row r="815" customHeight="1" spans="10:17">
      <c r="J815" s="904"/>
      <c r="K815" s="904"/>
      <c r="L815" s="904"/>
      <c r="M815" s="904"/>
      <c r="N815" s="904"/>
      <c r="O815" s="904"/>
      <c r="P815" s="904"/>
      <c r="Q815" s="904"/>
    </row>
    <row r="816" customHeight="1" spans="10:17">
      <c r="J816" s="904"/>
      <c r="K816" s="904"/>
      <c r="L816" s="904"/>
      <c r="M816" s="904"/>
      <c r="N816" s="904"/>
      <c r="O816" s="904"/>
      <c r="P816" s="904"/>
      <c r="Q816" s="904"/>
    </row>
    <row r="817" customHeight="1" spans="10:17">
      <c r="J817" s="904"/>
      <c r="K817" s="904"/>
      <c r="L817" s="904"/>
      <c r="M817" s="904"/>
      <c r="N817" s="904"/>
      <c r="O817" s="904"/>
      <c r="P817" s="904"/>
      <c r="Q817" s="904"/>
    </row>
    <row r="818" customHeight="1" spans="10:17">
      <c r="J818" s="904"/>
      <c r="K818" s="904"/>
      <c r="L818" s="904"/>
      <c r="M818" s="904"/>
      <c r="N818" s="904"/>
      <c r="O818" s="904"/>
      <c r="P818" s="904"/>
      <c r="Q818" s="904"/>
    </row>
    <row r="819" customHeight="1" spans="10:17">
      <c r="J819" s="904"/>
      <c r="K819" s="904"/>
      <c r="L819" s="904"/>
      <c r="M819" s="904"/>
      <c r="N819" s="904"/>
      <c r="O819" s="904"/>
      <c r="P819" s="904"/>
      <c r="Q819" s="904"/>
    </row>
    <row r="820" customHeight="1" spans="10:17">
      <c r="J820" s="904"/>
      <c r="K820" s="904"/>
      <c r="L820" s="904"/>
      <c r="M820" s="904"/>
      <c r="N820" s="904"/>
      <c r="O820" s="904"/>
      <c r="P820" s="904"/>
      <c r="Q820" s="904"/>
    </row>
    <row r="821" customHeight="1" spans="10:17">
      <c r="J821" s="904"/>
      <c r="K821" s="904"/>
      <c r="L821" s="904"/>
      <c r="M821" s="904"/>
      <c r="N821" s="904"/>
      <c r="O821" s="904"/>
      <c r="P821" s="904"/>
      <c r="Q821" s="904"/>
    </row>
    <row r="822" customHeight="1" spans="10:17">
      <c r="J822" s="904"/>
      <c r="K822" s="904"/>
      <c r="L822" s="904"/>
      <c r="M822" s="904"/>
      <c r="N822" s="904"/>
      <c r="O822" s="904"/>
      <c r="P822" s="904"/>
      <c r="Q822" s="904"/>
    </row>
    <row r="823" customHeight="1" spans="10:17">
      <c r="J823" s="904"/>
      <c r="K823" s="904"/>
      <c r="L823" s="904"/>
      <c r="M823" s="904"/>
      <c r="N823" s="904"/>
      <c r="O823" s="904"/>
      <c r="P823" s="904"/>
      <c r="Q823" s="904"/>
    </row>
    <row r="824" customHeight="1" spans="10:17">
      <c r="J824" s="904"/>
      <c r="K824" s="904"/>
      <c r="L824" s="904"/>
      <c r="M824" s="904"/>
      <c r="N824" s="904"/>
      <c r="O824" s="904"/>
      <c r="P824" s="904"/>
      <c r="Q824" s="904"/>
    </row>
    <row r="825" customHeight="1" spans="10:17">
      <c r="J825" s="904"/>
      <c r="K825" s="904"/>
      <c r="L825" s="904"/>
      <c r="M825" s="904"/>
      <c r="N825" s="904"/>
      <c r="O825" s="904"/>
      <c r="P825" s="904"/>
      <c r="Q825" s="904"/>
    </row>
    <row r="826" customHeight="1" spans="10:17">
      <c r="J826" s="904"/>
      <c r="K826" s="904"/>
      <c r="L826" s="904"/>
      <c r="M826" s="904"/>
      <c r="N826" s="904"/>
      <c r="O826" s="904"/>
      <c r="P826" s="904"/>
      <c r="Q826" s="904"/>
    </row>
    <row r="827" customHeight="1" spans="10:17">
      <c r="J827" s="904"/>
      <c r="K827" s="904"/>
      <c r="L827" s="904"/>
      <c r="M827" s="904"/>
      <c r="N827" s="904"/>
      <c r="O827" s="904"/>
      <c r="P827" s="904"/>
      <c r="Q827" s="904"/>
    </row>
    <row r="828" customHeight="1" spans="10:17">
      <c r="J828" s="904"/>
      <c r="K828" s="904"/>
      <c r="L828" s="904"/>
      <c r="M828" s="904"/>
      <c r="N828" s="904"/>
      <c r="O828" s="904"/>
      <c r="P828" s="904"/>
      <c r="Q828" s="904"/>
    </row>
    <row r="829" customHeight="1" spans="10:17">
      <c r="J829" s="904"/>
      <c r="K829" s="904"/>
      <c r="L829" s="904"/>
      <c r="M829" s="904"/>
      <c r="N829" s="904"/>
      <c r="O829" s="904"/>
      <c r="P829" s="904"/>
      <c r="Q829" s="904"/>
    </row>
    <row r="830" customHeight="1" spans="10:17">
      <c r="J830" s="904"/>
      <c r="K830" s="904"/>
      <c r="L830" s="904"/>
      <c r="M830" s="904"/>
      <c r="N830" s="904"/>
      <c r="O830" s="904"/>
      <c r="P830" s="904"/>
      <c r="Q830" s="904"/>
    </row>
    <row r="831" customHeight="1" spans="10:17">
      <c r="J831" s="904"/>
      <c r="K831" s="904"/>
      <c r="L831" s="904"/>
      <c r="M831" s="904"/>
      <c r="N831" s="904"/>
      <c r="O831" s="904"/>
      <c r="P831" s="904"/>
      <c r="Q831" s="904"/>
    </row>
    <row r="832" customHeight="1" spans="10:17">
      <c r="J832" s="904"/>
      <c r="K832" s="904"/>
      <c r="L832" s="904"/>
      <c r="M832" s="904"/>
      <c r="N832" s="904"/>
      <c r="O832" s="904"/>
      <c r="P832" s="904"/>
      <c r="Q832" s="904"/>
    </row>
    <row r="833" customHeight="1" spans="10:17">
      <c r="J833" s="904"/>
      <c r="K833" s="904"/>
      <c r="L833" s="904"/>
      <c r="M833" s="904"/>
      <c r="N833" s="904"/>
      <c r="O833" s="904"/>
      <c r="P833" s="904"/>
      <c r="Q833" s="904"/>
    </row>
    <row r="834" customHeight="1" spans="10:17">
      <c r="J834" s="904"/>
      <c r="K834" s="904"/>
      <c r="L834" s="904"/>
      <c r="M834" s="904"/>
      <c r="N834" s="904"/>
      <c r="O834" s="904"/>
      <c r="P834" s="904"/>
      <c r="Q834" s="904"/>
    </row>
    <row r="835" customHeight="1" spans="10:17">
      <c r="J835" s="904"/>
      <c r="K835" s="904"/>
      <c r="L835" s="904"/>
      <c r="M835" s="904"/>
      <c r="N835" s="904"/>
      <c r="O835" s="904"/>
      <c r="P835" s="904"/>
      <c r="Q835" s="904"/>
    </row>
    <row r="836" customHeight="1" spans="10:17">
      <c r="J836" s="904"/>
      <c r="K836" s="904"/>
      <c r="L836" s="904"/>
      <c r="M836" s="904"/>
      <c r="N836" s="904"/>
      <c r="O836" s="904"/>
      <c r="P836" s="904"/>
      <c r="Q836" s="904"/>
    </row>
    <row r="837" customHeight="1" spans="10:17">
      <c r="J837" s="904"/>
      <c r="K837" s="904"/>
      <c r="L837" s="904"/>
      <c r="M837" s="904"/>
      <c r="N837" s="904"/>
      <c r="O837" s="904"/>
      <c r="P837" s="904"/>
      <c r="Q837" s="904"/>
    </row>
    <row r="838" customHeight="1" spans="10:17">
      <c r="J838" s="904"/>
      <c r="K838" s="904"/>
      <c r="L838" s="904"/>
      <c r="M838" s="904"/>
      <c r="N838" s="904"/>
      <c r="O838" s="904"/>
      <c r="P838" s="904"/>
      <c r="Q838" s="904"/>
    </row>
    <row r="839" customHeight="1" spans="10:17">
      <c r="J839" s="904"/>
      <c r="K839" s="904"/>
      <c r="L839" s="904"/>
      <c r="M839" s="904"/>
      <c r="N839" s="904"/>
      <c r="O839" s="904"/>
      <c r="P839" s="904"/>
      <c r="Q839" s="904"/>
    </row>
    <row r="840" customHeight="1" spans="10:17">
      <c r="J840" s="904"/>
      <c r="K840" s="904"/>
      <c r="L840" s="904"/>
      <c r="M840" s="904"/>
      <c r="N840" s="904"/>
      <c r="O840" s="904"/>
      <c r="P840" s="904"/>
      <c r="Q840" s="904"/>
    </row>
    <row r="841" customHeight="1" spans="10:17">
      <c r="J841" s="904"/>
      <c r="K841" s="904"/>
      <c r="L841" s="904"/>
      <c r="M841" s="904"/>
      <c r="N841" s="904"/>
      <c r="O841" s="904"/>
      <c r="P841" s="904"/>
      <c r="Q841" s="904"/>
    </row>
    <row r="842" customHeight="1" spans="10:17">
      <c r="J842" s="904"/>
      <c r="K842" s="904"/>
      <c r="L842" s="904"/>
      <c r="M842" s="904"/>
      <c r="N842" s="904"/>
      <c r="O842" s="904"/>
      <c r="P842" s="904"/>
      <c r="Q842" s="904"/>
    </row>
  </sheetData>
  <mergeCells count="21">
    <mergeCell ref="A2:U2"/>
    <mergeCell ref="A3:U3"/>
    <mergeCell ref="J5:P5"/>
    <mergeCell ref="A24:C24"/>
    <mergeCell ref="A25:C25"/>
    <mergeCell ref="A26:C26"/>
    <mergeCell ref="A27:C27"/>
    <mergeCell ref="A5:A6"/>
    <mergeCell ref="B5:B6"/>
    <mergeCell ref="C5:C6"/>
    <mergeCell ref="D5:D6"/>
    <mergeCell ref="E5:E6"/>
    <mergeCell ref="F5:F6"/>
    <mergeCell ref="G5:G6"/>
    <mergeCell ref="H5:H6"/>
    <mergeCell ref="I5:I6"/>
    <mergeCell ref="Q5:Q6"/>
    <mergeCell ref="R5:R6"/>
    <mergeCell ref="S5:S6"/>
    <mergeCell ref="T5:T6"/>
    <mergeCell ref="U5:U6"/>
  </mergeCells>
  <hyperlinks>
    <hyperlink ref="A1" location="索引目录!D17" display="返回索引页"/>
    <hyperlink ref="B1" location="流动汇总!B13" display="返回 "/>
  </hyperlinks>
  <printOptions horizontalCentered="1"/>
  <pageMargins left="0.354166666666667" right="0.354166666666667" top="0.629861111111111" bottom="0.786805555555556" header="0.786805555555556" footer="0.511805555555556"/>
  <pageSetup paperSize="9" scale="54" fitToHeight="0" orientation="landscape"/>
  <headerFooter alignWithMargins="0">
    <oddHeader>&amp;R&amp;"宋体,常规"&amp;10表&amp;"Times New Roman,常规"3-8
&amp;"宋体,常规"共&amp;"Times New Roman,常规"&amp;N&amp;"宋体,常规"页第&amp;"Times New Roman,常规"&amp;P&amp;"宋体,常规"页</oddHead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2"/>
    <pageSetUpPr fitToPage="1"/>
  </sheetPr>
  <dimension ref="A1:I29"/>
  <sheetViews>
    <sheetView topLeftCell="A7" workbookViewId="0">
      <selection activeCell="H13" sqref="H13"/>
    </sheetView>
  </sheetViews>
  <sheetFormatPr defaultColWidth="9" defaultRowHeight="15.75" customHeight="1"/>
  <cols>
    <col min="1" max="1" width="6.9" customWidth="1"/>
    <col min="2" max="2" width="25.5" customWidth="1"/>
    <col min="3" max="3" width="19.1" customWidth="1" outlineLevel="1"/>
    <col min="4" max="7" width="19.1" customWidth="1"/>
    <col min="8" max="8" width="14" customWidth="1"/>
  </cols>
  <sheetData>
    <row r="1" spans="1:9">
      <c r="A1" s="1" t="s">
        <v>421</v>
      </c>
      <c r="B1" s="2" t="s">
        <v>462</v>
      </c>
      <c r="C1" s="3"/>
      <c r="D1" s="3"/>
      <c r="E1" s="3"/>
      <c r="F1" s="3"/>
      <c r="G1" s="3"/>
      <c r="H1" s="3"/>
    </row>
    <row r="2" ht="30" customHeight="1" spans="1:9">
      <c r="A2" s="4" t="s">
        <v>663</v>
      </c>
      <c r="B2" s="4"/>
      <c r="C2" s="4"/>
      <c r="D2" s="4"/>
      <c r="E2" s="4"/>
      <c r="F2" s="4"/>
      <c r="G2" s="4"/>
      <c r="H2" s="4"/>
    </row>
    <row r="3" ht="14.1" customHeight="1" spans="1:9">
      <c r="A3" s="5" t="e">
        <f>CONCATENATE(#REF!,#REF!,#REF!,#REF!,#REF!,#REF!,#REF!)</f>
        <v>#REF!</v>
      </c>
      <c r="B3" s="5"/>
      <c r="C3" s="5"/>
      <c r="D3" s="5"/>
      <c r="E3" s="5"/>
      <c r="F3" s="5"/>
      <c r="G3" s="5"/>
      <c r="H3" s="5"/>
    </row>
    <row r="4" customHeight="1" spans="1:9">
      <c r="A4" s="7" t="e">
        <f>#REF!&amp;#REF!</f>
        <v>#REF!</v>
      </c>
      <c r="H4" s="41" t="s">
        <v>464</v>
      </c>
    </row>
    <row r="5" ht="27.9" customHeight="1" spans="1:9">
      <c r="A5" s="42" t="s">
        <v>561</v>
      </c>
      <c r="B5" s="42" t="s">
        <v>562</v>
      </c>
      <c r="C5" s="43" t="s">
        <v>467</v>
      </c>
      <c r="D5" s="42" t="s">
        <v>426</v>
      </c>
      <c r="E5" s="899" t="s">
        <v>664</v>
      </c>
      <c r="F5" s="42" t="s">
        <v>427</v>
      </c>
      <c r="G5" s="44" t="s">
        <v>563</v>
      </c>
      <c r="H5" s="42" t="s">
        <v>469</v>
      </c>
      <c r="I5" s="893" t="s">
        <v>470</v>
      </c>
    </row>
    <row r="6" customHeight="1" spans="1:9">
      <c r="A6" s="46" t="s">
        <v>665</v>
      </c>
      <c r="B6" s="171" t="s">
        <v>666</v>
      </c>
      <c r="C6" s="15">
        <f>原材料!H27</f>
        <v>0</v>
      </c>
      <c r="D6" s="16">
        <f>原材料!M27</f>
        <v>0</v>
      </c>
      <c r="E6" s="16">
        <f>原材料!N27</f>
        <v>0</v>
      </c>
      <c r="F6" s="16">
        <f>原材料!R27</f>
        <v>0</v>
      </c>
      <c r="G6" s="16">
        <f t="shared" ref="G6:G25" si="0">F6-(D6-E6)</f>
        <v>0</v>
      </c>
      <c r="H6" s="47" t="str">
        <f t="shared" ref="H6:H25" si="1">IF(D6-E6=0,"",G6/(D6-E6)*100)</f>
        <v/>
      </c>
      <c r="I6" s="900" t="str">
        <f>IF(F6="","",IF(G6=0,"正常","非正常核查原因"))</f>
        <v>正常</v>
      </c>
    </row>
    <row r="7" customHeight="1" spans="1:9">
      <c r="A7" s="46" t="s">
        <v>667</v>
      </c>
      <c r="B7" s="171" t="s">
        <v>668</v>
      </c>
      <c r="C7" s="15">
        <f>'材料采购（在途物资）'!G27</f>
        <v>0</v>
      </c>
      <c r="D7" s="16">
        <f>'材料采购（在途物资）'!K27</f>
        <v>0</v>
      </c>
      <c r="E7" s="16">
        <f>'材料采购（在途物资）'!L27</f>
        <v>0</v>
      </c>
      <c r="F7" s="16">
        <f>'材料采购（在途物资）'!O27</f>
        <v>0</v>
      </c>
      <c r="G7" s="16">
        <f t="shared" si="0"/>
        <v>0</v>
      </c>
      <c r="H7" s="47" t="str">
        <f t="shared" si="1"/>
        <v/>
      </c>
      <c r="I7" s="900" t="str">
        <f>IF(F7="","",IF(G7=0,"正常","非正常核查原因"))</f>
        <v>正常</v>
      </c>
    </row>
    <row r="8" customHeight="1" spans="1:9">
      <c r="A8" s="901" t="s">
        <v>669</v>
      </c>
      <c r="B8" s="171" t="s">
        <v>670</v>
      </c>
      <c r="C8" s="132">
        <f>在库低值易耗品!G27</f>
        <v>0</v>
      </c>
      <c r="D8" s="131">
        <f>在库低值易耗品!K27</f>
        <v>0</v>
      </c>
      <c r="E8" s="131">
        <f>在库低值易耗品!L27</f>
        <v>0</v>
      </c>
      <c r="F8" s="131">
        <f>在库低值易耗品!O27</f>
        <v>0</v>
      </c>
      <c r="G8" s="16">
        <f t="shared" si="0"/>
        <v>0</v>
      </c>
      <c r="H8" s="47" t="str">
        <f t="shared" si="1"/>
        <v/>
      </c>
      <c r="I8" s="900" t="str">
        <f>IF(F8="","",IF(G8=0,"正常","非正常核查原因"))</f>
        <v>正常</v>
      </c>
    </row>
    <row r="9" customHeight="1" spans="1:9">
      <c r="A9" s="901" t="s">
        <v>671</v>
      </c>
      <c r="B9" s="171" t="s">
        <v>672</v>
      </c>
      <c r="C9" s="132">
        <f>包装物!G27</f>
        <v>0</v>
      </c>
      <c r="D9" s="131">
        <f>包装物!K27</f>
        <v>0</v>
      </c>
      <c r="E9" s="131">
        <f>包装物!L27</f>
        <v>0</v>
      </c>
      <c r="F9" s="131">
        <f>包装物!O27</f>
        <v>0</v>
      </c>
      <c r="G9" s="16">
        <f t="shared" si="0"/>
        <v>0</v>
      </c>
      <c r="H9" s="47" t="str">
        <f t="shared" si="1"/>
        <v/>
      </c>
      <c r="I9" s="900" t="str">
        <f>IF(F9="","",IF(G9=0,"正常","非正常核查原因"))</f>
        <v>正常</v>
      </c>
    </row>
    <row r="10" customHeight="1" spans="1:9">
      <c r="A10" s="901" t="s">
        <v>673</v>
      </c>
      <c r="B10" s="171" t="s">
        <v>674</v>
      </c>
      <c r="C10" s="132">
        <f>委托加工物资!H27</f>
        <v>0</v>
      </c>
      <c r="D10" s="131">
        <f>委托加工物资!L27</f>
        <v>0</v>
      </c>
      <c r="E10" s="131">
        <f>委托加工物资!M27</f>
        <v>0</v>
      </c>
      <c r="F10" s="131">
        <f>委托加工物资!P27</f>
        <v>0</v>
      </c>
      <c r="G10" s="16">
        <f t="shared" si="0"/>
        <v>0</v>
      </c>
      <c r="H10" s="47" t="str">
        <f t="shared" si="1"/>
        <v/>
      </c>
      <c r="I10" s="900" t="str">
        <f>IF(F10="","",IF(G10=0,"正常","非正常核查原因"))</f>
        <v>正常</v>
      </c>
    </row>
    <row r="11" customHeight="1" spans="1:9">
      <c r="A11" s="901" t="s">
        <v>675</v>
      </c>
      <c r="B11" s="171" t="s">
        <v>676</v>
      </c>
      <c r="C11" s="132">
        <f>'产成品（库存商品）'!K27</f>
        <v>0</v>
      </c>
      <c r="D11" s="131">
        <f>'产成品（库存商品）'!P27</f>
        <v>0</v>
      </c>
      <c r="E11" s="131">
        <f>'产成品（库存商品）'!Q27</f>
        <v>0</v>
      </c>
      <c r="F11" s="131">
        <f>'产成品（库存商品）'!V27</f>
        <v>0</v>
      </c>
      <c r="G11" s="16">
        <f t="shared" si="0"/>
        <v>0</v>
      </c>
      <c r="H11" s="47" t="str">
        <f t="shared" si="1"/>
        <v/>
      </c>
      <c r="I11" s="48" t="str">
        <f t="shared" ref="I11:I17" si="2">IF(F11="","",IF(G11=0,"正常",IF(ABS(H11)&gt;=30,"非正常核查原因","正常")))</f>
        <v>正常</v>
      </c>
    </row>
    <row r="12" customHeight="1" spans="1:9">
      <c r="A12" s="901" t="s">
        <v>677</v>
      </c>
      <c r="B12" s="171" t="s">
        <v>678</v>
      </c>
      <c r="C12" s="132">
        <f>开发产品!AA27</f>
        <v>0</v>
      </c>
      <c r="D12" s="131">
        <f>开发产品!AN27</f>
        <v>0</v>
      </c>
      <c r="E12" s="131">
        <f>开发产品!AO27</f>
        <v>0</v>
      </c>
      <c r="F12" s="131">
        <f>开发产品!AP27</f>
        <v>0</v>
      </c>
      <c r="G12" s="16">
        <f t="shared" si="0"/>
        <v>0</v>
      </c>
      <c r="H12" s="47" t="str">
        <f t="shared" si="1"/>
        <v/>
      </c>
      <c r="I12" s="48" t="str">
        <f t="shared" si="2"/>
        <v>正常</v>
      </c>
    </row>
    <row r="13" customHeight="1" spans="1:9">
      <c r="A13" s="901" t="s">
        <v>679</v>
      </c>
      <c r="B13" s="171" t="s">
        <v>680</v>
      </c>
      <c r="C13" s="132">
        <f>出租开发产品!AA27</f>
        <v>0</v>
      </c>
      <c r="D13" s="131">
        <f>出租开发产品!AD27</f>
        <v>0</v>
      </c>
      <c r="E13" s="131">
        <f>出租开发产品!AE27</f>
        <v>0</v>
      </c>
      <c r="F13" s="131">
        <f>出租开发产品!AF27</f>
        <v>0</v>
      </c>
      <c r="G13" s="16">
        <f t="shared" si="0"/>
        <v>0</v>
      </c>
      <c r="H13" s="47" t="str">
        <f t="shared" si="1"/>
        <v/>
      </c>
      <c r="I13" s="48" t="str">
        <f t="shared" si="2"/>
        <v>正常</v>
      </c>
    </row>
    <row r="14" customHeight="1" spans="1:9">
      <c r="A14" s="901" t="s">
        <v>681</v>
      </c>
      <c r="B14" s="902" t="s">
        <v>682</v>
      </c>
      <c r="C14" s="132">
        <f>'在产品（自制半成品）'!G27</f>
        <v>0</v>
      </c>
      <c r="D14" s="131">
        <f>'在产品（自制半成品）'!K27</f>
        <v>0</v>
      </c>
      <c r="E14" s="131">
        <f>'在产品（自制半成品）'!L27</f>
        <v>0</v>
      </c>
      <c r="F14" s="131">
        <f>'在产品（自制半成品）'!S27</f>
        <v>0</v>
      </c>
      <c r="G14" s="16">
        <f t="shared" si="0"/>
        <v>0</v>
      </c>
      <c r="H14" s="47" t="str">
        <f t="shared" si="1"/>
        <v/>
      </c>
      <c r="I14" s="48" t="str">
        <f t="shared" si="2"/>
        <v>正常</v>
      </c>
    </row>
    <row r="15" customHeight="1" spans="1:9">
      <c r="A15" s="901" t="s">
        <v>683</v>
      </c>
      <c r="B15" s="902" t="s">
        <v>684</v>
      </c>
      <c r="C15" s="132">
        <f>开发成本!AD27</f>
        <v>0</v>
      </c>
      <c r="D15" s="131">
        <f>开发成本!AQ27</f>
        <v>0</v>
      </c>
      <c r="E15" s="131">
        <f>开发成本!AR27</f>
        <v>0</v>
      </c>
      <c r="F15" s="131">
        <f>开发成本!AS27</f>
        <v>0</v>
      </c>
      <c r="G15" s="16">
        <f t="shared" si="0"/>
        <v>0</v>
      </c>
      <c r="H15" s="47" t="str">
        <f t="shared" si="1"/>
        <v/>
      </c>
      <c r="I15" s="48" t="str">
        <f t="shared" si="2"/>
        <v>正常</v>
      </c>
    </row>
    <row r="16" customHeight="1" spans="1:9">
      <c r="A16" s="901" t="s">
        <v>685</v>
      </c>
      <c r="B16" s="902" t="s">
        <v>686</v>
      </c>
      <c r="C16" s="132">
        <f>分期收款发出商品!H27</f>
        <v>0</v>
      </c>
      <c r="D16" s="131">
        <f>分期收款发出商品!L27</f>
        <v>0</v>
      </c>
      <c r="E16" s="131">
        <f>分期收款发出商品!M27</f>
        <v>0</v>
      </c>
      <c r="F16" s="131">
        <f>分期收款发出商品!P27</f>
        <v>0</v>
      </c>
      <c r="G16" s="16">
        <f t="shared" si="0"/>
        <v>0</v>
      </c>
      <c r="H16" s="47" t="str">
        <f t="shared" si="1"/>
        <v/>
      </c>
      <c r="I16" s="48" t="str">
        <f t="shared" si="2"/>
        <v>正常</v>
      </c>
    </row>
    <row r="17" customHeight="1" spans="1:9">
      <c r="A17" s="901" t="s">
        <v>687</v>
      </c>
      <c r="B17" s="902" t="s">
        <v>688</v>
      </c>
      <c r="C17" s="132">
        <f>在用低值易耗品!J27</f>
        <v>0</v>
      </c>
      <c r="D17" s="131">
        <f>在用低值易耗品!M27</f>
        <v>0</v>
      </c>
      <c r="E17" s="131">
        <f>在用低值易耗品!N27</f>
        <v>0</v>
      </c>
      <c r="F17" s="131">
        <f>在用低值易耗品!R27</f>
        <v>0</v>
      </c>
      <c r="G17" s="16">
        <f t="shared" si="0"/>
        <v>0</v>
      </c>
      <c r="H17" s="47" t="str">
        <f t="shared" si="1"/>
        <v/>
      </c>
      <c r="I17" s="48" t="str">
        <f t="shared" si="2"/>
        <v>正常</v>
      </c>
    </row>
    <row r="18" customHeight="1" spans="1:9">
      <c r="A18" s="901" t="s">
        <v>689</v>
      </c>
      <c r="B18" s="902" t="s">
        <v>690</v>
      </c>
      <c r="C18" s="132">
        <f>委托代销商品!H27</f>
        <v>0</v>
      </c>
      <c r="D18" s="131">
        <f>委托代销商品!L27</f>
        <v>0</v>
      </c>
      <c r="E18" s="131">
        <f>委托代销商品!M27</f>
        <v>0</v>
      </c>
      <c r="F18" s="131">
        <f>委托代销商品!P27</f>
        <v>0</v>
      </c>
      <c r="G18" s="16">
        <f t="shared" si="0"/>
        <v>0</v>
      </c>
      <c r="H18" s="47" t="str">
        <f t="shared" si="1"/>
        <v/>
      </c>
      <c r="I18" s="900" t="str">
        <f>IF(F18="","",IF(G18=0,"正常","非正常核查原因"))</f>
        <v>正常</v>
      </c>
    </row>
    <row r="19" customHeight="1" spans="1:9">
      <c r="A19" s="901" t="s">
        <v>691</v>
      </c>
      <c r="B19" s="902" t="s">
        <v>692</v>
      </c>
      <c r="C19" s="132">
        <f>受托代销商品!H27</f>
        <v>0</v>
      </c>
      <c r="D19" s="131">
        <f>受托代销商品!L27</f>
        <v>0</v>
      </c>
      <c r="E19" s="131">
        <f>受托代销商品!M27</f>
        <v>0</v>
      </c>
      <c r="F19" s="131">
        <f>受托代销商品!P27</f>
        <v>0</v>
      </c>
      <c r="G19" s="16">
        <f t="shared" si="0"/>
        <v>0</v>
      </c>
      <c r="H19" s="47" t="str">
        <f t="shared" si="1"/>
        <v/>
      </c>
      <c r="I19" s="900" t="str">
        <f>IF(F19="","",IF(G19=0,"正常","非正常核查原因"))</f>
        <v>正常</v>
      </c>
    </row>
    <row r="20" customHeight="1" spans="1:9">
      <c r="A20" s="901" t="s">
        <v>693</v>
      </c>
      <c r="B20" s="902" t="s">
        <v>694</v>
      </c>
      <c r="C20" s="132">
        <f>未结算工程!L27</f>
        <v>0</v>
      </c>
      <c r="D20" s="131">
        <f>未结算工程!R27</f>
        <v>0</v>
      </c>
      <c r="E20" s="131">
        <f>未结算工程!S27</f>
        <v>0</v>
      </c>
      <c r="F20" s="131">
        <f>未结算工程!T27</f>
        <v>0</v>
      </c>
      <c r="G20" s="16">
        <f t="shared" si="0"/>
        <v>0</v>
      </c>
      <c r="H20" s="47" t="str">
        <f t="shared" si="1"/>
        <v/>
      </c>
      <c r="I20" s="48" t="str">
        <f t="shared" ref="I20:I27" si="3">IF(F20="","",IF(G20=0,"正常",IF(ABS(H20)&gt;=30,"非正常核查原因","正常")))</f>
        <v>正常</v>
      </c>
    </row>
    <row r="21" customHeight="1" spans="1:9">
      <c r="A21" s="46" t="s">
        <v>695</v>
      </c>
      <c r="B21" s="171" t="s">
        <v>696</v>
      </c>
      <c r="C21" s="15">
        <f>周转材料!M27</f>
        <v>0</v>
      </c>
      <c r="D21" s="16">
        <f>周转材料!Q27</f>
        <v>0</v>
      </c>
      <c r="E21" s="16">
        <f>周转材料!R27</f>
        <v>0</v>
      </c>
      <c r="F21" s="16">
        <f>周转材料!U27</f>
        <v>0</v>
      </c>
      <c r="G21" s="16">
        <f t="shared" si="0"/>
        <v>0</v>
      </c>
      <c r="H21" s="47" t="str">
        <f t="shared" si="1"/>
        <v/>
      </c>
      <c r="I21" s="48" t="str">
        <f t="shared" si="3"/>
        <v>正常</v>
      </c>
    </row>
    <row r="22" customHeight="1" spans="1:9">
      <c r="A22" s="901"/>
      <c r="B22" s="171"/>
      <c r="C22" s="132"/>
      <c r="D22" s="131"/>
      <c r="E22" s="131"/>
      <c r="F22" s="131"/>
      <c r="G22" s="16">
        <f t="shared" si="0"/>
        <v>0</v>
      </c>
      <c r="H22" s="47" t="str">
        <f t="shared" si="1"/>
        <v/>
      </c>
      <c r="I22" s="48" t="str">
        <f t="shared" si="3"/>
        <v/>
      </c>
    </row>
    <row r="23" customHeight="1" spans="1:9">
      <c r="A23" s="46"/>
      <c r="B23" s="17"/>
      <c r="C23" s="15"/>
      <c r="D23" s="16"/>
      <c r="E23" s="16"/>
      <c r="F23" s="16"/>
      <c r="G23" s="16">
        <f t="shared" si="0"/>
        <v>0</v>
      </c>
      <c r="H23" s="47" t="str">
        <f t="shared" si="1"/>
        <v/>
      </c>
      <c r="I23" s="48" t="str">
        <f t="shared" si="3"/>
        <v/>
      </c>
    </row>
    <row r="24" customHeight="1" spans="1:9">
      <c r="A24" s="12"/>
      <c r="B24" s="17"/>
      <c r="C24" s="15"/>
      <c r="D24" s="16"/>
      <c r="E24" s="16"/>
      <c r="F24" s="16"/>
      <c r="G24" s="16">
        <f t="shared" si="0"/>
        <v>0</v>
      </c>
      <c r="H24" s="47" t="str">
        <f t="shared" si="1"/>
        <v/>
      </c>
      <c r="I24" s="48" t="str">
        <f t="shared" si="3"/>
        <v/>
      </c>
    </row>
    <row r="25" customHeight="1" spans="1:9">
      <c r="A25" s="46" t="s">
        <v>553</v>
      </c>
      <c r="B25" s="46" t="s">
        <v>697</v>
      </c>
      <c r="C25" s="15">
        <f>SUM(C6:C24)</f>
        <v>0</v>
      </c>
      <c r="D25" s="16">
        <f>SUM(D6:D24)</f>
        <v>0</v>
      </c>
      <c r="E25" s="16">
        <f>SUM(E6:E24)</f>
        <v>0</v>
      </c>
      <c r="F25" s="16">
        <f>SUM(F6:F24)</f>
        <v>0</v>
      </c>
      <c r="G25" s="16">
        <f t="shared" si="0"/>
        <v>0</v>
      </c>
      <c r="H25" s="47" t="str">
        <f t="shared" si="1"/>
        <v/>
      </c>
      <c r="I25" s="48" t="str">
        <f t="shared" si="3"/>
        <v>正常</v>
      </c>
    </row>
    <row r="26" customHeight="1" spans="1:9">
      <c r="A26" s="46" t="s">
        <v>553</v>
      </c>
      <c r="B26" s="46" t="s">
        <v>698</v>
      </c>
      <c r="C26" s="15"/>
      <c r="D26" s="16">
        <f>E25</f>
        <v>0</v>
      </c>
      <c r="E26" s="16"/>
      <c r="F26" s="16"/>
      <c r="G26" s="16">
        <f>F26-D26</f>
        <v>0</v>
      </c>
      <c r="H26" s="47" t="str">
        <f>IF(D26=0,"",G26/D26*100)</f>
        <v/>
      </c>
      <c r="I26" s="48" t="str">
        <f t="shared" si="3"/>
        <v/>
      </c>
    </row>
    <row r="27" customHeight="1" spans="1:9">
      <c r="A27" s="46" t="s">
        <v>553</v>
      </c>
      <c r="B27" s="46" t="s">
        <v>699</v>
      </c>
      <c r="C27" s="15">
        <f>C25-C26</f>
        <v>0</v>
      </c>
      <c r="D27" s="16">
        <f>D25-D26</f>
        <v>0</v>
      </c>
      <c r="E27" s="16"/>
      <c r="F27" s="16">
        <f>F25-F26</f>
        <v>0</v>
      </c>
      <c r="G27" s="16">
        <f>G25-G26</f>
        <v>0</v>
      </c>
      <c r="H27" s="47" t="str">
        <f>IF(D27=0,"",G27/D27*100)</f>
        <v/>
      </c>
      <c r="I27" s="48" t="str">
        <f t="shared" si="3"/>
        <v>正常</v>
      </c>
    </row>
    <row r="28" customHeight="1" spans="1:9">
      <c r="A28" s="20" t="e">
        <f>#REF!&amp;#REF!</f>
        <v>#REF!</v>
      </c>
      <c r="F28" s="27" t="e">
        <f>"评估人员："&amp;#REF!</f>
        <v>#REF!</v>
      </c>
    </row>
    <row r="29" customHeight="1" spans="1:9">
      <c r="A29" s="20" t="e">
        <f>CONCATENATE(#REF!,#REF!,#REF!,#REF!,#REF!,#REF!,#REF!)</f>
        <v>#REF!</v>
      </c>
    </row>
  </sheetData>
  <mergeCells count="2">
    <mergeCell ref="A2:H2"/>
    <mergeCell ref="A3:H3"/>
  </mergeCells>
  <hyperlinks>
    <hyperlink ref="A1" location="索引目录!D18" display="返回索引页"/>
    <hyperlink ref="B6" location="原材料!B1" display="原材料"/>
    <hyperlink ref="B21" location="周转材料!B1" display="周转材料"/>
    <hyperlink ref="B10" location="委托加工物资!A1" display="委托加工物资"/>
    <hyperlink ref="B11" location="'产成品（库存商品）'!B1" display="产成品（库存商品）"/>
    <hyperlink ref="B14" location="'在产品（自制半成品）'!B1" display="在产品（自制半成品）"/>
    <hyperlink ref="B1" location="流动汇总!B14" display="返回"/>
    <hyperlink ref="B16" location="分期收款发出商品!B1" display="分期收款发出商品"/>
    <hyperlink ref="B17" location="在用低值易耗品!B1" display="在用低值易耗品"/>
    <hyperlink ref="B7" location="'材料采购（在途物资）'!B1" display="材料采购（在途物资）"/>
    <hyperlink ref="B8" location="在库低值易耗品!B1" display="在库低值易耗品"/>
    <hyperlink ref="B9" location="包装物!B1" display="包装物（库存物资）"/>
    <hyperlink ref="B12" location="开发产品!B1" display="产成品（开发产品）"/>
    <hyperlink ref="B13" location="出租开发产品!B1" display="产成品（出租开发产品）"/>
    <hyperlink ref="B15" location="开发成本!B1" display="在产品（开发成本）"/>
    <hyperlink ref="B18" location="委托代销商品!B1" display="委托代销商品"/>
    <hyperlink ref="B19" location="受托代销商品!B1" display="受托代销商品"/>
    <hyperlink ref="B20" location="未结算工程!B1" display="未结算工程"/>
  </hyperlinks>
  <printOptions horizontalCentered="1"/>
  <pageMargins left="0.354166666666667" right="0.354166666666667" top="0.786805555555556" bottom="0.786805555555556" header="1.02361111111111" footer="0.511805555555556"/>
  <pageSetup paperSize="9" fitToHeight="0" orientation="landscape"/>
  <headerFooter alignWithMargins="0">
    <oddHeader>&amp;R&amp;"宋体,常规"&amp;10表&amp;"Times New Roman,常规"3-9
&amp;"宋体,常规"共&amp;"Times New Roman,常规"&amp;N&amp;"宋体,常规"页第&amp;"Times New Roman,常规"&amp;P&amp;"宋体,常规"页</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3044"/>
  <sheetViews>
    <sheetView topLeftCell="C2" workbookViewId="0">
      <selection activeCell="H13" sqref="H13"/>
    </sheetView>
  </sheetViews>
  <sheetFormatPr defaultColWidth="9" defaultRowHeight="15.75" customHeight="1"/>
  <cols>
    <col min="1" max="1" width="4.6" customWidth="1"/>
    <col min="2" max="2" width="15.6" customWidth="1" outlineLevel="1"/>
    <col min="3" max="3" width="15.6" customWidth="1"/>
    <col min="4" max="5" width="5.5" customWidth="1"/>
    <col min="6" max="6" width="9.4" customWidth="1" outlineLevel="1"/>
    <col min="7" max="7" width="7.1" customWidth="1" outlineLevel="1"/>
    <col min="8" max="9" width="12.6" customWidth="1" outlineLevel="1"/>
    <col min="10" max="10" width="5.4" customWidth="1" outlineLevel="1"/>
    <col min="11" max="11" width="10.4" customWidth="1"/>
    <col min="12" max="12" width="8.4" customWidth="1"/>
    <col min="13" max="13" width="11.9" customWidth="1"/>
    <col min="14" max="15" width="14.1" customWidth="1" outlineLevel="1"/>
    <col min="16" max="16" width="11" customWidth="1"/>
    <col min="17" max="17" width="9.5" customWidth="1"/>
    <col min="18" max="18" width="12.5" customWidth="1"/>
    <col min="19" max="19" width="10.5" customWidth="1"/>
    <col min="20" max="20" width="7.1" customWidth="1"/>
    <col min="21" max="21" width="9.4" customWidth="1"/>
  </cols>
  <sheetData>
    <row r="1" spans="1:22">
      <c r="A1" s="1" t="s">
        <v>421</v>
      </c>
      <c r="B1" s="2" t="s">
        <v>462</v>
      </c>
      <c r="C1" s="2"/>
      <c r="D1" s="3"/>
      <c r="E1" s="3"/>
      <c r="F1" s="3"/>
      <c r="G1" s="3"/>
      <c r="H1" s="3"/>
      <c r="I1" s="3"/>
      <c r="J1" s="3"/>
      <c r="K1" s="3"/>
      <c r="L1" s="3"/>
      <c r="M1" s="3"/>
      <c r="N1" s="3"/>
      <c r="O1" s="3"/>
      <c r="P1" s="3"/>
      <c r="Q1" s="3"/>
      <c r="R1" s="3"/>
      <c r="S1" s="3"/>
      <c r="T1" s="3"/>
      <c r="U1" s="3"/>
    </row>
    <row r="2" ht="30" customHeight="1" spans="1:22">
      <c r="A2" s="4" t="s">
        <v>700</v>
      </c>
      <c r="B2" s="4"/>
      <c r="C2" s="4"/>
      <c r="D2" s="4"/>
      <c r="E2" s="4"/>
      <c r="F2" s="4"/>
      <c r="G2" s="4"/>
      <c r="H2" s="4"/>
      <c r="I2" s="4"/>
      <c r="J2" s="4"/>
      <c r="K2" s="4"/>
      <c r="L2" s="4"/>
      <c r="M2" s="4"/>
      <c r="N2" s="4"/>
      <c r="O2" s="4"/>
      <c r="P2" s="4"/>
      <c r="Q2" s="4"/>
      <c r="R2" s="4"/>
      <c r="S2" s="4"/>
      <c r="T2" s="4"/>
      <c r="U2" s="4"/>
    </row>
    <row r="3" ht="14.1" customHeight="1" spans="1:22">
      <c r="A3" s="5" t="e">
        <f>CONCATENATE(#REF!,#REF!,#REF!,#REF!,#REF!,#REF!,#REF!)</f>
        <v>#REF!</v>
      </c>
      <c r="B3" s="5"/>
      <c r="C3" s="5"/>
      <c r="D3" s="5"/>
      <c r="E3" s="5"/>
      <c r="F3" s="5"/>
      <c r="G3" s="5"/>
      <c r="H3" s="5"/>
      <c r="I3" s="5"/>
      <c r="J3" s="5"/>
      <c r="K3" s="5"/>
      <c r="L3" s="5"/>
      <c r="M3" s="5"/>
      <c r="N3" s="5"/>
      <c r="O3" s="5"/>
      <c r="P3" s="5"/>
      <c r="Q3" s="5"/>
      <c r="R3" s="5"/>
      <c r="S3" s="5"/>
      <c r="T3" s="5"/>
      <c r="U3" s="5"/>
    </row>
    <row r="4" customHeight="1" spans="1:22">
      <c r="A4" s="7" t="e">
        <f>#REF!&amp;#REF!</f>
        <v>#REF!</v>
      </c>
      <c r="K4" s="582"/>
      <c r="L4" s="582"/>
      <c r="M4" s="582"/>
      <c r="N4" s="582"/>
      <c r="O4" s="582"/>
      <c r="U4" s="8" t="s">
        <v>464</v>
      </c>
    </row>
    <row r="5" ht="18" customHeight="1" spans="1:22">
      <c r="A5" s="9" t="s">
        <v>465</v>
      </c>
      <c r="B5" s="9" t="s">
        <v>572</v>
      </c>
      <c r="C5" s="9" t="s">
        <v>701</v>
      </c>
      <c r="D5" s="65" t="s">
        <v>702</v>
      </c>
      <c r="E5" s="65" t="s">
        <v>703</v>
      </c>
      <c r="F5" s="9" t="s">
        <v>467</v>
      </c>
      <c r="G5" s="9"/>
      <c r="H5" s="50"/>
      <c r="I5" s="894" t="s">
        <v>704</v>
      </c>
      <c r="J5" s="895" t="s">
        <v>705</v>
      </c>
      <c r="K5" s="30" t="s">
        <v>426</v>
      </c>
      <c r="L5" s="30"/>
      <c r="M5" s="31"/>
      <c r="N5" s="896" t="s">
        <v>664</v>
      </c>
      <c r="O5" s="65" t="s">
        <v>706</v>
      </c>
      <c r="P5" s="30" t="s">
        <v>427</v>
      </c>
      <c r="Q5" s="30"/>
      <c r="R5" s="31"/>
      <c r="S5" s="54" t="s">
        <v>428</v>
      </c>
      <c r="T5" s="9" t="s">
        <v>469</v>
      </c>
      <c r="U5" s="9" t="s">
        <v>577</v>
      </c>
    </row>
    <row r="6" ht="18" customHeight="1" spans="1:22">
      <c r="A6" s="9"/>
      <c r="B6" s="9"/>
      <c r="C6" s="9"/>
      <c r="D6" s="66"/>
      <c r="E6" s="66"/>
      <c r="F6" s="9" t="s">
        <v>707</v>
      </c>
      <c r="G6" s="9" t="s">
        <v>708</v>
      </c>
      <c r="H6" s="50" t="s">
        <v>709</v>
      </c>
      <c r="I6" s="897"/>
      <c r="J6" s="895"/>
      <c r="K6" s="32" t="s">
        <v>707</v>
      </c>
      <c r="L6" s="9" t="s">
        <v>708</v>
      </c>
      <c r="M6" s="9" t="s">
        <v>709</v>
      </c>
      <c r="N6" s="66"/>
      <c r="O6" s="66"/>
      <c r="P6" s="9" t="s">
        <v>710</v>
      </c>
      <c r="Q6" s="9" t="s">
        <v>708</v>
      </c>
      <c r="R6" s="9" t="s">
        <v>709</v>
      </c>
      <c r="S6" s="58"/>
      <c r="T6" s="9"/>
      <c r="U6" s="9"/>
      <c r="V6" s="893" t="s">
        <v>470</v>
      </c>
    </row>
    <row r="7" customHeight="1" spans="1:22">
      <c r="A7" s="46"/>
      <c r="B7" s="71"/>
      <c r="C7" s="72"/>
      <c r="D7" s="73"/>
      <c r="E7" s="73"/>
      <c r="F7" s="39"/>
      <c r="G7" s="16" t="str">
        <f t="shared" ref="G7:G25" si="0">IF(F7=0,"",H7/F7)</f>
        <v/>
      </c>
      <c r="H7" s="74"/>
      <c r="I7" s="74"/>
      <c r="J7" s="16">
        <f t="shared" ref="J7:J26" si="1">IF(ROUND(K7,0)-K7=0,0,"核对")</f>
        <v>0</v>
      </c>
      <c r="K7" s="585"/>
      <c r="L7" s="16" t="str">
        <f t="shared" ref="L7:L25" si="2">IF(K7=0,"",M7/K7)</f>
        <v/>
      </c>
      <c r="M7" s="586"/>
      <c r="N7" s="586"/>
      <c r="O7" s="586"/>
      <c r="P7" s="39"/>
      <c r="Q7" s="16"/>
      <c r="R7" s="16"/>
      <c r="S7" s="16">
        <f t="shared" ref="S7:S27" si="3">R7-(M7-N7)</f>
        <v>0</v>
      </c>
      <c r="T7" s="16" t="str">
        <f t="shared" ref="T7:T27" si="4">IF(M7-N7=0,"",S7/(M7-N7)*100)</f>
        <v/>
      </c>
      <c r="U7" s="17"/>
      <c r="V7" s="48" t="str">
        <f t="shared" ref="V7:V27" si="5">IF(R7="","",IF(S7=0,"正常","非正常核查原因"))</f>
        <v/>
      </c>
    </row>
    <row r="8" customHeight="1" spans="1:22">
      <c r="A8" s="12"/>
      <c r="B8" s="13"/>
      <c r="C8" s="13"/>
      <c r="D8" s="17"/>
      <c r="E8" s="17"/>
      <c r="F8" s="39"/>
      <c r="G8" s="16" t="str">
        <f t="shared" si="0"/>
        <v/>
      </c>
      <c r="H8" s="74"/>
      <c r="I8" s="74"/>
      <c r="J8" s="16">
        <f t="shared" si="1"/>
        <v>0</v>
      </c>
      <c r="K8" s="898"/>
      <c r="L8" s="16" t="str">
        <f t="shared" si="2"/>
        <v/>
      </c>
      <c r="M8" s="78"/>
      <c r="N8" s="78"/>
      <c r="O8" s="78"/>
      <c r="P8" s="39"/>
      <c r="Q8" s="16"/>
      <c r="R8" s="16"/>
      <c r="S8" s="16">
        <f t="shared" si="3"/>
        <v>0</v>
      </c>
      <c r="T8" s="16" t="str">
        <f t="shared" si="4"/>
        <v/>
      </c>
      <c r="U8" s="17"/>
      <c r="V8" s="48" t="str">
        <f t="shared" si="5"/>
        <v/>
      </c>
    </row>
    <row r="9" customHeight="1" spans="1:22">
      <c r="A9" s="12"/>
      <c r="B9" s="13"/>
      <c r="C9" s="13"/>
      <c r="D9" s="17"/>
      <c r="E9" s="17"/>
      <c r="F9" s="39"/>
      <c r="G9" s="16" t="str">
        <f t="shared" si="0"/>
        <v/>
      </c>
      <c r="H9" s="74"/>
      <c r="I9" s="74"/>
      <c r="J9" s="16">
        <f t="shared" si="1"/>
        <v>0</v>
      </c>
      <c r="K9" s="898"/>
      <c r="L9" s="16" t="str">
        <f t="shared" si="2"/>
        <v/>
      </c>
      <c r="M9" s="78"/>
      <c r="N9" s="78"/>
      <c r="O9" s="78"/>
      <c r="P9" s="39"/>
      <c r="Q9" s="16"/>
      <c r="R9" s="16"/>
      <c r="S9" s="16">
        <f t="shared" si="3"/>
        <v>0</v>
      </c>
      <c r="T9" s="16" t="str">
        <f t="shared" si="4"/>
        <v/>
      </c>
      <c r="U9" s="17"/>
      <c r="V9" s="48" t="str">
        <f t="shared" si="5"/>
        <v/>
      </c>
    </row>
    <row r="10" customHeight="1" spans="1:22">
      <c r="A10" s="12"/>
      <c r="B10" s="13"/>
      <c r="C10" s="13"/>
      <c r="D10" s="17"/>
      <c r="E10" s="17"/>
      <c r="F10" s="39"/>
      <c r="G10" s="16" t="str">
        <f t="shared" si="0"/>
        <v/>
      </c>
      <c r="H10" s="74"/>
      <c r="I10" s="74"/>
      <c r="J10" s="16">
        <f t="shared" si="1"/>
        <v>0</v>
      </c>
      <c r="K10" s="898"/>
      <c r="L10" s="16" t="str">
        <f t="shared" si="2"/>
        <v/>
      </c>
      <c r="M10" s="78"/>
      <c r="N10" s="78"/>
      <c r="O10" s="78"/>
      <c r="P10" s="39"/>
      <c r="Q10" s="16"/>
      <c r="R10" s="16"/>
      <c r="S10" s="16">
        <f t="shared" si="3"/>
        <v>0</v>
      </c>
      <c r="T10" s="16" t="str">
        <f t="shared" si="4"/>
        <v/>
      </c>
      <c r="U10" s="17"/>
      <c r="V10" s="48" t="str">
        <f t="shared" si="5"/>
        <v/>
      </c>
    </row>
    <row r="11" customHeight="1" spans="1:22">
      <c r="A11" s="12"/>
      <c r="B11" s="13"/>
      <c r="C11" s="13"/>
      <c r="D11" s="17"/>
      <c r="E11" s="17"/>
      <c r="F11" s="39"/>
      <c r="G11" s="16" t="str">
        <f t="shared" si="0"/>
        <v/>
      </c>
      <c r="H11" s="74"/>
      <c r="I11" s="74"/>
      <c r="J11" s="16">
        <f t="shared" si="1"/>
        <v>0</v>
      </c>
      <c r="K11" s="898"/>
      <c r="L11" s="16" t="str">
        <f t="shared" si="2"/>
        <v/>
      </c>
      <c r="M11" s="78"/>
      <c r="N11" s="78"/>
      <c r="O11" s="78"/>
      <c r="P11" s="39"/>
      <c r="Q11" s="16"/>
      <c r="R11" s="16"/>
      <c r="S11" s="16">
        <f t="shared" si="3"/>
        <v>0</v>
      </c>
      <c r="T11" s="16" t="str">
        <f t="shared" si="4"/>
        <v/>
      </c>
      <c r="U11" s="17"/>
      <c r="V11" s="48" t="str">
        <f t="shared" si="5"/>
        <v/>
      </c>
    </row>
    <row r="12" customHeight="1" spans="1:22">
      <c r="A12" s="12"/>
      <c r="B12" s="13"/>
      <c r="C12" s="13"/>
      <c r="D12" s="17"/>
      <c r="E12" s="17"/>
      <c r="F12" s="39"/>
      <c r="G12" s="16" t="str">
        <f t="shared" si="0"/>
        <v/>
      </c>
      <c r="H12" s="74"/>
      <c r="I12" s="74"/>
      <c r="J12" s="16">
        <f t="shared" si="1"/>
        <v>0</v>
      </c>
      <c r="K12" s="898"/>
      <c r="L12" s="16" t="str">
        <f t="shared" si="2"/>
        <v/>
      </c>
      <c r="M12" s="78"/>
      <c r="N12" s="78"/>
      <c r="O12" s="78"/>
      <c r="P12" s="39"/>
      <c r="Q12" s="16"/>
      <c r="R12" s="16"/>
      <c r="S12" s="16">
        <f t="shared" si="3"/>
        <v>0</v>
      </c>
      <c r="T12" s="16" t="str">
        <f t="shared" si="4"/>
        <v/>
      </c>
      <c r="U12" s="17"/>
      <c r="V12" s="48" t="str">
        <f t="shared" si="5"/>
        <v/>
      </c>
    </row>
    <row r="13" customHeight="1" spans="1:22">
      <c r="A13" s="12"/>
      <c r="B13" s="13"/>
      <c r="C13" s="13"/>
      <c r="D13" s="17"/>
      <c r="E13" s="17"/>
      <c r="F13" s="39"/>
      <c r="G13" s="16" t="str">
        <f t="shared" si="0"/>
        <v/>
      </c>
      <c r="H13" s="74"/>
      <c r="I13" s="74"/>
      <c r="J13" s="16">
        <f t="shared" si="1"/>
        <v>0</v>
      </c>
      <c r="K13" s="898"/>
      <c r="L13" s="16" t="str">
        <f t="shared" si="2"/>
        <v/>
      </c>
      <c r="M13" s="78"/>
      <c r="N13" s="78"/>
      <c r="O13" s="78"/>
      <c r="P13" s="39"/>
      <c r="Q13" s="16"/>
      <c r="R13" s="16"/>
      <c r="S13" s="16">
        <f t="shared" si="3"/>
        <v>0</v>
      </c>
      <c r="T13" s="16" t="str">
        <f t="shared" si="4"/>
        <v/>
      </c>
      <c r="U13" s="17"/>
      <c r="V13" s="48" t="str">
        <f t="shared" si="5"/>
        <v/>
      </c>
    </row>
    <row r="14" customHeight="1" spans="1:22">
      <c r="A14" s="12"/>
      <c r="B14" s="13"/>
      <c r="C14" s="13"/>
      <c r="D14" s="17"/>
      <c r="E14" s="17"/>
      <c r="F14" s="39"/>
      <c r="G14" s="16" t="str">
        <f t="shared" si="0"/>
        <v/>
      </c>
      <c r="H14" s="74"/>
      <c r="I14" s="74"/>
      <c r="J14" s="16">
        <f t="shared" si="1"/>
        <v>0</v>
      </c>
      <c r="K14" s="898"/>
      <c r="L14" s="16" t="str">
        <f t="shared" si="2"/>
        <v/>
      </c>
      <c r="M14" s="78"/>
      <c r="N14" s="78"/>
      <c r="O14" s="78"/>
      <c r="P14" s="39"/>
      <c r="Q14" s="16"/>
      <c r="R14" s="16"/>
      <c r="S14" s="16">
        <f t="shared" si="3"/>
        <v>0</v>
      </c>
      <c r="T14" s="16" t="str">
        <f t="shared" si="4"/>
        <v/>
      </c>
      <c r="U14" s="17"/>
      <c r="V14" s="48" t="str">
        <f t="shared" si="5"/>
        <v/>
      </c>
    </row>
    <row r="15" customHeight="1" spans="1:22">
      <c r="A15" s="12"/>
      <c r="B15" s="13"/>
      <c r="C15" s="13"/>
      <c r="D15" s="17"/>
      <c r="E15" s="17"/>
      <c r="F15" s="39"/>
      <c r="G15" s="16" t="str">
        <f t="shared" si="0"/>
        <v/>
      </c>
      <c r="H15" s="74"/>
      <c r="I15" s="74"/>
      <c r="J15" s="16">
        <f t="shared" si="1"/>
        <v>0</v>
      </c>
      <c r="K15" s="898"/>
      <c r="L15" s="16" t="str">
        <f t="shared" si="2"/>
        <v/>
      </c>
      <c r="M15" s="78"/>
      <c r="N15" s="78"/>
      <c r="O15" s="78"/>
      <c r="P15" s="39"/>
      <c r="Q15" s="16"/>
      <c r="R15" s="16"/>
      <c r="S15" s="16">
        <f t="shared" si="3"/>
        <v>0</v>
      </c>
      <c r="T15" s="16" t="str">
        <f t="shared" si="4"/>
        <v/>
      </c>
      <c r="U15" s="17"/>
      <c r="V15" s="48" t="str">
        <f t="shared" si="5"/>
        <v/>
      </c>
    </row>
    <row r="16" customHeight="1" spans="1:22">
      <c r="A16" s="12"/>
      <c r="B16" s="13"/>
      <c r="C16" s="13"/>
      <c r="D16" s="17"/>
      <c r="E16" s="17"/>
      <c r="F16" s="39"/>
      <c r="G16" s="16" t="str">
        <f t="shared" si="0"/>
        <v/>
      </c>
      <c r="H16" s="74"/>
      <c r="I16" s="74"/>
      <c r="J16" s="16">
        <f t="shared" si="1"/>
        <v>0</v>
      </c>
      <c r="K16" s="898"/>
      <c r="L16" s="16" t="str">
        <f t="shared" si="2"/>
        <v/>
      </c>
      <c r="M16" s="78"/>
      <c r="N16" s="78"/>
      <c r="O16" s="78"/>
      <c r="P16" s="39"/>
      <c r="Q16" s="16"/>
      <c r="R16" s="16"/>
      <c r="S16" s="16">
        <f t="shared" si="3"/>
        <v>0</v>
      </c>
      <c r="T16" s="16" t="str">
        <f t="shared" si="4"/>
        <v/>
      </c>
      <c r="U16" s="17"/>
      <c r="V16" s="48" t="str">
        <f t="shared" si="5"/>
        <v/>
      </c>
    </row>
    <row r="17" customHeight="1" spans="1:22">
      <c r="A17" s="12"/>
      <c r="B17" s="13"/>
      <c r="C17" s="13"/>
      <c r="D17" s="17"/>
      <c r="E17" s="17"/>
      <c r="F17" s="39"/>
      <c r="G17" s="16" t="str">
        <f t="shared" si="0"/>
        <v/>
      </c>
      <c r="H17" s="74"/>
      <c r="I17" s="74"/>
      <c r="J17" s="16">
        <f t="shared" si="1"/>
        <v>0</v>
      </c>
      <c r="K17" s="898"/>
      <c r="L17" s="16" t="str">
        <f t="shared" si="2"/>
        <v/>
      </c>
      <c r="M17" s="78"/>
      <c r="N17" s="78"/>
      <c r="O17" s="78"/>
      <c r="P17" s="39"/>
      <c r="Q17" s="16"/>
      <c r="R17" s="16"/>
      <c r="S17" s="16">
        <f t="shared" si="3"/>
        <v>0</v>
      </c>
      <c r="T17" s="16" t="str">
        <f t="shared" si="4"/>
        <v/>
      </c>
      <c r="U17" s="17"/>
      <c r="V17" s="48" t="str">
        <f t="shared" si="5"/>
        <v/>
      </c>
    </row>
    <row r="18" customHeight="1" spans="1:22">
      <c r="A18" s="12"/>
      <c r="B18" s="13"/>
      <c r="C18" s="13"/>
      <c r="D18" s="17"/>
      <c r="E18" s="17"/>
      <c r="F18" s="39"/>
      <c r="G18" s="16" t="str">
        <f t="shared" si="0"/>
        <v/>
      </c>
      <c r="H18" s="74"/>
      <c r="I18" s="74"/>
      <c r="J18" s="16">
        <f t="shared" si="1"/>
        <v>0</v>
      </c>
      <c r="K18" s="898"/>
      <c r="L18" s="16" t="str">
        <f t="shared" si="2"/>
        <v/>
      </c>
      <c r="M18" s="78"/>
      <c r="N18" s="78"/>
      <c r="O18" s="78"/>
      <c r="P18" s="39"/>
      <c r="Q18" s="16"/>
      <c r="R18" s="16"/>
      <c r="S18" s="16">
        <f t="shared" si="3"/>
        <v>0</v>
      </c>
      <c r="T18" s="16" t="str">
        <f t="shared" si="4"/>
        <v/>
      </c>
      <c r="U18" s="17"/>
      <c r="V18" s="48" t="str">
        <f t="shared" si="5"/>
        <v/>
      </c>
    </row>
    <row r="19" customHeight="1" spans="1:22">
      <c r="A19" s="12"/>
      <c r="B19" s="13"/>
      <c r="C19" s="13"/>
      <c r="D19" s="17"/>
      <c r="E19" s="17"/>
      <c r="F19" s="39"/>
      <c r="G19" s="16" t="str">
        <f t="shared" si="0"/>
        <v/>
      </c>
      <c r="H19" s="74"/>
      <c r="I19" s="74"/>
      <c r="J19" s="16">
        <f t="shared" si="1"/>
        <v>0</v>
      </c>
      <c r="K19" s="898"/>
      <c r="L19" s="16" t="str">
        <f t="shared" si="2"/>
        <v/>
      </c>
      <c r="M19" s="78"/>
      <c r="N19" s="78"/>
      <c r="O19" s="78"/>
      <c r="P19" s="39"/>
      <c r="Q19" s="16"/>
      <c r="R19" s="16"/>
      <c r="S19" s="16">
        <f t="shared" si="3"/>
        <v>0</v>
      </c>
      <c r="T19" s="16" t="str">
        <f t="shared" si="4"/>
        <v/>
      </c>
      <c r="U19" s="17"/>
      <c r="V19" s="48" t="str">
        <f t="shared" si="5"/>
        <v/>
      </c>
    </row>
    <row r="20" customHeight="1" spans="1:22">
      <c r="A20" s="12"/>
      <c r="B20" s="13"/>
      <c r="C20" s="13"/>
      <c r="D20" s="17"/>
      <c r="E20" s="17"/>
      <c r="F20" s="39"/>
      <c r="G20" s="16" t="str">
        <f t="shared" si="0"/>
        <v/>
      </c>
      <c r="H20" s="74"/>
      <c r="I20" s="74"/>
      <c r="J20" s="16">
        <f t="shared" si="1"/>
        <v>0</v>
      </c>
      <c r="K20" s="898"/>
      <c r="L20" s="16" t="str">
        <f t="shared" si="2"/>
        <v/>
      </c>
      <c r="M20" s="78"/>
      <c r="N20" s="78"/>
      <c r="O20" s="78"/>
      <c r="P20" s="39"/>
      <c r="Q20" s="16"/>
      <c r="R20" s="16"/>
      <c r="S20" s="16">
        <f t="shared" si="3"/>
        <v>0</v>
      </c>
      <c r="T20" s="16" t="str">
        <f t="shared" si="4"/>
        <v/>
      </c>
      <c r="U20" s="17"/>
      <c r="V20" s="48" t="str">
        <f t="shared" si="5"/>
        <v/>
      </c>
    </row>
    <row r="21" customHeight="1" spans="1:22">
      <c r="A21" s="12"/>
      <c r="B21" s="13"/>
      <c r="C21" s="13"/>
      <c r="D21" s="17"/>
      <c r="E21" s="17"/>
      <c r="F21" s="39"/>
      <c r="G21" s="16" t="str">
        <f t="shared" si="0"/>
        <v/>
      </c>
      <c r="H21" s="74"/>
      <c r="I21" s="74"/>
      <c r="J21" s="16">
        <f t="shared" si="1"/>
        <v>0</v>
      </c>
      <c r="K21" s="898"/>
      <c r="L21" s="16" t="str">
        <f t="shared" si="2"/>
        <v/>
      </c>
      <c r="M21" s="78"/>
      <c r="N21" s="78"/>
      <c r="O21" s="78"/>
      <c r="P21" s="39"/>
      <c r="Q21" s="16"/>
      <c r="R21" s="16"/>
      <c r="S21" s="16">
        <f t="shared" si="3"/>
        <v>0</v>
      </c>
      <c r="T21" s="16" t="str">
        <f t="shared" si="4"/>
        <v/>
      </c>
      <c r="U21" s="17"/>
      <c r="V21" s="48" t="str">
        <f t="shared" si="5"/>
        <v/>
      </c>
    </row>
    <row r="22" customHeight="1" spans="1:22">
      <c r="A22" s="12"/>
      <c r="B22" s="13"/>
      <c r="C22" s="13"/>
      <c r="D22" s="17"/>
      <c r="E22" s="17"/>
      <c r="F22" s="39"/>
      <c r="G22" s="16" t="str">
        <f t="shared" si="0"/>
        <v/>
      </c>
      <c r="H22" s="74"/>
      <c r="I22" s="74"/>
      <c r="J22" s="16">
        <f t="shared" si="1"/>
        <v>0</v>
      </c>
      <c r="K22" s="898"/>
      <c r="L22" s="16" t="str">
        <f t="shared" si="2"/>
        <v/>
      </c>
      <c r="M22" s="78"/>
      <c r="N22" s="78"/>
      <c r="O22" s="78"/>
      <c r="P22" s="39"/>
      <c r="Q22" s="16"/>
      <c r="R22" s="16"/>
      <c r="S22" s="16">
        <f t="shared" si="3"/>
        <v>0</v>
      </c>
      <c r="T22" s="16" t="str">
        <f t="shared" si="4"/>
        <v/>
      </c>
      <c r="U22" s="17"/>
      <c r="V22" s="48" t="str">
        <f t="shared" si="5"/>
        <v/>
      </c>
    </row>
    <row r="23" customHeight="1" spans="1:22">
      <c r="A23" s="12"/>
      <c r="B23" s="13"/>
      <c r="C23" s="13"/>
      <c r="D23" s="17"/>
      <c r="E23" s="17"/>
      <c r="F23" s="39"/>
      <c r="G23" s="16" t="str">
        <f t="shared" si="0"/>
        <v/>
      </c>
      <c r="H23" s="74"/>
      <c r="I23" s="74"/>
      <c r="J23" s="16">
        <f t="shared" si="1"/>
        <v>0</v>
      </c>
      <c r="K23" s="898"/>
      <c r="L23" s="16" t="str">
        <f t="shared" si="2"/>
        <v/>
      </c>
      <c r="M23" s="78"/>
      <c r="N23" s="78"/>
      <c r="O23" s="78"/>
      <c r="P23" s="39"/>
      <c r="Q23" s="16"/>
      <c r="R23" s="16"/>
      <c r="S23" s="16">
        <f t="shared" si="3"/>
        <v>0</v>
      </c>
      <c r="T23" s="16" t="str">
        <f t="shared" si="4"/>
        <v/>
      </c>
      <c r="U23" s="17"/>
      <c r="V23" s="48" t="str">
        <f t="shared" si="5"/>
        <v/>
      </c>
    </row>
    <row r="24" customHeight="1" spans="1:22">
      <c r="A24" s="12"/>
      <c r="B24" s="13"/>
      <c r="C24" s="13"/>
      <c r="D24" s="17"/>
      <c r="E24" s="17"/>
      <c r="F24" s="39"/>
      <c r="G24" s="16" t="str">
        <f t="shared" si="0"/>
        <v/>
      </c>
      <c r="H24" s="74"/>
      <c r="I24" s="74"/>
      <c r="J24" s="16">
        <f t="shared" si="1"/>
        <v>0</v>
      </c>
      <c r="K24" s="898"/>
      <c r="L24" s="16" t="str">
        <f t="shared" si="2"/>
        <v/>
      </c>
      <c r="M24" s="78"/>
      <c r="N24" s="78"/>
      <c r="O24" s="78"/>
      <c r="P24" s="39"/>
      <c r="Q24" s="16"/>
      <c r="R24" s="16"/>
      <c r="S24" s="16">
        <f t="shared" si="3"/>
        <v>0</v>
      </c>
      <c r="T24" s="16" t="str">
        <f t="shared" si="4"/>
        <v/>
      </c>
      <c r="U24" s="17"/>
      <c r="V24" s="48" t="str">
        <f t="shared" si="5"/>
        <v/>
      </c>
    </row>
    <row r="25" customHeight="1" spans="1:22">
      <c r="A25" s="12"/>
      <c r="B25" s="13"/>
      <c r="C25" s="13"/>
      <c r="D25" s="17"/>
      <c r="E25" s="17"/>
      <c r="F25" s="39"/>
      <c r="G25" s="16" t="str">
        <f t="shared" si="0"/>
        <v/>
      </c>
      <c r="H25" s="74"/>
      <c r="I25" s="74"/>
      <c r="J25" s="16">
        <f t="shared" si="1"/>
        <v>0</v>
      </c>
      <c r="K25" s="898"/>
      <c r="L25" s="16" t="str">
        <f t="shared" si="2"/>
        <v/>
      </c>
      <c r="M25" s="78"/>
      <c r="N25" s="78"/>
      <c r="O25" s="78"/>
      <c r="P25" s="39"/>
      <c r="Q25" s="16"/>
      <c r="R25" s="16"/>
      <c r="S25" s="16">
        <f t="shared" si="3"/>
        <v>0</v>
      </c>
      <c r="T25" s="16" t="str">
        <f t="shared" si="4"/>
        <v/>
      </c>
      <c r="U25" s="17"/>
      <c r="V25" s="48" t="str">
        <f t="shared" si="5"/>
        <v/>
      </c>
    </row>
    <row r="26" customHeight="1" spans="1:22">
      <c r="A26" s="12"/>
      <c r="B26" s="13"/>
      <c r="C26" s="13"/>
      <c r="D26" s="17"/>
      <c r="E26" s="17"/>
      <c r="F26" s="39"/>
      <c r="G26" s="16"/>
      <c r="H26" s="74"/>
      <c r="I26" s="74"/>
      <c r="J26" s="16">
        <f t="shared" si="1"/>
        <v>0</v>
      </c>
      <c r="K26" s="898"/>
      <c r="L26" s="78"/>
      <c r="M26" s="78"/>
      <c r="N26" s="78"/>
      <c r="O26" s="78"/>
      <c r="P26" s="39"/>
      <c r="Q26" s="16"/>
      <c r="R26" s="16"/>
      <c r="S26" s="16">
        <f t="shared" si="3"/>
        <v>0</v>
      </c>
      <c r="T26" s="16" t="str">
        <f t="shared" si="4"/>
        <v/>
      </c>
      <c r="U26" s="17"/>
      <c r="V26" s="48" t="str">
        <f t="shared" si="5"/>
        <v/>
      </c>
    </row>
    <row r="27" customHeight="1" spans="1:22">
      <c r="A27" s="148" t="s">
        <v>621</v>
      </c>
      <c r="B27" s="91"/>
      <c r="C27" s="91"/>
      <c r="D27" s="17"/>
      <c r="E27" s="17"/>
      <c r="F27" s="39"/>
      <c r="G27" s="16"/>
      <c r="H27" s="74">
        <f>SUM(H7:H26)</f>
        <v>0</v>
      </c>
      <c r="I27" s="74">
        <f>SUM(I7:I26)</f>
        <v>0</v>
      </c>
      <c r="J27" s="16"/>
      <c r="K27" s="77"/>
      <c r="L27" s="16"/>
      <c r="M27" s="16">
        <f>SUM(M7:M26)</f>
        <v>0</v>
      </c>
      <c r="N27" s="16">
        <f>SUM(N7:N26)</f>
        <v>0</v>
      </c>
      <c r="O27" s="16"/>
      <c r="P27" s="39"/>
      <c r="Q27" s="16"/>
      <c r="R27" s="16">
        <f>SUM(R7:R26)</f>
        <v>0</v>
      </c>
      <c r="S27" s="16">
        <f t="shared" si="3"/>
        <v>0</v>
      </c>
      <c r="T27" s="16" t="str">
        <f t="shared" si="4"/>
        <v/>
      </c>
      <c r="U27" s="17"/>
      <c r="V27" s="48" t="str">
        <f t="shared" si="5"/>
        <v>正常</v>
      </c>
    </row>
    <row r="28" customHeight="1" spans="1:22">
      <c r="A28" s="20" t="e">
        <f>#REF!&amp;#REF!</f>
        <v>#REF!</v>
      </c>
      <c r="K28" s="582"/>
      <c r="L28" s="7"/>
      <c r="M28" s="7"/>
      <c r="N28" s="7"/>
      <c r="O28" s="7"/>
      <c r="P28" s="27" t="e">
        <f>"评估人员："&amp;#REF!</f>
        <v>#REF!</v>
      </c>
    </row>
    <row r="29" customHeight="1" spans="1:22">
      <c r="A29" s="27" t="e">
        <f>CONCATENATE(#REF!,#REF!,#REF!,#REF!,#REF!,#REF!,#REF!)</f>
        <v>#REF!</v>
      </c>
      <c r="K29" s="582"/>
      <c r="L29" s="582"/>
      <c r="M29" s="582"/>
      <c r="N29" s="582"/>
      <c r="O29" s="582"/>
    </row>
    <row r="30" customHeight="1" spans="1:22">
      <c r="A30" s="587"/>
      <c r="B30" s="8" t="s">
        <v>642</v>
      </c>
      <c r="C30" s="27" t="s">
        <v>711</v>
      </c>
      <c r="K30" s="582"/>
      <c r="L30" s="582"/>
      <c r="M30" s="582"/>
      <c r="N30" s="582"/>
      <c r="O30" s="582"/>
    </row>
    <row r="31" customHeight="1" spans="1:22">
      <c r="A31" s="587"/>
      <c r="C31" s="27" t="s">
        <v>712</v>
      </c>
      <c r="K31" s="582"/>
      <c r="L31" s="582"/>
      <c r="M31" s="582"/>
      <c r="N31" s="582"/>
      <c r="O31" s="582"/>
    </row>
    <row r="32" customHeight="1" spans="1:22">
      <c r="A32" s="587"/>
      <c r="K32" s="582"/>
      <c r="L32" s="582"/>
      <c r="M32" s="582"/>
      <c r="N32" s="582"/>
      <c r="O32" s="582"/>
    </row>
    <row r="33" customHeight="1" spans="1:15">
      <c r="A33" s="587"/>
      <c r="K33" s="582"/>
      <c r="L33" s="582"/>
      <c r="M33" s="582"/>
      <c r="N33" s="582"/>
      <c r="O33" s="582"/>
    </row>
    <row r="34" customHeight="1" spans="1:15">
      <c r="A34" s="587"/>
      <c r="K34" s="582"/>
      <c r="L34" s="582"/>
      <c r="M34" s="582"/>
      <c r="N34" s="582"/>
      <c r="O34" s="582"/>
    </row>
    <row r="35" customHeight="1" spans="1:15">
      <c r="A35" s="587"/>
      <c r="K35" s="582"/>
      <c r="L35" s="582"/>
      <c r="M35" s="582"/>
      <c r="N35" s="582"/>
      <c r="O35" s="582"/>
    </row>
    <row r="36" customHeight="1" spans="1:15">
      <c r="A36" s="587"/>
      <c r="K36" s="582"/>
      <c r="L36" s="582"/>
      <c r="M36" s="582"/>
      <c r="N36" s="582"/>
      <c r="O36" s="582"/>
    </row>
    <row r="37" customHeight="1" spans="1:15">
      <c r="A37" s="587"/>
      <c r="K37" s="582"/>
      <c r="L37" s="582"/>
      <c r="M37" s="582"/>
      <c r="N37" s="582"/>
      <c r="O37" s="582"/>
    </row>
    <row r="38" customHeight="1" spans="1:15">
      <c r="A38" s="587"/>
      <c r="K38" s="582"/>
      <c r="L38" s="582"/>
      <c r="M38" s="582"/>
      <c r="N38" s="582"/>
      <c r="O38" s="582"/>
    </row>
    <row r="39" customHeight="1" spans="1:15">
      <c r="A39" s="587"/>
      <c r="K39" s="582"/>
      <c r="L39" s="582"/>
      <c r="M39" s="582"/>
      <c r="N39" s="582"/>
      <c r="O39" s="582"/>
    </row>
    <row r="40" customHeight="1" spans="1:15">
      <c r="A40" s="587"/>
      <c r="K40" s="582"/>
      <c r="L40" s="582"/>
      <c r="M40" s="582"/>
      <c r="N40" s="582"/>
      <c r="O40" s="582"/>
    </row>
    <row r="41" customHeight="1" spans="1:15">
      <c r="A41" s="587"/>
      <c r="K41" s="582"/>
      <c r="L41" s="582"/>
      <c r="M41" s="582"/>
      <c r="N41" s="582"/>
      <c r="O41" s="582"/>
    </row>
    <row r="42" customHeight="1" spans="1:15">
      <c r="A42" s="587"/>
      <c r="K42" s="582"/>
      <c r="L42" s="582"/>
      <c r="M42" s="582"/>
      <c r="N42" s="582"/>
      <c r="O42" s="582"/>
    </row>
    <row r="43" customHeight="1" spans="1:15">
      <c r="A43" s="587"/>
      <c r="K43" s="582"/>
      <c r="L43" s="582"/>
      <c r="M43" s="582"/>
      <c r="N43" s="582"/>
      <c r="O43" s="582"/>
    </row>
    <row r="44" customHeight="1" spans="1:15">
      <c r="A44" s="587"/>
      <c r="K44" s="582"/>
      <c r="L44" s="582"/>
      <c r="M44" s="582"/>
      <c r="N44" s="582"/>
      <c r="O44" s="582"/>
    </row>
    <row r="45" customHeight="1" spans="1:15">
      <c r="A45" s="587"/>
      <c r="K45" s="582"/>
      <c r="L45" s="582"/>
      <c r="M45" s="582"/>
      <c r="N45" s="582"/>
      <c r="O45" s="582"/>
    </row>
    <row r="46" customHeight="1" spans="1:15">
      <c r="A46" s="587"/>
      <c r="K46" s="582"/>
      <c r="L46" s="582"/>
      <c r="M46" s="582"/>
      <c r="N46" s="582"/>
      <c r="O46" s="582"/>
    </row>
    <row r="47" customHeight="1" spans="1:15">
      <c r="A47" s="587"/>
      <c r="K47" s="582"/>
      <c r="L47" s="582"/>
      <c r="M47" s="582"/>
      <c r="N47" s="582"/>
      <c r="O47" s="582"/>
    </row>
    <row r="48" customHeight="1" spans="1:15">
      <c r="A48" s="587"/>
      <c r="K48" s="582"/>
      <c r="L48" s="582"/>
      <c r="M48" s="582"/>
      <c r="N48" s="582"/>
      <c r="O48" s="582"/>
    </row>
    <row r="49" customHeight="1" spans="1:15">
      <c r="A49" s="587"/>
      <c r="K49" s="582"/>
      <c r="L49" s="582"/>
      <c r="M49" s="582"/>
      <c r="N49" s="582"/>
      <c r="O49" s="582"/>
    </row>
    <row r="50" customHeight="1" spans="1:15">
      <c r="A50" s="587"/>
      <c r="K50" s="582"/>
      <c r="L50" s="582"/>
      <c r="M50" s="582"/>
      <c r="N50" s="582"/>
      <c r="O50" s="582"/>
    </row>
    <row r="51" customHeight="1" spans="1:15">
      <c r="A51" s="587"/>
      <c r="K51" s="582"/>
      <c r="L51" s="582"/>
      <c r="M51" s="582"/>
      <c r="N51" s="582"/>
      <c r="O51" s="582"/>
    </row>
    <row r="52" customHeight="1" spans="1:15">
      <c r="A52" s="587"/>
      <c r="K52" s="582"/>
      <c r="L52" s="582"/>
      <c r="M52" s="582"/>
      <c r="N52" s="582"/>
      <c r="O52" s="582"/>
    </row>
    <row r="53" customHeight="1" spans="1:15">
      <c r="A53" s="587"/>
      <c r="K53" s="582"/>
      <c r="L53" s="582"/>
      <c r="M53" s="582"/>
      <c r="N53" s="582"/>
      <c r="O53" s="582"/>
    </row>
    <row r="54" customHeight="1" spans="1:15">
      <c r="A54" s="587"/>
      <c r="K54" s="582"/>
      <c r="L54" s="582"/>
      <c r="M54" s="582"/>
      <c r="N54" s="582"/>
      <c r="O54" s="582"/>
    </row>
    <row r="55" customHeight="1" spans="1:15">
      <c r="A55" s="587"/>
      <c r="K55" s="582"/>
      <c r="L55" s="582"/>
      <c r="M55" s="582"/>
      <c r="N55" s="582"/>
      <c r="O55" s="582"/>
    </row>
    <row r="56" customHeight="1" spans="1:15">
      <c r="A56" s="587"/>
      <c r="K56" s="582"/>
      <c r="L56" s="582"/>
      <c r="M56" s="582"/>
      <c r="N56" s="582"/>
      <c r="O56" s="582"/>
    </row>
    <row r="57" customHeight="1" spans="1:15">
      <c r="A57" s="587"/>
      <c r="K57" s="582"/>
      <c r="L57" s="582"/>
      <c r="M57" s="582"/>
      <c r="N57" s="582"/>
      <c r="O57" s="582"/>
    </row>
    <row r="58" customHeight="1" spans="1:15">
      <c r="A58" s="587"/>
      <c r="K58" s="582"/>
      <c r="L58" s="582"/>
      <c r="M58" s="582"/>
      <c r="N58" s="582"/>
      <c r="O58" s="582"/>
    </row>
    <row r="59" customHeight="1" spans="1:15">
      <c r="A59" s="587"/>
      <c r="K59" s="582"/>
      <c r="L59" s="582"/>
      <c r="M59" s="582"/>
      <c r="N59" s="582"/>
      <c r="O59" s="582"/>
    </row>
    <row r="60" customHeight="1" spans="1:15">
      <c r="A60" s="587"/>
      <c r="K60" s="582"/>
      <c r="L60" s="582"/>
      <c r="M60" s="582"/>
      <c r="N60" s="582"/>
      <c r="O60" s="582"/>
    </row>
    <row r="61" customHeight="1" spans="1:15">
      <c r="A61" s="587"/>
      <c r="K61" s="582"/>
      <c r="L61" s="582"/>
      <c r="M61" s="582"/>
      <c r="N61" s="582"/>
      <c r="O61" s="582"/>
    </row>
    <row r="62" customHeight="1" spans="1:15">
      <c r="A62" s="587"/>
      <c r="K62" s="582"/>
      <c r="L62" s="582"/>
      <c r="M62" s="582"/>
      <c r="N62" s="582"/>
      <c r="O62" s="582"/>
    </row>
    <row r="63" customHeight="1" spans="1:15">
      <c r="A63" s="587"/>
      <c r="K63" s="582"/>
      <c r="L63" s="582"/>
      <c r="M63" s="582"/>
      <c r="N63" s="582"/>
      <c r="O63" s="582"/>
    </row>
    <row r="64" customHeight="1" spans="1:15">
      <c r="A64" s="587"/>
      <c r="K64" s="582"/>
      <c r="L64" s="582"/>
      <c r="M64" s="582"/>
      <c r="N64" s="582"/>
      <c r="O64" s="582"/>
    </row>
    <row r="65" customHeight="1" spans="1:15">
      <c r="A65" s="587"/>
      <c r="K65" s="582"/>
      <c r="L65" s="582"/>
      <c r="M65" s="582"/>
      <c r="N65" s="582"/>
      <c r="O65" s="582"/>
    </row>
    <row r="66" customHeight="1" spans="1:15">
      <c r="A66" s="587"/>
      <c r="K66" s="582"/>
      <c r="L66" s="582"/>
      <c r="M66" s="582"/>
      <c r="N66" s="582"/>
      <c r="O66" s="582"/>
    </row>
    <row r="67" customHeight="1" spans="1:15">
      <c r="A67" s="587"/>
      <c r="K67" s="582"/>
      <c r="L67" s="582"/>
      <c r="M67" s="582"/>
      <c r="N67" s="582"/>
      <c r="O67" s="582"/>
    </row>
    <row r="68" customHeight="1" spans="1:15">
      <c r="A68" s="587"/>
      <c r="K68" s="582"/>
      <c r="L68" s="582"/>
      <c r="M68" s="582"/>
      <c r="N68" s="582"/>
      <c r="O68" s="582"/>
    </row>
    <row r="69" customHeight="1" spans="1:15">
      <c r="A69" s="587"/>
      <c r="K69" s="582"/>
      <c r="L69" s="582"/>
      <c r="M69" s="582"/>
      <c r="N69" s="582"/>
      <c r="O69" s="582"/>
    </row>
    <row r="70" customHeight="1" spans="1:15">
      <c r="A70" s="587"/>
      <c r="K70" s="582"/>
      <c r="L70" s="582"/>
      <c r="M70" s="582"/>
      <c r="N70" s="582"/>
      <c r="O70" s="582"/>
    </row>
    <row r="71" customHeight="1" spans="1:15">
      <c r="A71" s="587"/>
      <c r="K71" s="582"/>
      <c r="L71" s="582"/>
      <c r="M71" s="582"/>
      <c r="N71" s="582"/>
      <c r="O71" s="582"/>
    </row>
    <row r="72" customHeight="1" spans="1:15">
      <c r="A72" s="587"/>
      <c r="K72" s="582"/>
      <c r="L72" s="582"/>
      <c r="M72" s="582"/>
      <c r="N72" s="582"/>
      <c r="O72" s="582"/>
    </row>
    <row r="73" customHeight="1" spans="1:15">
      <c r="A73" s="587"/>
      <c r="K73" s="582"/>
      <c r="L73" s="582"/>
      <c r="M73" s="582"/>
      <c r="N73" s="582"/>
      <c r="O73" s="582"/>
    </row>
    <row r="74" customHeight="1" spans="1:15">
      <c r="A74" s="587"/>
      <c r="K74" s="582"/>
      <c r="L74" s="582"/>
      <c r="M74" s="582"/>
      <c r="N74" s="582"/>
      <c r="O74" s="582"/>
    </row>
    <row r="75" customHeight="1" spans="1:15">
      <c r="A75" s="587"/>
      <c r="K75" s="582"/>
      <c r="L75" s="582"/>
      <c r="M75" s="582"/>
      <c r="N75" s="582"/>
      <c r="O75" s="582"/>
    </row>
    <row r="76" customHeight="1" spans="1:15">
      <c r="A76" s="587"/>
      <c r="K76" s="582"/>
      <c r="L76" s="582"/>
      <c r="M76" s="582"/>
      <c r="N76" s="582"/>
      <c r="O76" s="582"/>
    </row>
    <row r="77" customHeight="1" spans="1:15">
      <c r="A77" s="587"/>
      <c r="K77" s="582"/>
      <c r="L77" s="582"/>
      <c r="M77" s="582"/>
      <c r="N77" s="582"/>
      <c r="O77" s="582"/>
    </row>
    <row r="78" customHeight="1" spans="1:15">
      <c r="A78" s="587"/>
      <c r="K78" s="582"/>
      <c r="L78" s="582"/>
      <c r="M78" s="582"/>
      <c r="N78" s="582"/>
      <c r="O78" s="582"/>
    </row>
    <row r="79" customHeight="1" spans="1:15">
      <c r="A79" s="587"/>
      <c r="K79" s="582"/>
      <c r="L79" s="582"/>
      <c r="M79" s="582"/>
      <c r="N79" s="582"/>
      <c r="O79" s="582"/>
    </row>
    <row r="80" customHeight="1" spans="1:15">
      <c r="A80" s="587"/>
      <c r="K80" s="582"/>
      <c r="L80" s="582"/>
      <c r="M80" s="582"/>
      <c r="N80" s="582"/>
      <c r="O80" s="582"/>
    </row>
    <row r="81" customHeight="1" spans="1:15">
      <c r="A81" s="587"/>
      <c r="K81" s="582"/>
      <c r="L81" s="582"/>
      <c r="M81" s="582"/>
      <c r="N81" s="582"/>
      <c r="O81" s="582"/>
    </row>
    <row r="82" customHeight="1" spans="1:15">
      <c r="A82" s="587"/>
      <c r="K82" s="582"/>
      <c r="L82" s="582"/>
      <c r="M82" s="582"/>
      <c r="N82" s="582"/>
      <c r="O82" s="582"/>
    </row>
    <row r="83" customHeight="1" spans="1:15">
      <c r="A83" s="587"/>
      <c r="K83" s="582"/>
      <c r="L83" s="582"/>
      <c r="M83" s="582"/>
      <c r="N83" s="582"/>
      <c r="O83" s="582"/>
    </row>
    <row r="84" customHeight="1" spans="1:15">
      <c r="A84" s="587"/>
      <c r="K84" s="582"/>
      <c r="L84" s="582"/>
      <c r="M84" s="582"/>
      <c r="N84" s="582"/>
      <c r="O84" s="582"/>
    </row>
    <row r="85" customHeight="1" spans="1:15">
      <c r="A85" s="587"/>
      <c r="K85" s="582"/>
      <c r="L85" s="582"/>
      <c r="M85" s="582"/>
      <c r="N85" s="582"/>
      <c r="O85" s="582"/>
    </row>
    <row r="86" customHeight="1" spans="1:15">
      <c r="A86" s="587"/>
      <c r="K86" s="582"/>
      <c r="L86" s="582"/>
      <c r="M86" s="582"/>
      <c r="N86" s="582"/>
      <c r="O86" s="582"/>
    </row>
    <row r="87" customHeight="1" spans="1:15">
      <c r="A87" s="587"/>
      <c r="K87" s="582"/>
      <c r="L87" s="582"/>
      <c r="M87" s="582"/>
      <c r="N87" s="582"/>
      <c r="O87" s="582"/>
    </row>
    <row r="88" customHeight="1" spans="1:15">
      <c r="A88" s="587"/>
      <c r="K88" s="582"/>
      <c r="L88" s="582"/>
      <c r="M88" s="582"/>
      <c r="N88" s="582"/>
      <c r="O88" s="582"/>
    </row>
    <row r="89" customHeight="1" spans="1:15">
      <c r="A89" s="587"/>
      <c r="K89" s="582"/>
      <c r="L89" s="582"/>
      <c r="M89" s="582"/>
      <c r="N89" s="582"/>
      <c r="O89" s="582"/>
    </row>
    <row r="90" customHeight="1" spans="1:15">
      <c r="A90" s="587"/>
      <c r="K90" s="582"/>
      <c r="L90" s="582"/>
      <c r="M90" s="582"/>
      <c r="N90" s="582"/>
      <c r="O90" s="582"/>
    </row>
    <row r="91" customHeight="1" spans="1:15">
      <c r="A91" s="587"/>
      <c r="K91" s="582"/>
      <c r="L91" s="582"/>
      <c r="M91" s="582"/>
      <c r="N91" s="582"/>
      <c r="O91" s="582"/>
    </row>
    <row r="92" customHeight="1" spans="1:15">
      <c r="A92" s="587"/>
      <c r="K92" s="582"/>
      <c r="L92" s="582"/>
      <c r="M92" s="582"/>
      <c r="N92" s="582"/>
      <c r="O92" s="582"/>
    </row>
    <row r="93" customHeight="1" spans="1:15">
      <c r="A93" s="587"/>
      <c r="K93" s="582"/>
      <c r="L93" s="582"/>
      <c r="M93" s="582"/>
      <c r="N93" s="582"/>
      <c r="O93" s="582"/>
    </row>
    <row r="94" customHeight="1" spans="1:15">
      <c r="A94" s="587"/>
      <c r="K94" s="582"/>
      <c r="L94" s="582"/>
      <c r="M94" s="582"/>
      <c r="N94" s="582"/>
      <c r="O94" s="582"/>
    </row>
    <row r="95" customHeight="1" spans="1:15">
      <c r="A95" s="587"/>
      <c r="K95" s="582"/>
      <c r="L95" s="582"/>
      <c r="M95" s="582"/>
      <c r="N95" s="582"/>
      <c r="O95" s="582"/>
    </row>
    <row r="96" customHeight="1" spans="1:15">
      <c r="A96" s="587"/>
      <c r="K96" s="582"/>
      <c r="L96" s="582"/>
      <c r="M96" s="582"/>
      <c r="N96" s="582"/>
      <c r="O96" s="582"/>
    </row>
    <row r="97" customHeight="1" spans="1:15">
      <c r="A97" s="587"/>
      <c r="K97" s="582"/>
      <c r="L97" s="582"/>
      <c r="M97" s="582"/>
      <c r="N97" s="582"/>
      <c r="O97" s="582"/>
    </row>
    <row r="98" customHeight="1" spans="1:15">
      <c r="A98" s="587"/>
      <c r="K98" s="582"/>
      <c r="L98" s="582"/>
      <c r="M98" s="582"/>
      <c r="N98" s="582"/>
      <c r="O98" s="582"/>
    </row>
    <row r="99" customHeight="1" spans="1:15">
      <c r="A99" s="587"/>
      <c r="K99" s="582"/>
      <c r="L99" s="582"/>
      <c r="M99" s="582"/>
      <c r="N99" s="582"/>
      <c r="O99" s="582"/>
    </row>
    <row r="100" customHeight="1" spans="1:15">
      <c r="A100" s="587"/>
      <c r="K100" s="582"/>
      <c r="L100" s="582"/>
      <c r="M100" s="582"/>
      <c r="N100" s="582"/>
      <c r="O100" s="582"/>
    </row>
    <row r="101" customHeight="1" spans="1:15">
      <c r="A101" s="587"/>
      <c r="K101" s="582"/>
      <c r="L101" s="582"/>
      <c r="M101" s="582"/>
      <c r="N101" s="582"/>
      <c r="O101" s="582"/>
    </row>
    <row r="102" customHeight="1" spans="1:15">
      <c r="A102" s="587"/>
      <c r="K102" s="582"/>
      <c r="L102" s="582"/>
      <c r="M102" s="582"/>
      <c r="N102" s="582"/>
      <c r="O102" s="582"/>
    </row>
    <row r="103" customHeight="1" spans="1:15">
      <c r="A103" s="587"/>
      <c r="K103" s="582"/>
      <c r="L103" s="582"/>
      <c r="M103" s="582"/>
      <c r="N103" s="582"/>
      <c r="O103" s="582"/>
    </row>
    <row r="104" customHeight="1" spans="1:15">
      <c r="A104" s="587"/>
      <c r="K104" s="582"/>
      <c r="L104" s="582"/>
      <c r="M104" s="582"/>
      <c r="N104" s="582"/>
      <c r="O104" s="582"/>
    </row>
    <row r="105" customHeight="1" spans="1:15">
      <c r="A105" s="587"/>
      <c r="K105" s="582"/>
      <c r="L105" s="582"/>
      <c r="M105" s="582"/>
      <c r="N105" s="582"/>
      <c r="O105" s="582"/>
    </row>
    <row r="106" customHeight="1" spans="1:15">
      <c r="A106" s="587"/>
      <c r="K106" s="582"/>
      <c r="L106" s="582"/>
      <c r="M106" s="582"/>
      <c r="N106" s="582"/>
      <c r="O106" s="582"/>
    </row>
    <row r="107" customHeight="1" spans="1:15">
      <c r="A107" s="587"/>
      <c r="K107" s="582"/>
      <c r="L107" s="582"/>
      <c r="M107" s="582"/>
      <c r="N107" s="582"/>
      <c r="O107" s="582"/>
    </row>
    <row r="108" customHeight="1" spans="1:15">
      <c r="A108" s="587"/>
      <c r="K108" s="582"/>
      <c r="L108" s="582"/>
      <c r="M108" s="582"/>
      <c r="N108" s="582"/>
      <c r="O108" s="582"/>
    </row>
    <row r="109" customHeight="1" spans="1:15">
      <c r="A109" s="587"/>
      <c r="K109" s="582"/>
      <c r="L109" s="582"/>
      <c r="M109" s="582"/>
      <c r="N109" s="582"/>
      <c r="O109" s="582"/>
    </row>
    <row r="110" customHeight="1" spans="1:15">
      <c r="A110" s="587"/>
      <c r="K110" s="582"/>
      <c r="L110" s="582"/>
      <c r="M110" s="582"/>
      <c r="N110" s="582"/>
      <c r="O110" s="582"/>
    </row>
    <row r="111" customHeight="1" spans="1:15">
      <c r="A111" s="587"/>
      <c r="K111" s="582"/>
      <c r="L111" s="582"/>
      <c r="M111" s="582"/>
      <c r="N111" s="582"/>
      <c r="O111" s="582"/>
    </row>
    <row r="112" customHeight="1" spans="1:15">
      <c r="A112" s="587"/>
      <c r="K112" s="582"/>
      <c r="L112" s="582"/>
      <c r="M112" s="582"/>
      <c r="N112" s="582"/>
      <c r="O112" s="582"/>
    </row>
    <row r="113" customHeight="1" spans="1:15">
      <c r="A113" s="587"/>
      <c r="K113" s="582"/>
      <c r="L113" s="582"/>
      <c r="M113" s="582"/>
      <c r="N113" s="582"/>
      <c r="O113" s="582"/>
    </row>
    <row r="114" customHeight="1" spans="1:15">
      <c r="A114" s="587"/>
      <c r="K114" s="582"/>
      <c r="L114" s="582"/>
      <c r="M114" s="582"/>
      <c r="N114" s="582"/>
      <c r="O114" s="582"/>
    </row>
    <row r="115" customHeight="1" spans="1:15">
      <c r="A115" s="587"/>
      <c r="K115" s="582"/>
      <c r="L115" s="582"/>
      <c r="M115" s="582"/>
      <c r="N115" s="582"/>
      <c r="O115" s="582"/>
    </row>
    <row r="116" customHeight="1" spans="1:15">
      <c r="A116" s="587"/>
      <c r="K116" s="582"/>
      <c r="L116" s="582"/>
      <c r="M116" s="582"/>
      <c r="N116" s="582"/>
      <c r="O116" s="582"/>
    </row>
    <row r="117" customHeight="1" spans="1:15">
      <c r="A117" s="587"/>
      <c r="K117" s="582"/>
      <c r="L117" s="582"/>
      <c r="M117" s="582"/>
      <c r="N117" s="582"/>
      <c r="O117" s="582"/>
    </row>
    <row r="118" customHeight="1" spans="1:15">
      <c r="A118" s="587"/>
      <c r="K118" s="582"/>
      <c r="L118" s="582"/>
      <c r="M118" s="582"/>
      <c r="N118" s="582"/>
      <c r="O118" s="582"/>
    </row>
    <row r="119" customHeight="1" spans="1:15">
      <c r="A119" s="587"/>
      <c r="K119" s="582"/>
      <c r="L119" s="582"/>
      <c r="M119" s="582"/>
      <c r="N119" s="582"/>
      <c r="O119" s="582"/>
    </row>
    <row r="120" customHeight="1" spans="1:15">
      <c r="A120" s="587"/>
      <c r="K120" s="582"/>
      <c r="L120" s="582"/>
      <c r="M120" s="582"/>
      <c r="N120" s="582"/>
      <c r="O120" s="582"/>
    </row>
    <row r="121" customHeight="1" spans="1:15">
      <c r="A121" s="587"/>
      <c r="K121" s="582"/>
      <c r="L121" s="582"/>
      <c r="M121" s="582"/>
      <c r="N121" s="582"/>
      <c r="O121" s="582"/>
    </row>
    <row r="122" customHeight="1" spans="1:15">
      <c r="A122" s="587"/>
      <c r="K122" s="582"/>
      <c r="L122" s="582"/>
      <c r="M122" s="582"/>
      <c r="N122" s="582"/>
      <c r="O122" s="582"/>
    </row>
    <row r="123" customHeight="1" spans="1:15">
      <c r="A123" s="587"/>
      <c r="K123" s="582"/>
      <c r="L123" s="582"/>
      <c r="M123" s="582"/>
      <c r="N123" s="582"/>
      <c r="O123" s="582"/>
    </row>
    <row r="124" customHeight="1" spans="1:15">
      <c r="A124" s="587"/>
      <c r="K124" s="582"/>
      <c r="L124" s="582"/>
      <c r="M124" s="582"/>
      <c r="N124" s="582"/>
      <c r="O124" s="582"/>
    </row>
    <row r="125" customHeight="1" spans="1:15">
      <c r="A125" s="587"/>
      <c r="K125" s="582"/>
      <c r="L125" s="582"/>
      <c r="M125" s="582"/>
      <c r="N125" s="582"/>
      <c r="O125" s="582"/>
    </row>
    <row r="126" customHeight="1" spans="1:15">
      <c r="A126" s="587"/>
      <c r="K126" s="582"/>
      <c r="L126" s="582"/>
      <c r="M126" s="582"/>
      <c r="N126" s="582"/>
      <c r="O126" s="582"/>
    </row>
    <row r="127" customHeight="1" spans="1:15">
      <c r="A127" s="587"/>
      <c r="K127" s="582"/>
      <c r="L127" s="582"/>
      <c r="M127" s="582"/>
      <c r="N127" s="582"/>
      <c r="O127" s="582"/>
    </row>
    <row r="128" customHeight="1" spans="1:15">
      <c r="A128" s="587"/>
      <c r="K128" s="582"/>
      <c r="L128" s="582"/>
      <c r="M128" s="582"/>
      <c r="N128" s="582"/>
      <c r="O128" s="582"/>
    </row>
    <row r="129" customHeight="1" spans="1:15">
      <c r="A129" s="587"/>
      <c r="K129" s="582"/>
      <c r="L129" s="582"/>
      <c r="M129" s="582"/>
      <c r="N129" s="582"/>
      <c r="O129" s="582"/>
    </row>
    <row r="130" customHeight="1" spans="1:15">
      <c r="A130" s="587"/>
      <c r="K130" s="582"/>
      <c r="L130" s="582"/>
      <c r="M130" s="582"/>
      <c r="N130" s="582"/>
      <c r="O130" s="582"/>
    </row>
    <row r="131" customHeight="1" spans="1:15">
      <c r="A131" s="587"/>
      <c r="K131" s="582"/>
      <c r="L131" s="582"/>
      <c r="M131" s="582"/>
      <c r="N131" s="582"/>
      <c r="O131" s="582"/>
    </row>
    <row r="132" customHeight="1" spans="1:15">
      <c r="A132" s="587"/>
      <c r="K132" s="582"/>
      <c r="L132" s="582"/>
      <c r="M132" s="582"/>
      <c r="N132" s="582"/>
      <c r="O132" s="582"/>
    </row>
    <row r="133" customHeight="1" spans="1:15">
      <c r="A133" s="587"/>
      <c r="K133" s="582"/>
      <c r="L133" s="582"/>
      <c r="M133" s="582"/>
      <c r="N133" s="582"/>
      <c r="O133" s="582"/>
    </row>
    <row r="134" customHeight="1" spans="1:15">
      <c r="A134" s="587"/>
      <c r="K134" s="582"/>
      <c r="L134" s="582"/>
      <c r="M134" s="582"/>
      <c r="N134" s="582"/>
      <c r="O134" s="582"/>
    </row>
    <row r="135" customHeight="1" spans="1:15">
      <c r="A135" s="587"/>
      <c r="K135" s="582"/>
      <c r="L135" s="582"/>
      <c r="M135" s="582"/>
      <c r="N135" s="582"/>
      <c r="O135" s="582"/>
    </row>
    <row r="136" customHeight="1" spans="1:15">
      <c r="A136" s="587"/>
      <c r="K136" s="582"/>
      <c r="L136" s="582"/>
      <c r="M136" s="582"/>
      <c r="N136" s="582"/>
      <c r="O136" s="582"/>
    </row>
    <row r="137" customHeight="1" spans="1:15">
      <c r="A137" s="587"/>
      <c r="K137" s="582"/>
      <c r="L137" s="582"/>
      <c r="M137" s="582"/>
      <c r="N137" s="582"/>
      <c r="O137" s="582"/>
    </row>
    <row r="138" customHeight="1" spans="1:15">
      <c r="A138" s="587"/>
      <c r="K138" s="582"/>
      <c r="L138" s="582"/>
      <c r="M138" s="582"/>
      <c r="N138" s="582"/>
      <c r="O138" s="582"/>
    </row>
    <row r="139" customHeight="1" spans="1:15">
      <c r="A139" s="587"/>
      <c r="K139" s="582"/>
      <c r="L139" s="582"/>
      <c r="M139" s="582"/>
      <c r="N139" s="582"/>
      <c r="O139" s="582"/>
    </row>
    <row r="140" customHeight="1" spans="1:15">
      <c r="A140" s="587"/>
      <c r="K140" s="582"/>
      <c r="L140" s="582"/>
      <c r="M140" s="582"/>
      <c r="N140" s="582"/>
      <c r="O140" s="582"/>
    </row>
    <row r="141" customHeight="1" spans="1:15">
      <c r="A141" s="587"/>
      <c r="K141" s="582"/>
      <c r="L141" s="582"/>
      <c r="M141" s="582"/>
      <c r="N141" s="582"/>
      <c r="O141" s="582"/>
    </row>
    <row r="142" customHeight="1" spans="1:15">
      <c r="A142" s="587"/>
      <c r="K142" s="582"/>
      <c r="L142" s="582"/>
      <c r="M142" s="582"/>
      <c r="N142" s="582"/>
      <c r="O142" s="582"/>
    </row>
    <row r="143" customHeight="1" spans="1:15">
      <c r="A143" s="587"/>
      <c r="K143" s="582"/>
      <c r="L143" s="582"/>
      <c r="M143" s="582"/>
      <c r="N143" s="582"/>
      <c r="O143" s="582"/>
    </row>
    <row r="144" customHeight="1" spans="1:15">
      <c r="A144" s="587"/>
      <c r="K144" s="582"/>
      <c r="L144" s="582"/>
      <c r="M144" s="582"/>
      <c r="N144" s="582"/>
      <c r="O144" s="582"/>
    </row>
    <row r="145" customHeight="1" spans="1:15">
      <c r="A145" s="587"/>
      <c r="K145" s="582"/>
      <c r="L145" s="582"/>
      <c r="M145" s="582"/>
      <c r="N145" s="582"/>
      <c r="O145" s="582"/>
    </row>
    <row r="146" customHeight="1" spans="1:15">
      <c r="A146" s="587"/>
      <c r="K146" s="582"/>
      <c r="L146" s="582"/>
      <c r="M146" s="582"/>
      <c r="N146" s="582"/>
      <c r="O146" s="582"/>
    </row>
    <row r="147" customHeight="1" spans="1:15">
      <c r="A147" s="587"/>
      <c r="K147" s="582"/>
      <c r="L147" s="582"/>
      <c r="M147" s="582"/>
      <c r="N147" s="582"/>
      <c r="O147" s="582"/>
    </row>
    <row r="148" customHeight="1" spans="1:15">
      <c r="A148" s="587"/>
      <c r="K148" s="582"/>
      <c r="L148" s="582"/>
      <c r="M148" s="582"/>
      <c r="N148" s="582"/>
      <c r="O148" s="582"/>
    </row>
    <row r="149" customHeight="1" spans="1:15">
      <c r="A149" s="587"/>
      <c r="K149" s="582"/>
      <c r="L149" s="582"/>
      <c r="M149" s="582"/>
      <c r="N149" s="582"/>
      <c r="O149" s="582"/>
    </row>
    <row r="150" customHeight="1" spans="1:15">
      <c r="A150" s="587"/>
      <c r="K150" s="582"/>
      <c r="L150" s="582"/>
      <c r="M150" s="582"/>
      <c r="N150" s="582"/>
      <c r="O150" s="582"/>
    </row>
    <row r="151" customHeight="1" spans="1:15">
      <c r="A151" s="587"/>
      <c r="K151" s="582"/>
      <c r="L151" s="582"/>
      <c r="M151" s="582"/>
      <c r="N151" s="582"/>
      <c r="O151" s="582"/>
    </row>
    <row r="152" customHeight="1" spans="1:15">
      <c r="A152" s="587"/>
      <c r="K152" s="582"/>
      <c r="L152" s="582"/>
      <c r="M152" s="582"/>
      <c r="N152" s="582"/>
      <c r="O152" s="582"/>
    </row>
    <row r="153" customHeight="1" spans="1:15">
      <c r="A153" s="587"/>
      <c r="K153" s="582"/>
      <c r="L153" s="582"/>
      <c r="M153" s="582"/>
      <c r="N153" s="582"/>
      <c r="O153" s="582"/>
    </row>
    <row r="154" customHeight="1" spans="1:15">
      <c r="A154" s="587"/>
      <c r="K154" s="582"/>
      <c r="L154" s="582"/>
      <c r="M154" s="582"/>
      <c r="N154" s="582"/>
      <c r="O154" s="582"/>
    </row>
    <row r="155" customHeight="1" spans="1:15">
      <c r="A155" s="587"/>
      <c r="K155" s="582"/>
      <c r="L155" s="582"/>
      <c r="M155" s="582"/>
      <c r="N155" s="582"/>
      <c r="O155" s="582"/>
    </row>
    <row r="156" customHeight="1" spans="1:15">
      <c r="A156" s="587"/>
      <c r="K156" s="582"/>
      <c r="L156" s="582"/>
      <c r="M156" s="582"/>
      <c r="N156" s="582"/>
      <c r="O156" s="582"/>
    </row>
    <row r="157" customHeight="1" spans="1:15">
      <c r="A157" s="587"/>
      <c r="K157" s="582"/>
      <c r="L157" s="582"/>
      <c r="M157" s="582"/>
      <c r="N157" s="582"/>
      <c r="O157" s="582"/>
    </row>
    <row r="158" customHeight="1" spans="1:15">
      <c r="A158" s="587"/>
      <c r="K158" s="582"/>
      <c r="L158" s="582"/>
      <c r="M158" s="582"/>
      <c r="N158" s="582"/>
      <c r="O158" s="582"/>
    </row>
    <row r="159" customHeight="1" spans="1:15">
      <c r="A159" s="587"/>
      <c r="K159" s="582"/>
      <c r="L159" s="582"/>
      <c r="M159" s="582"/>
      <c r="N159" s="582"/>
      <c r="O159" s="582"/>
    </row>
    <row r="160" customHeight="1" spans="1:15">
      <c r="A160" s="587"/>
      <c r="K160" s="582"/>
      <c r="L160" s="582"/>
      <c r="M160" s="582"/>
      <c r="N160" s="582"/>
      <c r="O160" s="582"/>
    </row>
    <row r="161" customHeight="1" spans="1:15">
      <c r="A161" s="587"/>
      <c r="K161" s="582"/>
      <c r="L161" s="582"/>
      <c r="M161" s="582"/>
      <c r="N161" s="582"/>
      <c r="O161" s="582"/>
    </row>
    <row r="162" customHeight="1" spans="1:15">
      <c r="A162" s="587"/>
      <c r="K162" s="582"/>
      <c r="L162" s="582"/>
      <c r="M162" s="582"/>
      <c r="N162" s="582"/>
      <c r="O162" s="582"/>
    </row>
    <row r="163" customHeight="1" spans="1:15">
      <c r="A163" s="587"/>
      <c r="K163" s="582"/>
      <c r="L163" s="582"/>
      <c r="M163" s="582"/>
      <c r="N163" s="582"/>
      <c r="O163" s="582"/>
    </row>
    <row r="164" customHeight="1" spans="1:15">
      <c r="A164" s="587"/>
      <c r="K164" s="582"/>
      <c r="L164" s="582"/>
      <c r="M164" s="582"/>
      <c r="N164" s="582"/>
      <c r="O164" s="582"/>
    </row>
    <row r="165" customHeight="1" spans="1:15">
      <c r="A165" s="587"/>
      <c r="K165" s="582"/>
      <c r="L165" s="582"/>
      <c r="M165" s="582"/>
      <c r="N165" s="582"/>
      <c r="O165" s="582"/>
    </row>
    <row r="166" customHeight="1" spans="1:15">
      <c r="A166" s="587"/>
      <c r="K166" s="582"/>
      <c r="L166" s="582"/>
      <c r="M166" s="582"/>
      <c r="N166" s="582"/>
      <c r="O166" s="582"/>
    </row>
    <row r="167" customHeight="1" spans="1:15">
      <c r="A167" s="587"/>
      <c r="K167" s="582"/>
      <c r="L167" s="582"/>
      <c r="M167" s="582"/>
      <c r="N167" s="582"/>
      <c r="O167" s="582"/>
    </row>
    <row r="168" customHeight="1" spans="1:15">
      <c r="A168" s="587"/>
      <c r="K168" s="582"/>
      <c r="L168" s="582"/>
      <c r="M168" s="582"/>
      <c r="N168" s="582"/>
      <c r="O168" s="582"/>
    </row>
    <row r="169" customHeight="1" spans="1:15">
      <c r="A169" s="587"/>
      <c r="K169" s="582"/>
      <c r="L169" s="582"/>
      <c r="M169" s="582"/>
      <c r="N169" s="582"/>
      <c r="O169" s="582"/>
    </row>
    <row r="170" customHeight="1" spans="1:15">
      <c r="A170" s="587"/>
      <c r="K170" s="582"/>
      <c r="L170" s="582"/>
      <c r="M170" s="582"/>
      <c r="N170" s="582"/>
      <c r="O170" s="582"/>
    </row>
    <row r="171" customHeight="1" spans="1:15">
      <c r="A171" s="587"/>
      <c r="K171" s="582"/>
      <c r="L171" s="582"/>
      <c r="M171" s="582"/>
      <c r="N171" s="582"/>
      <c r="O171" s="582"/>
    </row>
    <row r="172" customHeight="1" spans="1:15">
      <c r="A172" s="587"/>
      <c r="K172" s="582"/>
      <c r="L172" s="582"/>
      <c r="M172" s="582"/>
      <c r="N172" s="582"/>
      <c r="O172" s="582"/>
    </row>
    <row r="173" customHeight="1" spans="1:15">
      <c r="A173" s="587"/>
      <c r="K173" s="582"/>
      <c r="L173" s="582"/>
      <c r="M173" s="582"/>
      <c r="N173" s="582"/>
      <c r="O173" s="582"/>
    </row>
    <row r="174" customHeight="1" spans="1:15">
      <c r="A174" s="587"/>
      <c r="K174" s="582"/>
      <c r="L174" s="582"/>
      <c r="M174" s="582"/>
      <c r="N174" s="582"/>
      <c r="O174" s="582"/>
    </row>
    <row r="175" customHeight="1" spans="1:15">
      <c r="A175" s="587"/>
      <c r="K175" s="582"/>
      <c r="L175" s="582"/>
      <c r="M175" s="582"/>
      <c r="N175" s="582"/>
      <c r="O175" s="582"/>
    </row>
    <row r="176" customHeight="1" spans="1:15">
      <c r="A176" s="587"/>
      <c r="K176" s="582"/>
      <c r="L176" s="582"/>
      <c r="M176" s="582"/>
      <c r="N176" s="582"/>
      <c r="O176" s="582"/>
    </row>
    <row r="177" customHeight="1" spans="1:15">
      <c r="A177" s="587"/>
      <c r="K177" s="582"/>
      <c r="L177" s="582"/>
      <c r="M177" s="582"/>
      <c r="N177" s="582"/>
      <c r="O177" s="582"/>
    </row>
    <row r="178" customHeight="1" spans="1:15">
      <c r="A178" s="587"/>
      <c r="K178" s="582"/>
      <c r="L178" s="582"/>
      <c r="M178" s="582"/>
      <c r="N178" s="582"/>
      <c r="O178" s="582"/>
    </row>
    <row r="179" customHeight="1" spans="1:15">
      <c r="A179" s="587"/>
      <c r="K179" s="582"/>
      <c r="L179" s="582"/>
      <c r="M179" s="582"/>
      <c r="N179" s="582"/>
      <c r="O179" s="582"/>
    </row>
    <row r="180" customHeight="1" spans="1:15">
      <c r="A180" s="587"/>
      <c r="K180" s="582"/>
      <c r="L180" s="582"/>
      <c r="M180" s="582"/>
      <c r="N180" s="582"/>
      <c r="O180" s="582"/>
    </row>
    <row r="181" customHeight="1" spans="1:15">
      <c r="A181" s="587"/>
      <c r="K181" s="582"/>
      <c r="L181" s="582"/>
      <c r="M181" s="582"/>
      <c r="N181" s="582"/>
      <c r="O181" s="582"/>
    </row>
    <row r="182" customHeight="1" spans="1:15">
      <c r="A182" s="587"/>
      <c r="K182" s="582"/>
      <c r="L182" s="582"/>
      <c r="M182" s="582"/>
      <c r="N182" s="582"/>
      <c r="O182" s="582"/>
    </row>
    <row r="183" customHeight="1" spans="1:15">
      <c r="A183" s="587"/>
      <c r="K183" s="582"/>
      <c r="L183" s="582"/>
      <c r="M183" s="582"/>
      <c r="N183" s="582"/>
      <c r="O183" s="582"/>
    </row>
    <row r="184" customHeight="1" spans="1:15">
      <c r="A184" s="587"/>
      <c r="K184" s="582"/>
      <c r="L184" s="582"/>
      <c r="M184" s="582"/>
      <c r="N184" s="582"/>
      <c r="O184" s="582"/>
    </row>
    <row r="185" customHeight="1" spans="1:15">
      <c r="A185" s="587"/>
      <c r="K185" s="582"/>
      <c r="L185" s="582"/>
      <c r="M185" s="582"/>
      <c r="N185" s="582"/>
      <c r="O185" s="582"/>
    </row>
    <row r="186" customHeight="1" spans="1:15">
      <c r="A186" s="587"/>
      <c r="K186" s="582"/>
      <c r="L186" s="582"/>
      <c r="M186" s="582"/>
      <c r="N186" s="582"/>
      <c r="O186" s="582"/>
    </row>
    <row r="187" customHeight="1" spans="1:15">
      <c r="A187" s="587"/>
      <c r="K187" s="582"/>
      <c r="L187" s="582"/>
      <c r="M187" s="582"/>
      <c r="N187" s="582"/>
      <c r="O187" s="582"/>
    </row>
    <row r="188" customHeight="1" spans="1:15">
      <c r="A188" s="587"/>
      <c r="K188" s="582"/>
      <c r="L188" s="582"/>
      <c r="M188" s="582"/>
      <c r="N188" s="582"/>
      <c r="O188" s="582"/>
    </row>
    <row r="189" customHeight="1" spans="1:15">
      <c r="A189" s="587"/>
      <c r="K189" s="582"/>
      <c r="L189" s="582"/>
      <c r="M189" s="582"/>
      <c r="N189" s="582"/>
      <c r="O189" s="582"/>
    </row>
    <row r="190" customHeight="1" spans="1:15">
      <c r="A190" s="587"/>
      <c r="K190" s="582"/>
      <c r="L190" s="582"/>
      <c r="M190" s="582"/>
      <c r="N190" s="582"/>
      <c r="O190" s="582"/>
    </row>
    <row r="191" customHeight="1" spans="1:15">
      <c r="A191" s="587"/>
      <c r="K191" s="582"/>
      <c r="L191" s="582"/>
      <c r="M191" s="582"/>
      <c r="N191" s="582"/>
      <c r="O191" s="582"/>
    </row>
    <row r="192" customHeight="1" spans="1:15">
      <c r="A192" s="587"/>
      <c r="K192" s="582"/>
      <c r="L192" s="582"/>
      <c r="M192" s="582"/>
      <c r="N192" s="582"/>
      <c r="O192" s="582"/>
    </row>
    <row r="193" customHeight="1" spans="1:15">
      <c r="A193" s="587"/>
      <c r="K193" s="582"/>
      <c r="L193" s="582"/>
      <c r="M193" s="582"/>
      <c r="N193" s="582"/>
      <c r="O193" s="582"/>
    </row>
    <row r="194" customHeight="1" spans="1:15">
      <c r="A194" s="587"/>
      <c r="K194" s="582"/>
      <c r="L194" s="582"/>
      <c r="M194" s="582"/>
      <c r="N194" s="582"/>
      <c r="O194" s="582"/>
    </row>
    <row r="195" customHeight="1" spans="1:15">
      <c r="A195" s="587"/>
      <c r="K195" s="582"/>
      <c r="L195" s="582"/>
      <c r="M195" s="582"/>
      <c r="N195" s="582"/>
      <c r="O195" s="582"/>
    </row>
    <row r="196" customHeight="1" spans="1:15">
      <c r="A196" s="587"/>
      <c r="K196" s="582"/>
      <c r="L196" s="582"/>
      <c r="M196" s="582"/>
      <c r="N196" s="582"/>
      <c r="O196" s="582"/>
    </row>
    <row r="197" customHeight="1" spans="1:15">
      <c r="A197" s="587"/>
      <c r="K197" s="582"/>
      <c r="L197" s="582"/>
      <c r="M197" s="582"/>
      <c r="N197" s="582"/>
      <c r="O197" s="582"/>
    </row>
    <row r="198" customHeight="1" spans="1:15">
      <c r="A198" s="587"/>
      <c r="K198" s="582"/>
      <c r="L198" s="582"/>
      <c r="M198" s="582"/>
      <c r="N198" s="582"/>
      <c r="O198" s="582"/>
    </row>
    <row r="199" customHeight="1" spans="1:15">
      <c r="A199" s="587"/>
      <c r="K199" s="582"/>
      <c r="L199" s="582"/>
      <c r="M199" s="582"/>
      <c r="N199" s="582"/>
      <c r="O199" s="582"/>
    </row>
    <row r="200" customHeight="1" spans="1:15">
      <c r="A200" s="587"/>
      <c r="K200" s="582"/>
      <c r="L200" s="582"/>
      <c r="M200" s="582"/>
      <c r="N200" s="582"/>
      <c r="O200" s="582"/>
    </row>
    <row r="201" customHeight="1" spans="1:15">
      <c r="A201" s="587"/>
      <c r="K201" s="582"/>
      <c r="L201" s="582"/>
      <c r="M201" s="582"/>
      <c r="N201" s="582"/>
      <c r="O201" s="582"/>
    </row>
    <row r="202" customHeight="1" spans="1:15">
      <c r="A202" s="587"/>
      <c r="K202" s="582"/>
      <c r="L202" s="582"/>
      <c r="M202" s="582"/>
      <c r="N202" s="582"/>
      <c r="O202" s="582"/>
    </row>
    <row r="203" customHeight="1" spans="1:15">
      <c r="A203" s="587"/>
      <c r="K203" s="582"/>
      <c r="L203" s="582"/>
      <c r="M203" s="582"/>
      <c r="N203" s="582"/>
      <c r="O203" s="582"/>
    </row>
    <row r="204" customHeight="1" spans="1:15">
      <c r="A204" s="587"/>
      <c r="K204" s="582"/>
      <c r="L204" s="582"/>
      <c r="M204" s="582"/>
      <c r="N204" s="582"/>
      <c r="O204" s="582"/>
    </row>
    <row r="205" customHeight="1" spans="1:15">
      <c r="A205" s="587"/>
      <c r="K205" s="582"/>
      <c r="L205" s="582"/>
      <c r="M205" s="582"/>
      <c r="N205" s="582"/>
      <c r="O205" s="582"/>
    </row>
    <row r="206" customHeight="1" spans="1:15">
      <c r="A206" s="587"/>
      <c r="K206" s="582"/>
      <c r="L206" s="582"/>
      <c r="M206" s="582"/>
      <c r="N206" s="582"/>
      <c r="O206" s="582"/>
    </row>
    <row r="207" customHeight="1" spans="1:15">
      <c r="A207" s="587"/>
      <c r="K207" s="582"/>
      <c r="L207" s="582"/>
      <c r="M207" s="582"/>
      <c r="N207" s="582"/>
      <c r="O207" s="582"/>
    </row>
    <row r="208" customHeight="1" spans="1:15">
      <c r="A208" s="587"/>
      <c r="K208" s="582"/>
      <c r="L208" s="582"/>
      <c r="M208" s="582"/>
      <c r="N208" s="582"/>
      <c r="O208" s="582"/>
    </row>
    <row r="209" customHeight="1" spans="1:15">
      <c r="A209" s="587"/>
      <c r="K209" s="582"/>
      <c r="L209" s="582"/>
      <c r="M209" s="582"/>
      <c r="N209" s="582"/>
      <c r="O209" s="582"/>
    </row>
    <row r="210" customHeight="1" spans="1:15">
      <c r="A210" s="587"/>
      <c r="K210" s="582"/>
      <c r="L210" s="582"/>
      <c r="M210" s="582"/>
      <c r="N210" s="582"/>
      <c r="O210" s="582"/>
    </row>
    <row r="211" customHeight="1" spans="1:15">
      <c r="A211" s="587"/>
      <c r="K211" s="582"/>
      <c r="L211" s="582"/>
      <c r="M211" s="582"/>
      <c r="N211" s="582"/>
      <c r="O211" s="582"/>
    </row>
    <row r="212" customHeight="1" spans="1:15">
      <c r="A212" s="587"/>
      <c r="K212" s="582"/>
      <c r="L212" s="582"/>
      <c r="M212" s="582"/>
      <c r="N212" s="582"/>
      <c r="O212" s="582"/>
    </row>
    <row r="213" customHeight="1" spans="1:15">
      <c r="A213" s="587"/>
      <c r="K213" s="582"/>
      <c r="L213" s="582"/>
      <c r="M213" s="582"/>
      <c r="N213" s="582"/>
      <c r="O213" s="582"/>
    </row>
    <row r="214" customHeight="1" spans="1:15">
      <c r="A214" s="587"/>
      <c r="K214" s="582"/>
      <c r="L214" s="582"/>
      <c r="M214" s="582"/>
      <c r="N214" s="582"/>
      <c r="O214" s="582"/>
    </row>
    <row r="215" customHeight="1" spans="1:15">
      <c r="A215" s="587"/>
      <c r="K215" s="582"/>
      <c r="L215" s="582"/>
      <c r="M215" s="582"/>
      <c r="N215" s="582"/>
      <c r="O215" s="582"/>
    </row>
    <row r="216" customHeight="1" spans="1:15">
      <c r="A216" s="587"/>
      <c r="K216" s="582"/>
      <c r="L216" s="582"/>
      <c r="M216" s="582"/>
      <c r="N216" s="582"/>
      <c r="O216" s="582"/>
    </row>
    <row r="217" customHeight="1" spans="1:15">
      <c r="A217" s="587"/>
      <c r="K217" s="582"/>
      <c r="L217" s="582"/>
      <c r="M217" s="582"/>
      <c r="N217" s="582"/>
      <c r="O217" s="582"/>
    </row>
    <row r="218" customHeight="1" spans="1:15">
      <c r="A218" s="587"/>
      <c r="K218" s="582"/>
      <c r="L218" s="582"/>
      <c r="M218" s="582"/>
      <c r="N218" s="582"/>
      <c r="O218" s="582"/>
    </row>
    <row r="219" customHeight="1" spans="1:15">
      <c r="A219" s="587"/>
      <c r="K219" s="582"/>
      <c r="L219" s="582"/>
      <c r="M219" s="582"/>
      <c r="N219" s="582"/>
      <c r="O219" s="582"/>
    </row>
    <row r="220" customHeight="1" spans="1:15">
      <c r="A220" s="587"/>
      <c r="K220" s="582"/>
      <c r="L220" s="582"/>
      <c r="M220" s="582"/>
      <c r="N220" s="582"/>
      <c r="O220" s="582"/>
    </row>
    <row r="221" customHeight="1" spans="1:15">
      <c r="A221" s="587"/>
      <c r="K221" s="582"/>
      <c r="L221" s="582"/>
      <c r="M221" s="582"/>
      <c r="N221" s="582"/>
      <c r="O221" s="582"/>
    </row>
    <row r="222" customHeight="1" spans="1:15">
      <c r="A222" s="587"/>
      <c r="K222" s="582"/>
      <c r="L222" s="582"/>
      <c r="M222" s="582"/>
      <c r="N222" s="582"/>
      <c r="O222" s="582"/>
    </row>
    <row r="223" customHeight="1" spans="1:15">
      <c r="A223" s="587"/>
      <c r="K223" s="582"/>
      <c r="L223" s="582"/>
      <c r="M223" s="582"/>
      <c r="N223" s="582"/>
      <c r="O223" s="582"/>
    </row>
    <row r="224" customHeight="1" spans="1:15">
      <c r="A224" s="587"/>
      <c r="K224" s="582"/>
      <c r="L224" s="582"/>
      <c r="M224" s="582"/>
      <c r="N224" s="582"/>
      <c r="O224" s="582"/>
    </row>
    <row r="225" customHeight="1" spans="1:15">
      <c r="A225" s="587"/>
      <c r="K225" s="582"/>
      <c r="L225" s="582"/>
      <c r="M225" s="582"/>
      <c r="N225" s="582"/>
      <c r="O225" s="582"/>
    </row>
    <row r="226" customHeight="1" spans="1:15">
      <c r="A226" s="587"/>
      <c r="K226" s="582"/>
      <c r="L226" s="582"/>
      <c r="M226" s="582"/>
      <c r="N226" s="582"/>
      <c r="O226" s="582"/>
    </row>
    <row r="227" customHeight="1" spans="1:15">
      <c r="A227" s="587"/>
      <c r="K227" s="582"/>
      <c r="L227" s="582"/>
      <c r="M227" s="582"/>
      <c r="N227" s="582"/>
      <c r="O227" s="582"/>
    </row>
    <row r="228" customHeight="1" spans="1:15">
      <c r="A228" s="587"/>
      <c r="K228" s="582"/>
      <c r="L228" s="582"/>
      <c r="M228" s="582"/>
      <c r="N228" s="582"/>
      <c r="O228" s="582"/>
    </row>
    <row r="229" customHeight="1" spans="1:15">
      <c r="A229" s="587"/>
      <c r="K229" s="582"/>
      <c r="L229" s="582"/>
      <c r="M229" s="582"/>
      <c r="N229" s="582"/>
      <c r="O229" s="582"/>
    </row>
    <row r="230" customHeight="1" spans="1:15">
      <c r="A230" s="587"/>
      <c r="K230" s="582"/>
      <c r="L230" s="582"/>
      <c r="M230" s="582"/>
      <c r="N230" s="582"/>
      <c r="O230" s="582"/>
    </row>
    <row r="231" customHeight="1" spans="1:15">
      <c r="A231" s="587"/>
      <c r="K231" s="582"/>
      <c r="L231" s="582"/>
      <c r="M231" s="582"/>
      <c r="N231" s="582"/>
      <c r="O231" s="582"/>
    </row>
    <row r="232" customHeight="1" spans="1:15">
      <c r="A232" s="587"/>
      <c r="K232" s="582"/>
      <c r="L232" s="582"/>
      <c r="M232" s="582"/>
      <c r="N232" s="582"/>
      <c r="O232" s="582"/>
    </row>
    <row r="233" customHeight="1" spans="1:15">
      <c r="A233" s="587"/>
      <c r="K233" s="582"/>
      <c r="L233" s="582"/>
      <c r="M233" s="582"/>
      <c r="N233" s="582"/>
      <c r="O233" s="582"/>
    </row>
    <row r="234" customHeight="1" spans="1:15">
      <c r="A234" s="587"/>
      <c r="K234" s="582"/>
      <c r="L234" s="582"/>
      <c r="M234" s="582"/>
      <c r="N234" s="582"/>
      <c r="O234" s="582"/>
    </row>
    <row r="235" customHeight="1" spans="1:15">
      <c r="A235" s="587"/>
      <c r="K235" s="582"/>
      <c r="L235" s="582"/>
      <c r="M235" s="582"/>
      <c r="N235" s="582"/>
      <c r="O235" s="582"/>
    </row>
    <row r="236" customHeight="1" spans="1:15">
      <c r="A236" s="587"/>
      <c r="K236" s="582"/>
      <c r="L236" s="582"/>
      <c r="M236" s="582"/>
      <c r="N236" s="582"/>
      <c r="O236" s="582"/>
    </row>
    <row r="237" customHeight="1" spans="1:15">
      <c r="A237" s="587"/>
      <c r="K237" s="582"/>
      <c r="L237" s="582"/>
      <c r="M237" s="582"/>
      <c r="N237" s="582"/>
      <c r="O237" s="582"/>
    </row>
    <row r="238" customHeight="1" spans="1:15">
      <c r="A238" s="587"/>
      <c r="K238" s="582"/>
      <c r="L238" s="582"/>
      <c r="M238" s="582"/>
      <c r="N238" s="582"/>
      <c r="O238" s="582"/>
    </row>
    <row r="239" customHeight="1" spans="1:15">
      <c r="A239" s="587"/>
      <c r="K239" s="582"/>
      <c r="L239" s="582"/>
      <c r="M239" s="582"/>
      <c r="N239" s="582"/>
      <c r="O239" s="582"/>
    </row>
    <row r="240" customHeight="1" spans="1:15">
      <c r="A240" s="587"/>
      <c r="K240" s="582"/>
      <c r="L240" s="582"/>
      <c r="M240" s="582"/>
      <c r="N240" s="582"/>
      <c r="O240" s="582"/>
    </row>
    <row r="241" customHeight="1" spans="1:15">
      <c r="A241" s="587"/>
      <c r="K241" s="582"/>
      <c r="L241" s="582"/>
      <c r="M241" s="582"/>
      <c r="N241" s="582"/>
      <c r="O241" s="582"/>
    </row>
    <row r="242" customHeight="1" spans="1:15">
      <c r="A242" s="587"/>
      <c r="K242" s="582"/>
      <c r="L242" s="582"/>
      <c r="M242" s="582"/>
      <c r="N242" s="582"/>
      <c r="O242" s="582"/>
    </row>
    <row r="243" customHeight="1" spans="1:15">
      <c r="A243" s="587"/>
      <c r="K243" s="582"/>
      <c r="L243" s="582"/>
      <c r="M243" s="582"/>
      <c r="N243" s="582"/>
      <c r="O243" s="582"/>
    </row>
    <row r="244" customHeight="1" spans="1:15">
      <c r="A244" s="587"/>
      <c r="K244" s="582"/>
      <c r="L244" s="582"/>
      <c r="M244" s="582"/>
      <c r="N244" s="582"/>
      <c r="O244" s="582"/>
    </row>
    <row r="245" customHeight="1" spans="1:15">
      <c r="A245" s="587"/>
      <c r="K245" s="582"/>
      <c r="L245" s="582"/>
      <c r="M245" s="582"/>
      <c r="N245" s="582"/>
      <c r="O245" s="582"/>
    </row>
    <row r="246" customHeight="1" spans="1:15">
      <c r="A246" s="587"/>
      <c r="K246" s="582"/>
      <c r="L246" s="582"/>
      <c r="M246" s="582"/>
      <c r="N246" s="582"/>
      <c r="O246" s="582"/>
    </row>
    <row r="247" customHeight="1" spans="1:15">
      <c r="A247" s="587"/>
      <c r="K247" s="582"/>
      <c r="L247" s="582"/>
      <c r="M247" s="582"/>
      <c r="N247" s="582"/>
      <c r="O247" s="582"/>
    </row>
    <row r="248" customHeight="1" spans="1:15">
      <c r="A248" s="587"/>
      <c r="K248" s="582"/>
      <c r="L248" s="582"/>
      <c r="M248" s="582"/>
      <c r="N248" s="582"/>
      <c r="O248" s="582"/>
    </row>
    <row r="249" customHeight="1" spans="1:15">
      <c r="A249" s="587"/>
      <c r="K249" s="582"/>
      <c r="L249" s="582"/>
      <c r="M249" s="582"/>
      <c r="N249" s="582"/>
      <c r="O249" s="582"/>
    </row>
    <row r="250" customHeight="1" spans="1:15">
      <c r="A250" s="587"/>
      <c r="K250" s="582"/>
      <c r="L250" s="582"/>
      <c r="M250" s="582"/>
      <c r="N250" s="582"/>
      <c r="O250" s="582"/>
    </row>
    <row r="251" customHeight="1" spans="1:15">
      <c r="A251" s="587"/>
      <c r="K251" s="582"/>
      <c r="L251" s="582"/>
      <c r="M251" s="582"/>
      <c r="N251" s="582"/>
      <c r="O251" s="582"/>
    </row>
    <row r="252" customHeight="1" spans="1:15">
      <c r="A252" s="587"/>
      <c r="K252" s="582"/>
      <c r="L252" s="582"/>
      <c r="M252" s="582"/>
      <c r="N252" s="582"/>
      <c r="O252" s="582"/>
    </row>
    <row r="253" customHeight="1" spans="1:15">
      <c r="A253" s="587"/>
      <c r="K253" s="582"/>
      <c r="L253" s="582"/>
      <c r="M253" s="582"/>
      <c r="N253" s="582"/>
      <c r="O253" s="582"/>
    </row>
    <row r="254" customHeight="1" spans="1:15">
      <c r="A254" s="587"/>
      <c r="K254" s="582"/>
      <c r="L254" s="582"/>
      <c r="M254" s="582"/>
      <c r="N254" s="582"/>
      <c r="O254" s="582"/>
    </row>
    <row r="255" customHeight="1" spans="1:15">
      <c r="A255" s="587"/>
      <c r="K255" s="582"/>
      <c r="L255" s="582"/>
      <c r="M255" s="582"/>
      <c r="N255" s="582"/>
      <c r="O255" s="582"/>
    </row>
    <row r="256" customHeight="1" spans="1:15">
      <c r="A256" s="587"/>
      <c r="K256" s="582"/>
      <c r="L256" s="582"/>
      <c r="M256" s="582"/>
      <c r="N256" s="582"/>
      <c r="O256" s="582"/>
    </row>
    <row r="257" customHeight="1" spans="1:15">
      <c r="A257" s="587"/>
      <c r="K257" s="582"/>
      <c r="L257" s="582"/>
      <c r="M257" s="582"/>
      <c r="N257" s="582"/>
      <c r="O257" s="582"/>
    </row>
    <row r="258" customHeight="1" spans="1:15">
      <c r="A258" s="587"/>
      <c r="K258" s="582"/>
      <c r="L258" s="582"/>
      <c r="M258" s="582"/>
      <c r="N258" s="582"/>
      <c r="O258" s="582"/>
    </row>
    <row r="259" customHeight="1" spans="1:15">
      <c r="A259" s="587"/>
      <c r="K259" s="582"/>
      <c r="L259" s="582"/>
      <c r="M259" s="582"/>
      <c r="N259" s="582"/>
      <c r="O259" s="582"/>
    </row>
    <row r="260" customHeight="1" spans="1:15">
      <c r="A260" s="587"/>
      <c r="K260" s="582"/>
      <c r="L260" s="582"/>
      <c r="M260" s="582"/>
      <c r="N260" s="582"/>
      <c r="O260" s="582"/>
    </row>
    <row r="261" customHeight="1" spans="1:15">
      <c r="A261" s="587"/>
      <c r="K261" s="582"/>
      <c r="L261" s="582"/>
      <c r="M261" s="582"/>
      <c r="N261" s="582"/>
      <c r="O261" s="582"/>
    </row>
    <row r="262" customHeight="1" spans="1:15">
      <c r="A262" s="587"/>
      <c r="K262" s="582"/>
      <c r="L262" s="582"/>
      <c r="M262" s="582"/>
      <c r="N262" s="582"/>
      <c r="O262" s="582"/>
    </row>
    <row r="263" customHeight="1" spans="1:15">
      <c r="A263" s="587"/>
      <c r="K263" s="582"/>
      <c r="L263" s="582"/>
      <c r="M263" s="582"/>
      <c r="N263" s="582"/>
      <c r="O263" s="582"/>
    </row>
    <row r="264" customHeight="1" spans="1:15">
      <c r="A264" s="587"/>
      <c r="K264" s="582"/>
      <c r="L264" s="582"/>
      <c r="M264" s="582"/>
      <c r="N264" s="582"/>
      <c r="O264" s="582"/>
    </row>
    <row r="265" customHeight="1" spans="1:15">
      <c r="A265" s="587"/>
      <c r="K265" s="582"/>
      <c r="L265" s="582"/>
      <c r="M265" s="582"/>
      <c r="N265" s="582"/>
      <c r="O265" s="582"/>
    </row>
    <row r="266" customHeight="1" spans="1:15">
      <c r="A266" s="587"/>
      <c r="K266" s="582"/>
      <c r="L266" s="582"/>
      <c r="M266" s="582"/>
      <c r="N266" s="582"/>
      <c r="O266" s="582"/>
    </row>
    <row r="267" customHeight="1" spans="1:15">
      <c r="A267" s="587"/>
      <c r="K267" s="582"/>
      <c r="L267" s="582"/>
      <c r="M267" s="582"/>
      <c r="N267" s="582"/>
      <c r="O267" s="582"/>
    </row>
    <row r="268" customHeight="1" spans="1:15">
      <c r="A268" s="587"/>
      <c r="K268" s="582"/>
      <c r="L268" s="582"/>
      <c r="M268" s="582"/>
      <c r="N268" s="582"/>
      <c r="O268" s="582"/>
    </row>
    <row r="269" customHeight="1" spans="1:15">
      <c r="A269" s="587"/>
      <c r="K269" s="582"/>
      <c r="L269" s="582"/>
      <c r="M269" s="582"/>
      <c r="N269" s="582"/>
      <c r="O269" s="582"/>
    </row>
    <row r="270" customHeight="1" spans="1:15">
      <c r="A270" s="587"/>
      <c r="K270" s="582"/>
      <c r="L270" s="582"/>
      <c r="M270" s="582"/>
      <c r="N270" s="582"/>
      <c r="O270" s="582"/>
    </row>
    <row r="271" customHeight="1" spans="1:15">
      <c r="A271" s="587"/>
      <c r="K271" s="582"/>
      <c r="L271" s="582"/>
      <c r="M271" s="582"/>
      <c r="N271" s="582"/>
      <c r="O271" s="582"/>
    </row>
    <row r="272" customHeight="1" spans="1:15">
      <c r="A272" s="587"/>
      <c r="K272" s="582"/>
      <c r="L272" s="582"/>
      <c r="M272" s="582"/>
      <c r="N272" s="582"/>
      <c r="O272" s="582"/>
    </row>
    <row r="273" customHeight="1" spans="1:15">
      <c r="A273" s="587"/>
      <c r="K273" s="582"/>
      <c r="L273" s="582"/>
      <c r="M273" s="582"/>
      <c r="N273" s="582"/>
      <c r="O273" s="582"/>
    </row>
    <row r="274" customHeight="1" spans="1:15">
      <c r="A274" s="587"/>
      <c r="K274" s="582"/>
      <c r="L274" s="582"/>
      <c r="M274" s="582"/>
      <c r="N274" s="582"/>
      <c r="O274" s="582"/>
    </row>
    <row r="275" customHeight="1" spans="1:15">
      <c r="A275" s="587"/>
      <c r="K275" s="582"/>
      <c r="L275" s="582"/>
      <c r="M275" s="582"/>
      <c r="N275" s="582"/>
      <c r="O275" s="582"/>
    </row>
    <row r="276" customHeight="1" spans="1:15">
      <c r="A276" s="587"/>
      <c r="K276" s="582"/>
      <c r="L276" s="582"/>
      <c r="M276" s="582"/>
      <c r="N276" s="582"/>
      <c r="O276" s="582"/>
    </row>
    <row r="277" customHeight="1" spans="1:15">
      <c r="A277" s="587"/>
      <c r="K277" s="582"/>
      <c r="L277" s="582"/>
      <c r="M277" s="582"/>
      <c r="N277" s="582"/>
      <c r="O277" s="582"/>
    </row>
    <row r="278" customHeight="1" spans="1:15">
      <c r="A278" s="587"/>
      <c r="K278" s="582"/>
      <c r="L278" s="582"/>
      <c r="M278" s="582"/>
      <c r="N278" s="582"/>
      <c r="O278" s="582"/>
    </row>
    <row r="279" customHeight="1" spans="1:15">
      <c r="A279" s="587"/>
      <c r="K279" s="582"/>
      <c r="L279" s="582"/>
      <c r="M279" s="582"/>
      <c r="N279" s="582"/>
      <c r="O279" s="582"/>
    </row>
    <row r="280" customHeight="1" spans="1:15">
      <c r="A280" s="587"/>
      <c r="K280" s="582"/>
      <c r="L280" s="582"/>
      <c r="M280" s="582"/>
      <c r="N280" s="582"/>
      <c r="O280" s="582"/>
    </row>
    <row r="281" customHeight="1" spans="1:15">
      <c r="A281" s="587"/>
      <c r="K281" s="582"/>
      <c r="L281" s="582"/>
      <c r="M281" s="582"/>
      <c r="N281" s="582"/>
      <c r="O281" s="582"/>
    </row>
    <row r="282" customHeight="1" spans="1:15">
      <c r="A282" s="587"/>
      <c r="K282" s="582"/>
      <c r="L282" s="582"/>
      <c r="M282" s="582"/>
      <c r="N282" s="582"/>
      <c r="O282" s="582"/>
    </row>
    <row r="283" customHeight="1" spans="1:15">
      <c r="A283" s="587"/>
      <c r="K283" s="582"/>
      <c r="L283" s="582"/>
      <c r="M283" s="582"/>
      <c r="N283" s="582"/>
      <c r="O283" s="582"/>
    </row>
    <row r="284" customHeight="1" spans="1:15">
      <c r="A284" s="587"/>
      <c r="K284" s="582"/>
      <c r="L284" s="582"/>
      <c r="M284" s="582"/>
      <c r="N284" s="582"/>
      <c r="O284" s="582"/>
    </row>
    <row r="285" customHeight="1" spans="1:15">
      <c r="A285" s="587"/>
      <c r="K285" s="582"/>
      <c r="L285" s="582"/>
      <c r="M285" s="582"/>
      <c r="N285" s="582"/>
      <c r="O285" s="582"/>
    </row>
    <row r="286" customHeight="1" spans="1:15">
      <c r="A286" s="587"/>
      <c r="K286" s="582"/>
      <c r="L286" s="582"/>
      <c r="M286" s="582"/>
      <c r="N286" s="582"/>
      <c r="O286" s="582"/>
    </row>
    <row r="287" customHeight="1" spans="1:15">
      <c r="A287" s="587"/>
      <c r="K287" s="582"/>
      <c r="L287" s="582"/>
      <c r="M287" s="582"/>
      <c r="N287" s="582"/>
      <c r="O287" s="582"/>
    </row>
    <row r="288" customHeight="1" spans="1:15">
      <c r="A288" s="587"/>
      <c r="K288" s="582"/>
      <c r="L288" s="582"/>
      <c r="M288" s="582"/>
      <c r="N288" s="582"/>
      <c r="O288" s="582"/>
    </row>
    <row r="289" customHeight="1" spans="1:15">
      <c r="A289" s="587"/>
      <c r="K289" s="582"/>
      <c r="L289" s="582"/>
      <c r="M289" s="582"/>
      <c r="N289" s="582"/>
      <c r="O289" s="582"/>
    </row>
    <row r="290" customHeight="1" spans="1:15">
      <c r="A290" s="587"/>
      <c r="K290" s="582"/>
      <c r="L290" s="582"/>
      <c r="M290" s="582"/>
      <c r="N290" s="582"/>
      <c r="O290" s="582"/>
    </row>
    <row r="291" customHeight="1" spans="1:15">
      <c r="A291" s="587"/>
      <c r="K291" s="582"/>
      <c r="L291" s="582"/>
      <c r="M291" s="582"/>
      <c r="N291" s="582"/>
      <c r="O291" s="582"/>
    </row>
    <row r="292" customHeight="1" spans="1:15">
      <c r="A292" s="587"/>
      <c r="K292" s="582"/>
      <c r="L292" s="582"/>
      <c r="M292" s="582"/>
      <c r="N292" s="582"/>
      <c r="O292" s="582"/>
    </row>
    <row r="293" customHeight="1" spans="1:15">
      <c r="A293" s="587"/>
      <c r="K293" s="582"/>
      <c r="L293" s="582"/>
      <c r="M293" s="582"/>
      <c r="N293" s="582"/>
      <c r="O293" s="582"/>
    </row>
    <row r="294" customHeight="1" spans="1:15">
      <c r="A294" s="587"/>
      <c r="K294" s="582"/>
      <c r="L294" s="582"/>
      <c r="M294" s="582"/>
      <c r="N294" s="582"/>
      <c r="O294" s="582"/>
    </row>
    <row r="295" customHeight="1" spans="1:15">
      <c r="A295" s="587"/>
      <c r="K295" s="582"/>
      <c r="L295" s="582"/>
      <c r="M295" s="582"/>
      <c r="N295" s="582"/>
      <c r="O295" s="582"/>
    </row>
    <row r="296" customHeight="1" spans="1:15">
      <c r="A296" s="587"/>
      <c r="K296" s="582"/>
      <c r="L296" s="582"/>
      <c r="M296" s="582"/>
      <c r="N296" s="582"/>
      <c r="O296" s="582"/>
    </row>
    <row r="297" customHeight="1" spans="1:15">
      <c r="A297" s="587"/>
      <c r="K297" s="582"/>
      <c r="L297" s="582"/>
      <c r="M297" s="582"/>
      <c r="N297" s="582"/>
      <c r="O297" s="582"/>
    </row>
    <row r="298" customHeight="1" spans="1:15">
      <c r="A298" s="587"/>
      <c r="K298" s="582"/>
      <c r="L298" s="582"/>
      <c r="M298" s="582"/>
      <c r="N298" s="582"/>
      <c r="O298" s="582"/>
    </row>
    <row r="299" customHeight="1" spans="1:15">
      <c r="A299" s="587"/>
      <c r="K299" s="582"/>
      <c r="L299" s="582"/>
      <c r="M299" s="582"/>
      <c r="N299" s="582"/>
      <c r="O299" s="582"/>
    </row>
    <row r="300" customHeight="1" spans="1:15">
      <c r="A300" s="587"/>
      <c r="K300" s="582"/>
      <c r="L300" s="582"/>
      <c r="M300" s="582"/>
      <c r="N300" s="582"/>
      <c r="O300" s="582"/>
    </row>
    <row r="301" customHeight="1" spans="1:15">
      <c r="A301" s="587"/>
      <c r="K301" s="582"/>
      <c r="L301" s="582"/>
      <c r="M301" s="582"/>
      <c r="N301" s="582"/>
      <c r="O301" s="582"/>
    </row>
    <row r="302" customHeight="1" spans="1:15">
      <c r="A302" s="587"/>
      <c r="K302" s="582"/>
      <c r="L302" s="582"/>
      <c r="M302" s="582"/>
      <c r="N302" s="582"/>
      <c r="O302" s="582"/>
    </row>
    <row r="303" customHeight="1" spans="1:15">
      <c r="A303" s="587"/>
      <c r="K303" s="582"/>
      <c r="L303" s="582"/>
      <c r="M303" s="582"/>
      <c r="N303" s="582"/>
      <c r="O303" s="582"/>
    </row>
    <row r="304" customHeight="1" spans="1:15">
      <c r="A304" s="587"/>
      <c r="K304" s="582"/>
      <c r="L304" s="582"/>
      <c r="M304" s="582"/>
      <c r="N304" s="582"/>
      <c r="O304" s="582"/>
    </row>
    <row r="305" customHeight="1" spans="1:15">
      <c r="A305" s="587"/>
      <c r="K305" s="582"/>
      <c r="L305" s="582"/>
      <c r="M305" s="582"/>
      <c r="N305" s="582"/>
      <c r="O305" s="582"/>
    </row>
    <row r="306" customHeight="1" spans="1:15">
      <c r="A306" s="587"/>
      <c r="K306" s="582"/>
      <c r="L306" s="582"/>
      <c r="M306" s="582"/>
      <c r="N306" s="582"/>
      <c r="O306" s="582"/>
    </row>
    <row r="307" customHeight="1" spans="1:15">
      <c r="A307" s="587"/>
      <c r="K307" s="582"/>
      <c r="L307" s="582"/>
      <c r="M307" s="582"/>
      <c r="N307" s="582"/>
      <c r="O307" s="582"/>
    </row>
    <row r="308" customHeight="1" spans="1:15">
      <c r="A308" s="587"/>
      <c r="K308" s="582"/>
      <c r="L308" s="582"/>
      <c r="M308" s="582"/>
      <c r="N308" s="582"/>
      <c r="O308" s="582"/>
    </row>
    <row r="309" customHeight="1" spans="1:15">
      <c r="A309" s="587"/>
      <c r="K309" s="582"/>
      <c r="L309" s="582"/>
      <c r="M309" s="582"/>
      <c r="N309" s="582"/>
      <c r="O309" s="582"/>
    </row>
    <row r="310" customHeight="1" spans="1:15">
      <c r="A310" s="587"/>
      <c r="K310" s="582"/>
      <c r="L310" s="582"/>
      <c r="M310" s="582"/>
      <c r="N310" s="582"/>
      <c r="O310" s="582"/>
    </row>
    <row r="311" customHeight="1" spans="1:15">
      <c r="A311" s="587"/>
      <c r="K311" s="582"/>
      <c r="L311" s="582"/>
      <c r="M311" s="582"/>
      <c r="N311" s="582"/>
      <c r="O311" s="582"/>
    </row>
    <row r="312" customHeight="1" spans="1:15">
      <c r="A312" s="587"/>
      <c r="K312" s="582"/>
      <c r="L312" s="582"/>
      <c r="M312" s="582"/>
      <c r="N312" s="582"/>
      <c r="O312" s="582"/>
    </row>
    <row r="313" customHeight="1" spans="1:15">
      <c r="A313" s="587"/>
      <c r="K313" s="582"/>
      <c r="L313" s="582"/>
      <c r="M313" s="582"/>
      <c r="N313" s="582"/>
      <c r="O313" s="582"/>
    </row>
    <row r="314" customHeight="1" spans="1:15">
      <c r="A314" s="587"/>
      <c r="K314" s="582"/>
      <c r="L314" s="582"/>
      <c r="M314" s="582"/>
      <c r="N314" s="582"/>
      <c r="O314" s="582"/>
    </row>
    <row r="315" customHeight="1" spans="1:15">
      <c r="A315" s="587"/>
      <c r="K315" s="582"/>
      <c r="L315" s="582"/>
      <c r="M315" s="582"/>
      <c r="N315" s="582"/>
      <c r="O315" s="582"/>
    </row>
    <row r="316" customHeight="1" spans="1:15">
      <c r="A316" s="587"/>
      <c r="K316" s="582"/>
      <c r="L316" s="582"/>
      <c r="M316" s="582"/>
      <c r="N316" s="582"/>
      <c r="O316" s="582"/>
    </row>
    <row r="317" customHeight="1" spans="1:15">
      <c r="A317" s="587"/>
      <c r="K317" s="582"/>
      <c r="L317" s="582"/>
      <c r="M317" s="582"/>
      <c r="N317" s="582"/>
      <c r="O317" s="582"/>
    </row>
    <row r="318" customHeight="1" spans="1:15">
      <c r="A318" s="587"/>
      <c r="K318" s="582"/>
      <c r="L318" s="582"/>
      <c r="M318" s="582"/>
      <c r="N318" s="582"/>
      <c r="O318" s="582"/>
    </row>
    <row r="319" customHeight="1" spans="1:15">
      <c r="A319" s="587"/>
      <c r="K319" s="582"/>
      <c r="L319" s="582"/>
      <c r="M319" s="582"/>
      <c r="N319" s="582"/>
      <c r="O319" s="582"/>
    </row>
    <row r="320" customHeight="1" spans="1:15">
      <c r="A320" s="587"/>
      <c r="K320" s="582"/>
      <c r="L320" s="582"/>
      <c r="M320" s="582"/>
      <c r="N320" s="582"/>
      <c r="O320" s="582"/>
    </row>
    <row r="321" customHeight="1" spans="1:15">
      <c r="A321" s="587"/>
      <c r="K321" s="582"/>
      <c r="L321" s="582"/>
      <c r="M321" s="582"/>
      <c r="N321" s="582"/>
      <c r="O321" s="582"/>
    </row>
    <row r="322" customHeight="1" spans="1:15">
      <c r="A322" s="587"/>
      <c r="K322" s="582"/>
      <c r="L322" s="582"/>
      <c r="M322" s="582"/>
      <c r="N322" s="582"/>
      <c r="O322" s="582"/>
    </row>
    <row r="323" customHeight="1" spans="1:15">
      <c r="A323" s="587"/>
      <c r="K323" s="582"/>
      <c r="L323" s="582"/>
      <c r="M323" s="582"/>
      <c r="N323" s="582"/>
      <c r="O323" s="582"/>
    </row>
    <row r="324" customHeight="1" spans="1:15">
      <c r="A324" s="587"/>
      <c r="K324" s="582"/>
      <c r="L324" s="582"/>
      <c r="M324" s="582"/>
      <c r="N324" s="582"/>
      <c r="O324" s="582"/>
    </row>
    <row r="325" customHeight="1" spans="1:15">
      <c r="A325" s="587"/>
      <c r="K325" s="582"/>
      <c r="L325" s="582"/>
      <c r="M325" s="582"/>
      <c r="N325" s="582"/>
      <c r="O325" s="582"/>
    </row>
    <row r="326" customHeight="1" spans="1:15">
      <c r="A326" s="587"/>
      <c r="K326" s="582"/>
      <c r="L326" s="582"/>
      <c r="M326" s="582"/>
      <c r="N326" s="582"/>
      <c r="O326" s="582"/>
    </row>
    <row r="327" customHeight="1" spans="1:15">
      <c r="A327" s="587"/>
      <c r="K327" s="582"/>
      <c r="L327" s="582"/>
      <c r="M327" s="582"/>
      <c r="N327" s="582"/>
      <c r="O327" s="582"/>
    </row>
    <row r="328" customHeight="1" spans="1:15">
      <c r="A328" s="587"/>
      <c r="K328" s="582"/>
      <c r="L328" s="582"/>
      <c r="M328" s="582"/>
      <c r="N328" s="582"/>
      <c r="O328" s="582"/>
    </row>
    <row r="329" customHeight="1" spans="1:15">
      <c r="A329" s="587"/>
      <c r="K329" s="582"/>
      <c r="L329" s="582"/>
      <c r="M329" s="582"/>
      <c r="N329" s="582"/>
      <c r="O329" s="582"/>
    </row>
    <row r="330" customHeight="1" spans="1:15">
      <c r="A330" s="587"/>
      <c r="K330" s="582"/>
      <c r="L330" s="582"/>
      <c r="M330" s="582"/>
      <c r="N330" s="582"/>
      <c r="O330" s="582"/>
    </row>
    <row r="331" customHeight="1" spans="1:15">
      <c r="A331" s="587"/>
      <c r="K331" s="582"/>
      <c r="L331" s="582"/>
      <c r="M331" s="582"/>
      <c r="N331" s="582"/>
      <c r="O331" s="582"/>
    </row>
    <row r="332" customHeight="1" spans="1:15">
      <c r="A332" s="587"/>
      <c r="K332" s="582"/>
      <c r="L332" s="582"/>
      <c r="M332" s="582"/>
      <c r="N332" s="582"/>
      <c r="O332" s="582"/>
    </row>
    <row r="333" customHeight="1" spans="1:15">
      <c r="A333" s="587"/>
      <c r="K333" s="582"/>
      <c r="L333" s="582"/>
      <c r="M333" s="582"/>
      <c r="N333" s="582"/>
      <c r="O333" s="582"/>
    </row>
    <row r="334" customHeight="1" spans="1:15">
      <c r="A334" s="587"/>
      <c r="K334" s="582"/>
      <c r="L334" s="582"/>
      <c r="M334" s="582"/>
      <c r="N334" s="582"/>
      <c r="O334" s="582"/>
    </row>
    <row r="335" customHeight="1" spans="1:15">
      <c r="A335" s="587"/>
      <c r="K335" s="582"/>
      <c r="L335" s="582"/>
      <c r="M335" s="582"/>
      <c r="N335" s="582"/>
      <c r="O335" s="582"/>
    </row>
    <row r="336" customHeight="1" spans="1:15">
      <c r="A336" s="587"/>
      <c r="K336" s="582"/>
      <c r="L336" s="582"/>
      <c r="M336" s="582"/>
      <c r="N336" s="582"/>
      <c r="O336" s="582"/>
    </row>
    <row r="337" customHeight="1" spans="1:15">
      <c r="A337" s="587"/>
      <c r="K337" s="582"/>
      <c r="L337" s="582"/>
      <c r="M337" s="582"/>
      <c r="N337" s="582"/>
      <c r="O337" s="582"/>
    </row>
    <row r="338" customHeight="1" spans="1:15">
      <c r="A338" s="587"/>
      <c r="K338" s="582"/>
      <c r="L338" s="582"/>
      <c r="M338" s="582"/>
      <c r="N338" s="582"/>
      <c r="O338" s="582"/>
    </row>
    <row r="339" customHeight="1" spans="1:15">
      <c r="A339" s="587"/>
      <c r="K339" s="582"/>
      <c r="L339" s="582"/>
      <c r="M339" s="582"/>
      <c r="N339" s="582"/>
      <c r="O339" s="582"/>
    </row>
    <row r="340" customHeight="1" spans="1:15">
      <c r="A340" s="587"/>
      <c r="K340" s="582"/>
      <c r="L340" s="582"/>
      <c r="M340" s="582"/>
      <c r="N340" s="582"/>
      <c r="O340" s="582"/>
    </row>
    <row r="341" customHeight="1" spans="1:15">
      <c r="A341" s="587"/>
      <c r="K341" s="582"/>
      <c r="L341" s="582"/>
      <c r="M341" s="582"/>
      <c r="N341" s="582"/>
      <c r="O341" s="582"/>
    </row>
    <row r="342" customHeight="1" spans="1:15">
      <c r="A342" s="587"/>
      <c r="K342" s="582"/>
      <c r="L342" s="582"/>
      <c r="M342" s="582"/>
      <c r="N342" s="582"/>
      <c r="O342" s="582"/>
    </row>
    <row r="343" customHeight="1" spans="1:15">
      <c r="A343" s="587"/>
      <c r="K343" s="582"/>
      <c r="L343" s="582"/>
      <c r="M343" s="582"/>
      <c r="N343" s="582"/>
      <c r="O343" s="582"/>
    </row>
    <row r="344" customHeight="1" spans="1:15">
      <c r="A344" s="587"/>
      <c r="K344" s="582"/>
      <c r="L344" s="582"/>
      <c r="M344" s="582"/>
      <c r="N344" s="582"/>
      <c r="O344" s="582"/>
    </row>
    <row r="345" customHeight="1" spans="1:15">
      <c r="A345" s="587"/>
      <c r="K345" s="582"/>
      <c r="L345" s="582"/>
      <c r="M345" s="582"/>
      <c r="N345" s="582"/>
      <c r="O345" s="582"/>
    </row>
    <row r="346" customHeight="1" spans="1:15">
      <c r="A346" s="587"/>
      <c r="K346" s="582"/>
      <c r="L346" s="582"/>
      <c r="M346" s="582"/>
      <c r="N346" s="582"/>
      <c r="O346" s="582"/>
    </row>
    <row r="347" customHeight="1" spans="1:15">
      <c r="A347" s="587"/>
      <c r="K347" s="582"/>
      <c r="L347" s="582"/>
      <c r="M347" s="582"/>
      <c r="N347" s="582"/>
      <c r="O347" s="582"/>
    </row>
    <row r="348" customHeight="1" spans="1:15">
      <c r="A348" s="587"/>
      <c r="K348" s="582"/>
      <c r="L348" s="582"/>
      <c r="M348" s="582"/>
      <c r="N348" s="582"/>
      <c r="O348" s="582"/>
    </row>
    <row r="349" customHeight="1" spans="1:15">
      <c r="A349" s="587"/>
      <c r="K349" s="582"/>
      <c r="L349" s="582"/>
      <c r="M349" s="582"/>
      <c r="N349" s="582"/>
      <c r="O349" s="582"/>
    </row>
    <row r="350" customHeight="1" spans="1:15">
      <c r="A350" s="587"/>
      <c r="K350" s="582"/>
      <c r="L350" s="582"/>
      <c r="M350" s="582"/>
      <c r="N350" s="582"/>
      <c r="O350" s="582"/>
    </row>
    <row r="351" customHeight="1" spans="1:15">
      <c r="A351" s="587"/>
      <c r="K351" s="582"/>
      <c r="L351" s="582"/>
      <c r="M351" s="582"/>
      <c r="N351" s="582"/>
      <c r="O351" s="582"/>
    </row>
    <row r="352" customHeight="1" spans="1:15">
      <c r="A352" s="587"/>
      <c r="K352" s="582"/>
      <c r="L352" s="582"/>
      <c r="M352" s="582"/>
      <c r="N352" s="582"/>
      <c r="O352" s="582"/>
    </row>
    <row r="353" customHeight="1" spans="1:15">
      <c r="A353" s="587"/>
      <c r="K353" s="582"/>
      <c r="L353" s="582"/>
      <c r="M353" s="582"/>
      <c r="N353" s="582"/>
      <c r="O353" s="582"/>
    </row>
    <row r="354" customHeight="1" spans="1:15">
      <c r="A354" s="587"/>
      <c r="K354" s="582"/>
      <c r="L354" s="582"/>
      <c r="M354" s="582"/>
      <c r="N354" s="582"/>
      <c r="O354" s="582"/>
    </row>
    <row r="355" customHeight="1" spans="1:15">
      <c r="A355" s="587"/>
      <c r="K355" s="582"/>
      <c r="L355" s="582"/>
      <c r="M355" s="582"/>
      <c r="N355" s="582"/>
      <c r="O355" s="582"/>
    </row>
    <row r="356" customHeight="1" spans="1:15">
      <c r="A356" s="587"/>
      <c r="K356" s="582"/>
      <c r="L356" s="582"/>
      <c r="M356" s="582"/>
      <c r="N356" s="582"/>
      <c r="O356" s="582"/>
    </row>
    <row r="357" customHeight="1" spans="1:15">
      <c r="A357" s="587"/>
      <c r="K357" s="582"/>
      <c r="L357" s="582"/>
      <c r="M357" s="582"/>
      <c r="N357" s="582"/>
      <c r="O357" s="582"/>
    </row>
    <row r="358" customHeight="1" spans="1:15">
      <c r="A358" s="587"/>
      <c r="K358" s="582"/>
      <c r="L358" s="582"/>
      <c r="M358" s="582"/>
      <c r="N358" s="582"/>
      <c r="O358" s="582"/>
    </row>
    <row r="359" customHeight="1" spans="1:15">
      <c r="A359" s="587"/>
      <c r="K359" s="582"/>
      <c r="L359" s="582"/>
      <c r="M359" s="582"/>
      <c r="N359" s="582"/>
      <c r="O359" s="582"/>
    </row>
    <row r="360" customHeight="1" spans="1:15">
      <c r="A360" s="587"/>
      <c r="K360" s="582"/>
      <c r="L360" s="582"/>
      <c r="M360" s="582"/>
      <c r="N360" s="582"/>
      <c r="O360" s="582"/>
    </row>
    <row r="361" customHeight="1" spans="1:15">
      <c r="A361" s="587"/>
      <c r="K361" s="582"/>
      <c r="L361" s="582"/>
      <c r="M361" s="582"/>
      <c r="N361" s="582"/>
      <c r="O361" s="582"/>
    </row>
    <row r="362" customHeight="1" spans="1:15">
      <c r="A362" s="587"/>
      <c r="K362" s="582"/>
      <c r="L362" s="582"/>
      <c r="M362" s="582"/>
      <c r="N362" s="582"/>
      <c r="O362" s="582"/>
    </row>
    <row r="363" customHeight="1" spans="1:15">
      <c r="A363" s="587"/>
      <c r="K363" s="582"/>
      <c r="L363" s="582"/>
      <c r="M363" s="582"/>
      <c r="N363" s="582"/>
      <c r="O363" s="582"/>
    </row>
    <row r="364" customHeight="1" spans="1:15">
      <c r="A364" s="587"/>
      <c r="K364" s="582"/>
      <c r="L364" s="582"/>
      <c r="M364" s="582"/>
      <c r="N364" s="582"/>
      <c r="O364" s="582"/>
    </row>
    <row r="365" customHeight="1" spans="1:15">
      <c r="A365" s="587"/>
      <c r="K365" s="582"/>
      <c r="L365" s="582"/>
      <c r="M365" s="582"/>
      <c r="N365" s="582"/>
      <c r="O365" s="582"/>
    </row>
    <row r="366" customHeight="1" spans="1:15">
      <c r="A366" s="587"/>
      <c r="K366" s="582"/>
      <c r="L366" s="582"/>
      <c r="M366" s="582"/>
      <c r="N366" s="582"/>
      <c r="O366" s="582"/>
    </row>
    <row r="367" customHeight="1" spans="1:15">
      <c r="A367" s="587"/>
      <c r="K367" s="582"/>
      <c r="L367" s="582"/>
      <c r="M367" s="582"/>
      <c r="N367" s="582"/>
      <c r="O367" s="582"/>
    </row>
    <row r="368" customHeight="1" spans="1:15">
      <c r="A368" s="587"/>
      <c r="K368" s="582"/>
      <c r="L368" s="582"/>
      <c r="M368" s="582"/>
      <c r="N368" s="582"/>
      <c r="O368" s="582"/>
    </row>
    <row r="369" customHeight="1" spans="1:15">
      <c r="A369" s="587"/>
      <c r="K369" s="582"/>
      <c r="L369" s="582"/>
      <c r="M369" s="582"/>
      <c r="N369" s="582"/>
      <c r="O369" s="582"/>
    </row>
    <row r="370" customHeight="1" spans="1:15">
      <c r="A370" s="587"/>
      <c r="K370" s="582"/>
      <c r="L370" s="582"/>
      <c r="M370" s="582"/>
      <c r="N370" s="582"/>
      <c r="O370" s="582"/>
    </row>
    <row r="371" customHeight="1" spans="1:15">
      <c r="A371" s="587"/>
      <c r="K371" s="582"/>
      <c r="L371" s="582"/>
      <c r="M371" s="582"/>
      <c r="N371" s="582"/>
      <c r="O371" s="582"/>
    </row>
    <row r="372" customHeight="1" spans="1:15">
      <c r="A372" s="587"/>
      <c r="K372" s="582"/>
      <c r="L372" s="582"/>
      <c r="M372" s="582"/>
      <c r="N372" s="582"/>
      <c r="O372" s="582"/>
    </row>
    <row r="373" customHeight="1" spans="1:15">
      <c r="A373" s="587"/>
      <c r="K373" s="582"/>
      <c r="L373" s="582"/>
      <c r="M373" s="582"/>
      <c r="N373" s="582"/>
      <c r="O373" s="582"/>
    </row>
    <row r="374" customHeight="1" spans="1:15">
      <c r="A374" s="587"/>
      <c r="K374" s="582"/>
      <c r="L374" s="582"/>
      <c r="M374" s="582"/>
      <c r="N374" s="582"/>
      <c r="O374" s="582"/>
    </row>
    <row r="375" customHeight="1" spans="1:15">
      <c r="A375" s="587"/>
      <c r="K375" s="582"/>
      <c r="L375" s="582"/>
      <c r="M375" s="582"/>
      <c r="N375" s="582"/>
      <c r="O375" s="582"/>
    </row>
    <row r="376" customHeight="1" spans="1:15">
      <c r="A376" s="587"/>
      <c r="K376" s="582"/>
      <c r="L376" s="582"/>
      <c r="M376" s="582"/>
      <c r="N376" s="582"/>
      <c r="O376" s="582"/>
    </row>
    <row r="377" customHeight="1" spans="1:15">
      <c r="A377" s="587"/>
      <c r="K377" s="582"/>
      <c r="L377" s="582"/>
      <c r="M377" s="582"/>
      <c r="N377" s="582"/>
      <c r="O377" s="582"/>
    </row>
    <row r="378" customHeight="1" spans="1:15">
      <c r="A378" s="587"/>
      <c r="K378" s="582"/>
      <c r="L378" s="582"/>
      <c r="M378" s="582"/>
      <c r="N378" s="582"/>
      <c r="O378" s="582"/>
    </row>
    <row r="379" customHeight="1" spans="1:15">
      <c r="A379" s="587"/>
      <c r="K379" s="582"/>
      <c r="L379" s="582"/>
      <c r="M379" s="582"/>
      <c r="N379" s="582"/>
      <c r="O379" s="582"/>
    </row>
    <row r="380" customHeight="1" spans="1:15">
      <c r="A380" s="587"/>
      <c r="K380" s="582"/>
      <c r="L380" s="582"/>
      <c r="M380" s="582"/>
      <c r="N380" s="582"/>
      <c r="O380" s="582"/>
    </row>
    <row r="381" customHeight="1" spans="1:15">
      <c r="A381" s="587"/>
      <c r="K381" s="582"/>
      <c r="L381" s="582"/>
      <c r="M381" s="582"/>
      <c r="N381" s="582"/>
      <c r="O381" s="582"/>
    </row>
    <row r="382" customHeight="1" spans="1:15">
      <c r="A382" s="587"/>
      <c r="K382" s="582"/>
      <c r="L382" s="582"/>
      <c r="M382" s="582"/>
      <c r="N382" s="582"/>
      <c r="O382" s="582"/>
    </row>
    <row r="383" customHeight="1" spans="1:15">
      <c r="A383" s="587"/>
      <c r="K383" s="582"/>
      <c r="L383" s="582"/>
      <c r="M383" s="582"/>
      <c r="N383" s="582"/>
      <c r="O383" s="582"/>
    </row>
    <row r="384" customHeight="1" spans="1:15">
      <c r="A384" s="587"/>
      <c r="K384" s="582"/>
      <c r="L384" s="582"/>
      <c r="M384" s="582"/>
      <c r="N384" s="582"/>
      <c r="O384" s="582"/>
    </row>
    <row r="385" customHeight="1" spans="1:15">
      <c r="A385" s="587"/>
      <c r="K385" s="582"/>
      <c r="L385" s="582"/>
      <c r="M385" s="582"/>
      <c r="N385" s="582"/>
      <c r="O385" s="582"/>
    </row>
    <row r="386" customHeight="1" spans="1:15">
      <c r="A386" s="587"/>
      <c r="K386" s="582"/>
      <c r="L386" s="582"/>
      <c r="M386" s="582"/>
      <c r="N386" s="582"/>
      <c r="O386" s="582"/>
    </row>
    <row r="387" customHeight="1" spans="1:15">
      <c r="A387" s="587"/>
      <c r="K387" s="582"/>
      <c r="L387" s="582"/>
      <c r="M387" s="582"/>
      <c r="N387" s="582"/>
      <c r="O387" s="582"/>
    </row>
    <row r="388" customHeight="1" spans="1:15">
      <c r="A388" s="587"/>
      <c r="K388" s="582"/>
      <c r="L388" s="582"/>
      <c r="M388" s="582"/>
      <c r="N388" s="582"/>
      <c r="O388" s="582"/>
    </row>
    <row r="389" customHeight="1" spans="1:15">
      <c r="A389" s="587"/>
      <c r="K389" s="582"/>
      <c r="L389" s="582"/>
      <c r="M389" s="582"/>
      <c r="N389" s="582"/>
      <c r="O389" s="582"/>
    </row>
    <row r="390" customHeight="1" spans="1:15">
      <c r="A390" s="587"/>
      <c r="K390" s="582"/>
      <c r="L390" s="582"/>
      <c r="M390" s="582"/>
      <c r="N390" s="582"/>
      <c r="O390" s="582"/>
    </row>
    <row r="391" customHeight="1" spans="1:15">
      <c r="A391" s="587"/>
      <c r="K391" s="582"/>
      <c r="L391" s="582"/>
      <c r="M391" s="582"/>
      <c r="N391" s="582"/>
      <c r="O391" s="582"/>
    </row>
    <row r="392" customHeight="1" spans="1:15">
      <c r="A392" s="587"/>
      <c r="K392" s="582"/>
      <c r="L392" s="582"/>
      <c r="M392" s="582"/>
      <c r="N392" s="582"/>
      <c r="O392" s="582"/>
    </row>
    <row r="393" customHeight="1" spans="1:15">
      <c r="A393" s="587"/>
      <c r="K393" s="582"/>
      <c r="L393" s="582"/>
      <c r="M393" s="582"/>
      <c r="N393" s="582"/>
      <c r="O393" s="582"/>
    </row>
    <row r="394" customHeight="1" spans="1:15">
      <c r="A394" s="587"/>
      <c r="K394" s="582"/>
      <c r="L394" s="582"/>
      <c r="M394" s="582"/>
      <c r="N394" s="582"/>
      <c r="O394" s="582"/>
    </row>
    <row r="395" customHeight="1" spans="1:15">
      <c r="A395" s="587"/>
      <c r="K395" s="582"/>
      <c r="L395" s="582"/>
      <c r="M395" s="582"/>
      <c r="N395" s="582"/>
      <c r="O395" s="582"/>
    </row>
    <row r="396" customHeight="1" spans="1:15">
      <c r="A396" s="587"/>
      <c r="K396" s="582"/>
      <c r="L396" s="582"/>
      <c r="M396" s="582"/>
      <c r="N396" s="582"/>
      <c r="O396" s="582"/>
    </row>
    <row r="397" customHeight="1" spans="1:15">
      <c r="A397" s="587"/>
      <c r="K397" s="582"/>
      <c r="L397" s="582"/>
      <c r="M397" s="582"/>
      <c r="N397" s="582"/>
      <c r="O397" s="582"/>
    </row>
    <row r="398" customHeight="1" spans="1:15">
      <c r="A398" s="587"/>
      <c r="K398" s="582"/>
      <c r="L398" s="582"/>
      <c r="M398" s="582"/>
      <c r="N398" s="582"/>
      <c r="O398" s="582"/>
    </row>
    <row r="399" customHeight="1" spans="1:15">
      <c r="A399" s="587"/>
      <c r="K399" s="582"/>
      <c r="L399" s="582"/>
      <c r="M399" s="582"/>
      <c r="N399" s="582"/>
      <c r="O399" s="582"/>
    </row>
    <row r="400" customHeight="1" spans="1:15">
      <c r="A400" s="587"/>
      <c r="K400" s="582"/>
      <c r="L400" s="582"/>
      <c r="M400" s="582"/>
      <c r="N400" s="582"/>
      <c r="O400" s="582"/>
    </row>
    <row r="401" customHeight="1" spans="1:15">
      <c r="A401" s="587"/>
      <c r="K401" s="582"/>
      <c r="L401" s="582"/>
      <c r="M401" s="582"/>
      <c r="N401" s="582"/>
      <c r="O401" s="582"/>
    </row>
    <row r="402" customHeight="1" spans="1:15">
      <c r="A402" s="587"/>
      <c r="K402" s="582"/>
      <c r="L402" s="582"/>
      <c r="M402" s="582"/>
      <c r="N402" s="582"/>
      <c r="O402" s="582"/>
    </row>
    <row r="403" customHeight="1" spans="1:15">
      <c r="A403" s="587"/>
      <c r="K403" s="582"/>
      <c r="L403" s="582"/>
      <c r="M403" s="582"/>
      <c r="N403" s="582"/>
      <c r="O403" s="582"/>
    </row>
    <row r="404" customHeight="1" spans="1:15">
      <c r="A404" s="587"/>
      <c r="K404" s="582"/>
      <c r="L404" s="582"/>
      <c r="M404" s="582"/>
      <c r="N404" s="582"/>
      <c r="O404" s="582"/>
    </row>
    <row r="405" customHeight="1" spans="1:15">
      <c r="A405" s="587"/>
      <c r="K405" s="582"/>
      <c r="L405" s="582"/>
      <c r="M405" s="582"/>
      <c r="N405" s="582"/>
      <c r="O405" s="582"/>
    </row>
    <row r="406" customHeight="1" spans="1:15">
      <c r="A406" s="587"/>
      <c r="K406" s="582"/>
      <c r="L406" s="582"/>
      <c r="M406" s="582"/>
      <c r="N406" s="582"/>
      <c r="O406" s="582"/>
    </row>
    <row r="407" customHeight="1" spans="1:15">
      <c r="A407" s="587"/>
      <c r="K407" s="582"/>
      <c r="L407" s="582"/>
      <c r="M407" s="582"/>
      <c r="N407" s="582"/>
      <c r="O407" s="582"/>
    </row>
    <row r="408" customHeight="1" spans="1:15">
      <c r="A408" s="587"/>
      <c r="K408" s="582"/>
      <c r="L408" s="582"/>
      <c r="M408" s="582"/>
      <c r="N408" s="582"/>
      <c r="O408" s="582"/>
    </row>
    <row r="409" customHeight="1" spans="1:15">
      <c r="A409" s="587"/>
      <c r="K409" s="582"/>
      <c r="L409" s="582"/>
      <c r="M409" s="582"/>
      <c r="N409" s="582"/>
      <c r="O409" s="582"/>
    </row>
    <row r="410" customHeight="1" spans="1:15">
      <c r="A410" s="587"/>
      <c r="K410" s="582"/>
      <c r="L410" s="582"/>
      <c r="M410" s="582"/>
      <c r="N410" s="582"/>
      <c r="O410" s="582"/>
    </row>
    <row r="411" customHeight="1" spans="1:15">
      <c r="A411" s="587"/>
      <c r="K411" s="582"/>
      <c r="L411" s="582"/>
      <c r="M411" s="582"/>
      <c r="N411" s="582"/>
      <c r="O411" s="582"/>
    </row>
    <row r="412" customHeight="1" spans="1:15">
      <c r="A412" s="587"/>
      <c r="K412" s="582"/>
      <c r="L412" s="582"/>
      <c r="M412" s="582"/>
      <c r="N412" s="582"/>
      <c r="O412" s="582"/>
    </row>
    <row r="413" customHeight="1" spans="1:15">
      <c r="A413" s="587"/>
      <c r="K413" s="582"/>
      <c r="L413" s="582"/>
      <c r="M413" s="582"/>
      <c r="N413" s="582"/>
      <c r="O413" s="582"/>
    </row>
    <row r="414" customHeight="1" spans="1:15">
      <c r="A414" s="587"/>
      <c r="K414" s="582"/>
      <c r="L414" s="582"/>
      <c r="M414" s="582"/>
      <c r="N414" s="582"/>
      <c r="O414" s="582"/>
    </row>
    <row r="415" customHeight="1" spans="1:15">
      <c r="A415" s="587"/>
      <c r="K415" s="582"/>
      <c r="L415" s="582"/>
      <c r="M415" s="582"/>
      <c r="N415" s="582"/>
      <c r="O415" s="582"/>
    </row>
    <row r="416" customHeight="1" spans="1:15">
      <c r="A416" s="587"/>
      <c r="K416" s="582"/>
      <c r="L416" s="582"/>
      <c r="M416" s="582"/>
      <c r="N416" s="582"/>
      <c r="O416" s="582"/>
    </row>
    <row r="417" customHeight="1" spans="1:15">
      <c r="A417" s="587"/>
      <c r="K417" s="582"/>
      <c r="L417" s="582"/>
      <c r="M417" s="582"/>
      <c r="N417" s="582"/>
      <c r="O417" s="582"/>
    </row>
    <row r="418" customHeight="1" spans="1:15">
      <c r="A418" s="587"/>
      <c r="K418" s="582"/>
      <c r="L418" s="582"/>
      <c r="M418" s="582"/>
      <c r="N418" s="582"/>
      <c r="O418" s="582"/>
    </row>
    <row r="419" customHeight="1" spans="1:15">
      <c r="A419" s="587"/>
      <c r="K419" s="582"/>
      <c r="L419" s="582"/>
      <c r="M419" s="582"/>
      <c r="N419" s="582"/>
      <c r="O419" s="582"/>
    </row>
    <row r="420" customHeight="1" spans="1:15">
      <c r="A420" s="587"/>
      <c r="K420" s="582"/>
      <c r="L420" s="582"/>
      <c r="M420" s="582"/>
      <c r="N420" s="582"/>
      <c r="O420" s="582"/>
    </row>
    <row r="421" customHeight="1" spans="1:15">
      <c r="A421" s="587"/>
      <c r="K421" s="582"/>
      <c r="L421" s="582"/>
      <c r="M421" s="582"/>
      <c r="N421" s="582"/>
      <c r="O421" s="582"/>
    </row>
    <row r="422" customHeight="1" spans="1:15">
      <c r="A422" s="587"/>
      <c r="K422" s="582"/>
      <c r="L422" s="582"/>
      <c r="M422" s="582"/>
      <c r="N422" s="582"/>
      <c r="O422" s="582"/>
    </row>
    <row r="423" customHeight="1" spans="1:15">
      <c r="A423" s="587"/>
      <c r="K423" s="582"/>
      <c r="L423" s="582"/>
      <c r="M423" s="582"/>
      <c r="N423" s="582"/>
      <c r="O423" s="582"/>
    </row>
    <row r="424" customHeight="1" spans="1:15">
      <c r="A424" s="587"/>
      <c r="K424" s="582"/>
      <c r="L424" s="582"/>
      <c r="M424" s="582"/>
      <c r="N424" s="582"/>
      <c r="O424" s="582"/>
    </row>
    <row r="425" customHeight="1" spans="1:15">
      <c r="A425" s="587"/>
      <c r="K425" s="582"/>
      <c r="L425" s="582"/>
      <c r="M425" s="582"/>
      <c r="N425" s="582"/>
      <c r="O425" s="582"/>
    </row>
    <row r="426" customHeight="1" spans="1:15">
      <c r="A426" s="587"/>
      <c r="K426" s="582"/>
      <c r="L426" s="582"/>
      <c r="M426" s="582"/>
      <c r="N426" s="582"/>
      <c r="O426" s="582"/>
    </row>
    <row r="427" customHeight="1" spans="1:15">
      <c r="A427" s="587"/>
      <c r="K427" s="582"/>
      <c r="L427" s="582"/>
      <c r="M427" s="582"/>
      <c r="N427" s="582"/>
      <c r="O427" s="582"/>
    </row>
    <row r="428" customHeight="1" spans="1:15">
      <c r="A428" s="587"/>
      <c r="K428" s="582"/>
      <c r="L428" s="582"/>
      <c r="M428" s="582"/>
      <c r="N428" s="582"/>
      <c r="O428" s="582"/>
    </row>
    <row r="429" customHeight="1" spans="1:15">
      <c r="A429" s="587"/>
      <c r="K429" s="582"/>
      <c r="L429" s="582"/>
      <c r="M429" s="582"/>
      <c r="N429" s="582"/>
      <c r="O429" s="582"/>
    </row>
    <row r="430" customHeight="1" spans="1:15">
      <c r="A430" s="587"/>
      <c r="K430" s="582"/>
      <c r="L430" s="582"/>
      <c r="M430" s="582"/>
      <c r="N430" s="582"/>
      <c r="O430" s="582"/>
    </row>
    <row r="431" customHeight="1" spans="1:15">
      <c r="A431" s="587"/>
      <c r="K431" s="582"/>
      <c r="L431" s="582"/>
      <c r="M431" s="582"/>
      <c r="N431" s="582"/>
      <c r="O431" s="582"/>
    </row>
    <row r="432" customHeight="1" spans="1:15">
      <c r="A432" s="587"/>
      <c r="K432" s="582"/>
      <c r="L432" s="582"/>
      <c r="M432" s="582"/>
      <c r="N432" s="582"/>
      <c r="O432" s="582"/>
    </row>
    <row r="433" customHeight="1" spans="1:15">
      <c r="A433" s="587"/>
      <c r="K433" s="582"/>
      <c r="L433" s="582"/>
      <c r="M433" s="582"/>
      <c r="N433" s="582"/>
      <c r="O433" s="582"/>
    </row>
    <row r="434" customHeight="1" spans="1:15">
      <c r="A434" s="587"/>
      <c r="K434" s="582"/>
      <c r="L434" s="582"/>
      <c r="M434" s="582"/>
      <c r="N434" s="582"/>
      <c r="O434" s="582"/>
    </row>
    <row r="435" customHeight="1" spans="1:15">
      <c r="A435" s="587"/>
      <c r="K435" s="582"/>
      <c r="L435" s="582"/>
      <c r="M435" s="582"/>
      <c r="N435" s="582"/>
      <c r="O435" s="582"/>
    </row>
    <row r="436" customHeight="1" spans="1:15">
      <c r="A436" s="587"/>
      <c r="K436" s="582"/>
      <c r="L436" s="582"/>
      <c r="M436" s="582"/>
      <c r="N436" s="582"/>
      <c r="O436" s="582"/>
    </row>
    <row r="437" customHeight="1" spans="1:15">
      <c r="A437" s="587"/>
      <c r="K437" s="582"/>
      <c r="L437" s="582"/>
      <c r="M437" s="582"/>
      <c r="N437" s="582"/>
      <c r="O437" s="582"/>
    </row>
    <row r="438" customHeight="1" spans="1:15">
      <c r="A438" s="587"/>
      <c r="K438" s="582"/>
      <c r="L438" s="582"/>
      <c r="M438" s="582"/>
      <c r="N438" s="582"/>
      <c r="O438" s="582"/>
    </row>
    <row r="439" customHeight="1" spans="1:15">
      <c r="A439" s="587"/>
      <c r="K439" s="582"/>
      <c r="L439" s="582"/>
      <c r="M439" s="582"/>
      <c r="N439" s="582"/>
      <c r="O439" s="582"/>
    </row>
    <row r="440" customHeight="1" spans="1:15">
      <c r="A440" s="587"/>
      <c r="K440" s="582"/>
      <c r="L440" s="582"/>
      <c r="M440" s="582"/>
      <c r="N440" s="582"/>
      <c r="O440" s="582"/>
    </row>
    <row r="441" customHeight="1" spans="1:15">
      <c r="A441" s="587"/>
      <c r="K441" s="582"/>
      <c r="L441" s="582"/>
      <c r="M441" s="582"/>
      <c r="N441" s="582"/>
      <c r="O441" s="582"/>
    </row>
    <row r="442" customHeight="1" spans="1:15">
      <c r="A442" s="587"/>
      <c r="K442" s="582"/>
      <c r="L442" s="582"/>
      <c r="M442" s="582"/>
      <c r="N442" s="582"/>
      <c r="O442" s="582"/>
    </row>
    <row r="443" customHeight="1" spans="1:15">
      <c r="A443" s="587"/>
      <c r="K443" s="582"/>
      <c r="L443" s="582"/>
      <c r="M443" s="582"/>
      <c r="N443" s="582"/>
      <c r="O443" s="582"/>
    </row>
    <row r="444" customHeight="1" spans="1:15">
      <c r="A444" s="587"/>
      <c r="K444" s="582"/>
      <c r="L444" s="582"/>
      <c r="M444" s="582"/>
      <c r="N444" s="582"/>
      <c r="O444" s="582"/>
    </row>
    <row r="445" customHeight="1" spans="1:15">
      <c r="A445" s="587"/>
      <c r="K445" s="582"/>
      <c r="L445" s="582"/>
      <c r="M445" s="582"/>
      <c r="N445" s="582"/>
      <c r="O445" s="582"/>
    </row>
    <row r="446" customHeight="1" spans="1:15">
      <c r="A446" s="587"/>
      <c r="K446" s="582"/>
      <c r="L446" s="582"/>
      <c r="M446" s="582"/>
      <c r="N446" s="582"/>
      <c r="O446" s="582"/>
    </row>
    <row r="447" customHeight="1" spans="1:15">
      <c r="A447" s="587"/>
      <c r="K447" s="582"/>
      <c r="L447" s="582"/>
      <c r="M447" s="582"/>
      <c r="N447" s="582"/>
      <c r="O447" s="582"/>
    </row>
    <row r="448" customHeight="1" spans="1:15">
      <c r="A448" s="587"/>
      <c r="K448" s="582"/>
      <c r="L448" s="582"/>
      <c r="M448" s="582"/>
      <c r="N448" s="582"/>
      <c r="O448" s="582"/>
    </row>
    <row r="449" customHeight="1" spans="1:15">
      <c r="A449" s="587"/>
      <c r="K449" s="582"/>
      <c r="L449" s="582"/>
      <c r="M449" s="582"/>
      <c r="N449" s="582"/>
      <c r="O449" s="582"/>
    </row>
    <row r="450" customHeight="1" spans="1:15">
      <c r="A450" s="587"/>
      <c r="K450" s="582"/>
      <c r="L450" s="582"/>
      <c r="M450" s="582"/>
      <c r="N450" s="582"/>
      <c r="O450" s="582"/>
    </row>
    <row r="451" customHeight="1" spans="1:15">
      <c r="A451" s="587"/>
      <c r="K451" s="582"/>
      <c r="L451" s="582"/>
      <c r="M451" s="582"/>
      <c r="N451" s="582"/>
      <c r="O451" s="582"/>
    </row>
    <row r="452" customHeight="1" spans="1:15">
      <c r="A452" s="587"/>
      <c r="K452" s="582"/>
      <c r="L452" s="582"/>
      <c r="M452" s="582"/>
      <c r="N452" s="582"/>
      <c r="O452" s="582"/>
    </row>
    <row r="453" customHeight="1" spans="1:15">
      <c r="A453" s="587"/>
      <c r="K453" s="582"/>
      <c r="L453" s="582"/>
      <c r="M453" s="582"/>
      <c r="N453" s="582"/>
      <c r="O453" s="582"/>
    </row>
    <row r="454" customHeight="1" spans="1:15">
      <c r="A454" s="587"/>
      <c r="K454" s="582"/>
      <c r="L454" s="582"/>
      <c r="M454" s="582"/>
      <c r="N454" s="582"/>
      <c r="O454" s="582"/>
    </row>
    <row r="455" customHeight="1" spans="1:15">
      <c r="A455" s="587"/>
      <c r="K455" s="582"/>
      <c r="L455" s="582"/>
      <c r="M455" s="582"/>
      <c r="N455" s="582"/>
      <c r="O455" s="582"/>
    </row>
    <row r="456" customHeight="1" spans="1:15">
      <c r="A456" s="587"/>
      <c r="K456" s="582"/>
      <c r="L456" s="582"/>
      <c r="M456" s="582"/>
      <c r="N456" s="582"/>
      <c r="O456" s="582"/>
    </row>
    <row r="457" customHeight="1" spans="1:15">
      <c r="A457" s="587"/>
      <c r="K457" s="582"/>
      <c r="L457" s="582"/>
      <c r="M457" s="582"/>
      <c r="N457" s="582"/>
      <c r="O457" s="582"/>
    </row>
    <row r="458" customHeight="1" spans="1:15">
      <c r="A458" s="587"/>
      <c r="K458" s="582"/>
      <c r="L458" s="582"/>
      <c r="M458" s="582"/>
      <c r="N458" s="582"/>
      <c r="O458" s="582"/>
    </row>
    <row r="459" customHeight="1" spans="1:15">
      <c r="A459" s="587"/>
      <c r="K459" s="582"/>
      <c r="L459" s="582"/>
      <c r="M459" s="582"/>
      <c r="N459" s="582"/>
      <c r="O459" s="582"/>
    </row>
    <row r="460" customHeight="1" spans="1:15">
      <c r="A460" s="587"/>
      <c r="K460" s="582"/>
      <c r="L460" s="582"/>
      <c r="M460" s="582"/>
      <c r="N460" s="582"/>
      <c r="O460" s="582"/>
    </row>
    <row r="461" customHeight="1" spans="1:15">
      <c r="A461" s="587"/>
      <c r="K461" s="582"/>
      <c r="L461" s="582"/>
      <c r="M461" s="582"/>
      <c r="N461" s="582"/>
      <c r="O461" s="582"/>
    </row>
    <row r="462" customHeight="1" spans="1:15">
      <c r="A462" s="587"/>
      <c r="K462" s="582"/>
      <c r="L462" s="582"/>
      <c r="M462" s="582"/>
      <c r="N462" s="582"/>
      <c r="O462" s="582"/>
    </row>
    <row r="463" customHeight="1" spans="1:15">
      <c r="A463" s="587"/>
      <c r="K463" s="582"/>
      <c r="L463" s="582"/>
      <c r="M463" s="582"/>
      <c r="N463" s="582"/>
      <c r="O463" s="582"/>
    </row>
    <row r="464" customHeight="1" spans="1:15">
      <c r="A464" s="587"/>
      <c r="K464" s="582"/>
      <c r="L464" s="582"/>
      <c r="M464" s="582"/>
      <c r="N464" s="582"/>
      <c r="O464" s="582"/>
    </row>
    <row r="465" customHeight="1" spans="1:15">
      <c r="A465" s="587"/>
      <c r="K465" s="582"/>
      <c r="L465" s="582"/>
      <c r="M465" s="582"/>
      <c r="N465" s="582"/>
      <c r="O465" s="582"/>
    </row>
    <row r="466" customHeight="1" spans="1:15">
      <c r="A466" s="587"/>
      <c r="K466" s="582"/>
      <c r="L466" s="582"/>
      <c r="M466" s="582"/>
      <c r="N466" s="582"/>
      <c r="O466" s="582"/>
    </row>
    <row r="467" customHeight="1" spans="1:15">
      <c r="A467" s="587"/>
      <c r="K467" s="582"/>
      <c r="L467" s="582"/>
      <c r="M467" s="582"/>
      <c r="N467" s="582"/>
      <c r="O467" s="582"/>
    </row>
    <row r="468" customHeight="1" spans="1:15">
      <c r="A468" s="587"/>
      <c r="K468" s="582"/>
      <c r="L468" s="582"/>
      <c r="M468" s="582"/>
      <c r="N468" s="582"/>
      <c r="O468" s="582"/>
    </row>
    <row r="469" customHeight="1" spans="1:15">
      <c r="A469" s="587"/>
      <c r="K469" s="582"/>
      <c r="L469" s="582"/>
      <c r="M469" s="582"/>
      <c r="N469" s="582"/>
      <c r="O469" s="582"/>
    </row>
    <row r="470" customHeight="1" spans="1:15">
      <c r="A470" s="587"/>
      <c r="K470" s="582"/>
      <c r="L470" s="582"/>
      <c r="M470" s="582"/>
      <c r="N470" s="582"/>
      <c r="O470" s="582"/>
    </row>
    <row r="471" customHeight="1" spans="1:15">
      <c r="A471" s="587"/>
      <c r="K471" s="582"/>
      <c r="L471" s="582"/>
      <c r="M471" s="582"/>
      <c r="N471" s="582"/>
      <c r="O471" s="582"/>
    </row>
    <row r="472" customHeight="1" spans="1:15">
      <c r="A472" s="587"/>
      <c r="K472" s="582"/>
      <c r="L472" s="582"/>
      <c r="M472" s="582"/>
      <c r="N472" s="582"/>
      <c r="O472" s="582"/>
    </row>
    <row r="473" customHeight="1" spans="1:15">
      <c r="A473" s="587"/>
      <c r="K473" s="582"/>
      <c r="L473" s="582"/>
      <c r="M473" s="582"/>
      <c r="N473" s="582"/>
      <c r="O473" s="582"/>
    </row>
    <row r="474" customHeight="1" spans="1:15">
      <c r="A474" s="587"/>
      <c r="K474" s="582"/>
      <c r="L474" s="582"/>
      <c r="M474" s="582"/>
      <c r="N474" s="582"/>
      <c r="O474" s="582"/>
    </row>
    <row r="475" customHeight="1" spans="1:15">
      <c r="A475" s="587"/>
      <c r="K475" s="582"/>
      <c r="L475" s="582"/>
      <c r="M475" s="582"/>
      <c r="N475" s="582"/>
      <c r="O475" s="582"/>
    </row>
    <row r="476" customHeight="1" spans="1:15">
      <c r="A476" s="587"/>
      <c r="K476" s="582"/>
      <c r="L476" s="582"/>
      <c r="M476" s="582"/>
      <c r="N476" s="582"/>
      <c r="O476" s="582"/>
    </row>
    <row r="477" customHeight="1" spans="1:15">
      <c r="A477" s="587"/>
      <c r="K477" s="582"/>
      <c r="L477" s="582"/>
      <c r="M477" s="582"/>
      <c r="N477" s="582"/>
      <c r="O477" s="582"/>
    </row>
    <row r="478" customHeight="1" spans="1:15">
      <c r="A478" s="587"/>
      <c r="K478" s="582"/>
      <c r="L478" s="582"/>
      <c r="M478" s="582"/>
      <c r="N478" s="582"/>
      <c r="O478" s="582"/>
    </row>
    <row r="479" customHeight="1" spans="1:15">
      <c r="A479" s="587"/>
      <c r="K479" s="582"/>
      <c r="L479" s="582"/>
      <c r="M479" s="582"/>
      <c r="N479" s="582"/>
      <c r="O479" s="582"/>
    </row>
    <row r="480" customHeight="1" spans="1:15">
      <c r="A480" s="587"/>
      <c r="K480" s="582"/>
      <c r="L480" s="582"/>
      <c r="M480" s="582"/>
      <c r="N480" s="582"/>
      <c r="O480" s="582"/>
    </row>
    <row r="481" customHeight="1" spans="1:15">
      <c r="A481" s="587"/>
      <c r="K481" s="582"/>
      <c r="L481" s="582"/>
      <c r="M481" s="582"/>
      <c r="N481" s="582"/>
      <c r="O481" s="582"/>
    </row>
    <row r="482" customHeight="1" spans="1:15">
      <c r="A482" s="587"/>
      <c r="K482" s="582"/>
      <c r="L482" s="582"/>
      <c r="M482" s="582"/>
      <c r="N482" s="582"/>
      <c r="O482" s="582"/>
    </row>
    <row r="483" customHeight="1" spans="1:15">
      <c r="A483" s="587"/>
      <c r="K483" s="582"/>
      <c r="L483" s="582"/>
      <c r="M483" s="582"/>
      <c r="N483" s="582"/>
      <c r="O483" s="582"/>
    </row>
    <row r="484" customHeight="1" spans="1:15">
      <c r="A484" s="587"/>
      <c r="K484" s="582"/>
      <c r="L484" s="582"/>
      <c r="M484" s="582"/>
      <c r="N484" s="582"/>
      <c r="O484" s="582"/>
    </row>
    <row r="485" customHeight="1" spans="1:15">
      <c r="A485" s="587"/>
      <c r="K485" s="582"/>
      <c r="L485" s="582"/>
      <c r="M485" s="582"/>
      <c r="N485" s="582"/>
      <c r="O485" s="582"/>
    </row>
    <row r="486" customHeight="1" spans="1:15">
      <c r="A486" s="587"/>
      <c r="K486" s="582"/>
      <c r="L486" s="582"/>
      <c r="M486" s="582"/>
      <c r="N486" s="582"/>
      <c r="O486" s="582"/>
    </row>
    <row r="487" customHeight="1" spans="1:15">
      <c r="A487" s="587"/>
      <c r="K487" s="582"/>
      <c r="L487" s="582"/>
      <c r="M487" s="582"/>
      <c r="N487" s="582"/>
      <c r="O487" s="582"/>
    </row>
    <row r="488" customHeight="1" spans="1:15">
      <c r="A488" s="587"/>
      <c r="K488" s="582"/>
      <c r="L488" s="582"/>
      <c r="M488" s="582"/>
      <c r="N488" s="582"/>
      <c r="O488" s="582"/>
    </row>
    <row r="489" customHeight="1" spans="1:15">
      <c r="A489" s="587"/>
      <c r="K489" s="582"/>
      <c r="L489" s="582"/>
      <c r="M489" s="582"/>
      <c r="N489" s="582"/>
      <c r="O489" s="582"/>
    </row>
    <row r="490" customHeight="1" spans="1:15">
      <c r="A490" s="587"/>
      <c r="K490" s="582"/>
      <c r="L490" s="582"/>
      <c r="M490" s="582"/>
      <c r="N490" s="582"/>
      <c r="O490" s="582"/>
    </row>
    <row r="491" customHeight="1" spans="1:15">
      <c r="A491" s="587"/>
      <c r="K491" s="582"/>
      <c r="L491" s="582"/>
      <c r="M491" s="582"/>
      <c r="N491" s="582"/>
      <c r="O491" s="582"/>
    </row>
    <row r="492" customHeight="1" spans="1:15">
      <c r="A492" s="587"/>
      <c r="K492" s="582"/>
      <c r="L492" s="582"/>
      <c r="M492" s="582"/>
      <c r="N492" s="582"/>
      <c r="O492" s="582"/>
    </row>
    <row r="493" customHeight="1" spans="1:15">
      <c r="A493" s="587"/>
      <c r="K493" s="582"/>
      <c r="L493" s="582"/>
      <c r="M493" s="582"/>
      <c r="N493" s="582"/>
      <c r="O493" s="582"/>
    </row>
    <row r="494" customHeight="1" spans="1:15">
      <c r="A494" s="587"/>
      <c r="K494" s="582"/>
      <c r="L494" s="582"/>
      <c r="M494" s="582"/>
      <c r="N494" s="582"/>
      <c r="O494" s="582"/>
    </row>
    <row r="495" customHeight="1" spans="1:15">
      <c r="A495" s="587"/>
      <c r="K495" s="582"/>
      <c r="L495" s="582"/>
      <c r="M495" s="582"/>
      <c r="N495" s="582"/>
      <c r="O495" s="582"/>
    </row>
    <row r="496" customHeight="1" spans="1:15">
      <c r="A496" s="587"/>
      <c r="K496" s="582"/>
      <c r="L496" s="582"/>
      <c r="M496" s="582"/>
      <c r="N496" s="582"/>
      <c r="O496" s="582"/>
    </row>
    <row r="497" customHeight="1" spans="1:15">
      <c r="A497" s="587"/>
      <c r="K497" s="582"/>
      <c r="L497" s="582"/>
      <c r="M497" s="582"/>
      <c r="N497" s="582"/>
      <c r="O497" s="582"/>
    </row>
    <row r="498" customHeight="1" spans="1:15">
      <c r="A498" s="587"/>
      <c r="K498" s="582"/>
      <c r="L498" s="582"/>
      <c r="M498" s="582"/>
      <c r="N498" s="582"/>
      <c r="O498" s="582"/>
    </row>
    <row r="499" customHeight="1" spans="1:15">
      <c r="A499" s="587"/>
      <c r="K499" s="582"/>
      <c r="L499" s="582"/>
      <c r="M499" s="582"/>
      <c r="N499" s="582"/>
      <c r="O499" s="582"/>
    </row>
    <row r="500" customHeight="1" spans="1:15">
      <c r="A500" s="587"/>
      <c r="K500" s="582"/>
      <c r="L500" s="582"/>
      <c r="M500" s="582"/>
      <c r="N500" s="582"/>
      <c r="O500" s="582"/>
    </row>
    <row r="501" customHeight="1" spans="1:15">
      <c r="A501" s="587"/>
      <c r="K501" s="582"/>
      <c r="L501" s="582"/>
      <c r="M501" s="582"/>
      <c r="N501" s="582"/>
      <c r="O501" s="582"/>
    </row>
    <row r="502" customHeight="1" spans="1:15">
      <c r="A502" s="587"/>
      <c r="K502" s="582"/>
      <c r="L502" s="582"/>
      <c r="M502" s="582"/>
      <c r="N502" s="582"/>
      <c r="O502" s="582"/>
    </row>
    <row r="503" customHeight="1" spans="1:15">
      <c r="A503" s="587"/>
      <c r="K503" s="582"/>
      <c r="L503" s="582"/>
      <c r="M503" s="582"/>
      <c r="N503" s="582"/>
      <c r="O503" s="582"/>
    </row>
    <row r="504" customHeight="1" spans="1:15">
      <c r="A504" s="587"/>
      <c r="K504" s="582"/>
      <c r="L504" s="582"/>
      <c r="M504" s="582"/>
      <c r="N504" s="582"/>
      <c r="O504" s="582"/>
    </row>
    <row r="505" customHeight="1" spans="1:15">
      <c r="A505" s="587"/>
      <c r="K505" s="582"/>
      <c r="L505" s="582"/>
      <c r="M505" s="582"/>
      <c r="N505" s="582"/>
      <c r="O505" s="582"/>
    </row>
    <row r="506" customHeight="1" spans="1:15">
      <c r="A506" s="587"/>
      <c r="K506" s="582"/>
      <c r="L506" s="582"/>
      <c r="M506" s="582"/>
      <c r="N506" s="582"/>
      <c r="O506" s="582"/>
    </row>
    <row r="507" customHeight="1" spans="1:15">
      <c r="A507" s="587"/>
      <c r="K507" s="582"/>
      <c r="L507" s="582"/>
      <c r="M507" s="582"/>
      <c r="N507" s="582"/>
      <c r="O507" s="582"/>
    </row>
    <row r="508" customHeight="1" spans="1:15">
      <c r="A508" s="587"/>
      <c r="K508" s="582"/>
      <c r="L508" s="582"/>
      <c r="M508" s="582"/>
      <c r="N508" s="582"/>
      <c r="O508" s="582"/>
    </row>
    <row r="509" customHeight="1" spans="1:15">
      <c r="A509" s="587"/>
      <c r="K509" s="582"/>
      <c r="L509" s="582"/>
      <c r="M509" s="582"/>
      <c r="N509" s="582"/>
      <c r="O509" s="582"/>
    </row>
    <row r="510" customHeight="1" spans="1:15">
      <c r="A510" s="587"/>
      <c r="K510" s="582"/>
      <c r="L510" s="582"/>
      <c r="M510" s="582"/>
      <c r="N510" s="582"/>
      <c r="O510" s="582"/>
    </row>
    <row r="511" customHeight="1" spans="1:15">
      <c r="A511" s="587"/>
      <c r="K511" s="582"/>
      <c r="L511" s="582"/>
      <c r="M511" s="582"/>
      <c r="N511" s="582"/>
      <c r="O511" s="582"/>
    </row>
    <row r="512" customHeight="1" spans="1:15">
      <c r="A512" s="587"/>
      <c r="K512" s="582"/>
      <c r="L512" s="582"/>
      <c r="M512" s="582"/>
      <c r="N512" s="582"/>
      <c r="O512" s="582"/>
    </row>
    <row r="513" customHeight="1" spans="1:15">
      <c r="A513" s="587"/>
      <c r="K513" s="582"/>
      <c r="L513" s="582"/>
      <c r="M513" s="582"/>
      <c r="N513" s="582"/>
      <c r="O513" s="582"/>
    </row>
    <row r="514" customHeight="1" spans="1:15">
      <c r="A514" s="587"/>
      <c r="K514" s="582"/>
      <c r="L514" s="582"/>
      <c r="M514" s="582"/>
      <c r="N514" s="582"/>
      <c r="O514" s="582"/>
    </row>
    <row r="515" customHeight="1" spans="1:15">
      <c r="A515" s="587"/>
      <c r="K515" s="582"/>
      <c r="L515" s="582"/>
      <c r="M515" s="582"/>
      <c r="N515" s="582"/>
      <c r="O515" s="582"/>
    </row>
    <row r="516" customHeight="1" spans="1:15">
      <c r="A516" s="587"/>
      <c r="K516" s="582"/>
      <c r="L516" s="582"/>
      <c r="M516" s="582"/>
      <c r="N516" s="582"/>
      <c r="O516" s="582"/>
    </row>
    <row r="517" customHeight="1" spans="1:15">
      <c r="A517" s="587"/>
      <c r="K517" s="582"/>
      <c r="L517" s="582"/>
      <c r="M517" s="582"/>
      <c r="N517" s="582"/>
      <c r="O517" s="582"/>
    </row>
    <row r="518" customHeight="1" spans="1:15">
      <c r="A518" s="587"/>
      <c r="K518" s="582"/>
      <c r="L518" s="582"/>
      <c r="M518" s="582"/>
      <c r="N518" s="582"/>
      <c r="O518" s="582"/>
    </row>
    <row r="519" customHeight="1" spans="1:15">
      <c r="A519" s="587"/>
      <c r="K519" s="582"/>
      <c r="L519" s="582"/>
      <c r="M519" s="582"/>
      <c r="N519" s="582"/>
      <c r="O519" s="582"/>
    </row>
    <row r="520" customHeight="1" spans="1:15">
      <c r="A520" s="587"/>
      <c r="K520" s="582"/>
      <c r="L520" s="582"/>
      <c r="M520" s="582"/>
      <c r="N520" s="582"/>
      <c r="O520" s="582"/>
    </row>
    <row r="521" customHeight="1" spans="1:15">
      <c r="A521" s="587"/>
      <c r="K521" s="582"/>
      <c r="L521" s="582"/>
      <c r="M521" s="582"/>
      <c r="N521" s="582"/>
      <c r="O521" s="582"/>
    </row>
    <row r="522" customHeight="1" spans="1:15">
      <c r="A522" s="587"/>
      <c r="K522" s="582"/>
      <c r="L522" s="582"/>
      <c r="M522" s="582"/>
      <c r="N522" s="582"/>
      <c r="O522" s="582"/>
    </row>
    <row r="523" customHeight="1" spans="1:15">
      <c r="A523" s="587"/>
      <c r="K523" s="582"/>
      <c r="L523" s="582"/>
      <c r="M523" s="582"/>
      <c r="N523" s="582"/>
      <c r="O523" s="582"/>
    </row>
    <row r="524" customHeight="1" spans="1:15">
      <c r="A524" s="587"/>
      <c r="K524" s="582"/>
      <c r="L524" s="582"/>
      <c r="M524" s="582"/>
      <c r="N524" s="582"/>
      <c r="O524" s="582"/>
    </row>
    <row r="525" customHeight="1" spans="1:15">
      <c r="A525" s="587"/>
      <c r="K525" s="582"/>
      <c r="L525" s="582"/>
      <c r="M525" s="582"/>
      <c r="N525" s="582"/>
      <c r="O525" s="582"/>
    </row>
    <row r="526" customHeight="1" spans="1:15">
      <c r="A526" s="587"/>
      <c r="K526" s="582"/>
      <c r="L526" s="582"/>
      <c r="M526" s="582"/>
      <c r="N526" s="582"/>
      <c r="O526" s="582"/>
    </row>
    <row r="527" customHeight="1" spans="1:15">
      <c r="A527" s="587"/>
      <c r="K527" s="582"/>
      <c r="L527" s="582"/>
      <c r="M527" s="582"/>
      <c r="N527" s="582"/>
      <c r="O527" s="582"/>
    </row>
    <row r="528" customHeight="1" spans="1:15">
      <c r="A528" s="587"/>
      <c r="K528" s="582"/>
      <c r="L528" s="582"/>
      <c r="M528" s="582"/>
      <c r="N528" s="582"/>
      <c r="O528" s="582"/>
    </row>
    <row r="529" customHeight="1" spans="1:15">
      <c r="A529" s="587"/>
      <c r="K529" s="582"/>
      <c r="L529" s="582"/>
      <c r="M529" s="582"/>
      <c r="N529" s="582"/>
      <c r="O529" s="582"/>
    </row>
    <row r="530" customHeight="1" spans="1:15">
      <c r="A530" s="587"/>
      <c r="K530" s="582"/>
      <c r="L530" s="582"/>
      <c r="M530" s="582"/>
      <c r="N530" s="582"/>
      <c r="O530" s="582"/>
    </row>
    <row r="531" customHeight="1" spans="1:15">
      <c r="A531" s="587"/>
      <c r="K531" s="582"/>
      <c r="L531" s="582"/>
      <c r="M531" s="582"/>
      <c r="N531" s="582"/>
      <c r="O531" s="582"/>
    </row>
    <row r="532" customHeight="1" spans="1:15">
      <c r="A532" s="587"/>
      <c r="K532" s="582"/>
      <c r="L532" s="582"/>
      <c r="M532" s="582"/>
      <c r="N532" s="582"/>
      <c r="O532" s="582"/>
    </row>
    <row r="533" customHeight="1" spans="1:15">
      <c r="A533" s="587"/>
      <c r="K533" s="582"/>
      <c r="L533" s="582"/>
      <c r="M533" s="582"/>
      <c r="N533" s="582"/>
      <c r="O533" s="582"/>
    </row>
    <row r="534" customHeight="1" spans="1:15">
      <c r="A534" s="587"/>
      <c r="K534" s="582"/>
      <c r="L534" s="582"/>
      <c r="M534" s="582"/>
      <c r="N534" s="582"/>
      <c r="O534" s="582"/>
    </row>
    <row r="535" customHeight="1" spans="1:15">
      <c r="A535" s="587"/>
      <c r="K535" s="582"/>
      <c r="L535" s="582"/>
      <c r="M535" s="582"/>
      <c r="N535" s="582"/>
      <c r="O535" s="582"/>
    </row>
    <row r="536" customHeight="1" spans="1:15">
      <c r="A536" s="587"/>
      <c r="K536" s="582"/>
      <c r="L536" s="582"/>
      <c r="M536" s="582"/>
      <c r="N536" s="582"/>
      <c r="O536" s="582"/>
    </row>
    <row r="537" customHeight="1" spans="1:15">
      <c r="A537" s="587"/>
      <c r="K537" s="582"/>
      <c r="L537" s="582"/>
      <c r="M537" s="582"/>
      <c r="N537" s="582"/>
      <c r="O537" s="582"/>
    </row>
    <row r="538" customHeight="1" spans="1:15">
      <c r="A538" s="587"/>
      <c r="K538" s="582"/>
      <c r="L538" s="582"/>
      <c r="M538" s="582"/>
      <c r="N538" s="582"/>
      <c r="O538" s="582"/>
    </row>
    <row r="539" customHeight="1" spans="1:15">
      <c r="A539" s="587"/>
      <c r="K539" s="582"/>
      <c r="L539" s="582"/>
      <c r="M539" s="582"/>
      <c r="N539" s="582"/>
      <c r="O539" s="582"/>
    </row>
    <row r="540" customHeight="1" spans="1:15">
      <c r="A540" s="587"/>
      <c r="K540" s="582"/>
      <c r="L540" s="582"/>
      <c r="M540" s="582"/>
      <c r="N540" s="582"/>
      <c r="O540" s="582"/>
    </row>
    <row r="541" customHeight="1" spans="1:15">
      <c r="A541" s="587"/>
      <c r="K541" s="582"/>
      <c r="L541" s="582"/>
      <c r="M541" s="582"/>
      <c r="N541" s="582"/>
      <c r="O541" s="582"/>
    </row>
    <row r="542" customHeight="1" spans="1:15">
      <c r="A542" s="587"/>
      <c r="K542" s="582"/>
      <c r="L542" s="582"/>
      <c r="M542" s="582"/>
      <c r="N542" s="582"/>
      <c r="O542" s="582"/>
    </row>
    <row r="543" customHeight="1" spans="1:15">
      <c r="A543" s="587"/>
      <c r="K543" s="582"/>
      <c r="L543" s="582"/>
      <c r="M543" s="582"/>
      <c r="N543" s="582"/>
      <c r="O543" s="582"/>
    </row>
    <row r="544" customHeight="1" spans="1:15">
      <c r="A544" s="587"/>
      <c r="K544" s="582"/>
      <c r="L544" s="582"/>
      <c r="M544" s="582"/>
      <c r="N544" s="582"/>
      <c r="O544" s="582"/>
    </row>
    <row r="545" customHeight="1" spans="1:15">
      <c r="A545" s="587"/>
      <c r="K545" s="582"/>
      <c r="L545" s="582"/>
      <c r="M545" s="582"/>
      <c r="N545" s="582"/>
      <c r="O545" s="582"/>
    </row>
    <row r="546" customHeight="1" spans="1:15">
      <c r="A546" s="587"/>
      <c r="K546" s="582"/>
      <c r="L546" s="582"/>
      <c r="M546" s="582"/>
      <c r="N546" s="582"/>
      <c r="O546" s="582"/>
    </row>
    <row r="547" customHeight="1" spans="1:15">
      <c r="A547" s="587"/>
      <c r="K547" s="582"/>
      <c r="L547" s="582"/>
      <c r="M547" s="582"/>
      <c r="N547" s="582"/>
      <c r="O547" s="582"/>
    </row>
    <row r="548" customHeight="1" spans="1:15">
      <c r="A548" s="587"/>
      <c r="K548" s="582"/>
      <c r="L548" s="582"/>
      <c r="M548" s="582"/>
      <c r="N548" s="582"/>
      <c r="O548" s="582"/>
    </row>
    <row r="549" customHeight="1" spans="1:15">
      <c r="A549" s="587"/>
      <c r="K549" s="582"/>
      <c r="L549" s="582"/>
      <c r="M549" s="582"/>
      <c r="N549" s="582"/>
      <c r="O549" s="582"/>
    </row>
    <row r="550" customHeight="1" spans="1:15">
      <c r="A550" s="587"/>
      <c r="K550" s="582"/>
      <c r="L550" s="582"/>
      <c r="M550" s="582"/>
      <c r="N550" s="582"/>
      <c r="O550" s="582"/>
    </row>
    <row r="551" customHeight="1" spans="1:15">
      <c r="A551" s="587"/>
      <c r="K551" s="582"/>
      <c r="L551" s="582"/>
      <c r="M551" s="582"/>
      <c r="N551" s="582"/>
      <c r="O551" s="582"/>
    </row>
    <row r="552" customHeight="1" spans="1:15">
      <c r="A552" s="587"/>
      <c r="K552" s="582"/>
      <c r="L552" s="582"/>
      <c r="M552" s="582"/>
      <c r="N552" s="582"/>
      <c r="O552" s="582"/>
    </row>
    <row r="553" customHeight="1" spans="1:15">
      <c r="A553" s="587"/>
      <c r="K553" s="582"/>
      <c r="L553" s="582"/>
      <c r="M553" s="582"/>
      <c r="N553" s="582"/>
      <c r="O553" s="582"/>
    </row>
    <row r="554" customHeight="1" spans="1:15">
      <c r="A554" s="587"/>
      <c r="K554" s="582"/>
      <c r="L554" s="582"/>
      <c r="M554" s="582"/>
      <c r="N554" s="582"/>
      <c r="O554" s="582"/>
    </row>
    <row r="555" customHeight="1" spans="1:15">
      <c r="A555" s="587"/>
      <c r="K555" s="582"/>
      <c r="L555" s="582"/>
      <c r="M555" s="582"/>
      <c r="N555" s="582"/>
      <c r="O555" s="582"/>
    </row>
    <row r="556" customHeight="1" spans="1:15">
      <c r="A556" s="587"/>
      <c r="K556" s="582"/>
      <c r="L556" s="582"/>
      <c r="M556" s="582"/>
      <c r="N556" s="582"/>
      <c r="O556" s="582"/>
    </row>
    <row r="557" customHeight="1" spans="1:15">
      <c r="A557" s="587"/>
      <c r="K557" s="582"/>
      <c r="L557" s="582"/>
      <c r="M557" s="582"/>
      <c r="N557" s="582"/>
      <c r="O557" s="582"/>
    </row>
    <row r="558" customHeight="1" spans="1:15">
      <c r="A558" s="587"/>
      <c r="K558" s="582"/>
      <c r="L558" s="582"/>
      <c r="M558" s="582"/>
      <c r="N558" s="582"/>
      <c r="O558" s="582"/>
    </row>
    <row r="559" customHeight="1" spans="1:15">
      <c r="A559" s="587"/>
      <c r="K559" s="582"/>
      <c r="L559" s="582"/>
      <c r="M559" s="582"/>
      <c r="N559" s="582"/>
      <c r="O559" s="582"/>
    </row>
    <row r="560" customHeight="1" spans="1:15">
      <c r="A560" s="587"/>
      <c r="K560" s="582"/>
      <c r="L560" s="582"/>
      <c r="M560" s="582"/>
      <c r="N560" s="582"/>
      <c r="O560" s="582"/>
    </row>
    <row r="561" customHeight="1" spans="1:15">
      <c r="A561" s="587"/>
      <c r="K561" s="582"/>
      <c r="L561" s="582"/>
      <c r="M561" s="582"/>
      <c r="N561" s="582"/>
      <c r="O561" s="582"/>
    </row>
    <row r="562" customHeight="1" spans="1:15">
      <c r="A562" s="587"/>
      <c r="K562" s="582"/>
      <c r="L562" s="582"/>
      <c r="M562" s="582"/>
      <c r="N562" s="582"/>
      <c r="O562" s="582"/>
    </row>
    <row r="563" customHeight="1" spans="1:15">
      <c r="A563" s="587"/>
      <c r="K563" s="582"/>
      <c r="L563" s="582"/>
      <c r="M563" s="582"/>
      <c r="N563" s="582"/>
      <c r="O563" s="582"/>
    </row>
    <row r="564" customHeight="1" spans="1:15">
      <c r="A564" s="587"/>
      <c r="K564" s="582"/>
      <c r="L564" s="582"/>
      <c r="M564" s="582"/>
      <c r="N564" s="582"/>
      <c r="O564" s="582"/>
    </row>
    <row r="565" customHeight="1" spans="1:15">
      <c r="A565" s="587"/>
      <c r="K565" s="582"/>
      <c r="L565" s="582"/>
      <c r="M565" s="582"/>
      <c r="N565" s="582"/>
      <c r="O565" s="582"/>
    </row>
    <row r="566" customHeight="1" spans="1:15">
      <c r="A566" s="587"/>
      <c r="K566" s="582"/>
      <c r="L566" s="582"/>
      <c r="M566" s="582"/>
      <c r="N566" s="582"/>
      <c r="O566" s="582"/>
    </row>
    <row r="567" customHeight="1" spans="1:15">
      <c r="A567" s="587"/>
      <c r="K567" s="582"/>
      <c r="L567" s="582"/>
      <c r="M567" s="582"/>
      <c r="N567" s="582"/>
      <c r="O567" s="582"/>
    </row>
    <row r="568" customHeight="1" spans="1:15">
      <c r="A568" s="587"/>
      <c r="K568" s="582"/>
      <c r="L568" s="582"/>
      <c r="M568" s="582"/>
      <c r="N568" s="582"/>
      <c r="O568" s="582"/>
    </row>
    <row r="569" customHeight="1" spans="1:15">
      <c r="A569" s="587"/>
      <c r="K569" s="582"/>
      <c r="L569" s="582"/>
      <c r="M569" s="582"/>
      <c r="N569" s="582"/>
      <c r="O569" s="582"/>
    </row>
    <row r="570" customHeight="1" spans="1:15">
      <c r="A570" s="587"/>
      <c r="K570" s="582"/>
      <c r="L570" s="582"/>
      <c r="M570" s="582"/>
      <c r="N570" s="582"/>
      <c r="O570" s="582"/>
    </row>
    <row r="571" customHeight="1" spans="1:15">
      <c r="A571" s="587"/>
      <c r="K571" s="582"/>
      <c r="L571" s="582"/>
      <c r="M571" s="582"/>
      <c r="N571" s="582"/>
      <c r="O571" s="582"/>
    </row>
    <row r="572" customHeight="1" spans="1:15">
      <c r="A572" s="587"/>
      <c r="K572" s="582"/>
      <c r="L572" s="582"/>
      <c r="M572" s="582"/>
      <c r="N572" s="582"/>
      <c r="O572" s="582"/>
    </row>
    <row r="573" customHeight="1" spans="1:15">
      <c r="A573" s="587"/>
      <c r="K573" s="582"/>
      <c r="L573" s="582"/>
      <c r="M573" s="582"/>
      <c r="N573" s="582"/>
      <c r="O573" s="582"/>
    </row>
    <row r="574" customHeight="1" spans="1:15">
      <c r="A574" s="587"/>
      <c r="K574" s="582"/>
      <c r="L574" s="582"/>
      <c r="M574" s="582"/>
      <c r="N574" s="582"/>
      <c r="O574" s="582"/>
    </row>
    <row r="575" customHeight="1" spans="1:15">
      <c r="A575" s="587"/>
      <c r="K575" s="582"/>
      <c r="L575" s="582"/>
      <c r="M575" s="582"/>
      <c r="N575" s="582"/>
      <c r="O575" s="582"/>
    </row>
    <row r="576" customHeight="1" spans="1:15">
      <c r="A576" s="587"/>
      <c r="K576" s="582"/>
      <c r="L576" s="582"/>
      <c r="M576" s="582"/>
      <c r="N576" s="582"/>
      <c r="O576" s="582"/>
    </row>
    <row r="577" customHeight="1" spans="1:15">
      <c r="A577" s="587"/>
      <c r="K577" s="582"/>
      <c r="L577" s="582"/>
      <c r="M577" s="582"/>
      <c r="N577" s="582"/>
      <c r="O577" s="582"/>
    </row>
    <row r="578" customHeight="1" spans="1:15">
      <c r="A578" s="587"/>
      <c r="K578" s="582"/>
      <c r="L578" s="582"/>
      <c r="M578" s="582"/>
      <c r="N578" s="582"/>
      <c r="O578" s="582"/>
    </row>
    <row r="579" customHeight="1" spans="1:15">
      <c r="A579" s="587"/>
      <c r="K579" s="582"/>
      <c r="L579" s="582"/>
      <c r="M579" s="582"/>
      <c r="N579" s="582"/>
      <c r="O579" s="582"/>
    </row>
    <row r="580" customHeight="1" spans="1:15">
      <c r="A580" s="587"/>
      <c r="K580" s="582"/>
      <c r="L580" s="582"/>
      <c r="M580" s="582"/>
      <c r="N580" s="582"/>
      <c r="O580" s="582"/>
    </row>
    <row r="581" customHeight="1" spans="1:15">
      <c r="A581" s="587"/>
      <c r="K581" s="582"/>
      <c r="L581" s="582"/>
      <c r="M581" s="582"/>
      <c r="N581" s="582"/>
      <c r="O581" s="582"/>
    </row>
    <row r="582" customHeight="1" spans="1:15">
      <c r="A582" s="587"/>
      <c r="K582" s="582"/>
      <c r="L582" s="582"/>
      <c r="M582" s="582"/>
      <c r="N582" s="582"/>
      <c r="O582" s="582"/>
    </row>
    <row r="583" customHeight="1" spans="1:15">
      <c r="A583" s="587"/>
      <c r="K583" s="582"/>
      <c r="L583" s="582"/>
      <c r="M583" s="582"/>
      <c r="N583" s="582"/>
      <c r="O583" s="582"/>
    </row>
    <row r="584" customHeight="1" spans="1:15">
      <c r="A584" s="587"/>
      <c r="K584" s="582"/>
      <c r="L584" s="582"/>
      <c r="M584" s="582"/>
      <c r="N584" s="582"/>
      <c r="O584" s="582"/>
    </row>
    <row r="585" customHeight="1" spans="1:15">
      <c r="A585" s="587"/>
      <c r="K585" s="582"/>
      <c r="L585" s="582"/>
      <c r="M585" s="582"/>
      <c r="N585" s="582"/>
      <c r="O585" s="582"/>
    </row>
    <row r="586" customHeight="1" spans="1:15">
      <c r="A586" s="587"/>
      <c r="K586" s="582"/>
      <c r="L586" s="582"/>
      <c r="M586" s="582"/>
      <c r="N586" s="582"/>
      <c r="O586" s="582"/>
    </row>
    <row r="587" customHeight="1" spans="1:15">
      <c r="A587" s="587"/>
      <c r="K587" s="582"/>
      <c r="L587" s="582"/>
      <c r="M587" s="582"/>
      <c r="N587" s="582"/>
      <c r="O587" s="582"/>
    </row>
    <row r="588" customHeight="1" spans="1:15">
      <c r="A588" s="587"/>
      <c r="K588" s="582"/>
      <c r="L588" s="582"/>
      <c r="M588" s="582"/>
      <c r="N588" s="582"/>
      <c r="O588" s="582"/>
    </row>
    <row r="589" customHeight="1" spans="1:15">
      <c r="A589" s="587"/>
      <c r="K589" s="582"/>
      <c r="L589" s="582"/>
      <c r="M589" s="582"/>
      <c r="N589" s="582"/>
      <c r="O589" s="582"/>
    </row>
    <row r="590" customHeight="1" spans="1:15">
      <c r="A590" s="587"/>
      <c r="K590" s="582"/>
      <c r="L590" s="582"/>
      <c r="M590" s="582"/>
      <c r="N590" s="582"/>
      <c r="O590" s="582"/>
    </row>
    <row r="591" customHeight="1" spans="1:15">
      <c r="A591" s="587"/>
      <c r="K591" s="582"/>
      <c r="L591" s="582"/>
      <c r="M591" s="582"/>
      <c r="N591" s="582"/>
      <c r="O591" s="582"/>
    </row>
    <row r="592" customHeight="1" spans="1:15">
      <c r="A592" s="587"/>
      <c r="K592" s="582"/>
      <c r="L592" s="582"/>
      <c r="M592" s="582"/>
      <c r="N592" s="582"/>
      <c r="O592" s="582"/>
    </row>
    <row r="593" customHeight="1" spans="1:15">
      <c r="A593" s="587"/>
      <c r="K593" s="582"/>
      <c r="L593" s="582"/>
      <c r="M593" s="582"/>
      <c r="N593" s="582"/>
      <c r="O593" s="582"/>
    </row>
    <row r="594" customHeight="1" spans="1:15">
      <c r="A594" s="587"/>
      <c r="K594" s="582"/>
      <c r="L594" s="582"/>
      <c r="M594" s="582"/>
      <c r="N594" s="582"/>
      <c r="O594" s="582"/>
    </row>
    <row r="595" customHeight="1" spans="1:15">
      <c r="A595" s="587"/>
      <c r="K595" s="582"/>
      <c r="L595" s="582"/>
      <c r="M595" s="582"/>
      <c r="N595" s="582"/>
      <c r="O595" s="582"/>
    </row>
    <row r="596" customHeight="1" spans="1:15">
      <c r="A596" s="587"/>
      <c r="K596" s="582"/>
      <c r="L596" s="582"/>
      <c r="M596" s="582"/>
      <c r="N596" s="582"/>
      <c r="O596" s="582"/>
    </row>
    <row r="597" customHeight="1" spans="1:15">
      <c r="A597" s="587"/>
      <c r="K597" s="582"/>
      <c r="L597" s="582"/>
      <c r="M597" s="582"/>
      <c r="N597" s="582"/>
      <c r="O597" s="582"/>
    </row>
    <row r="598" customHeight="1" spans="1:15">
      <c r="A598" s="587"/>
      <c r="K598" s="582"/>
      <c r="L598" s="582"/>
      <c r="M598" s="582"/>
      <c r="N598" s="582"/>
      <c r="O598" s="582"/>
    </row>
    <row r="599" customHeight="1" spans="1:15">
      <c r="A599" s="587"/>
      <c r="K599" s="582"/>
      <c r="L599" s="582"/>
      <c r="M599" s="582"/>
      <c r="N599" s="582"/>
      <c r="O599" s="582"/>
    </row>
    <row r="600" customHeight="1" spans="1:15">
      <c r="A600" s="587"/>
      <c r="K600" s="582"/>
      <c r="L600" s="582"/>
      <c r="M600" s="582"/>
      <c r="N600" s="582"/>
      <c r="O600" s="582"/>
    </row>
    <row r="601" customHeight="1" spans="1:15">
      <c r="A601" s="587"/>
      <c r="K601" s="582"/>
      <c r="L601" s="582"/>
      <c r="M601" s="582"/>
      <c r="N601" s="582"/>
      <c r="O601" s="582"/>
    </row>
    <row r="602" customHeight="1" spans="1:15">
      <c r="A602" s="587"/>
      <c r="K602" s="582"/>
      <c r="L602" s="582"/>
      <c r="M602" s="582"/>
      <c r="N602" s="582"/>
      <c r="O602" s="582"/>
    </row>
    <row r="603" customHeight="1" spans="1:15">
      <c r="A603" s="587"/>
      <c r="K603" s="582"/>
      <c r="L603" s="582"/>
      <c r="M603" s="582"/>
      <c r="N603" s="582"/>
      <c r="O603" s="582"/>
    </row>
    <row r="604" customHeight="1" spans="1:15">
      <c r="A604" s="587"/>
      <c r="K604" s="582"/>
      <c r="L604" s="582"/>
      <c r="M604" s="582"/>
      <c r="N604" s="582"/>
      <c r="O604" s="582"/>
    </row>
    <row r="605" customHeight="1" spans="1:15">
      <c r="A605" s="587"/>
      <c r="K605" s="582"/>
      <c r="L605" s="582"/>
      <c r="M605" s="582"/>
      <c r="N605" s="582"/>
      <c r="O605" s="582"/>
    </row>
    <row r="606" customHeight="1" spans="1:15">
      <c r="A606" s="587"/>
      <c r="K606" s="582"/>
      <c r="L606" s="582"/>
      <c r="M606" s="582"/>
      <c r="N606" s="582"/>
      <c r="O606" s="582"/>
    </row>
    <row r="607" customHeight="1" spans="1:15">
      <c r="A607" s="587"/>
      <c r="K607" s="582"/>
      <c r="L607" s="582"/>
      <c r="M607" s="582"/>
      <c r="N607" s="582"/>
      <c r="O607" s="582"/>
    </row>
    <row r="608" customHeight="1" spans="1:15">
      <c r="A608" s="587"/>
      <c r="K608" s="582"/>
      <c r="L608" s="582"/>
      <c r="M608" s="582"/>
      <c r="N608" s="582"/>
      <c r="O608" s="582"/>
    </row>
    <row r="609" customHeight="1" spans="1:15">
      <c r="A609" s="587"/>
      <c r="K609" s="582"/>
      <c r="L609" s="582"/>
      <c r="M609" s="582"/>
      <c r="N609" s="582"/>
      <c r="O609" s="582"/>
    </row>
    <row r="610" customHeight="1" spans="1:15">
      <c r="A610" s="587"/>
      <c r="K610" s="582"/>
      <c r="L610" s="582"/>
      <c r="M610" s="582"/>
      <c r="N610" s="582"/>
      <c r="O610" s="582"/>
    </row>
    <row r="611" customHeight="1" spans="1:15">
      <c r="A611" s="587"/>
      <c r="K611" s="582"/>
      <c r="L611" s="582"/>
      <c r="M611" s="582"/>
      <c r="N611" s="582"/>
      <c r="O611" s="582"/>
    </row>
    <row r="612" customHeight="1" spans="1:15">
      <c r="A612" s="587"/>
      <c r="K612" s="582"/>
      <c r="L612" s="582"/>
      <c r="M612" s="582"/>
      <c r="N612" s="582"/>
      <c r="O612" s="582"/>
    </row>
    <row r="613" customHeight="1" spans="1:15">
      <c r="A613" s="587"/>
      <c r="K613" s="582"/>
      <c r="L613" s="582"/>
      <c r="M613" s="582"/>
      <c r="N613" s="582"/>
      <c r="O613" s="582"/>
    </row>
    <row r="614" customHeight="1" spans="1:15">
      <c r="A614" s="587"/>
      <c r="K614" s="582"/>
      <c r="L614" s="582"/>
      <c r="M614" s="582"/>
      <c r="N614" s="582"/>
      <c r="O614" s="582"/>
    </row>
    <row r="615" customHeight="1" spans="1:15">
      <c r="A615" s="587"/>
      <c r="K615" s="582"/>
      <c r="L615" s="582"/>
      <c r="M615" s="582"/>
      <c r="N615" s="582"/>
      <c r="O615" s="582"/>
    </row>
    <row r="616" customHeight="1" spans="1:15">
      <c r="A616" s="587"/>
      <c r="K616" s="582"/>
      <c r="L616" s="582"/>
      <c r="M616" s="582"/>
      <c r="N616" s="582"/>
      <c r="O616" s="582"/>
    </row>
    <row r="617" customHeight="1" spans="1:15">
      <c r="A617" s="587"/>
      <c r="K617" s="582"/>
      <c r="L617" s="582"/>
      <c r="M617" s="582"/>
      <c r="N617" s="582"/>
      <c r="O617" s="582"/>
    </row>
    <row r="618" customHeight="1" spans="1:15">
      <c r="A618" s="587"/>
      <c r="K618" s="582"/>
      <c r="L618" s="582"/>
      <c r="M618" s="582"/>
      <c r="N618" s="582"/>
      <c r="O618" s="582"/>
    </row>
    <row r="619" customHeight="1" spans="1:15">
      <c r="A619" s="587"/>
      <c r="K619" s="582"/>
      <c r="L619" s="582"/>
      <c r="M619" s="582"/>
      <c r="N619" s="582"/>
      <c r="O619" s="582"/>
    </row>
    <row r="620" customHeight="1" spans="1:15">
      <c r="A620" s="587"/>
      <c r="K620" s="582"/>
      <c r="L620" s="582"/>
      <c r="M620" s="582"/>
      <c r="N620" s="582"/>
      <c r="O620" s="582"/>
    </row>
    <row r="621" customHeight="1" spans="1:15">
      <c r="A621" s="587"/>
      <c r="K621" s="582"/>
      <c r="L621" s="582"/>
      <c r="M621" s="582"/>
      <c r="N621" s="582"/>
      <c r="O621" s="582"/>
    </row>
    <row r="622" customHeight="1" spans="1:15">
      <c r="A622" s="587"/>
      <c r="K622" s="582"/>
      <c r="L622" s="582"/>
      <c r="M622" s="582"/>
      <c r="N622" s="582"/>
      <c r="O622" s="582"/>
    </row>
    <row r="623" customHeight="1" spans="1:15">
      <c r="A623" s="587"/>
      <c r="K623" s="582"/>
      <c r="L623" s="582"/>
      <c r="M623" s="582"/>
      <c r="N623" s="582"/>
      <c r="O623" s="582"/>
    </row>
    <row r="624" customHeight="1" spans="1:15">
      <c r="A624" s="587"/>
      <c r="K624" s="582"/>
      <c r="L624" s="582"/>
      <c r="M624" s="582"/>
      <c r="N624" s="582"/>
      <c r="O624" s="582"/>
    </row>
    <row r="625" customHeight="1" spans="1:15">
      <c r="A625" s="587"/>
      <c r="K625" s="582"/>
      <c r="L625" s="582"/>
      <c r="M625" s="582"/>
      <c r="N625" s="582"/>
      <c r="O625" s="582"/>
    </row>
    <row r="626" customHeight="1" spans="1:15">
      <c r="A626" s="587"/>
      <c r="K626" s="582"/>
      <c r="L626" s="582"/>
      <c r="M626" s="582"/>
      <c r="N626" s="582"/>
      <c r="O626" s="582"/>
    </row>
    <row r="627" customHeight="1" spans="1:15">
      <c r="A627" s="587"/>
      <c r="K627" s="582"/>
      <c r="L627" s="582"/>
      <c r="M627" s="582"/>
      <c r="N627" s="582"/>
      <c r="O627" s="582"/>
    </row>
    <row r="628" customHeight="1" spans="1:15">
      <c r="A628" s="587"/>
      <c r="K628" s="582"/>
      <c r="L628" s="582"/>
      <c r="M628" s="582"/>
      <c r="N628" s="582"/>
      <c r="O628" s="582"/>
    </row>
    <row r="629" customHeight="1" spans="1:15">
      <c r="A629" s="587"/>
      <c r="K629" s="582"/>
      <c r="L629" s="582"/>
      <c r="M629" s="582"/>
      <c r="N629" s="582"/>
      <c r="O629" s="582"/>
    </row>
    <row r="630" customHeight="1" spans="1:15">
      <c r="A630" s="587"/>
      <c r="K630" s="582"/>
      <c r="L630" s="582"/>
      <c r="M630" s="582"/>
      <c r="N630" s="582"/>
      <c r="O630" s="582"/>
    </row>
    <row r="631" customHeight="1" spans="1:15">
      <c r="A631" s="587"/>
      <c r="K631" s="582"/>
      <c r="L631" s="582"/>
      <c r="M631" s="582"/>
      <c r="N631" s="582"/>
      <c r="O631" s="582"/>
    </row>
    <row r="632" customHeight="1" spans="1:15">
      <c r="A632" s="587"/>
      <c r="K632" s="582"/>
      <c r="L632" s="582"/>
      <c r="M632" s="582"/>
      <c r="N632" s="582"/>
      <c r="O632" s="582"/>
    </row>
    <row r="633" customHeight="1" spans="1:15">
      <c r="A633" s="587"/>
      <c r="K633" s="582"/>
      <c r="L633" s="582"/>
      <c r="M633" s="582"/>
      <c r="N633" s="582"/>
      <c r="O633" s="582"/>
    </row>
    <row r="634" customHeight="1" spans="1:15">
      <c r="A634" s="587"/>
      <c r="K634" s="582"/>
      <c r="L634" s="582"/>
      <c r="M634" s="582"/>
      <c r="N634" s="582"/>
      <c r="O634" s="582"/>
    </row>
    <row r="635" customHeight="1" spans="1:15">
      <c r="A635" s="587"/>
      <c r="K635" s="582"/>
      <c r="L635" s="582"/>
      <c r="M635" s="582"/>
      <c r="N635" s="582"/>
      <c r="O635" s="582"/>
    </row>
    <row r="636" customHeight="1" spans="1:15">
      <c r="A636" s="587"/>
      <c r="K636" s="582"/>
      <c r="L636" s="582"/>
      <c r="M636" s="582"/>
      <c r="N636" s="582"/>
      <c r="O636" s="582"/>
    </row>
    <row r="637" customHeight="1" spans="1:15">
      <c r="A637" s="587"/>
      <c r="K637" s="582"/>
      <c r="L637" s="582"/>
      <c r="M637" s="582"/>
      <c r="N637" s="582"/>
      <c r="O637" s="582"/>
    </row>
    <row r="638" customHeight="1" spans="1:15">
      <c r="A638" s="587"/>
      <c r="K638" s="582"/>
      <c r="L638" s="582"/>
      <c r="M638" s="582"/>
      <c r="N638" s="582"/>
      <c r="O638" s="582"/>
    </row>
    <row r="639" customHeight="1" spans="1:15">
      <c r="A639" s="587"/>
      <c r="K639" s="582"/>
      <c r="L639" s="582"/>
      <c r="M639" s="582"/>
      <c r="N639" s="582"/>
      <c r="O639" s="582"/>
    </row>
    <row r="640" customHeight="1" spans="1:15">
      <c r="A640" s="587"/>
      <c r="K640" s="582"/>
      <c r="L640" s="582"/>
      <c r="M640" s="582"/>
      <c r="N640" s="582"/>
      <c r="O640" s="582"/>
    </row>
    <row r="641" customHeight="1" spans="1:15">
      <c r="A641" s="587"/>
      <c r="K641" s="582"/>
      <c r="L641" s="582"/>
      <c r="M641" s="582"/>
      <c r="N641" s="582"/>
      <c r="O641" s="582"/>
    </row>
    <row r="642" customHeight="1" spans="1:15">
      <c r="A642" s="587"/>
      <c r="K642" s="582"/>
      <c r="L642" s="582"/>
      <c r="M642" s="582"/>
      <c r="N642" s="582"/>
      <c r="O642" s="582"/>
    </row>
    <row r="643" customHeight="1" spans="1:15">
      <c r="A643" s="587"/>
      <c r="K643" s="582"/>
      <c r="L643" s="582"/>
      <c r="M643" s="582"/>
      <c r="N643" s="582"/>
      <c r="O643" s="582"/>
    </row>
    <row r="644" customHeight="1" spans="1:15">
      <c r="A644" s="587"/>
      <c r="K644" s="582"/>
      <c r="L644" s="582"/>
      <c r="M644" s="582"/>
      <c r="N644" s="582"/>
      <c r="O644" s="582"/>
    </row>
    <row r="645" customHeight="1" spans="1:15">
      <c r="A645" s="587"/>
      <c r="K645" s="582"/>
      <c r="L645" s="582"/>
      <c r="M645" s="582"/>
      <c r="N645" s="582"/>
      <c r="O645" s="582"/>
    </row>
    <row r="646" customHeight="1" spans="1:15">
      <c r="A646" s="587"/>
      <c r="K646" s="582"/>
      <c r="L646" s="582"/>
      <c r="M646" s="582"/>
      <c r="N646" s="582"/>
      <c r="O646" s="582"/>
    </row>
    <row r="647" customHeight="1" spans="1:15">
      <c r="A647" s="587"/>
      <c r="K647" s="582"/>
      <c r="L647" s="582"/>
      <c r="M647" s="582"/>
      <c r="N647" s="582"/>
      <c r="O647" s="582"/>
    </row>
    <row r="648" customHeight="1" spans="1:15">
      <c r="A648" s="587"/>
      <c r="K648" s="582"/>
      <c r="L648" s="582"/>
      <c r="M648" s="582"/>
      <c r="N648" s="582"/>
      <c r="O648" s="582"/>
    </row>
    <row r="649" customHeight="1" spans="1:15">
      <c r="A649" s="587"/>
      <c r="K649" s="582"/>
      <c r="L649" s="582"/>
      <c r="M649" s="582"/>
      <c r="N649" s="582"/>
      <c r="O649" s="582"/>
    </row>
    <row r="650" customHeight="1" spans="1:15">
      <c r="A650" s="587"/>
      <c r="K650" s="582"/>
      <c r="L650" s="582"/>
      <c r="M650" s="582"/>
      <c r="N650" s="582"/>
      <c r="O650" s="582"/>
    </row>
    <row r="651" customHeight="1" spans="1:15">
      <c r="A651" s="587"/>
      <c r="K651" s="582"/>
      <c r="L651" s="582"/>
      <c r="M651" s="582"/>
      <c r="N651" s="582"/>
      <c r="O651" s="582"/>
    </row>
    <row r="652" customHeight="1" spans="1:15">
      <c r="A652" s="587"/>
      <c r="K652" s="582"/>
      <c r="L652" s="582"/>
      <c r="M652" s="582"/>
      <c r="N652" s="582"/>
      <c r="O652" s="582"/>
    </row>
    <row r="653" customHeight="1" spans="1:15">
      <c r="A653" s="587"/>
      <c r="K653" s="582"/>
      <c r="L653" s="582"/>
      <c r="M653" s="582"/>
      <c r="N653" s="582"/>
      <c r="O653" s="582"/>
    </row>
    <row r="654" customHeight="1" spans="1:15">
      <c r="A654" s="587"/>
      <c r="K654" s="582"/>
      <c r="L654" s="582"/>
      <c r="M654" s="582"/>
      <c r="N654" s="582"/>
      <c r="O654" s="582"/>
    </row>
    <row r="655" customHeight="1" spans="1:15">
      <c r="A655" s="587"/>
      <c r="K655" s="582"/>
      <c r="L655" s="582"/>
      <c r="M655" s="582"/>
      <c r="N655" s="582"/>
      <c r="O655" s="582"/>
    </row>
    <row r="656" customHeight="1" spans="1:15">
      <c r="A656" s="587"/>
      <c r="K656" s="582"/>
      <c r="L656" s="582"/>
      <c r="M656" s="582"/>
      <c r="N656" s="582"/>
      <c r="O656" s="582"/>
    </row>
    <row r="657" customHeight="1" spans="1:15">
      <c r="A657" s="587"/>
      <c r="K657" s="582"/>
      <c r="L657" s="582"/>
      <c r="M657" s="582"/>
      <c r="N657" s="582"/>
      <c r="O657" s="582"/>
    </row>
    <row r="658" customHeight="1" spans="1:15">
      <c r="A658" s="587"/>
      <c r="K658" s="582"/>
      <c r="L658" s="582"/>
      <c r="M658" s="582"/>
      <c r="N658" s="582"/>
      <c r="O658" s="582"/>
    </row>
    <row r="659" customHeight="1" spans="1:15">
      <c r="A659" s="587"/>
      <c r="K659" s="582"/>
      <c r="L659" s="582"/>
      <c r="M659" s="582"/>
      <c r="N659" s="582"/>
      <c r="O659" s="582"/>
    </row>
    <row r="660" customHeight="1" spans="1:15">
      <c r="A660" s="587"/>
      <c r="K660" s="582"/>
      <c r="L660" s="582"/>
      <c r="M660" s="582"/>
      <c r="N660" s="582"/>
      <c r="O660" s="582"/>
    </row>
    <row r="661" customHeight="1" spans="1:15">
      <c r="A661" s="587"/>
      <c r="K661" s="582"/>
      <c r="L661" s="582"/>
      <c r="M661" s="582"/>
      <c r="N661" s="582"/>
      <c r="O661" s="582"/>
    </row>
    <row r="662" customHeight="1" spans="1:15">
      <c r="A662" s="587"/>
      <c r="K662" s="582"/>
      <c r="L662" s="582"/>
      <c r="M662" s="582"/>
      <c r="N662" s="582"/>
      <c r="O662" s="582"/>
    </row>
    <row r="663" customHeight="1" spans="1:15">
      <c r="A663" s="587"/>
      <c r="K663" s="582"/>
      <c r="L663" s="582"/>
      <c r="M663" s="582"/>
      <c r="N663" s="582"/>
      <c r="O663" s="582"/>
    </row>
    <row r="664" customHeight="1" spans="1:15">
      <c r="A664" s="587"/>
      <c r="K664" s="582"/>
      <c r="L664" s="582"/>
      <c r="M664" s="582"/>
      <c r="N664" s="582"/>
      <c r="O664" s="582"/>
    </row>
    <row r="665" customHeight="1" spans="1:15">
      <c r="A665" s="587"/>
      <c r="K665" s="582"/>
      <c r="L665" s="582"/>
      <c r="M665" s="582"/>
      <c r="N665" s="582"/>
      <c r="O665" s="582"/>
    </row>
    <row r="666" customHeight="1" spans="1:15">
      <c r="A666" s="587"/>
      <c r="K666" s="582"/>
      <c r="L666" s="582"/>
      <c r="M666" s="582"/>
      <c r="N666" s="582"/>
      <c r="O666" s="582"/>
    </row>
    <row r="667" customHeight="1" spans="1:15">
      <c r="A667" s="587"/>
      <c r="K667" s="582"/>
      <c r="L667" s="582"/>
      <c r="M667" s="582"/>
      <c r="N667" s="582"/>
      <c r="O667" s="582"/>
    </row>
    <row r="668" customHeight="1" spans="1:15">
      <c r="A668" s="587"/>
      <c r="K668" s="582"/>
      <c r="L668" s="582"/>
      <c r="M668" s="582"/>
      <c r="N668" s="582"/>
      <c r="O668" s="582"/>
    </row>
    <row r="669" customHeight="1" spans="1:15">
      <c r="A669" s="587"/>
      <c r="K669" s="582"/>
      <c r="L669" s="582"/>
      <c r="M669" s="582"/>
      <c r="N669" s="582"/>
      <c r="O669" s="582"/>
    </row>
    <row r="670" customHeight="1" spans="1:15">
      <c r="A670" s="587"/>
      <c r="K670" s="582"/>
      <c r="L670" s="582"/>
      <c r="M670" s="582"/>
      <c r="N670" s="582"/>
      <c r="O670" s="582"/>
    </row>
    <row r="671" customHeight="1" spans="1:15">
      <c r="A671" s="587"/>
      <c r="K671" s="582"/>
      <c r="L671" s="582"/>
      <c r="M671" s="582"/>
      <c r="N671" s="582"/>
      <c r="O671" s="582"/>
    </row>
    <row r="672" customHeight="1" spans="1:15">
      <c r="A672" s="587"/>
      <c r="K672" s="582"/>
      <c r="L672" s="582"/>
      <c r="M672" s="582"/>
      <c r="N672" s="582"/>
      <c r="O672" s="582"/>
    </row>
    <row r="673" customHeight="1" spans="1:15">
      <c r="A673" s="587"/>
      <c r="K673" s="582"/>
      <c r="L673" s="582"/>
      <c r="M673" s="582"/>
      <c r="N673" s="582"/>
      <c r="O673" s="582"/>
    </row>
    <row r="674" customHeight="1" spans="1:15">
      <c r="A674" s="587"/>
      <c r="K674" s="582"/>
      <c r="L674" s="582"/>
      <c r="M674" s="582"/>
      <c r="N674" s="582"/>
      <c r="O674" s="582"/>
    </row>
    <row r="675" customHeight="1" spans="1:15">
      <c r="A675" s="587"/>
      <c r="K675" s="582"/>
      <c r="L675" s="582"/>
      <c r="M675" s="582"/>
      <c r="N675" s="582"/>
      <c r="O675" s="582"/>
    </row>
    <row r="676" customHeight="1" spans="1:15">
      <c r="A676" s="587"/>
      <c r="K676" s="582"/>
      <c r="L676" s="582"/>
      <c r="M676" s="582"/>
      <c r="N676" s="582"/>
      <c r="O676" s="582"/>
    </row>
    <row r="677" customHeight="1" spans="1:15">
      <c r="A677" s="587"/>
      <c r="K677" s="582"/>
      <c r="L677" s="582"/>
      <c r="M677" s="582"/>
      <c r="N677" s="582"/>
      <c r="O677" s="582"/>
    </row>
    <row r="678" customHeight="1" spans="1:15">
      <c r="A678" s="587"/>
      <c r="K678" s="582"/>
      <c r="L678" s="582"/>
      <c r="M678" s="582"/>
      <c r="N678" s="582"/>
      <c r="O678" s="582"/>
    </row>
    <row r="679" customHeight="1" spans="1:15">
      <c r="A679" s="587"/>
      <c r="K679" s="582"/>
      <c r="L679" s="582"/>
      <c r="M679" s="582"/>
      <c r="N679" s="582"/>
      <c r="O679" s="582"/>
    </row>
    <row r="680" customHeight="1" spans="1:15">
      <c r="A680" s="587"/>
      <c r="K680" s="582"/>
      <c r="L680" s="582"/>
      <c r="M680" s="582"/>
      <c r="N680" s="582"/>
      <c r="O680" s="582"/>
    </row>
    <row r="681" customHeight="1" spans="1:15">
      <c r="A681" s="587"/>
      <c r="K681" s="582"/>
      <c r="L681" s="582"/>
      <c r="M681" s="582"/>
      <c r="N681" s="582"/>
      <c r="O681" s="582"/>
    </row>
    <row r="682" customHeight="1" spans="1:15">
      <c r="A682" s="587"/>
      <c r="K682" s="582"/>
      <c r="L682" s="582"/>
      <c r="M682" s="582"/>
      <c r="N682" s="582"/>
      <c r="O682" s="582"/>
    </row>
    <row r="683" customHeight="1" spans="1:15">
      <c r="A683" s="587"/>
      <c r="K683" s="582"/>
      <c r="L683" s="582"/>
      <c r="M683" s="582"/>
      <c r="N683" s="582"/>
      <c r="O683" s="582"/>
    </row>
    <row r="684" customHeight="1" spans="1:15">
      <c r="A684" s="587"/>
      <c r="K684" s="582"/>
      <c r="L684" s="582"/>
      <c r="M684" s="582"/>
      <c r="N684" s="582"/>
      <c r="O684" s="582"/>
    </row>
    <row r="685" customHeight="1" spans="1:15">
      <c r="A685" s="587"/>
      <c r="K685" s="582"/>
      <c r="L685" s="582"/>
      <c r="M685" s="582"/>
      <c r="N685" s="582"/>
      <c r="O685" s="582"/>
    </row>
    <row r="686" customHeight="1" spans="1:15">
      <c r="A686" s="587"/>
      <c r="K686" s="582"/>
      <c r="L686" s="582"/>
      <c r="M686" s="582"/>
      <c r="N686" s="582"/>
      <c r="O686" s="582"/>
    </row>
    <row r="687" customHeight="1" spans="1:15">
      <c r="A687" s="587"/>
      <c r="K687" s="582"/>
      <c r="L687" s="582"/>
      <c r="M687" s="582"/>
      <c r="N687" s="582"/>
      <c r="O687" s="582"/>
    </row>
    <row r="688" customHeight="1" spans="1:15">
      <c r="A688" s="587"/>
      <c r="K688" s="582"/>
      <c r="L688" s="582"/>
      <c r="M688" s="582"/>
      <c r="N688" s="582"/>
      <c r="O688" s="582"/>
    </row>
    <row r="689" customHeight="1" spans="1:15">
      <c r="A689" s="587"/>
      <c r="K689" s="582"/>
      <c r="L689" s="582"/>
      <c r="M689" s="582"/>
      <c r="N689" s="582"/>
      <c r="O689" s="582"/>
    </row>
    <row r="690" customHeight="1" spans="1:15">
      <c r="A690" s="587"/>
      <c r="K690" s="582"/>
      <c r="L690" s="582"/>
      <c r="M690" s="582"/>
      <c r="N690" s="582"/>
      <c r="O690" s="582"/>
    </row>
    <row r="691" customHeight="1" spans="1:15">
      <c r="A691" s="587"/>
      <c r="K691" s="582"/>
      <c r="L691" s="582"/>
      <c r="M691" s="582"/>
      <c r="N691" s="582"/>
      <c r="O691" s="582"/>
    </row>
    <row r="692" customHeight="1" spans="1:15">
      <c r="A692" s="587"/>
      <c r="K692" s="582"/>
      <c r="L692" s="582"/>
      <c r="M692" s="582"/>
      <c r="N692" s="582"/>
      <c r="O692" s="582"/>
    </row>
    <row r="693" customHeight="1" spans="1:15">
      <c r="A693" s="587"/>
      <c r="K693" s="582"/>
      <c r="L693" s="582"/>
      <c r="M693" s="582"/>
      <c r="N693" s="582"/>
      <c r="O693" s="582"/>
    </row>
    <row r="694" customHeight="1" spans="1:15">
      <c r="A694" s="587"/>
      <c r="K694" s="582"/>
      <c r="L694" s="582"/>
      <c r="M694" s="582"/>
      <c r="N694" s="582"/>
      <c r="O694" s="582"/>
    </row>
    <row r="695" customHeight="1" spans="1:15">
      <c r="A695" s="587"/>
      <c r="K695" s="582"/>
      <c r="L695" s="582"/>
      <c r="M695" s="582"/>
      <c r="N695" s="582"/>
      <c r="O695" s="582"/>
    </row>
    <row r="696" customHeight="1" spans="1:15">
      <c r="A696" s="587"/>
      <c r="K696" s="582"/>
      <c r="L696" s="582"/>
      <c r="M696" s="582"/>
      <c r="N696" s="582"/>
      <c r="O696" s="582"/>
    </row>
    <row r="697" customHeight="1" spans="1:15">
      <c r="A697" s="587"/>
      <c r="K697" s="582"/>
      <c r="L697" s="582"/>
      <c r="M697" s="582"/>
      <c r="N697" s="582"/>
      <c r="O697" s="582"/>
    </row>
    <row r="698" customHeight="1" spans="1:15">
      <c r="A698" s="587"/>
      <c r="K698" s="582"/>
      <c r="L698" s="582"/>
      <c r="M698" s="582"/>
      <c r="N698" s="582"/>
      <c r="O698" s="582"/>
    </row>
    <row r="699" customHeight="1" spans="1:15">
      <c r="A699" s="587"/>
      <c r="K699" s="582"/>
      <c r="L699" s="582"/>
      <c r="M699" s="582"/>
      <c r="N699" s="582"/>
      <c r="O699" s="582"/>
    </row>
    <row r="700" customHeight="1" spans="1:15">
      <c r="A700" s="587"/>
      <c r="K700" s="582"/>
      <c r="L700" s="582"/>
      <c r="M700" s="582"/>
      <c r="N700" s="582"/>
      <c r="O700" s="582"/>
    </row>
    <row r="701" customHeight="1" spans="1:15">
      <c r="A701" s="587"/>
      <c r="K701" s="582"/>
      <c r="L701" s="582"/>
      <c r="M701" s="582"/>
      <c r="N701" s="582"/>
      <c r="O701" s="582"/>
    </row>
    <row r="702" customHeight="1" spans="1:15">
      <c r="A702" s="587"/>
      <c r="K702" s="582"/>
      <c r="L702" s="582"/>
      <c r="M702" s="582"/>
      <c r="N702" s="582"/>
      <c r="O702" s="582"/>
    </row>
    <row r="703" customHeight="1" spans="1:15">
      <c r="A703" s="587"/>
      <c r="K703" s="582"/>
      <c r="L703" s="582"/>
      <c r="M703" s="582"/>
      <c r="N703" s="582"/>
      <c r="O703" s="582"/>
    </row>
    <row r="704" customHeight="1" spans="1:15">
      <c r="A704" s="587"/>
      <c r="K704" s="582"/>
      <c r="L704" s="582"/>
      <c r="M704" s="582"/>
      <c r="N704" s="582"/>
      <c r="O704" s="582"/>
    </row>
    <row r="705" customHeight="1" spans="1:15">
      <c r="A705" s="587"/>
      <c r="K705" s="582"/>
      <c r="L705" s="582"/>
      <c r="M705" s="582"/>
      <c r="N705" s="582"/>
      <c r="O705" s="582"/>
    </row>
    <row r="706" customHeight="1" spans="1:15">
      <c r="A706" s="587"/>
      <c r="K706" s="582"/>
      <c r="L706" s="582"/>
      <c r="M706" s="582"/>
      <c r="N706" s="582"/>
      <c r="O706" s="582"/>
    </row>
    <row r="707" customHeight="1" spans="1:15">
      <c r="A707" s="587"/>
      <c r="K707" s="582"/>
      <c r="L707" s="582"/>
      <c r="M707" s="582"/>
      <c r="N707" s="582"/>
      <c r="O707" s="582"/>
    </row>
    <row r="708" customHeight="1" spans="1:15">
      <c r="A708" s="587"/>
      <c r="K708" s="582"/>
      <c r="L708" s="582"/>
      <c r="M708" s="582"/>
      <c r="N708" s="582"/>
      <c r="O708" s="582"/>
    </row>
    <row r="709" customHeight="1" spans="1:15">
      <c r="A709" s="587"/>
      <c r="K709" s="582"/>
      <c r="L709" s="582"/>
      <c r="M709" s="582"/>
      <c r="N709" s="582"/>
      <c r="O709" s="582"/>
    </row>
    <row r="710" customHeight="1" spans="1:15">
      <c r="A710" s="587"/>
      <c r="K710" s="582"/>
      <c r="L710" s="582"/>
      <c r="M710" s="582"/>
      <c r="N710" s="582"/>
      <c r="O710" s="582"/>
    </row>
    <row r="711" customHeight="1" spans="1:15">
      <c r="A711" s="587"/>
      <c r="K711" s="582"/>
      <c r="L711" s="582"/>
      <c r="M711" s="582"/>
      <c r="N711" s="582"/>
      <c r="O711" s="582"/>
    </row>
    <row r="712" customHeight="1" spans="1:15">
      <c r="A712" s="587"/>
      <c r="K712" s="582"/>
      <c r="L712" s="582"/>
      <c r="M712" s="582"/>
      <c r="N712" s="582"/>
      <c r="O712" s="582"/>
    </row>
    <row r="713" customHeight="1" spans="1:15">
      <c r="A713" s="587"/>
      <c r="K713" s="582"/>
      <c r="L713" s="582"/>
      <c r="M713" s="582"/>
      <c r="N713" s="582"/>
      <c r="O713" s="582"/>
    </row>
    <row r="714" customHeight="1" spans="1:15">
      <c r="A714" s="587"/>
      <c r="K714" s="582"/>
      <c r="L714" s="582"/>
      <c r="M714" s="582"/>
      <c r="N714" s="582"/>
      <c r="O714" s="582"/>
    </row>
    <row r="715" customHeight="1" spans="1:15">
      <c r="A715" s="587"/>
      <c r="K715" s="582"/>
      <c r="L715" s="582"/>
      <c r="M715" s="582"/>
      <c r="N715" s="582"/>
      <c r="O715" s="582"/>
    </row>
    <row r="716" customHeight="1" spans="1:15">
      <c r="A716" s="587"/>
      <c r="K716" s="582"/>
      <c r="L716" s="582"/>
      <c r="M716" s="582"/>
      <c r="N716" s="582"/>
      <c r="O716" s="582"/>
    </row>
    <row r="717" customHeight="1" spans="1:15">
      <c r="A717" s="587"/>
      <c r="K717" s="582"/>
      <c r="L717" s="582"/>
      <c r="M717" s="582"/>
      <c r="N717" s="582"/>
      <c r="O717" s="582"/>
    </row>
    <row r="718" customHeight="1" spans="1:15">
      <c r="A718" s="587"/>
      <c r="K718" s="582"/>
      <c r="L718" s="582"/>
      <c r="M718" s="582"/>
      <c r="N718" s="582"/>
      <c r="O718" s="582"/>
    </row>
    <row r="719" customHeight="1" spans="1:15">
      <c r="A719" s="587"/>
      <c r="K719" s="582"/>
      <c r="L719" s="582"/>
      <c r="M719" s="582"/>
      <c r="N719" s="582"/>
      <c r="O719" s="582"/>
    </row>
    <row r="720" customHeight="1" spans="1:15">
      <c r="A720" s="587"/>
      <c r="K720" s="582"/>
      <c r="L720" s="582"/>
      <c r="M720" s="582"/>
      <c r="N720" s="582"/>
      <c r="O720" s="582"/>
    </row>
    <row r="721" customHeight="1" spans="1:15">
      <c r="A721" s="587"/>
      <c r="K721" s="582"/>
      <c r="L721" s="582"/>
      <c r="M721" s="582"/>
      <c r="N721" s="582"/>
      <c r="O721" s="582"/>
    </row>
    <row r="722" customHeight="1" spans="1:15">
      <c r="A722" s="587"/>
      <c r="K722" s="582"/>
      <c r="L722" s="582"/>
      <c r="M722" s="582"/>
      <c r="N722" s="582"/>
      <c r="O722" s="582"/>
    </row>
    <row r="723" customHeight="1" spans="1:15">
      <c r="A723" s="587"/>
      <c r="K723" s="582"/>
      <c r="L723" s="582"/>
      <c r="M723" s="582"/>
      <c r="N723" s="582"/>
      <c r="O723" s="582"/>
    </row>
    <row r="724" customHeight="1" spans="1:15">
      <c r="A724" s="587"/>
      <c r="K724" s="582"/>
      <c r="L724" s="582"/>
      <c r="M724" s="582"/>
      <c r="N724" s="582"/>
      <c r="O724" s="582"/>
    </row>
    <row r="725" customHeight="1" spans="1:15">
      <c r="A725" s="587"/>
      <c r="K725" s="582"/>
      <c r="L725" s="582"/>
      <c r="M725" s="582"/>
      <c r="N725" s="582"/>
      <c r="O725" s="582"/>
    </row>
    <row r="726" customHeight="1" spans="1:15">
      <c r="A726" s="587"/>
      <c r="K726" s="582"/>
      <c r="L726" s="582"/>
      <c r="M726" s="582"/>
      <c r="N726" s="582"/>
      <c r="O726" s="582"/>
    </row>
    <row r="727" customHeight="1" spans="1:15">
      <c r="A727" s="587"/>
      <c r="K727" s="582"/>
      <c r="L727" s="582"/>
      <c r="M727" s="582"/>
      <c r="N727" s="582"/>
      <c r="O727" s="582"/>
    </row>
    <row r="728" customHeight="1" spans="1:15">
      <c r="A728" s="587"/>
      <c r="K728" s="582"/>
      <c r="L728" s="582"/>
      <c r="M728" s="582"/>
      <c r="N728" s="582"/>
      <c r="O728" s="582"/>
    </row>
    <row r="729" customHeight="1" spans="1:15">
      <c r="A729" s="587"/>
      <c r="K729" s="582"/>
      <c r="L729" s="582"/>
      <c r="M729" s="582"/>
      <c r="N729" s="582"/>
      <c r="O729" s="582"/>
    </row>
    <row r="730" customHeight="1" spans="1:15">
      <c r="A730" s="587"/>
      <c r="K730" s="582"/>
      <c r="L730" s="582"/>
      <c r="M730" s="582"/>
      <c r="N730" s="582"/>
      <c r="O730" s="582"/>
    </row>
    <row r="731" customHeight="1" spans="1:15">
      <c r="A731" s="587"/>
      <c r="K731" s="582"/>
      <c r="L731" s="582"/>
      <c r="M731" s="582"/>
      <c r="N731" s="582"/>
      <c r="O731" s="582"/>
    </row>
    <row r="732" customHeight="1" spans="1:15">
      <c r="A732" s="587"/>
      <c r="K732" s="582"/>
      <c r="L732" s="582"/>
      <c r="M732" s="582"/>
      <c r="N732" s="582"/>
      <c r="O732" s="582"/>
    </row>
    <row r="733" customHeight="1" spans="1:15">
      <c r="A733" s="587"/>
      <c r="K733" s="582"/>
      <c r="L733" s="582"/>
      <c r="M733" s="582"/>
      <c r="N733" s="582"/>
      <c r="O733" s="582"/>
    </row>
    <row r="734" customHeight="1" spans="1:15">
      <c r="A734" s="587"/>
      <c r="K734" s="582"/>
      <c r="L734" s="582"/>
      <c r="M734" s="582"/>
      <c r="N734" s="582"/>
      <c r="O734" s="582"/>
    </row>
    <row r="735" customHeight="1" spans="1:15">
      <c r="A735" s="587"/>
      <c r="K735" s="582"/>
      <c r="L735" s="582"/>
      <c r="M735" s="582"/>
      <c r="N735" s="582"/>
      <c r="O735" s="582"/>
    </row>
    <row r="736" customHeight="1" spans="1:15">
      <c r="A736" s="587"/>
      <c r="K736" s="582"/>
      <c r="L736" s="582"/>
      <c r="M736" s="582"/>
      <c r="N736" s="582"/>
      <c r="O736" s="582"/>
    </row>
    <row r="737" customHeight="1" spans="1:15">
      <c r="A737" s="587"/>
      <c r="K737" s="582"/>
      <c r="L737" s="582"/>
      <c r="M737" s="582"/>
      <c r="N737" s="582"/>
      <c r="O737" s="582"/>
    </row>
    <row r="738" customHeight="1" spans="1:15">
      <c r="A738" s="587"/>
      <c r="K738" s="582"/>
      <c r="L738" s="582"/>
      <c r="M738" s="582"/>
      <c r="N738" s="582"/>
      <c r="O738" s="582"/>
    </row>
    <row r="739" customHeight="1" spans="1:15">
      <c r="A739" s="587"/>
      <c r="K739" s="582"/>
      <c r="L739" s="582"/>
      <c r="M739" s="582"/>
      <c r="N739" s="582"/>
      <c r="O739" s="582"/>
    </row>
    <row r="740" customHeight="1" spans="1:15">
      <c r="A740" s="587"/>
      <c r="K740" s="582"/>
      <c r="L740" s="582"/>
      <c r="M740" s="582"/>
      <c r="N740" s="582"/>
      <c r="O740" s="582"/>
    </row>
    <row r="741" customHeight="1" spans="1:15">
      <c r="A741" s="587"/>
      <c r="K741" s="582"/>
      <c r="L741" s="582"/>
      <c r="M741" s="582"/>
      <c r="N741" s="582"/>
      <c r="O741" s="582"/>
    </row>
    <row r="742" customHeight="1" spans="1:15">
      <c r="A742" s="587"/>
      <c r="K742" s="582"/>
      <c r="L742" s="582"/>
      <c r="M742" s="582"/>
      <c r="N742" s="582"/>
      <c r="O742" s="582"/>
    </row>
    <row r="743" customHeight="1" spans="1:15">
      <c r="A743" s="587"/>
      <c r="K743" s="582"/>
      <c r="L743" s="582"/>
      <c r="M743" s="582"/>
      <c r="N743" s="582"/>
      <c r="O743" s="582"/>
    </row>
    <row r="744" customHeight="1" spans="1:15">
      <c r="A744" s="587"/>
      <c r="K744" s="582"/>
      <c r="L744" s="582"/>
      <c r="M744" s="582"/>
      <c r="N744" s="582"/>
      <c r="O744" s="582"/>
    </row>
    <row r="745" customHeight="1" spans="1:15">
      <c r="A745" s="587"/>
      <c r="K745" s="582"/>
      <c r="L745" s="582"/>
      <c r="M745" s="582"/>
      <c r="N745" s="582"/>
      <c r="O745" s="582"/>
    </row>
    <row r="746" customHeight="1" spans="1:15">
      <c r="A746" s="587"/>
      <c r="K746" s="582"/>
      <c r="L746" s="582"/>
      <c r="M746" s="582"/>
      <c r="N746" s="582"/>
      <c r="O746" s="582"/>
    </row>
    <row r="747" customHeight="1" spans="1:15">
      <c r="A747" s="587"/>
      <c r="K747" s="582"/>
      <c r="L747" s="582"/>
      <c r="M747" s="582"/>
      <c r="N747" s="582"/>
      <c r="O747" s="582"/>
    </row>
    <row r="748" customHeight="1" spans="1:15">
      <c r="A748" s="587"/>
      <c r="K748" s="582"/>
      <c r="L748" s="582"/>
      <c r="M748" s="582"/>
      <c r="N748" s="582"/>
      <c r="O748" s="582"/>
    </row>
    <row r="749" customHeight="1" spans="1:15">
      <c r="A749" s="587"/>
      <c r="K749" s="582"/>
      <c r="L749" s="582"/>
      <c r="M749" s="582"/>
      <c r="N749" s="582"/>
      <c r="O749" s="582"/>
    </row>
    <row r="750" customHeight="1" spans="1:15">
      <c r="A750" s="587"/>
      <c r="K750" s="582"/>
      <c r="L750" s="582"/>
      <c r="M750" s="582"/>
      <c r="N750" s="582"/>
      <c r="O750" s="582"/>
    </row>
    <row r="751" customHeight="1" spans="1:15">
      <c r="A751" s="587"/>
      <c r="K751" s="582"/>
      <c r="L751" s="582"/>
      <c r="M751" s="582"/>
      <c r="N751" s="582"/>
      <c r="O751" s="582"/>
    </row>
    <row r="752" customHeight="1" spans="1:15">
      <c r="A752" s="587"/>
      <c r="K752" s="582"/>
      <c r="L752" s="582"/>
      <c r="M752" s="582"/>
      <c r="N752" s="582"/>
      <c r="O752" s="582"/>
    </row>
    <row r="753" customHeight="1" spans="1:15">
      <c r="A753" s="587"/>
      <c r="K753" s="582"/>
      <c r="L753" s="582"/>
      <c r="M753" s="582"/>
      <c r="N753" s="582"/>
      <c r="O753" s="582"/>
    </row>
    <row r="754" customHeight="1" spans="1:15">
      <c r="A754" s="587"/>
      <c r="K754" s="582"/>
      <c r="L754" s="582"/>
      <c r="M754" s="582"/>
      <c r="N754" s="582"/>
      <c r="O754" s="582"/>
    </row>
    <row r="755" customHeight="1" spans="1:15">
      <c r="A755" s="587"/>
      <c r="K755" s="582"/>
      <c r="L755" s="582"/>
      <c r="M755" s="582"/>
      <c r="N755" s="582"/>
      <c r="O755" s="582"/>
    </row>
    <row r="756" customHeight="1" spans="1:15">
      <c r="A756" s="587"/>
      <c r="K756" s="582"/>
      <c r="L756" s="582"/>
      <c r="M756" s="582"/>
      <c r="N756" s="582"/>
      <c r="O756" s="582"/>
    </row>
    <row r="757" customHeight="1" spans="1:15">
      <c r="A757" s="587"/>
      <c r="K757" s="582"/>
      <c r="L757" s="582"/>
      <c r="M757" s="582"/>
      <c r="N757" s="582"/>
      <c r="O757" s="582"/>
    </row>
    <row r="758" customHeight="1" spans="1:15">
      <c r="A758" s="587"/>
      <c r="K758" s="582"/>
      <c r="L758" s="582"/>
      <c r="M758" s="582"/>
      <c r="N758" s="582"/>
      <c r="O758" s="582"/>
    </row>
    <row r="759" customHeight="1" spans="1:15">
      <c r="A759" s="587"/>
      <c r="K759" s="582"/>
      <c r="L759" s="582"/>
      <c r="M759" s="582"/>
      <c r="N759" s="582"/>
      <c r="O759" s="582"/>
    </row>
    <row r="760" customHeight="1" spans="1:15">
      <c r="A760" s="587"/>
      <c r="K760" s="582"/>
      <c r="L760" s="582"/>
      <c r="M760" s="582"/>
      <c r="N760" s="582"/>
      <c r="O760" s="582"/>
    </row>
    <row r="761" customHeight="1" spans="1:15">
      <c r="A761" s="587"/>
      <c r="K761" s="582"/>
      <c r="L761" s="582"/>
      <c r="M761" s="582"/>
      <c r="N761" s="582"/>
      <c r="O761" s="582"/>
    </row>
    <row r="762" customHeight="1" spans="1:15">
      <c r="A762" s="587"/>
      <c r="K762" s="582"/>
      <c r="L762" s="582"/>
      <c r="M762" s="582"/>
      <c r="N762" s="582"/>
      <c r="O762" s="582"/>
    </row>
    <row r="763" customHeight="1" spans="1:15">
      <c r="A763" s="587"/>
      <c r="K763" s="582"/>
      <c r="L763" s="582"/>
      <c r="M763" s="582"/>
      <c r="N763" s="582"/>
      <c r="O763" s="582"/>
    </row>
    <row r="764" customHeight="1" spans="1:15">
      <c r="A764" s="587"/>
      <c r="K764" s="582"/>
      <c r="L764" s="582"/>
      <c r="M764" s="582"/>
      <c r="N764" s="582"/>
      <c r="O764" s="582"/>
    </row>
    <row r="765" customHeight="1" spans="1:15">
      <c r="A765" s="587"/>
      <c r="K765" s="582"/>
      <c r="L765" s="582"/>
      <c r="M765" s="582"/>
      <c r="N765" s="582"/>
      <c r="O765" s="582"/>
    </row>
    <row r="766" customHeight="1" spans="1:15">
      <c r="A766" s="587"/>
      <c r="K766" s="582"/>
      <c r="L766" s="582"/>
      <c r="M766" s="582"/>
      <c r="N766" s="582"/>
      <c r="O766" s="582"/>
    </row>
    <row r="767" customHeight="1" spans="1:15">
      <c r="A767" s="587"/>
      <c r="K767" s="582"/>
      <c r="L767" s="582"/>
      <c r="M767" s="582"/>
      <c r="N767" s="582"/>
      <c r="O767" s="582"/>
    </row>
    <row r="768" customHeight="1" spans="1:15">
      <c r="A768" s="587"/>
      <c r="K768" s="582"/>
      <c r="L768" s="582"/>
      <c r="M768" s="582"/>
      <c r="N768" s="582"/>
      <c r="O768" s="582"/>
    </row>
    <row r="769" customHeight="1" spans="1:15">
      <c r="A769" s="587"/>
      <c r="K769" s="582"/>
      <c r="L769" s="582"/>
      <c r="M769" s="582"/>
      <c r="N769" s="582"/>
      <c r="O769" s="582"/>
    </row>
    <row r="770" customHeight="1" spans="1:15">
      <c r="A770" s="587"/>
      <c r="K770" s="582"/>
      <c r="L770" s="582"/>
      <c r="M770" s="582"/>
      <c r="N770" s="582"/>
      <c r="O770" s="582"/>
    </row>
    <row r="771" customHeight="1" spans="1:15">
      <c r="A771" s="587"/>
      <c r="K771" s="582"/>
      <c r="L771" s="582"/>
      <c r="M771" s="582"/>
      <c r="N771" s="582"/>
      <c r="O771" s="582"/>
    </row>
    <row r="772" customHeight="1" spans="1:15">
      <c r="A772" s="587"/>
      <c r="K772" s="582"/>
      <c r="L772" s="582"/>
      <c r="M772" s="582"/>
      <c r="N772" s="582"/>
      <c r="O772" s="582"/>
    </row>
    <row r="773" customHeight="1" spans="1:15">
      <c r="A773" s="587"/>
      <c r="K773" s="582"/>
      <c r="L773" s="582"/>
      <c r="M773" s="582"/>
      <c r="N773" s="582"/>
      <c r="O773" s="582"/>
    </row>
    <row r="774" customHeight="1" spans="1:15">
      <c r="A774" s="587"/>
      <c r="K774" s="582"/>
      <c r="L774" s="582"/>
      <c r="M774" s="582"/>
      <c r="N774" s="582"/>
      <c r="O774" s="582"/>
    </row>
    <row r="775" customHeight="1" spans="1:15">
      <c r="A775" s="587"/>
      <c r="K775" s="582"/>
      <c r="L775" s="582"/>
      <c r="M775" s="582"/>
      <c r="N775" s="582"/>
      <c r="O775" s="582"/>
    </row>
    <row r="776" customHeight="1" spans="1:15">
      <c r="A776" s="587"/>
      <c r="K776" s="582"/>
      <c r="L776" s="582"/>
      <c r="M776" s="582"/>
      <c r="N776" s="582"/>
      <c r="O776" s="582"/>
    </row>
    <row r="777" customHeight="1" spans="1:15">
      <c r="A777" s="587"/>
      <c r="K777" s="582"/>
      <c r="L777" s="582"/>
      <c r="M777" s="582"/>
      <c r="N777" s="582"/>
      <c r="O777" s="582"/>
    </row>
    <row r="778" customHeight="1" spans="1:15">
      <c r="A778" s="587"/>
      <c r="K778" s="582"/>
      <c r="L778" s="582"/>
      <c r="M778" s="582"/>
      <c r="N778" s="582"/>
      <c r="O778" s="582"/>
    </row>
    <row r="779" customHeight="1" spans="1:15">
      <c r="A779" s="587"/>
      <c r="K779" s="582"/>
      <c r="L779" s="582"/>
      <c r="M779" s="582"/>
      <c r="N779" s="582"/>
      <c r="O779" s="582"/>
    </row>
    <row r="780" customHeight="1" spans="1:15">
      <c r="A780" s="587"/>
      <c r="K780" s="582"/>
      <c r="L780" s="582"/>
      <c r="M780" s="582"/>
      <c r="N780" s="582"/>
      <c r="O780" s="582"/>
    </row>
    <row r="781" customHeight="1" spans="1:15">
      <c r="A781" s="587"/>
      <c r="K781" s="582"/>
      <c r="L781" s="582"/>
      <c r="M781" s="582"/>
      <c r="N781" s="582"/>
      <c r="O781" s="582"/>
    </row>
    <row r="782" customHeight="1" spans="1:15">
      <c r="A782" s="587"/>
      <c r="K782" s="582"/>
      <c r="L782" s="582"/>
      <c r="M782" s="582"/>
      <c r="N782" s="582"/>
      <c r="O782" s="582"/>
    </row>
    <row r="783" customHeight="1" spans="1:15">
      <c r="A783" s="587"/>
      <c r="K783" s="582"/>
      <c r="L783" s="582"/>
      <c r="M783" s="582"/>
      <c r="N783" s="582"/>
      <c r="O783" s="582"/>
    </row>
    <row r="784" customHeight="1" spans="1:15">
      <c r="A784" s="587"/>
      <c r="K784" s="582"/>
      <c r="L784" s="582"/>
      <c r="M784" s="582"/>
      <c r="N784" s="582"/>
      <c r="O784" s="582"/>
    </row>
    <row r="785" customHeight="1" spans="1:15">
      <c r="A785" s="587"/>
      <c r="K785" s="582"/>
      <c r="L785" s="582"/>
      <c r="M785" s="582"/>
      <c r="N785" s="582"/>
      <c r="O785" s="582"/>
    </row>
    <row r="786" customHeight="1" spans="1:15">
      <c r="A786" s="587"/>
      <c r="K786" s="582"/>
      <c r="L786" s="582"/>
      <c r="M786" s="582"/>
      <c r="N786" s="582"/>
      <c r="O786" s="582"/>
    </row>
    <row r="787" customHeight="1" spans="1:15">
      <c r="A787" s="587"/>
      <c r="K787" s="582"/>
      <c r="L787" s="582"/>
      <c r="M787" s="582"/>
      <c r="N787" s="582"/>
      <c r="O787" s="582"/>
    </row>
    <row r="788" customHeight="1" spans="1:15">
      <c r="A788" s="587"/>
      <c r="K788" s="582"/>
      <c r="L788" s="582"/>
      <c r="M788" s="582"/>
      <c r="N788" s="582"/>
      <c r="O788" s="582"/>
    </row>
    <row r="789" customHeight="1" spans="1:15">
      <c r="A789" s="587"/>
      <c r="K789" s="582"/>
      <c r="L789" s="582"/>
      <c r="M789" s="582"/>
      <c r="N789" s="582"/>
      <c r="O789" s="582"/>
    </row>
    <row r="790" customHeight="1" spans="1:15">
      <c r="A790" s="587"/>
      <c r="K790" s="582"/>
      <c r="L790" s="582"/>
      <c r="M790" s="582"/>
      <c r="N790" s="582"/>
      <c r="O790" s="582"/>
    </row>
    <row r="791" customHeight="1" spans="1:15">
      <c r="A791" s="587"/>
      <c r="K791" s="582"/>
      <c r="L791" s="582"/>
      <c r="M791" s="582"/>
      <c r="N791" s="582"/>
      <c r="O791" s="582"/>
    </row>
    <row r="792" customHeight="1" spans="1:15">
      <c r="A792" s="587"/>
      <c r="K792" s="582"/>
      <c r="L792" s="582"/>
      <c r="M792" s="582"/>
      <c r="N792" s="582"/>
      <c r="O792" s="582"/>
    </row>
    <row r="793" customHeight="1" spans="1:15">
      <c r="A793" s="587"/>
      <c r="K793" s="582"/>
      <c r="L793" s="582"/>
      <c r="M793" s="582"/>
      <c r="N793" s="582"/>
      <c r="O793" s="582"/>
    </row>
    <row r="794" customHeight="1" spans="1:15">
      <c r="A794" s="587"/>
      <c r="K794" s="582"/>
      <c r="L794" s="582"/>
      <c r="M794" s="582"/>
      <c r="N794" s="582"/>
      <c r="O794" s="582"/>
    </row>
    <row r="795" customHeight="1" spans="1:15">
      <c r="A795" s="587"/>
      <c r="K795" s="582"/>
      <c r="L795" s="582"/>
      <c r="M795" s="582"/>
      <c r="N795" s="582"/>
      <c r="O795" s="582"/>
    </row>
    <row r="796" customHeight="1" spans="1:15">
      <c r="A796" s="587"/>
      <c r="K796" s="582"/>
      <c r="L796" s="582"/>
      <c r="M796" s="582"/>
      <c r="N796" s="582"/>
      <c r="O796" s="582"/>
    </row>
    <row r="797" customHeight="1" spans="1:15">
      <c r="A797" s="587"/>
      <c r="K797" s="582"/>
      <c r="L797" s="582"/>
      <c r="M797" s="582"/>
      <c r="N797" s="582"/>
      <c r="O797" s="582"/>
    </row>
    <row r="798" customHeight="1" spans="1:15">
      <c r="A798" s="587"/>
      <c r="K798" s="582"/>
      <c r="L798" s="582"/>
      <c r="M798" s="582"/>
      <c r="N798" s="582"/>
      <c r="O798" s="582"/>
    </row>
    <row r="799" customHeight="1" spans="1:15">
      <c r="A799" s="587"/>
      <c r="K799" s="582"/>
      <c r="L799" s="582"/>
      <c r="M799" s="582"/>
      <c r="N799" s="582"/>
      <c r="O799" s="582"/>
    </row>
    <row r="800" customHeight="1" spans="1:15">
      <c r="A800" s="587"/>
      <c r="K800" s="582"/>
      <c r="L800" s="582"/>
      <c r="M800" s="582"/>
      <c r="N800" s="582"/>
      <c r="O800" s="582"/>
    </row>
    <row r="801" customHeight="1" spans="1:15">
      <c r="A801" s="587"/>
      <c r="K801" s="582"/>
      <c r="L801" s="582"/>
      <c r="M801" s="582"/>
      <c r="N801" s="582"/>
      <c r="O801" s="582"/>
    </row>
    <row r="802" customHeight="1" spans="1:15">
      <c r="A802" s="587"/>
      <c r="K802" s="582"/>
      <c r="L802" s="582"/>
      <c r="M802" s="582"/>
      <c r="N802" s="582"/>
      <c r="O802" s="582"/>
    </row>
    <row r="803" customHeight="1" spans="1:15">
      <c r="A803" s="587"/>
      <c r="K803" s="582"/>
      <c r="L803" s="582"/>
      <c r="M803" s="582"/>
      <c r="N803" s="582"/>
      <c r="O803" s="582"/>
    </row>
    <row r="804" customHeight="1" spans="1:15">
      <c r="A804" s="587"/>
      <c r="K804" s="582"/>
      <c r="L804" s="582"/>
      <c r="M804" s="582"/>
      <c r="N804" s="582"/>
      <c r="O804" s="582"/>
    </row>
    <row r="805" customHeight="1" spans="1:15">
      <c r="A805" s="587"/>
      <c r="K805" s="582"/>
      <c r="L805" s="582"/>
      <c r="M805" s="582"/>
      <c r="N805" s="582"/>
      <c r="O805" s="582"/>
    </row>
    <row r="806" customHeight="1" spans="1:15">
      <c r="A806" s="587"/>
      <c r="K806" s="582"/>
      <c r="L806" s="582"/>
      <c r="M806" s="582"/>
      <c r="N806" s="582"/>
      <c r="O806" s="582"/>
    </row>
    <row r="807" customHeight="1" spans="1:15">
      <c r="A807" s="587"/>
      <c r="K807" s="582"/>
      <c r="L807" s="582"/>
      <c r="M807" s="582"/>
      <c r="N807" s="582"/>
      <c r="O807" s="582"/>
    </row>
    <row r="808" customHeight="1" spans="1:15">
      <c r="A808" s="587"/>
      <c r="K808" s="582"/>
      <c r="L808" s="582"/>
      <c r="M808" s="582"/>
      <c r="N808" s="582"/>
      <c r="O808" s="582"/>
    </row>
    <row r="809" customHeight="1" spans="1:15">
      <c r="A809" s="587"/>
      <c r="K809" s="582"/>
      <c r="L809" s="582"/>
      <c r="M809" s="582"/>
      <c r="N809" s="582"/>
      <c r="O809" s="582"/>
    </row>
    <row r="810" customHeight="1" spans="1:15">
      <c r="A810" s="587"/>
      <c r="K810" s="582"/>
      <c r="L810" s="582"/>
      <c r="M810" s="582"/>
      <c r="N810" s="582"/>
      <c r="O810" s="582"/>
    </row>
    <row r="811" customHeight="1" spans="1:15">
      <c r="A811" s="587"/>
      <c r="K811" s="582"/>
      <c r="L811" s="582"/>
      <c r="M811" s="582"/>
      <c r="N811" s="582"/>
      <c r="O811" s="582"/>
    </row>
    <row r="812" customHeight="1" spans="1:15">
      <c r="A812" s="587"/>
      <c r="K812" s="582"/>
      <c r="L812" s="582"/>
      <c r="M812" s="582"/>
      <c r="N812" s="582"/>
      <c r="O812" s="582"/>
    </row>
    <row r="813" customHeight="1" spans="1:15">
      <c r="A813" s="587"/>
      <c r="K813" s="582"/>
      <c r="L813" s="582"/>
      <c r="M813" s="582"/>
      <c r="N813" s="582"/>
      <c r="O813" s="582"/>
    </row>
    <row r="814" customHeight="1" spans="1:15">
      <c r="A814" s="587"/>
      <c r="K814" s="582"/>
      <c r="L814" s="582"/>
      <c r="M814" s="582"/>
      <c r="N814" s="582"/>
      <c r="O814" s="582"/>
    </row>
    <row r="815" customHeight="1" spans="1:15">
      <c r="A815" s="587"/>
      <c r="K815" s="582"/>
      <c r="L815" s="582"/>
      <c r="M815" s="582"/>
      <c r="N815" s="582"/>
      <c r="O815" s="582"/>
    </row>
    <row r="816" customHeight="1" spans="1:15">
      <c r="A816" s="587"/>
      <c r="K816" s="582"/>
      <c r="L816" s="582"/>
      <c r="M816" s="582"/>
      <c r="N816" s="582"/>
      <c r="O816" s="582"/>
    </row>
    <row r="817" customHeight="1" spans="1:15">
      <c r="A817" s="587"/>
      <c r="K817" s="582"/>
      <c r="L817" s="582"/>
      <c r="M817" s="582"/>
      <c r="N817" s="582"/>
      <c r="O817" s="582"/>
    </row>
    <row r="818" customHeight="1" spans="1:15">
      <c r="A818" s="587"/>
      <c r="K818" s="582"/>
      <c r="L818" s="582"/>
      <c r="M818" s="582"/>
      <c r="N818" s="582"/>
      <c r="O818" s="582"/>
    </row>
    <row r="819" customHeight="1" spans="1:15">
      <c r="A819" s="587"/>
      <c r="K819" s="582"/>
      <c r="L819" s="582"/>
      <c r="M819" s="582"/>
      <c r="N819" s="582"/>
      <c r="O819" s="582"/>
    </row>
    <row r="820" customHeight="1" spans="1:15">
      <c r="A820" s="587"/>
      <c r="K820" s="582"/>
      <c r="L820" s="582"/>
      <c r="M820" s="582"/>
      <c r="N820" s="582"/>
      <c r="O820" s="582"/>
    </row>
    <row r="821" customHeight="1" spans="1:15">
      <c r="A821" s="587"/>
      <c r="K821" s="582"/>
      <c r="L821" s="582"/>
      <c r="M821" s="582"/>
      <c r="N821" s="582"/>
      <c r="O821" s="582"/>
    </row>
    <row r="822" customHeight="1" spans="1:15">
      <c r="A822" s="587"/>
      <c r="K822" s="582"/>
      <c r="L822" s="582"/>
      <c r="M822" s="582"/>
      <c r="N822" s="582"/>
      <c r="O822" s="582"/>
    </row>
    <row r="823" customHeight="1" spans="1:15">
      <c r="A823" s="587"/>
      <c r="K823" s="582"/>
      <c r="L823" s="582"/>
      <c r="M823" s="582"/>
      <c r="N823" s="582"/>
      <c r="O823" s="582"/>
    </row>
    <row r="824" customHeight="1" spans="1:15">
      <c r="A824" s="587"/>
      <c r="K824" s="582"/>
      <c r="L824" s="582"/>
      <c r="M824" s="582"/>
      <c r="N824" s="582"/>
      <c r="O824" s="582"/>
    </row>
    <row r="825" customHeight="1" spans="1:15">
      <c r="A825" s="587"/>
      <c r="K825" s="582"/>
      <c r="L825" s="582"/>
      <c r="M825" s="582"/>
      <c r="N825" s="582"/>
      <c r="O825" s="582"/>
    </row>
    <row r="826" customHeight="1" spans="1:15">
      <c r="A826" s="587"/>
      <c r="K826" s="582"/>
      <c r="L826" s="582"/>
      <c r="M826" s="582"/>
      <c r="N826" s="582"/>
      <c r="O826" s="582"/>
    </row>
    <row r="827" customHeight="1" spans="1:15">
      <c r="A827" s="587"/>
      <c r="K827" s="582"/>
      <c r="L827" s="582"/>
      <c r="M827" s="582"/>
      <c r="N827" s="582"/>
      <c r="O827" s="582"/>
    </row>
    <row r="828" customHeight="1" spans="1:15">
      <c r="A828" s="587"/>
      <c r="K828" s="582"/>
      <c r="L828" s="582"/>
      <c r="M828" s="582"/>
      <c r="N828" s="582"/>
      <c r="O828" s="582"/>
    </row>
    <row r="829" customHeight="1" spans="1:15">
      <c r="A829" s="587"/>
      <c r="K829" s="582"/>
      <c r="L829" s="582"/>
      <c r="M829" s="582"/>
      <c r="N829" s="582"/>
      <c r="O829" s="582"/>
    </row>
    <row r="830" customHeight="1" spans="1:15">
      <c r="A830" s="587"/>
      <c r="K830" s="582"/>
      <c r="L830" s="582"/>
      <c r="M830" s="582"/>
      <c r="N830" s="582"/>
      <c r="O830" s="582"/>
    </row>
    <row r="831" customHeight="1" spans="1:15">
      <c r="A831" s="587"/>
      <c r="K831" s="582"/>
      <c r="L831" s="582"/>
      <c r="M831" s="582"/>
      <c r="N831" s="582"/>
      <c r="O831" s="582"/>
    </row>
    <row r="832" customHeight="1" spans="1:15">
      <c r="A832" s="587"/>
      <c r="K832" s="582"/>
      <c r="L832" s="582"/>
      <c r="M832" s="582"/>
      <c r="N832" s="582"/>
      <c r="O832" s="582"/>
    </row>
    <row r="833" customHeight="1" spans="1:15">
      <c r="A833" s="587"/>
      <c r="K833" s="582"/>
      <c r="L833" s="582"/>
      <c r="M833" s="582"/>
      <c r="N833" s="582"/>
      <c r="O833" s="582"/>
    </row>
    <row r="834" customHeight="1" spans="1:15">
      <c r="A834" s="587"/>
      <c r="K834" s="582"/>
      <c r="L834" s="582"/>
      <c r="M834" s="582"/>
      <c r="N834" s="582"/>
      <c r="O834" s="582"/>
    </row>
    <row r="835" customHeight="1" spans="1:15">
      <c r="A835" s="587"/>
      <c r="K835" s="582"/>
      <c r="L835" s="582"/>
      <c r="M835" s="582"/>
      <c r="N835" s="582"/>
      <c r="O835" s="582"/>
    </row>
    <row r="836" customHeight="1" spans="1:15">
      <c r="A836" s="587"/>
      <c r="K836" s="582"/>
      <c r="L836" s="582"/>
      <c r="M836" s="582"/>
      <c r="N836" s="582"/>
      <c r="O836" s="582"/>
    </row>
    <row r="837" customHeight="1" spans="1:15">
      <c r="A837" s="587"/>
      <c r="K837" s="582"/>
      <c r="L837" s="582"/>
      <c r="M837" s="582"/>
      <c r="N837" s="582"/>
      <c r="O837" s="582"/>
    </row>
    <row r="838" customHeight="1" spans="1:15">
      <c r="A838" s="587"/>
      <c r="K838" s="582"/>
      <c r="L838" s="582"/>
      <c r="M838" s="582"/>
      <c r="N838" s="582"/>
      <c r="O838" s="582"/>
    </row>
    <row r="839" customHeight="1" spans="1:15">
      <c r="A839" s="587"/>
      <c r="K839" s="582"/>
      <c r="L839" s="582"/>
      <c r="M839" s="582"/>
      <c r="N839" s="582"/>
      <c r="O839" s="582"/>
    </row>
    <row r="840" customHeight="1" spans="1:15">
      <c r="A840" s="587"/>
      <c r="K840" s="582"/>
      <c r="L840" s="582"/>
      <c r="M840" s="582"/>
      <c r="N840" s="582"/>
      <c r="O840" s="582"/>
    </row>
    <row r="841" customHeight="1" spans="1:15">
      <c r="A841" s="587"/>
      <c r="K841" s="582"/>
      <c r="L841" s="582"/>
      <c r="M841" s="582"/>
      <c r="N841" s="582"/>
      <c r="O841" s="582"/>
    </row>
    <row r="842" customHeight="1" spans="1:15">
      <c r="A842" s="587"/>
      <c r="K842" s="582"/>
      <c r="L842" s="582"/>
      <c r="M842" s="582"/>
      <c r="N842" s="582"/>
      <c r="O842" s="582"/>
    </row>
    <row r="843" customHeight="1" spans="1:15">
      <c r="A843" s="587"/>
      <c r="K843" s="582"/>
      <c r="L843" s="582"/>
      <c r="M843" s="582"/>
      <c r="N843" s="582"/>
      <c r="O843" s="582"/>
    </row>
    <row r="844" customHeight="1" spans="1:15">
      <c r="A844" s="587"/>
      <c r="K844" s="582"/>
      <c r="L844" s="582"/>
      <c r="M844" s="582"/>
      <c r="N844" s="582"/>
      <c r="O844" s="582"/>
    </row>
    <row r="845" customHeight="1" spans="1:15">
      <c r="A845" s="587"/>
      <c r="K845" s="582"/>
      <c r="L845" s="582"/>
      <c r="M845" s="582"/>
      <c r="N845" s="582"/>
      <c r="O845" s="582"/>
    </row>
    <row r="846" customHeight="1" spans="1:15">
      <c r="A846" s="587"/>
      <c r="K846" s="582"/>
      <c r="L846" s="582"/>
      <c r="M846" s="582"/>
      <c r="N846" s="582"/>
      <c r="O846" s="582"/>
    </row>
    <row r="847" customHeight="1" spans="1:15">
      <c r="A847" s="587"/>
      <c r="K847" s="582"/>
      <c r="L847" s="582"/>
      <c r="M847" s="582"/>
      <c r="N847" s="582"/>
      <c r="O847" s="582"/>
    </row>
    <row r="848" customHeight="1" spans="1:15">
      <c r="A848" s="587"/>
      <c r="K848" s="582"/>
      <c r="L848" s="582"/>
      <c r="M848" s="582"/>
      <c r="N848" s="582"/>
      <c r="O848" s="582"/>
    </row>
    <row r="849" customHeight="1" spans="1:15">
      <c r="A849" s="587"/>
      <c r="K849" s="582"/>
      <c r="L849" s="582"/>
      <c r="M849" s="582"/>
      <c r="N849" s="582"/>
      <c r="O849" s="582"/>
    </row>
    <row r="850" customHeight="1" spans="1:15">
      <c r="A850" s="587"/>
      <c r="K850" s="582"/>
      <c r="L850" s="582"/>
      <c r="M850" s="582"/>
      <c r="N850" s="582"/>
      <c r="O850" s="582"/>
    </row>
    <row r="851" customHeight="1" spans="1:15">
      <c r="A851" s="587"/>
      <c r="K851" s="582"/>
      <c r="L851" s="582"/>
      <c r="M851" s="582"/>
      <c r="N851" s="582"/>
      <c r="O851" s="582"/>
    </row>
    <row r="852" customHeight="1" spans="1:15">
      <c r="A852" s="587"/>
      <c r="K852" s="582"/>
      <c r="L852" s="582"/>
      <c r="M852" s="582"/>
      <c r="N852" s="582"/>
      <c r="O852" s="582"/>
    </row>
    <row r="853" customHeight="1" spans="1:15">
      <c r="A853" s="587"/>
      <c r="K853" s="582"/>
      <c r="L853" s="582"/>
      <c r="M853" s="582"/>
      <c r="N853" s="582"/>
      <c r="O853" s="582"/>
    </row>
    <row r="854" customHeight="1" spans="1:15">
      <c r="A854" s="587"/>
      <c r="K854" s="582"/>
      <c r="L854" s="582"/>
      <c r="M854" s="582"/>
      <c r="N854" s="582"/>
      <c r="O854" s="582"/>
    </row>
    <row r="855" customHeight="1" spans="1:15">
      <c r="A855" s="587"/>
      <c r="K855" s="582"/>
      <c r="L855" s="582"/>
      <c r="M855" s="582"/>
      <c r="N855" s="582"/>
      <c r="O855" s="582"/>
    </row>
    <row r="856" customHeight="1" spans="1:15">
      <c r="A856" s="587"/>
      <c r="K856" s="582"/>
      <c r="L856" s="582"/>
      <c r="M856" s="582"/>
      <c r="N856" s="582"/>
      <c r="O856" s="582"/>
    </row>
    <row r="857" customHeight="1" spans="1:15">
      <c r="A857" s="587"/>
      <c r="K857" s="582"/>
      <c r="L857" s="582"/>
      <c r="M857" s="582"/>
      <c r="N857" s="582"/>
      <c r="O857" s="582"/>
    </row>
    <row r="858" customHeight="1" spans="1:15">
      <c r="A858" s="587"/>
      <c r="K858" s="582"/>
      <c r="L858" s="582"/>
      <c r="M858" s="582"/>
      <c r="N858" s="582"/>
      <c r="O858" s="582"/>
    </row>
    <row r="859" customHeight="1" spans="1:15">
      <c r="A859" s="587"/>
      <c r="K859" s="582"/>
      <c r="L859" s="582"/>
      <c r="M859" s="582"/>
      <c r="N859" s="582"/>
      <c r="O859" s="582"/>
    </row>
    <row r="860" customHeight="1" spans="1:15">
      <c r="A860" s="587"/>
      <c r="K860" s="582"/>
      <c r="L860" s="582"/>
      <c r="M860" s="582"/>
      <c r="N860" s="582"/>
      <c r="O860" s="582"/>
    </row>
    <row r="861" customHeight="1" spans="1:15">
      <c r="A861" s="587"/>
      <c r="K861" s="582"/>
      <c r="L861" s="582"/>
      <c r="M861" s="582"/>
      <c r="N861" s="582"/>
      <c r="O861" s="582"/>
    </row>
    <row r="862" customHeight="1" spans="1:15">
      <c r="A862" s="587"/>
      <c r="K862" s="582"/>
      <c r="L862" s="582"/>
      <c r="M862" s="582"/>
      <c r="N862" s="582"/>
      <c r="O862" s="582"/>
    </row>
    <row r="863" customHeight="1" spans="1:15">
      <c r="A863" s="587"/>
      <c r="K863" s="582"/>
      <c r="L863" s="582"/>
      <c r="M863" s="582"/>
      <c r="N863" s="582"/>
      <c r="O863" s="582"/>
    </row>
    <row r="864" customHeight="1" spans="1:15">
      <c r="A864" s="587"/>
      <c r="K864" s="582"/>
      <c r="L864" s="582"/>
      <c r="M864" s="582"/>
      <c r="N864" s="582"/>
      <c r="O864" s="582"/>
    </row>
    <row r="865" customHeight="1" spans="1:15">
      <c r="A865" s="587"/>
      <c r="K865" s="582"/>
      <c r="L865" s="582"/>
      <c r="M865" s="582"/>
      <c r="N865" s="582"/>
      <c r="O865" s="582"/>
    </row>
    <row r="866" customHeight="1" spans="1:15">
      <c r="A866" s="587"/>
      <c r="K866" s="582"/>
      <c r="L866" s="582"/>
      <c r="M866" s="582"/>
      <c r="N866" s="582"/>
      <c r="O866" s="582"/>
    </row>
    <row r="867" customHeight="1" spans="1:15">
      <c r="A867" s="587"/>
      <c r="K867" s="582"/>
      <c r="L867" s="582"/>
      <c r="M867" s="582"/>
      <c r="N867" s="582"/>
      <c r="O867" s="582"/>
    </row>
    <row r="868" customHeight="1" spans="1:15">
      <c r="A868" s="587"/>
      <c r="K868" s="582"/>
      <c r="L868" s="582"/>
      <c r="M868" s="582"/>
      <c r="N868" s="582"/>
      <c r="O868" s="582"/>
    </row>
    <row r="869" customHeight="1" spans="1:15">
      <c r="A869" s="587"/>
      <c r="K869" s="582"/>
      <c r="L869" s="582"/>
      <c r="M869" s="582"/>
      <c r="N869" s="582"/>
      <c r="O869" s="582"/>
    </row>
    <row r="870" customHeight="1" spans="1:15">
      <c r="A870" s="587"/>
      <c r="K870" s="582"/>
      <c r="L870" s="582"/>
      <c r="M870" s="582"/>
      <c r="N870" s="582"/>
      <c r="O870" s="582"/>
    </row>
    <row r="871" customHeight="1" spans="1:15">
      <c r="A871" s="587"/>
      <c r="K871" s="582"/>
      <c r="L871" s="582"/>
      <c r="M871" s="582"/>
      <c r="N871" s="582"/>
      <c r="O871" s="582"/>
    </row>
    <row r="872" customHeight="1" spans="1:15">
      <c r="A872" s="587"/>
      <c r="K872" s="582"/>
      <c r="L872" s="582"/>
      <c r="M872" s="582"/>
      <c r="N872" s="582"/>
      <c r="O872" s="582"/>
    </row>
    <row r="873" customHeight="1" spans="1:15">
      <c r="A873" s="587"/>
      <c r="K873" s="582"/>
      <c r="L873" s="582"/>
      <c r="M873" s="582"/>
      <c r="N873" s="582"/>
      <c r="O873" s="582"/>
    </row>
    <row r="874" customHeight="1" spans="1:15">
      <c r="A874" s="587"/>
      <c r="K874" s="582"/>
      <c r="L874" s="582"/>
      <c r="M874" s="582"/>
      <c r="N874" s="582"/>
      <c r="O874" s="582"/>
    </row>
    <row r="875" customHeight="1" spans="1:15">
      <c r="A875" s="587"/>
      <c r="K875" s="582"/>
      <c r="L875" s="582"/>
      <c r="M875" s="582"/>
      <c r="N875" s="582"/>
      <c r="O875" s="582"/>
    </row>
    <row r="876" customHeight="1" spans="1:15">
      <c r="A876" s="587"/>
      <c r="K876" s="582"/>
      <c r="L876" s="582"/>
      <c r="M876" s="582"/>
      <c r="N876" s="582"/>
      <c r="O876" s="582"/>
    </row>
    <row r="877" customHeight="1" spans="1:15">
      <c r="A877" s="587"/>
      <c r="K877" s="582"/>
      <c r="L877" s="582"/>
      <c r="M877" s="582"/>
      <c r="N877" s="582"/>
      <c r="O877" s="582"/>
    </row>
    <row r="878" customHeight="1" spans="1:15">
      <c r="A878" s="587"/>
      <c r="K878" s="582"/>
      <c r="L878" s="582"/>
      <c r="M878" s="582"/>
      <c r="N878" s="582"/>
      <c r="O878" s="582"/>
    </row>
    <row r="879" customHeight="1" spans="1:15">
      <c r="A879" s="587"/>
      <c r="K879" s="582"/>
      <c r="L879" s="582"/>
      <c r="M879" s="582"/>
      <c r="N879" s="582"/>
      <c r="O879" s="582"/>
    </row>
    <row r="880" customHeight="1" spans="1:15">
      <c r="A880" s="587"/>
      <c r="K880" s="582"/>
      <c r="L880" s="582"/>
      <c r="M880" s="582"/>
      <c r="N880" s="582"/>
      <c r="O880" s="582"/>
    </row>
    <row r="881" customHeight="1" spans="1:15">
      <c r="A881" s="587"/>
      <c r="K881" s="582"/>
      <c r="L881" s="582"/>
      <c r="M881" s="582"/>
      <c r="N881" s="582"/>
      <c r="O881" s="582"/>
    </row>
    <row r="882" customHeight="1" spans="1:15">
      <c r="A882" s="587"/>
      <c r="K882" s="582"/>
      <c r="L882" s="582"/>
      <c r="M882" s="582"/>
      <c r="N882" s="582"/>
      <c r="O882" s="582"/>
    </row>
    <row r="883" customHeight="1" spans="1:15">
      <c r="A883" s="587"/>
      <c r="K883" s="582"/>
      <c r="L883" s="582"/>
      <c r="M883" s="582"/>
      <c r="N883" s="582"/>
      <c r="O883" s="582"/>
    </row>
    <row r="884" customHeight="1" spans="1:15">
      <c r="A884" s="587"/>
      <c r="K884" s="582"/>
      <c r="L884" s="582"/>
      <c r="M884" s="582"/>
      <c r="N884" s="582"/>
      <c r="O884" s="582"/>
    </row>
    <row r="885" customHeight="1" spans="1:15">
      <c r="A885" s="587"/>
      <c r="K885" s="582"/>
      <c r="L885" s="582"/>
      <c r="M885" s="582"/>
      <c r="N885" s="582"/>
      <c r="O885" s="582"/>
    </row>
    <row r="886" customHeight="1" spans="1:15">
      <c r="A886" s="587"/>
      <c r="K886" s="582"/>
      <c r="L886" s="582"/>
      <c r="M886" s="582"/>
      <c r="N886" s="582"/>
      <c r="O886" s="582"/>
    </row>
    <row r="887" customHeight="1" spans="1:15">
      <c r="A887" s="587"/>
      <c r="K887" s="582"/>
      <c r="L887" s="582"/>
      <c r="M887" s="582"/>
      <c r="N887" s="582"/>
      <c r="O887" s="582"/>
    </row>
    <row r="888" customHeight="1" spans="1:15">
      <c r="A888" s="587"/>
      <c r="K888" s="582"/>
      <c r="L888" s="582"/>
      <c r="M888" s="582"/>
      <c r="N888" s="582"/>
      <c r="O888" s="582"/>
    </row>
    <row r="889" customHeight="1" spans="1:15">
      <c r="A889" s="587"/>
      <c r="K889" s="582"/>
      <c r="L889" s="582"/>
      <c r="M889" s="582"/>
      <c r="N889" s="582"/>
      <c r="O889" s="582"/>
    </row>
    <row r="890" customHeight="1" spans="1:15">
      <c r="A890" s="587"/>
      <c r="K890" s="582"/>
      <c r="L890" s="582"/>
      <c r="M890" s="582"/>
      <c r="N890" s="582"/>
      <c r="O890" s="582"/>
    </row>
    <row r="891" customHeight="1" spans="1:15">
      <c r="A891" s="587"/>
      <c r="K891" s="582"/>
      <c r="L891" s="582"/>
      <c r="M891" s="582"/>
      <c r="N891" s="582"/>
      <c r="O891" s="582"/>
    </row>
    <row r="892" customHeight="1" spans="1:15">
      <c r="A892" s="587"/>
      <c r="K892" s="582"/>
      <c r="L892" s="582"/>
      <c r="M892" s="582"/>
      <c r="N892" s="582"/>
      <c r="O892" s="582"/>
    </row>
    <row r="893" customHeight="1" spans="1:15">
      <c r="A893" s="587"/>
      <c r="K893" s="582"/>
      <c r="L893" s="582"/>
      <c r="M893" s="582"/>
      <c r="N893" s="582"/>
      <c r="O893" s="582"/>
    </row>
    <row r="894" customHeight="1" spans="1:15">
      <c r="A894" s="587"/>
      <c r="K894" s="582"/>
      <c r="L894" s="582"/>
      <c r="M894" s="582"/>
      <c r="N894" s="582"/>
      <c r="O894" s="582"/>
    </row>
    <row r="895" customHeight="1" spans="1:15">
      <c r="A895" s="587"/>
      <c r="K895" s="582"/>
      <c r="L895" s="582"/>
      <c r="M895" s="582"/>
      <c r="N895" s="582"/>
      <c r="O895" s="582"/>
    </row>
    <row r="896" customHeight="1" spans="1:15">
      <c r="A896" s="587"/>
      <c r="K896" s="582"/>
      <c r="L896" s="582"/>
      <c r="M896" s="582"/>
      <c r="N896" s="582"/>
      <c r="O896" s="582"/>
    </row>
    <row r="897" customHeight="1" spans="1:15">
      <c r="A897" s="587"/>
      <c r="K897" s="582"/>
      <c r="L897" s="582"/>
      <c r="M897" s="582"/>
      <c r="N897" s="582"/>
      <c r="O897" s="582"/>
    </row>
    <row r="898" customHeight="1" spans="1:15">
      <c r="A898" s="587"/>
      <c r="K898" s="582"/>
      <c r="L898" s="582"/>
      <c r="M898" s="582"/>
      <c r="N898" s="582"/>
      <c r="O898" s="582"/>
    </row>
    <row r="899" customHeight="1" spans="1:15">
      <c r="A899" s="587"/>
      <c r="K899" s="582"/>
      <c r="L899" s="582"/>
      <c r="M899" s="582"/>
      <c r="N899" s="582"/>
      <c r="O899" s="582"/>
    </row>
    <row r="900" customHeight="1" spans="1:15">
      <c r="A900" s="587"/>
      <c r="K900" s="582"/>
      <c r="L900" s="582"/>
      <c r="M900" s="582"/>
      <c r="N900" s="582"/>
      <c r="O900" s="582"/>
    </row>
    <row r="901" customHeight="1" spans="1:15">
      <c r="A901" s="587"/>
      <c r="K901" s="582"/>
      <c r="L901" s="582"/>
      <c r="M901" s="582"/>
      <c r="N901" s="582"/>
      <c r="O901" s="582"/>
    </row>
    <row r="902" customHeight="1" spans="1:15">
      <c r="A902" s="587"/>
      <c r="K902" s="582"/>
      <c r="L902" s="582"/>
      <c r="M902" s="582"/>
      <c r="N902" s="582"/>
      <c r="O902" s="582"/>
    </row>
    <row r="903" customHeight="1" spans="1:15">
      <c r="A903" s="587"/>
      <c r="K903" s="582"/>
      <c r="L903" s="582"/>
      <c r="M903" s="582"/>
      <c r="N903" s="582"/>
      <c r="O903" s="582"/>
    </row>
    <row r="904" customHeight="1" spans="1:15">
      <c r="A904" s="587"/>
      <c r="K904" s="582"/>
      <c r="L904" s="582"/>
      <c r="M904" s="582"/>
      <c r="N904" s="582"/>
      <c r="O904" s="582"/>
    </row>
    <row r="905" customHeight="1" spans="1:15">
      <c r="A905" s="587"/>
      <c r="K905" s="582"/>
      <c r="L905" s="582"/>
      <c r="M905" s="582"/>
      <c r="N905" s="582"/>
      <c r="O905" s="582"/>
    </row>
    <row r="906" customHeight="1" spans="1:15">
      <c r="A906" s="587"/>
      <c r="K906" s="582"/>
      <c r="L906" s="582"/>
      <c r="M906" s="582"/>
      <c r="N906" s="582"/>
      <c r="O906" s="582"/>
    </row>
    <row r="907" customHeight="1" spans="1:15">
      <c r="A907" s="587"/>
      <c r="K907" s="582"/>
      <c r="L907" s="582"/>
      <c r="M907" s="582"/>
      <c r="N907" s="582"/>
      <c r="O907" s="582"/>
    </row>
    <row r="908" customHeight="1" spans="1:15">
      <c r="A908" s="587"/>
      <c r="K908" s="582"/>
      <c r="L908" s="582"/>
      <c r="M908" s="582"/>
      <c r="N908" s="582"/>
      <c r="O908" s="582"/>
    </row>
    <row r="909" customHeight="1" spans="1:15">
      <c r="A909" s="587"/>
      <c r="K909" s="582"/>
      <c r="L909" s="582"/>
      <c r="M909" s="582"/>
      <c r="N909" s="582"/>
      <c r="O909" s="582"/>
    </row>
    <row r="910" customHeight="1" spans="1:15">
      <c r="A910" s="587"/>
      <c r="K910" s="582"/>
      <c r="L910" s="582"/>
      <c r="M910" s="582"/>
      <c r="N910" s="582"/>
      <c r="O910" s="582"/>
    </row>
    <row r="911" customHeight="1" spans="1:15">
      <c r="A911" s="587"/>
      <c r="K911" s="582"/>
      <c r="L911" s="582"/>
      <c r="M911" s="582"/>
      <c r="N911" s="582"/>
      <c r="O911" s="582"/>
    </row>
    <row r="912" customHeight="1" spans="1:15">
      <c r="A912" s="587"/>
      <c r="K912" s="582"/>
      <c r="L912" s="582"/>
      <c r="M912" s="582"/>
      <c r="N912" s="582"/>
      <c r="O912" s="582"/>
    </row>
    <row r="913" customHeight="1" spans="1:15">
      <c r="A913" s="587"/>
      <c r="K913" s="582"/>
      <c r="L913" s="582"/>
      <c r="M913" s="582"/>
      <c r="N913" s="582"/>
      <c r="O913" s="582"/>
    </row>
    <row r="914" customHeight="1" spans="1:15">
      <c r="A914" s="587"/>
      <c r="K914" s="582"/>
      <c r="L914" s="582"/>
      <c r="M914" s="582"/>
      <c r="N914" s="582"/>
      <c r="O914" s="582"/>
    </row>
    <row r="915" customHeight="1" spans="1:15">
      <c r="A915" s="587"/>
      <c r="K915" s="582"/>
      <c r="L915" s="582"/>
      <c r="M915" s="582"/>
      <c r="N915" s="582"/>
      <c r="O915" s="582"/>
    </row>
    <row r="916" customHeight="1" spans="1:15">
      <c r="A916" s="587"/>
      <c r="K916" s="582"/>
      <c r="L916" s="582"/>
      <c r="M916" s="582"/>
      <c r="N916" s="582"/>
      <c r="O916" s="582"/>
    </row>
    <row r="917" customHeight="1" spans="1:15">
      <c r="A917" s="587"/>
      <c r="K917" s="582"/>
      <c r="L917" s="582"/>
      <c r="M917" s="582"/>
      <c r="N917" s="582"/>
      <c r="O917" s="582"/>
    </row>
    <row r="918" customHeight="1" spans="1:15">
      <c r="A918" s="587"/>
      <c r="K918" s="582"/>
      <c r="L918" s="582"/>
      <c r="M918" s="582"/>
      <c r="N918" s="582"/>
      <c r="O918" s="582"/>
    </row>
    <row r="919" customHeight="1" spans="1:15">
      <c r="A919" s="587"/>
      <c r="K919" s="582"/>
      <c r="L919" s="582"/>
      <c r="M919" s="582"/>
      <c r="N919" s="582"/>
      <c r="O919" s="582"/>
    </row>
    <row r="920" customHeight="1" spans="1:15">
      <c r="A920" s="587"/>
      <c r="K920" s="582"/>
      <c r="L920" s="582"/>
      <c r="M920" s="582"/>
      <c r="N920" s="582"/>
      <c r="O920" s="582"/>
    </row>
    <row r="921" customHeight="1" spans="1:15">
      <c r="A921" s="587"/>
      <c r="K921" s="582"/>
      <c r="L921" s="582"/>
      <c r="M921" s="582"/>
      <c r="N921" s="582"/>
      <c r="O921" s="582"/>
    </row>
    <row r="922" customHeight="1" spans="1:15">
      <c r="A922" s="587"/>
      <c r="K922" s="582"/>
      <c r="L922" s="582"/>
      <c r="M922" s="582"/>
      <c r="N922" s="582"/>
      <c r="O922" s="582"/>
    </row>
    <row r="923" customHeight="1" spans="1:15">
      <c r="A923" s="587"/>
      <c r="K923" s="582"/>
      <c r="L923" s="582"/>
      <c r="M923" s="582"/>
      <c r="N923" s="582"/>
      <c r="O923" s="582"/>
    </row>
    <row r="924" customHeight="1" spans="1:15">
      <c r="A924" s="587"/>
      <c r="K924" s="582"/>
      <c r="L924" s="582"/>
      <c r="M924" s="582"/>
      <c r="N924" s="582"/>
      <c r="O924" s="582"/>
    </row>
    <row r="925" customHeight="1" spans="1:15">
      <c r="A925" s="587"/>
      <c r="K925" s="582"/>
      <c r="L925" s="582"/>
      <c r="M925" s="582"/>
      <c r="N925" s="582"/>
      <c r="O925" s="582"/>
    </row>
    <row r="926" customHeight="1" spans="1:15">
      <c r="A926" s="587"/>
      <c r="K926" s="582"/>
      <c r="L926" s="582"/>
      <c r="M926" s="582"/>
      <c r="N926" s="582"/>
      <c r="O926" s="582"/>
    </row>
    <row r="927" customHeight="1" spans="1:15">
      <c r="A927" s="587"/>
      <c r="K927" s="582"/>
      <c r="L927" s="582"/>
      <c r="M927" s="582"/>
      <c r="N927" s="582"/>
      <c r="O927" s="582"/>
    </row>
    <row r="928" customHeight="1" spans="1:15">
      <c r="A928" s="587"/>
      <c r="K928" s="582"/>
      <c r="L928" s="582"/>
      <c r="M928" s="582"/>
      <c r="N928" s="582"/>
      <c r="O928" s="582"/>
    </row>
    <row r="929" customHeight="1" spans="1:15">
      <c r="A929" s="587"/>
      <c r="K929" s="582"/>
      <c r="L929" s="582"/>
      <c r="M929" s="582"/>
      <c r="N929" s="582"/>
      <c r="O929" s="582"/>
    </row>
    <row r="930" customHeight="1" spans="1:15">
      <c r="A930" s="587"/>
      <c r="K930" s="582"/>
      <c r="L930" s="582"/>
      <c r="M930" s="582"/>
      <c r="N930" s="582"/>
      <c r="O930" s="582"/>
    </row>
    <row r="931" customHeight="1" spans="1:15">
      <c r="A931" s="587"/>
      <c r="K931" s="582"/>
      <c r="L931" s="582"/>
      <c r="M931" s="582"/>
      <c r="N931" s="582"/>
      <c r="O931" s="582"/>
    </row>
    <row r="932" customHeight="1" spans="1:15">
      <c r="A932" s="587"/>
      <c r="K932" s="582"/>
      <c r="L932" s="582"/>
      <c r="M932" s="582"/>
      <c r="N932" s="582"/>
      <c r="O932" s="582"/>
    </row>
    <row r="933" customHeight="1" spans="1:15">
      <c r="A933" s="587"/>
      <c r="K933" s="582"/>
      <c r="L933" s="582"/>
      <c r="M933" s="582"/>
      <c r="N933" s="582"/>
      <c r="O933" s="582"/>
    </row>
    <row r="934" customHeight="1" spans="1:15">
      <c r="A934" s="587"/>
      <c r="K934" s="582"/>
      <c r="L934" s="582"/>
      <c r="M934" s="582"/>
      <c r="N934" s="582"/>
      <c r="O934" s="582"/>
    </row>
    <row r="935" customHeight="1" spans="1:15">
      <c r="A935" s="587"/>
      <c r="K935" s="582"/>
      <c r="L935" s="582"/>
      <c r="M935" s="582"/>
      <c r="N935" s="582"/>
      <c r="O935" s="582"/>
    </row>
    <row r="936" customHeight="1" spans="1:15">
      <c r="A936" s="587"/>
      <c r="K936" s="582"/>
      <c r="L936" s="582"/>
      <c r="M936" s="582"/>
      <c r="N936" s="582"/>
      <c r="O936" s="582"/>
    </row>
    <row r="937" customHeight="1" spans="1:15">
      <c r="A937" s="587"/>
      <c r="K937" s="582"/>
      <c r="L937" s="582"/>
      <c r="M937" s="582"/>
      <c r="N937" s="582"/>
      <c r="O937" s="582"/>
    </row>
    <row r="938" customHeight="1" spans="1:15">
      <c r="A938" s="587"/>
      <c r="K938" s="582"/>
      <c r="L938" s="582"/>
      <c r="M938" s="582"/>
      <c r="N938" s="582"/>
      <c r="O938" s="582"/>
    </row>
    <row r="939" customHeight="1" spans="1:15">
      <c r="A939" s="587"/>
      <c r="K939" s="582"/>
      <c r="L939" s="582"/>
      <c r="M939" s="582"/>
      <c r="N939" s="582"/>
      <c r="O939" s="582"/>
    </row>
    <row r="940" customHeight="1" spans="1:15">
      <c r="A940" s="587"/>
      <c r="K940" s="582"/>
      <c r="L940" s="582"/>
      <c r="M940" s="582"/>
      <c r="N940" s="582"/>
      <c r="O940" s="582"/>
    </row>
    <row r="941" customHeight="1" spans="1:15">
      <c r="A941" s="587"/>
      <c r="K941" s="582"/>
      <c r="L941" s="582"/>
      <c r="M941" s="582"/>
      <c r="N941" s="582"/>
      <c r="O941" s="582"/>
    </row>
    <row r="942" customHeight="1" spans="1:15">
      <c r="A942" s="587"/>
      <c r="K942" s="582"/>
      <c r="L942" s="582"/>
      <c r="M942" s="582"/>
      <c r="N942" s="582"/>
      <c r="O942" s="582"/>
    </row>
    <row r="943" customHeight="1" spans="1:15">
      <c r="A943" s="587"/>
      <c r="K943" s="582"/>
      <c r="L943" s="582"/>
      <c r="M943" s="582"/>
      <c r="N943" s="582"/>
      <c r="O943" s="582"/>
    </row>
    <row r="944" customHeight="1" spans="1:15">
      <c r="A944" s="587"/>
      <c r="K944" s="582"/>
      <c r="L944" s="582"/>
      <c r="M944" s="582"/>
      <c r="N944" s="582"/>
      <c r="O944" s="582"/>
    </row>
    <row r="945" customHeight="1" spans="1:15">
      <c r="A945" s="587"/>
      <c r="K945" s="582"/>
      <c r="L945" s="582"/>
      <c r="M945" s="582"/>
      <c r="N945" s="582"/>
      <c r="O945" s="582"/>
    </row>
    <row r="946" customHeight="1" spans="1:15">
      <c r="A946" s="587"/>
      <c r="K946" s="582"/>
      <c r="L946" s="582"/>
      <c r="M946" s="582"/>
      <c r="N946" s="582"/>
      <c r="O946" s="582"/>
    </row>
    <row r="947" customHeight="1" spans="1:15">
      <c r="A947" s="587"/>
      <c r="K947" s="582"/>
      <c r="L947" s="582"/>
      <c r="M947" s="582"/>
      <c r="N947" s="582"/>
      <c r="O947" s="582"/>
    </row>
    <row r="948" customHeight="1" spans="1:15">
      <c r="A948" s="587"/>
      <c r="K948" s="582"/>
      <c r="L948" s="582"/>
      <c r="M948" s="582"/>
      <c r="N948" s="582"/>
      <c r="O948" s="582"/>
    </row>
    <row r="949" customHeight="1" spans="1:15">
      <c r="A949" s="587"/>
      <c r="K949" s="582"/>
      <c r="L949" s="582"/>
      <c r="M949" s="582"/>
      <c r="N949" s="582"/>
      <c r="O949" s="582"/>
    </row>
    <row r="950" customHeight="1" spans="1:15">
      <c r="A950" s="587"/>
      <c r="K950" s="582"/>
      <c r="L950" s="582"/>
      <c r="M950" s="582"/>
      <c r="N950" s="582"/>
      <c r="O950" s="582"/>
    </row>
    <row r="951" customHeight="1" spans="1:15">
      <c r="A951" s="587"/>
      <c r="K951" s="582"/>
      <c r="L951" s="582"/>
      <c r="M951" s="582"/>
      <c r="N951" s="582"/>
      <c r="O951" s="582"/>
    </row>
    <row r="952" customHeight="1" spans="1:15">
      <c r="A952" s="587"/>
      <c r="K952" s="582"/>
      <c r="L952" s="582"/>
      <c r="M952" s="582"/>
      <c r="N952" s="582"/>
      <c r="O952" s="582"/>
    </row>
    <row r="953" customHeight="1" spans="1:15">
      <c r="A953" s="587"/>
      <c r="K953" s="582"/>
      <c r="L953" s="582"/>
      <c r="M953" s="582"/>
      <c r="N953" s="582"/>
      <c r="O953" s="582"/>
    </row>
    <row r="954" customHeight="1" spans="1:15">
      <c r="A954" s="587"/>
      <c r="K954" s="582"/>
      <c r="L954" s="582"/>
      <c r="M954" s="582"/>
      <c r="N954" s="582"/>
      <c r="O954" s="582"/>
    </row>
    <row r="955" customHeight="1" spans="1:15">
      <c r="A955" s="587"/>
      <c r="K955" s="582"/>
      <c r="L955" s="582"/>
      <c r="M955" s="582"/>
      <c r="N955" s="582"/>
      <c r="O955" s="582"/>
    </row>
    <row r="956" customHeight="1" spans="1:15">
      <c r="A956" s="587"/>
      <c r="K956" s="582"/>
      <c r="L956" s="582"/>
      <c r="M956" s="582"/>
      <c r="N956" s="582"/>
      <c r="O956" s="582"/>
    </row>
    <row r="957" customHeight="1" spans="1:15">
      <c r="A957" s="587"/>
      <c r="K957" s="582"/>
      <c r="L957" s="582"/>
      <c r="M957" s="582"/>
      <c r="N957" s="582"/>
      <c r="O957" s="582"/>
    </row>
    <row r="958" customHeight="1" spans="1:15">
      <c r="A958" s="587"/>
      <c r="K958" s="582"/>
      <c r="L958" s="582"/>
      <c r="M958" s="582"/>
      <c r="N958" s="582"/>
      <c r="O958" s="582"/>
    </row>
    <row r="959" customHeight="1" spans="1:15">
      <c r="A959" s="587"/>
      <c r="K959" s="582"/>
      <c r="L959" s="582"/>
      <c r="M959" s="582"/>
      <c r="N959" s="582"/>
      <c r="O959" s="582"/>
    </row>
    <row r="960" customHeight="1" spans="1:15">
      <c r="A960" s="587"/>
      <c r="K960" s="582"/>
      <c r="L960" s="582"/>
      <c r="M960" s="582"/>
      <c r="N960" s="582"/>
      <c r="O960" s="582"/>
    </row>
    <row r="961" customHeight="1" spans="1:15">
      <c r="A961" s="587"/>
      <c r="K961" s="582"/>
      <c r="L961" s="582"/>
      <c r="M961" s="582"/>
      <c r="N961" s="582"/>
      <c r="O961" s="582"/>
    </row>
    <row r="962" customHeight="1" spans="1:15">
      <c r="A962" s="587"/>
      <c r="K962" s="582"/>
      <c r="L962" s="582"/>
      <c r="M962" s="582"/>
      <c r="N962" s="582"/>
      <c r="O962" s="582"/>
    </row>
    <row r="963" customHeight="1" spans="1:15">
      <c r="A963" s="587"/>
      <c r="K963" s="582"/>
      <c r="L963" s="582"/>
      <c r="M963" s="582"/>
      <c r="N963" s="582"/>
      <c r="O963" s="582"/>
    </row>
    <row r="964" customHeight="1" spans="1:15">
      <c r="A964" s="587"/>
      <c r="K964" s="582"/>
      <c r="L964" s="582"/>
      <c r="M964" s="582"/>
      <c r="N964" s="582"/>
      <c r="O964" s="582"/>
    </row>
    <row r="965" customHeight="1" spans="1:15">
      <c r="A965" s="587"/>
      <c r="K965" s="582"/>
      <c r="L965" s="582"/>
      <c r="M965" s="582"/>
      <c r="N965" s="582"/>
      <c r="O965" s="582"/>
    </row>
    <row r="966" customHeight="1" spans="1:15">
      <c r="A966" s="587"/>
      <c r="K966" s="582"/>
      <c r="L966" s="582"/>
      <c r="M966" s="582"/>
      <c r="N966" s="582"/>
      <c r="O966" s="582"/>
    </row>
    <row r="967" customHeight="1" spans="1:15">
      <c r="A967" s="587"/>
      <c r="K967" s="582"/>
      <c r="L967" s="582"/>
      <c r="M967" s="582"/>
      <c r="N967" s="582"/>
      <c r="O967" s="582"/>
    </row>
    <row r="968" customHeight="1" spans="1:15">
      <c r="A968" s="587"/>
      <c r="K968" s="582"/>
      <c r="L968" s="582"/>
      <c r="M968" s="582"/>
      <c r="N968" s="582"/>
      <c r="O968" s="582"/>
    </row>
    <row r="969" customHeight="1" spans="1:15">
      <c r="A969" s="587"/>
      <c r="K969" s="582"/>
      <c r="L969" s="582"/>
      <c r="M969" s="582"/>
      <c r="N969" s="582"/>
      <c r="O969" s="582"/>
    </row>
    <row r="970" customHeight="1" spans="1:15">
      <c r="A970" s="587"/>
      <c r="K970" s="582"/>
      <c r="L970" s="582"/>
      <c r="M970" s="582"/>
      <c r="N970" s="582"/>
      <c r="O970" s="582"/>
    </row>
    <row r="971" customHeight="1" spans="1:15">
      <c r="A971" s="587"/>
      <c r="K971" s="582"/>
      <c r="L971" s="582"/>
      <c r="M971" s="582"/>
      <c r="N971" s="582"/>
      <c r="O971" s="582"/>
    </row>
    <row r="972" customHeight="1" spans="1:15">
      <c r="A972" s="587"/>
      <c r="K972" s="582"/>
      <c r="L972" s="582"/>
      <c r="M972" s="582"/>
      <c r="N972" s="582"/>
      <c r="O972" s="582"/>
    </row>
    <row r="973" customHeight="1" spans="1:15">
      <c r="A973" s="587"/>
      <c r="K973" s="582"/>
      <c r="L973" s="582"/>
      <c r="M973" s="582"/>
      <c r="N973" s="582"/>
      <c r="O973" s="582"/>
    </row>
    <row r="974" customHeight="1" spans="1:15">
      <c r="A974" s="587"/>
      <c r="K974" s="582"/>
      <c r="L974" s="582"/>
      <c r="M974" s="582"/>
      <c r="N974" s="582"/>
      <c r="O974" s="582"/>
    </row>
    <row r="975" customHeight="1" spans="1:15">
      <c r="A975" s="587"/>
      <c r="K975" s="582"/>
      <c r="L975" s="582"/>
      <c r="M975" s="582"/>
      <c r="N975" s="582"/>
      <c r="O975" s="582"/>
    </row>
    <row r="976" customHeight="1" spans="1:15">
      <c r="A976" s="587"/>
      <c r="K976" s="582"/>
      <c r="L976" s="582"/>
      <c r="M976" s="582"/>
      <c r="N976" s="582"/>
      <c r="O976" s="582"/>
    </row>
    <row r="977" customHeight="1" spans="1:15">
      <c r="A977" s="587"/>
      <c r="K977" s="582"/>
      <c r="L977" s="582"/>
      <c r="M977" s="582"/>
      <c r="N977" s="582"/>
      <c r="O977" s="582"/>
    </row>
    <row r="978" customHeight="1" spans="1:15">
      <c r="A978" s="587"/>
      <c r="K978" s="582"/>
      <c r="L978" s="582"/>
      <c r="M978" s="582"/>
      <c r="N978" s="582"/>
      <c r="O978" s="582"/>
    </row>
    <row r="979" customHeight="1" spans="1:15">
      <c r="A979" s="587"/>
      <c r="K979" s="582"/>
      <c r="L979" s="582"/>
      <c r="M979" s="582"/>
      <c r="N979" s="582"/>
      <c r="O979" s="582"/>
    </row>
    <row r="980" customHeight="1" spans="1:15">
      <c r="A980" s="587"/>
      <c r="K980" s="582"/>
      <c r="L980" s="582"/>
      <c r="M980" s="582"/>
      <c r="N980" s="582"/>
      <c r="O980" s="582"/>
    </row>
    <row r="981" customHeight="1" spans="1:15">
      <c r="A981" s="587"/>
      <c r="K981" s="582"/>
      <c r="L981" s="582"/>
      <c r="M981" s="582"/>
      <c r="N981" s="582"/>
      <c r="O981" s="582"/>
    </row>
    <row r="982" customHeight="1" spans="1:15">
      <c r="A982" s="587"/>
      <c r="K982" s="582"/>
      <c r="L982" s="582"/>
      <c r="M982" s="582"/>
      <c r="N982" s="582"/>
      <c r="O982" s="582"/>
    </row>
    <row r="983" customHeight="1" spans="1:15">
      <c r="A983" s="587"/>
      <c r="K983" s="582"/>
      <c r="L983" s="582"/>
      <c r="M983" s="582"/>
      <c r="N983" s="582"/>
      <c r="O983" s="582"/>
    </row>
    <row r="984" customHeight="1" spans="1:15">
      <c r="A984" s="587"/>
      <c r="K984" s="582"/>
      <c r="L984" s="582"/>
      <c r="M984" s="582"/>
      <c r="N984" s="582"/>
      <c r="O984" s="582"/>
    </row>
    <row r="985" customHeight="1" spans="1:15">
      <c r="A985" s="587"/>
      <c r="K985" s="582"/>
      <c r="L985" s="582"/>
      <c r="M985" s="582"/>
      <c r="N985" s="582"/>
      <c r="O985" s="582"/>
    </row>
    <row r="986" customHeight="1" spans="1:15">
      <c r="A986" s="587"/>
      <c r="K986" s="582"/>
      <c r="L986" s="582"/>
      <c r="M986" s="582"/>
      <c r="N986" s="582"/>
      <c r="O986" s="582"/>
    </row>
    <row r="987" customHeight="1" spans="1:15">
      <c r="A987" s="587"/>
      <c r="K987" s="582"/>
      <c r="L987" s="582"/>
      <c r="M987" s="582"/>
      <c r="N987" s="582"/>
      <c r="O987" s="582"/>
    </row>
    <row r="988" customHeight="1" spans="1:15">
      <c r="A988" s="587"/>
      <c r="K988" s="582"/>
      <c r="L988" s="582"/>
      <c r="M988" s="582"/>
      <c r="N988" s="582"/>
      <c r="O988" s="582"/>
    </row>
    <row r="989" customHeight="1" spans="1:15">
      <c r="A989" s="587"/>
      <c r="K989" s="582"/>
      <c r="L989" s="582"/>
      <c r="M989" s="582"/>
      <c r="N989" s="582"/>
      <c r="O989" s="582"/>
    </row>
    <row r="990" customHeight="1" spans="1:15">
      <c r="A990" s="587"/>
      <c r="K990" s="582"/>
      <c r="L990" s="582"/>
      <c r="M990" s="582"/>
      <c r="N990" s="582"/>
      <c r="O990" s="582"/>
    </row>
    <row r="991" customHeight="1" spans="1:15">
      <c r="A991" s="587"/>
      <c r="K991" s="582"/>
      <c r="L991" s="582"/>
      <c r="M991" s="582"/>
      <c r="N991" s="582"/>
      <c r="O991" s="582"/>
    </row>
    <row r="992" customHeight="1" spans="1:15">
      <c r="A992" s="587"/>
      <c r="K992" s="582"/>
      <c r="L992" s="582"/>
      <c r="M992" s="582"/>
      <c r="N992" s="582"/>
      <c r="O992" s="582"/>
    </row>
    <row r="993" customHeight="1" spans="1:15">
      <c r="A993" s="587"/>
      <c r="K993" s="582"/>
      <c r="L993" s="582"/>
      <c r="M993" s="582"/>
      <c r="N993" s="582"/>
      <c r="O993" s="582"/>
    </row>
    <row r="994" customHeight="1" spans="1:15">
      <c r="A994" s="587"/>
      <c r="K994" s="582"/>
      <c r="L994" s="582"/>
      <c r="M994" s="582"/>
      <c r="N994" s="582"/>
      <c r="O994" s="582"/>
    </row>
    <row r="995" customHeight="1" spans="1:15">
      <c r="A995" s="587"/>
      <c r="K995" s="582"/>
      <c r="L995" s="582"/>
      <c r="M995" s="582"/>
      <c r="N995" s="582"/>
      <c r="O995" s="582"/>
    </row>
    <row r="996" customHeight="1" spans="1:15">
      <c r="A996" s="587"/>
      <c r="K996" s="582"/>
      <c r="L996" s="582"/>
      <c r="M996" s="582"/>
      <c r="N996" s="582"/>
      <c r="O996" s="582"/>
    </row>
    <row r="997" customHeight="1" spans="1:15">
      <c r="A997" s="587"/>
      <c r="K997" s="582"/>
      <c r="L997" s="582"/>
      <c r="M997" s="582"/>
      <c r="N997" s="582"/>
      <c r="O997" s="582"/>
    </row>
    <row r="998" customHeight="1" spans="1:15">
      <c r="A998" s="587"/>
      <c r="K998" s="582"/>
      <c r="L998" s="582"/>
      <c r="M998" s="582"/>
      <c r="N998" s="582"/>
      <c r="O998" s="582"/>
    </row>
    <row r="999" customHeight="1" spans="1:15">
      <c r="A999" s="587"/>
      <c r="K999" s="582"/>
      <c r="L999" s="582"/>
      <c r="M999" s="582"/>
      <c r="N999" s="582"/>
      <c r="O999" s="582"/>
    </row>
    <row r="1000" customHeight="1" spans="1:15">
      <c r="A1000" s="587"/>
      <c r="K1000" s="582"/>
      <c r="L1000" s="582"/>
      <c r="M1000" s="582"/>
      <c r="N1000" s="582"/>
      <c r="O1000" s="582"/>
    </row>
    <row r="1001" customHeight="1" spans="1:15">
      <c r="A1001" s="587"/>
      <c r="K1001" s="582"/>
      <c r="L1001" s="582"/>
      <c r="M1001" s="582"/>
      <c r="N1001" s="582"/>
      <c r="O1001" s="582"/>
    </row>
    <row r="1002" customHeight="1" spans="1:15">
      <c r="A1002" s="587"/>
      <c r="K1002" s="582"/>
      <c r="L1002" s="582"/>
      <c r="M1002" s="582"/>
      <c r="N1002" s="582"/>
      <c r="O1002" s="582"/>
    </row>
    <row r="1003" customHeight="1" spans="1:15">
      <c r="A1003" s="587"/>
      <c r="K1003" s="582"/>
      <c r="L1003" s="582"/>
      <c r="M1003" s="582"/>
      <c r="N1003" s="582"/>
      <c r="O1003" s="582"/>
    </row>
    <row r="1004" customHeight="1" spans="1:15">
      <c r="A1004" s="587"/>
      <c r="K1004" s="582"/>
      <c r="L1004" s="582"/>
      <c r="M1004" s="582"/>
      <c r="N1004" s="582"/>
      <c r="O1004" s="582"/>
    </row>
    <row r="1005" customHeight="1" spans="1:15">
      <c r="A1005" s="587"/>
      <c r="K1005" s="582"/>
      <c r="L1005" s="582"/>
      <c r="M1005" s="582"/>
      <c r="N1005" s="582"/>
      <c r="O1005" s="582"/>
    </row>
    <row r="1006" customHeight="1" spans="1:15">
      <c r="A1006" s="587"/>
      <c r="K1006" s="582"/>
      <c r="L1006" s="582"/>
      <c r="M1006" s="582"/>
      <c r="N1006" s="582"/>
      <c r="O1006" s="582"/>
    </row>
    <row r="1007" customHeight="1" spans="1:15">
      <c r="A1007" s="587"/>
      <c r="K1007" s="582"/>
      <c r="L1007" s="582"/>
      <c r="M1007" s="582"/>
      <c r="N1007" s="582"/>
      <c r="O1007" s="582"/>
    </row>
    <row r="1008" customHeight="1" spans="1:15">
      <c r="A1008" s="587"/>
      <c r="K1008" s="582"/>
      <c r="L1008" s="582"/>
      <c r="M1008" s="582"/>
      <c r="N1008" s="582"/>
      <c r="O1008" s="582"/>
    </row>
    <row r="1009" customHeight="1" spans="1:15">
      <c r="A1009" s="587"/>
      <c r="K1009" s="582"/>
      <c r="L1009" s="582"/>
      <c r="M1009" s="582"/>
      <c r="N1009" s="582"/>
      <c r="O1009" s="582"/>
    </row>
    <row r="1010" customHeight="1" spans="1:15">
      <c r="A1010" s="587"/>
      <c r="K1010" s="582"/>
      <c r="L1010" s="582"/>
      <c r="M1010" s="582"/>
      <c r="N1010" s="582"/>
      <c r="O1010" s="582"/>
    </row>
    <row r="1011" customHeight="1" spans="1:15">
      <c r="A1011" s="587"/>
      <c r="K1011" s="582"/>
      <c r="L1011" s="582"/>
      <c r="M1011" s="582"/>
      <c r="N1011" s="582"/>
      <c r="O1011" s="582"/>
    </row>
    <row r="1012" customHeight="1" spans="1:15">
      <c r="A1012" s="587"/>
      <c r="K1012" s="582"/>
      <c r="L1012" s="582"/>
      <c r="M1012" s="582"/>
      <c r="N1012" s="582"/>
      <c r="O1012" s="582"/>
    </row>
    <row r="1013" customHeight="1" spans="1:15">
      <c r="A1013" s="587"/>
      <c r="K1013" s="582"/>
      <c r="L1013" s="582"/>
      <c r="M1013" s="582"/>
      <c r="N1013" s="582"/>
      <c r="O1013" s="582"/>
    </row>
    <row r="1014" customHeight="1" spans="1:15">
      <c r="A1014" s="587"/>
      <c r="K1014" s="582"/>
      <c r="L1014" s="582"/>
      <c r="M1014" s="582"/>
      <c r="N1014" s="582"/>
      <c r="O1014" s="582"/>
    </row>
    <row r="1015" customHeight="1" spans="1:15">
      <c r="A1015" s="587"/>
      <c r="K1015" s="582"/>
      <c r="L1015" s="582"/>
      <c r="M1015" s="582"/>
      <c r="N1015" s="582"/>
      <c r="O1015" s="582"/>
    </row>
    <row r="1016" customHeight="1" spans="1:15">
      <c r="A1016" s="587"/>
      <c r="K1016" s="582"/>
      <c r="L1016" s="582"/>
      <c r="M1016" s="582"/>
      <c r="N1016" s="582"/>
      <c r="O1016" s="582"/>
    </row>
    <row r="1017" customHeight="1" spans="1:15">
      <c r="A1017" s="587"/>
      <c r="K1017" s="582"/>
      <c r="L1017" s="582"/>
      <c r="M1017" s="582"/>
      <c r="N1017" s="582"/>
      <c r="O1017" s="582"/>
    </row>
    <row r="1018" customHeight="1" spans="1:15">
      <c r="A1018" s="587"/>
      <c r="K1018" s="582"/>
      <c r="L1018" s="582"/>
      <c r="M1018" s="582"/>
      <c r="N1018" s="582"/>
      <c r="O1018" s="582"/>
    </row>
    <row r="1019" customHeight="1" spans="1:15">
      <c r="A1019" s="587"/>
      <c r="K1019" s="582"/>
      <c r="L1019" s="582"/>
      <c r="M1019" s="582"/>
      <c r="N1019" s="582"/>
      <c r="O1019" s="582"/>
    </row>
    <row r="1020" customHeight="1" spans="1:15">
      <c r="A1020" s="587"/>
      <c r="K1020" s="582"/>
      <c r="L1020" s="582"/>
      <c r="M1020" s="582"/>
      <c r="N1020" s="582"/>
      <c r="O1020" s="582"/>
    </row>
    <row r="1021" customHeight="1" spans="1:15">
      <c r="A1021" s="587"/>
      <c r="K1021" s="582"/>
      <c r="L1021" s="582"/>
      <c r="M1021" s="582"/>
      <c r="N1021" s="582"/>
      <c r="O1021" s="582"/>
    </row>
    <row r="1022" customHeight="1" spans="1:15">
      <c r="A1022" s="587"/>
      <c r="K1022" s="582"/>
      <c r="L1022" s="582"/>
      <c r="M1022" s="582"/>
      <c r="N1022" s="582"/>
      <c r="O1022" s="582"/>
    </row>
    <row r="1023" customHeight="1" spans="1:15">
      <c r="A1023" s="587"/>
      <c r="K1023" s="582"/>
      <c r="L1023" s="582"/>
      <c r="M1023" s="582"/>
      <c r="N1023" s="582"/>
      <c r="O1023" s="582"/>
    </row>
    <row r="1024" customHeight="1" spans="1:15">
      <c r="A1024" s="587"/>
      <c r="K1024" s="582"/>
      <c r="L1024" s="582"/>
      <c r="M1024" s="582"/>
      <c r="N1024" s="582"/>
      <c r="O1024" s="582"/>
    </row>
    <row r="1025" customHeight="1" spans="1:15">
      <c r="A1025" s="587"/>
      <c r="K1025" s="582"/>
      <c r="L1025" s="582"/>
      <c r="M1025" s="582"/>
      <c r="N1025" s="582"/>
      <c r="O1025" s="582"/>
    </row>
    <row r="1026" customHeight="1" spans="1:15">
      <c r="A1026" s="587"/>
      <c r="K1026" s="582"/>
      <c r="L1026" s="582"/>
      <c r="M1026" s="582"/>
      <c r="N1026" s="582"/>
      <c r="O1026" s="582"/>
    </row>
    <row r="1027" customHeight="1" spans="1:15">
      <c r="A1027" s="587"/>
      <c r="K1027" s="582"/>
      <c r="L1027" s="582"/>
      <c r="M1027" s="582"/>
      <c r="N1027" s="582"/>
      <c r="O1027" s="582"/>
    </row>
    <row r="1028" customHeight="1" spans="1:15">
      <c r="A1028" s="587"/>
      <c r="K1028" s="582"/>
      <c r="L1028" s="582"/>
      <c r="M1028" s="582"/>
      <c r="N1028" s="582"/>
      <c r="O1028" s="582"/>
    </row>
    <row r="1029" customHeight="1" spans="1:15">
      <c r="A1029" s="587"/>
      <c r="K1029" s="582"/>
      <c r="L1029" s="582"/>
      <c r="M1029" s="582"/>
      <c r="N1029" s="582"/>
      <c r="O1029" s="582"/>
    </row>
    <row r="1030" customHeight="1" spans="1:15">
      <c r="A1030" s="587"/>
      <c r="K1030" s="582"/>
      <c r="L1030" s="582"/>
      <c r="M1030" s="582"/>
      <c r="N1030" s="582"/>
      <c r="O1030" s="582"/>
    </row>
    <row r="1031" customHeight="1" spans="1:15">
      <c r="A1031" s="587"/>
      <c r="K1031" s="582"/>
      <c r="L1031" s="582"/>
      <c r="M1031" s="582"/>
      <c r="N1031" s="582"/>
      <c r="O1031" s="582"/>
    </row>
    <row r="1032" customHeight="1" spans="1:15">
      <c r="A1032" s="587"/>
      <c r="K1032" s="582"/>
      <c r="L1032" s="582"/>
      <c r="M1032" s="582"/>
      <c r="N1032" s="582"/>
      <c r="O1032" s="582"/>
    </row>
    <row r="1033" customHeight="1" spans="1:15">
      <c r="A1033" s="587"/>
      <c r="K1033" s="582"/>
      <c r="L1033" s="582"/>
      <c r="M1033" s="582"/>
      <c r="N1033" s="582"/>
      <c r="O1033" s="582"/>
    </row>
    <row r="1034" customHeight="1" spans="1:15">
      <c r="A1034" s="587"/>
      <c r="K1034" s="582"/>
      <c r="L1034" s="582"/>
      <c r="M1034" s="582"/>
      <c r="N1034" s="582"/>
      <c r="O1034" s="582"/>
    </row>
    <row r="1035" customHeight="1" spans="1:15">
      <c r="A1035" s="587"/>
      <c r="K1035" s="582"/>
      <c r="L1035" s="582"/>
      <c r="M1035" s="582"/>
      <c r="N1035" s="582"/>
      <c r="O1035" s="582"/>
    </row>
    <row r="1036" customHeight="1" spans="1:15">
      <c r="A1036" s="587"/>
      <c r="K1036" s="582"/>
      <c r="L1036" s="582"/>
      <c r="M1036" s="582"/>
      <c r="N1036" s="582"/>
      <c r="O1036" s="582"/>
    </row>
    <row r="1037" customHeight="1" spans="1:15">
      <c r="A1037" s="587"/>
      <c r="K1037" s="582"/>
      <c r="L1037" s="582"/>
      <c r="M1037" s="582"/>
      <c r="N1037" s="582"/>
      <c r="O1037" s="582"/>
    </row>
    <row r="1038" customHeight="1" spans="1:15">
      <c r="A1038" s="587"/>
      <c r="K1038" s="582"/>
      <c r="L1038" s="582"/>
      <c r="M1038" s="582"/>
      <c r="N1038" s="582"/>
      <c r="O1038" s="582"/>
    </row>
    <row r="1039" customHeight="1" spans="1:15">
      <c r="A1039" s="587"/>
      <c r="K1039" s="582"/>
      <c r="L1039" s="582"/>
      <c r="M1039" s="582"/>
      <c r="N1039" s="582"/>
      <c r="O1039" s="582"/>
    </row>
    <row r="1040" customHeight="1" spans="1:15">
      <c r="A1040" s="587"/>
      <c r="K1040" s="582"/>
      <c r="L1040" s="582"/>
      <c r="M1040" s="582"/>
      <c r="N1040" s="582"/>
      <c r="O1040" s="582"/>
    </row>
    <row r="1041" customHeight="1" spans="1:15">
      <c r="A1041" s="587"/>
      <c r="K1041" s="582"/>
      <c r="L1041" s="582"/>
      <c r="M1041" s="582"/>
      <c r="N1041" s="582"/>
      <c r="O1041" s="582"/>
    </row>
    <row r="1042" customHeight="1" spans="1:15">
      <c r="A1042" s="587"/>
      <c r="K1042" s="582"/>
      <c r="L1042" s="582"/>
      <c r="M1042" s="582"/>
      <c r="N1042" s="582"/>
      <c r="O1042" s="582"/>
    </row>
    <row r="1043" customHeight="1" spans="1:15">
      <c r="A1043" s="587"/>
      <c r="K1043" s="582"/>
      <c r="L1043" s="582"/>
      <c r="M1043" s="582"/>
      <c r="N1043" s="582"/>
      <c r="O1043" s="582"/>
    </row>
    <row r="1044" customHeight="1" spans="1:15">
      <c r="A1044" s="587"/>
      <c r="K1044" s="582"/>
      <c r="L1044" s="582"/>
      <c r="M1044" s="582"/>
      <c r="N1044" s="582"/>
      <c r="O1044" s="582"/>
    </row>
    <row r="1045" customHeight="1" spans="1:15">
      <c r="A1045" s="587"/>
      <c r="K1045" s="582"/>
      <c r="L1045" s="582"/>
      <c r="M1045" s="582"/>
      <c r="N1045" s="582"/>
      <c r="O1045" s="582"/>
    </row>
    <row r="1046" customHeight="1" spans="1:15">
      <c r="A1046" s="587"/>
      <c r="K1046" s="582"/>
      <c r="L1046" s="582"/>
      <c r="M1046" s="582"/>
      <c r="N1046" s="582"/>
      <c r="O1046" s="582"/>
    </row>
    <row r="1047" customHeight="1" spans="1:15">
      <c r="A1047" s="587"/>
      <c r="K1047" s="582"/>
      <c r="L1047" s="582"/>
      <c r="M1047" s="582"/>
      <c r="N1047" s="582"/>
      <c r="O1047" s="582"/>
    </row>
    <row r="1048" customHeight="1" spans="1:15">
      <c r="A1048" s="587"/>
      <c r="K1048" s="582"/>
      <c r="L1048" s="582"/>
      <c r="M1048" s="582"/>
      <c r="N1048" s="582"/>
      <c r="O1048" s="582"/>
    </row>
    <row r="1049" customHeight="1" spans="1:15">
      <c r="A1049" s="587"/>
      <c r="K1049" s="582"/>
      <c r="L1049" s="582"/>
      <c r="M1049" s="582"/>
      <c r="N1049" s="582"/>
      <c r="O1049" s="582"/>
    </row>
    <row r="1050" customHeight="1" spans="1:15">
      <c r="A1050" s="587"/>
      <c r="K1050" s="582"/>
      <c r="L1050" s="582"/>
      <c r="M1050" s="582"/>
      <c r="N1050" s="582"/>
      <c r="O1050" s="582"/>
    </row>
    <row r="1051" customHeight="1" spans="1:15">
      <c r="A1051" s="587"/>
      <c r="K1051" s="582"/>
      <c r="L1051" s="582"/>
      <c r="M1051" s="582"/>
      <c r="N1051" s="582"/>
      <c r="O1051" s="582"/>
    </row>
    <row r="1052" customHeight="1" spans="1:15">
      <c r="A1052" s="587"/>
      <c r="K1052" s="582"/>
      <c r="L1052" s="582"/>
      <c r="M1052" s="582"/>
      <c r="N1052" s="582"/>
      <c r="O1052" s="582"/>
    </row>
    <row r="1053" customHeight="1" spans="1:15">
      <c r="A1053" s="587"/>
      <c r="K1053" s="582"/>
      <c r="L1053" s="582"/>
      <c r="M1053" s="582"/>
      <c r="N1053" s="582"/>
      <c r="O1053" s="582"/>
    </row>
    <row r="1054" customHeight="1" spans="1:15">
      <c r="A1054" s="587"/>
      <c r="K1054" s="582"/>
      <c r="L1054" s="582"/>
      <c r="M1054" s="582"/>
      <c r="N1054" s="582"/>
      <c r="O1054" s="582"/>
    </row>
    <row r="1055" customHeight="1" spans="1:15">
      <c r="A1055" s="587"/>
      <c r="K1055" s="582"/>
      <c r="L1055" s="582"/>
      <c r="M1055" s="582"/>
      <c r="N1055" s="582"/>
      <c r="O1055" s="582"/>
    </row>
    <row r="1056" customHeight="1" spans="1:15">
      <c r="A1056" s="587"/>
      <c r="K1056" s="582"/>
      <c r="L1056" s="582"/>
      <c r="M1056" s="582"/>
      <c r="N1056" s="582"/>
      <c r="O1056" s="582"/>
    </row>
    <row r="1057" customHeight="1" spans="1:15">
      <c r="A1057" s="587"/>
      <c r="K1057" s="582"/>
      <c r="L1057" s="582"/>
      <c r="M1057" s="582"/>
      <c r="N1057" s="582"/>
      <c r="O1057" s="582"/>
    </row>
    <row r="1058" customHeight="1" spans="1:15">
      <c r="A1058" s="587"/>
      <c r="K1058" s="582"/>
      <c r="L1058" s="582"/>
      <c r="M1058" s="582"/>
      <c r="N1058" s="582"/>
      <c r="O1058" s="582"/>
    </row>
    <row r="1059" customHeight="1" spans="1:15">
      <c r="A1059" s="587"/>
      <c r="K1059" s="582"/>
      <c r="L1059" s="582"/>
      <c r="M1059" s="582"/>
      <c r="N1059" s="582"/>
      <c r="O1059" s="582"/>
    </row>
    <row r="1060" customHeight="1" spans="1:15">
      <c r="A1060" s="587"/>
      <c r="K1060" s="582"/>
      <c r="L1060" s="582"/>
      <c r="M1060" s="582"/>
      <c r="N1060" s="582"/>
      <c r="O1060" s="582"/>
    </row>
    <row r="1061" customHeight="1" spans="1:15">
      <c r="A1061" s="587"/>
      <c r="K1061" s="582"/>
      <c r="L1061" s="582"/>
      <c r="M1061" s="582"/>
      <c r="N1061" s="582"/>
      <c r="O1061" s="582"/>
    </row>
    <row r="1062" customHeight="1" spans="1:15">
      <c r="A1062" s="587"/>
      <c r="K1062" s="582"/>
      <c r="L1062" s="582"/>
      <c r="M1062" s="582"/>
      <c r="N1062" s="582"/>
      <c r="O1062" s="582"/>
    </row>
    <row r="1063" customHeight="1" spans="1:15">
      <c r="A1063" s="587"/>
      <c r="K1063" s="582"/>
      <c r="L1063" s="582"/>
      <c r="M1063" s="582"/>
      <c r="N1063" s="582"/>
      <c r="O1063" s="582"/>
    </row>
    <row r="1064" customHeight="1" spans="1:15">
      <c r="A1064" s="587"/>
      <c r="K1064" s="582"/>
      <c r="L1064" s="582"/>
      <c r="M1064" s="582"/>
      <c r="N1064" s="582"/>
      <c r="O1064" s="582"/>
    </row>
    <row r="1065" customHeight="1" spans="1:15">
      <c r="A1065" s="587"/>
      <c r="K1065" s="582"/>
      <c r="L1065" s="582"/>
      <c r="M1065" s="582"/>
      <c r="N1065" s="582"/>
      <c r="O1065" s="582"/>
    </row>
    <row r="1066" customHeight="1" spans="1:15">
      <c r="A1066" s="587"/>
      <c r="K1066" s="582"/>
      <c r="L1066" s="582"/>
      <c r="M1066" s="582"/>
      <c r="N1066" s="582"/>
      <c r="O1066" s="582"/>
    </row>
    <row r="1067" customHeight="1" spans="1:15">
      <c r="A1067" s="587"/>
      <c r="K1067" s="582"/>
      <c r="L1067" s="582"/>
      <c r="M1067" s="582"/>
      <c r="N1067" s="582"/>
      <c r="O1067" s="582"/>
    </row>
    <row r="1068" customHeight="1" spans="1:15">
      <c r="A1068" s="587"/>
      <c r="K1068" s="582"/>
      <c r="L1068" s="582"/>
      <c r="M1068" s="582"/>
      <c r="N1068" s="582"/>
      <c r="O1068" s="582"/>
    </row>
    <row r="1069" customHeight="1" spans="1:15">
      <c r="A1069" s="587"/>
      <c r="K1069" s="582"/>
      <c r="L1069" s="582"/>
      <c r="M1069" s="582"/>
      <c r="N1069" s="582"/>
      <c r="O1069" s="582"/>
    </row>
    <row r="1070" customHeight="1" spans="1:15">
      <c r="A1070" s="587"/>
      <c r="K1070" s="582"/>
      <c r="L1070" s="582"/>
      <c r="M1070" s="582"/>
      <c r="N1070" s="582"/>
      <c r="O1070" s="582"/>
    </row>
    <row r="1071" customHeight="1" spans="1:15">
      <c r="A1071" s="587"/>
      <c r="K1071" s="582"/>
      <c r="L1071" s="582"/>
      <c r="M1071" s="582"/>
      <c r="N1071" s="582"/>
      <c r="O1071" s="582"/>
    </row>
    <row r="1072" customHeight="1" spans="1:15">
      <c r="A1072" s="587"/>
      <c r="K1072" s="582"/>
      <c r="L1072" s="582"/>
      <c r="M1072" s="582"/>
      <c r="N1072" s="582"/>
      <c r="O1072" s="582"/>
    </row>
    <row r="1073" customHeight="1" spans="1:15">
      <c r="A1073" s="587"/>
      <c r="K1073" s="582"/>
      <c r="L1073" s="582"/>
      <c r="M1073" s="582"/>
      <c r="N1073" s="582"/>
      <c r="O1073" s="582"/>
    </row>
    <row r="1074" customHeight="1" spans="1:15">
      <c r="A1074" s="587"/>
      <c r="K1074" s="582"/>
      <c r="L1074" s="582"/>
      <c r="M1074" s="582"/>
      <c r="N1074" s="582"/>
      <c r="O1074" s="582"/>
    </row>
    <row r="1075" customHeight="1" spans="1:15">
      <c r="A1075" s="587"/>
      <c r="K1075" s="582"/>
      <c r="L1075" s="582"/>
      <c r="M1075" s="582"/>
      <c r="N1075" s="582"/>
      <c r="O1075" s="582"/>
    </row>
    <row r="1076" customHeight="1" spans="1:15">
      <c r="A1076" s="587"/>
      <c r="K1076" s="582"/>
      <c r="L1076" s="582"/>
      <c r="M1076" s="582"/>
      <c r="N1076" s="582"/>
      <c r="O1076" s="582"/>
    </row>
    <row r="1077" customHeight="1" spans="1:15">
      <c r="A1077" s="587"/>
      <c r="K1077" s="582"/>
      <c r="L1077" s="582"/>
      <c r="M1077" s="582"/>
      <c r="N1077" s="582"/>
      <c r="O1077" s="582"/>
    </row>
    <row r="1078" customHeight="1" spans="1:15">
      <c r="A1078" s="587"/>
      <c r="K1078" s="582"/>
      <c r="L1078" s="582"/>
      <c r="M1078" s="582"/>
      <c r="N1078" s="582"/>
      <c r="O1078" s="582"/>
    </row>
    <row r="1079" customHeight="1" spans="1:15">
      <c r="A1079" s="587"/>
      <c r="K1079" s="582"/>
      <c r="L1079" s="582"/>
      <c r="M1079" s="582"/>
      <c r="N1079" s="582"/>
      <c r="O1079" s="582"/>
    </row>
    <row r="1080" customHeight="1" spans="1:15">
      <c r="A1080" s="587"/>
      <c r="K1080" s="582"/>
      <c r="L1080" s="582"/>
      <c r="M1080" s="582"/>
      <c r="N1080" s="582"/>
      <c r="O1080" s="582"/>
    </row>
    <row r="1081" customHeight="1" spans="1:15">
      <c r="A1081" s="587"/>
      <c r="K1081" s="582"/>
      <c r="L1081" s="582"/>
      <c r="M1081" s="582"/>
      <c r="N1081" s="582"/>
      <c r="O1081" s="582"/>
    </row>
    <row r="1082" customHeight="1" spans="1:15">
      <c r="A1082" s="587"/>
      <c r="K1082" s="582"/>
      <c r="L1082" s="582"/>
      <c r="M1082" s="582"/>
      <c r="N1082" s="582"/>
      <c r="O1082" s="582"/>
    </row>
    <row r="1083" customHeight="1" spans="1:15">
      <c r="A1083" s="587"/>
      <c r="K1083" s="582"/>
      <c r="L1083" s="582"/>
      <c r="M1083" s="582"/>
      <c r="N1083" s="582"/>
      <c r="O1083" s="582"/>
    </row>
    <row r="1084" customHeight="1" spans="1:15">
      <c r="A1084" s="587"/>
      <c r="K1084" s="582"/>
      <c r="L1084" s="582"/>
      <c r="M1084" s="582"/>
      <c r="N1084" s="582"/>
      <c r="O1084" s="582"/>
    </row>
    <row r="1085" customHeight="1" spans="1:15">
      <c r="A1085" s="587"/>
      <c r="K1085" s="582"/>
      <c r="L1085" s="582"/>
      <c r="M1085" s="582"/>
      <c r="N1085" s="582"/>
      <c r="O1085" s="582"/>
    </row>
    <row r="1086" customHeight="1" spans="1:15">
      <c r="A1086" s="587"/>
      <c r="K1086" s="582"/>
      <c r="L1086" s="582"/>
      <c r="M1086" s="582"/>
      <c r="N1086" s="582"/>
      <c r="O1086" s="582"/>
    </row>
    <row r="1087" customHeight="1" spans="1:15">
      <c r="A1087" s="587"/>
      <c r="K1087" s="582"/>
      <c r="L1087" s="582"/>
      <c r="M1087" s="582"/>
      <c r="N1087" s="582"/>
      <c r="O1087" s="582"/>
    </row>
    <row r="1088" customHeight="1" spans="1:15">
      <c r="A1088" s="587"/>
      <c r="K1088" s="582"/>
      <c r="L1088" s="582"/>
      <c r="M1088" s="582"/>
      <c r="N1088" s="582"/>
      <c r="O1088" s="582"/>
    </row>
    <row r="1089" customHeight="1" spans="1:15">
      <c r="A1089" s="587"/>
      <c r="K1089" s="582"/>
      <c r="L1089" s="582"/>
      <c r="M1089" s="582"/>
      <c r="N1089" s="582"/>
      <c r="O1089" s="582"/>
    </row>
    <row r="1090" customHeight="1" spans="1:15">
      <c r="A1090" s="587"/>
      <c r="K1090" s="582"/>
      <c r="L1090" s="582"/>
      <c r="M1090" s="582"/>
      <c r="N1090" s="582"/>
      <c r="O1090" s="582"/>
    </row>
    <row r="1091" customHeight="1" spans="1:15">
      <c r="A1091" s="587"/>
      <c r="K1091" s="582"/>
      <c r="L1091" s="582"/>
      <c r="M1091" s="582"/>
      <c r="N1091" s="582"/>
      <c r="O1091" s="582"/>
    </row>
    <row r="1092" customHeight="1" spans="1:15">
      <c r="A1092" s="587"/>
      <c r="K1092" s="582"/>
      <c r="L1092" s="582"/>
      <c r="M1092" s="582"/>
      <c r="N1092" s="582"/>
      <c r="O1092" s="582"/>
    </row>
    <row r="1093" customHeight="1" spans="1:15">
      <c r="A1093" s="587"/>
      <c r="K1093" s="582"/>
      <c r="L1093" s="582"/>
      <c r="M1093" s="582"/>
      <c r="N1093" s="582"/>
      <c r="O1093" s="582"/>
    </row>
    <row r="1094" customHeight="1" spans="1:15">
      <c r="A1094" s="587"/>
      <c r="K1094" s="582"/>
      <c r="L1094" s="582"/>
      <c r="M1094" s="582"/>
      <c r="N1094" s="582"/>
      <c r="O1094" s="582"/>
    </row>
    <row r="1095" customHeight="1" spans="1:15">
      <c r="A1095" s="587"/>
      <c r="K1095" s="582"/>
      <c r="L1095" s="582"/>
      <c r="M1095" s="582"/>
      <c r="N1095" s="582"/>
      <c r="O1095" s="582"/>
    </row>
    <row r="1096" customHeight="1" spans="1:15">
      <c r="A1096" s="587"/>
      <c r="K1096" s="582"/>
      <c r="L1096" s="582"/>
      <c r="M1096" s="582"/>
      <c r="N1096" s="582"/>
      <c r="O1096" s="582"/>
    </row>
    <row r="1097" customHeight="1" spans="1:15">
      <c r="A1097" s="587"/>
      <c r="K1097" s="582"/>
      <c r="L1097" s="582"/>
      <c r="M1097" s="582"/>
      <c r="N1097" s="582"/>
      <c r="O1097" s="582"/>
    </row>
    <row r="1098" customHeight="1" spans="1:15">
      <c r="A1098" s="587"/>
      <c r="K1098" s="582"/>
      <c r="L1098" s="582"/>
      <c r="M1098" s="582"/>
      <c r="N1098" s="582"/>
      <c r="O1098" s="582"/>
    </row>
    <row r="1099" customHeight="1" spans="1:15">
      <c r="A1099" s="587"/>
      <c r="K1099" s="582"/>
      <c r="L1099" s="582"/>
      <c r="M1099" s="582"/>
      <c r="N1099" s="582"/>
      <c r="O1099" s="582"/>
    </row>
    <row r="1100" customHeight="1" spans="1:15">
      <c r="A1100" s="587"/>
      <c r="K1100" s="582"/>
      <c r="L1100" s="582"/>
      <c r="M1100" s="582"/>
      <c r="N1100" s="582"/>
      <c r="O1100" s="582"/>
    </row>
    <row r="1101" customHeight="1" spans="1:15">
      <c r="A1101" s="587"/>
      <c r="K1101" s="582"/>
      <c r="L1101" s="582"/>
      <c r="M1101" s="582"/>
      <c r="N1101" s="582"/>
      <c r="O1101" s="582"/>
    </row>
    <row r="1102" customHeight="1" spans="1:15">
      <c r="A1102" s="587"/>
      <c r="K1102" s="582"/>
      <c r="L1102" s="582"/>
      <c r="M1102" s="582"/>
      <c r="N1102" s="582"/>
      <c r="O1102" s="582"/>
    </row>
    <row r="1103" customHeight="1" spans="1:15">
      <c r="A1103" s="587"/>
      <c r="K1103" s="582"/>
      <c r="L1103" s="582"/>
      <c r="M1103" s="582"/>
      <c r="N1103" s="582"/>
      <c r="O1103" s="582"/>
    </row>
    <row r="1104" customHeight="1" spans="1:15">
      <c r="A1104" s="587"/>
      <c r="K1104" s="582"/>
      <c r="L1104" s="582"/>
      <c r="M1104" s="582"/>
      <c r="N1104" s="582"/>
      <c r="O1104" s="582"/>
    </row>
    <row r="1105" customHeight="1" spans="1:15">
      <c r="A1105" s="587"/>
      <c r="K1105" s="582"/>
      <c r="L1105" s="582"/>
      <c r="M1105" s="582"/>
      <c r="N1105" s="582"/>
      <c r="O1105" s="582"/>
    </row>
    <row r="1106" customHeight="1" spans="1:15">
      <c r="A1106" s="587"/>
      <c r="K1106" s="582"/>
      <c r="L1106" s="582"/>
      <c r="M1106" s="582"/>
      <c r="N1106" s="582"/>
      <c r="O1106" s="582"/>
    </row>
    <row r="1107" customHeight="1" spans="1:15">
      <c r="A1107" s="587"/>
      <c r="K1107" s="582"/>
      <c r="L1107" s="582"/>
      <c r="M1107" s="582"/>
      <c r="N1107" s="582"/>
      <c r="O1107" s="582"/>
    </row>
    <row r="1108" customHeight="1" spans="1:15">
      <c r="A1108" s="587"/>
      <c r="K1108" s="582"/>
      <c r="L1108" s="582"/>
      <c r="M1108" s="582"/>
      <c r="N1108" s="582"/>
      <c r="O1108" s="582"/>
    </row>
    <row r="1109" customHeight="1" spans="1:15">
      <c r="A1109" s="587"/>
      <c r="K1109" s="582"/>
      <c r="L1109" s="582"/>
      <c r="M1109" s="582"/>
      <c r="N1109" s="582"/>
      <c r="O1109" s="582"/>
    </row>
    <row r="1110" customHeight="1" spans="1:15">
      <c r="A1110" s="587"/>
      <c r="K1110" s="582"/>
      <c r="L1110" s="582"/>
      <c r="M1110" s="582"/>
      <c r="N1110" s="582"/>
      <c r="O1110" s="582"/>
    </row>
    <row r="1111" customHeight="1" spans="1:15">
      <c r="A1111" s="587"/>
      <c r="K1111" s="582"/>
      <c r="L1111" s="582"/>
      <c r="M1111" s="582"/>
      <c r="N1111" s="582"/>
      <c r="O1111" s="582"/>
    </row>
    <row r="1112" customHeight="1" spans="1:15">
      <c r="A1112" s="587"/>
      <c r="K1112" s="582"/>
      <c r="L1112" s="582"/>
      <c r="M1112" s="582"/>
      <c r="N1112" s="582"/>
      <c r="O1112" s="582"/>
    </row>
    <row r="1113" customHeight="1" spans="1:15">
      <c r="A1113" s="587"/>
      <c r="K1113" s="582"/>
      <c r="L1113" s="582"/>
      <c r="M1113" s="582"/>
      <c r="N1113" s="582"/>
      <c r="O1113" s="582"/>
    </row>
    <row r="1114" customHeight="1" spans="1:15">
      <c r="A1114" s="587"/>
      <c r="K1114" s="582"/>
      <c r="L1114" s="582"/>
      <c r="M1114" s="582"/>
      <c r="N1114" s="582"/>
      <c r="O1114" s="582"/>
    </row>
    <row r="1115" customHeight="1" spans="1:15">
      <c r="A1115" s="587"/>
      <c r="K1115" s="582"/>
      <c r="L1115" s="582"/>
      <c r="M1115" s="582"/>
      <c r="N1115" s="582"/>
      <c r="O1115" s="582"/>
    </row>
    <row r="1116" customHeight="1" spans="1:15">
      <c r="A1116" s="587"/>
      <c r="K1116" s="582"/>
      <c r="L1116" s="582"/>
      <c r="M1116" s="582"/>
      <c r="N1116" s="582"/>
      <c r="O1116" s="582"/>
    </row>
    <row r="1117" customHeight="1" spans="1:15">
      <c r="A1117" s="587"/>
      <c r="K1117" s="582"/>
      <c r="L1117" s="582"/>
      <c r="M1117" s="582"/>
      <c r="N1117" s="582"/>
      <c r="O1117" s="582"/>
    </row>
    <row r="1118" customHeight="1" spans="1:15">
      <c r="A1118" s="587"/>
      <c r="K1118" s="582"/>
      <c r="L1118" s="582"/>
      <c r="M1118" s="582"/>
      <c r="N1118" s="582"/>
      <c r="O1118" s="582"/>
    </row>
    <row r="1119" customHeight="1" spans="1:15">
      <c r="A1119" s="587"/>
      <c r="K1119" s="582"/>
      <c r="L1119" s="582"/>
      <c r="M1119" s="582"/>
      <c r="N1119" s="582"/>
      <c r="O1119" s="582"/>
    </row>
    <row r="1120" customHeight="1" spans="1:15">
      <c r="A1120" s="587"/>
      <c r="K1120" s="582"/>
      <c r="L1120" s="582"/>
      <c r="M1120" s="582"/>
      <c r="N1120" s="582"/>
      <c r="O1120" s="582"/>
    </row>
    <row r="1121" customHeight="1" spans="1:15">
      <c r="A1121" s="587"/>
      <c r="K1121" s="582"/>
      <c r="L1121" s="582"/>
      <c r="M1121" s="582"/>
      <c r="N1121" s="582"/>
      <c r="O1121" s="582"/>
    </row>
    <row r="1122" customHeight="1" spans="1:15">
      <c r="A1122" s="587"/>
      <c r="K1122" s="582"/>
      <c r="L1122" s="582"/>
      <c r="M1122" s="582"/>
      <c r="N1122" s="582"/>
      <c r="O1122" s="582"/>
    </row>
    <row r="1123" customHeight="1" spans="1:15">
      <c r="A1123" s="587"/>
      <c r="K1123" s="582"/>
      <c r="L1123" s="582"/>
      <c r="M1123" s="582"/>
      <c r="N1123" s="582"/>
      <c r="O1123" s="582"/>
    </row>
    <row r="1124" customHeight="1" spans="1:15">
      <c r="A1124" s="587"/>
      <c r="K1124" s="582"/>
      <c r="L1124" s="582"/>
      <c r="M1124" s="582"/>
      <c r="N1124" s="582"/>
      <c r="O1124" s="582"/>
    </row>
    <row r="1125" customHeight="1" spans="1:15">
      <c r="A1125" s="587"/>
      <c r="K1125" s="582"/>
      <c r="L1125" s="582"/>
      <c r="M1125" s="582"/>
      <c r="N1125" s="582"/>
      <c r="O1125" s="582"/>
    </row>
    <row r="1126" customHeight="1" spans="1:15">
      <c r="A1126" s="587"/>
      <c r="K1126" s="582"/>
      <c r="L1126" s="582"/>
      <c r="M1126" s="582"/>
      <c r="N1126" s="582"/>
      <c r="O1126" s="582"/>
    </row>
    <row r="1127" customHeight="1" spans="1:15">
      <c r="A1127" s="587"/>
      <c r="K1127" s="582"/>
      <c r="L1127" s="582"/>
      <c r="M1127" s="582"/>
      <c r="N1127" s="582"/>
      <c r="O1127" s="582"/>
    </row>
    <row r="1128" customHeight="1" spans="1:15">
      <c r="A1128" s="587"/>
      <c r="K1128" s="582"/>
      <c r="L1128" s="582"/>
      <c r="M1128" s="582"/>
      <c r="N1128" s="582"/>
      <c r="O1128" s="582"/>
    </row>
    <row r="1129" customHeight="1" spans="1:15">
      <c r="A1129" s="587"/>
      <c r="K1129" s="582"/>
      <c r="L1129" s="582"/>
      <c r="M1129" s="582"/>
      <c r="N1129" s="582"/>
      <c r="O1129" s="582"/>
    </row>
    <row r="1130" customHeight="1" spans="1:15">
      <c r="A1130" s="587"/>
      <c r="K1130" s="582"/>
      <c r="L1130" s="582"/>
      <c r="M1130" s="582"/>
      <c r="N1130" s="582"/>
      <c r="O1130" s="582"/>
    </row>
    <row r="1131" customHeight="1" spans="1:15">
      <c r="A1131" s="587"/>
      <c r="K1131" s="582"/>
      <c r="L1131" s="582"/>
      <c r="M1131" s="582"/>
      <c r="N1131" s="582"/>
      <c r="O1131" s="582"/>
    </row>
    <row r="1132" customHeight="1" spans="1:15">
      <c r="A1132" s="587"/>
      <c r="K1132" s="582"/>
      <c r="L1132" s="582"/>
      <c r="M1132" s="582"/>
      <c r="N1132" s="582"/>
      <c r="O1132" s="582"/>
    </row>
    <row r="1133" customHeight="1" spans="1:15">
      <c r="A1133" s="587"/>
      <c r="K1133" s="582"/>
      <c r="L1133" s="582"/>
      <c r="M1133" s="582"/>
      <c r="N1133" s="582"/>
      <c r="O1133" s="582"/>
    </row>
    <row r="1134" customHeight="1" spans="1:15">
      <c r="A1134" s="587"/>
      <c r="K1134" s="582"/>
      <c r="L1134" s="582"/>
      <c r="M1134" s="582"/>
      <c r="N1134" s="582"/>
      <c r="O1134" s="582"/>
    </row>
    <row r="1135" customHeight="1" spans="1:15">
      <c r="A1135" s="587"/>
      <c r="K1135" s="582"/>
      <c r="L1135" s="582"/>
      <c r="M1135" s="582"/>
      <c r="N1135" s="582"/>
      <c r="O1135" s="582"/>
    </row>
    <row r="1136" customHeight="1" spans="1:15">
      <c r="A1136" s="587"/>
      <c r="K1136" s="582"/>
      <c r="L1136" s="582"/>
      <c r="M1136" s="582"/>
      <c r="N1136" s="582"/>
      <c r="O1136" s="582"/>
    </row>
    <row r="1137" customHeight="1" spans="1:15">
      <c r="A1137" s="587"/>
      <c r="K1137" s="582"/>
      <c r="L1137" s="582"/>
      <c r="M1137" s="582"/>
      <c r="N1137" s="582"/>
      <c r="O1137" s="582"/>
    </row>
    <row r="1138" customHeight="1" spans="1:15">
      <c r="A1138" s="587"/>
      <c r="K1138" s="582"/>
      <c r="L1138" s="582"/>
      <c r="M1138" s="582"/>
      <c r="N1138" s="582"/>
      <c r="O1138" s="582"/>
    </row>
    <row r="1139" customHeight="1" spans="1:15">
      <c r="A1139" s="587"/>
      <c r="K1139" s="582"/>
      <c r="L1139" s="582"/>
      <c r="M1139" s="582"/>
      <c r="N1139" s="582"/>
      <c r="O1139" s="582"/>
    </row>
    <row r="1140" customHeight="1" spans="1:15">
      <c r="A1140" s="587"/>
      <c r="K1140" s="582"/>
      <c r="L1140" s="582"/>
      <c r="M1140" s="582"/>
      <c r="N1140" s="582"/>
      <c r="O1140" s="582"/>
    </row>
    <row r="1141" customHeight="1" spans="1:15">
      <c r="A1141" s="587"/>
      <c r="K1141" s="582"/>
      <c r="L1141" s="582"/>
      <c r="M1141" s="582"/>
      <c r="N1141" s="582"/>
      <c r="O1141" s="582"/>
    </row>
    <row r="1142" customHeight="1" spans="1:15">
      <c r="A1142" s="587"/>
      <c r="K1142" s="582"/>
      <c r="L1142" s="582"/>
      <c r="M1142" s="582"/>
      <c r="N1142" s="582"/>
      <c r="O1142" s="582"/>
    </row>
    <row r="1143" customHeight="1" spans="1:15">
      <c r="A1143" s="587"/>
      <c r="K1143" s="582"/>
      <c r="L1143" s="582"/>
      <c r="M1143" s="582"/>
      <c r="N1143" s="582"/>
      <c r="O1143" s="582"/>
    </row>
    <row r="1144" customHeight="1" spans="1:15">
      <c r="A1144" s="587"/>
      <c r="K1144" s="582"/>
      <c r="L1144" s="582"/>
      <c r="M1144" s="582"/>
      <c r="N1144" s="582"/>
      <c r="O1144" s="582"/>
    </row>
    <row r="1145" customHeight="1" spans="1:15">
      <c r="A1145" s="587"/>
      <c r="K1145" s="582"/>
      <c r="L1145" s="582"/>
      <c r="M1145" s="582"/>
      <c r="N1145" s="582"/>
      <c r="O1145" s="582"/>
    </row>
    <row r="1146" customHeight="1" spans="1:15">
      <c r="A1146" s="587"/>
      <c r="K1146" s="582"/>
      <c r="L1146" s="582"/>
      <c r="M1146" s="582"/>
      <c r="N1146" s="582"/>
      <c r="O1146" s="582"/>
    </row>
    <row r="1147" customHeight="1" spans="1:15">
      <c r="A1147" s="587"/>
      <c r="K1147" s="582"/>
      <c r="L1147" s="582"/>
      <c r="M1147" s="582"/>
      <c r="N1147" s="582"/>
      <c r="O1147" s="582"/>
    </row>
    <row r="1148" customHeight="1" spans="1:15">
      <c r="A1148" s="587"/>
      <c r="K1148" s="582"/>
      <c r="L1148" s="582"/>
      <c r="M1148" s="582"/>
      <c r="N1148" s="582"/>
      <c r="O1148" s="582"/>
    </row>
    <row r="1149" customHeight="1" spans="1:15">
      <c r="A1149" s="587"/>
      <c r="K1149" s="582"/>
      <c r="L1149" s="582"/>
      <c r="M1149" s="582"/>
      <c r="N1149" s="582"/>
      <c r="O1149" s="582"/>
    </row>
    <row r="1150" customHeight="1" spans="1:15">
      <c r="A1150" s="587"/>
      <c r="K1150" s="582"/>
      <c r="L1150" s="582"/>
      <c r="M1150" s="582"/>
      <c r="N1150" s="582"/>
      <c r="O1150" s="582"/>
    </row>
    <row r="1151" customHeight="1" spans="1:15">
      <c r="A1151" s="587"/>
      <c r="K1151" s="582"/>
      <c r="L1151" s="582"/>
      <c r="M1151" s="582"/>
      <c r="N1151" s="582"/>
      <c r="O1151" s="582"/>
    </row>
    <row r="1152" customHeight="1" spans="1:15">
      <c r="A1152" s="587"/>
      <c r="K1152" s="582"/>
      <c r="L1152" s="582"/>
      <c r="M1152" s="582"/>
      <c r="N1152" s="582"/>
      <c r="O1152" s="582"/>
    </row>
    <row r="1153" customHeight="1" spans="1:15">
      <c r="A1153" s="587"/>
      <c r="K1153" s="582"/>
      <c r="L1153" s="582"/>
      <c r="M1153" s="582"/>
      <c r="N1153" s="582"/>
      <c r="O1153" s="582"/>
    </row>
    <row r="1154" customHeight="1" spans="1:15">
      <c r="A1154" s="587"/>
      <c r="K1154" s="582"/>
      <c r="L1154" s="582"/>
      <c r="M1154" s="582"/>
      <c r="N1154" s="582"/>
      <c r="O1154" s="582"/>
    </row>
    <row r="1155" customHeight="1" spans="1:15">
      <c r="A1155" s="587"/>
      <c r="K1155" s="582"/>
      <c r="L1155" s="582"/>
      <c r="M1155" s="582"/>
      <c r="N1155" s="582"/>
      <c r="O1155" s="582"/>
    </row>
    <row r="1156" customHeight="1" spans="1:15">
      <c r="A1156" s="587"/>
      <c r="K1156" s="582"/>
      <c r="L1156" s="582"/>
      <c r="M1156" s="582"/>
      <c r="N1156" s="582"/>
      <c r="O1156" s="582"/>
    </row>
    <row r="1157" customHeight="1" spans="1:15">
      <c r="A1157" s="587"/>
      <c r="K1157" s="582"/>
      <c r="L1157" s="582"/>
      <c r="M1157" s="582"/>
      <c r="N1157" s="582"/>
      <c r="O1157" s="582"/>
    </row>
    <row r="1158" customHeight="1" spans="1:15">
      <c r="A1158" s="587"/>
      <c r="K1158" s="582"/>
      <c r="L1158" s="582"/>
      <c r="M1158" s="582"/>
      <c r="N1158" s="582"/>
      <c r="O1158" s="582"/>
    </row>
    <row r="1159" customHeight="1" spans="1:15">
      <c r="A1159" s="587"/>
      <c r="K1159" s="582"/>
      <c r="L1159" s="582"/>
      <c r="M1159" s="582"/>
      <c r="N1159" s="582"/>
      <c r="O1159" s="582"/>
    </row>
    <row r="1160" customHeight="1" spans="1:15">
      <c r="A1160" s="587"/>
      <c r="K1160" s="582"/>
      <c r="L1160" s="582"/>
      <c r="M1160" s="582"/>
      <c r="N1160" s="582"/>
      <c r="O1160" s="582"/>
    </row>
    <row r="1161" customHeight="1" spans="1:15">
      <c r="A1161" s="587"/>
      <c r="K1161" s="582"/>
      <c r="L1161" s="582"/>
      <c r="M1161" s="582"/>
      <c r="N1161" s="582"/>
      <c r="O1161" s="582"/>
    </row>
    <row r="1162" customHeight="1" spans="1:15">
      <c r="A1162" s="587"/>
      <c r="K1162" s="582"/>
      <c r="L1162" s="582"/>
      <c r="M1162" s="582"/>
      <c r="N1162" s="582"/>
      <c r="O1162" s="582"/>
    </row>
    <row r="1163" customHeight="1" spans="1:15">
      <c r="A1163" s="587"/>
      <c r="K1163" s="582"/>
      <c r="L1163" s="582"/>
      <c r="M1163" s="582"/>
      <c r="N1163" s="582"/>
      <c r="O1163" s="582"/>
    </row>
    <row r="1164" customHeight="1" spans="1:15">
      <c r="A1164" s="587"/>
      <c r="K1164" s="582"/>
      <c r="L1164" s="582"/>
      <c r="M1164" s="582"/>
      <c r="N1164" s="582"/>
      <c r="O1164" s="582"/>
    </row>
    <row r="1165" customHeight="1" spans="1:15">
      <c r="A1165" s="587"/>
      <c r="K1165" s="582"/>
      <c r="L1165" s="582"/>
      <c r="M1165" s="582"/>
      <c r="N1165" s="582"/>
      <c r="O1165" s="582"/>
    </row>
    <row r="1166" customHeight="1" spans="1:15">
      <c r="A1166" s="587"/>
      <c r="K1166" s="582"/>
      <c r="L1166" s="582"/>
      <c r="M1166" s="582"/>
      <c r="N1166" s="582"/>
      <c r="O1166" s="582"/>
    </row>
    <row r="1167" customHeight="1" spans="1:15">
      <c r="A1167" s="587"/>
      <c r="K1167" s="582"/>
      <c r="L1167" s="582"/>
      <c r="M1167" s="582"/>
      <c r="N1167" s="582"/>
      <c r="O1167" s="582"/>
    </row>
    <row r="1168" customHeight="1" spans="1:15">
      <c r="A1168" s="587"/>
      <c r="K1168" s="582"/>
      <c r="L1168" s="582"/>
      <c r="M1168" s="582"/>
      <c r="N1168" s="582"/>
      <c r="O1168" s="582"/>
    </row>
    <row r="1169" customHeight="1" spans="1:15">
      <c r="A1169" s="587"/>
      <c r="K1169" s="582"/>
      <c r="L1169" s="582"/>
      <c r="M1169" s="582"/>
      <c r="N1169" s="582"/>
      <c r="O1169" s="582"/>
    </row>
    <row r="1170" customHeight="1" spans="1:15">
      <c r="A1170" s="587"/>
      <c r="K1170" s="582"/>
      <c r="L1170" s="582"/>
      <c r="M1170" s="582"/>
      <c r="N1170" s="582"/>
      <c r="O1170" s="582"/>
    </row>
    <row r="1171" customHeight="1" spans="1:15">
      <c r="A1171" s="587"/>
      <c r="K1171" s="582"/>
      <c r="L1171" s="582"/>
      <c r="M1171" s="582"/>
      <c r="N1171" s="582"/>
      <c r="O1171" s="582"/>
    </row>
    <row r="1172" customHeight="1" spans="1:15">
      <c r="A1172" s="587"/>
      <c r="K1172" s="582"/>
      <c r="L1172" s="582"/>
      <c r="M1172" s="582"/>
      <c r="N1172" s="582"/>
      <c r="O1172" s="582"/>
    </row>
    <row r="1173" customHeight="1" spans="1:15">
      <c r="A1173" s="587"/>
      <c r="K1173" s="582"/>
      <c r="L1173" s="582"/>
      <c r="M1173" s="582"/>
      <c r="N1173" s="582"/>
      <c r="O1173" s="582"/>
    </row>
    <row r="1174" customHeight="1" spans="1:15">
      <c r="A1174" s="587"/>
      <c r="K1174" s="582"/>
      <c r="L1174" s="582"/>
      <c r="M1174" s="582"/>
      <c r="N1174" s="582"/>
      <c r="O1174" s="582"/>
    </row>
    <row r="1175" customHeight="1" spans="1:15">
      <c r="A1175" s="587"/>
      <c r="K1175" s="582"/>
      <c r="L1175" s="582"/>
      <c r="M1175" s="582"/>
      <c r="N1175" s="582"/>
      <c r="O1175" s="582"/>
    </row>
    <row r="1176" customHeight="1" spans="1:15">
      <c r="A1176" s="587"/>
      <c r="K1176" s="582"/>
      <c r="L1176" s="582"/>
      <c r="M1176" s="582"/>
      <c r="N1176" s="582"/>
      <c r="O1176" s="582"/>
    </row>
    <row r="1177" customHeight="1" spans="1:15">
      <c r="A1177" s="587"/>
      <c r="K1177" s="582"/>
      <c r="L1177" s="582"/>
      <c r="M1177" s="582"/>
      <c r="N1177" s="582"/>
      <c r="O1177" s="582"/>
    </row>
    <row r="1178" customHeight="1" spans="1:15">
      <c r="A1178" s="587"/>
      <c r="K1178" s="582"/>
      <c r="L1178" s="582"/>
      <c r="M1178" s="582"/>
      <c r="N1178" s="582"/>
      <c r="O1178" s="582"/>
    </row>
    <row r="1179" customHeight="1" spans="1:15">
      <c r="A1179" s="587"/>
      <c r="K1179" s="582"/>
      <c r="L1179" s="582"/>
      <c r="M1179" s="582"/>
      <c r="N1179" s="582"/>
      <c r="O1179" s="582"/>
    </row>
    <row r="1180" customHeight="1" spans="1:15">
      <c r="A1180" s="587"/>
      <c r="K1180" s="582"/>
      <c r="L1180" s="582"/>
      <c r="M1180" s="582"/>
      <c r="N1180" s="582"/>
      <c r="O1180" s="582"/>
    </row>
    <row r="1181" customHeight="1" spans="1:15">
      <c r="A1181" s="587"/>
      <c r="K1181" s="582"/>
      <c r="L1181" s="582"/>
      <c r="M1181" s="582"/>
      <c r="N1181" s="582"/>
      <c r="O1181" s="582"/>
    </row>
    <row r="1182" customHeight="1" spans="1:15">
      <c r="A1182" s="587"/>
      <c r="K1182" s="582"/>
      <c r="L1182" s="582"/>
      <c r="M1182" s="582"/>
      <c r="N1182" s="582"/>
      <c r="O1182" s="582"/>
    </row>
    <row r="1183" customHeight="1" spans="1:15">
      <c r="A1183" s="587"/>
      <c r="K1183" s="582"/>
      <c r="L1183" s="582"/>
      <c r="M1183" s="582"/>
      <c r="N1183" s="582"/>
      <c r="O1183" s="582"/>
    </row>
    <row r="1184" customHeight="1" spans="1:15">
      <c r="A1184" s="587"/>
      <c r="K1184" s="582"/>
      <c r="L1184" s="582"/>
      <c r="M1184" s="582"/>
      <c r="N1184" s="582"/>
      <c r="O1184" s="582"/>
    </row>
    <row r="1185" customHeight="1" spans="1:15">
      <c r="A1185" s="587"/>
      <c r="K1185" s="582"/>
      <c r="L1185" s="582"/>
      <c r="M1185" s="582"/>
      <c r="N1185" s="582"/>
      <c r="O1185" s="582"/>
    </row>
    <row r="1186" customHeight="1" spans="1:15">
      <c r="A1186" s="587"/>
      <c r="K1186" s="582"/>
      <c r="L1186" s="582"/>
      <c r="M1186" s="582"/>
      <c r="N1186" s="582"/>
      <c r="O1186" s="582"/>
    </row>
    <row r="1187" customHeight="1" spans="1:15">
      <c r="A1187" s="587"/>
      <c r="K1187" s="582"/>
      <c r="L1187" s="582"/>
      <c r="M1187" s="582"/>
      <c r="N1187" s="582"/>
      <c r="O1187" s="582"/>
    </row>
    <row r="1188" customHeight="1" spans="1:15">
      <c r="A1188" s="587"/>
      <c r="K1188" s="582"/>
      <c r="L1188" s="582"/>
      <c r="M1188" s="582"/>
      <c r="N1188" s="582"/>
      <c r="O1188" s="582"/>
    </row>
    <row r="1189" customHeight="1" spans="1:15">
      <c r="A1189" s="587"/>
      <c r="K1189" s="582"/>
      <c r="L1189" s="582"/>
      <c r="M1189" s="582"/>
      <c r="N1189" s="582"/>
      <c r="O1189" s="582"/>
    </row>
    <row r="1190" customHeight="1" spans="1:15">
      <c r="A1190" s="587"/>
      <c r="K1190" s="582"/>
      <c r="L1190" s="582"/>
      <c r="M1190" s="582"/>
      <c r="N1190" s="582"/>
      <c r="O1190" s="582"/>
    </row>
    <row r="1191" customHeight="1" spans="1:15">
      <c r="A1191" s="587"/>
      <c r="K1191" s="582"/>
      <c r="L1191" s="582"/>
      <c r="M1191" s="582"/>
      <c r="N1191" s="582"/>
      <c r="O1191" s="582"/>
    </row>
    <row r="1192" customHeight="1" spans="1:15">
      <c r="A1192" s="587"/>
      <c r="K1192" s="582"/>
      <c r="L1192" s="582"/>
      <c r="M1192" s="582"/>
      <c r="N1192" s="582"/>
      <c r="O1192" s="582"/>
    </row>
    <row r="1193" customHeight="1" spans="1:15">
      <c r="A1193" s="587"/>
      <c r="K1193" s="582"/>
      <c r="L1193" s="582"/>
      <c r="M1193" s="582"/>
      <c r="N1193" s="582"/>
      <c r="O1193" s="582"/>
    </row>
    <row r="1194" customHeight="1" spans="1:15">
      <c r="A1194" s="587"/>
      <c r="K1194" s="582"/>
      <c r="L1194" s="582"/>
      <c r="M1194" s="582"/>
      <c r="N1194" s="582"/>
      <c r="O1194" s="582"/>
    </row>
    <row r="1195" customHeight="1" spans="1:15">
      <c r="A1195" s="587"/>
      <c r="K1195" s="582"/>
      <c r="L1195" s="582"/>
      <c r="M1195" s="582"/>
      <c r="N1195" s="582"/>
      <c r="O1195" s="582"/>
    </row>
    <row r="1196" customHeight="1" spans="1:15">
      <c r="A1196" s="587"/>
      <c r="K1196" s="582"/>
      <c r="L1196" s="582"/>
      <c r="M1196" s="582"/>
      <c r="N1196" s="582"/>
      <c r="O1196" s="582"/>
    </row>
    <row r="1197" customHeight="1" spans="1:15">
      <c r="A1197" s="587"/>
      <c r="K1197" s="582"/>
      <c r="L1197" s="582"/>
      <c r="M1197" s="582"/>
      <c r="N1197" s="582"/>
      <c r="O1197" s="582"/>
    </row>
    <row r="1198" customHeight="1" spans="1:15">
      <c r="A1198" s="587"/>
      <c r="K1198" s="582"/>
      <c r="L1198" s="582"/>
      <c r="M1198" s="582"/>
      <c r="N1198" s="582"/>
      <c r="O1198" s="582"/>
    </row>
    <row r="1199" customHeight="1" spans="1:15">
      <c r="A1199" s="587"/>
      <c r="K1199" s="582"/>
      <c r="L1199" s="582"/>
      <c r="M1199" s="582"/>
      <c r="N1199" s="582"/>
      <c r="O1199" s="582"/>
    </row>
    <row r="1200" customHeight="1" spans="1:15">
      <c r="A1200" s="587"/>
      <c r="K1200" s="582"/>
      <c r="L1200" s="582"/>
      <c r="M1200" s="582"/>
      <c r="N1200" s="582"/>
      <c r="O1200" s="582"/>
    </row>
    <row r="1201" customHeight="1" spans="1:15">
      <c r="A1201" s="587"/>
      <c r="K1201" s="582"/>
      <c r="L1201" s="582"/>
      <c r="M1201" s="582"/>
      <c r="N1201" s="582"/>
      <c r="O1201" s="582"/>
    </row>
    <row r="1202" customHeight="1" spans="1:15">
      <c r="A1202" s="587"/>
      <c r="K1202" s="582"/>
      <c r="L1202" s="582"/>
      <c r="M1202" s="582"/>
      <c r="N1202" s="582"/>
      <c r="O1202" s="582"/>
    </row>
    <row r="1203" customHeight="1" spans="1:15">
      <c r="A1203" s="587"/>
      <c r="K1203" s="582"/>
      <c r="L1203" s="582"/>
      <c r="M1203" s="582"/>
      <c r="N1203" s="582"/>
      <c r="O1203" s="582"/>
    </row>
    <row r="1204" customHeight="1" spans="1:15">
      <c r="A1204" s="587"/>
      <c r="K1204" s="582"/>
      <c r="L1204" s="582"/>
      <c r="M1204" s="582"/>
      <c r="N1204" s="582"/>
      <c r="O1204" s="582"/>
    </row>
    <row r="1205" customHeight="1" spans="1:15">
      <c r="A1205" s="587"/>
      <c r="K1205" s="582"/>
      <c r="L1205" s="582"/>
      <c r="M1205" s="582"/>
      <c r="N1205" s="582"/>
      <c r="O1205" s="582"/>
    </row>
    <row r="1206" customHeight="1" spans="1:15">
      <c r="A1206" s="587"/>
      <c r="K1206" s="582"/>
      <c r="L1206" s="582"/>
      <c r="M1206" s="582"/>
      <c r="N1206" s="582"/>
      <c r="O1206" s="582"/>
    </row>
    <row r="1207" customHeight="1" spans="1:15">
      <c r="A1207" s="587"/>
      <c r="K1207" s="582"/>
      <c r="L1207" s="582"/>
      <c r="M1207" s="582"/>
      <c r="N1207" s="582"/>
      <c r="O1207" s="582"/>
    </row>
    <row r="1208" customHeight="1" spans="1:15">
      <c r="A1208" s="587"/>
      <c r="K1208" s="582"/>
      <c r="L1208" s="582"/>
      <c r="M1208" s="582"/>
      <c r="N1208" s="582"/>
      <c r="O1208" s="582"/>
    </row>
    <row r="1209" customHeight="1" spans="1:15">
      <c r="A1209" s="587"/>
      <c r="K1209" s="582"/>
      <c r="L1209" s="582"/>
      <c r="M1209" s="582"/>
      <c r="N1209" s="582"/>
      <c r="O1209" s="582"/>
    </row>
    <row r="1210" customHeight="1" spans="1:15">
      <c r="A1210" s="587"/>
      <c r="K1210" s="582"/>
      <c r="L1210" s="582"/>
      <c r="M1210" s="582"/>
      <c r="N1210" s="582"/>
      <c r="O1210" s="582"/>
    </row>
    <row r="1211" customHeight="1" spans="1:15">
      <c r="A1211" s="587"/>
      <c r="K1211" s="582"/>
      <c r="L1211" s="582"/>
      <c r="M1211" s="582"/>
      <c r="N1211" s="582"/>
      <c r="O1211" s="582"/>
    </row>
    <row r="1212" customHeight="1" spans="1:15">
      <c r="A1212" s="587"/>
      <c r="K1212" s="582"/>
      <c r="L1212" s="582"/>
      <c r="M1212" s="582"/>
      <c r="N1212" s="582"/>
      <c r="O1212" s="582"/>
    </row>
    <row r="1213" customHeight="1" spans="1:15">
      <c r="A1213" s="587"/>
      <c r="K1213" s="582"/>
      <c r="L1213" s="582"/>
      <c r="M1213" s="582"/>
      <c r="N1213" s="582"/>
      <c r="O1213" s="582"/>
    </row>
    <row r="1214" customHeight="1" spans="1:15">
      <c r="A1214" s="587"/>
      <c r="K1214" s="582"/>
      <c r="L1214" s="582"/>
      <c r="M1214" s="582"/>
      <c r="N1214" s="582"/>
      <c r="O1214" s="582"/>
    </row>
    <row r="1215" customHeight="1" spans="1:15">
      <c r="A1215" s="587"/>
      <c r="K1215" s="582"/>
      <c r="L1215" s="582"/>
      <c r="M1215" s="582"/>
      <c r="N1215" s="582"/>
      <c r="O1215" s="582"/>
    </row>
    <row r="1216" customHeight="1" spans="1:15">
      <c r="A1216" s="587"/>
      <c r="K1216" s="582"/>
      <c r="L1216" s="582"/>
      <c r="M1216" s="582"/>
      <c r="N1216" s="582"/>
      <c r="O1216" s="582"/>
    </row>
    <row r="1217" customHeight="1" spans="1:15">
      <c r="A1217" s="587"/>
      <c r="K1217" s="582"/>
      <c r="L1217" s="582"/>
      <c r="M1217" s="582"/>
      <c r="N1217" s="582"/>
      <c r="O1217" s="582"/>
    </row>
    <row r="1218" customHeight="1" spans="1:15">
      <c r="A1218" s="587"/>
      <c r="K1218" s="582"/>
      <c r="L1218" s="582"/>
      <c r="M1218" s="582"/>
      <c r="N1218" s="582"/>
      <c r="O1218" s="582"/>
    </row>
    <row r="1219" customHeight="1" spans="1:15">
      <c r="A1219" s="587"/>
      <c r="K1219" s="582"/>
      <c r="L1219" s="582"/>
      <c r="M1219" s="582"/>
      <c r="N1219" s="582"/>
      <c r="O1219" s="582"/>
    </row>
    <row r="1220" customHeight="1" spans="1:15">
      <c r="A1220" s="587"/>
      <c r="K1220" s="582"/>
      <c r="L1220" s="582"/>
      <c r="M1220" s="582"/>
      <c r="N1220" s="582"/>
      <c r="O1220" s="582"/>
    </row>
    <row r="1221" customHeight="1" spans="1:15">
      <c r="A1221" s="587"/>
      <c r="K1221" s="582"/>
      <c r="L1221" s="582"/>
      <c r="M1221" s="582"/>
      <c r="N1221" s="582"/>
      <c r="O1221" s="582"/>
    </row>
    <row r="1222" customHeight="1" spans="1:15">
      <c r="A1222" s="587"/>
      <c r="K1222" s="582"/>
      <c r="L1222" s="582"/>
      <c r="M1222" s="582"/>
      <c r="N1222" s="582"/>
      <c r="O1222" s="582"/>
    </row>
    <row r="1223" customHeight="1" spans="1:15">
      <c r="A1223" s="587"/>
      <c r="K1223" s="582"/>
      <c r="L1223" s="582"/>
      <c r="M1223" s="582"/>
      <c r="N1223" s="582"/>
      <c r="O1223" s="582"/>
    </row>
    <row r="1224" customHeight="1" spans="1:15">
      <c r="A1224" s="587"/>
      <c r="K1224" s="582"/>
      <c r="L1224" s="582"/>
      <c r="M1224" s="582"/>
      <c r="N1224" s="582"/>
      <c r="O1224" s="582"/>
    </row>
    <row r="1225" customHeight="1" spans="1:15">
      <c r="A1225" s="587"/>
      <c r="K1225" s="582"/>
      <c r="L1225" s="582"/>
      <c r="M1225" s="582"/>
      <c r="N1225" s="582"/>
      <c r="O1225" s="582"/>
    </row>
    <row r="1226" customHeight="1" spans="1:15">
      <c r="A1226" s="587"/>
      <c r="K1226" s="582"/>
      <c r="L1226" s="582"/>
      <c r="M1226" s="582"/>
      <c r="N1226" s="582"/>
      <c r="O1226" s="582"/>
    </row>
    <row r="1227" customHeight="1" spans="1:15">
      <c r="A1227" s="587"/>
      <c r="K1227" s="582"/>
      <c r="L1227" s="582"/>
      <c r="M1227" s="582"/>
      <c r="N1227" s="582"/>
      <c r="O1227" s="582"/>
    </row>
    <row r="1228" customHeight="1" spans="1:15">
      <c r="A1228" s="587"/>
      <c r="K1228" s="582"/>
      <c r="L1228" s="582"/>
      <c r="M1228" s="582"/>
      <c r="N1228" s="582"/>
      <c r="O1228" s="582"/>
    </row>
    <row r="1229" customHeight="1" spans="1:15">
      <c r="A1229" s="587"/>
      <c r="K1229" s="582"/>
      <c r="L1229" s="582"/>
      <c r="M1229" s="582"/>
      <c r="N1229" s="582"/>
      <c r="O1229" s="582"/>
    </row>
    <row r="1230" customHeight="1" spans="1:15">
      <c r="A1230" s="587"/>
      <c r="K1230" s="582"/>
      <c r="L1230" s="582"/>
      <c r="M1230" s="582"/>
      <c r="N1230" s="582"/>
      <c r="O1230" s="582"/>
    </row>
    <row r="1231" customHeight="1" spans="1:15">
      <c r="A1231" s="587"/>
      <c r="K1231" s="582"/>
      <c r="L1231" s="582"/>
      <c r="M1231" s="582"/>
      <c r="N1231" s="582"/>
      <c r="O1231" s="582"/>
    </row>
    <row r="1232" customHeight="1" spans="1:15">
      <c r="A1232" s="587"/>
      <c r="K1232" s="582"/>
      <c r="L1232" s="582"/>
      <c r="M1232" s="582"/>
      <c r="N1232" s="582"/>
      <c r="O1232" s="582"/>
    </row>
    <row r="1233" customHeight="1" spans="1:15">
      <c r="A1233" s="587"/>
      <c r="K1233" s="582"/>
      <c r="L1233" s="582"/>
      <c r="M1233" s="582"/>
      <c r="N1233" s="582"/>
      <c r="O1233" s="582"/>
    </row>
    <row r="1234" customHeight="1" spans="1:15">
      <c r="A1234" s="587"/>
      <c r="K1234" s="582"/>
      <c r="L1234" s="582"/>
      <c r="M1234" s="582"/>
      <c r="N1234" s="582"/>
      <c r="O1234" s="582"/>
    </row>
    <row r="1235" customHeight="1" spans="1:15">
      <c r="A1235" s="587"/>
      <c r="K1235" s="582"/>
      <c r="L1235" s="582"/>
      <c r="M1235" s="582"/>
      <c r="N1235" s="582"/>
      <c r="O1235" s="582"/>
    </row>
    <row r="1236" customHeight="1" spans="1:15">
      <c r="A1236" s="587"/>
      <c r="K1236" s="582"/>
      <c r="L1236" s="582"/>
      <c r="M1236" s="582"/>
      <c r="N1236" s="582"/>
      <c r="O1236" s="582"/>
    </row>
    <row r="1237" customHeight="1" spans="1:15">
      <c r="A1237" s="587"/>
      <c r="K1237" s="582"/>
      <c r="L1237" s="582"/>
      <c r="M1237" s="582"/>
      <c r="N1237" s="582"/>
      <c r="O1237" s="582"/>
    </row>
    <row r="1238" customHeight="1" spans="1:15">
      <c r="A1238" s="587"/>
      <c r="K1238" s="582"/>
      <c r="L1238" s="582"/>
      <c r="M1238" s="582"/>
      <c r="N1238" s="582"/>
      <c r="O1238" s="582"/>
    </row>
    <row r="1239" customHeight="1" spans="1:15">
      <c r="A1239" s="587"/>
      <c r="K1239" s="582"/>
      <c r="L1239" s="582"/>
      <c r="M1239" s="582"/>
      <c r="N1239" s="582"/>
      <c r="O1239" s="582"/>
    </row>
    <row r="1240" customHeight="1" spans="1:15">
      <c r="A1240" s="587"/>
      <c r="K1240" s="582"/>
      <c r="L1240" s="582"/>
      <c r="M1240" s="582"/>
      <c r="N1240" s="582"/>
      <c r="O1240" s="582"/>
    </row>
    <row r="1241" customHeight="1" spans="1:15">
      <c r="A1241" s="587"/>
      <c r="K1241" s="582"/>
      <c r="L1241" s="582"/>
      <c r="M1241" s="582"/>
      <c r="N1241" s="582"/>
      <c r="O1241" s="582"/>
    </row>
    <row r="1242" customHeight="1" spans="1:15">
      <c r="A1242" s="587"/>
      <c r="K1242" s="582"/>
      <c r="L1242" s="582"/>
      <c r="M1242" s="582"/>
      <c r="N1242" s="582"/>
      <c r="O1242" s="582"/>
    </row>
    <row r="1243" customHeight="1" spans="1:15">
      <c r="A1243" s="587"/>
      <c r="K1243" s="582"/>
      <c r="L1243" s="582"/>
      <c r="M1243" s="582"/>
      <c r="N1243" s="582"/>
      <c r="O1243" s="582"/>
    </row>
    <row r="1244" customHeight="1" spans="1:15">
      <c r="A1244" s="587"/>
      <c r="K1244" s="582"/>
      <c r="L1244" s="582"/>
      <c r="M1244" s="582"/>
      <c r="N1244" s="582"/>
      <c r="O1244" s="582"/>
    </row>
    <row r="1245" customHeight="1" spans="1:15">
      <c r="A1245" s="587"/>
      <c r="K1245" s="582"/>
      <c r="L1245" s="582"/>
      <c r="M1245" s="582"/>
      <c r="N1245" s="582"/>
      <c r="O1245" s="582"/>
    </row>
    <row r="1246" customHeight="1" spans="1:15">
      <c r="A1246" s="587"/>
      <c r="K1246" s="582"/>
      <c r="L1246" s="582"/>
      <c r="M1246" s="582"/>
      <c r="N1246" s="582"/>
      <c r="O1246" s="582"/>
    </row>
    <row r="1247" customHeight="1" spans="1:15">
      <c r="A1247" s="587"/>
      <c r="K1247" s="582"/>
      <c r="L1247" s="582"/>
      <c r="M1247" s="582"/>
      <c r="N1247" s="582"/>
      <c r="O1247" s="582"/>
    </row>
    <row r="1248" customHeight="1" spans="1:15">
      <c r="A1248" s="587"/>
      <c r="K1248" s="582"/>
      <c r="L1248" s="582"/>
      <c r="M1248" s="582"/>
      <c r="N1248" s="582"/>
      <c r="O1248" s="582"/>
    </row>
    <row r="1249" customHeight="1" spans="1:15">
      <c r="A1249" s="587"/>
      <c r="K1249" s="582"/>
      <c r="L1249" s="582"/>
      <c r="M1249" s="582"/>
      <c r="N1249" s="582"/>
      <c r="O1249" s="582"/>
    </row>
    <row r="1250" customHeight="1" spans="1:15">
      <c r="A1250" s="587"/>
      <c r="K1250" s="582"/>
      <c r="L1250" s="582"/>
      <c r="M1250" s="582"/>
      <c r="N1250" s="582"/>
      <c r="O1250" s="582"/>
    </row>
    <row r="1251" customHeight="1" spans="1:15">
      <c r="A1251" s="587"/>
      <c r="K1251" s="582"/>
      <c r="L1251" s="582"/>
      <c r="M1251" s="582"/>
      <c r="N1251" s="582"/>
      <c r="O1251" s="582"/>
    </row>
    <row r="1252" customHeight="1" spans="1:15">
      <c r="A1252" s="587"/>
      <c r="K1252" s="582"/>
      <c r="L1252" s="582"/>
      <c r="M1252" s="582"/>
      <c r="N1252" s="582"/>
      <c r="O1252" s="582"/>
    </row>
    <row r="1253" customHeight="1" spans="1:15">
      <c r="A1253" s="587"/>
      <c r="K1253" s="582"/>
      <c r="L1253" s="582"/>
      <c r="M1253" s="582"/>
      <c r="N1253" s="582"/>
      <c r="O1253" s="582"/>
    </row>
    <row r="1254" customHeight="1" spans="1:15">
      <c r="A1254" s="587"/>
      <c r="K1254" s="582"/>
      <c r="L1254" s="582"/>
      <c r="M1254" s="582"/>
      <c r="N1254" s="582"/>
      <c r="O1254" s="582"/>
    </row>
    <row r="1255" customHeight="1" spans="1:15">
      <c r="A1255" s="587"/>
      <c r="K1255" s="582"/>
      <c r="L1255" s="582"/>
      <c r="M1255" s="582"/>
      <c r="N1255" s="582"/>
      <c r="O1255" s="582"/>
    </row>
    <row r="1256" customHeight="1" spans="1:15">
      <c r="A1256" s="587"/>
      <c r="K1256" s="582"/>
      <c r="L1256" s="582"/>
      <c r="M1256" s="582"/>
      <c r="N1256" s="582"/>
      <c r="O1256" s="582"/>
    </row>
    <row r="1257" customHeight="1" spans="1:15">
      <c r="A1257" s="587"/>
      <c r="K1257" s="582"/>
      <c r="L1257" s="582"/>
      <c r="M1257" s="582"/>
      <c r="N1257" s="582"/>
      <c r="O1257" s="582"/>
    </row>
    <row r="1258" customHeight="1" spans="1:15">
      <c r="A1258" s="587"/>
      <c r="K1258" s="582"/>
      <c r="L1258" s="582"/>
      <c r="M1258" s="582"/>
      <c r="N1258" s="582"/>
      <c r="O1258" s="582"/>
    </row>
    <row r="1259" customHeight="1" spans="1:15">
      <c r="A1259" s="587"/>
      <c r="K1259" s="582"/>
      <c r="L1259" s="582"/>
      <c r="M1259" s="582"/>
      <c r="N1259" s="582"/>
      <c r="O1259" s="582"/>
    </row>
    <row r="1260" customHeight="1" spans="1:15">
      <c r="A1260" s="587"/>
      <c r="K1260" s="582"/>
      <c r="L1260" s="582"/>
      <c r="M1260" s="582"/>
      <c r="N1260" s="582"/>
      <c r="O1260" s="582"/>
    </row>
    <row r="1261" customHeight="1" spans="1:15">
      <c r="A1261" s="587"/>
      <c r="K1261" s="582"/>
      <c r="L1261" s="582"/>
      <c r="M1261" s="582"/>
      <c r="N1261" s="582"/>
      <c r="O1261" s="582"/>
    </row>
    <row r="1262" customHeight="1" spans="1:15">
      <c r="A1262" s="587"/>
      <c r="K1262" s="582"/>
      <c r="L1262" s="582"/>
      <c r="M1262" s="582"/>
      <c r="N1262" s="582"/>
      <c r="O1262" s="582"/>
    </row>
    <row r="1263" customHeight="1" spans="1:15">
      <c r="A1263" s="587"/>
      <c r="K1263" s="582"/>
      <c r="L1263" s="582"/>
      <c r="M1263" s="582"/>
      <c r="N1263" s="582"/>
      <c r="O1263" s="582"/>
    </row>
    <row r="1264" customHeight="1" spans="1:15">
      <c r="A1264" s="587"/>
      <c r="K1264" s="582"/>
      <c r="L1264" s="582"/>
      <c r="M1264" s="582"/>
      <c r="N1264" s="582"/>
      <c r="O1264" s="582"/>
    </row>
    <row r="1265" customHeight="1" spans="1:15">
      <c r="A1265" s="587"/>
      <c r="K1265" s="582"/>
      <c r="L1265" s="582"/>
      <c r="M1265" s="582"/>
      <c r="N1265" s="582"/>
      <c r="O1265" s="582"/>
    </row>
    <row r="1266" customHeight="1" spans="1:15">
      <c r="A1266" s="587"/>
      <c r="K1266" s="582"/>
      <c r="L1266" s="582"/>
      <c r="M1266" s="582"/>
      <c r="N1266" s="582"/>
      <c r="O1266" s="582"/>
    </row>
    <row r="1267" customHeight="1" spans="1:15">
      <c r="A1267" s="587"/>
      <c r="K1267" s="582"/>
      <c r="L1267" s="582"/>
      <c r="M1267" s="582"/>
      <c r="N1267" s="582"/>
      <c r="O1267" s="582"/>
    </row>
    <row r="1268" customHeight="1" spans="1:15">
      <c r="A1268" s="587"/>
      <c r="K1268" s="582"/>
      <c r="L1268" s="582"/>
      <c r="M1268" s="582"/>
      <c r="N1268" s="582"/>
      <c r="O1268" s="582"/>
    </row>
    <row r="1269" customHeight="1" spans="1:15">
      <c r="A1269" s="587"/>
      <c r="K1269" s="582"/>
      <c r="L1269" s="582"/>
      <c r="M1269" s="582"/>
      <c r="N1269" s="582"/>
      <c r="O1269" s="582"/>
    </row>
    <row r="1270" customHeight="1" spans="1:15">
      <c r="A1270" s="587"/>
      <c r="K1270" s="582"/>
      <c r="L1270" s="582"/>
      <c r="M1270" s="582"/>
      <c r="N1270" s="582"/>
      <c r="O1270" s="582"/>
    </row>
    <row r="1271" customHeight="1" spans="1:15">
      <c r="A1271" s="587"/>
      <c r="K1271" s="582"/>
      <c r="L1271" s="582"/>
      <c r="M1271" s="582"/>
      <c r="N1271" s="582"/>
      <c r="O1271" s="582"/>
    </row>
    <row r="1272" customHeight="1" spans="1:15">
      <c r="A1272" s="587"/>
      <c r="K1272" s="582"/>
      <c r="L1272" s="582"/>
      <c r="M1272" s="582"/>
      <c r="N1272" s="582"/>
      <c r="O1272" s="582"/>
    </row>
    <row r="1273" customHeight="1" spans="1:15">
      <c r="A1273" s="587"/>
      <c r="K1273" s="582"/>
      <c r="L1273" s="582"/>
      <c r="M1273" s="582"/>
      <c r="N1273" s="582"/>
      <c r="O1273" s="582"/>
    </row>
    <row r="1274" customHeight="1" spans="1:15">
      <c r="A1274" s="587"/>
      <c r="K1274" s="582"/>
      <c r="L1274" s="582"/>
      <c r="M1274" s="582"/>
      <c r="N1274" s="582"/>
      <c r="O1274" s="582"/>
    </row>
    <row r="1275" customHeight="1" spans="1:15">
      <c r="A1275" s="587"/>
      <c r="K1275" s="582"/>
      <c r="L1275" s="582"/>
      <c r="M1275" s="582"/>
      <c r="N1275" s="582"/>
      <c r="O1275" s="582"/>
    </row>
    <row r="1276" customHeight="1" spans="1:15">
      <c r="A1276" s="587"/>
      <c r="K1276" s="582"/>
      <c r="L1276" s="582"/>
      <c r="M1276" s="582"/>
      <c r="N1276" s="582"/>
      <c r="O1276" s="582"/>
    </row>
    <row r="1277" customHeight="1" spans="1:15">
      <c r="A1277" s="587"/>
      <c r="K1277" s="582"/>
      <c r="L1277" s="582"/>
      <c r="M1277" s="582"/>
      <c r="N1277" s="582"/>
      <c r="O1277" s="582"/>
    </row>
    <row r="1278" customHeight="1" spans="1:15">
      <c r="A1278" s="587"/>
      <c r="K1278" s="582"/>
      <c r="L1278" s="582"/>
      <c r="M1278" s="582"/>
      <c r="N1278" s="582"/>
      <c r="O1278" s="582"/>
    </row>
    <row r="1279" customHeight="1" spans="1:15">
      <c r="A1279" s="587"/>
      <c r="K1279" s="582"/>
      <c r="L1279" s="582"/>
      <c r="M1279" s="582"/>
      <c r="N1279" s="582"/>
      <c r="O1279" s="582"/>
    </row>
    <row r="1280" customHeight="1" spans="1:15">
      <c r="A1280" s="587"/>
      <c r="K1280" s="582"/>
      <c r="L1280" s="582"/>
      <c r="M1280" s="582"/>
      <c r="N1280" s="582"/>
      <c r="O1280" s="582"/>
    </row>
    <row r="1281" customHeight="1" spans="1:15">
      <c r="A1281" s="587"/>
      <c r="K1281" s="582"/>
      <c r="L1281" s="582"/>
      <c r="M1281" s="582"/>
      <c r="N1281" s="582"/>
      <c r="O1281" s="582"/>
    </row>
    <row r="1282" customHeight="1" spans="1:15">
      <c r="A1282" s="587"/>
      <c r="K1282" s="582"/>
      <c r="L1282" s="582"/>
      <c r="M1282" s="582"/>
      <c r="N1282" s="582"/>
      <c r="O1282" s="582"/>
    </row>
    <row r="1283" customHeight="1" spans="1:15">
      <c r="A1283" s="587"/>
      <c r="K1283" s="582"/>
      <c r="L1283" s="582"/>
      <c r="M1283" s="582"/>
      <c r="N1283" s="582"/>
      <c r="O1283" s="582"/>
    </row>
    <row r="1284" customHeight="1" spans="1:15">
      <c r="A1284" s="587"/>
      <c r="K1284" s="582"/>
      <c r="L1284" s="582"/>
      <c r="M1284" s="582"/>
      <c r="N1284" s="582"/>
      <c r="O1284" s="582"/>
    </row>
    <row r="1285" customHeight="1" spans="1:15">
      <c r="A1285" s="587"/>
      <c r="K1285" s="582"/>
      <c r="L1285" s="582"/>
      <c r="M1285" s="582"/>
      <c r="N1285" s="582"/>
      <c r="O1285" s="582"/>
    </row>
    <row r="1286" customHeight="1" spans="1:15">
      <c r="A1286" s="587"/>
      <c r="K1286" s="582"/>
      <c r="L1286" s="582"/>
      <c r="M1286" s="582"/>
      <c r="N1286" s="582"/>
      <c r="O1286" s="582"/>
    </row>
    <row r="1287" customHeight="1" spans="1:15">
      <c r="A1287" s="587"/>
      <c r="K1287" s="582"/>
      <c r="L1287" s="582"/>
      <c r="M1287" s="582"/>
      <c r="N1287" s="582"/>
      <c r="O1287" s="582"/>
    </row>
    <row r="1288" customHeight="1" spans="1:15">
      <c r="A1288" s="587"/>
      <c r="K1288" s="582"/>
      <c r="L1288" s="582"/>
      <c r="M1288" s="582"/>
      <c r="N1288" s="582"/>
      <c r="O1288" s="582"/>
    </row>
    <row r="1289" customHeight="1" spans="1:15">
      <c r="A1289" s="587"/>
      <c r="K1289" s="582"/>
      <c r="L1289" s="582"/>
      <c r="M1289" s="582"/>
      <c r="N1289" s="582"/>
      <c r="O1289" s="582"/>
    </row>
    <row r="1290" customHeight="1" spans="1:15">
      <c r="A1290" s="587"/>
      <c r="K1290" s="582"/>
      <c r="L1290" s="582"/>
      <c r="M1290" s="582"/>
      <c r="N1290" s="582"/>
      <c r="O1290" s="582"/>
    </row>
    <row r="1291" customHeight="1" spans="1:15">
      <c r="A1291" s="587"/>
      <c r="K1291" s="582"/>
      <c r="L1291" s="582"/>
      <c r="M1291" s="582"/>
      <c r="N1291" s="582"/>
      <c r="O1291" s="582"/>
    </row>
    <row r="1292" customHeight="1" spans="1:15">
      <c r="A1292" s="587"/>
      <c r="K1292" s="582"/>
      <c r="L1292" s="582"/>
      <c r="M1292" s="582"/>
      <c r="N1292" s="582"/>
      <c r="O1292" s="582"/>
    </row>
    <row r="1293" customHeight="1" spans="1:15">
      <c r="A1293" s="587"/>
      <c r="K1293" s="582"/>
      <c r="L1293" s="582"/>
      <c r="M1293" s="582"/>
      <c r="N1293" s="582"/>
      <c r="O1293" s="582"/>
    </row>
    <row r="1294" customHeight="1" spans="1:15">
      <c r="A1294" s="587"/>
      <c r="K1294" s="582"/>
      <c r="L1294" s="582"/>
      <c r="M1294" s="582"/>
      <c r="N1294" s="582"/>
      <c r="O1294" s="582"/>
    </row>
    <row r="1295" customHeight="1" spans="1:15">
      <c r="A1295" s="587"/>
      <c r="K1295" s="582"/>
      <c r="L1295" s="582"/>
      <c r="M1295" s="582"/>
      <c r="N1295" s="582"/>
      <c r="O1295" s="582"/>
    </row>
    <row r="1296" customHeight="1" spans="1:15">
      <c r="A1296" s="587"/>
      <c r="K1296" s="582"/>
      <c r="L1296" s="582"/>
      <c r="M1296" s="582"/>
      <c r="N1296" s="582"/>
      <c r="O1296" s="582"/>
    </row>
    <row r="1297" customHeight="1" spans="1:15">
      <c r="A1297" s="587"/>
      <c r="K1297" s="582"/>
      <c r="L1297" s="582"/>
      <c r="M1297" s="582"/>
      <c r="N1297" s="582"/>
      <c r="O1297" s="582"/>
    </row>
    <row r="1298" customHeight="1" spans="1:15">
      <c r="A1298" s="587"/>
      <c r="K1298" s="582"/>
      <c r="L1298" s="582"/>
      <c r="M1298" s="582"/>
      <c r="N1298" s="582"/>
      <c r="O1298" s="582"/>
    </row>
    <row r="1299" customHeight="1" spans="1:15">
      <c r="A1299" s="587"/>
      <c r="K1299" s="582"/>
      <c r="L1299" s="582"/>
      <c r="M1299" s="582"/>
      <c r="N1299" s="582"/>
      <c r="O1299" s="582"/>
    </row>
    <row r="1300" customHeight="1" spans="1:15">
      <c r="A1300" s="587"/>
      <c r="K1300" s="582"/>
      <c r="L1300" s="582"/>
      <c r="M1300" s="582"/>
      <c r="N1300" s="582"/>
      <c r="O1300" s="582"/>
    </row>
    <row r="1301" customHeight="1" spans="1:15">
      <c r="A1301" s="587"/>
      <c r="K1301" s="582"/>
      <c r="L1301" s="582"/>
      <c r="M1301" s="582"/>
      <c r="N1301" s="582"/>
      <c r="O1301" s="582"/>
    </row>
    <row r="1302" customHeight="1" spans="1:15">
      <c r="A1302" s="587"/>
      <c r="K1302" s="582"/>
      <c r="L1302" s="582"/>
      <c r="M1302" s="582"/>
      <c r="N1302" s="582"/>
      <c r="O1302" s="582"/>
    </row>
    <row r="1303" customHeight="1" spans="1:15">
      <c r="A1303" s="587"/>
      <c r="K1303" s="582"/>
      <c r="L1303" s="582"/>
      <c r="M1303" s="582"/>
      <c r="N1303" s="582"/>
      <c r="O1303" s="582"/>
    </row>
    <row r="1304" customHeight="1" spans="1:15">
      <c r="A1304" s="587"/>
      <c r="K1304" s="582"/>
      <c r="L1304" s="582"/>
      <c r="M1304" s="582"/>
      <c r="N1304" s="582"/>
      <c r="O1304" s="582"/>
    </row>
    <row r="1305" customHeight="1" spans="1:15">
      <c r="A1305" s="587"/>
      <c r="K1305" s="582"/>
      <c r="L1305" s="582"/>
      <c r="M1305" s="582"/>
      <c r="N1305" s="582"/>
      <c r="O1305" s="582"/>
    </row>
    <row r="1306" customHeight="1" spans="1:15">
      <c r="A1306" s="587"/>
      <c r="K1306" s="582"/>
      <c r="L1306" s="582"/>
      <c r="M1306" s="582"/>
      <c r="N1306" s="582"/>
      <c r="O1306" s="582"/>
    </row>
    <row r="1307" customHeight="1" spans="1:15">
      <c r="A1307" s="587"/>
      <c r="K1307" s="582"/>
      <c r="L1307" s="582"/>
      <c r="M1307" s="582"/>
      <c r="N1307" s="582"/>
      <c r="O1307" s="582"/>
    </row>
    <row r="1308" customHeight="1" spans="1:15">
      <c r="A1308" s="587"/>
      <c r="K1308" s="582"/>
      <c r="L1308" s="582"/>
      <c r="M1308" s="582"/>
      <c r="N1308" s="582"/>
      <c r="O1308" s="582"/>
    </row>
    <row r="1309" customHeight="1" spans="1:15">
      <c r="A1309" s="587"/>
      <c r="K1309" s="582"/>
      <c r="L1309" s="582"/>
      <c r="M1309" s="582"/>
      <c r="N1309" s="582"/>
      <c r="O1309" s="582"/>
    </row>
    <row r="1310" customHeight="1" spans="1:15">
      <c r="A1310" s="587"/>
      <c r="K1310" s="582"/>
      <c r="L1310" s="582"/>
      <c r="M1310" s="582"/>
      <c r="N1310" s="582"/>
      <c r="O1310" s="582"/>
    </row>
    <row r="1311" customHeight="1" spans="1:15">
      <c r="A1311" s="587"/>
      <c r="K1311" s="582"/>
      <c r="L1311" s="582"/>
      <c r="M1311" s="582"/>
      <c r="N1311" s="582"/>
      <c r="O1311" s="582"/>
    </row>
    <row r="1312" customHeight="1" spans="1:15">
      <c r="A1312" s="587"/>
      <c r="K1312" s="582"/>
      <c r="L1312" s="582"/>
      <c r="M1312" s="582"/>
      <c r="N1312" s="582"/>
      <c r="O1312" s="582"/>
    </row>
    <row r="1313" customHeight="1" spans="1:15">
      <c r="A1313" s="587"/>
      <c r="K1313" s="582"/>
      <c r="L1313" s="582"/>
      <c r="M1313" s="582"/>
      <c r="N1313" s="582"/>
      <c r="O1313" s="582"/>
    </row>
    <row r="1314" customHeight="1" spans="1:15">
      <c r="A1314" s="587"/>
      <c r="K1314" s="582"/>
      <c r="L1314" s="582"/>
      <c r="M1314" s="582"/>
      <c r="N1314" s="582"/>
      <c r="O1314" s="582"/>
    </row>
    <row r="1315" customHeight="1" spans="1:15">
      <c r="A1315" s="587"/>
      <c r="K1315" s="582"/>
      <c r="L1315" s="582"/>
      <c r="M1315" s="582"/>
      <c r="N1315" s="582"/>
      <c r="O1315" s="582"/>
    </row>
    <row r="1316" customHeight="1" spans="1:15">
      <c r="A1316" s="587"/>
      <c r="K1316" s="582"/>
      <c r="L1316" s="582"/>
      <c r="M1316" s="582"/>
      <c r="N1316" s="582"/>
      <c r="O1316" s="582"/>
    </row>
    <row r="1317" customHeight="1" spans="1:15">
      <c r="A1317" s="587"/>
      <c r="K1317" s="582"/>
      <c r="L1317" s="582"/>
      <c r="M1317" s="582"/>
      <c r="N1317" s="582"/>
      <c r="O1317" s="582"/>
    </row>
    <row r="1318" customHeight="1" spans="1:15">
      <c r="A1318" s="587"/>
      <c r="K1318" s="582"/>
      <c r="L1318" s="582"/>
      <c r="M1318" s="582"/>
      <c r="N1318" s="582"/>
      <c r="O1318" s="582"/>
    </row>
    <row r="1319" customHeight="1" spans="1:15">
      <c r="A1319" s="587"/>
      <c r="K1319" s="582"/>
      <c r="L1319" s="582"/>
      <c r="M1319" s="582"/>
      <c r="N1319" s="582"/>
      <c r="O1319" s="582"/>
    </row>
    <row r="1320" customHeight="1" spans="1:15">
      <c r="A1320" s="587"/>
      <c r="K1320" s="582"/>
      <c r="L1320" s="582"/>
      <c r="M1320" s="582"/>
      <c r="N1320" s="582"/>
      <c r="O1320" s="582"/>
    </row>
    <row r="1321" customHeight="1" spans="1:15">
      <c r="A1321" s="587"/>
      <c r="K1321" s="582"/>
      <c r="L1321" s="582"/>
      <c r="M1321" s="582"/>
      <c r="N1321" s="582"/>
      <c r="O1321" s="582"/>
    </row>
    <row r="1322" customHeight="1" spans="1:15">
      <c r="A1322" s="587"/>
      <c r="K1322" s="582"/>
      <c r="L1322" s="582"/>
      <c r="M1322" s="582"/>
      <c r="N1322" s="582"/>
      <c r="O1322" s="582"/>
    </row>
    <row r="1323" customHeight="1" spans="1:15">
      <c r="A1323" s="587"/>
      <c r="K1323" s="582"/>
      <c r="L1323" s="582"/>
      <c r="M1323" s="582"/>
      <c r="N1323" s="582"/>
      <c r="O1323" s="582"/>
    </row>
    <row r="1324" customHeight="1" spans="1:15">
      <c r="A1324" s="587"/>
      <c r="K1324" s="582"/>
      <c r="L1324" s="582"/>
      <c r="M1324" s="582"/>
      <c r="N1324" s="582"/>
      <c r="O1324" s="582"/>
    </row>
    <row r="1325" customHeight="1" spans="1:15">
      <c r="A1325" s="587"/>
      <c r="K1325" s="582"/>
      <c r="L1325" s="582"/>
      <c r="M1325" s="582"/>
      <c r="N1325" s="582"/>
      <c r="O1325" s="582"/>
    </row>
    <row r="1326" customHeight="1" spans="1:15">
      <c r="A1326" s="587"/>
      <c r="K1326" s="582"/>
      <c r="L1326" s="582"/>
      <c r="M1326" s="582"/>
      <c r="N1326" s="582"/>
      <c r="O1326" s="582"/>
    </row>
    <row r="1327" customHeight="1" spans="1:15">
      <c r="A1327" s="587"/>
      <c r="K1327" s="582"/>
      <c r="L1327" s="582"/>
      <c r="M1327" s="582"/>
      <c r="N1327" s="582"/>
      <c r="O1327" s="582"/>
    </row>
    <row r="1328" customHeight="1" spans="1:15">
      <c r="A1328" s="587"/>
      <c r="K1328" s="582"/>
      <c r="L1328" s="582"/>
      <c r="M1328" s="582"/>
      <c r="N1328" s="582"/>
      <c r="O1328" s="582"/>
    </row>
    <row r="1329" customHeight="1" spans="1:15">
      <c r="A1329" s="587"/>
      <c r="K1329" s="582"/>
      <c r="L1329" s="582"/>
      <c r="M1329" s="582"/>
      <c r="N1329" s="582"/>
      <c r="O1329" s="582"/>
    </row>
    <row r="1330" customHeight="1" spans="1:15">
      <c r="A1330" s="587"/>
      <c r="K1330" s="582"/>
      <c r="L1330" s="582"/>
      <c r="M1330" s="582"/>
      <c r="N1330" s="582"/>
      <c r="O1330" s="582"/>
    </row>
    <row r="1331" customHeight="1" spans="1:15">
      <c r="A1331" s="587"/>
      <c r="K1331" s="582"/>
      <c r="L1331" s="582"/>
      <c r="M1331" s="582"/>
      <c r="N1331" s="582"/>
      <c r="O1331" s="582"/>
    </row>
    <row r="1332" customHeight="1" spans="1:15">
      <c r="A1332" s="587"/>
      <c r="K1332" s="582"/>
      <c r="L1332" s="582"/>
      <c r="M1332" s="582"/>
      <c r="N1332" s="582"/>
      <c r="O1332" s="582"/>
    </row>
    <row r="1333" customHeight="1" spans="1:15">
      <c r="A1333" s="587"/>
      <c r="K1333" s="582"/>
      <c r="L1333" s="582"/>
      <c r="M1333" s="582"/>
      <c r="N1333" s="582"/>
      <c r="O1333" s="582"/>
    </row>
    <row r="1334" customHeight="1" spans="1:15">
      <c r="A1334" s="587"/>
      <c r="K1334" s="582"/>
      <c r="L1334" s="582"/>
      <c r="M1334" s="582"/>
      <c r="N1334" s="582"/>
      <c r="O1334" s="582"/>
    </row>
    <row r="1335" customHeight="1" spans="1:15">
      <c r="A1335" s="587"/>
      <c r="K1335" s="582"/>
      <c r="L1335" s="582"/>
      <c r="M1335" s="582"/>
      <c r="N1335" s="582"/>
      <c r="O1335" s="582"/>
    </row>
    <row r="1336" customHeight="1" spans="1:15">
      <c r="A1336" s="587"/>
      <c r="K1336" s="582"/>
      <c r="L1336" s="582"/>
      <c r="M1336" s="582"/>
      <c r="N1336" s="582"/>
      <c r="O1336" s="582"/>
    </row>
    <row r="1337" customHeight="1" spans="1:15">
      <c r="A1337" s="587"/>
      <c r="K1337" s="582"/>
      <c r="L1337" s="582"/>
      <c r="M1337" s="582"/>
      <c r="N1337" s="582"/>
      <c r="O1337" s="582"/>
    </row>
    <row r="1338" customHeight="1" spans="1:15">
      <c r="A1338" s="587"/>
      <c r="K1338" s="582"/>
      <c r="L1338" s="582"/>
      <c r="M1338" s="582"/>
      <c r="N1338" s="582"/>
      <c r="O1338" s="582"/>
    </row>
    <row r="1339" customHeight="1" spans="1:15">
      <c r="A1339" s="587"/>
      <c r="K1339" s="582"/>
      <c r="L1339" s="582"/>
      <c r="M1339" s="582"/>
      <c r="N1339" s="582"/>
      <c r="O1339" s="582"/>
    </row>
    <row r="1340" customHeight="1" spans="1:15">
      <c r="A1340" s="587"/>
      <c r="K1340" s="582"/>
      <c r="L1340" s="582"/>
      <c r="M1340" s="582"/>
      <c r="N1340" s="582"/>
      <c r="O1340" s="582"/>
    </row>
    <row r="1341" customHeight="1" spans="1:15">
      <c r="A1341" s="587"/>
      <c r="K1341" s="582"/>
      <c r="L1341" s="582"/>
      <c r="M1341" s="582"/>
      <c r="N1341" s="582"/>
      <c r="O1341" s="582"/>
    </row>
    <row r="1342" customHeight="1" spans="1:15">
      <c r="A1342" s="587"/>
      <c r="K1342" s="582"/>
      <c r="L1342" s="582"/>
      <c r="M1342" s="582"/>
      <c r="N1342" s="582"/>
      <c r="O1342" s="582"/>
    </row>
    <row r="1343" customHeight="1" spans="1:15">
      <c r="A1343" s="587"/>
      <c r="K1343" s="582"/>
      <c r="L1343" s="582"/>
      <c r="M1343" s="582"/>
      <c r="N1343" s="582"/>
      <c r="O1343" s="582"/>
    </row>
    <row r="1344" customHeight="1" spans="1:15">
      <c r="A1344" s="587"/>
      <c r="K1344" s="582"/>
      <c r="L1344" s="582"/>
      <c r="M1344" s="582"/>
      <c r="N1344" s="582"/>
      <c r="O1344" s="582"/>
    </row>
    <row r="1345" customHeight="1" spans="1:15">
      <c r="A1345" s="587"/>
      <c r="K1345" s="582"/>
      <c r="L1345" s="582"/>
      <c r="M1345" s="582"/>
      <c r="N1345" s="582"/>
      <c r="O1345" s="582"/>
    </row>
    <row r="1346" customHeight="1" spans="1:15">
      <c r="A1346" s="587"/>
      <c r="K1346" s="582"/>
      <c r="L1346" s="582"/>
      <c r="M1346" s="582"/>
      <c r="N1346" s="582"/>
      <c r="O1346" s="582"/>
    </row>
    <row r="1347" customHeight="1" spans="1:15">
      <c r="A1347" s="587"/>
      <c r="K1347" s="582"/>
      <c r="L1347" s="582"/>
      <c r="M1347" s="582"/>
      <c r="N1347" s="582"/>
      <c r="O1347" s="582"/>
    </row>
    <row r="1348" customHeight="1" spans="1:15">
      <c r="A1348" s="587"/>
      <c r="K1348" s="582"/>
      <c r="L1348" s="582"/>
      <c r="M1348" s="582"/>
      <c r="N1348" s="582"/>
      <c r="O1348" s="582"/>
    </row>
    <row r="1349" customHeight="1" spans="1:15">
      <c r="A1349" s="587"/>
      <c r="K1349" s="582"/>
      <c r="L1349" s="582"/>
      <c r="M1349" s="582"/>
      <c r="N1349" s="582"/>
      <c r="O1349" s="582"/>
    </row>
    <row r="1350" customHeight="1" spans="1:15">
      <c r="A1350" s="587"/>
      <c r="K1350" s="582"/>
      <c r="L1350" s="582"/>
      <c r="M1350" s="582"/>
      <c r="N1350" s="582"/>
      <c r="O1350" s="582"/>
    </row>
    <row r="1351" customHeight="1" spans="1:15">
      <c r="A1351" s="587"/>
      <c r="K1351" s="582"/>
      <c r="L1351" s="582"/>
      <c r="M1351" s="582"/>
      <c r="N1351" s="582"/>
      <c r="O1351" s="582"/>
    </row>
    <row r="1352" customHeight="1" spans="1:15">
      <c r="A1352" s="587"/>
      <c r="K1352" s="582"/>
      <c r="L1352" s="582"/>
      <c r="M1352" s="582"/>
      <c r="N1352" s="582"/>
      <c r="O1352" s="582"/>
    </row>
    <row r="1353" customHeight="1" spans="1:15">
      <c r="A1353" s="587"/>
      <c r="K1353" s="582"/>
      <c r="L1353" s="582"/>
      <c r="M1353" s="582"/>
      <c r="N1353" s="582"/>
      <c r="O1353" s="582"/>
    </row>
    <row r="1354" customHeight="1" spans="1:15">
      <c r="A1354" s="587"/>
      <c r="K1354" s="582"/>
      <c r="L1354" s="582"/>
      <c r="M1354" s="582"/>
      <c r="N1354" s="582"/>
      <c r="O1354" s="582"/>
    </row>
    <row r="1355" customHeight="1" spans="1:15">
      <c r="A1355" s="587"/>
      <c r="K1355" s="582"/>
      <c r="L1355" s="582"/>
      <c r="M1355" s="582"/>
      <c r="N1355" s="582"/>
      <c r="O1355" s="582"/>
    </row>
    <row r="1356" customHeight="1" spans="1:15">
      <c r="A1356" s="587"/>
      <c r="K1356" s="582"/>
      <c r="L1356" s="582"/>
      <c r="M1356" s="582"/>
      <c r="N1356" s="582"/>
      <c r="O1356" s="582"/>
    </row>
    <row r="1357" customHeight="1" spans="1:15">
      <c r="A1357" s="587"/>
      <c r="K1357" s="582"/>
      <c r="L1357" s="582"/>
      <c r="M1357" s="582"/>
      <c r="N1357" s="582"/>
      <c r="O1357" s="582"/>
    </row>
    <row r="1358" customHeight="1" spans="1:15">
      <c r="A1358" s="587"/>
      <c r="K1358" s="582"/>
      <c r="L1358" s="582"/>
      <c r="M1358" s="582"/>
      <c r="N1358" s="582"/>
      <c r="O1358" s="582"/>
    </row>
    <row r="1359" customHeight="1" spans="1:15">
      <c r="A1359" s="587"/>
      <c r="K1359" s="582"/>
      <c r="L1359" s="582"/>
      <c r="M1359" s="582"/>
      <c r="N1359" s="582"/>
      <c r="O1359" s="582"/>
    </row>
    <row r="1360" customHeight="1" spans="1:15">
      <c r="A1360" s="587"/>
      <c r="K1360" s="582"/>
      <c r="L1360" s="582"/>
      <c r="M1360" s="582"/>
      <c r="N1360" s="582"/>
      <c r="O1360" s="582"/>
    </row>
    <row r="1361" customHeight="1" spans="1:15">
      <c r="A1361" s="587"/>
      <c r="K1361" s="582"/>
      <c r="L1361" s="582"/>
      <c r="M1361" s="582"/>
      <c r="N1361" s="582"/>
      <c r="O1361" s="582"/>
    </row>
    <row r="1362" customHeight="1" spans="1:15">
      <c r="A1362" s="587"/>
      <c r="K1362" s="582"/>
      <c r="L1362" s="582"/>
      <c r="M1362" s="582"/>
      <c r="N1362" s="582"/>
      <c r="O1362" s="582"/>
    </row>
    <row r="1363" customHeight="1" spans="1:15">
      <c r="A1363" s="587"/>
      <c r="K1363" s="582"/>
      <c r="L1363" s="582"/>
      <c r="M1363" s="582"/>
      <c r="N1363" s="582"/>
      <c r="O1363" s="582"/>
    </row>
    <row r="1364" customHeight="1" spans="1:15">
      <c r="A1364" s="587"/>
      <c r="K1364" s="582"/>
      <c r="L1364" s="582"/>
      <c r="M1364" s="582"/>
      <c r="N1364" s="582"/>
      <c r="O1364" s="582"/>
    </row>
    <row r="1365" customHeight="1" spans="1:15">
      <c r="A1365" s="587"/>
      <c r="K1365" s="582"/>
      <c r="L1365" s="582"/>
      <c r="M1365" s="582"/>
      <c r="N1365" s="582"/>
      <c r="O1365" s="582"/>
    </row>
    <row r="1366" customHeight="1" spans="1:15">
      <c r="A1366" s="587"/>
      <c r="K1366" s="582"/>
      <c r="L1366" s="582"/>
      <c r="M1366" s="582"/>
      <c r="N1366" s="582"/>
      <c r="O1366" s="582"/>
    </row>
    <row r="1367" customHeight="1" spans="1:15">
      <c r="A1367" s="587"/>
      <c r="K1367" s="582"/>
      <c r="L1367" s="582"/>
      <c r="M1367" s="582"/>
      <c r="N1367" s="582"/>
      <c r="O1367" s="582"/>
    </row>
    <row r="1368" customHeight="1" spans="1:15">
      <c r="A1368" s="587"/>
      <c r="K1368" s="582"/>
      <c r="L1368" s="582"/>
      <c r="M1368" s="582"/>
      <c r="N1368" s="582"/>
      <c r="O1368" s="582"/>
    </row>
    <row r="1369" customHeight="1" spans="1:15">
      <c r="A1369" s="587"/>
      <c r="K1369" s="582"/>
      <c r="L1369" s="582"/>
      <c r="M1369" s="582"/>
      <c r="N1369" s="582"/>
      <c r="O1369" s="582"/>
    </row>
    <row r="1370" customHeight="1" spans="1:15">
      <c r="A1370" s="587"/>
      <c r="K1370" s="582"/>
      <c r="L1370" s="582"/>
      <c r="M1370" s="582"/>
      <c r="N1370" s="582"/>
      <c r="O1370" s="582"/>
    </row>
    <row r="1371" customHeight="1" spans="1:15">
      <c r="A1371" s="587"/>
      <c r="K1371" s="582"/>
      <c r="L1371" s="582"/>
      <c r="M1371" s="582"/>
      <c r="N1371" s="582"/>
      <c r="O1371" s="582"/>
    </row>
    <row r="1372" customHeight="1" spans="1:15">
      <c r="A1372" s="587"/>
      <c r="K1372" s="582"/>
      <c r="L1372" s="582"/>
      <c r="M1372" s="582"/>
      <c r="N1372" s="582"/>
      <c r="O1372" s="582"/>
    </row>
    <row r="1373" customHeight="1" spans="1:15">
      <c r="A1373" s="587"/>
      <c r="K1373" s="582"/>
      <c r="L1373" s="582"/>
      <c r="M1373" s="582"/>
      <c r="N1373" s="582"/>
      <c r="O1373" s="582"/>
    </row>
    <row r="1374" customHeight="1" spans="1:15">
      <c r="A1374" s="587"/>
      <c r="K1374" s="582"/>
      <c r="L1374" s="582"/>
      <c r="M1374" s="582"/>
      <c r="N1374" s="582"/>
      <c r="O1374" s="582"/>
    </row>
    <row r="1375" customHeight="1" spans="1:15">
      <c r="A1375" s="587"/>
      <c r="K1375" s="582"/>
      <c r="L1375" s="582"/>
      <c r="M1375" s="582"/>
      <c r="N1375" s="582"/>
      <c r="O1375" s="582"/>
    </row>
    <row r="1376" customHeight="1" spans="1:15">
      <c r="A1376" s="587"/>
      <c r="K1376" s="582"/>
      <c r="L1376" s="582"/>
      <c r="M1376" s="582"/>
      <c r="N1376" s="582"/>
      <c r="O1376" s="582"/>
    </row>
    <row r="1377" customHeight="1" spans="1:15">
      <c r="A1377" s="587"/>
      <c r="K1377" s="582"/>
      <c r="L1377" s="582"/>
      <c r="M1377" s="582"/>
      <c r="N1377" s="582"/>
      <c r="O1377" s="582"/>
    </row>
    <row r="1378" customHeight="1" spans="1:15">
      <c r="A1378" s="587"/>
      <c r="K1378" s="582"/>
      <c r="L1378" s="582"/>
      <c r="M1378" s="582"/>
      <c r="N1378" s="582"/>
      <c r="O1378" s="582"/>
    </row>
    <row r="1379" customHeight="1" spans="1:15">
      <c r="A1379" s="587"/>
      <c r="K1379" s="582"/>
      <c r="L1379" s="582"/>
      <c r="M1379" s="582"/>
      <c r="N1379" s="582"/>
      <c r="O1379" s="582"/>
    </row>
    <row r="1380" customHeight="1" spans="1:15">
      <c r="A1380" s="587"/>
      <c r="K1380" s="582"/>
      <c r="L1380" s="582"/>
      <c r="M1380" s="582"/>
      <c r="N1380" s="582"/>
      <c r="O1380" s="582"/>
    </row>
    <row r="1381" customHeight="1" spans="1:15">
      <c r="A1381" s="587"/>
      <c r="K1381" s="582"/>
      <c r="L1381" s="582"/>
      <c r="M1381" s="582"/>
      <c r="N1381" s="582"/>
      <c r="O1381" s="582"/>
    </row>
    <row r="1382" customHeight="1" spans="1:15">
      <c r="A1382" s="587"/>
      <c r="K1382" s="582"/>
      <c r="L1382" s="582"/>
      <c r="M1382" s="582"/>
      <c r="N1382" s="582"/>
      <c r="O1382" s="582"/>
    </row>
    <row r="1383" customHeight="1" spans="1:15">
      <c r="A1383" s="587"/>
      <c r="K1383" s="582"/>
      <c r="L1383" s="582"/>
      <c r="M1383" s="582"/>
      <c r="N1383" s="582"/>
      <c r="O1383" s="582"/>
    </row>
    <row r="1384" customHeight="1" spans="1:15">
      <c r="A1384" s="587"/>
      <c r="K1384" s="582"/>
      <c r="L1384" s="582"/>
      <c r="M1384" s="582"/>
      <c r="N1384" s="582"/>
      <c r="O1384" s="582"/>
    </row>
    <row r="1385" customHeight="1" spans="1:15">
      <c r="A1385" s="587"/>
      <c r="K1385" s="582"/>
      <c r="L1385" s="582"/>
      <c r="M1385" s="582"/>
      <c r="N1385" s="582"/>
      <c r="O1385" s="582"/>
    </row>
    <row r="1386" customHeight="1" spans="1:15">
      <c r="A1386" s="587"/>
      <c r="K1386" s="582"/>
      <c r="L1386" s="582"/>
      <c r="M1386" s="582"/>
      <c r="N1386" s="582"/>
      <c r="O1386" s="582"/>
    </row>
    <row r="1387" customHeight="1" spans="1:15">
      <c r="A1387" s="587"/>
      <c r="K1387" s="582"/>
      <c r="L1387" s="582"/>
      <c r="M1387" s="582"/>
      <c r="N1387" s="582"/>
      <c r="O1387" s="582"/>
    </row>
    <row r="1388" customHeight="1" spans="1:15">
      <c r="A1388" s="587"/>
      <c r="K1388" s="582"/>
      <c r="L1388" s="582"/>
      <c r="M1388" s="582"/>
      <c r="N1388" s="582"/>
      <c r="O1388" s="582"/>
    </row>
    <row r="1389" customHeight="1" spans="1:15">
      <c r="A1389" s="587"/>
      <c r="K1389" s="582"/>
      <c r="L1389" s="582"/>
      <c r="M1389" s="582"/>
      <c r="N1389" s="582"/>
      <c r="O1389" s="582"/>
    </row>
    <row r="1390" customHeight="1" spans="1:15">
      <c r="A1390" s="587"/>
      <c r="K1390" s="582"/>
      <c r="L1390" s="582"/>
      <c r="M1390" s="582"/>
      <c r="N1390" s="582"/>
      <c r="O1390" s="582"/>
    </row>
    <row r="1391" customHeight="1" spans="1:15">
      <c r="A1391" s="587"/>
      <c r="K1391" s="582"/>
      <c r="L1391" s="582"/>
      <c r="M1391" s="582"/>
      <c r="N1391" s="582"/>
      <c r="O1391" s="582"/>
    </row>
    <row r="1392" customHeight="1" spans="1:15">
      <c r="A1392" s="587"/>
      <c r="K1392" s="582"/>
      <c r="L1392" s="582"/>
      <c r="M1392" s="582"/>
      <c r="N1392" s="582"/>
      <c r="O1392" s="582"/>
    </row>
    <row r="1393" customHeight="1" spans="1:15">
      <c r="A1393" s="587"/>
      <c r="K1393" s="582"/>
      <c r="L1393" s="582"/>
      <c r="M1393" s="582"/>
      <c r="N1393" s="582"/>
      <c r="O1393" s="582"/>
    </row>
    <row r="1394" customHeight="1" spans="1:15">
      <c r="A1394" s="587"/>
      <c r="K1394" s="582"/>
      <c r="L1394" s="582"/>
      <c r="M1394" s="582"/>
      <c r="N1394" s="582"/>
      <c r="O1394" s="582"/>
    </row>
    <row r="1395" customHeight="1" spans="1:15">
      <c r="A1395" s="587"/>
      <c r="K1395" s="582"/>
      <c r="L1395" s="582"/>
      <c r="M1395" s="582"/>
      <c r="N1395" s="582"/>
      <c r="O1395" s="582"/>
    </row>
    <row r="1396" customHeight="1" spans="1:15">
      <c r="A1396" s="587"/>
      <c r="K1396" s="582"/>
      <c r="L1396" s="582"/>
      <c r="M1396" s="582"/>
      <c r="N1396" s="582"/>
      <c r="O1396" s="582"/>
    </row>
    <row r="1397" customHeight="1" spans="1:15">
      <c r="A1397" s="587"/>
      <c r="K1397" s="582"/>
      <c r="L1397" s="582"/>
      <c r="M1397" s="582"/>
      <c r="N1397" s="582"/>
      <c r="O1397" s="582"/>
    </row>
    <row r="1398" customHeight="1" spans="1:15">
      <c r="A1398" s="587"/>
      <c r="K1398" s="582"/>
      <c r="L1398" s="582"/>
      <c r="M1398" s="582"/>
      <c r="N1398" s="582"/>
      <c r="O1398" s="582"/>
    </row>
    <row r="1399" customHeight="1" spans="1:15">
      <c r="A1399" s="587"/>
      <c r="K1399" s="582"/>
      <c r="L1399" s="582"/>
      <c r="M1399" s="582"/>
      <c r="N1399" s="582"/>
      <c r="O1399" s="582"/>
    </row>
    <row r="1400" customHeight="1" spans="1:15">
      <c r="A1400" s="587"/>
      <c r="K1400" s="582"/>
      <c r="L1400" s="582"/>
      <c r="M1400" s="582"/>
      <c r="N1400" s="582"/>
      <c r="O1400" s="582"/>
    </row>
    <row r="1401" customHeight="1" spans="1:15">
      <c r="A1401" s="587"/>
      <c r="K1401" s="582"/>
      <c r="L1401" s="582"/>
      <c r="M1401" s="582"/>
      <c r="N1401" s="582"/>
      <c r="O1401" s="582"/>
    </row>
    <row r="1402" customHeight="1" spans="1:15">
      <c r="A1402" s="587"/>
      <c r="K1402" s="582"/>
      <c r="L1402" s="582"/>
      <c r="M1402" s="582"/>
      <c r="N1402" s="582"/>
      <c r="O1402" s="582"/>
    </row>
    <row r="1403" customHeight="1" spans="1:15">
      <c r="A1403" s="587"/>
      <c r="K1403" s="582"/>
      <c r="L1403" s="582"/>
      <c r="M1403" s="582"/>
      <c r="N1403" s="582"/>
      <c r="O1403" s="582"/>
    </row>
    <row r="1404" customHeight="1" spans="1:15">
      <c r="A1404" s="587"/>
      <c r="K1404" s="582"/>
      <c r="L1404" s="582"/>
      <c r="M1404" s="582"/>
      <c r="N1404" s="582"/>
      <c r="O1404" s="582"/>
    </row>
    <row r="1405" customHeight="1" spans="1:15">
      <c r="A1405" s="587"/>
      <c r="K1405" s="582"/>
      <c r="L1405" s="582"/>
      <c r="M1405" s="582"/>
      <c r="N1405" s="582"/>
      <c r="O1405" s="582"/>
    </row>
    <row r="1406" customHeight="1" spans="1:15">
      <c r="A1406" s="587"/>
      <c r="K1406" s="582"/>
      <c r="L1406" s="582"/>
      <c r="M1406" s="582"/>
      <c r="N1406" s="582"/>
      <c r="O1406" s="582"/>
    </row>
    <row r="1407" customHeight="1" spans="1:15">
      <c r="A1407" s="587"/>
      <c r="K1407" s="582"/>
      <c r="L1407" s="582"/>
      <c r="M1407" s="582"/>
      <c r="N1407" s="582"/>
      <c r="O1407" s="582"/>
    </row>
    <row r="1408" customHeight="1" spans="1:15">
      <c r="A1408" s="587"/>
      <c r="K1408" s="582"/>
      <c r="L1408" s="582"/>
      <c r="M1408" s="582"/>
      <c r="N1408" s="582"/>
      <c r="O1408" s="582"/>
    </row>
    <row r="1409" customHeight="1" spans="1:15">
      <c r="A1409" s="587"/>
      <c r="K1409" s="582"/>
      <c r="L1409" s="582"/>
      <c r="M1409" s="582"/>
      <c r="N1409" s="582"/>
      <c r="O1409" s="582"/>
    </row>
    <row r="1410" customHeight="1" spans="1:15">
      <c r="A1410" s="587"/>
      <c r="K1410" s="582"/>
      <c r="L1410" s="582"/>
      <c r="M1410" s="582"/>
      <c r="N1410" s="582"/>
      <c r="O1410" s="582"/>
    </row>
    <row r="1411" customHeight="1" spans="1:15">
      <c r="A1411" s="587"/>
      <c r="K1411" s="582"/>
      <c r="L1411" s="582"/>
      <c r="M1411" s="582"/>
      <c r="N1411" s="582"/>
      <c r="O1411" s="582"/>
    </row>
    <row r="1412" customHeight="1" spans="1:15">
      <c r="A1412" s="587"/>
      <c r="K1412" s="582"/>
      <c r="L1412" s="582"/>
      <c r="M1412" s="582"/>
      <c r="N1412" s="582"/>
      <c r="O1412" s="582"/>
    </row>
    <row r="1413" customHeight="1" spans="1:15">
      <c r="A1413" s="587"/>
      <c r="K1413" s="582"/>
      <c r="L1413" s="582"/>
      <c r="M1413" s="582"/>
      <c r="N1413" s="582"/>
      <c r="O1413" s="582"/>
    </row>
    <row r="1414" customHeight="1" spans="1:15">
      <c r="A1414" s="587"/>
      <c r="K1414" s="582"/>
      <c r="L1414" s="582"/>
      <c r="M1414" s="582"/>
      <c r="N1414" s="582"/>
      <c r="O1414" s="582"/>
    </row>
    <row r="1415" customHeight="1" spans="1:15">
      <c r="A1415" s="587"/>
      <c r="K1415" s="582"/>
      <c r="L1415" s="582"/>
      <c r="M1415" s="582"/>
      <c r="N1415" s="582"/>
      <c r="O1415" s="582"/>
    </row>
    <row r="1416" customHeight="1" spans="1:15">
      <c r="A1416" s="587"/>
      <c r="K1416" s="582"/>
      <c r="L1416" s="582"/>
      <c r="M1416" s="582"/>
      <c r="N1416" s="582"/>
      <c r="O1416" s="582"/>
    </row>
    <row r="1417" customHeight="1" spans="1:15">
      <c r="A1417" s="587"/>
      <c r="K1417" s="582"/>
      <c r="L1417" s="582"/>
      <c r="M1417" s="582"/>
      <c r="N1417" s="582"/>
      <c r="O1417" s="582"/>
    </row>
    <row r="1418" customHeight="1" spans="1:15">
      <c r="A1418" s="587"/>
      <c r="K1418" s="582"/>
      <c r="L1418" s="582"/>
      <c r="M1418" s="582"/>
      <c r="N1418" s="582"/>
      <c r="O1418" s="582"/>
    </row>
    <row r="1419" customHeight="1" spans="1:15">
      <c r="A1419" s="587"/>
      <c r="K1419" s="582"/>
      <c r="L1419" s="582"/>
      <c r="M1419" s="582"/>
      <c r="N1419" s="582"/>
      <c r="O1419" s="582"/>
    </row>
    <row r="1420" customHeight="1" spans="1:15">
      <c r="A1420" s="587"/>
      <c r="K1420" s="582"/>
      <c r="L1420" s="582"/>
      <c r="M1420" s="582"/>
      <c r="N1420" s="582"/>
      <c r="O1420" s="582"/>
    </row>
    <row r="1421" customHeight="1" spans="1:15">
      <c r="A1421" s="587"/>
      <c r="K1421" s="582"/>
      <c r="L1421" s="582"/>
      <c r="M1421" s="582"/>
      <c r="N1421" s="582"/>
      <c r="O1421" s="582"/>
    </row>
    <row r="1422" customHeight="1" spans="1:15">
      <c r="A1422" s="587"/>
      <c r="K1422" s="582"/>
      <c r="L1422" s="582"/>
      <c r="M1422" s="582"/>
      <c r="N1422" s="582"/>
      <c r="O1422" s="582"/>
    </row>
    <row r="1423" customHeight="1" spans="1:15">
      <c r="A1423" s="587"/>
      <c r="K1423" s="582"/>
      <c r="L1423" s="582"/>
      <c r="M1423" s="582"/>
      <c r="N1423" s="582"/>
      <c r="O1423" s="582"/>
    </row>
    <row r="1424" customHeight="1" spans="1:15">
      <c r="A1424" s="587"/>
      <c r="K1424" s="582"/>
      <c r="L1424" s="582"/>
      <c r="M1424" s="582"/>
      <c r="N1424" s="582"/>
      <c r="O1424" s="582"/>
    </row>
    <row r="1425" customHeight="1" spans="1:15">
      <c r="A1425" s="587"/>
      <c r="K1425" s="582"/>
      <c r="L1425" s="582"/>
      <c r="M1425" s="582"/>
      <c r="N1425" s="582"/>
      <c r="O1425" s="582"/>
    </row>
    <row r="1426" customHeight="1" spans="1:15">
      <c r="A1426" s="587"/>
      <c r="K1426" s="582"/>
      <c r="L1426" s="582"/>
      <c r="M1426" s="582"/>
      <c r="N1426" s="582"/>
      <c r="O1426" s="582"/>
    </row>
    <row r="1427" customHeight="1" spans="1:15">
      <c r="A1427" s="587"/>
      <c r="K1427" s="582"/>
      <c r="L1427" s="582"/>
      <c r="M1427" s="582"/>
      <c r="N1427" s="582"/>
      <c r="O1427" s="582"/>
    </row>
    <row r="1428" customHeight="1" spans="1:15">
      <c r="A1428" s="587"/>
      <c r="K1428" s="582"/>
      <c r="L1428" s="582"/>
      <c r="M1428" s="582"/>
      <c r="N1428" s="582"/>
      <c r="O1428" s="582"/>
    </row>
    <row r="1429" customHeight="1" spans="1:15">
      <c r="A1429" s="587"/>
      <c r="K1429" s="582"/>
      <c r="L1429" s="582"/>
      <c r="M1429" s="582"/>
      <c r="N1429" s="582"/>
      <c r="O1429" s="582"/>
    </row>
    <row r="1430" customHeight="1" spans="1:15">
      <c r="A1430" s="587"/>
      <c r="K1430" s="582"/>
      <c r="L1430" s="582"/>
      <c r="M1430" s="582"/>
      <c r="N1430" s="582"/>
      <c r="O1430" s="582"/>
    </row>
    <row r="1431" customHeight="1" spans="1:15">
      <c r="A1431" s="587"/>
      <c r="K1431" s="582"/>
      <c r="L1431" s="582"/>
      <c r="M1431" s="582"/>
      <c r="N1431" s="582"/>
      <c r="O1431" s="582"/>
    </row>
    <row r="1432" customHeight="1" spans="1:15">
      <c r="A1432" s="587"/>
      <c r="K1432" s="582"/>
      <c r="L1432" s="582"/>
      <c r="M1432" s="582"/>
      <c r="N1432" s="582"/>
      <c r="O1432" s="582"/>
    </row>
    <row r="1433" customHeight="1" spans="1:15">
      <c r="A1433" s="587"/>
      <c r="K1433" s="582"/>
      <c r="L1433" s="582"/>
      <c r="M1433" s="582"/>
      <c r="N1433" s="582"/>
      <c r="O1433" s="582"/>
    </row>
    <row r="1434" customHeight="1" spans="1:15">
      <c r="A1434" s="587"/>
      <c r="K1434" s="582"/>
      <c r="L1434" s="582"/>
      <c r="M1434" s="582"/>
      <c r="N1434" s="582"/>
      <c r="O1434" s="582"/>
    </row>
    <row r="1435" customHeight="1" spans="1:15">
      <c r="A1435" s="587"/>
      <c r="K1435" s="582"/>
      <c r="L1435" s="582"/>
      <c r="M1435" s="582"/>
      <c r="N1435" s="582"/>
      <c r="O1435" s="582"/>
    </row>
    <row r="1436" customHeight="1" spans="1:15">
      <c r="A1436" s="587"/>
      <c r="K1436" s="582"/>
      <c r="L1436" s="582"/>
      <c r="M1436" s="582"/>
      <c r="N1436" s="582"/>
      <c r="O1436" s="582"/>
    </row>
    <row r="1437" customHeight="1" spans="1:15">
      <c r="A1437" s="587"/>
      <c r="K1437" s="582"/>
      <c r="L1437" s="582"/>
      <c r="M1437" s="582"/>
      <c r="N1437" s="582"/>
      <c r="O1437" s="582"/>
    </row>
    <row r="1438" customHeight="1" spans="1:15">
      <c r="A1438" s="587"/>
      <c r="K1438" s="582"/>
      <c r="L1438" s="582"/>
      <c r="M1438" s="582"/>
      <c r="N1438" s="582"/>
      <c r="O1438" s="582"/>
    </row>
    <row r="1439" customHeight="1" spans="1:15">
      <c r="A1439" s="587"/>
      <c r="K1439" s="582"/>
      <c r="L1439" s="582"/>
      <c r="M1439" s="582"/>
      <c r="N1439" s="582"/>
      <c r="O1439" s="582"/>
    </row>
    <row r="1440" customHeight="1" spans="1:15">
      <c r="A1440" s="587"/>
      <c r="K1440" s="582"/>
      <c r="L1440" s="582"/>
      <c r="M1440" s="582"/>
      <c r="N1440" s="582"/>
      <c r="O1440" s="582"/>
    </row>
    <row r="1441" customHeight="1" spans="1:15">
      <c r="A1441" s="587"/>
      <c r="K1441" s="582"/>
      <c r="L1441" s="582"/>
      <c r="M1441" s="582"/>
      <c r="N1441" s="582"/>
      <c r="O1441" s="582"/>
    </row>
    <row r="1442" customHeight="1" spans="1:15">
      <c r="A1442" s="587"/>
      <c r="K1442" s="582"/>
      <c r="L1442" s="582"/>
      <c r="M1442" s="582"/>
      <c r="N1442" s="582"/>
      <c r="O1442" s="582"/>
    </row>
    <row r="1443" customHeight="1" spans="1:15">
      <c r="A1443" s="587"/>
      <c r="K1443" s="582"/>
      <c r="L1443" s="582"/>
      <c r="M1443" s="582"/>
      <c r="N1443" s="582"/>
      <c r="O1443" s="582"/>
    </row>
    <row r="1444" customHeight="1" spans="1:15">
      <c r="A1444" s="587"/>
      <c r="K1444" s="582"/>
      <c r="L1444" s="582"/>
      <c r="M1444" s="582"/>
      <c r="N1444" s="582"/>
      <c r="O1444" s="582"/>
    </row>
    <row r="1445" customHeight="1" spans="1:15">
      <c r="A1445" s="587"/>
      <c r="K1445" s="582"/>
      <c r="L1445" s="582"/>
      <c r="M1445" s="582"/>
      <c r="N1445" s="582"/>
      <c r="O1445" s="582"/>
    </row>
    <row r="1446" customHeight="1" spans="1:15">
      <c r="A1446" s="587"/>
      <c r="K1446" s="582"/>
      <c r="L1446" s="582"/>
      <c r="M1446" s="582"/>
      <c r="N1446" s="582"/>
      <c r="O1446" s="582"/>
    </row>
    <row r="1447" customHeight="1" spans="1:15">
      <c r="A1447" s="587"/>
      <c r="K1447" s="582"/>
      <c r="L1447" s="582"/>
      <c r="M1447" s="582"/>
      <c r="N1447" s="582"/>
      <c r="O1447" s="582"/>
    </row>
    <row r="1448" customHeight="1" spans="1:15">
      <c r="A1448" s="587"/>
      <c r="K1448" s="582"/>
      <c r="L1448" s="582"/>
      <c r="M1448" s="582"/>
      <c r="N1448" s="582"/>
      <c r="O1448" s="582"/>
    </row>
    <row r="1449" customHeight="1" spans="1:15">
      <c r="A1449" s="587"/>
      <c r="K1449" s="582"/>
      <c r="L1449" s="582"/>
      <c r="M1449" s="582"/>
      <c r="N1449" s="582"/>
      <c r="O1449" s="582"/>
    </row>
    <row r="1450" customHeight="1" spans="1:15">
      <c r="A1450" s="587"/>
      <c r="K1450" s="582"/>
      <c r="L1450" s="582"/>
      <c r="M1450" s="582"/>
      <c r="N1450" s="582"/>
      <c r="O1450" s="582"/>
    </row>
    <row r="1451" customHeight="1" spans="1:15">
      <c r="A1451" s="587"/>
      <c r="K1451" s="582"/>
      <c r="L1451" s="582"/>
      <c r="M1451" s="582"/>
      <c r="N1451" s="582"/>
      <c r="O1451" s="582"/>
    </row>
    <row r="1452" customHeight="1" spans="1:15">
      <c r="A1452" s="587"/>
      <c r="K1452" s="582"/>
      <c r="L1452" s="582"/>
      <c r="M1452" s="582"/>
      <c r="N1452" s="582"/>
      <c r="O1452" s="582"/>
    </row>
    <row r="1453" customHeight="1" spans="1:15">
      <c r="A1453" s="587"/>
      <c r="K1453" s="582"/>
      <c r="L1453" s="582"/>
      <c r="M1453" s="582"/>
      <c r="N1453" s="582"/>
      <c r="O1453" s="582"/>
    </row>
    <row r="1454" customHeight="1" spans="1:15">
      <c r="A1454" s="587"/>
      <c r="K1454" s="582"/>
      <c r="L1454" s="582"/>
      <c r="M1454" s="582"/>
      <c r="N1454" s="582"/>
      <c r="O1454" s="582"/>
    </row>
    <row r="1455" customHeight="1" spans="1:15">
      <c r="A1455" s="587"/>
      <c r="K1455" s="582"/>
      <c r="L1455" s="582"/>
      <c r="M1455" s="582"/>
      <c r="N1455" s="582"/>
      <c r="O1455" s="582"/>
    </row>
    <row r="1456" customHeight="1" spans="1:15">
      <c r="A1456" s="587"/>
      <c r="K1456" s="582"/>
      <c r="L1456" s="582"/>
      <c r="M1456" s="582"/>
      <c r="N1456" s="582"/>
      <c r="O1456" s="582"/>
    </row>
    <row r="1457" customHeight="1" spans="1:15">
      <c r="A1457" s="587"/>
      <c r="K1457" s="582"/>
      <c r="L1457" s="582"/>
      <c r="M1457" s="582"/>
      <c r="N1457" s="582"/>
      <c r="O1457" s="582"/>
    </row>
    <row r="1458" customHeight="1" spans="1:15">
      <c r="A1458" s="587"/>
      <c r="K1458" s="582"/>
      <c r="L1458" s="582"/>
      <c r="M1458" s="582"/>
      <c r="N1458" s="582"/>
      <c r="O1458" s="582"/>
    </row>
    <row r="1459" customHeight="1" spans="1:15">
      <c r="A1459" s="587"/>
      <c r="K1459" s="582"/>
      <c r="L1459" s="582"/>
      <c r="M1459" s="582"/>
      <c r="N1459" s="582"/>
      <c r="O1459" s="582"/>
    </row>
    <row r="1460" customHeight="1" spans="1:15">
      <c r="A1460" s="587"/>
      <c r="K1460" s="582"/>
      <c r="L1460" s="582"/>
      <c r="M1460" s="582"/>
      <c r="N1460" s="582"/>
      <c r="O1460" s="582"/>
    </row>
    <row r="1461" customHeight="1" spans="1:15">
      <c r="A1461" s="587"/>
      <c r="K1461" s="582"/>
      <c r="L1461" s="582"/>
      <c r="M1461" s="582"/>
      <c r="N1461" s="582"/>
      <c r="O1461" s="582"/>
    </row>
    <row r="1462" customHeight="1" spans="1:15">
      <c r="A1462" s="587"/>
      <c r="K1462" s="582"/>
      <c r="L1462" s="582"/>
      <c r="M1462" s="582"/>
      <c r="N1462" s="582"/>
      <c r="O1462" s="582"/>
    </row>
    <row r="1463" customHeight="1" spans="1:15">
      <c r="A1463" s="587"/>
      <c r="K1463" s="582"/>
      <c r="L1463" s="582"/>
      <c r="M1463" s="582"/>
      <c r="N1463" s="582"/>
      <c r="O1463" s="582"/>
    </row>
    <row r="1464" customHeight="1" spans="1:15">
      <c r="A1464" s="587"/>
      <c r="K1464" s="582"/>
      <c r="L1464" s="582"/>
      <c r="M1464" s="582"/>
      <c r="N1464" s="582"/>
      <c r="O1464" s="582"/>
    </row>
    <row r="1465" customHeight="1" spans="1:15">
      <c r="A1465" s="587"/>
      <c r="K1465" s="582"/>
      <c r="L1465" s="582"/>
      <c r="M1465" s="582"/>
      <c r="N1465" s="582"/>
      <c r="O1465" s="582"/>
    </row>
    <row r="1466" customHeight="1" spans="1:15">
      <c r="A1466" s="587"/>
      <c r="K1466" s="582"/>
      <c r="L1466" s="582"/>
      <c r="M1466" s="582"/>
      <c r="N1466" s="582"/>
      <c r="O1466" s="582"/>
    </row>
    <row r="1467" customHeight="1" spans="1:15">
      <c r="A1467" s="587"/>
      <c r="K1467" s="582"/>
      <c r="L1467" s="582"/>
      <c r="M1467" s="582"/>
      <c r="N1467" s="582"/>
      <c r="O1467" s="582"/>
    </row>
    <row r="1468" customHeight="1" spans="1:15">
      <c r="A1468" s="587"/>
      <c r="K1468" s="582"/>
      <c r="L1468" s="582"/>
      <c r="M1468" s="582"/>
      <c r="N1468" s="582"/>
      <c r="O1468" s="582"/>
    </row>
    <row r="1469" customHeight="1" spans="1:15">
      <c r="A1469" s="587"/>
      <c r="K1469" s="582"/>
      <c r="L1469" s="582"/>
      <c r="M1469" s="582"/>
      <c r="N1469" s="582"/>
      <c r="O1469" s="582"/>
    </row>
    <row r="1470" customHeight="1" spans="1:15">
      <c r="A1470" s="587"/>
      <c r="K1470" s="582"/>
      <c r="L1470" s="582"/>
      <c r="M1470" s="582"/>
      <c r="N1470" s="582"/>
      <c r="O1470" s="582"/>
    </row>
    <row r="1471" customHeight="1" spans="1:15">
      <c r="A1471" s="587"/>
      <c r="K1471" s="582"/>
      <c r="L1471" s="582"/>
      <c r="M1471" s="582"/>
      <c r="N1471" s="582"/>
      <c r="O1471" s="582"/>
    </row>
    <row r="1472" customHeight="1" spans="1:15">
      <c r="A1472" s="587"/>
      <c r="K1472" s="582"/>
      <c r="L1472" s="582"/>
      <c r="M1472" s="582"/>
      <c r="N1472" s="582"/>
      <c r="O1472" s="582"/>
    </row>
    <row r="1473" customHeight="1" spans="1:15">
      <c r="A1473" s="587"/>
      <c r="K1473" s="582"/>
      <c r="L1473" s="582"/>
      <c r="M1473" s="582"/>
      <c r="N1473" s="582"/>
      <c r="O1473" s="582"/>
    </row>
    <row r="1474" customHeight="1" spans="1:15">
      <c r="A1474" s="587"/>
      <c r="K1474" s="582"/>
      <c r="L1474" s="582"/>
      <c r="M1474" s="582"/>
      <c r="N1474" s="582"/>
      <c r="O1474" s="582"/>
    </row>
    <row r="1475" customHeight="1" spans="1:15">
      <c r="A1475" s="587"/>
      <c r="K1475" s="582"/>
      <c r="L1475" s="582"/>
      <c r="M1475" s="582"/>
      <c r="N1475" s="582"/>
      <c r="O1475" s="582"/>
    </row>
    <row r="1476" customHeight="1" spans="1:15">
      <c r="A1476" s="587"/>
      <c r="K1476" s="582"/>
      <c r="L1476" s="582"/>
      <c r="M1476" s="582"/>
      <c r="N1476" s="582"/>
      <c r="O1476" s="582"/>
    </row>
    <row r="1477" customHeight="1" spans="1:15">
      <c r="A1477" s="587"/>
      <c r="K1477" s="582"/>
      <c r="L1477" s="582"/>
      <c r="M1477" s="582"/>
      <c r="N1477" s="582"/>
      <c r="O1477" s="582"/>
    </row>
    <row r="1478" customHeight="1" spans="1:15">
      <c r="A1478" s="587"/>
      <c r="K1478" s="582"/>
      <c r="L1478" s="582"/>
      <c r="M1478" s="582"/>
      <c r="N1478" s="582"/>
      <c r="O1478" s="582"/>
    </row>
    <row r="1479" customHeight="1" spans="1:15">
      <c r="A1479" s="587"/>
      <c r="K1479" s="582"/>
      <c r="L1479" s="582"/>
      <c r="M1479" s="582"/>
      <c r="N1479" s="582"/>
      <c r="O1479" s="582"/>
    </row>
    <row r="1480" customHeight="1" spans="1:15">
      <c r="A1480" s="587"/>
      <c r="K1480" s="582"/>
      <c r="L1480" s="582"/>
      <c r="M1480" s="582"/>
      <c r="N1480" s="582"/>
      <c r="O1480" s="582"/>
    </row>
    <row r="1481" customHeight="1" spans="1:15">
      <c r="A1481" s="587"/>
      <c r="K1481" s="582"/>
      <c r="L1481" s="582"/>
      <c r="M1481" s="582"/>
      <c r="N1481" s="582"/>
      <c r="O1481" s="582"/>
    </row>
    <row r="1482" customHeight="1" spans="1:15">
      <c r="A1482" s="587"/>
      <c r="K1482" s="582"/>
      <c r="L1482" s="582"/>
      <c r="M1482" s="582"/>
      <c r="N1482" s="582"/>
      <c r="O1482" s="582"/>
    </row>
    <row r="1483" customHeight="1" spans="1:15">
      <c r="A1483" s="587"/>
      <c r="K1483" s="582"/>
      <c r="L1483" s="582"/>
      <c r="M1483" s="582"/>
      <c r="N1483" s="582"/>
      <c r="O1483" s="582"/>
    </row>
    <row r="1484" customHeight="1" spans="1:15">
      <c r="A1484" s="587"/>
      <c r="K1484" s="582"/>
      <c r="L1484" s="582"/>
      <c r="M1484" s="582"/>
      <c r="N1484" s="582"/>
      <c r="O1484" s="582"/>
    </row>
    <row r="1485" customHeight="1" spans="1:15">
      <c r="A1485" s="587"/>
      <c r="K1485" s="582"/>
      <c r="L1485" s="582"/>
      <c r="M1485" s="582"/>
      <c r="N1485" s="582"/>
      <c r="O1485" s="582"/>
    </row>
    <row r="1486" customHeight="1" spans="1:15">
      <c r="A1486" s="587"/>
      <c r="K1486" s="582"/>
      <c r="L1486" s="582"/>
      <c r="M1486" s="582"/>
      <c r="N1486" s="582"/>
      <c r="O1486" s="582"/>
    </row>
    <row r="1487" customHeight="1" spans="1:15">
      <c r="A1487" s="587"/>
      <c r="K1487" s="582"/>
      <c r="L1487" s="582"/>
      <c r="M1487" s="582"/>
      <c r="N1487" s="582"/>
      <c r="O1487" s="582"/>
    </row>
    <row r="1488" customHeight="1" spans="1:15">
      <c r="A1488" s="587"/>
      <c r="K1488" s="582"/>
      <c r="L1488" s="582"/>
      <c r="M1488" s="582"/>
      <c r="N1488" s="582"/>
      <c r="O1488" s="582"/>
    </row>
    <row r="1489" customHeight="1" spans="1:15">
      <c r="A1489" s="587"/>
      <c r="K1489" s="582"/>
      <c r="L1489" s="582"/>
      <c r="M1489" s="582"/>
      <c r="N1489" s="582"/>
      <c r="O1489" s="582"/>
    </row>
    <row r="1490" customHeight="1" spans="1:15">
      <c r="A1490" s="587"/>
      <c r="K1490" s="582"/>
      <c r="L1490" s="582"/>
      <c r="M1490" s="582"/>
      <c r="N1490" s="582"/>
      <c r="O1490" s="582"/>
    </row>
    <row r="1491" customHeight="1" spans="1:15">
      <c r="A1491" s="587"/>
      <c r="K1491" s="582"/>
      <c r="L1491" s="582"/>
      <c r="M1491" s="582"/>
      <c r="N1491" s="582"/>
      <c r="O1491" s="582"/>
    </row>
    <row r="1492" customHeight="1" spans="1:15">
      <c r="A1492" s="587"/>
      <c r="K1492" s="582"/>
      <c r="L1492" s="582"/>
      <c r="M1492" s="582"/>
      <c r="N1492" s="582"/>
      <c r="O1492" s="582"/>
    </row>
    <row r="1493" customHeight="1" spans="1:15">
      <c r="A1493" s="587"/>
      <c r="K1493" s="582"/>
      <c r="L1493" s="582"/>
      <c r="M1493" s="582"/>
      <c r="N1493" s="582"/>
      <c r="O1493" s="582"/>
    </row>
    <row r="1494" customHeight="1" spans="1:15">
      <c r="A1494" s="587"/>
      <c r="K1494" s="582"/>
      <c r="L1494" s="582"/>
      <c r="M1494" s="582"/>
      <c r="N1494" s="582"/>
      <c r="O1494" s="582"/>
    </row>
    <row r="1495" customHeight="1" spans="1:15">
      <c r="A1495" s="587"/>
      <c r="K1495" s="582"/>
      <c r="L1495" s="582"/>
      <c r="M1495" s="582"/>
      <c r="N1495" s="582"/>
      <c r="O1495" s="582"/>
    </row>
    <row r="1496" customHeight="1" spans="1:15">
      <c r="A1496" s="587"/>
      <c r="K1496" s="582"/>
      <c r="L1496" s="582"/>
      <c r="M1496" s="582"/>
      <c r="N1496" s="582"/>
      <c r="O1496" s="582"/>
    </row>
    <row r="1497" customHeight="1" spans="1:15">
      <c r="A1497" s="587"/>
      <c r="K1497" s="582"/>
      <c r="L1497" s="582"/>
      <c r="M1497" s="582"/>
      <c r="N1497" s="582"/>
      <c r="O1497" s="582"/>
    </row>
    <row r="1498" customHeight="1" spans="1:15">
      <c r="A1498" s="587"/>
      <c r="K1498" s="582"/>
      <c r="L1498" s="582"/>
      <c r="M1498" s="582"/>
      <c r="N1498" s="582"/>
      <c r="O1498" s="582"/>
    </row>
    <row r="1499" customHeight="1" spans="1:15">
      <c r="A1499" s="587"/>
      <c r="K1499" s="582"/>
      <c r="L1499" s="582"/>
      <c r="M1499" s="582"/>
      <c r="N1499" s="582"/>
      <c r="O1499" s="582"/>
    </row>
    <row r="1500" customHeight="1" spans="1:15">
      <c r="A1500" s="587"/>
      <c r="K1500" s="582"/>
      <c r="L1500" s="582"/>
      <c r="M1500" s="582"/>
      <c r="N1500" s="582"/>
      <c r="O1500" s="582"/>
    </row>
    <row r="1501" customHeight="1" spans="1:15">
      <c r="A1501" s="587"/>
      <c r="K1501" s="582"/>
      <c r="L1501" s="582"/>
      <c r="M1501" s="582"/>
      <c r="N1501" s="582"/>
      <c r="O1501" s="582"/>
    </row>
    <row r="1502" customHeight="1" spans="1:15">
      <c r="A1502" s="587"/>
      <c r="K1502" s="582"/>
      <c r="L1502" s="582"/>
      <c r="M1502" s="582"/>
      <c r="N1502" s="582"/>
      <c r="O1502" s="582"/>
    </row>
    <row r="1503" customHeight="1" spans="1:15">
      <c r="A1503" s="587"/>
      <c r="K1503" s="582"/>
      <c r="L1503" s="582"/>
      <c r="M1503" s="582"/>
      <c r="N1503" s="582"/>
      <c r="O1503" s="582"/>
    </row>
    <row r="1504" customHeight="1" spans="1:15">
      <c r="A1504" s="587"/>
      <c r="K1504" s="582"/>
      <c r="L1504" s="582"/>
      <c r="M1504" s="582"/>
      <c r="N1504" s="582"/>
      <c r="O1504" s="582"/>
    </row>
    <row r="1505" customHeight="1" spans="1:15">
      <c r="A1505" s="587"/>
      <c r="K1505" s="582"/>
      <c r="L1505" s="582"/>
      <c r="M1505" s="582"/>
      <c r="N1505" s="582"/>
      <c r="O1505" s="582"/>
    </row>
    <row r="1506" customHeight="1" spans="1:15">
      <c r="A1506" s="587"/>
      <c r="K1506" s="582"/>
      <c r="L1506" s="582"/>
      <c r="M1506" s="582"/>
      <c r="N1506" s="582"/>
      <c r="O1506" s="582"/>
    </row>
    <row r="1507" customHeight="1" spans="1:15">
      <c r="A1507" s="587"/>
      <c r="K1507" s="582"/>
      <c r="L1507" s="582"/>
      <c r="M1507" s="582"/>
      <c r="N1507" s="582"/>
      <c r="O1507" s="582"/>
    </row>
    <row r="1508" customHeight="1" spans="1:15">
      <c r="A1508" s="587"/>
      <c r="K1508" s="582"/>
      <c r="L1508" s="582"/>
      <c r="M1508" s="582"/>
      <c r="N1508" s="582"/>
      <c r="O1508" s="582"/>
    </row>
    <row r="1509" customHeight="1" spans="1:15">
      <c r="A1509" s="587"/>
      <c r="K1509" s="582"/>
      <c r="L1509" s="582"/>
      <c r="M1509" s="582"/>
      <c r="N1509" s="582"/>
      <c r="O1509" s="582"/>
    </row>
    <row r="1510" customHeight="1" spans="1:15">
      <c r="A1510" s="587"/>
      <c r="K1510" s="582"/>
      <c r="L1510" s="582"/>
      <c r="M1510" s="582"/>
      <c r="N1510" s="582"/>
      <c r="O1510" s="582"/>
    </row>
    <row r="1511" customHeight="1" spans="1:15">
      <c r="A1511" s="587"/>
      <c r="K1511" s="582"/>
      <c r="L1511" s="582"/>
      <c r="M1511" s="582"/>
      <c r="N1511" s="582"/>
      <c r="O1511" s="582"/>
    </row>
    <row r="1512" customHeight="1" spans="1:15">
      <c r="A1512" s="587"/>
      <c r="K1512" s="582"/>
      <c r="L1512" s="582"/>
      <c r="M1512" s="582"/>
      <c r="N1512" s="582"/>
      <c r="O1512" s="582"/>
    </row>
    <row r="1513" customHeight="1" spans="1:15">
      <c r="A1513" s="587"/>
      <c r="K1513" s="582"/>
      <c r="L1513" s="582"/>
      <c r="M1513" s="582"/>
      <c r="N1513" s="582"/>
      <c r="O1513" s="582"/>
    </row>
    <row r="1514" customHeight="1" spans="1:15">
      <c r="A1514" s="587"/>
      <c r="K1514" s="582"/>
      <c r="L1514" s="582"/>
      <c r="M1514" s="582"/>
      <c r="N1514" s="582"/>
      <c r="O1514" s="582"/>
    </row>
    <row r="1515" customHeight="1" spans="1:15">
      <c r="A1515" s="587"/>
      <c r="K1515" s="582"/>
      <c r="L1515" s="582"/>
      <c r="M1515" s="582"/>
      <c r="N1515" s="582"/>
      <c r="O1515" s="582"/>
    </row>
    <row r="1516" customHeight="1" spans="1:15">
      <c r="A1516" s="587"/>
      <c r="K1516" s="582"/>
      <c r="L1516" s="582"/>
      <c r="M1516" s="582"/>
      <c r="N1516" s="582"/>
      <c r="O1516" s="582"/>
    </row>
    <row r="1517" customHeight="1" spans="1:15">
      <c r="A1517" s="587"/>
      <c r="K1517" s="582"/>
      <c r="L1517" s="582"/>
      <c r="M1517" s="582"/>
      <c r="N1517" s="582"/>
      <c r="O1517" s="582"/>
    </row>
    <row r="1518" customHeight="1" spans="1:15">
      <c r="A1518" s="587"/>
      <c r="K1518" s="582"/>
      <c r="L1518" s="582"/>
      <c r="M1518" s="582"/>
      <c r="N1518" s="582"/>
      <c r="O1518" s="582"/>
    </row>
    <row r="1519" customHeight="1" spans="1:15">
      <c r="A1519" s="587"/>
      <c r="K1519" s="582"/>
      <c r="L1519" s="582"/>
      <c r="M1519" s="582"/>
      <c r="N1519" s="582"/>
      <c r="O1519" s="582"/>
    </row>
    <row r="1520" customHeight="1" spans="1:15">
      <c r="A1520" s="587"/>
      <c r="K1520" s="582"/>
      <c r="L1520" s="582"/>
      <c r="M1520" s="582"/>
      <c r="N1520" s="582"/>
      <c r="O1520" s="582"/>
    </row>
    <row r="1521" customHeight="1" spans="1:15">
      <c r="A1521" s="587"/>
      <c r="K1521" s="582"/>
      <c r="L1521" s="582"/>
      <c r="M1521" s="582"/>
      <c r="N1521" s="582"/>
      <c r="O1521" s="582"/>
    </row>
    <row r="1522" customHeight="1" spans="1:15">
      <c r="A1522" s="587"/>
      <c r="K1522" s="582"/>
      <c r="L1522" s="582"/>
      <c r="M1522" s="582"/>
      <c r="N1522" s="582"/>
      <c r="O1522" s="582"/>
    </row>
    <row r="1523" customHeight="1" spans="1:15">
      <c r="A1523" s="587"/>
      <c r="K1523" s="582"/>
      <c r="L1523" s="582"/>
      <c r="M1523" s="582"/>
      <c r="N1523" s="582"/>
      <c r="O1523" s="582"/>
    </row>
    <row r="1524" customHeight="1" spans="1:15">
      <c r="A1524" s="587"/>
      <c r="K1524" s="582"/>
      <c r="L1524" s="582"/>
      <c r="M1524" s="582"/>
      <c r="N1524" s="582"/>
      <c r="O1524" s="582"/>
    </row>
    <row r="1525" customHeight="1" spans="1:15">
      <c r="A1525" s="587"/>
      <c r="K1525" s="582"/>
      <c r="L1525" s="582"/>
      <c r="M1525" s="582"/>
      <c r="N1525" s="582"/>
      <c r="O1525" s="582"/>
    </row>
    <row r="1526" customHeight="1" spans="1:15">
      <c r="A1526" s="587"/>
      <c r="K1526" s="582"/>
      <c r="L1526" s="582"/>
      <c r="M1526" s="582"/>
      <c r="N1526" s="582"/>
      <c r="O1526" s="582"/>
    </row>
    <row r="1527" customHeight="1" spans="1:15">
      <c r="A1527" s="587"/>
      <c r="K1527" s="582"/>
      <c r="L1527" s="582"/>
      <c r="M1527" s="582"/>
      <c r="N1527" s="582"/>
      <c r="O1527" s="582"/>
    </row>
    <row r="1528" customHeight="1" spans="1:15">
      <c r="A1528" s="587"/>
      <c r="K1528" s="582"/>
      <c r="L1528" s="582"/>
      <c r="M1528" s="582"/>
      <c r="N1528" s="582"/>
      <c r="O1528" s="582"/>
    </row>
    <row r="1529" customHeight="1" spans="1:15">
      <c r="A1529" s="587"/>
      <c r="K1529" s="582"/>
      <c r="L1529" s="582"/>
      <c r="M1529" s="582"/>
      <c r="N1529" s="582"/>
      <c r="O1529" s="582"/>
    </row>
    <row r="1530" customHeight="1" spans="1:15">
      <c r="A1530" s="587"/>
      <c r="K1530" s="582"/>
      <c r="L1530" s="582"/>
      <c r="M1530" s="582"/>
      <c r="N1530" s="582"/>
      <c r="O1530" s="582"/>
    </row>
    <row r="1531" customHeight="1" spans="1:15">
      <c r="A1531" s="587"/>
      <c r="K1531" s="582"/>
      <c r="L1531" s="582"/>
      <c r="M1531" s="582"/>
      <c r="N1531" s="582"/>
      <c r="O1531" s="582"/>
    </row>
    <row r="1532" customHeight="1" spans="1:15">
      <c r="A1532" s="587"/>
      <c r="K1532" s="582"/>
      <c r="L1532" s="582"/>
      <c r="M1532" s="582"/>
      <c r="N1532" s="582"/>
      <c r="O1532" s="582"/>
    </row>
    <row r="1533" customHeight="1" spans="1:15">
      <c r="A1533" s="587"/>
      <c r="K1533" s="582"/>
      <c r="L1533" s="582"/>
      <c r="M1533" s="582"/>
      <c r="N1533" s="582"/>
      <c r="O1533" s="582"/>
    </row>
    <row r="1534" customHeight="1" spans="1:15">
      <c r="A1534" s="587"/>
      <c r="K1534" s="582"/>
      <c r="L1534" s="582"/>
      <c r="M1534" s="582"/>
      <c r="N1534" s="582"/>
      <c r="O1534" s="582"/>
    </row>
    <row r="1535" customHeight="1" spans="1:15">
      <c r="A1535" s="587"/>
      <c r="K1535" s="582"/>
      <c r="L1535" s="582"/>
      <c r="M1535" s="582"/>
      <c r="N1535" s="582"/>
      <c r="O1535" s="582"/>
    </row>
    <row r="1536" customHeight="1" spans="1:15">
      <c r="A1536" s="587"/>
      <c r="K1536" s="582"/>
      <c r="L1536" s="582"/>
      <c r="M1536" s="582"/>
      <c r="N1536" s="582"/>
      <c r="O1536" s="582"/>
    </row>
    <row r="1537" customHeight="1" spans="1:15">
      <c r="A1537" s="587"/>
      <c r="K1537" s="582"/>
      <c r="L1537" s="582"/>
      <c r="M1537" s="582"/>
      <c r="N1537" s="582"/>
      <c r="O1537" s="582"/>
    </row>
    <row r="1538" customHeight="1" spans="1:15">
      <c r="A1538" s="587"/>
      <c r="K1538" s="582"/>
      <c r="L1538" s="582"/>
      <c r="M1538" s="582"/>
      <c r="N1538" s="582"/>
      <c r="O1538" s="582"/>
    </row>
    <row r="1539" customHeight="1" spans="1:15">
      <c r="A1539" s="587"/>
      <c r="K1539" s="582"/>
      <c r="L1539" s="582"/>
      <c r="M1539" s="582"/>
      <c r="N1539" s="582"/>
      <c r="O1539" s="582"/>
    </row>
    <row r="1540" customHeight="1" spans="1:15">
      <c r="A1540" s="587"/>
      <c r="K1540" s="582"/>
      <c r="L1540" s="582"/>
      <c r="M1540" s="582"/>
      <c r="N1540" s="582"/>
      <c r="O1540" s="582"/>
    </row>
    <row r="1541" customHeight="1" spans="1:15">
      <c r="A1541" s="587"/>
      <c r="K1541" s="582"/>
      <c r="L1541" s="582"/>
      <c r="M1541" s="582"/>
      <c r="N1541" s="582"/>
      <c r="O1541" s="582"/>
    </row>
    <row r="1542" customHeight="1" spans="1:15">
      <c r="A1542" s="587"/>
      <c r="K1542" s="582"/>
      <c r="L1542" s="582"/>
      <c r="M1542" s="582"/>
      <c r="N1542" s="582"/>
      <c r="O1542" s="582"/>
    </row>
    <row r="1543" customHeight="1" spans="1:15">
      <c r="A1543" s="587"/>
      <c r="K1543" s="582"/>
      <c r="L1543" s="582"/>
      <c r="M1543" s="582"/>
      <c r="N1543" s="582"/>
      <c r="O1543" s="582"/>
    </row>
    <row r="1544" customHeight="1" spans="1:15">
      <c r="A1544" s="587"/>
      <c r="K1544" s="582"/>
      <c r="L1544" s="582"/>
      <c r="M1544" s="582"/>
      <c r="N1544" s="582"/>
      <c r="O1544" s="582"/>
    </row>
    <row r="1545" customHeight="1" spans="1:15">
      <c r="A1545" s="587"/>
      <c r="K1545" s="582"/>
      <c r="L1545" s="582"/>
      <c r="M1545" s="582"/>
      <c r="N1545" s="582"/>
      <c r="O1545" s="582"/>
    </row>
    <row r="1546" customHeight="1" spans="1:15">
      <c r="A1546" s="587"/>
      <c r="K1546" s="582"/>
      <c r="L1546" s="582"/>
      <c r="M1546" s="582"/>
      <c r="N1546" s="582"/>
      <c r="O1546" s="582"/>
    </row>
    <row r="1547" customHeight="1" spans="1:15">
      <c r="A1547" s="587"/>
      <c r="K1547" s="582"/>
      <c r="L1547" s="582"/>
      <c r="M1547" s="582"/>
      <c r="N1547" s="582"/>
      <c r="O1547" s="582"/>
    </row>
    <row r="1548" customHeight="1" spans="1:15">
      <c r="A1548" s="587"/>
      <c r="K1548" s="582"/>
      <c r="L1548" s="582"/>
      <c r="M1548" s="582"/>
      <c r="N1548" s="582"/>
      <c r="O1548" s="582"/>
    </row>
    <row r="1549" customHeight="1" spans="1:15">
      <c r="A1549" s="587"/>
      <c r="K1549" s="582"/>
      <c r="L1549" s="582"/>
      <c r="M1549" s="582"/>
      <c r="N1549" s="582"/>
      <c r="O1549" s="582"/>
    </row>
    <row r="1550" customHeight="1" spans="1:15">
      <c r="A1550" s="587"/>
      <c r="K1550" s="582"/>
      <c r="L1550" s="582"/>
      <c r="M1550" s="582"/>
      <c r="N1550" s="582"/>
      <c r="O1550" s="582"/>
    </row>
    <row r="1551" customHeight="1" spans="1:15">
      <c r="A1551" s="587"/>
      <c r="K1551" s="582"/>
      <c r="L1551" s="582"/>
      <c r="M1551" s="582"/>
      <c r="N1551" s="582"/>
      <c r="O1551" s="582"/>
    </row>
    <row r="1552" customHeight="1" spans="1:15">
      <c r="A1552" s="587"/>
      <c r="K1552" s="582"/>
      <c r="L1552" s="582"/>
      <c r="M1552" s="582"/>
      <c r="N1552" s="582"/>
      <c r="O1552" s="582"/>
    </row>
    <row r="1553" customHeight="1" spans="1:15">
      <c r="A1553" s="587"/>
      <c r="K1553" s="582"/>
      <c r="L1553" s="582"/>
      <c r="M1553" s="582"/>
      <c r="N1553" s="582"/>
      <c r="O1553" s="582"/>
    </row>
    <row r="1554" customHeight="1" spans="1:15">
      <c r="A1554" s="587"/>
      <c r="K1554" s="582"/>
      <c r="L1554" s="582"/>
      <c r="M1554" s="582"/>
      <c r="N1554" s="582"/>
      <c r="O1554" s="582"/>
    </row>
    <row r="1555" customHeight="1" spans="1:15">
      <c r="A1555" s="587"/>
      <c r="K1555" s="582"/>
      <c r="L1555" s="582"/>
      <c r="M1555" s="582"/>
      <c r="N1555" s="582"/>
      <c r="O1555" s="582"/>
    </row>
    <row r="1556" customHeight="1" spans="1:15">
      <c r="A1556" s="587"/>
      <c r="K1556" s="582"/>
      <c r="L1556" s="582"/>
      <c r="M1556" s="582"/>
      <c r="N1556" s="582"/>
      <c r="O1556" s="582"/>
    </row>
    <row r="1557" customHeight="1" spans="1:15">
      <c r="A1557" s="587"/>
      <c r="K1557" s="582"/>
      <c r="L1557" s="582"/>
      <c r="M1557" s="582"/>
      <c r="N1557" s="582"/>
      <c r="O1557" s="582"/>
    </row>
    <row r="1558" customHeight="1" spans="1:15">
      <c r="A1558" s="587"/>
      <c r="K1558" s="582"/>
      <c r="L1558" s="582"/>
      <c r="M1558" s="582"/>
      <c r="N1558" s="582"/>
      <c r="O1558" s="582"/>
    </row>
    <row r="1559" customHeight="1" spans="1:15">
      <c r="A1559" s="587"/>
      <c r="K1559" s="582"/>
      <c r="L1559" s="582"/>
      <c r="M1559" s="582"/>
      <c r="N1559" s="582"/>
      <c r="O1559" s="582"/>
    </row>
    <row r="1560" customHeight="1" spans="1:15">
      <c r="A1560" s="587"/>
      <c r="K1560" s="582"/>
      <c r="L1560" s="582"/>
      <c r="M1560" s="582"/>
      <c r="N1560" s="582"/>
      <c r="O1560" s="582"/>
    </row>
    <row r="1561" customHeight="1" spans="1:15">
      <c r="A1561" s="587"/>
      <c r="K1561" s="582"/>
      <c r="L1561" s="582"/>
      <c r="M1561" s="582"/>
      <c r="N1561" s="582"/>
      <c r="O1561" s="582"/>
    </row>
    <row r="1562" customHeight="1" spans="1:15">
      <c r="A1562" s="587"/>
      <c r="K1562" s="582"/>
      <c r="L1562" s="582"/>
      <c r="M1562" s="582"/>
      <c r="N1562" s="582"/>
      <c r="O1562" s="582"/>
    </row>
    <row r="1563" customHeight="1" spans="1:15">
      <c r="A1563" s="587"/>
      <c r="K1563" s="582"/>
      <c r="L1563" s="582"/>
      <c r="M1563" s="582"/>
      <c r="N1563" s="582"/>
      <c r="O1563" s="582"/>
    </row>
    <row r="1564" customHeight="1" spans="1:15">
      <c r="A1564" s="587"/>
      <c r="K1564" s="582"/>
      <c r="L1564" s="582"/>
      <c r="M1564" s="582"/>
      <c r="N1564" s="582"/>
      <c r="O1564" s="582"/>
    </row>
    <row r="1565" customHeight="1" spans="1:15">
      <c r="A1565" s="587"/>
      <c r="K1565" s="582"/>
      <c r="L1565" s="582"/>
      <c r="M1565" s="582"/>
      <c r="N1565" s="582"/>
      <c r="O1565" s="582"/>
    </row>
    <row r="1566" customHeight="1" spans="1:15">
      <c r="A1566" s="587"/>
      <c r="K1566" s="582"/>
      <c r="L1566" s="582"/>
      <c r="M1566" s="582"/>
      <c r="N1566" s="582"/>
      <c r="O1566" s="582"/>
    </row>
    <row r="1567" customHeight="1" spans="1:15">
      <c r="A1567" s="587"/>
      <c r="K1567" s="582"/>
      <c r="L1567" s="582"/>
      <c r="M1567" s="582"/>
      <c r="N1567" s="582"/>
      <c r="O1567" s="582"/>
    </row>
    <row r="1568" customHeight="1" spans="1:15">
      <c r="A1568" s="587"/>
      <c r="K1568" s="582"/>
      <c r="L1568" s="582"/>
      <c r="M1568" s="582"/>
      <c r="N1568" s="582"/>
      <c r="O1568" s="582"/>
    </row>
    <row r="1569" customHeight="1" spans="1:15">
      <c r="A1569" s="587"/>
      <c r="K1569" s="582"/>
      <c r="L1569" s="582"/>
      <c r="M1569" s="582"/>
      <c r="N1569" s="582"/>
      <c r="O1569" s="582"/>
    </row>
    <row r="1570" customHeight="1" spans="1:15">
      <c r="A1570" s="587"/>
      <c r="K1570" s="582"/>
      <c r="L1570" s="582"/>
      <c r="M1570" s="582"/>
      <c r="N1570" s="582"/>
      <c r="O1570" s="582"/>
    </row>
    <row r="1571" customHeight="1" spans="1:15">
      <c r="A1571" s="587"/>
      <c r="K1571" s="582"/>
      <c r="L1571" s="582"/>
      <c r="M1571" s="582"/>
      <c r="N1571" s="582"/>
      <c r="O1571" s="582"/>
    </row>
    <row r="1572" customHeight="1" spans="1:15">
      <c r="A1572" s="587"/>
      <c r="K1572" s="582"/>
      <c r="L1572" s="582"/>
      <c r="M1572" s="582"/>
      <c r="N1572" s="582"/>
      <c r="O1572" s="582"/>
    </row>
    <row r="1573" customHeight="1" spans="1:15">
      <c r="A1573" s="587"/>
      <c r="K1573" s="582"/>
      <c r="L1573" s="582"/>
      <c r="M1573" s="582"/>
      <c r="N1573" s="582"/>
      <c r="O1573" s="582"/>
    </row>
    <row r="1574" customHeight="1" spans="1:15">
      <c r="A1574" s="587"/>
      <c r="K1574" s="582"/>
      <c r="L1574" s="582"/>
      <c r="M1574" s="582"/>
      <c r="N1574" s="582"/>
      <c r="O1574" s="582"/>
    </row>
    <row r="1575" customHeight="1" spans="1:15">
      <c r="A1575" s="587"/>
      <c r="K1575" s="582"/>
      <c r="L1575" s="582"/>
      <c r="M1575" s="582"/>
      <c r="N1575" s="582"/>
      <c r="O1575" s="582"/>
    </row>
    <row r="1576" customHeight="1" spans="1:15">
      <c r="A1576" s="587"/>
      <c r="K1576" s="582"/>
      <c r="L1576" s="582"/>
      <c r="M1576" s="582"/>
      <c r="N1576" s="582"/>
      <c r="O1576" s="582"/>
    </row>
    <row r="1577" customHeight="1" spans="1:15">
      <c r="A1577" s="587"/>
      <c r="K1577" s="582"/>
      <c r="L1577" s="582"/>
      <c r="M1577" s="582"/>
      <c r="N1577" s="582"/>
      <c r="O1577" s="582"/>
    </row>
    <row r="1578" customHeight="1" spans="1:15">
      <c r="A1578" s="587"/>
      <c r="K1578" s="582"/>
      <c r="L1578" s="582"/>
      <c r="M1578" s="582"/>
      <c r="N1578" s="582"/>
      <c r="O1578" s="582"/>
    </row>
    <row r="1579" customHeight="1" spans="1:15">
      <c r="A1579" s="587"/>
      <c r="K1579" s="582"/>
      <c r="L1579" s="582"/>
      <c r="M1579" s="582"/>
      <c r="N1579" s="582"/>
      <c r="O1579" s="582"/>
    </row>
    <row r="1580" customHeight="1" spans="1:15">
      <c r="A1580" s="587"/>
      <c r="K1580" s="582"/>
      <c r="L1580" s="582"/>
      <c r="M1580" s="582"/>
      <c r="N1580" s="582"/>
      <c r="O1580" s="582"/>
    </row>
    <row r="1581" customHeight="1" spans="1:15">
      <c r="A1581" s="587"/>
      <c r="K1581" s="582"/>
      <c r="L1581" s="582"/>
      <c r="M1581" s="582"/>
      <c r="N1581" s="582"/>
      <c r="O1581" s="582"/>
    </row>
    <row r="1582" customHeight="1" spans="1:15">
      <c r="A1582" s="587"/>
      <c r="K1582" s="582"/>
      <c r="L1582" s="582"/>
      <c r="M1582" s="582"/>
      <c r="N1582" s="582"/>
      <c r="O1582" s="582"/>
    </row>
    <row r="1583" customHeight="1" spans="1:15">
      <c r="A1583" s="587"/>
      <c r="K1583" s="582"/>
      <c r="L1583" s="582"/>
      <c r="M1583" s="582"/>
      <c r="N1583" s="582"/>
      <c r="O1583" s="582"/>
    </row>
    <row r="1584" customHeight="1" spans="1:15">
      <c r="A1584" s="587"/>
      <c r="K1584" s="582"/>
      <c r="L1584" s="582"/>
      <c r="M1584" s="582"/>
      <c r="N1584" s="582"/>
      <c r="O1584" s="582"/>
    </row>
    <row r="1585" customHeight="1" spans="1:15">
      <c r="A1585" s="587"/>
      <c r="K1585" s="582"/>
      <c r="L1585" s="582"/>
      <c r="M1585" s="582"/>
      <c r="N1585" s="582"/>
      <c r="O1585" s="582"/>
    </row>
    <row r="1586" customHeight="1" spans="1:15">
      <c r="A1586" s="587"/>
      <c r="K1586" s="582"/>
      <c r="L1586" s="582"/>
      <c r="M1586" s="582"/>
      <c r="N1586" s="582"/>
      <c r="O1586" s="582"/>
    </row>
    <row r="1587" customHeight="1" spans="1:15">
      <c r="A1587" s="587"/>
      <c r="K1587" s="582"/>
      <c r="L1587" s="582"/>
      <c r="M1587" s="582"/>
      <c r="N1587" s="582"/>
      <c r="O1587" s="582"/>
    </row>
    <row r="1588" customHeight="1" spans="1:15">
      <c r="A1588" s="587"/>
      <c r="K1588" s="582"/>
      <c r="L1588" s="582"/>
      <c r="M1588" s="582"/>
      <c r="N1588" s="582"/>
      <c r="O1588" s="582"/>
    </row>
    <row r="1589" customHeight="1" spans="1:15">
      <c r="A1589" s="587"/>
      <c r="K1589" s="582"/>
      <c r="L1589" s="582"/>
      <c r="M1589" s="582"/>
      <c r="N1589" s="582"/>
      <c r="O1589" s="582"/>
    </row>
    <row r="1590" customHeight="1" spans="1:15">
      <c r="A1590" s="587"/>
      <c r="K1590" s="582"/>
      <c r="L1590" s="582"/>
      <c r="M1590" s="582"/>
      <c r="N1590" s="582"/>
      <c r="O1590" s="582"/>
    </row>
    <row r="1591" customHeight="1" spans="1:15">
      <c r="A1591" s="587"/>
      <c r="K1591" s="582"/>
      <c r="L1591" s="582"/>
      <c r="M1591" s="582"/>
      <c r="N1591" s="582"/>
      <c r="O1591" s="582"/>
    </row>
    <row r="1592" customHeight="1" spans="1:15">
      <c r="A1592" s="587"/>
      <c r="K1592" s="582"/>
      <c r="L1592" s="582"/>
      <c r="M1592" s="582"/>
      <c r="N1592" s="582"/>
      <c r="O1592" s="582"/>
    </row>
    <row r="1593" customHeight="1" spans="1:15">
      <c r="A1593" s="587"/>
      <c r="K1593" s="582"/>
      <c r="L1593" s="582"/>
      <c r="M1593" s="582"/>
      <c r="N1593" s="582"/>
      <c r="O1593" s="582"/>
    </row>
    <row r="1594" customHeight="1" spans="1:15">
      <c r="A1594" s="587"/>
      <c r="K1594" s="582"/>
      <c r="L1594" s="582"/>
      <c r="M1594" s="582"/>
      <c r="N1594" s="582"/>
      <c r="O1594" s="582"/>
    </row>
    <row r="1595" customHeight="1" spans="1:15">
      <c r="A1595" s="587"/>
      <c r="K1595" s="582"/>
      <c r="L1595" s="582"/>
      <c r="M1595" s="582"/>
      <c r="N1595" s="582"/>
      <c r="O1595" s="582"/>
    </row>
    <row r="1596" customHeight="1" spans="1:15">
      <c r="A1596" s="587"/>
      <c r="K1596" s="582"/>
      <c r="L1596" s="582"/>
      <c r="M1596" s="582"/>
      <c r="N1596" s="582"/>
      <c r="O1596" s="582"/>
    </row>
    <row r="1597" customHeight="1" spans="1:15">
      <c r="A1597" s="587"/>
      <c r="K1597" s="582"/>
      <c r="L1597" s="582"/>
      <c r="M1597" s="582"/>
      <c r="N1597" s="582"/>
      <c r="O1597" s="582"/>
    </row>
    <row r="1598" customHeight="1" spans="1:15">
      <c r="A1598" s="587"/>
      <c r="K1598" s="582"/>
      <c r="L1598" s="582"/>
      <c r="M1598" s="582"/>
      <c r="N1598" s="582"/>
      <c r="O1598" s="582"/>
    </row>
    <row r="1599" customHeight="1" spans="1:15">
      <c r="A1599" s="587"/>
      <c r="K1599" s="582"/>
      <c r="L1599" s="582"/>
      <c r="M1599" s="582"/>
      <c r="N1599" s="582"/>
      <c r="O1599" s="582"/>
    </row>
    <row r="1600" customHeight="1" spans="1:15">
      <c r="A1600" s="587"/>
      <c r="K1600" s="582"/>
      <c r="L1600" s="582"/>
      <c r="M1600" s="582"/>
      <c r="N1600" s="582"/>
      <c r="O1600" s="582"/>
    </row>
    <row r="1601" customHeight="1" spans="1:15">
      <c r="A1601" s="587"/>
      <c r="K1601" s="582"/>
      <c r="L1601" s="582"/>
      <c r="M1601" s="582"/>
      <c r="N1601" s="582"/>
      <c r="O1601" s="582"/>
    </row>
    <row r="1602" customHeight="1" spans="1:15">
      <c r="A1602" s="587"/>
      <c r="K1602" s="582"/>
      <c r="L1602" s="582"/>
      <c r="M1602" s="582"/>
      <c r="N1602" s="582"/>
      <c r="O1602" s="582"/>
    </row>
    <row r="1603" customHeight="1" spans="1:15">
      <c r="A1603" s="587"/>
      <c r="K1603" s="582"/>
      <c r="L1603" s="582"/>
      <c r="M1603" s="582"/>
      <c r="N1603" s="582"/>
      <c r="O1603" s="582"/>
    </row>
    <row r="1604" customHeight="1" spans="1:15">
      <c r="A1604" s="587"/>
      <c r="K1604" s="582"/>
      <c r="L1604" s="582"/>
      <c r="M1604" s="582"/>
      <c r="N1604" s="582"/>
      <c r="O1604" s="582"/>
    </row>
    <row r="1605" customHeight="1" spans="1:15">
      <c r="A1605" s="587"/>
      <c r="K1605" s="582"/>
      <c r="L1605" s="582"/>
      <c r="M1605" s="582"/>
      <c r="N1605" s="582"/>
      <c r="O1605" s="582"/>
    </row>
    <row r="1606" customHeight="1" spans="1:15">
      <c r="A1606" s="587"/>
      <c r="K1606" s="582"/>
      <c r="L1606" s="582"/>
      <c r="M1606" s="582"/>
      <c r="N1606" s="582"/>
      <c r="O1606" s="582"/>
    </row>
    <row r="1607" customHeight="1" spans="1:15">
      <c r="A1607" s="587"/>
      <c r="K1607" s="582"/>
      <c r="L1607" s="582"/>
      <c r="M1607" s="582"/>
      <c r="N1607" s="582"/>
      <c r="O1607" s="582"/>
    </row>
    <row r="1608" customHeight="1" spans="1:15">
      <c r="A1608" s="587"/>
      <c r="K1608" s="582"/>
      <c r="L1608" s="582"/>
      <c r="M1608" s="582"/>
      <c r="N1608" s="582"/>
      <c r="O1608" s="582"/>
    </row>
    <row r="1609" customHeight="1" spans="1:15">
      <c r="A1609" s="587"/>
      <c r="K1609" s="582"/>
      <c r="L1609" s="582"/>
      <c r="M1609" s="582"/>
      <c r="N1609" s="582"/>
      <c r="O1609" s="582"/>
    </row>
    <row r="1610" customHeight="1" spans="1:15">
      <c r="A1610" s="587"/>
      <c r="K1610" s="582"/>
      <c r="L1610" s="582"/>
      <c r="M1610" s="582"/>
      <c r="N1610" s="582"/>
      <c r="O1610" s="582"/>
    </row>
    <row r="1611" customHeight="1" spans="1:15">
      <c r="A1611" s="587"/>
      <c r="K1611" s="582"/>
      <c r="L1611" s="582"/>
      <c r="M1611" s="582"/>
      <c r="N1611" s="582"/>
      <c r="O1611" s="582"/>
    </row>
    <row r="1612" customHeight="1" spans="1:15">
      <c r="A1612" s="587"/>
      <c r="K1612" s="582"/>
      <c r="L1612" s="582"/>
      <c r="M1612" s="582"/>
      <c r="N1612" s="582"/>
      <c r="O1612" s="582"/>
    </row>
    <row r="1613" customHeight="1" spans="1:15">
      <c r="A1613" s="587"/>
      <c r="K1613" s="582"/>
      <c r="L1613" s="582"/>
      <c r="M1613" s="582"/>
      <c r="N1613" s="582"/>
      <c r="O1613" s="582"/>
    </row>
    <row r="1614" customHeight="1" spans="1:15">
      <c r="A1614" s="587"/>
      <c r="K1614" s="582"/>
      <c r="L1614" s="582"/>
      <c r="M1614" s="582"/>
      <c r="N1614" s="582"/>
      <c r="O1614" s="582"/>
    </row>
    <row r="1615" customHeight="1" spans="1:15">
      <c r="A1615" s="587"/>
      <c r="K1615" s="582"/>
      <c r="L1615" s="582"/>
      <c r="M1615" s="582"/>
      <c r="N1615" s="582"/>
      <c r="O1615" s="582"/>
    </row>
    <row r="1616" customHeight="1" spans="1:15">
      <c r="A1616" s="587"/>
      <c r="K1616" s="582"/>
      <c r="L1616" s="582"/>
      <c r="M1616" s="582"/>
      <c r="N1616" s="582"/>
      <c r="O1616" s="582"/>
    </row>
    <row r="1617" customHeight="1" spans="1:15">
      <c r="A1617" s="587"/>
      <c r="K1617" s="582"/>
      <c r="L1617" s="582"/>
      <c r="M1617" s="582"/>
      <c r="N1617" s="582"/>
      <c r="O1617" s="582"/>
    </row>
    <row r="1618" customHeight="1" spans="1:15">
      <c r="A1618" s="587"/>
      <c r="K1618" s="582"/>
      <c r="L1618" s="582"/>
      <c r="M1618" s="582"/>
      <c r="N1618" s="582"/>
      <c r="O1618" s="582"/>
    </row>
    <row r="1619" customHeight="1" spans="1:15">
      <c r="A1619" s="587"/>
      <c r="K1619" s="582"/>
      <c r="L1619" s="582"/>
      <c r="M1619" s="582"/>
      <c r="N1619" s="582"/>
      <c r="O1619" s="582"/>
    </row>
    <row r="1620" customHeight="1" spans="1:15">
      <c r="A1620" s="587"/>
      <c r="K1620" s="582"/>
      <c r="L1620" s="582"/>
      <c r="M1620" s="582"/>
      <c r="N1620" s="582"/>
      <c r="O1620" s="582"/>
    </row>
    <row r="1621" customHeight="1" spans="1:15">
      <c r="A1621" s="587"/>
      <c r="K1621" s="582"/>
      <c r="L1621" s="582"/>
      <c r="M1621" s="582"/>
      <c r="N1621" s="582"/>
      <c r="O1621" s="582"/>
    </row>
    <row r="1622" customHeight="1" spans="1:15">
      <c r="A1622" s="587"/>
      <c r="K1622" s="582"/>
      <c r="L1622" s="582"/>
      <c r="M1622" s="582"/>
      <c r="N1622" s="582"/>
      <c r="O1622" s="582"/>
    </row>
    <row r="1623" customHeight="1" spans="1:15">
      <c r="A1623" s="587"/>
      <c r="K1623" s="582"/>
      <c r="L1623" s="582"/>
      <c r="M1623" s="582"/>
      <c r="N1623" s="582"/>
      <c r="O1623" s="582"/>
    </row>
    <row r="1624" customHeight="1" spans="1:15">
      <c r="A1624" s="587"/>
      <c r="K1624" s="582"/>
      <c r="L1624" s="582"/>
      <c r="M1624" s="582"/>
      <c r="N1624" s="582"/>
      <c r="O1624" s="582"/>
    </row>
    <row r="1625" customHeight="1" spans="1:15">
      <c r="A1625" s="587"/>
      <c r="K1625" s="582"/>
      <c r="L1625" s="582"/>
      <c r="M1625" s="582"/>
      <c r="N1625" s="582"/>
      <c r="O1625" s="582"/>
    </row>
    <row r="1626" customHeight="1" spans="1:15">
      <c r="A1626" s="587"/>
      <c r="K1626" s="582"/>
      <c r="L1626" s="582"/>
      <c r="M1626" s="582"/>
      <c r="N1626" s="582"/>
      <c r="O1626" s="582"/>
    </row>
    <row r="1627" customHeight="1" spans="1:15">
      <c r="A1627" s="587"/>
      <c r="K1627" s="582"/>
      <c r="L1627" s="582"/>
      <c r="M1627" s="582"/>
      <c r="N1627" s="582"/>
      <c r="O1627" s="582"/>
    </row>
    <row r="1628" customHeight="1" spans="1:15">
      <c r="A1628" s="587"/>
      <c r="K1628" s="582"/>
      <c r="L1628" s="582"/>
      <c r="M1628" s="582"/>
      <c r="N1628" s="582"/>
      <c r="O1628" s="582"/>
    </row>
    <row r="1629" customHeight="1" spans="1:15">
      <c r="A1629" s="587"/>
      <c r="K1629" s="582"/>
      <c r="L1629" s="582"/>
      <c r="M1629" s="582"/>
      <c r="N1629" s="582"/>
      <c r="O1629" s="582"/>
    </row>
    <row r="1630" customHeight="1" spans="1:15">
      <c r="A1630" s="587"/>
      <c r="K1630" s="582"/>
      <c r="L1630" s="582"/>
      <c r="M1630" s="582"/>
      <c r="N1630" s="582"/>
      <c r="O1630" s="582"/>
    </row>
    <row r="1631" customHeight="1" spans="1:15">
      <c r="A1631" s="587"/>
      <c r="K1631" s="582"/>
      <c r="L1631" s="582"/>
      <c r="M1631" s="582"/>
      <c r="N1631" s="582"/>
      <c r="O1631" s="582"/>
    </row>
    <row r="1632" customHeight="1" spans="1:15">
      <c r="A1632" s="587"/>
      <c r="K1632" s="582"/>
      <c r="L1632" s="582"/>
      <c r="M1632" s="582"/>
      <c r="N1632" s="582"/>
      <c r="O1632" s="582"/>
    </row>
    <row r="1633" customHeight="1" spans="1:15">
      <c r="A1633" s="587"/>
      <c r="K1633" s="582"/>
      <c r="L1633" s="582"/>
      <c r="M1633" s="582"/>
      <c r="N1633" s="582"/>
      <c r="O1633" s="582"/>
    </row>
    <row r="1634" customHeight="1" spans="1:15">
      <c r="A1634" s="587"/>
      <c r="K1634" s="582"/>
      <c r="L1634" s="582"/>
      <c r="M1634" s="582"/>
      <c r="N1634" s="582"/>
      <c r="O1634" s="582"/>
    </row>
    <row r="1635" customHeight="1" spans="1:15">
      <c r="A1635" s="587"/>
      <c r="K1635" s="582"/>
      <c r="L1635" s="582"/>
      <c r="M1635" s="582"/>
      <c r="N1635" s="582"/>
      <c r="O1635" s="582"/>
    </row>
    <row r="1636" customHeight="1" spans="1:15">
      <c r="A1636" s="587"/>
      <c r="K1636" s="582"/>
      <c r="L1636" s="582"/>
      <c r="M1636" s="582"/>
      <c r="N1636" s="582"/>
      <c r="O1636" s="582"/>
    </row>
    <row r="1637" customHeight="1" spans="1:15">
      <c r="A1637" s="587"/>
      <c r="K1637" s="582"/>
      <c r="L1637" s="582"/>
      <c r="M1637" s="582"/>
      <c r="N1637" s="582"/>
      <c r="O1637" s="582"/>
    </row>
    <row r="1638" customHeight="1" spans="1:15">
      <c r="A1638" s="587"/>
      <c r="K1638" s="582"/>
      <c r="L1638" s="582"/>
      <c r="M1638" s="582"/>
      <c r="N1638" s="582"/>
      <c r="O1638" s="582"/>
    </row>
    <row r="1639" customHeight="1" spans="1:15">
      <c r="A1639" s="587"/>
      <c r="K1639" s="582"/>
      <c r="L1639" s="582"/>
      <c r="M1639" s="582"/>
      <c r="N1639" s="582"/>
      <c r="O1639" s="582"/>
    </row>
    <row r="1640" customHeight="1" spans="1:15">
      <c r="A1640" s="587"/>
      <c r="K1640" s="582"/>
      <c r="L1640" s="582"/>
      <c r="M1640" s="582"/>
      <c r="N1640" s="582"/>
      <c r="O1640" s="582"/>
    </row>
    <row r="1641" customHeight="1" spans="1:15">
      <c r="A1641" s="587"/>
      <c r="K1641" s="582"/>
      <c r="L1641" s="582"/>
      <c r="M1641" s="582"/>
      <c r="N1641" s="582"/>
      <c r="O1641" s="582"/>
    </row>
    <row r="1642" customHeight="1" spans="1:15">
      <c r="A1642" s="587"/>
      <c r="K1642" s="582"/>
      <c r="L1642" s="582"/>
      <c r="M1642" s="582"/>
      <c r="N1642" s="582"/>
      <c r="O1642" s="582"/>
    </row>
    <row r="1643" customHeight="1" spans="1:15">
      <c r="A1643" s="587"/>
      <c r="K1643" s="582"/>
      <c r="L1643" s="582"/>
      <c r="M1643" s="582"/>
      <c r="N1643" s="582"/>
      <c r="O1643" s="582"/>
    </row>
    <row r="1644" customHeight="1" spans="1:15">
      <c r="A1644" s="587"/>
      <c r="K1644" s="582"/>
      <c r="L1644" s="582"/>
      <c r="M1644" s="582"/>
      <c r="N1644" s="582"/>
      <c r="O1644" s="582"/>
    </row>
    <row r="1645" customHeight="1" spans="1:15">
      <c r="A1645" s="587"/>
      <c r="K1645" s="582"/>
      <c r="L1645" s="582"/>
      <c r="M1645" s="582"/>
      <c r="N1645" s="582"/>
      <c r="O1645" s="582"/>
    </row>
    <row r="1646" customHeight="1" spans="1:15">
      <c r="A1646" s="587"/>
      <c r="K1646" s="582"/>
      <c r="L1646" s="582"/>
      <c r="M1646" s="582"/>
      <c r="N1646" s="582"/>
      <c r="O1646" s="582"/>
    </row>
    <row r="1647" customHeight="1" spans="1:15">
      <c r="A1647" s="587"/>
      <c r="K1647" s="582"/>
      <c r="L1647" s="582"/>
      <c r="M1647" s="582"/>
      <c r="N1647" s="582"/>
      <c r="O1647" s="582"/>
    </row>
    <row r="1648" customHeight="1" spans="1:15">
      <c r="A1648" s="587"/>
      <c r="K1648" s="582"/>
      <c r="L1648" s="582"/>
      <c r="M1648" s="582"/>
      <c r="N1648" s="582"/>
      <c r="O1648" s="582"/>
    </row>
    <row r="1649" customHeight="1" spans="1:15">
      <c r="A1649" s="587"/>
      <c r="K1649" s="582"/>
      <c r="L1649" s="582"/>
      <c r="M1649" s="582"/>
      <c r="N1649" s="582"/>
      <c r="O1649" s="582"/>
    </row>
    <row r="1650" customHeight="1" spans="1:15">
      <c r="A1650" s="587"/>
      <c r="K1650" s="582"/>
      <c r="L1650" s="582"/>
      <c r="M1650" s="582"/>
      <c r="N1650" s="582"/>
      <c r="O1650" s="582"/>
    </row>
    <row r="1651" customHeight="1" spans="1:15">
      <c r="A1651" s="587"/>
      <c r="K1651" s="582"/>
      <c r="L1651" s="582"/>
      <c r="M1651" s="582"/>
      <c r="N1651" s="582"/>
      <c r="O1651" s="582"/>
    </row>
    <row r="1652" customHeight="1" spans="1:15">
      <c r="A1652" s="587"/>
      <c r="K1652" s="582"/>
      <c r="L1652" s="582"/>
      <c r="M1652" s="582"/>
      <c r="N1652" s="582"/>
      <c r="O1652" s="582"/>
    </row>
    <row r="1653" customHeight="1" spans="1:15">
      <c r="A1653" s="587"/>
      <c r="K1653" s="582"/>
      <c r="L1653" s="582"/>
      <c r="M1653" s="582"/>
      <c r="N1653" s="582"/>
      <c r="O1653" s="582"/>
    </row>
    <row r="1654" customHeight="1" spans="1:15">
      <c r="A1654" s="587"/>
      <c r="K1654" s="582"/>
      <c r="L1654" s="582"/>
      <c r="M1654" s="582"/>
      <c r="N1654" s="582"/>
      <c r="O1654" s="582"/>
    </row>
    <row r="1655" customHeight="1" spans="1:15">
      <c r="A1655" s="587"/>
      <c r="K1655" s="582"/>
      <c r="L1655" s="582"/>
      <c r="M1655" s="582"/>
      <c r="N1655" s="582"/>
      <c r="O1655" s="582"/>
    </row>
    <row r="1656" customHeight="1" spans="1:15">
      <c r="A1656" s="587"/>
      <c r="K1656" s="582"/>
      <c r="L1656" s="582"/>
      <c r="M1656" s="582"/>
      <c r="N1656" s="582"/>
      <c r="O1656" s="582"/>
    </row>
    <row r="1657" customHeight="1" spans="1:15">
      <c r="A1657" s="587"/>
      <c r="K1657" s="582"/>
      <c r="L1657" s="582"/>
      <c r="M1657" s="582"/>
      <c r="N1657" s="582"/>
      <c r="O1657" s="582"/>
    </row>
    <row r="1658" customHeight="1" spans="1:15">
      <c r="A1658" s="587"/>
      <c r="K1658" s="582"/>
      <c r="L1658" s="582"/>
      <c r="M1658" s="582"/>
      <c r="N1658" s="582"/>
      <c r="O1658" s="582"/>
    </row>
    <row r="1659" customHeight="1" spans="1:15">
      <c r="A1659" s="587"/>
      <c r="K1659" s="582"/>
      <c r="L1659" s="582"/>
      <c r="M1659" s="582"/>
      <c r="N1659" s="582"/>
      <c r="O1659" s="582"/>
    </row>
    <row r="1660" customHeight="1" spans="1:15">
      <c r="A1660" s="587"/>
      <c r="K1660" s="582"/>
      <c r="L1660" s="582"/>
      <c r="M1660" s="582"/>
      <c r="N1660" s="582"/>
      <c r="O1660" s="582"/>
    </row>
    <row r="1661" customHeight="1" spans="1:15">
      <c r="A1661" s="587"/>
      <c r="K1661" s="582"/>
      <c r="L1661" s="582"/>
      <c r="M1661" s="582"/>
      <c r="N1661" s="582"/>
      <c r="O1661" s="582"/>
    </row>
    <row r="1662" customHeight="1" spans="1:15">
      <c r="A1662" s="587"/>
      <c r="K1662" s="582"/>
      <c r="L1662" s="582"/>
      <c r="M1662" s="582"/>
      <c r="N1662" s="582"/>
      <c r="O1662" s="582"/>
    </row>
    <row r="1663" customHeight="1" spans="1:15">
      <c r="A1663" s="587"/>
      <c r="K1663" s="582"/>
      <c r="L1663" s="582"/>
      <c r="M1663" s="582"/>
      <c r="N1663" s="582"/>
      <c r="O1663" s="582"/>
    </row>
    <row r="1664" customHeight="1" spans="1:15">
      <c r="A1664" s="587"/>
      <c r="K1664" s="582"/>
      <c r="L1664" s="582"/>
      <c r="M1664" s="582"/>
      <c r="N1664" s="582"/>
      <c r="O1664" s="582"/>
    </row>
    <row r="1665" customHeight="1" spans="1:15">
      <c r="A1665" s="587"/>
      <c r="K1665" s="582"/>
      <c r="L1665" s="582"/>
      <c r="M1665" s="582"/>
      <c r="N1665" s="582"/>
      <c r="O1665" s="582"/>
    </row>
    <row r="1666" customHeight="1" spans="1:15">
      <c r="A1666" s="587"/>
      <c r="K1666" s="582"/>
      <c r="L1666" s="582"/>
      <c r="M1666" s="582"/>
      <c r="N1666" s="582"/>
      <c r="O1666" s="582"/>
    </row>
    <row r="1667" customHeight="1" spans="1:15">
      <c r="A1667" s="587"/>
      <c r="K1667" s="582"/>
      <c r="L1667" s="582"/>
      <c r="M1667" s="582"/>
      <c r="N1667" s="582"/>
      <c r="O1667" s="582"/>
    </row>
    <row r="1668" customHeight="1" spans="1:15">
      <c r="A1668" s="587"/>
      <c r="K1668" s="582"/>
      <c r="L1668" s="582"/>
      <c r="M1668" s="582"/>
      <c r="N1668" s="582"/>
      <c r="O1668" s="582"/>
    </row>
    <row r="1669" customHeight="1" spans="1:15">
      <c r="A1669" s="587"/>
      <c r="K1669" s="582"/>
      <c r="L1669" s="582"/>
      <c r="M1669" s="582"/>
      <c r="N1669" s="582"/>
      <c r="O1669" s="582"/>
    </row>
    <row r="1670" customHeight="1" spans="1:15">
      <c r="A1670" s="587"/>
      <c r="K1670" s="582"/>
      <c r="L1670" s="582"/>
      <c r="M1670" s="582"/>
      <c r="N1670" s="582"/>
      <c r="O1670" s="582"/>
    </row>
    <row r="1671" customHeight="1" spans="1:15">
      <c r="A1671" s="587"/>
      <c r="K1671" s="582"/>
      <c r="L1671" s="582"/>
      <c r="M1671" s="582"/>
      <c r="N1671" s="582"/>
      <c r="O1671" s="582"/>
    </row>
    <row r="1672" customHeight="1" spans="1:15">
      <c r="A1672" s="587"/>
      <c r="K1672" s="582"/>
      <c r="L1672" s="582"/>
      <c r="M1672" s="582"/>
      <c r="N1672" s="582"/>
      <c r="O1672" s="582"/>
    </row>
    <row r="1673" customHeight="1" spans="1:15">
      <c r="A1673" s="587"/>
      <c r="K1673" s="582"/>
      <c r="L1673" s="582"/>
      <c r="M1673" s="582"/>
      <c r="N1673" s="582"/>
      <c r="O1673" s="582"/>
    </row>
    <row r="1674" customHeight="1" spans="1:15">
      <c r="A1674" s="587"/>
      <c r="K1674" s="582"/>
      <c r="L1674" s="582"/>
      <c r="M1674" s="582"/>
      <c r="N1674" s="582"/>
      <c r="O1674" s="582"/>
    </row>
    <row r="1675" customHeight="1" spans="1:15">
      <c r="A1675" s="587"/>
      <c r="K1675" s="582"/>
      <c r="L1675" s="582"/>
      <c r="M1675" s="582"/>
      <c r="N1675" s="582"/>
      <c r="O1675" s="582"/>
    </row>
    <row r="1676" customHeight="1" spans="1:15">
      <c r="A1676" s="587"/>
      <c r="K1676" s="582"/>
      <c r="L1676" s="582"/>
      <c r="M1676" s="582"/>
      <c r="N1676" s="582"/>
      <c r="O1676" s="582"/>
    </row>
    <row r="1677" customHeight="1" spans="1:15">
      <c r="A1677" s="587"/>
      <c r="K1677" s="582"/>
      <c r="L1677" s="582"/>
      <c r="M1677" s="582"/>
      <c r="N1677" s="582"/>
      <c r="O1677" s="582"/>
    </row>
    <row r="1678" customHeight="1" spans="1:15">
      <c r="A1678" s="587"/>
      <c r="K1678" s="582"/>
      <c r="L1678" s="582"/>
      <c r="M1678" s="582"/>
      <c r="N1678" s="582"/>
      <c r="O1678" s="582"/>
    </row>
    <row r="1679" customHeight="1" spans="1:15">
      <c r="A1679" s="587"/>
      <c r="K1679" s="582"/>
      <c r="L1679" s="582"/>
      <c r="M1679" s="582"/>
      <c r="N1679" s="582"/>
      <c r="O1679" s="582"/>
    </row>
    <row r="1680" customHeight="1" spans="1:15">
      <c r="A1680" s="587"/>
      <c r="K1680" s="582"/>
      <c r="L1680" s="582"/>
      <c r="M1680" s="582"/>
      <c r="N1680" s="582"/>
      <c r="O1680" s="582"/>
    </row>
    <row r="1681" customHeight="1" spans="1:15">
      <c r="A1681" s="587"/>
      <c r="K1681" s="582"/>
      <c r="L1681" s="582"/>
      <c r="M1681" s="582"/>
      <c r="N1681" s="582"/>
      <c r="O1681" s="582"/>
    </row>
    <row r="1682" customHeight="1" spans="1:15">
      <c r="A1682" s="587"/>
      <c r="K1682" s="582"/>
      <c r="L1682" s="582"/>
      <c r="M1682" s="582"/>
      <c r="N1682" s="582"/>
      <c r="O1682" s="582"/>
    </row>
    <row r="1683" customHeight="1" spans="1:15">
      <c r="A1683" s="587"/>
      <c r="K1683" s="582"/>
      <c r="L1683" s="582"/>
      <c r="M1683" s="582"/>
      <c r="N1683" s="582"/>
      <c r="O1683" s="582"/>
    </row>
    <row r="1684" customHeight="1" spans="1:15">
      <c r="A1684" s="587"/>
      <c r="K1684" s="582"/>
      <c r="L1684" s="582"/>
      <c r="M1684" s="582"/>
      <c r="N1684" s="582"/>
      <c r="O1684" s="582"/>
    </row>
    <row r="1685" customHeight="1" spans="1:15">
      <c r="A1685" s="587"/>
      <c r="K1685" s="582"/>
      <c r="L1685" s="582"/>
      <c r="M1685" s="582"/>
      <c r="N1685" s="582"/>
      <c r="O1685" s="582"/>
    </row>
    <row r="1686" customHeight="1" spans="1:15">
      <c r="A1686" s="587"/>
      <c r="K1686" s="582"/>
      <c r="L1686" s="582"/>
      <c r="M1686" s="582"/>
      <c r="N1686" s="582"/>
      <c r="O1686" s="582"/>
    </row>
    <row r="1687" customHeight="1" spans="1:15">
      <c r="A1687" s="587"/>
      <c r="K1687" s="582"/>
      <c r="L1687" s="582"/>
      <c r="M1687" s="582"/>
      <c r="N1687" s="582"/>
      <c r="O1687" s="582"/>
    </row>
    <row r="1688" customHeight="1" spans="1:15">
      <c r="A1688" s="587"/>
      <c r="K1688" s="582"/>
      <c r="L1688" s="582"/>
      <c r="M1688" s="582"/>
      <c r="N1688" s="582"/>
      <c r="O1688" s="582"/>
    </row>
    <row r="1689" customHeight="1" spans="1:15">
      <c r="A1689" s="587"/>
      <c r="K1689" s="582"/>
      <c r="L1689" s="582"/>
      <c r="M1689" s="582"/>
      <c r="N1689" s="582"/>
      <c r="O1689" s="582"/>
    </row>
    <row r="1690" customHeight="1" spans="1:15">
      <c r="A1690" s="587"/>
      <c r="K1690" s="582"/>
      <c r="L1690" s="582"/>
      <c r="M1690" s="582"/>
      <c r="N1690" s="582"/>
      <c r="O1690" s="582"/>
    </row>
    <row r="1691" customHeight="1" spans="1:15">
      <c r="A1691" s="587"/>
      <c r="K1691" s="582"/>
      <c r="L1691" s="582"/>
      <c r="M1691" s="582"/>
      <c r="N1691" s="582"/>
      <c r="O1691" s="582"/>
    </row>
    <row r="1692" customHeight="1" spans="1:15">
      <c r="A1692" s="587"/>
      <c r="K1692" s="582"/>
      <c r="L1692" s="582"/>
      <c r="M1692" s="582"/>
      <c r="N1692" s="582"/>
      <c r="O1692" s="582"/>
    </row>
    <row r="1693" customHeight="1" spans="1:15">
      <c r="A1693" s="587"/>
      <c r="K1693" s="582"/>
      <c r="L1693" s="582"/>
      <c r="M1693" s="582"/>
      <c r="N1693" s="582"/>
      <c r="O1693" s="582"/>
    </row>
    <row r="1694" customHeight="1" spans="1:15">
      <c r="A1694" s="587"/>
      <c r="K1694" s="582"/>
      <c r="L1694" s="582"/>
      <c r="M1694" s="582"/>
      <c r="N1694" s="582"/>
      <c r="O1694" s="582"/>
    </row>
    <row r="1695" customHeight="1" spans="1:15">
      <c r="A1695" s="587"/>
      <c r="K1695" s="582"/>
      <c r="L1695" s="582"/>
      <c r="M1695" s="582"/>
      <c r="N1695" s="582"/>
      <c r="O1695" s="582"/>
    </row>
    <row r="1696" customHeight="1" spans="1:15">
      <c r="A1696" s="587"/>
      <c r="K1696" s="582"/>
      <c r="L1696" s="582"/>
      <c r="M1696" s="582"/>
      <c r="N1696" s="582"/>
      <c r="O1696" s="582"/>
    </row>
    <row r="1697" customHeight="1" spans="1:15">
      <c r="A1697" s="587"/>
      <c r="K1697" s="582"/>
      <c r="L1697" s="582"/>
      <c r="M1697" s="582"/>
      <c r="N1697" s="582"/>
      <c r="O1697" s="582"/>
    </row>
    <row r="1698" customHeight="1" spans="1:15">
      <c r="A1698" s="587"/>
      <c r="K1698" s="582"/>
      <c r="L1698" s="582"/>
      <c r="M1698" s="582"/>
      <c r="N1698" s="582"/>
      <c r="O1698" s="582"/>
    </row>
    <row r="1699" customHeight="1" spans="1:15">
      <c r="A1699" s="587"/>
      <c r="K1699" s="582"/>
      <c r="L1699" s="582"/>
      <c r="M1699" s="582"/>
      <c r="N1699" s="582"/>
      <c r="O1699" s="582"/>
    </row>
    <row r="1700" customHeight="1" spans="1:15">
      <c r="A1700" s="587"/>
      <c r="K1700" s="582"/>
      <c r="L1700" s="582"/>
      <c r="M1700" s="582"/>
      <c r="N1700" s="582"/>
      <c r="O1700" s="582"/>
    </row>
    <row r="1701" customHeight="1" spans="1:15">
      <c r="A1701" s="587"/>
      <c r="K1701" s="582"/>
      <c r="L1701" s="582"/>
      <c r="M1701" s="582"/>
      <c r="N1701" s="582"/>
      <c r="O1701" s="582"/>
    </row>
    <row r="1702" customHeight="1" spans="1:15">
      <c r="A1702" s="587"/>
      <c r="K1702" s="582"/>
      <c r="L1702" s="582"/>
      <c r="M1702" s="582"/>
      <c r="N1702" s="582"/>
      <c r="O1702" s="582"/>
    </row>
    <row r="1703" customHeight="1" spans="1:15">
      <c r="A1703" s="587"/>
      <c r="K1703" s="582"/>
      <c r="L1703" s="582"/>
      <c r="M1703" s="582"/>
      <c r="N1703" s="582"/>
      <c r="O1703" s="582"/>
    </row>
    <row r="1704" customHeight="1" spans="1:15">
      <c r="A1704" s="587"/>
      <c r="K1704" s="582"/>
      <c r="L1704" s="582"/>
      <c r="M1704" s="582"/>
      <c r="N1704" s="582"/>
      <c r="O1704" s="582"/>
    </row>
    <row r="1705" customHeight="1" spans="1:15">
      <c r="A1705" s="587"/>
      <c r="K1705" s="582"/>
      <c r="L1705" s="582"/>
      <c r="M1705" s="582"/>
      <c r="N1705" s="582"/>
      <c r="O1705" s="582"/>
    </row>
    <row r="1706" customHeight="1" spans="1:15">
      <c r="A1706" s="587"/>
      <c r="K1706" s="582"/>
      <c r="L1706" s="582"/>
      <c r="M1706" s="582"/>
      <c r="N1706" s="582"/>
      <c r="O1706" s="582"/>
    </row>
    <row r="1707" customHeight="1" spans="1:15">
      <c r="A1707" s="587"/>
      <c r="K1707" s="582"/>
      <c r="L1707" s="582"/>
      <c r="M1707" s="582"/>
      <c r="N1707" s="582"/>
      <c r="O1707" s="582"/>
    </row>
    <row r="1708" customHeight="1" spans="1:15">
      <c r="A1708" s="587"/>
      <c r="K1708" s="582"/>
      <c r="L1708" s="582"/>
      <c r="M1708" s="582"/>
      <c r="N1708" s="582"/>
      <c r="O1708" s="582"/>
    </row>
    <row r="1709" customHeight="1" spans="1:15">
      <c r="A1709" s="587"/>
      <c r="K1709" s="582"/>
      <c r="L1709" s="582"/>
      <c r="M1709" s="582"/>
      <c r="N1709" s="582"/>
      <c r="O1709" s="582"/>
    </row>
    <row r="1710" customHeight="1" spans="1:15">
      <c r="A1710" s="587"/>
      <c r="K1710" s="582"/>
      <c r="L1710" s="582"/>
      <c r="M1710" s="582"/>
      <c r="N1710" s="582"/>
      <c r="O1710" s="582"/>
    </row>
    <row r="1711" customHeight="1" spans="1:15">
      <c r="A1711" s="587"/>
      <c r="K1711" s="582"/>
      <c r="L1711" s="582"/>
      <c r="M1711" s="582"/>
      <c r="N1711" s="582"/>
      <c r="O1711" s="582"/>
    </row>
    <row r="1712" customHeight="1" spans="1:15">
      <c r="A1712" s="587"/>
      <c r="K1712" s="582"/>
      <c r="L1712" s="582"/>
      <c r="M1712" s="582"/>
      <c r="N1712" s="582"/>
      <c r="O1712" s="582"/>
    </row>
    <row r="1713" customHeight="1" spans="1:15">
      <c r="A1713" s="587"/>
      <c r="K1713" s="582"/>
      <c r="L1713" s="582"/>
      <c r="M1713" s="582"/>
      <c r="N1713" s="582"/>
      <c r="O1713" s="582"/>
    </row>
    <row r="1714" customHeight="1" spans="1:15">
      <c r="A1714" s="587"/>
      <c r="K1714" s="582"/>
      <c r="L1714" s="582"/>
      <c r="M1714" s="582"/>
      <c r="N1714" s="582"/>
      <c r="O1714" s="582"/>
    </row>
    <row r="1715" customHeight="1" spans="1:15">
      <c r="A1715" s="587"/>
      <c r="K1715" s="582"/>
      <c r="L1715" s="582"/>
      <c r="M1715" s="582"/>
      <c r="N1715" s="582"/>
      <c r="O1715" s="582"/>
    </row>
    <row r="1716" customHeight="1" spans="1:15">
      <c r="A1716" s="587"/>
      <c r="K1716" s="582"/>
      <c r="L1716" s="582"/>
      <c r="M1716" s="582"/>
      <c r="N1716" s="582"/>
      <c r="O1716" s="582"/>
    </row>
    <row r="1717" customHeight="1" spans="1:15">
      <c r="A1717" s="587"/>
      <c r="K1717" s="582"/>
      <c r="L1717" s="582"/>
      <c r="M1717" s="582"/>
      <c r="N1717" s="582"/>
      <c r="O1717" s="582"/>
    </row>
    <row r="1718" customHeight="1" spans="1:15">
      <c r="A1718" s="587"/>
      <c r="K1718" s="582"/>
      <c r="L1718" s="582"/>
      <c r="M1718" s="582"/>
      <c r="N1718" s="582"/>
      <c r="O1718" s="582"/>
    </row>
    <row r="1719" customHeight="1" spans="1:15">
      <c r="A1719" s="587"/>
      <c r="K1719" s="582"/>
      <c r="L1719" s="582"/>
      <c r="M1719" s="582"/>
      <c r="N1719" s="582"/>
      <c r="O1719" s="582"/>
    </row>
    <row r="1720" customHeight="1" spans="1:15">
      <c r="A1720" s="587"/>
      <c r="K1720" s="582"/>
      <c r="L1720" s="582"/>
      <c r="M1720" s="582"/>
      <c r="N1720" s="582"/>
      <c r="O1720" s="582"/>
    </row>
    <row r="1721" customHeight="1" spans="1:15">
      <c r="A1721" s="587"/>
      <c r="K1721" s="582"/>
      <c r="L1721" s="582"/>
      <c r="M1721" s="582"/>
      <c r="N1721" s="582"/>
      <c r="O1721" s="582"/>
    </row>
    <row r="1722" customHeight="1" spans="1:15">
      <c r="A1722" s="587"/>
      <c r="K1722" s="582"/>
      <c r="L1722" s="582"/>
      <c r="M1722" s="582"/>
      <c r="N1722" s="582"/>
      <c r="O1722" s="582"/>
    </row>
    <row r="1723" customHeight="1" spans="1:15">
      <c r="A1723" s="587"/>
      <c r="K1723" s="582"/>
      <c r="L1723" s="582"/>
      <c r="M1723" s="582"/>
      <c r="N1723" s="582"/>
      <c r="O1723" s="582"/>
    </row>
    <row r="1724" customHeight="1" spans="1:15">
      <c r="A1724" s="587"/>
      <c r="K1724" s="582"/>
      <c r="L1724" s="582"/>
      <c r="M1724" s="582"/>
      <c r="N1724" s="582"/>
      <c r="O1724" s="582"/>
    </row>
    <row r="1725" customHeight="1" spans="1:15">
      <c r="A1725" s="587"/>
      <c r="K1725" s="582"/>
      <c r="L1725" s="582"/>
      <c r="M1725" s="582"/>
      <c r="N1725" s="582"/>
      <c r="O1725" s="582"/>
    </row>
    <row r="1726" customHeight="1" spans="1:15">
      <c r="A1726" s="587"/>
      <c r="K1726" s="582"/>
      <c r="L1726" s="582"/>
      <c r="M1726" s="582"/>
      <c r="N1726" s="582"/>
      <c r="O1726" s="582"/>
    </row>
    <row r="1727" customHeight="1" spans="1:15">
      <c r="A1727" s="587"/>
      <c r="K1727" s="582"/>
      <c r="L1727" s="582"/>
      <c r="M1727" s="582"/>
      <c r="N1727" s="582"/>
      <c r="O1727" s="582"/>
    </row>
    <row r="1728" customHeight="1" spans="1:15">
      <c r="A1728" s="587"/>
      <c r="K1728" s="582"/>
      <c r="L1728" s="582"/>
      <c r="M1728" s="582"/>
      <c r="N1728" s="582"/>
      <c r="O1728" s="582"/>
    </row>
    <row r="1729" customHeight="1" spans="1:15">
      <c r="A1729" s="587"/>
      <c r="K1729" s="582"/>
      <c r="L1729" s="582"/>
      <c r="M1729" s="582"/>
      <c r="N1729" s="582"/>
      <c r="O1729" s="582"/>
    </row>
    <row r="1730" customHeight="1" spans="1:15">
      <c r="A1730" s="587"/>
      <c r="K1730" s="582"/>
      <c r="L1730" s="582"/>
      <c r="M1730" s="582"/>
      <c r="N1730" s="582"/>
      <c r="O1730" s="582"/>
    </row>
    <row r="1731" customHeight="1" spans="1:15">
      <c r="A1731" s="587"/>
      <c r="K1731" s="582"/>
      <c r="L1731" s="582"/>
      <c r="M1731" s="582"/>
      <c r="N1731" s="582"/>
      <c r="O1731" s="582"/>
    </row>
    <row r="1732" customHeight="1" spans="1:15">
      <c r="A1732" s="587"/>
      <c r="K1732" s="582"/>
      <c r="L1732" s="582"/>
      <c r="M1732" s="582"/>
      <c r="N1732" s="582"/>
      <c r="O1732" s="582"/>
    </row>
    <row r="1733" customHeight="1" spans="1:15">
      <c r="A1733" s="587"/>
      <c r="K1733" s="582"/>
      <c r="L1733" s="582"/>
      <c r="M1733" s="582"/>
      <c r="N1733" s="582"/>
      <c r="O1733" s="582"/>
    </row>
    <row r="1734" customHeight="1" spans="1:15">
      <c r="A1734" s="587"/>
      <c r="K1734" s="582"/>
      <c r="L1734" s="582"/>
      <c r="M1734" s="582"/>
      <c r="N1734" s="582"/>
      <c r="O1734" s="582"/>
    </row>
    <row r="1735" customHeight="1" spans="1:15">
      <c r="A1735" s="587"/>
      <c r="K1735" s="582"/>
      <c r="L1735" s="582"/>
      <c r="M1735" s="582"/>
      <c r="N1735" s="582"/>
      <c r="O1735" s="582"/>
    </row>
    <row r="1736" customHeight="1" spans="1:15">
      <c r="A1736" s="587"/>
      <c r="K1736" s="582"/>
      <c r="L1736" s="582"/>
      <c r="M1736" s="582"/>
      <c r="N1736" s="582"/>
      <c r="O1736" s="582"/>
    </row>
    <row r="1737" customHeight="1" spans="1:15">
      <c r="A1737" s="587"/>
      <c r="K1737" s="582"/>
      <c r="L1737" s="582"/>
      <c r="M1737" s="582"/>
      <c r="N1737" s="582"/>
      <c r="O1737" s="582"/>
    </row>
    <row r="1738" customHeight="1" spans="1:15">
      <c r="A1738" s="587"/>
      <c r="K1738" s="582"/>
      <c r="L1738" s="582"/>
      <c r="M1738" s="582"/>
      <c r="N1738" s="582"/>
      <c r="O1738" s="582"/>
    </row>
    <row r="1739" customHeight="1" spans="1:15">
      <c r="A1739" s="587"/>
      <c r="K1739" s="582"/>
      <c r="L1739" s="582"/>
      <c r="M1739" s="582"/>
      <c r="N1739" s="582"/>
      <c r="O1739" s="582"/>
    </row>
    <row r="1740" customHeight="1" spans="1:15">
      <c r="A1740" s="587"/>
      <c r="K1740" s="582"/>
      <c r="L1740" s="582"/>
      <c r="M1740" s="582"/>
      <c r="N1740" s="582"/>
      <c r="O1740" s="582"/>
    </row>
    <row r="1741" customHeight="1" spans="1:15">
      <c r="A1741" s="587"/>
      <c r="K1741" s="582"/>
      <c r="L1741" s="582"/>
      <c r="M1741" s="582"/>
      <c r="N1741" s="582"/>
      <c r="O1741" s="582"/>
    </row>
    <row r="1742" customHeight="1" spans="1:15">
      <c r="A1742" s="587"/>
      <c r="K1742" s="582"/>
      <c r="L1742" s="582"/>
      <c r="M1742" s="582"/>
      <c r="N1742" s="582"/>
      <c r="O1742" s="582"/>
    </row>
    <row r="1743" customHeight="1" spans="1:15">
      <c r="A1743" s="587"/>
      <c r="K1743" s="582"/>
      <c r="L1743" s="582"/>
      <c r="M1743" s="582"/>
      <c r="N1743" s="582"/>
      <c r="O1743" s="582"/>
    </row>
    <row r="1744" customHeight="1" spans="1:15">
      <c r="A1744" s="587"/>
      <c r="K1744" s="582"/>
      <c r="L1744" s="582"/>
      <c r="M1744" s="582"/>
      <c r="N1744" s="582"/>
      <c r="O1744" s="582"/>
    </row>
    <row r="1745" customHeight="1" spans="1:15">
      <c r="A1745" s="587"/>
      <c r="K1745" s="582"/>
      <c r="L1745" s="582"/>
      <c r="M1745" s="582"/>
      <c r="N1745" s="582"/>
      <c r="O1745" s="582"/>
    </row>
    <row r="1746" customHeight="1" spans="1:15">
      <c r="A1746" s="587"/>
      <c r="K1746" s="582"/>
      <c r="L1746" s="582"/>
      <c r="M1746" s="582"/>
      <c r="N1746" s="582"/>
      <c r="O1746" s="582"/>
    </row>
    <row r="1747" customHeight="1" spans="1:15">
      <c r="A1747" s="587"/>
      <c r="K1747" s="582"/>
      <c r="L1747" s="582"/>
      <c r="M1747" s="582"/>
      <c r="N1747" s="582"/>
      <c r="O1747" s="582"/>
    </row>
    <row r="1748" customHeight="1" spans="1:15">
      <c r="A1748" s="587"/>
      <c r="K1748" s="582"/>
      <c r="L1748" s="582"/>
      <c r="M1748" s="582"/>
      <c r="N1748" s="582"/>
      <c r="O1748" s="582"/>
    </row>
    <row r="1749" customHeight="1" spans="1:15">
      <c r="A1749" s="587"/>
      <c r="K1749" s="582"/>
      <c r="L1749" s="582"/>
      <c r="M1749" s="582"/>
      <c r="N1749" s="582"/>
      <c r="O1749" s="582"/>
    </row>
    <row r="1750" customHeight="1" spans="1:15">
      <c r="A1750" s="587"/>
      <c r="K1750" s="582"/>
      <c r="L1750" s="582"/>
      <c r="M1750" s="582"/>
      <c r="N1750" s="582"/>
      <c r="O1750" s="582"/>
    </row>
    <row r="1751" customHeight="1" spans="1:15">
      <c r="A1751" s="587"/>
      <c r="K1751" s="582"/>
      <c r="L1751" s="582"/>
      <c r="M1751" s="582"/>
      <c r="N1751" s="582"/>
      <c r="O1751" s="582"/>
    </row>
    <row r="1752" customHeight="1" spans="1:15">
      <c r="A1752" s="587"/>
      <c r="K1752" s="582"/>
      <c r="L1752" s="582"/>
      <c r="M1752" s="582"/>
      <c r="N1752" s="582"/>
      <c r="O1752" s="582"/>
    </row>
    <row r="1753" customHeight="1" spans="1:15">
      <c r="A1753" s="587"/>
      <c r="K1753" s="582"/>
      <c r="L1753" s="582"/>
      <c r="M1753" s="582"/>
      <c r="N1753" s="582"/>
      <c r="O1753" s="582"/>
    </row>
    <row r="1754" customHeight="1" spans="1:15">
      <c r="A1754" s="587"/>
      <c r="K1754" s="582"/>
      <c r="L1754" s="582"/>
      <c r="M1754" s="582"/>
      <c r="N1754" s="582"/>
      <c r="O1754" s="582"/>
    </row>
    <row r="1755" customHeight="1" spans="1:15">
      <c r="A1755" s="587"/>
      <c r="K1755" s="582"/>
      <c r="L1755" s="582"/>
      <c r="M1755" s="582"/>
      <c r="N1755" s="582"/>
      <c r="O1755" s="582"/>
    </row>
    <row r="1756" customHeight="1" spans="1:15">
      <c r="A1756" s="587"/>
      <c r="K1756" s="582"/>
      <c r="L1756" s="582"/>
      <c r="M1756" s="582"/>
      <c r="N1756" s="582"/>
      <c r="O1756" s="582"/>
    </row>
    <row r="1757" customHeight="1" spans="1:15">
      <c r="A1757" s="587"/>
      <c r="K1757" s="582"/>
      <c r="L1757" s="582"/>
      <c r="M1757" s="582"/>
      <c r="N1757" s="582"/>
      <c r="O1757" s="582"/>
    </row>
    <row r="1758" customHeight="1" spans="1:15">
      <c r="A1758" s="587"/>
      <c r="K1758" s="582"/>
      <c r="L1758" s="582"/>
      <c r="M1758" s="582"/>
      <c r="N1758" s="582"/>
      <c r="O1758" s="582"/>
    </row>
    <row r="1759" customHeight="1" spans="1:15">
      <c r="A1759" s="587"/>
      <c r="K1759" s="582"/>
      <c r="L1759" s="582"/>
      <c r="M1759" s="582"/>
      <c r="N1759" s="582"/>
      <c r="O1759" s="582"/>
    </row>
    <row r="1760" customHeight="1" spans="1:15">
      <c r="A1760" s="587"/>
      <c r="K1760" s="582"/>
      <c r="L1760" s="582"/>
      <c r="M1760" s="582"/>
      <c r="N1760" s="582"/>
      <c r="O1760" s="582"/>
    </row>
    <row r="1761" customHeight="1" spans="1:15">
      <c r="A1761" s="587"/>
      <c r="K1761" s="582"/>
      <c r="L1761" s="582"/>
      <c r="M1761" s="582"/>
      <c r="N1761" s="582"/>
      <c r="O1761" s="582"/>
    </row>
    <row r="1762" customHeight="1" spans="1:15">
      <c r="A1762" s="587"/>
      <c r="K1762" s="582"/>
      <c r="L1762" s="582"/>
      <c r="M1762" s="582"/>
      <c r="N1762" s="582"/>
      <c r="O1762" s="582"/>
    </row>
    <row r="1763" customHeight="1" spans="1:15">
      <c r="A1763" s="587"/>
      <c r="K1763" s="582"/>
      <c r="L1763" s="582"/>
      <c r="M1763" s="582"/>
      <c r="N1763" s="582"/>
      <c r="O1763" s="582"/>
    </row>
    <row r="1764" customHeight="1" spans="1:15">
      <c r="A1764" s="587"/>
      <c r="K1764" s="582"/>
      <c r="L1764" s="582"/>
      <c r="M1764" s="582"/>
      <c r="N1764" s="582"/>
      <c r="O1764" s="582"/>
    </row>
    <row r="1765" customHeight="1" spans="1:15">
      <c r="A1765" s="587"/>
      <c r="K1765" s="582"/>
      <c r="L1765" s="582"/>
      <c r="M1765" s="582"/>
      <c r="N1765" s="582"/>
      <c r="O1765" s="582"/>
    </row>
    <row r="1766" customHeight="1" spans="1:15">
      <c r="A1766" s="587"/>
      <c r="K1766" s="582"/>
      <c r="L1766" s="582"/>
      <c r="M1766" s="582"/>
      <c r="N1766" s="582"/>
      <c r="O1766" s="582"/>
    </row>
    <row r="1767" customHeight="1" spans="1:15">
      <c r="A1767" s="587"/>
      <c r="K1767" s="582"/>
      <c r="L1767" s="582"/>
      <c r="M1767" s="582"/>
      <c r="N1767" s="582"/>
      <c r="O1767" s="582"/>
    </row>
    <row r="1768" customHeight="1" spans="1:15">
      <c r="A1768" s="587"/>
      <c r="K1768" s="582"/>
      <c r="L1768" s="582"/>
      <c r="M1768" s="582"/>
      <c r="N1768" s="582"/>
      <c r="O1768" s="582"/>
    </row>
    <row r="1769" customHeight="1" spans="1:15">
      <c r="A1769" s="587"/>
      <c r="K1769" s="582"/>
      <c r="L1769" s="582"/>
      <c r="M1769" s="582"/>
      <c r="N1769" s="582"/>
      <c r="O1769" s="582"/>
    </row>
    <row r="1770" customHeight="1" spans="1:15">
      <c r="A1770" s="587"/>
      <c r="K1770" s="582"/>
      <c r="L1770" s="582"/>
      <c r="M1770" s="582"/>
      <c r="N1770" s="582"/>
      <c r="O1770" s="582"/>
    </row>
    <row r="1771" customHeight="1" spans="1:15">
      <c r="A1771" s="587"/>
      <c r="K1771" s="582"/>
      <c r="L1771" s="582"/>
      <c r="M1771" s="582"/>
      <c r="N1771" s="582"/>
      <c r="O1771" s="582"/>
    </row>
    <row r="1772" customHeight="1" spans="1:15">
      <c r="A1772" s="587"/>
      <c r="K1772" s="582"/>
      <c r="L1772" s="582"/>
      <c r="M1772" s="582"/>
      <c r="N1772" s="582"/>
      <c r="O1772" s="582"/>
    </row>
    <row r="1773" customHeight="1" spans="1:15">
      <c r="A1773" s="587"/>
      <c r="K1773" s="582"/>
      <c r="L1773" s="582"/>
      <c r="M1773" s="582"/>
      <c r="N1773" s="582"/>
      <c r="O1773" s="582"/>
    </row>
    <row r="1774" customHeight="1" spans="1:15">
      <c r="A1774" s="587"/>
      <c r="K1774" s="582"/>
      <c r="L1774" s="582"/>
      <c r="M1774" s="582"/>
      <c r="N1774" s="582"/>
      <c r="O1774" s="582"/>
    </row>
    <row r="1775" customHeight="1" spans="1:15">
      <c r="A1775" s="587"/>
      <c r="K1775" s="582"/>
      <c r="L1775" s="582"/>
      <c r="M1775" s="582"/>
      <c r="N1775" s="582"/>
      <c r="O1775" s="582"/>
    </row>
    <row r="1776" customHeight="1" spans="1:15">
      <c r="A1776" s="587"/>
      <c r="K1776" s="582"/>
      <c r="L1776" s="582"/>
      <c r="M1776" s="582"/>
      <c r="N1776" s="582"/>
      <c r="O1776" s="582"/>
    </row>
    <row r="1777" customHeight="1" spans="1:15">
      <c r="A1777" s="587"/>
      <c r="K1777" s="582"/>
      <c r="L1777" s="582"/>
      <c r="M1777" s="582"/>
      <c r="N1777" s="582"/>
      <c r="O1777" s="582"/>
    </row>
    <row r="1778" customHeight="1" spans="1:15">
      <c r="A1778" s="587"/>
      <c r="K1778" s="582"/>
      <c r="L1778" s="582"/>
      <c r="M1778" s="582"/>
      <c r="N1778" s="582"/>
      <c r="O1778" s="582"/>
    </row>
    <row r="1779" customHeight="1" spans="1:15">
      <c r="A1779" s="587"/>
      <c r="K1779" s="582"/>
      <c r="L1779" s="582"/>
      <c r="M1779" s="582"/>
      <c r="N1779" s="582"/>
      <c r="O1779" s="582"/>
    </row>
    <row r="1780" customHeight="1" spans="1:15">
      <c r="A1780" s="587"/>
      <c r="K1780" s="582"/>
      <c r="L1780" s="582"/>
      <c r="M1780" s="582"/>
      <c r="N1780" s="582"/>
      <c r="O1780" s="582"/>
    </row>
    <row r="1781" customHeight="1" spans="1:15">
      <c r="A1781" s="587"/>
      <c r="K1781" s="582"/>
      <c r="L1781" s="582"/>
      <c r="M1781" s="582"/>
      <c r="N1781" s="582"/>
      <c r="O1781" s="582"/>
    </row>
    <row r="1782" customHeight="1" spans="1:15">
      <c r="A1782" s="587"/>
      <c r="K1782" s="582"/>
      <c r="L1782" s="582"/>
      <c r="M1782" s="582"/>
      <c r="N1782" s="582"/>
      <c r="O1782" s="582"/>
    </row>
    <row r="1783" customHeight="1" spans="1:15">
      <c r="A1783" s="587"/>
      <c r="K1783" s="582"/>
      <c r="L1783" s="582"/>
      <c r="M1783" s="582"/>
      <c r="N1783" s="582"/>
      <c r="O1783" s="582"/>
    </row>
    <row r="1784" customHeight="1" spans="1:15">
      <c r="A1784" s="587"/>
      <c r="K1784" s="582"/>
      <c r="L1784" s="582"/>
      <c r="M1784" s="582"/>
      <c r="N1784" s="582"/>
      <c r="O1784" s="582"/>
    </row>
    <row r="1785" customHeight="1" spans="1:15">
      <c r="A1785" s="587"/>
      <c r="K1785" s="582"/>
      <c r="L1785" s="582"/>
      <c r="M1785" s="582"/>
      <c r="N1785" s="582"/>
      <c r="O1785" s="582"/>
    </row>
    <row r="1786" customHeight="1" spans="1:15">
      <c r="A1786" s="587"/>
      <c r="K1786" s="582"/>
      <c r="L1786" s="582"/>
      <c r="M1786" s="582"/>
      <c r="N1786" s="582"/>
      <c r="O1786" s="582"/>
    </row>
    <row r="1787" customHeight="1" spans="1:15">
      <c r="A1787" s="587"/>
      <c r="K1787" s="582"/>
      <c r="L1787" s="582"/>
      <c r="M1787" s="582"/>
      <c r="N1787" s="582"/>
      <c r="O1787" s="582"/>
    </row>
    <row r="1788" customHeight="1" spans="1:15">
      <c r="A1788" s="587"/>
      <c r="K1788" s="582"/>
      <c r="L1788" s="582"/>
      <c r="M1788" s="582"/>
      <c r="N1788" s="582"/>
      <c r="O1788" s="582"/>
    </row>
    <row r="1789" customHeight="1" spans="1:15">
      <c r="A1789" s="587"/>
      <c r="K1789" s="582"/>
      <c r="L1789" s="582"/>
      <c r="M1789" s="582"/>
      <c r="N1789" s="582"/>
      <c r="O1789" s="582"/>
    </row>
    <row r="1790" customHeight="1" spans="1:15">
      <c r="A1790" s="587"/>
      <c r="K1790" s="582"/>
      <c r="L1790" s="582"/>
      <c r="M1790" s="582"/>
      <c r="N1790" s="582"/>
      <c r="O1790" s="582"/>
    </row>
    <row r="1791" customHeight="1" spans="1:15">
      <c r="A1791" s="587"/>
      <c r="K1791" s="582"/>
      <c r="L1791" s="582"/>
      <c r="M1791" s="582"/>
      <c r="N1791" s="582"/>
      <c r="O1791" s="582"/>
    </row>
    <row r="1792" customHeight="1" spans="1:15">
      <c r="A1792" s="587"/>
      <c r="K1792" s="582"/>
      <c r="L1792" s="582"/>
      <c r="M1792" s="582"/>
      <c r="N1792" s="582"/>
      <c r="O1792" s="582"/>
    </row>
    <row r="1793" customHeight="1" spans="1:15">
      <c r="A1793" s="587"/>
      <c r="K1793" s="582"/>
      <c r="L1793" s="582"/>
      <c r="M1793" s="582"/>
      <c r="N1793" s="582"/>
      <c r="O1793" s="582"/>
    </row>
    <row r="1794" customHeight="1" spans="1:15">
      <c r="A1794" s="587"/>
      <c r="K1794" s="582"/>
      <c r="L1794" s="582"/>
      <c r="M1794" s="582"/>
      <c r="N1794" s="582"/>
      <c r="O1794" s="582"/>
    </row>
    <row r="1795" customHeight="1" spans="1:15">
      <c r="A1795" s="587"/>
      <c r="K1795" s="582"/>
      <c r="L1795" s="582"/>
      <c r="M1795" s="582"/>
      <c r="N1795" s="582"/>
      <c r="O1795" s="582"/>
    </row>
    <row r="1796" customHeight="1" spans="1:15">
      <c r="A1796" s="587"/>
      <c r="K1796" s="582"/>
      <c r="L1796" s="582"/>
      <c r="M1796" s="582"/>
      <c r="N1796" s="582"/>
      <c r="O1796" s="582"/>
    </row>
    <row r="1797" customHeight="1" spans="1:15">
      <c r="A1797" s="587"/>
      <c r="K1797" s="582"/>
      <c r="L1797" s="582"/>
      <c r="M1797" s="582"/>
      <c r="N1797" s="582"/>
      <c r="O1797" s="582"/>
    </row>
    <row r="1798" customHeight="1" spans="1:15">
      <c r="A1798" s="587"/>
      <c r="K1798" s="582"/>
      <c r="L1798" s="582"/>
      <c r="M1798" s="582"/>
      <c r="N1798" s="582"/>
      <c r="O1798" s="582"/>
    </row>
    <row r="1799" customHeight="1" spans="1:15">
      <c r="A1799" s="587"/>
      <c r="K1799" s="582"/>
      <c r="L1799" s="582"/>
      <c r="M1799" s="582"/>
      <c r="N1799" s="582"/>
      <c r="O1799" s="582"/>
    </row>
    <row r="1800" customHeight="1" spans="1:15">
      <c r="A1800" s="587"/>
      <c r="K1800" s="582"/>
      <c r="L1800" s="582"/>
      <c r="M1800" s="582"/>
      <c r="N1800" s="582"/>
      <c r="O1800" s="582"/>
    </row>
    <row r="1801" customHeight="1" spans="1:15">
      <c r="A1801" s="587"/>
      <c r="K1801" s="582"/>
      <c r="L1801" s="582"/>
      <c r="M1801" s="582"/>
      <c r="N1801" s="582"/>
      <c r="O1801" s="582"/>
    </row>
    <row r="1802" customHeight="1" spans="1:15">
      <c r="A1802" s="587"/>
      <c r="K1802" s="582"/>
      <c r="L1802" s="582"/>
      <c r="M1802" s="582"/>
      <c r="N1802" s="582"/>
      <c r="O1802" s="582"/>
    </row>
    <row r="1803" customHeight="1" spans="1:15">
      <c r="A1803" s="587"/>
      <c r="K1803" s="582"/>
      <c r="L1803" s="582"/>
      <c r="M1803" s="582"/>
      <c r="N1803" s="582"/>
      <c r="O1803" s="582"/>
    </row>
    <row r="1804" customHeight="1" spans="1:15">
      <c r="A1804" s="587"/>
      <c r="K1804" s="582"/>
      <c r="L1804" s="582"/>
      <c r="M1804" s="582"/>
      <c r="N1804" s="582"/>
      <c r="O1804" s="582"/>
    </row>
    <row r="1805" customHeight="1" spans="1:15">
      <c r="A1805" s="587"/>
      <c r="K1805" s="582"/>
      <c r="L1805" s="582"/>
      <c r="M1805" s="582"/>
      <c r="N1805" s="582"/>
      <c r="O1805" s="582"/>
    </row>
    <row r="1806" customHeight="1" spans="1:15">
      <c r="A1806" s="587"/>
      <c r="K1806" s="582"/>
      <c r="L1806" s="582"/>
      <c r="M1806" s="582"/>
      <c r="N1806" s="582"/>
      <c r="O1806" s="582"/>
    </row>
    <row r="1807" customHeight="1" spans="1:15">
      <c r="A1807" s="587"/>
      <c r="K1807" s="582"/>
      <c r="L1807" s="582"/>
      <c r="M1807" s="582"/>
      <c r="N1807" s="582"/>
      <c r="O1807" s="582"/>
    </row>
    <row r="1808" customHeight="1" spans="1:15">
      <c r="A1808" s="587"/>
      <c r="K1808" s="582"/>
      <c r="L1808" s="582"/>
      <c r="M1808" s="582"/>
      <c r="N1808" s="582"/>
      <c r="O1808" s="582"/>
    </row>
    <row r="1809" customHeight="1" spans="1:15">
      <c r="A1809" s="587"/>
      <c r="K1809" s="582"/>
      <c r="L1809" s="582"/>
      <c r="M1809" s="582"/>
      <c r="N1809" s="582"/>
      <c r="O1809" s="582"/>
    </row>
    <row r="1810" customHeight="1" spans="1:15">
      <c r="A1810" s="587"/>
      <c r="K1810" s="582"/>
      <c r="L1810" s="582"/>
      <c r="M1810" s="582"/>
      <c r="N1810" s="582"/>
      <c r="O1810" s="582"/>
    </row>
    <row r="1811" customHeight="1" spans="1:15">
      <c r="A1811" s="587"/>
      <c r="K1811" s="582"/>
      <c r="L1811" s="582"/>
      <c r="M1811" s="582"/>
      <c r="N1811" s="582"/>
      <c r="O1811" s="582"/>
    </row>
    <row r="1812" customHeight="1" spans="1:15">
      <c r="A1812" s="587"/>
      <c r="K1812" s="582"/>
      <c r="L1812" s="582"/>
      <c r="M1812" s="582"/>
      <c r="N1812" s="582"/>
      <c r="O1812" s="582"/>
    </row>
    <row r="1813" customHeight="1" spans="1:15">
      <c r="A1813" s="587"/>
      <c r="K1813" s="582"/>
      <c r="L1813" s="582"/>
      <c r="M1813" s="582"/>
      <c r="N1813" s="582"/>
      <c r="O1813" s="582"/>
    </row>
    <row r="1814" customHeight="1" spans="1:15">
      <c r="A1814" s="587"/>
      <c r="K1814" s="582"/>
      <c r="L1814" s="582"/>
      <c r="M1814" s="582"/>
      <c r="N1814" s="582"/>
      <c r="O1814" s="582"/>
    </row>
    <row r="1815" customHeight="1" spans="1:15">
      <c r="A1815" s="587"/>
      <c r="K1815" s="582"/>
      <c r="L1815" s="582"/>
      <c r="M1815" s="582"/>
      <c r="N1815" s="582"/>
      <c r="O1815" s="582"/>
    </row>
    <row r="1816" customHeight="1" spans="1:15">
      <c r="A1816" s="587"/>
      <c r="K1816" s="582"/>
      <c r="L1816" s="582"/>
      <c r="M1816" s="582"/>
      <c r="N1816" s="582"/>
      <c r="O1816" s="582"/>
    </row>
    <row r="1817" customHeight="1" spans="1:15">
      <c r="A1817" s="587"/>
      <c r="K1817" s="582"/>
      <c r="L1817" s="582"/>
      <c r="M1817" s="582"/>
      <c r="N1817" s="582"/>
      <c r="O1817" s="582"/>
    </row>
    <row r="1818" customHeight="1" spans="1:15">
      <c r="A1818" s="587"/>
      <c r="K1818" s="582"/>
      <c r="L1818" s="582"/>
      <c r="M1818" s="582"/>
      <c r="N1818" s="582"/>
      <c r="O1818" s="582"/>
    </row>
    <row r="1819" customHeight="1" spans="1:15">
      <c r="A1819" s="587"/>
      <c r="K1819" s="582"/>
      <c r="L1819" s="582"/>
      <c r="M1819" s="582"/>
      <c r="N1819" s="582"/>
      <c r="O1819" s="582"/>
    </row>
    <row r="1820" customHeight="1" spans="1:15">
      <c r="A1820" s="587"/>
      <c r="K1820" s="582"/>
      <c r="L1820" s="582"/>
      <c r="M1820" s="582"/>
      <c r="N1820" s="582"/>
      <c r="O1820" s="582"/>
    </row>
    <row r="1821" customHeight="1" spans="1:15">
      <c r="A1821" s="587"/>
      <c r="K1821" s="582"/>
      <c r="L1821" s="582"/>
      <c r="M1821" s="582"/>
      <c r="N1821" s="582"/>
      <c r="O1821" s="582"/>
    </row>
    <row r="1822" customHeight="1" spans="1:15">
      <c r="A1822" s="587"/>
      <c r="K1822" s="582"/>
      <c r="L1822" s="582"/>
      <c r="M1822" s="582"/>
      <c r="N1822" s="582"/>
      <c r="O1822" s="582"/>
    </row>
    <row r="1823" customHeight="1" spans="1:15">
      <c r="A1823" s="587"/>
      <c r="K1823" s="582"/>
      <c r="L1823" s="582"/>
      <c r="M1823" s="582"/>
      <c r="N1823" s="582"/>
      <c r="O1823" s="582"/>
    </row>
    <row r="1824" customHeight="1" spans="1:15">
      <c r="A1824" s="587"/>
      <c r="K1824" s="582"/>
      <c r="L1824" s="582"/>
      <c r="M1824" s="582"/>
      <c r="N1824" s="582"/>
      <c r="O1824" s="582"/>
    </row>
    <row r="1825" customHeight="1" spans="1:15">
      <c r="A1825" s="587"/>
      <c r="K1825" s="582"/>
      <c r="L1825" s="582"/>
      <c r="M1825" s="582"/>
      <c r="N1825" s="582"/>
      <c r="O1825" s="582"/>
    </row>
    <row r="1826" customHeight="1" spans="1:15">
      <c r="A1826" s="587"/>
      <c r="K1826" s="582"/>
      <c r="L1826" s="582"/>
      <c r="M1826" s="582"/>
      <c r="N1826" s="582"/>
      <c r="O1826" s="582"/>
    </row>
    <row r="1827" customHeight="1" spans="1:15">
      <c r="A1827" s="587"/>
      <c r="K1827" s="582"/>
      <c r="L1827" s="582"/>
      <c r="M1827" s="582"/>
      <c r="N1827" s="582"/>
      <c r="O1827" s="582"/>
    </row>
    <row r="1828" customHeight="1" spans="1:15">
      <c r="A1828" s="587"/>
      <c r="K1828" s="582"/>
      <c r="L1828" s="582"/>
      <c r="M1828" s="582"/>
      <c r="N1828" s="582"/>
      <c r="O1828" s="582"/>
    </row>
    <row r="1829" customHeight="1" spans="1:15">
      <c r="A1829" s="587"/>
      <c r="K1829" s="582"/>
      <c r="L1829" s="582"/>
      <c r="M1829" s="582"/>
      <c r="N1829" s="582"/>
      <c r="O1829" s="582"/>
    </row>
    <row r="1830" customHeight="1" spans="1:15">
      <c r="A1830" s="587"/>
      <c r="K1830" s="582"/>
      <c r="L1830" s="582"/>
      <c r="M1830" s="582"/>
      <c r="N1830" s="582"/>
      <c r="O1830" s="582"/>
    </row>
    <row r="1831" customHeight="1" spans="1:15">
      <c r="A1831" s="587"/>
      <c r="K1831" s="582"/>
      <c r="L1831" s="582"/>
      <c r="M1831" s="582"/>
      <c r="N1831" s="582"/>
      <c r="O1831" s="582"/>
    </row>
    <row r="1832" customHeight="1" spans="1:15">
      <c r="A1832" s="587"/>
      <c r="K1832" s="582"/>
      <c r="L1832" s="582"/>
      <c r="M1832" s="582"/>
      <c r="N1832" s="582"/>
      <c r="O1832" s="582"/>
    </row>
    <row r="1833" customHeight="1" spans="1:15">
      <c r="A1833" s="587"/>
      <c r="K1833" s="582"/>
      <c r="L1833" s="582"/>
      <c r="M1833" s="582"/>
      <c r="N1833" s="582"/>
      <c r="O1833" s="582"/>
    </row>
    <row r="1834" customHeight="1" spans="1:15">
      <c r="A1834" s="587"/>
      <c r="K1834" s="582"/>
      <c r="L1834" s="582"/>
      <c r="M1834" s="582"/>
      <c r="N1834" s="582"/>
      <c r="O1834" s="582"/>
    </row>
    <row r="1835" customHeight="1" spans="1:15">
      <c r="A1835" s="587"/>
      <c r="K1835" s="582"/>
      <c r="L1835" s="582"/>
      <c r="M1835" s="582"/>
      <c r="N1835" s="582"/>
      <c r="O1835" s="582"/>
    </row>
    <row r="1836" customHeight="1" spans="1:15">
      <c r="A1836" s="587"/>
      <c r="K1836" s="582"/>
      <c r="L1836" s="582"/>
      <c r="M1836" s="582"/>
      <c r="N1836" s="582"/>
      <c r="O1836" s="582"/>
    </row>
    <row r="1837" customHeight="1" spans="1:15">
      <c r="A1837" s="587"/>
      <c r="K1837" s="582"/>
      <c r="L1837" s="582"/>
      <c r="M1837" s="582"/>
      <c r="N1837" s="582"/>
      <c r="O1837" s="582"/>
    </row>
    <row r="1838" customHeight="1" spans="1:15">
      <c r="A1838" s="587"/>
      <c r="K1838" s="582"/>
      <c r="L1838" s="582"/>
      <c r="M1838" s="582"/>
      <c r="N1838" s="582"/>
      <c r="O1838" s="582"/>
    </row>
    <row r="1839" customHeight="1" spans="1:15">
      <c r="A1839" s="587"/>
      <c r="K1839" s="582"/>
      <c r="L1839" s="582"/>
      <c r="M1839" s="582"/>
      <c r="N1839" s="582"/>
      <c r="O1839" s="582"/>
    </row>
    <row r="1840" customHeight="1" spans="1:15">
      <c r="A1840" s="587"/>
      <c r="K1840" s="582"/>
      <c r="L1840" s="582"/>
      <c r="M1840" s="582"/>
      <c r="N1840" s="582"/>
      <c r="O1840" s="582"/>
    </row>
    <row r="1841" customHeight="1" spans="1:15">
      <c r="A1841" s="587"/>
      <c r="K1841" s="582"/>
      <c r="L1841" s="582"/>
      <c r="M1841" s="582"/>
      <c r="N1841" s="582"/>
      <c r="O1841" s="582"/>
    </row>
    <row r="1842" customHeight="1" spans="1:15">
      <c r="A1842" s="587"/>
      <c r="K1842" s="582"/>
      <c r="L1842" s="582"/>
      <c r="M1842" s="582"/>
      <c r="N1842" s="582"/>
      <c r="O1842" s="582"/>
    </row>
    <row r="1843" customHeight="1" spans="1:15">
      <c r="A1843" s="587"/>
      <c r="K1843" s="582"/>
      <c r="L1843" s="582"/>
      <c r="M1843" s="582"/>
      <c r="N1843" s="582"/>
      <c r="O1843" s="582"/>
    </row>
    <row r="1844" customHeight="1" spans="1:15">
      <c r="A1844" s="587"/>
      <c r="K1844" s="582"/>
      <c r="L1844" s="582"/>
      <c r="M1844" s="582"/>
      <c r="N1844" s="582"/>
      <c r="O1844" s="582"/>
    </row>
    <row r="1845" customHeight="1" spans="1:15">
      <c r="A1845" s="587"/>
      <c r="K1845" s="582"/>
      <c r="L1845" s="582"/>
      <c r="M1845" s="582"/>
      <c r="N1845" s="582"/>
      <c r="O1845" s="582"/>
    </row>
    <row r="1846" customHeight="1" spans="1:15">
      <c r="A1846" s="587"/>
      <c r="K1846" s="582"/>
      <c r="L1846" s="582"/>
      <c r="M1846" s="582"/>
      <c r="N1846" s="582"/>
      <c r="O1846" s="582"/>
    </row>
    <row r="1847" customHeight="1" spans="1:15">
      <c r="A1847" s="587"/>
      <c r="K1847" s="582"/>
      <c r="L1847" s="582"/>
      <c r="M1847" s="582"/>
      <c r="N1847" s="582"/>
      <c r="O1847" s="582"/>
    </row>
    <row r="1848" customHeight="1" spans="1:15">
      <c r="A1848" s="587"/>
      <c r="K1848" s="582"/>
      <c r="L1848" s="582"/>
      <c r="M1848" s="582"/>
      <c r="N1848" s="582"/>
      <c r="O1848" s="582"/>
    </row>
    <row r="1849" customHeight="1" spans="1:15">
      <c r="A1849" s="587"/>
      <c r="K1849" s="582"/>
      <c r="L1849" s="582"/>
      <c r="M1849" s="582"/>
      <c r="N1849" s="582"/>
      <c r="O1849" s="582"/>
    </row>
    <row r="1850" customHeight="1" spans="1:15">
      <c r="A1850" s="587"/>
      <c r="K1850" s="582"/>
      <c r="L1850" s="582"/>
      <c r="M1850" s="582"/>
      <c r="N1850" s="582"/>
      <c r="O1850" s="582"/>
    </row>
    <row r="1851" customHeight="1" spans="1:15">
      <c r="A1851" s="587"/>
      <c r="K1851" s="582"/>
      <c r="L1851" s="582"/>
      <c r="M1851" s="582"/>
      <c r="N1851" s="582"/>
      <c r="O1851" s="582"/>
    </row>
    <row r="1852" customHeight="1" spans="1:15">
      <c r="A1852" s="587"/>
      <c r="K1852" s="582"/>
      <c r="L1852" s="582"/>
      <c r="M1852" s="582"/>
      <c r="N1852" s="582"/>
      <c r="O1852" s="582"/>
    </row>
    <row r="1853" customHeight="1" spans="1:15">
      <c r="A1853" s="587"/>
      <c r="K1853" s="582"/>
      <c r="L1853" s="582"/>
      <c r="M1853" s="582"/>
      <c r="N1853" s="582"/>
      <c r="O1853" s="582"/>
    </row>
    <row r="1854" customHeight="1" spans="1:15">
      <c r="A1854" s="587"/>
      <c r="K1854" s="582"/>
      <c r="L1854" s="582"/>
      <c r="M1854" s="582"/>
      <c r="N1854" s="582"/>
      <c r="O1854" s="582"/>
    </row>
    <row r="1855" customHeight="1" spans="1:15">
      <c r="A1855" s="587"/>
      <c r="K1855" s="582"/>
      <c r="L1855" s="582"/>
      <c r="M1855" s="582"/>
      <c r="N1855" s="582"/>
      <c r="O1855" s="582"/>
    </row>
    <row r="1856" customHeight="1" spans="1:15">
      <c r="A1856" s="587"/>
      <c r="K1856" s="582"/>
      <c r="L1856" s="582"/>
      <c r="M1856" s="582"/>
      <c r="N1856" s="582"/>
      <c r="O1856" s="582"/>
    </row>
    <row r="1857" customHeight="1" spans="1:15">
      <c r="A1857" s="587"/>
      <c r="K1857" s="582"/>
      <c r="L1857" s="582"/>
      <c r="M1857" s="582"/>
      <c r="N1857" s="582"/>
      <c r="O1857" s="582"/>
    </row>
    <row r="1858" customHeight="1" spans="1:15">
      <c r="A1858" s="587"/>
      <c r="K1858" s="582"/>
      <c r="L1858" s="582"/>
      <c r="M1858" s="582"/>
      <c r="N1858" s="582"/>
      <c r="O1858" s="582"/>
    </row>
    <row r="1859" customHeight="1" spans="1:15">
      <c r="A1859" s="587"/>
      <c r="K1859" s="582"/>
      <c r="L1859" s="582"/>
      <c r="M1859" s="582"/>
      <c r="N1859" s="582"/>
      <c r="O1859" s="582"/>
    </row>
    <row r="1860" customHeight="1" spans="1:15">
      <c r="A1860" s="587"/>
      <c r="K1860" s="582"/>
      <c r="L1860" s="582"/>
      <c r="M1860" s="582"/>
      <c r="N1860" s="582"/>
      <c r="O1860" s="582"/>
    </row>
    <row r="1861" customHeight="1" spans="1:15">
      <c r="A1861" s="587"/>
      <c r="K1861" s="582"/>
      <c r="L1861" s="582"/>
      <c r="M1861" s="582"/>
      <c r="N1861" s="582"/>
      <c r="O1861" s="582"/>
    </row>
    <row r="1862" customHeight="1" spans="1:15">
      <c r="A1862" s="587"/>
      <c r="K1862" s="582"/>
      <c r="L1862" s="582"/>
      <c r="M1862" s="582"/>
      <c r="N1862" s="582"/>
      <c r="O1862" s="582"/>
    </row>
    <row r="1863" customHeight="1" spans="1:15">
      <c r="A1863" s="587"/>
      <c r="K1863" s="582"/>
      <c r="L1863" s="582"/>
      <c r="M1863" s="582"/>
      <c r="N1863" s="582"/>
      <c r="O1863" s="582"/>
    </row>
    <row r="1864" customHeight="1" spans="1:15">
      <c r="A1864" s="587"/>
      <c r="K1864" s="582"/>
      <c r="L1864" s="582"/>
      <c r="M1864" s="582"/>
      <c r="N1864" s="582"/>
      <c r="O1864" s="582"/>
    </row>
    <row r="1865" customHeight="1" spans="1:15">
      <c r="A1865" s="587"/>
      <c r="K1865" s="582"/>
      <c r="L1865" s="582"/>
      <c r="M1865" s="582"/>
      <c r="N1865" s="582"/>
      <c r="O1865" s="582"/>
    </row>
    <row r="1866" customHeight="1" spans="1:15">
      <c r="A1866" s="587"/>
      <c r="K1866" s="582"/>
      <c r="L1866" s="582"/>
      <c r="M1866" s="582"/>
      <c r="N1866" s="582"/>
      <c r="O1866" s="582"/>
    </row>
    <row r="1867" customHeight="1" spans="1:15">
      <c r="A1867" s="587"/>
      <c r="K1867" s="582"/>
      <c r="L1867" s="582"/>
      <c r="M1867" s="582"/>
      <c r="N1867" s="582"/>
      <c r="O1867" s="582"/>
    </row>
    <row r="1868" customHeight="1" spans="1:15">
      <c r="A1868" s="587"/>
      <c r="K1868" s="582"/>
      <c r="L1868" s="582"/>
      <c r="M1868" s="582"/>
      <c r="N1868" s="582"/>
      <c r="O1868" s="582"/>
    </row>
    <row r="1869" customHeight="1" spans="1:15">
      <c r="A1869" s="587"/>
      <c r="K1869" s="582"/>
      <c r="L1869" s="582"/>
      <c r="M1869" s="582"/>
      <c r="N1869" s="582"/>
      <c r="O1869" s="582"/>
    </row>
    <row r="1870" customHeight="1" spans="1:15">
      <c r="A1870" s="587"/>
      <c r="K1870" s="582"/>
      <c r="L1870" s="582"/>
      <c r="M1870" s="582"/>
      <c r="N1870" s="582"/>
      <c r="O1870" s="582"/>
    </row>
    <row r="1871" customHeight="1" spans="1:15">
      <c r="A1871" s="587"/>
      <c r="K1871" s="582"/>
      <c r="L1871" s="582"/>
      <c r="M1871" s="582"/>
      <c r="N1871" s="582"/>
      <c r="O1871" s="582"/>
    </row>
    <row r="1872" customHeight="1" spans="1:15">
      <c r="A1872" s="587"/>
      <c r="K1872" s="582"/>
      <c r="L1872" s="582"/>
      <c r="M1872" s="582"/>
      <c r="N1872" s="582"/>
      <c r="O1872" s="582"/>
    </row>
    <row r="1873" customHeight="1" spans="1:15">
      <c r="A1873" s="587"/>
      <c r="K1873" s="582"/>
      <c r="L1873" s="582"/>
      <c r="M1873" s="582"/>
      <c r="N1873" s="582"/>
      <c r="O1873" s="582"/>
    </row>
    <row r="1874" customHeight="1" spans="1:15">
      <c r="A1874" s="587"/>
      <c r="K1874" s="582"/>
      <c r="L1874" s="582"/>
      <c r="M1874" s="582"/>
      <c r="N1874" s="582"/>
      <c r="O1874" s="582"/>
    </row>
    <row r="1875" customHeight="1" spans="1:15">
      <c r="A1875" s="587"/>
      <c r="K1875" s="582"/>
      <c r="L1875" s="582"/>
      <c r="M1875" s="582"/>
      <c r="N1875" s="582"/>
      <c r="O1875" s="582"/>
    </row>
    <row r="1876" customHeight="1" spans="1:15">
      <c r="A1876" s="587"/>
      <c r="K1876" s="582"/>
      <c r="L1876" s="582"/>
      <c r="M1876" s="582"/>
      <c r="N1876" s="582"/>
      <c r="O1876" s="582"/>
    </row>
    <row r="1877" customHeight="1" spans="1:15">
      <c r="A1877" s="587"/>
      <c r="K1877" s="582"/>
      <c r="L1877" s="582"/>
      <c r="M1877" s="582"/>
      <c r="N1877" s="582"/>
      <c r="O1877" s="582"/>
    </row>
    <row r="1878" customHeight="1" spans="1:15">
      <c r="A1878" s="587"/>
      <c r="K1878" s="582"/>
      <c r="L1878" s="582"/>
      <c r="M1878" s="582"/>
      <c r="N1878" s="582"/>
      <c r="O1878" s="582"/>
    </row>
    <row r="1879" customHeight="1" spans="1:15">
      <c r="A1879" s="587"/>
      <c r="K1879" s="582"/>
      <c r="L1879" s="582"/>
      <c r="M1879" s="582"/>
      <c r="N1879" s="582"/>
      <c r="O1879" s="582"/>
    </row>
    <row r="1880" customHeight="1" spans="1:15">
      <c r="A1880" s="587"/>
      <c r="K1880" s="582"/>
      <c r="L1880" s="582"/>
      <c r="M1880" s="582"/>
      <c r="N1880" s="582"/>
      <c r="O1880" s="582"/>
    </row>
    <row r="1881" customHeight="1" spans="1:15">
      <c r="A1881" s="587"/>
      <c r="K1881" s="582"/>
      <c r="L1881" s="582"/>
      <c r="M1881" s="582"/>
      <c r="N1881" s="582"/>
      <c r="O1881" s="582"/>
    </row>
    <row r="1882" customHeight="1" spans="1:15">
      <c r="A1882" s="587"/>
      <c r="K1882" s="582"/>
      <c r="L1882" s="582"/>
      <c r="M1882" s="582"/>
      <c r="N1882" s="582"/>
      <c r="O1882" s="582"/>
    </row>
    <row r="1883" customHeight="1" spans="1:15">
      <c r="A1883" s="587"/>
      <c r="K1883" s="582"/>
      <c r="L1883" s="582"/>
      <c r="M1883" s="582"/>
      <c r="N1883" s="582"/>
      <c r="O1883" s="582"/>
    </row>
    <row r="1884" customHeight="1" spans="1:15">
      <c r="A1884" s="587"/>
      <c r="K1884" s="582"/>
      <c r="L1884" s="582"/>
      <c r="M1884" s="582"/>
      <c r="N1884" s="582"/>
      <c r="O1884" s="582"/>
    </row>
    <row r="1885" customHeight="1" spans="1:15">
      <c r="A1885" s="587"/>
      <c r="K1885" s="582"/>
      <c r="L1885" s="582"/>
      <c r="M1885" s="582"/>
      <c r="N1885" s="582"/>
      <c r="O1885" s="582"/>
    </row>
    <row r="1886" customHeight="1" spans="1:15">
      <c r="A1886" s="587"/>
      <c r="K1886" s="582"/>
      <c r="L1886" s="582"/>
      <c r="M1886" s="582"/>
      <c r="N1886" s="582"/>
      <c r="O1886" s="582"/>
    </row>
    <row r="1887" customHeight="1" spans="1:15">
      <c r="A1887" s="587"/>
      <c r="K1887" s="582"/>
      <c r="L1887" s="582"/>
      <c r="M1887" s="582"/>
      <c r="N1887" s="582"/>
      <c r="O1887" s="582"/>
    </row>
    <row r="1888" customHeight="1" spans="1:15">
      <c r="A1888" s="587"/>
      <c r="K1888" s="582"/>
      <c r="L1888" s="582"/>
      <c r="M1888" s="582"/>
      <c r="N1888" s="582"/>
      <c r="O1888" s="582"/>
    </row>
    <row r="1889" customHeight="1" spans="1:15">
      <c r="A1889" s="587"/>
      <c r="K1889" s="582"/>
      <c r="L1889" s="582"/>
      <c r="M1889" s="582"/>
      <c r="N1889" s="582"/>
      <c r="O1889" s="582"/>
    </row>
    <row r="1890" customHeight="1" spans="1:15">
      <c r="A1890" s="587"/>
      <c r="K1890" s="582"/>
      <c r="L1890" s="582"/>
      <c r="M1890" s="582"/>
      <c r="N1890" s="582"/>
      <c r="O1890" s="582"/>
    </row>
    <row r="1891" customHeight="1" spans="1:15">
      <c r="A1891" s="587"/>
      <c r="K1891" s="582"/>
      <c r="L1891" s="582"/>
      <c r="M1891" s="582"/>
      <c r="N1891" s="582"/>
      <c r="O1891" s="582"/>
    </row>
    <row r="1892" customHeight="1" spans="1:15">
      <c r="A1892" s="587"/>
      <c r="K1892" s="582"/>
      <c r="L1892" s="582"/>
      <c r="M1892" s="582"/>
      <c r="N1892" s="582"/>
      <c r="O1892" s="582"/>
    </row>
    <row r="1893" customHeight="1" spans="1:15">
      <c r="A1893" s="587"/>
      <c r="K1893" s="582"/>
      <c r="L1893" s="582"/>
      <c r="M1893" s="582"/>
      <c r="N1893" s="582"/>
      <c r="O1893" s="582"/>
    </row>
    <row r="1894" customHeight="1" spans="1:15">
      <c r="A1894" s="587"/>
      <c r="K1894" s="582"/>
      <c r="L1894" s="582"/>
      <c r="M1894" s="582"/>
      <c r="N1894" s="582"/>
      <c r="O1894" s="582"/>
    </row>
    <row r="1895" customHeight="1" spans="1:15">
      <c r="A1895" s="587"/>
      <c r="K1895" s="582"/>
      <c r="L1895" s="582"/>
      <c r="M1895" s="582"/>
      <c r="N1895" s="582"/>
      <c r="O1895" s="582"/>
    </row>
    <row r="1896" customHeight="1" spans="1:15">
      <c r="A1896" s="587"/>
      <c r="K1896" s="582"/>
      <c r="L1896" s="582"/>
      <c r="M1896" s="582"/>
      <c r="N1896" s="582"/>
      <c r="O1896" s="582"/>
    </row>
    <row r="1897" customHeight="1" spans="1:15">
      <c r="A1897" s="587"/>
      <c r="K1897" s="582"/>
      <c r="L1897" s="582"/>
      <c r="M1897" s="582"/>
      <c r="N1897" s="582"/>
      <c r="O1897" s="582"/>
    </row>
    <row r="1898" customHeight="1" spans="1:15">
      <c r="A1898" s="587"/>
      <c r="K1898" s="582"/>
      <c r="L1898" s="582"/>
      <c r="M1898" s="582"/>
      <c r="N1898" s="582"/>
      <c r="O1898" s="582"/>
    </row>
    <row r="1899" customHeight="1" spans="1:15">
      <c r="A1899" s="587"/>
      <c r="K1899" s="582"/>
      <c r="L1899" s="582"/>
      <c r="M1899" s="582"/>
      <c r="N1899" s="582"/>
      <c r="O1899" s="582"/>
    </row>
    <row r="1900" customHeight="1" spans="1:15">
      <c r="A1900" s="587"/>
      <c r="K1900" s="582"/>
      <c r="L1900" s="582"/>
      <c r="M1900" s="582"/>
      <c r="N1900" s="582"/>
      <c r="O1900" s="582"/>
    </row>
    <row r="1901" customHeight="1" spans="1:15">
      <c r="A1901" s="587"/>
      <c r="K1901" s="582"/>
      <c r="L1901" s="582"/>
      <c r="M1901" s="582"/>
      <c r="N1901" s="582"/>
      <c r="O1901" s="582"/>
    </row>
    <row r="1902" customHeight="1" spans="1:15">
      <c r="A1902" s="587"/>
      <c r="K1902" s="582"/>
      <c r="L1902" s="582"/>
      <c r="M1902" s="582"/>
      <c r="N1902" s="582"/>
      <c r="O1902" s="582"/>
    </row>
    <row r="1903" customHeight="1" spans="1:15">
      <c r="A1903" s="587"/>
      <c r="K1903" s="582"/>
      <c r="L1903" s="582"/>
      <c r="M1903" s="582"/>
      <c r="N1903" s="582"/>
      <c r="O1903" s="582"/>
    </row>
    <row r="1904" customHeight="1" spans="1:15">
      <c r="A1904" s="587"/>
      <c r="K1904" s="582"/>
      <c r="L1904" s="582"/>
      <c r="M1904" s="582"/>
      <c r="N1904" s="582"/>
      <c r="O1904" s="582"/>
    </row>
    <row r="1905" customHeight="1" spans="1:15">
      <c r="A1905" s="587"/>
      <c r="K1905" s="582"/>
      <c r="L1905" s="582"/>
      <c r="M1905" s="582"/>
      <c r="N1905" s="582"/>
      <c r="O1905" s="582"/>
    </row>
    <row r="1906" customHeight="1" spans="1:15">
      <c r="A1906" s="587"/>
      <c r="K1906" s="582"/>
      <c r="L1906" s="582"/>
      <c r="M1906" s="582"/>
      <c r="N1906" s="582"/>
      <c r="O1906" s="582"/>
    </row>
    <row r="1907" customHeight="1" spans="1:15">
      <c r="A1907" s="587"/>
      <c r="K1907" s="582"/>
      <c r="L1907" s="582"/>
      <c r="M1907" s="582"/>
      <c r="N1907" s="582"/>
      <c r="O1907" s="582"/>
    </row>
    <row r="1908" customHeight="1" spans="1:15">
      <c r="A1908" s="587"/>
      <c r="K1908" s="582"/>
      <c r="L1908" s="582"/>
      <c r="M1908" s="582"/>
      <c r="N1908" s="582"/>
      <c r="O1908" s="582"/>
    </row>
    <row r="1909" customHeight="1" spans="1:15">
      <c r="A1909" s="587"/>
      <c r="K1909" s="582"/>
      <c r="L1909" s="582"/>
      <c r="M1909" s="582"/>
      <c r="N1909" s="582"/>
      <c r="O1909" s="582"/>
    </row>
    <row r="1910" customHeight="1" spans="1:15">
      <c r="A1910" s="587"/>
      <c r="K1910" s="582"/>
      <c r="L1910" s="582"/>
      <c r="M1910" s="582"/>
      <c r="N1910" s="582"/>
      <c r="O1910" s="582"/>
    </row>
    <row r="1911" customHeight="1" spans="1:15">
      <c r="A1911" s="587"/>
      <c r="K1911" s="582"/>
      <c r="L1911" s="582"/>
      <c r="M1911" s="582"/>
      <c r="N1911" s="582"/>
      <c r="O1911" s="582"/>
    </row>
    <row r="1912" customHeight="1" spans="1:15">
      <c r="A1912" s="587"/>
      <c r="K1912" s="582"/>
      <c r="L1912" s="582"/>
      <c r="M1912" s="582"/>
      <c r="N1912" s="582"/>
      <c r="O1912" s="582"/>
    </row>
    <row r="1913" customHeight="1" spans="1:15">
      <c r="A1913" s="587"/>
      <c r="K1913" s="582"/>
      <c r="L1913" s="582"/>
      <c r="M1913" s="582"/>
      <c r="N1913" s="582"/>
      <c r="O1913" s="582"/>
    </row>
    <row r="1914" customHeight="1" spans="1:15">
      <c r="A1914" s="587"/>
      <c r="K1914" s="582"/>
      <c r="L1914" s="582"/>
      <c r="M1914" s="582"/>
      <c r="N1914" s="582"/>
      <c r="O1914" s="582"/>
    </row>
    <row r="1915" customHeight="1" spans="1:15">
      <c r="A1915" s="587"/>
      <c r="K1915" s="582"/>
      <c r="L1915" s="582"/>
      <c r="M1915" s="582"/>
      <c r="N1915" s="582"/>
      <c r="O1915" s="582"/>
    </row>
    <row r="1916" customHeight="1" spans="1:15">
      <c r="A1916" s="587"/>
      <c r="K1916" s="582"/>
      <c r="L1916" s="582"/>
      <c r="M1916" s="582"/>
      <c r="N1916" s="582"/>
      <c r="O1916" s="582"/>
    </row>
    <row r="1917" customHeight="1" spans="1:15">
      <c r="A1917" s="587"/>
      <c r="K1917" s="582"/>
      <c r="L1917" s="582"/>
      <c r="M1917" s="582"/>
      <c r="N1917" s="582"/>
      <c r="O1917" s="582"/>
    </row>
    <row r="1918" customHeight="1" spans="1:15">
      <c r="A1918" s="587"/>
      <c r="K1918" s="582"/>
      <c r="L1918" s="582"/>
      <c r="M1918" s="582"/>
      <c r="N1918" s="582"/>
      <c r="O1918" s="582"/>
    </row>
    <row r="1919" customHeight="1" spans="1:15">
      <c r="A1919" s="587"/>
      <c r="K1919" s="582"/>
      <c r="L1919" s="582"/>
      <c r="M1919" s="582"/>
      <c r="N1919" s="582"/>
      <c r="O1919" s="582"/>
    </row>
    <row r="1920" customHeight="1" spans="1:15">
      <c r="A1920" s="587"/>
      <c r="K1920" s="582"/>
      <c r="L1920" s="582"/>
      <c r="M1920" s="582"/>
      <c r="N1920" s="582"/>
      <c r="O1920" s="582"/>
    </row>
    <row r="1921" customHeight="1" spans="1:15">
      <c r="A1921" s="587"/>
      <c r="K1921" s="582"/>
      <c r="L1921" s="582"/>
      <c r="M1921" s="582"/>
      <c r="N1921" s="582"/>
      <c r="O1921" s="582"/>
    </row>
    <row r="1922" customHeight="1" spans="1:15">
      <c r="A1922" s="587"/>
      <c r="K1922" s="582"/>
      <c r="L1922" s="582"/>
      <c r="M1922" s="582"/>
      <c r="N1922" s="582"/>
      <c r="O1922" s="582"/>
    </row>
    <row r="1923" customHeight="1" spans="1:15">
      <c r="A1923" s="587"/>
      <c r="K1923" s="582"/>
      <c r="L1923" s="582"/>
      <c r="M1923" s="582"/>
      <c r="N1923" s="582"/>
      <c r="O1923" s="582"/>
    </row>
    <row r="1924" customHeight="1" spans="1:15">
      <c r="A1924" s="587"/>
      <c r="K1924" s="582"/>
      <c r="L1924" s="582"/>
      <c r="M1924" s="582"/>
      <c r="N1924" s="582"/>
      <c r="O1924" s="582"/>
    </row>
    <row r="1925" customHeight="1" spans="1:15">
      <c r="A1925" s="587"/>
      <c r="K1925" s="582"/>
      <c r="L1925" s="582"/>
      <c r="M1925" s="582"/>
      <c r="N1925" s="582"/>
      <c r="O1925" s="582"/>
    </row>
    <row r="1926" customHeight="1" spans="1:15">
      <c r="A1926" s="587"/>
      <c r="K1926" s="582"/>
      <c r="L1926" s="582"/>
      <c r="M1926" s="582"/>
      <c r="N1926" s="582"/>
      <c r="O1926" s="582"/>
    </row>
    <row r="1927" customHeight="1" spans="1:15">
      <c r="A1927" s="587"/>
      <c r="K1927" s="582"/>
      <c r="L1927" s="582"/>
      <c r="M1927" s="582"/>
      <c r="N1927" s="582"/>
      <c r="O1927" s="582"/>
    </row>
    <row r="1928" customHeight="1" spans="1:15">
      <c r="A1928" s="587"/>
      <c r="K1928" s="582"/>
      <c r="L1928" s="582"/>
      <c r="M1928" s="582"/>
      <c r="N1928" s="582"/>
      <c r="O1928" s="582"/>
    </row>
    <row r="1929" customHeight="1" spans="1:15">
      <c r="A1929" s="587"/>
      <c r="K1929" s="582"/>
      <c r="L1929" s="582"/>
      <c r="M1929" s="582"/>
      <c r="N1929" s="582"/>
      <c r="O1929" s="582"/>
    </row>
    <row r="1930" customHeight="1" spans="1:15">
      <c r="A1930" s="587"/>
      <c r="K1930" s="582"/>
      <c r="L1930" s="582"/>
      <c r="M1930" s="582"/>
      <c r="N1930" s="582"/>
      <c r="O1930" s="582"/>
    </row>
    <row r="1931" customHeight="1" spans="1:15">
      <c r="A1931" s="587"/>
      <c r="K1931" s="582"/>
      <c r="L1931" s="582"/>
      <c r="M1931" s="582"/>
      <c r="N1931" s="582"/>
      <c r="O1931" s="582"/>
    </row>
    <row r="1932" customHeight="1" spans="1:15">
      <c r="A1932" s="587"/>
      <c r="K1932" s="582"/>
      <c r="L1932" s="582"/>
      <c r="M1932" s="582"/>
      <c r="N1932" s="582"/>
      <c r="O1932" s="582"/>
    </row>
    <row r="1933" customHeight="1" spans="1:15">
      <c r="A1933" s="587"/>
      <c r="K1933" s="582"/>
      <c r="L1933" s="582"/>
      <c r="M1933" s="582"/>
      <c r="N1933" s="582"/>
      <c r="O1933" s="582"/>
    </row>
    <row r="1934" customHeight="1" spans="1:15">
      <c r="A1934" s="587"/>
      <c r="K1934" s="582"/>
      <c r="L1934" s="582"/>
      <c r="M1934" s="582"/>
      <c r="N1934" s="582"/>
      <c r="O1934" s="582"/>
    </row>
    <row r="1935" customHeight="1" spans="1:15">
      <c r="A1935" s="587"/>
      <c r="K1935" s="582"/>
      <c r="L1935" s="582"/>
      <c r="M1935" s="582"/>
      <c r="N1935" s="582"/>
      <c r="O1935" s="582"/>
    </row>
    <row r="1936" customHeight="1" spans="1:15">
      <c r="A1936" s="587"/>
      <c r="K1936" s="582"/>
      <c r="L1936" s="582"/>
      <c r="M1936" s="582"/>
      <c r="N1936" s="582"/>
      <c r="O1936" s="582"/>
    </row>
    <row r="1937" customHeight="1" spans="1:15">
      <c r="A1937" s="587"/>
      <c r="K1937" s="582"/>
      <c r="L1937" s="582"/>
      <c r="M1937" s="582"/>
      <c r="N1937" s="582"/>
      <c r="O1937" s="582"/>
    </row>
    <row r="1938" customHeight="1" spans="1:15">
      <c r="A1938" s="587"/>
      <c r="K1938" s="582"/>
      <c r="L1938" s="582"/>
      <c r="M1938" s="582"/>
      <c r="N1938" s="582"/>
      <c r="O1938" s="582"/>
    </row>
    <row r="1939" customHeight="1" spans="1:15">
      <c r="A1939" s="587"/>
      <c r="K1939" s="582"/>
      <c r="L1939" s="582"/>
      <c r="M1939" s="582"/>
      <c r="N1939" s="582"/>
      <c r="O1939" s="582"/>
    </row>
    <row r="1940" customHeight="1" spans="1:15">
      <c r="A1940" s="587"/>
      <c r="K1940" s="582"/>
      <c r="L1940" s="582"/>
      <c r="M1940" s="582"/>
      <c r="N1940" s="582"/>
      <c r="O1940" s="582"/>
    </row>
    <row r="1941" customHeight="1" spans="1:15">
      <c r="A1941" s="587"/>
      <c r="K1941" s="582"/>
      <c r="L1941" s="582"/>
      <c r="M1941" s="582"/>
      <c r="N1941" s="582"/>
      <c r="O1941" s="582"/>
    </row>
    <row r="1942" customHeight="1" spans="1:15">
      <c r="A1942" s="587"/>
      <c r="K1942" s="582"/>
      <c r="L1942" s="582"/>
      <c r="M1942" s="582"/>
      <c r="N1942" s="582"/>
      <c r="O1942" s="582"/>
    </row>
    <row r="1943" customHeight="1" spans="1:15">
      <c r="A1943" s="587"/>
      <c r="K1943" s="582"/>
      <c r="L1943" s="582"/>
      <c r="M1943" s="582"/>
      <c r="N1943" s="582"/>
      <c r="O1943" s="582"/>
    </row>
    <row r="1944" customHeight="1" spans="1:15">
      <c r="A1944" s="587"/>
      <c r="K1944" s="582"/>
      <c r="L1944" s="582"/>
      <c r="M1944" s="582"/>
      <c r="N1944" s="582"/>
      <c r="O1944" s="582"/>
    </row>
    <row r="1945" customHeight="1" spans="1:15">
      <c r="A1945" s="587"/>
      <c r="K1945" s="582"/>
      <c r="L1945" s="582"/>
      <c r="M1945" s="582"/>
      <c r="N1945" s="582"/>
      <c r="O1945" s="582"/>
    </row>
    <row r="1946" customHeight="1" spans="1:15">
      <c r="A1946" s="587"/>
      <c r="K1946" s="582"/>
      <c r="L1946" s="582"/>
      <c r="M1946" s="582"/>
      <c r="N1946" s="582"/>
      <c r="O1946" s="582"/>
    </row>
    <row r="1947" customHeight="1" spans="1:15">
      <c r="A1947" s="587"/>
      <c r="K1947" s="582"/>
      <c r="L1947" s="582"/>
      <c r="M1947" s="582"/>
      <c r="N1947" s="582"/>
      <c r="O1947" s="582"/>
    </row>
    <row r="1948" customHeight="1" spans="1:15">
      <c r="A1948" s="587"/>
      <c r="K1948" s="582"/>
      <c r="L1948" s="582"/>
      <c r="M1948" s="582"/>
      <c r="N1948" s="582"/>
      <c r="O1948" s="582"/>
    </row>
    <row r="1949" customHeight="1" spans="1:15">
      <c r="A1949" s="587"/>
      <c r="K1949" s="582"/>
      <c r="L1949" s="582"/>
      <c r="M1949" s="582"/>
      <c r="N1949" s="582"/>
      <c r="O1949" s="582"/>
    </row>
    <row r="1950" customHeight="1" spans="1:15">
      <c r="A1950" s="587"/>
      <c r="K1950" s="582"/>
      <c r="L1950" s="582"/>
      <c r="M1950" s="582"/>
      <c r="N1950" s="582"/>
      <c r="O1950" s="582"/>
    </row>
    <row r="1951" customHeight="1" spans="1:15">
      <c r="A1951" s="587"/>
      <c r="K1951" s="582"/>
      <c r="L1951" s="582"/>
      <c r="M1951" s="582"/>
      <c r="N1951" s="582"/>
      <c r="O1951" s="582"/>
    </row>
    <row r="1952" customHeight="1" spans="1:15">
      <c r="A1952" s="587"/>
      <c r="K1952" s="582"/>
      <c r="L1952" s="582"/>
      <c r="M1952" s="582"/>
      <c r="N1952" s="582"/>
      <c r="O1952" s="582"/>
    </row>
    <row r="1953" customHeight="1" spans="1:15">
      <c r="A1953" s="587"/>
      <c r="K1953" s="582"/>
      <c r="L1953" s="582"/>
      <c r="M1953" s="582"/>
      <c r="N1953" s="582"/>
      <c r="O1953" s="582"/>
    </row>
    <row r="1954" customHeight="1" spans="1:15">
      <c r="A1954" s="587"/>
      <c r="K1954" s="582"/>
      <c r="L1954" s="582"/>
      <c r="M1954" s="582"/>
      <c r="N1954" s="582"/>
      <c r="O1954" s="582"/>
    </row>
    <row r="1955" customHeight="1" spans="1:15">
      <c r="A1955" s="587"/>
      <c r="K1955" s="582"/>
      <c r="L1955" s="582"/>
      <c r="M1955" s="582"/>
      <c r="N1955" s="582"/>
      <c r="O1955" s="582"/>
    </row>
    <row r="1956" customHeight="1" spans="1:15">
      <c r="A1956" s="587"/>
      <c r="K1956" s="582"/>
      <c r="L1956" s="582"/>
      <c r="M1956" s="582"/>
      <c r="N1956" s="582"/>
      <c r="O1956" s="582"/>
    </row>
    <row r="1957" customHeight="1" spans="1:15">
      <c r="A1957" s="587"/>
      <c r="K1957" s="582"/>
      <c r="L1957" s="582"/>
      <c r="M1957" s="582"/>
      <c r="N1957" s="582"/>
      <c r="O1957" s="582"/>
    </row>
    <row r="1958" customHeight="1" spans="1:15">
      <c r="A1958" s="587"/>
      <c r="K1958" s="582"/>
      <c r="L1958" s="582"/>
      <c r="M1958" s="582"/>
      <c r="N1958" s="582"/>
      <c r="O1958" s="582"/>
    </row>
    <row r="1959" customHeight="1" spans="1:15">
      <c r="A1959" s="587"/>
      <c r="K1959" s="582"/>
      <c r="L1959" s="582"/>
      <c r="M1959" s="582"/>
      <c r="N1959" s="582"/>
      <c r="O1959" s="582"/>
    </row>
    <row r="1960" customHeight="1" spans="1:15">
      <c r="A1960" s="587"/>
      <c r="K1960" s="582"/>
      <c r="L1960" s="582"/>
      <c r="M1960" s="582"/>
      <c r="N1960" s="582"/>
      <c r="O1960" s="582"/>
    </row>
    <row r="1961" customHeight="1" spans="1:15">
      <c r="A1961" s="587"/>
      <c r="K1961" s="582"/>
      <c r="L1961" s="582"/>
      <c r="M1961" s="582"/>
      <c r="N1961" s="582"/>
      <c r="O1961" s="582"/>
    </row>
    <row r="1962" customHeight="1" spans="1:15">
      <c r="A1962" s="587"/>
      <c r="K1962" s="582"/>
      <c r="L1962" s="582"/>
      <c r="M1962" s="582"/>
      <c r="N1962" s="582"/>
      <c r="O1962" s="582"/>
    </row>
    <row r="1963" customHeight="1" spans="1:15">
      <c r="A1963" s="587"/>
      <c r="K1963" s="582"/>
      <c r="L1963" s="582"/>
      <c r="M1963" s="582"/>
      <c r="N1963" s="582"/>
      <c r="O1963" s="582"/>
    </row>
    <row r="1964" customHeight="1" spans="1:15">
      <c r="A1964" s="587"/>
      <c r="K1964" s="582"/>
      <c r="L1964" s="582"/>
      <c r="M1964" s="582"/>
      <c r="N1964" s="582"/>
      <c r="O1964" s="582"/>
    </row>
    <row r="1965" customHeight="1" spans="1:15">
      <c r="A1965" s="587"/>
      <c r="K1965" s="582"/>
      <c r="L1965" s="582"/>
      <c r="M1965" s="582"/>
      <c r="N1965" s="582"/>
      <c r="O1965" s="582"/>
    </row>
    <row r="1966" customHeight="1" spans="1:15">
      <c r="A1966" s="587"/>
      <c r="K1966" s="582"/>
      <c r="L1966" s="582"/>
      <c r="M1966" s="582"/>
      <c r="N1966" s="582"/>
      <c r="O1966" s="582"/>
    </row>
    <row r="1967" customHeight="1" spans="1:15">
      <c r="A1967" s="587"/>
      <c r="K1967" s="582"/>
      <c r="L1967" s="582"/>
      <c r="M1967" s="582"/>
      <c r="N1967" s="582"/>
      <c r="O1967" s="582"/>
    </row>
    <row r="1968" customHeight="1" spans="1:15">
      <c r="A1968" s="587"/>
      <c r="K1968" s="582"/>
      <c r="L1968" s="582"/>
      <c r="M1968" s="582"/>
      <c r="N1968" s="582"/>
      <c r="O1968" s="582"/>
    </row>
    <row r="1969" customHeight="1" spans="1:15">
      <c r="A1969" s="587"/>
      <c r="K1969" s="582"/>
      <c r="L1969" s="582"/>
      <c r="M1969" s="582"/>
      <c r="N1969" s="582"/>
      <c r="O1969" s="582"/>
    </row>
    <row r="1970" customHeight="1" spans="1:15">
      <c r="A1970" s="587"/>
      <c r="K1970" s="582"/>
      <c r="L1970" s="582"/>
      <c r="M1970" s="582"/>
      <c r="N1970" s="582"/>
      <c r="O1970" s="582"/>
    </row>
    <row r="1971" customHeight="1" spans="1:15">
      <c r="A1971" s="587"/>
      <c r="K1971" s="582"/>
      <c r="L1971" s="582"/>
      <c r="M1971" s="582"/>
      <c r="N1971" s="582"/>
      <c r="O1971" s="582"/>
    </row>
    <row r="1972" customHeight="1" spans="1:15">
      <c r="A1972" s="587"/>
      <c r="K1972" s="582"/>
      <c r="L1972" s="582"/>
      <c r="M1972" s="582"/>
      <c r="N1972" s="582"/>
      <c r="O1972" s="582"/>
    </row>
    <row r="1973" customHeight="1" spans="1:15">
      <c r="A1973" s="587"/>
      <c r="K1973" s="582"/>
      <c r="L1973" s="582"/>
      <c r="M1973" s="582"/>
      <c r="N1973" s="582"/>
      <c r="O1973" s="582"/>
    </row>
    <row r="1974" customHeight="1" spans="1:15">
      <c r="A1974" s="587"/>
      <c r="K1974" s="582"/>
      <c r="L1974" s="582"/>
      <c r="M1974" s="582"/>
      <c r="N1974" s="582"/>
      <c r="O1974" s="582"/>
    </row>
    <row r="1975" customHeight="1" spans="1:15">
      <c r="A1975" s="587"/>
      <c r="K1975" s="582"/>
      <c r="L1975" s="582"/>
      <c r="M1975" s="582"/>
      <c r="N1975" s="582"/>
      <c r="O1975" s="582"/>
    </row>
    <row r="1976" customHeight="1" spans="1:15">
      <c r="A1976" s="587"/>
      <c r="K1976" s="582"/>
      <c r="L1976" s="582"/>
      <c r="M1976" s="582"/>
      <c r="N1976" s="582"/>
      <c r="O1976" s="582"/>
    </row>
    <row r="1977" customHeight="1" spans="1:15">
      <c r="A1977" s="587"/>
      <c r="K1977" s="582"/>
      <c r="L1977" s="582"/>
      <c r="M1977" s="582"/>
      <c r="N1977" s="582"/>
      <c r="O1977" s="582"/>
    </row>
    <row r="1978" customHeight="1" spans="1:15">
      <c r="A1978" s="587"/>
      <c r="K1978" s="582"/>
      <c r="L1978" s="582"/>
      <c r="M1978" s="582"/>
      <c r="N1978" s="582"/>
      <c r="O1978" s="582"/>
    </row>
    <row r="1979" customHeight="1" spans="1:15">
      <c r="A1979" s="587"/>
      <c r="K1979" s="582"/>
      <c r="L1979" s="582"/>
      <c r="M1979" s="582"/>
      <c r="N1979" s="582"/>
      <c r="O1979" s="582"/>
    </row>
    <row r="1980" customHeight="1" spans="1:15">
      <c r="A1980" s="587"/>
      <c r="K1980" s="582"/>
      <c r="L1980" s="582"/>
      <c r="M1980" s="582"/>
      <c r="N1980" s="582"/>
      <c r="O1980" s="582"/>
    </row>
    <row r="1981" customHeight="1" spans="1:15">
      <c r="A1981" s="587"/>
      <c r="K1981" s="582"/>
      <c r="L1981" s="582"/>
      <c r="M1981" s="582"/>
      <c r="N1981" s="582"/>
      <c r="O1981" s="582"/>
    </row>
    <row r="1982" customHeight="1" spans="1:15">
      <c r="A1982" s="587"/>
      <c r="K1982" s="582"/>
      <c r="L1982" s="582"/>
      <c r="M1982" s="582"/>
      <c r="N1982" s="582"/>
      <c r="O1982" s="582"/>
    </row>
    <row r="1983" customHeight="1" spans="1:15">
      <c r="A1983" s="587"/>
      <c r="K1983" s="582"/>
      <c r="L1983" s="582"/>
      <c r="M1983" s="582"/>
      <c r="N1983" s="582"/>
      <c r="O1983" s="582"/>
    </row>
    <row r="1984" customHeight="1" spans="1:15">
      <c r="A1984" s="587"/>
      <c r="K1984" s="582"/>
      <c r="L1984" s="582"/>
      <c r="M1984" s="582"/>
      <c r="N1984" s="582"/>
      <c r="O1984" s="582"/>
    </row>
    <row r="1985" customHeight="1" spans="1:15">
      <c r="A1985" s="587"/>
      <c r="K1985" s="582"/>
      <c r="L1985" s="582"/>
      <c r="M1985" s="582"/>
      <c r="N1985" s="582"/>
      <c r="O1985" s="582"/>
    </row>
    <row r="1986" customHeight="1" spans="1:15">
      <c r="A1986" s="587"/>
      <c r="K1986" s="582"/>
      <c r="L1986" s="582"/>
      <c r="M1986" s="582"/>
      <c r="N1986" s="582"/>
      <c r="O1986" s="582"/>
    </row>
    <row r="1987" customHeight="1" spans="1:15">
      <c r="A1987" s="587"/>
      <c r="K1987" s="582"/>
      <c r="L1987" s="582"/>
      <c r="M1987" s="582"/>
      <c r="N1987" s="582"/>
      <c r="O1987" s="582"/>
    </row>
    <row r="1988" customHeight="1" spans="1:15">
      <c r="A1988" s="587"/>
      <c r="K1988" s="582"/>
      <c r="L1988" s="582"/>
      <c r="M1988" s="582"/>
      <c r="N1988" s="582"/>
      <c r="O1988" s="582"/>
    </row>
    <row r="1989" customHeight="1" spans="1:15">
      <c r="A1989" s="587"/>
      <c r="K1989" s="582"/>
      <c r="L1989" s="582"/>
      <c r="M1989" s="582"/>
      <c r="N1989" s="582"/>
      <c r="O1989" s="582"/>
    </row>
    <row r="1990" customHeight="1" spans="1:15">
      <c r="A1990" s="587"/>
      <c r="K1990" s="582"/>
      <c r="L1990" s="582"/>
      <c r="M1990" s="582"/>
      <c r="N1990" s="582"/>
      <c r="O1990" s="582"/>
    </row>
    <row r="1991" customHeight="1" spans="1:15">
      <c r="A1991" s="587"/>
      <c r="K1991" s="582"/>
      <c r="L1991" s="582"/>
      <c r="M1991" s="582"/>
      <c r="N1991" s="582"/>
      <c r="O1991" s="582"/>
    </row>
    <row r="1992" customHeight="1" spans="1:15">
      <c r="A1992" s="587"/>
      <c r="K1992" s="582"/>
      <c r="L1992" s="582"/>
      <c r="M1992" s="582"/>
      <c r="N1992" s="582"/>
      <c r="O1992" s="582"/>
    </row>
    <row r="1993" customHeight="1" spans="1:15">
      <c r="A1993" s="587"/>
      <c r="K1993" s="582"/>
      <c r="L1993" s="582"/>
      <c r="M1993" s="582"/>
      <c r="N1993" s="582"/>
      <c r="O1993" s="582"/>
    </row>
    <row r="1994" customHeight="1" spans="1:15">
      <c r="A1994" s="587"/>
      <c r="K1994" s="582"/>
      <c r="L1994" s="582"/>
      <c r="M1994" s="582"/>
      <c r="N1994" s="582"/>
      <c r="O1994" s="582"/>
    </row>
    <row r="1995" customHeight="1" spans="1:15">
      <c r="A1995" s="587"/>
      <c r="K1995" s="582"/>
      <c r="L1995" s="582"/>
      <c r="M1995" s="582"/>
      <c r="N1995" s="582"/>
      <c r="O1995" s="582"/>
    </row>
    <row r="1996" customHeight="1" spans="1:15">
      <c r="A1996" s="587"/>
      <c r="K1996" s="582"/>
      <c r="L1996" s="582"/>
      <c r="M1996" s="582"/>
      <c r="N1996" s="582"/>
      <c r="O1996" s="582"/>
    </row>
    <row r="1997" customHeight="1" spans="1:15">
      <c r="A1997" s="587"/>
      <c r="K1997" s="582"/>
      <c r="L1997" s="582"/>
      <c r="M1997" s="582"/>
      <c r="N1997" s="582"/>
      <c r="O1997" s="582"/>
    </row>
    <row r="1998" customHeight="1" spans="1:15">
      <c r="A1998" s="587"/>
      <c r="K1998" s="582"/>
      <c r="L1998" s="582"/>
      <c r="M1998" s="582"/>
      <c r="N1998" s="582"/>
      <c r="O1998" s="582"/>
    </row>
    <row r="1999" customHeight="1" spans="1:15">
      <c r="A1999" s="587"/>
      <c r="K1999" s="582"/>
      <c r="L1999" s="582"/>
      <c r="M1999" s="582"/>
      <c r="N1999" s="582"/>
      <c r="O1999" s="582"/>
    </row>
    <row r="2000" customHeight="1" spans="1:15">
      <c r="A2000" s="587"/>
      <c r="K2000" s="582"/>
      <c r="L2000" s="582"/>
      <c r="M2000" s="582"/>
      <c r="N2000" s="582"/>
      <c r="O2000" s="582"/>
    </row>
    <row r="2001" customHeight="1" spans="1:15">
      <c r="A2001" s="587"/>
      <c r="K2001" s="582"/>
      <c r="L2001" s="582"/>
      <c r="M2001" s="582"/>
      <c r="N2001" s="582"/>
      <c r="O2001" s="582"/>
    </row>
    <row r="2002" customHeight="1" spans="1:15">
      <c r="A2002" s="587"/>
      <c r="K2002" s="582"/>
      <c r="L2002" s="582"/>
      <c r="M2002" s="582"/>
      <c r="N2002" s="582"/>
      <c r="O2002" s="582"/>
    </row>
    <row r="2003" customHeight="1" spans="1:15">
      <c r="A2003" s="587"/>
      <c r="K2003" s="582"/>
      <c r="L2003" s="582"/>
      <c r="M2003" s="582"/>
      <c r="N2003" s="582"/>
      <c r="O2003" s="582"/>
    </row>
    <row r="2004" customHeight="1" spans="1:15">
      <c r="A2004" s="587"/>
      <c r="K2004" s="582"/>
      <c r="L2004" s="582"/>
      <c r="M2004" s="582"/>
      <c r="N2004" s="582"/>
      <c r="O2004" s="582"/>
    </row>
    <row r="2005" customHeight="1" spans="1:15">
      <c r="A2005" s="587"/>
      <c r="K2005" s="582"/>
      <c r="L2005" s="582"/>
      <c r="M2005" s="582"/>
      <c r="N2005" s="582"/>
      <c r="O2005" s="582"/>
    </row>
    <row r="2006" customHeight="1" spans="1:15">
      <c r="A2006" s="587"/>
      <c r="K2006" s="582"/>
      <c r="L2006" s="582"/>
      <c r="M2006" s="582"/>
      <c r="N2006" s="582"/>
      <c r="O2006" s="582"/>
    </row>
    <row r="2007" customHeight="1" spans="1:15">
      <c r="A2007" s="587"/>
      <c r="K2007" s="582"/>
      <c r="L2007" s="582"/>
      <c r="M2007" s="582"/>
      <c r="N2007" s="582"/>
      <c r="O2007" s="582"/>
    </row>
    <row r="2008" customHeight="1" spans="1:15">
      <c r="A2008" s="587"/>
      <c r="K2008" s="582"/>
      <c r="L2008" s="582"/>
      <c r="M2008" s="582"/>
      <c r="N2008" s="582"/>
      <c r="O2008" s="582"/>
    </row>
    <row r="2009" customHeight="1" spans="1:15">
      <c r="A2009" s="587"/>
      <c r="K2009" s="582"/>
      <c r="L2009" s="582"/>
      <c r="M2009" s="582"/>
      <c r="N2009" s="582"/>
      <c r="O2009" s="582"/>
    </row>
    <row r="2010" customHeight="1" spans="1:15">
      <c r="A2010" s="587"/>
      <c r="K2010" s="582"/>
      <c r="L2010" s="582"/>
      <c r="M2010" s="582"/>
      <c r="N2010" s="582"/>
      <c r="O2010" s="582"/>
    </row>
    <row r="2011" customHeight="1" spans="1:15">
      <c r="A2011" s="587"/>
      <c r="K2011" s="582"/>
      <c r="L2011" s="582"/>
      <c r="M2011" s="582"/>
      <c r="N2011" s="582"/>
      <c r="O2011" s="582"/>
    </row>
    <row r="2012" customHeight="1" spans="1:15">
      <c r="A2012" s="587"/>
      <c r="K2012" s="582"/>
      <c r="L2012" s="582"/>
      <c r="M2012" s="582"/>
      <c r="N2012" s="582"/>
      <c r="O2012" s="582"/>
    </row>
    <row r="2013" customHeight="1" spans="1:15">
      <c r="A2013" s="587"/>
      <c r="K2013" s="582"/>
      <c r="L2013" s="582"/>
      <c r="M2013" s="582"/>
      <c r="N2013" s="582"/>
      <c r="O2013" s="582"/>
    </row>
    <row r="2014" customHeight="1" spans="1:15">
      <c r="A2014" s="587"/>
      <c r="K2014" s="582"/>
      <c r="L2014" s="582"/>
      <c r="M2014" s="582"/>
      <c r="N2014" s="582"/>
      <c r="O2014" s="582"/>
    </row>
    <row r="2015" customHeight="1" spans="1:15">
      <c r="A2015" s="587"/>
      <c r="K2015" s="582"/>
      <c r="L2015" s="582"/>
      <c r="M2015" s="582"/>
      <c r="N2015" s="582"/>
      <c r="O2015" s="582"/>
    </row>
    <row r="2016" customHeight="1" spans="1:15">
      <c r="A2016" s="587"/>
      <c r="K2016" s="582"/>
      <c r="L2016" s="582"/>
      <c r="M2016" s="582"/>
      <c r="N2016" s="582"/>
      <c r="O2016" s="582"/>
    </row>
    <row r="2017" customHeight="1" spans="1:15">
      <c r="A2017" s="587"/>
      <c r="K2017" s="582"/>
      <c r="L2017" s="582"/>
      <c r="M2017" s="582"/>
      <c r="N2017" s="582"/>
      <c r="O2017" s="582"/>
    </row>
    <row r="2018" customHeight="1" spans="1:15">
      <c r="A2018" s="587"/>
      <c r="K2018" s="582"/>
      <c r="L2018" s="582"/>
      <c r="M2018" s="582"/>
      <c r="N2018" s="582"/>
      <c r="O2018" s="582"/>
    </row>
    <row r="2019" customHeight="1" spans="1:15">
      <c r="A2019" s="587"/>
      <c r="K2019" s="582"/>
      <c r="L2019" s="582"/>
      <c r="M2019" s="582"/>
      <c r="N2019" s="582"/>
      <c r="O2019" s="582"/>
    </row>
    <row r="2020" customHeight="1" spans="1:15">
      <c r="A2020" s="587"/>
      <c r="K2020" s="582"/>
      <c r="L2020" s="582"/>
      <c r="M2020" s="582"/>
      <c r="N2020" s="582"/>
      <c r="O2020" s="582"/>
    </row>
    <row r="2021" customHeight="1" spans="1:15">
      <c r="A2021" s="587"/>
      <c r="K2021" s="582"/>
      <c r="L2021" s="582"/>
      <c r="M2021" s="582"/>
      <c r="N2021" s="582"/>
      <c r="O2021" s="582"/>
    </row>
    <row r="2022" customHeight="1" spans="1:15">
      <c r="A2022" s="587"/>
      <c r="K2022" s="582"/>
      <c r="L2022" s="582"/>
      <c r="M2022" s="582"/>
      <c r="N2022" s="582"/>
      <c r="O2022" s="582"/>
    </row>
    <row r="2023" customHeight="1" spans="1:15">
      <c r="A2023" s="587"/>
      <c r="K2023" s="582"/>
      <c r="L2023" s="582"/>
      <c r="M2023" s="582"/>
      <c r="N2023" s="582"/>
      <c r="O2023" s="582"/>
    </row>
    <row r="2024" customHeight="1" spans="1:15">
      <c r="A2024" s="587"/>
      <c r="K2024" s="582"/>
      <c r="L2024" s="582"/>
      <c r="M2024" s="582"/>
      <c r="N2024" s="582"/>
      <c r="O2024" s="582"/>
    </row>
    <row r="2025" customHeight="1" spans="1:15">
      <c r="A2025" s="587"/>
      <c r="K2025" s="582"/>
      <c r="L2025" s="582"/>
      <c r="M2025" s="582"/>
      <c r="N2025" s="582"/>
      <c r="O2025" s="582"/>
    </row>
    <row r="2026" customHeight="1" spans="1:15">
      <c r="A2026" s="587"/>
      <c r="K2026" s="582"/>
      <c r="L2026" s="582"/>
      <c r="M2026" s="582"/>
      <c r="N2026" s="582"/>
      <c r="O2026" s="582"/>
    </row>
    <row r="2027" customHeight="1" spans="1:15">
      <c r="A2027" s="587"/>
      <c r="K2027" s="582"/>
      <c r="L2027" s="582"/>
      <c r="M2027" s="582"/>
      <c r="N2027" s="582"/>
      <c r="O2027" s="582"/>
    </row>
    <row r="2028" customHeight="1" spans="1:15">
      <c r="A2028" s="587"/>
      <c r="K2028" s="582"/>
      <c r="L2028" s="582"/>
      <c r="M2028" s="582"/>
      <c r="N2028" s="582"/>
      <c r="O2028" s="582"/>
    </row>
    <row r="2029" customHeight="1" spans="1:15">
      <c r="A2029" s="587"/>
      <c r="K2029" s="582"/>
      <c r="L2029" s="582"/>
      <c r="M2029" s="582"/>
      <c r="N2029" s="582"/>
      <c r="O2029" s="582"/>
    </row>
    <row r="2030" customHeight="1" spans="1:15">
      <c r="A2030" s="587"/>
      <c r="K2030" s="582"/>
      <c r="L2030" s="582"/>
      <c r="M2030" s="582"/>
      <c r="N2030" s="582"/>
      <c r="O2030" s="582"/>
    </row>
    <row r="2031" customHeight="1" spans="1:15">
      <c r="A2031" s="587"/>
      <c r="K2031" s="582"/>
      <c r="L2031" s="582"/>
      <c r="M2031" s="582"/>
      <c r="N2031" s="582"/>
      <c r="O2031" s="582"/>
    </row>
    <row r="2032" customHeight="1" spans="1:15">
      <c r="A2032" s="587"/>
      <c r="K2032" s="582"/>
      <c r="L2032" s="582"/>
      <c r="M2032" s="582"/>
      <c r="N2032" s="582"/>
      <c r="O2032" s="582"/>
    </row>
    <row r="2033" customHeight="1" spans="1:15">
      <c r="A2033" s="587"/>
      <c r="K2033" s="582"/>
      <c r="L2033" s="582"/>
      <c r="M2033" s="582"/>
      <c r="N2033" s="582"/>
      <c r="O2033" s="582"/>
    </row>
    <row r="2034" customHeight="1" spans="1:15">
      <c r="A2034" s="587"/>
      <c r="K2034" s="582"/>
      <c r="L2034" s="582"/>
      <c r="M2034" s="582"/>
      <c r="N2034" s="582"/>
      <c r="O2034" s="582"/>
    </row>
    <row r="2035" customHeight="1" spans="1:15">
      <c r="A2035" s="587"/>
      <c r="K2035" s="582"/>
      <c r="L2035" s="582"/>
      <c r="M2035" s="582"/>
      <c r="N2035" s="582"/>
      <c r="O2035" s="582"/>
    </row>
    <row r="2036" customHeight="1" spans="1:15">
      <c r="A2036" s="587"/>
      <c r="K2036" s="582"/>
      <c r="L2036" s="582"/>
      <c r="M2036" s="582"/>
      <c r="N2036" s="582"/>
      <c r="O2036" s="582"/>
    </row>
    <row r="2037" customHeight="1" spans="1:15">
      <c r="A2037" s="587"/>
      <c r="K2037" s="582"/>
      <c r="L2037" s="582"/>
      <c r="M2037" s="582"/>
      <c r="N2037" s="582"/>
      <c r="O2037" s="582"/>
    </row>
    <row r="2038" customHeight="1" spans="1:15">
      <c r="A2038" s="587"/>
      <c r="K2038" s="582"/>
      <c r="L2038" s="582"/>
      <c r="M2038" s="582"/>
      <c r="N2038" s="582"/>
      <c r="O2038" s="582"/>
    </row>
    <row r="2039" customHeight="1" spans="1:15">
      <c r="A2039" s="587"/>
      <c r="K2039" s="582"/>
      <c r="L2039" s="582"/>
      <c r="M2039" s="582"/>
      <c r="N2039" s="582"/>
      <c r="O2039" s="582"/>
    </row>
    <row r="2040" customHeight="1" spans="1:15">
      <c r="A2040" s="587"/>
      <c r="K2040" s="582"/>
      <c r="L2040" s="582"/>
      <c r="M2040" s="582"/>
      <c r="N2040" s="582"/>
      <c r="O2040" s="582"/>
    </row>
    <row r="2041" customHeight="1" spans="1:15">
      <c r="A2041" s="587"/>
      <c r="K2041" s="582"/>
      <c r="L2041" s="582"/>
      <c r="M2041" s="582"/>
      <c r="N2041" s="582"/>
      <c r="O2041" s="582"/>
    </row>
    <row r="2042" customHeight="1" spans="1:15">
      <c r="A2042" s="587"/>
      <c r="K2042" s="582"/>
      <c r="L2042" s="582"/>
      <c r="M2042" s="582"/>
      <c r="N2042" s="582"/>
      <c r="O2042" s="582"/>
    </row>
    <row r="2043" customHeight="1" spans="1:15">
      <c r="A2043" s="587"/>
      <c r="K2043" s="582"/>
      <c r="L2043" s="582"/>
      <c r="M2043" s="582"/>
      <c r="N2043" s="582"/>
      <c r="O2043" s="582"/>
    </row>
    <row r="2044" customHeight="1" spans="1:15">
      <c r="A2044" s="587"/>
      <c r="K2044" s="582"/>
      <c r="L2044" s="582"/>
      <c r="M2044" s="582"/>
      <c r="N2044" s="582"/>
      <c r="O2044" s="582"/>
    </row>
    <row r="2045" customHeight="1" spans="1:15">
      <c r="A2045" s="587"/>
      <c r="K2045" s="582"/>
      <c r="L2045" s="582"/>
      <c r="M2045" s="582"/>
      <c r="N2045" s="582"/>
      <c r="O2045" s="582"/>
    </row>
    <row r="2046" customHeight="1" spans="1:15">
      <c r="A2046" s="587"/>
      <c r="K2046" s="582"/>
      <c r="L2046" s="582"/>
      <c r="M2046" s="582"/>
      <c r="N2046" s="582"/>
      <c r="O2046" s="582"/>
    </row>
    <row r="2047" customHeight="1" spans="1:15">
      <c r="A2047" s="587"/>
      <c r="K2047" s="582"/>
      <c r="L2047" s="582"/>
      <c r="M2047" s="582"/>
      <c r="N2047" s="582"/>
      <c r="O2047" s="582"/>
    </row>
    <row r="2048" customHeight="1" spans="1:15">
      <c r="A2048" s="587"/>
      <c r="K2048" s="582"/>
      <c r="L2048" s="582"/>
      <c r="M2048" s="582"/>
      <c r="N2048" s="582"/>
      <c r="O2048" s="582"/>
    </row>
    <row r="2049" customHeight="1" spans="1:15">
      <c r="A2049" s="587"/>
      <c r="K2049" s="582"/>
      <c r="L2049" s="582"/>
      <c r="M2049" s="582"/>
      <c r="N2049" s="582"/>
      <c r="O2049" s="582"/>
    </row>
    <row r="2050" customHeight="1" spans="1:15">
      <c r="A2050" s="587"/>
      <c r="K2050" s="582"/>
      <c r="L2050" s="582"/>
      <c r="M2050" s="582"/>
      <c r="N2050" s="582"/>
      <c r="O2050" s="582"/>
    </row>
    <row r="2051" customHeight="1" spans="1:15">
      <c r="A2051" s="587"/>
      <c r="K2051" s="582"/>
      <c r="L2051" s="582"/>
      <c r="M2051" s="582"/>
      <c r="N2051" s="582"/>
      <c r="O2051" s="582"/>
    </row>
    <row r="2052" customHeight="1" spans="1:15">
      <c r="A2052" s="587"/>
      <c r="K2052" s="582"/>
      <c r="L2052" s="582"/>
      <c r="M2052" s="582"/>
      <c r="N2052" s="582"/>
      <c r="O2052" s="582"/>
    </row>
    <row r="2053" customHeight="1" spans="1:15">
      <c r="A2053" s="587"/>
      <c r="K2053" s="582"/>
      <c r="L2053" s="582"/>
      <c r="M2053" s="582"/>
      <c r="N2053" s="582"/>
      <c r="O2053" s="582"/>
    </row>
    <row r="2054" customHeight="1" spans="1:15">
      <c r="A2054" s="587"/>
      <c r="K2054" s="582"/>
      <c r="L2054" s="582"/>
      <c r="M2054" s="582"/>
      <c r="N2054" s="582"/>
      <c r="O2054" s="582"/>
    </row>
    <row r="2055" customHeight="1" spans="1:15">
      <c r="A2055" s="587"/>
      <c r="K2055" s="582"/>
      <c r="L2055" s="582"/>
      <c r="M2055" s="582"/>
      <c r="N2055" s="582"/>
      <c r="O2055" s="582"/>
    </row>
    <row r="2056" customHeight="1" spans="1:15">
      <c r="A2056" s="587"/>
      <c r="K2056" s="582"/>
      <c r="L2056" s="582"/>
      <c r="M2056" s="582"/>
      <c r="N2056" s="582"/>
      <c r="O2056" s="582"/>
    </row>
    <row r="2057" customHeight="1" spans="1:15">
      <c r="A2057" s="587"/>
      <c r="K2057" s="582"/>
      <c r="L2057" s="582"/>
      <c r="M2057" s="582"/>
      <c r="N2057" s="582"/>
      <c r="O2057" s="582"/>
    </row>
    <row r="2058" customHeight="1" spans="1:15">
      <c r="A2058" s="587"/>
      <c r="K2058" s="582"/>
      <c r="L2058" s="582"/>
      <c r="M2058" s="582"/>
      <c r="N2058" s="582"/>
      <c r="O2058" s="582"/>
    </row>
    <row r="2059" customHeight="1" spans="1:15">
      <c r="A2059" s="587"/>
      <c r="K2059" s="582"/>
      <c r="L2059" s="582"/>
      <c r="M2059" s="582"/>
      <c r="N2059" s="582"/>
      <c r="O2059" s="582"/>
    </row>
    <row r="2060" customHeight="1" spans="1:15">
      <c r="A2060" s="587"/>
      <c r="K2060" s="582"/>
      <c r="L2060" s="582"/>
      <c r="M2060" s="582"/>
      <c r="N2060" s="582"/>
      <c r="O2060" s="582"/>
    </row>
    <row r="2061" customHeight="1" spans="1:15">
      <c r="A2061" s="587"/>
      <c r="K2061" s="582"/>
      <c r="L2061" s="582"/>
      <c r="M2061" s="582"/>
      <c r="N2061" s="582"/>
      <c r="O2061" s="582"/>
    </row>
    <row r="2062" customHeight="1" spans="1:15">
      <c r="A2062" s="587"/>
      <c r="K2062" s="582"/>
      <c r="L2062" s="582"/>
      <c r="M2062" s="582"/>
      <c r="N2062" s="582"/>
      <c r="O2062" s="582"/>
    </row>
    <row r="2063" customHeight="1" spans="1:15">
      <c r="A2063" s="587"/>
      <c r="K2063" s="582"/>
      <c r="L2063" s="582"/>
      <c r="M2063" s="582"/>
      <c r="N2063" s="582"/>
      <c r="O2063" s="582"/>
    </row>
    <row r="2064" customHeight="1" spans="1:15">
      <c r="A2064" s="587"/>
      <c r="K2064" s="582"/>
      <c r="L2064" s="582"/>
      <c r="M2064" s="582"/>
      <c r="N2064" s="582"/>
      <c r="O2064" s="582"/>
    </row>
    <row r="2065" customHeight="1" spans="1:15">
      <c r="A2065" s="587"/>
      <c r="K2065" s="582"/>
      <c r="L2065" s="582"/>
      <c r="M2065" s="582"/>
      <c r="N2065" s="582"/>
      <c r="O2065" s="582"/>
    </row>
    <row r="2066" customHeight="1" spans="1:15">
      <c r="A2066" s="587"/>
      <c r="K2066" s="582"/>
      <c r="L2066" s="582"/>
      <c r="M2066" s="582"/>
      <c r="N2066" s="582"/>
      <c r="O2066" s="582"/>
    </row>
    <row r="2067" customHeight="1" spans="1:15">
      <c r="A2067" s="587"/>
      <c r="K2067" s="582"/>
      <c r="L2067" s="582"/>
      <c r="M2067" s="582"/>
      <c r="N2067" s="582"/>
      <c r="O2067" s="582"/>
    </row>
    <row r="2068" customHeight="1" spans="1:15">
      <c r="A2068" s="587"/>
      <c r="K2068" s="582"/>
      <c r="L2068" s="582"/>
      <c r="M2068" s="582"/>
      <c r="N2068" s="582"/>
      <c r="O2068" s="582"/>
    </row>
    <row r="2069" customHeight="1" spans="1:15">
      <c r="A2069" s="587"/>
      <c r="K2069" s="582"/>
      <c r="L2069" s="582"/>
      <c r="M2069" s="582"/>
      <c r="N2069" s="582"/>
      <c r="O2069" s="582"/>
    </row>
    <row r="2070" customHeight="1" spans="1:15">
      <c r="A2070" s="587"/>
      <c r="K2070" s="582"/>
      <c r="L2070" s="582"/>
      <c r="M2070" s="582"/>
      <c r="N2070" s="582"/>
      <c r="O2070" s="582"/>
    </row>
    <row r="2071" customHeight="1" spans="1:15">
      <c r="A2071" s="587"/>
      <c r="K2071" s="582"/>
      <c r="L2071" s="582"/>
      <c r="M2071" s="582"/>
      <c r="N2071" s="582"/>
      <c r="O2071" s="582"/>
    </row>
    <row r="2072" customHeight="1" spans="1:15">
      <c r="A2072" s="587"/>
      <c r="K2072" s="582"/>
      <c r="L2072" s="582"/>
      <c r="M2072" s="582"/>
      <c r="N2072" s="582"/>
      <c r="O2072" s="582"/>
    </row>
    <row r="2073" customHeight="1" spans="1:15">
      <c r="A2073" s="587"/>
      <c r="K2073" s="582"/>
      <c r="L2073" s="582"/>
      <c r="M2073" s="582"/>
      <c r="N2073" s="582"/>
      <c r="O2073" s="582"/>
    </row>
    <row r="2074" customHeight="1" spans="1:15">
      <c r="A2074" s="587"/>
      <c r="K2074" s="582"/>
      <c r="L2074" s="582"/>
      <c r="M2074" s="582"/>
      <c r="N2074" s="582"/>
      <c r="O2074" s="582"/>
    </row>
    <row r="2075" customHeight="1" spans="1:15">
      <c r="A2075" s="587"/>
      <c r="K2075" s="582"/>
      <c r="L2075" s="582"/>
      <c r="M2075" s="582"/>
      <c r="N2075" s="582"/>
      <c r="O2075" s="582"/>
    </row>
    <row r="2076" customHeight="1" spans="1:15">
      <c r="A2076" s="587"/>
      <c r="K2076" s="582"/>
      <c r="L2076" s="582"/>
      <c r="M2076" s="582"/>
      <c r="N2076" s="582"/>
      <c r="O2076" s="582"/>
    </row>
    <row r="2077" customHeight="1" spans="1:15">
      <c r="A2077" s="587"/>
      <c r="K2077" s="582"/>
      <c r="L2077" s="582"/>
      <c r="M2077" s="582"/>
      <c r="N2077" s="582"/>
      <c r="O2077" s="582"/>
    </row>
    <row r="2078" customHeight="1" spans="1:15">
      <c r="A2078" s="587"/>
      <c r="K2078" s="582"/>
      <c r="L2078" s="582"/>
      <c r="M2078" s="582"/>
      <c r="N2078" s="582"/>
      <c r="O2078" s="582"/>
    </row>
    <row r="2079" customHeight="1" spans="1:15">
      <c r="A2079" s="587"/>
      <c r="K2079" s="582"/>
      <c r="L2079" s="582"/>
      <c r="M2079" s="582"/>
      <c r="N2079" s="582"/>
      <c r="O2079" s="582"/>
    </row>
    <row r="2080" customHeight="1" spans="1:15">
      <c r="A2080" s="587"/>
      <c r="K2080" s="582"/>
      <c r="L2080" s="582"/>
      <c r="M2080" s="582"/>
      <c r="N2080" s="582"/>
      <c r="O2080" s="582"/>
    </row>
    <row r="2081" customHeight="1" spans="1:15">
      <c r="A2081" s="587"/>
      <c r="K2081" s="582"/>
      <c r="L2081" s="582"/>
      <c r="M2081" s="582"/>
      <c r="N2081" s="582"/>
      <c r="O2081" s="582"/>
    </row>
    <row r="2082" customHeight="1" spans="1:15">
      <c r="A2082" s="587"/>
      <c r="K2082" s="582"/>
      <c r="L2082" s="582"/>
      <c r="M2082" s="582"/>
      <c r="N2082" s="582"/>
      <c r="O2082" s="582"/>
    </row>
    <row r="2083" customHeight="1" spans="1:15">
      <c r="A2083" s="587"/>
      <c r="K2083" s="582"/>
      <c r="L2083" s="582"/>
      <c r="M2083" s="582"/>
      <c r="N2083" s="582"/>
      <c r="O2083" s="582"/>
    </row>
    <row r="2084" customHeight="1" spans="1:15">
      <c r="A2084" s="587"/>
      <c r="K2084" s="582"/>
      <c r="L2084" s="582"/>
      <c r="M2084" s="582"/>
      <c r="N2084" s="582"/>
      <c r="O2084" s="582"/>
    </row>
    <row r="2085" customHeight="1" spans="1:15">
      <c r="A2085" s="587"/>
      <c r="K2085" s="582"/>
      <c r="L2085" s="582"/>
      <c r="M2085" s="582"/>
      <c r="N2085" s="582"/>
      <c r="O2085" s="582"/>
    </row>
    <row r="2086" customHeight="1" spans="1:15">
      <c r="A2086" s="587"/>
      <c r="K2086" s="582"/>
      <c r="L2086" s="582"/>
      <c r="M2086" s="582"/>
      <c r="N2086" s="582"/>
      <c r="O2086" s="582"/>
    </row>
    <row r="2087" customHeight="1" spans="1:15">
      <c r="A2087" s="587"/>
      <c r="K2087" s="582"/>
      <c r="L2087" s="582"/>
      <c r="M2087" s="582"/>
      <c r="N2087" s="582"/>
      <c r="O2087" s="582"/>
    </row>
    <row r="2088" customHeight="1" spans="1:15">
      <c r="A2088" s="587"/>
      <c r="K2088" s="582"/>
      <c r="L2088" s="582"/>
      <c r="M2088" s="582"/>
      <c r="N2088" s="582"/>
      <c r="O2088" s="582"/>
    </row>
    <row r="2089" customHeight="1" spans="1:15">
      <c r="A2089" s="587"/>
      <c r="K2089" s="582"/>
      <c r="L2089" s="582"/>
      <c r="M2089" s="582"/>
      <c r="N2089" s="582"/>
      <c r="O2089" s="582"/>
    </row>
    <row r="2090" customHeight="1" spans="1:15">
      <c r="A2090" s="587"/>
      <c r="K2090" s="582"/>
      <c r="L2090" s="582"/>
      <c r="M2090" s="582"/>
      <c r="N2090" s="582"/>
      <c r="O2090" s="582"/>
    </row>
    <row r="2091" customHeight="1" spans="1:15">
      <c r="A2091" s="587"/>
      <c r="K2091" s="582"/>
      <c r="L2091" s="582"/>
      <c r="M2091" s="582"/>
      <c r="N2091" s="582"/>
      <c r="O2091" s="582"/>
    </row>
    <row r="2092" customHeight="1" spans="1:15">
      <c r="A2092" s="587"/>
      <c r="K2092" s="582"/>
      <c r="L2092" s="582"/>
      <c r="M2092" s="582"/>
      <c r="N2092" s="582"/>
      <c r="O2092" s="582"/>
    </row>
    <row r="2093" customHeight="1" spans="1:15">
      <c r="A2093" s="587"/>
      <c r="K2093" s="582"/>
      <c r="L2093" s="582"/>
      <c r="M2093" s="582"/>
      <c r="N2093" s="582"/>
      <c r="O2093" s="582"/>
    </row>
    <row r="2094" customHeight="1" spans="1:15">
      <c r="A2094" s="587"/>
      <c r="K2094" s="582"/>
      <c r="L2094" s="582"/>
      <c r="M2094" s="582"/>
      <c r="N2094" s="582"/>
      <c r="O2094" s="582"/>
    </row>
    <row r="2095" customHeight="1" spans="1:15">
      <c r="A2095" s="587"/>
      <c r="K2095" s="582"/>
      <c r="L2095" s="582"/>
      <c r="M2095" s="582"/>
      <c r="N2095" s="582"/>
      <c r="O2095" s="582"/>
    </row>
    <row r="2096" customHeight="1" spans="1:15">
      <c r="A2096" s="587"/>
      <c r="K2096" s="582"/>
      <c r="L2096" s="582"/>
      <c r="M2096" s="582"/>
      <c r="N2096" s="582"/>
      <c r="O2096" s="582"/>
    </row>
    <row r="2097" customHeight="1" spans="1:15">
      <c r="A2097" s="587"/>
      <c r="K2097" s="582"/>
      <c r="L2097" s="582"/>
      <c r="M2097" s="582"/>
      <c r="N2097" s="582"/>
      <c r="O2097" s="582"/>
    </row>
    <row r="2098" customHeight="1" spans="1:15">
      <c r="A2098" s="587"/>
      <c r="K2098" s="582"/>
      <c r="L2098" s="582"/>
      <c r="M2098" s="582"/>
      <c r="N2098" s="582"/>
      <c r="O2098" s="582"/>
    </row>
    <row r="2099" customHeight="1" spans="1:15">
      <c r="A2099" s="587"/>
      <c r="K2099" s="582"/>
      <c r="L2099" s="582"/>
      <c r="M2099" s="582"/>
      <c r="N2099" s="582"/>
      <c r="O2099" s="582"/>
    </row>
    <row r="2100" customHeight="1" spans="1:15">
      <c r="A2100" s="587"/>
      <c r="K2100" s="582"/>
      <c r="L2100" s="582"/>
      <c r="M2100" s="582"/>
      <c r="N2100" s="582"/>
      <c r="O2100" s="582"/>
    </row>
    <row r="2101" customHeight="1" spans="1:15">
      <c r="A2101" s="587"/>
      <c r="K2101" s="582"/>
      <c r="L2101" s="582"/>
      <c r="M2101" s="582"/>
      <c r="N2101" s="582"/>
      <c r="O2101" s="582"/>
    </row>
    <row r="2102" customHeight="1" spans="1:15">
      <c r="A2102" s="587"/>
      <c r="K2102" s="582"/>
      <c r="L2102" s="582"/>
      <c r="M2102" s="582"/>
      <c r="N2102" s="582"/>
      <c r="O2102" s="582"/>
    </row>
    <row r="2103" customHeight="1" spans="1:15">
      <c r="A2103" s="587"/>
      <c r="K2103" s="582"/>
      <c r="L2103" s="582"/>
      <c r="M2103" s="582"/>
      <c r="N2103" s="582"/>
      <c r="O2103" s="582"/>
    </row>
    <row r="2104" customHeight="1" spans="1:15">
      <c r="A2104" s="587"/>
      <c r="K2104" s="582"/>
      <c r="L2104" s="582"/>
      <c r="M2104" s="582"/>
      <c r="N2104" s="582"/>
      <c r="O2104" s="582"/>
    </row>
    <row r="2105" customHeight="1" spans="1:15">
      <c r="A2105" s="587"/>
      <c r="K2105" s="582"/>
      <c r="L2105" s="582"/>
      <c r="M2105" s="582"/>
      <c r="N2105" s="582"/>
      <c r="O2105" s="582"/>
    </row>
    <row r="2106" customHeight="1" spans="1:15">
      <c r="A2106" s="587"/>
      <c r="K2106" s="582"/>
      <c r="L2106" s="582"/>
      <c r="M2106" s="582"/>
      <c r="N2106" s="582"/>
      <c r="O2106" s="582"/>
    </row>
    <row r="2107" customHeight="1" spans="1:15">
      <c r="A2107" s="587"/>
      <c r="K2107" s="582"/>
      <c r="L2107" s="582"/>
      <c r="M2107" s="582"/>
      <c r="N2107" s="582"/>
      <c r="O2107" s="582"/>
    </row>
    <row r="2108" customHeight="1" spans="1:15">
      <c r="A2108" s="587"/>
      <c r="K2108" s="582"/>
      <c r="L2108" s="582"/>
      <c r="M2108" s="582"/>
      <c r="N2108" s="582"/>
      <c r="O2108" s="582"/>
    </row>
    <row r="2109" customHeight="1" spans="1:15">
      <c r="A2109" s="587"/>
      <c r="K2109" s="582"/>
      <c r="L2109" s="582"/>
      <c r="M2109" s="582"/>
      <c r="N2109" s="582"/>
      <c r="O2109" s="582"/>
    </row>
    <row r="2110" customHeight="1" spans="1:15">
      <c r="A2110" s="587"/>
      <c r="K2110" s="582"/>
      <c r="L2110" s="582"/>
      <c r="M2110" s="582"/>
      <c r="N2110" s="582"/>
      <c r="O2110" s="582"/>
    </row>
    <row r="2111" customHeight="1" spans="1:15">
      <c r="A2111" s="587"/>
      <c r="K2111" s="582"/>
      <c r="L2111" s="582"/>
      <c r="M2111" s="582"/>
      <c r="N2111" s="582"/>
      <c r="O2111" s="582"/>
    </row>
    <row r="2112" customHeight="1" spans="1:15">
      <c r="A2112" s="587"/>
      <c r="K2112" s="582"/>
      <c r="L2112" s="582"/>
      <c r="M2112" s="582"/>
      <c r="N2112" s="582"/>
      <c r="O2112" s="582"/>
    </row>
    <row r="2113" customHeight="1" spans="1:15">
      <c r="A2113" s="587"/>
      <c r="K2113" s="582"/>
      <c r="L2113" s="582"/>
      <c r="M2113" s="582"/>
      <c r="N2113" s="582"/>
      <c r="O2113" s="582"/>
    </row>
    <row r="2114" customHeight="1" spans="1:15">
      <c r="A2114" s="587"/>
      <c r="K2114" s="582"/>
      <c r="L2114" s="582"/>
      <c r="M2114" s="582"/>
      <c r="N2114" s="582"/>
      <c r="O2114" s="582"/>
    </row>
    <row r="2115" customHeight="1" spans="1:15">
      <c r="A2115" s="587"/>
      <c r="K2115" s="582"/>
      <c r="L2115" s="582"/>
      <c r="M2115" s="582"/>
      <c r="N2115" s="582"/>
      <c r="O2115" s="582"/>
    </row>
    <row r="2116" customHeight="1" spans="1:15">
      <c r="A2116" s="587"/>
      <c r="K2116" s="582"/>
      <c r="L2116" s="582"/>
      <c r="M2116" s="582"/>
      <c r="N2116" s="582"/>
      <c r="O2116" s="582"/>
    </row>
    <row r="2117" customHeight="1" spans="1:15">
      <c r="A2117" s="587"/>
      <c r="K2117" s="582"/>
      <c r="L2117" s="582"/>
      <c r="M2117" s="582"/>
      <c r="N2117" s="582"/>
      <c r="O2117" s="582"/>
    </row>
    <row r="2118" customHeight="1" spans="1:15">
      <c r="A2118" s="587"/>
      <c r="K2118" s="582"/>
      <c r="L2118" s="582"/>
      <c r="M2118" s="582"/>
      <c r="N2118" s="582"/>
      <c r="O2118" s="582"/>
    </row>
    <row r="2119" customHeight="1" spans="1:15">
      <c r="A2119" s="587"/>
      <c r="K2119" s="582"/>
      <c r="L2119" s="582"/>
      <c r="M2119" s="582"/>
      <c r="N2119" s="582"/>
      <c r="O2119" s="582"/>
    </row>
    <row r="2120" customHeight="1" spans="1:15">
      <c r="A2120" s="587"/>
      <c r="K2120" s="582"/>
      <c r="L2120" s="582"/>
      <c r="M2120" s="582"/>
      <c r="N2120" s="582"/>
      <c r="O2120" s="582"/>
    </row>
    <row r="2121" customHeight="1" spans="1:15">
      <c r="A2121" s="587"/>
      <c r="K2121" s="582"/>
      <c r="L2121" s="582"/>
      <c r="M2121" s="582"/>
      <c r="N2121" s="582"/>
      <c r="O2121" s="582"/>
    </row>
    <row r="2122" customHeight="1" spans="1:15">
      <c r="A2122" s="587"/>
      <c r="K2122" s="582"/>
      <c r="L2122" s="582"/>
      <c r="M2122" s="582"/>
      <c r="N2122" s="582"/>
      <c r="O2122" s="582"/>
    </row>
    <row r="2123" customHeight="1" spans="1:15">
      <c r="A2123" s="587"/>
      <c r="K2123" s="582"/>
      <c r="L2123" s="582"/>
      <c r="M2123" s="582"/>
      <c r="N2123" s="582"/>
      <c r="O2123" s="582"/>
    </row>
    <row r="2124" customHeight="1" spans="1:15">
      <c r="A2124" s="587"/>
      <c r="K2124" s="582"/>
      <c r="L2124" s="582"/>
      <c r="M2124" s="582"/>
      <c r="N2124" s="582"/>
      <c r="O2124" s="582"/>
    </row>
    <row r="2125" customHeight="1" spans="1:15">
      <c r="A2125" s="587"/>
      <c r="K2125" s="582"/>
      <c r="L2125" s="582"/>
      <c r="M2125" s="582"/>
      <c r="N2125" s="582"/>
      <c r="O2125" s="582"/>
    </row>
    <row r="2126" customHeight="1" spans="1:15">
      <c r="A2126" s="587"/>
      <c r="K2126" s="582"/>
      <c r="L2126" s="582"/>
      <c r="M2126" s="582"/>
      <c r="N2126" s="582"/>
      <c r="O2126" s="582"/>
    </row>
    <row r="2127" customHeight="1" spans="1:15">
      <c r="A2127" s="587"/>
      <c r="K2127" s="582"/>
      <c r="L2127" s="582"/>
      <c r="M2127" s="582"/>
      <c r="N2127" s="582"/>
      <c r="O2127" s="582"/>
    </row>
    <row r="2128" customHeight="1" spans="1:15">
      <c r="A2128" s="587"/>
      <c r="K2128" s="582"/>
      <c r="L2128" s="582"/>
      <c r="M2128" s="582"/>
      <c r="N2128" s="582"/>
      <c r="O2128" s="582"/>
    </row>
    <row r="2129" customHeight="1" spans="1:15">
      <c r="A2129" s="587"/>
      <c r="K2129" s="582"/>
      <c r="L2129" s="582"/>
      <c r="M2129" s="582"/>
      <c r="N2129" s="582"/>
      <c r="O2129" s="582"/>
    </row>
    <row r="2130" customHeight="1" spans="1:15">
      <c r="A2130" s="587"/>
      <c r="K2130" s="582"/>
      <c r="L2130" s="582"/>
      <c r="M2130" s="582"/>
      <c r="N2130" s="582"/>
      <c r="O2130" s="582"/>
    </row>
    <row r="2131" customHeight="1" spans="1:15">
      <c r="A2131" s="587"/>
      <c r="K2131" s="582"/>
      <c r="L2131" s="582"/>
      <c r="M2131" s="582"/>
      <c r="N2131" s="582"/>
      <c r="O2131" s="582"/>
    </row>
    <row r="2132" customHeight="1" spans="1:15">
      <c r="A2132" s="587"/>
      <c r="K2132" s="582"/>
      <c r="L2132" s="582"/>
      <c r="M2132" s="582"/>
      <c r="N2132" s="582"/>
      <c r="O2132" s="582"/>
    </row>
    <row r="2133" customHeight="1" spans="1:15">
      <c r="A2133" s="587"/>
      <c r="K2133" s="582"/>
      <c r="L2133" s="582"/>
      <c r="M2133" s="582"/>
      <c r="N2133" s="582"/>
      <c r="O2133" s="582"/>
    </row>
    <row r="2134" customHeight="1" spans="1:15">
      <c r="A2134" s="587"/>
      <c r="K2134" s="582"/>
      <c r="L2134" s="582"/>
      <c r="M2134" s="582"/>
      <c r="N2134" s="582"/>
      <c r="O2134" s="582"/>
    </row>
    <row r="2135" customHeight="1" spans="1:15">
      <c r="A2135" s="587"/>
      <c r="K2135" s="582"/>
      <c r="L2135" s="582"/>
      <c r="M2135" s="582"/>
      <c r="N2135" s="582"/>
      <c r="O2135" s="582"/>
    </row>
    <row r="2136" customHeight="1" spans="1:15">
      <c r="A2136" s="587"/>
      <c r="K2136" s="582"/>
      <c r="L2136" s="582"/>
      <c r="M2136" s="582"/>
      <c r="N2136" s="582"/>
      <c r="O2136" s="582"/>
    </row>
    <row r="2137" customHeight="1" spans="1:15">
      <c r="A2137" s="587"/>
      <c r="K2137" s="582"/>
      <c r="L2137" s="582"/>
      <c r="M2137" s="582"/>
      <c r="N2137" s="582"/>
      <c r="O2137" s="582"/>
    </row>
    <row r="2138" customHeight="1" spans="1:15">
      <c r="A2138" s="587"/>
      <c r="K2138" s="582"/>
      <c r="L2138" s="582"/>
      <c r="M2138" s="582"/>
      <c r="N2138" s="582"/>
      <c r="O2138" s="582"/>
    </row>
    <row r="2139" customHeight="1" spans="1:15">
      <c r="A2139" s="587"/>
      <c r="K2139" s="582"/>
      <c r="L2139" s="582"/>
      <c r="M2139" s="582"/>
      <c r="N2139" s="582"/>
      <c r="O2139" s="582"/>
    </row>
    <row r="2140" customHeight="1" spans="1:15">
      <c r="A2140" s="587"/>
      <c r="K2140" s="582"/>
      <c r="L2140" s="582"/>
      <c r="M2140" s="582"/>
      <c r="N2140" s="582"/>
      <c r="O2140" s="582"/>
    </row>
    <row r="2141" customHeight="1" spans="1:15">
      <c r="A2141" s="587"/>
      <c r="K2141" s="582"/>
      <c r="L2141" s="582"/>
      <c r="M2141" s="582"/>
      <c r="N2141" s="582"/>
      <c r="O2141" s="582"/>
    </row>
    <row r="2142" customHeight="1" spans="1:15">
      <c r="A2142" s="587"/>
      <c r="K2142" s="582"/>
      <c r="L2142" s="582"/>
      <c r="M2142" s="582"/>
      <c r="N2142" s="582"/>
      <c r="O2142" s="582"/>
    </row>
    <row r="2143" customHeight="1" spans="1:15">
      <c r="A2143" s="587"/>
      <c r="K2143" s="582"/>
      <c r="L2143" s="582"/>
      <c r="M2143" s="582"/>
      <c r="N2143" s="582"/>
      <c r="O2143" s="582"/>
    </row>
    <row r="2144" customHeight="1" spans="1:15">
      <c r="A2144" s="587"/>
      <c r="K2144" s="582"/>
      <c r="L2144" s="582"/>
      <c r="M2144" s="582"/>
      <c r="N2144" s="582"/>
      <c r="O2144" s="582"/>
    </row>
    <row r="2145" customHeight="1" spans="1:15">
      <c r="A2145" s="587"/>
      <c r="K2145" s="582"/>
      <c r="L2145" s="582"/>
      <c r="M2145" s="582"/>
      <c r="N2145" s="582"/>
      <c r="O2145" s="582"/>
    </row>
    <row r="2146" customHeight="1" spans="1:15">
      <c r="A2146" s="587"/>
      <c r="K2146" s="582"/>
      <c r="L2146" s="582"/>
      <c r="M2146" s="582"/>
      <c r="N2146" s="582"/>
      <c r="O2146" s="582"/>
    </row>
    <row r="2147" customHeight="1" spans="1:15">
      <c r="A2147" s="587"/>
      <c r="K2147" s="582"/>
      <c r="L2147" s="582"/>
      <c r="M2147" s="582"/>
      <c r="N2147" s="582"/>
      <c r="O2147" s="582"/>
    </row>
    <row r="2148" customHeight="1" spans="1:15">
      <c r="A2148" s="587"/>
      <c r="K2148" s="582"/>
      <c r="L2148" s="582"/>
      <c r="M2148" s="582"/>
      <c r="N2148" s="582"/>
      <c r="O2148" s="582"/>
    </row>
    <row r="2149" customHeight="1" spans="1:15">
      <c r="A2149" s="587"/>
      <c r="K2149" s="582"/>
      <c r="L2149" s="582"/>
      <c r="M2149" s="582"/>
      <c r="N2149" s="582"/>
      <c r="O2149" s="582"/>
    </row>
    <row r="2150" customHeight="1" spans="1:15">
      <c r="A2150" s="587"/>
      <c r="K2150" s="582"/>
      <c r="L2150" s="582"/>
      <c r="M2150" s="582"/>
      <c r="N2150" s="582"/>
      <c r="O2150" s="582"/>
    </row>
    <row r="2151" customHeight="1" spans="1:15">
      <c r="A2151" s="587"/>
      <c r="K2151" s="582"/>
      <c r="L2151" s="582"/>
      <c r="M2151" s="582"/>
      <c r="N2151" s="582"/>
      <c r="O2151" s="582"/>
    </row>
    <row r="2152" customHeight="1" spans="1:15">
      <c r="A2152" s="587"/>
      <c r="K2152" s="582"/>
      <c r="L2152" s="582"/>
      <c r="M2152" s="582"/>
      <c r="N2152" s="582"/>
      <c r="O2152" s="582"/>
    </row>
    <row r="2153" customHeight="1" spans="1:15">
      <c r="A2153" s="587"/>
      <c r="K2153" s="582"/>
      <c r="L2153" s="582"/>
      <c r="M2153" s="582"/>
      <c r="N2153" s="582"/>
      <c r="O2153" s="582"/>
    </row>
    <row r="2154" customHeight="1" spans="1:15">
      <c r="A2154" s="587"/>
      <c r="K2154" s="582"/>
      <c r="L2154" s="582"/>
      <c r="M2154" s="582"/>
      <c r="N2154" s="582"/>
      <c r="O2154" s="582"/>
    </row>
    <row r="2155" customHeight="1" spans="1:15">
      <c r="A2155" s="587"/>
      <c r="K2155" s="582"/>
      <c r="L2155" s="582"/>
      <c r="M2155" s="582"/>
      <c r="N2155" s="582"/>
      <c r="O2155" s="582"/>
    </row>
    <row r="2156" customHeight="1" spans="1:15">
      <c r="A2156" s="587"/>
      <c r="K2156" s="582"/>
      <c r="L2156" s="582"/>
      <c r="M2156" s="582"/>
      <c r="N2156" s="582"/>
      <c r="O2156" s="582"/>
    </row>
    <row r="2157" customHeight="1" spans="1:15">
      <c r="A2157" s="587"/>
      <c r="K2157" s="582"/>
      <c r="L2157" s="582"/>
      <c r="M2157" s="582"/>
      <c r="N2157" s="582"/>
      <c r="O2157" s="582"/>
    </row>
    <row r="2158" customHeight="1" spans="1:15">
      <c r="A2158" s="587"/>
      <c r="K2158" s="582"/>
      <c r="L2158" s="582"/>
      <c r="M2158" s="582"/>
      <c r="N2158" s="582"/>
      <c r="O2158" s="582"/>
    </row>
    <row r="2159" customHeight="1" spans="1:15">
      <c r="A2159" s="587"/>
      <c r="K2159" s="582"/>
      <c r="L2159" s="582"/>
      <c r="M2159" s="582"/>
      <c r="N2159" s="582"/>
      <c r="O2159" s="582"/>
    </row>
    <row r="2160" customHeight="1" spans="1:15">
      <c r="A2160" s="587"/>
      <c r="K2160" s="582"/>
      <c r="L2160" s="582"/>
      <c r="M2160" s="582"/>
      <c r="N2160" s="582"/>
      <c r="O2160" s="582"/>
    </row>
    <row r="2161" customHeight="1" spans="1:15">
      <c r="A2161" s="587"/>
      <c r="K2161" s="582"/>
      <c r="L2161" s="582"/>
      <c r="M2161" s="582"/>
      <c r="N2161" s="582"/>
      <c r="O2161" s="582"/>
    </row>
    <row r="2162" customHeight="1" spans="1:15">
      <c r="A2162" s="587"/>
      <c r="K2162" s="582"/>
      <c r="L2162" s="582"/>
      <c r="M2162" s="582"/>
      <c r="N2162" s="582"/>
      <c r="O2162" s="582"/>
    </row>
    <row r="2163" customHeight="1" spans="1:15">
      <c r="A2163" s="587"/>
      <c r="K2163" s="582"/>
      <c r="L2163" s="582"/>
      <c r="M2163" s="582"/>
      <c r="N2163" s="582"/>
      <c r="O2163" s="582"/>
    </row>
    <row r="2164" customHeight="1" spans="1:15">
      <c r="A2164" s="587"/>
      <c r="K2164" s="582"/>
      <c r="L2164" s="582"/>
      <c r="M2164" s="582"/>
      <c r="N2164" s="582"/>
      <c r="O2164" s="582"/>
    </row>
    <row r="2165" customHeight="1" spans="1:15">
      <c r="A2165" s="587"/>
      <c r="K2165" s="582"/>
      <c r="L2165" s="582"/>
      <c r="M2165" s="582"/>
      <c r="N2165" s="582"/>
      <c r="O2165" s="582"/>
    </row>
    <row r="2166" customHeight="1" spans="1:15">
      <c r="A2166" s="587"/>
      <c r="K2166" s="582"/>
      <c r="L2166" s="582"/>
      <c r="M2166" s="582"/>
      <c r="N2166" s="582"/>
      <c r="O2166" s="582"/>
    </row>
    <row r="2167" customHeight="1" spans="1:15">
      <c r="A2167" s="587"/>
      <c r="K2167" s="582"/>
      <c r="L2167" s="582"/>
      <c r="M2167" s="582"/>
      <c r="N2167" s="582"/>
      <c r="O2167" s="582"/>
    </row>
    <row r="2168" customHeight="1" spans="1:15">
      <c r="A2168" s="587"/>
      <c r="K2168" s="582"/>
      <c r="L2168" s="582"/>
      <c r="M2168" s="582"/>
      <c r="N2168" s="582"/>
      <c r="O2168" s="582"/>
    </row>
    <row r="2169" customHeight="1" spans="1:15">
      <c r="A2169" s="587"/>
      <c r="K2169" s="582"/>
      <c r="L2169" s="582"/>
      <c r="M2169" s="582"/>
      <c r="N2169" s="582"/>
      <c r="O2169" s="582"/>
    </row>
    <row r="2170" customHeight="1" spans="1:15">
      <c r="A2170" s="587"/>
      <c r="K2170" s="582"/>
      <c r="L2170" s="582"/>
      <c r="M2170" s="582"/>
      <c r="N2170" s="582"/>
      <c r="O2170" s="582"/>
    </row>
    <row r="2171" customHeight="1" spans="1:15">
      <c r="A2171" s="587"/>
      <c r="K2171" s="582"/>
      <c r="L2171" s="582"/>
      <c r="M2171" s="582"/>
      <c r="N2171" s="582"/>
      <c r="O2171" s="582"/>
    </row>
    <row r="2172" customHeight="1" spans="1:15">
      <c r="A2172" s="587"/>
      <c r="K2172" s="582"/>
      <c r="L2172" s="582"/>
      <c r="M2172" s="582"/>
      <c r="N2172" s="582"/>
      <c r="O2172" s="582"/>
    </row>
    <row r="2173" customHeight="1" spans="1:15">
      <c r="A2173" s="587"/>
      <c r="K2173" s="582"/>
      <c r="L2173" s="582"/>
      <c r="M2173" s="582"/>
      <c r="N2173" s="582"/>
      <c r="O2173" s="582"/>
    </row>
    <row r="2174" customHeight="1" spans="1:15">
      <c r="A2174" s="587"/>
      <c r="K2174" s="582"/>
      <c r="L2174" s="582"/>
      <c r="M2174" s="582"/>
      <c r="N2174" s="582"/>
      <c r="O2174" s="582"/>
    </row>
    <row r="2175" customHeight="1" spans="1:15">
      <c r="A2175" s="587"/>
      <c r="K2175" s="582"/>
      <c r="L2175" s="582"/>
      <c r="M2175" s="582"/>
      <c r="N2175" s="582"/>
      <c r="O2175" s="582"/>
    </row>
    <row r="2176" customHeight="1" spans="1:15">
      <c r="A2176" s="587"/>
      <c r="K2176" s="582"/>
      <c r="L2176" s="582"/>
      <c r="M2176" s="582"/>
      <c r="N2176" s="582"/>
      <c r="O2176" s="582"/>
    </row>
    <row r="2177" customHeight="1" spans="1:15">
      <c r="A2177" s="587"/>
      <c r="K2177" s="582"/>
      <c r="L2177" s="582"/>
      <c r="M2177" s="582"/>
      <c r="N2177" s="582"/>
      <c r="O2177" s="582"/>
    </row>
    <row r="2178" customHeight="1" spans="1:15">
      <c r="A2178" s="587"/>
      <c r="K2178" s="582"/>
      <c r="L2178" s="582"/>
      <c r="M2178" s="582"/>
      <c r="N2178" s="582"/>
      <c r="O2178" s="582"/>
    </row>
    <row r="2179" customHeight="1" spans="1:15">
      <c r="A2179" s="587"/>
      <c r="K2179" s="582"/>
      <c r="L2179" s="582"/>
      <c r="M2179" s="582"/>
      <c r="N2179" s="582"/>
      <c r="O2179" s="582"/>
    </row>
    <row r="2180" customHeight="1" spans="1:15">
      <c r="A2180" s="587"/>
      <c r="K2180" s="582"/>
      <c r="L2180" s="582"/>
      <c r="M2180" s="582"/>
      <c r="N2180" s="582"/>
      <c r="O2180" s="582"/>
    </row>
    <row r="2181" customHeight="1" spans="1:15">
      <c r="A2181" s="587"/>
      <c r="K2181" s="582"/>
      <c r="L2181" s="582"/>
      <c r="M2181" s="582"/>
      <c r="N2181" s="582"/>
      <c r="O2181" s="582"/>
    </row>
    <row r="2182" customHeight="1" spans="1:15">
      <c r="A2182" s="587"/>
      <c r="K2182" s="582"/>
      <c r="L2182" s="582"/>
      <c r="M2182" s="582"/>
      <c r="N2182" s="582"/>
      <c r="O2182" s="582"/>
    </row>
    <row r="2183" customHeight="1" spans="1:15">
      <c r="A2183" s="587"/>
      <c r="K2183" s="582"/>
      <c r="L2183" s="582"/>
      <c r="M2183" s="582"/>
      <c r="N2183" s="582"/>
      <c r="O2183" s="582"/>
    </row>
    <row r="2184" customHeight="1" spans="1:15">
      <c r="A2184" s="587"/>
      <c r="K2184" s="582"/>
      <c r="L2184" s="582"/>
      <c r="M2184" s="582"/>
      <c r="N2184" s="582"/>
      <c r="O2184" s="582"/>
    </row>
    <row r="2185" customHeight="1" spans="1:15">
      <c r="A2185" s="587"/>
      <c r="K2185" s="582"/>
      <c r="L2185" s="582"/>
      <c r="M2185" s="582"/>
      <c r="N2185" s="582"/>
      <c r="O2185" s="582"/>
    </row>
    <row r="2186" customHeight="1" spans="1:15">
      <c r="A2186" s="587"/>
      <c r="K2186" s="582"/>
      <c r="L2186" s="582"/>
      <c r="M2186" s="582"/>
      <c r="N2186" s="582"/>
      <c r="O2186" s="582"/>
    </row>
    <row r="2187" customHeight="1" spans="1:15">
      <c r="A2187" s="587"/>
      <c r="K2187" s="582"/>
      <c r="L2187" s="582"/>
      <c r="M2187" s="582"/>
      <c r="N2187" s="582"/>
      <c r="O2187" s="582"/>
    </row>
    <row r="2188" customHeight="1" spans="1:15">
      <c r="A2188" s="587"/>
      <c r="K2188" s="582"/>
      <c r="L2188" s="582"/>
      <c r="M2188" s="582"/>
      <c r="N2188" s="582"/>
      <c r="O2188" s="582"/>
    </row>
    <row r="2189" customHeight="1" spans="1:15">
      <c r="A2189" s="587"/>
      <c r="K2189" s="582"/>
      <c r="L2189" s="582"/>
      <c r="M2189" s="582"/>
      <c r="N2189" s="582"/>
      <c r="O2189" s="582"/>
    </row>
    <row r="2190" customHeight="1" spans="1:15">
      <c r="A2190" s="587"/>
      <c r="K2190" s="582"/>
      <c r="L2190" s="582"/>
      <c r="M2190" s="582"/>
      <c r="N2190" s="582"/>
      <c r="O2190" s="582"/>
    </row>
    <row r="2191" customHeight="1" spans="1:15">
      <c r="A2191" s="587"/>
      <c r="K2191" s="582"/>
      <c r="L2191" s="582"/>
      <c r="M2191" s="582"/>
      <c r="N2191" s="582"/>
      <c r="O2191" s="582"/>
    </row>
    <row r="2192" customHeight="1" spans="1:15">
      <c r="A2192" s="587"/>
      <c r="K2192" s="582"/>
      <c r="L2192" s="582"/>
      <c r="M2192" s="582"/>
      <c r="N2192" s="582"/>
      <c r="O2192" s="582"/>
    </row>
    <row r="2193" customHeight="1" spans="1:15">
      <c r="A2193" s="587"/>
      <c r="K2193" s="582"/>
      <c r="L2193" s="582"/>
      <c r="M2193" s="582"/>
      <c r="N2193" s="582"/>
      <c r="O2193" s="582"/>
    </row>
    <row r="2194" customHeight="1" spans="1:15">
      <c r="A2194" s="587"/>
      <c r="K2194" s="582"/>
      <c r="L2194" s="582"/>
      <c r="M2194" s="582"/>
      <c r="N2194" s="582"/>
      <c r="O2194" s="582"/>
    </row>
    <row r="2195" customHeight="1" spans="1:15">
      <c r="A2195" s="587"/>
      <c r="K2195" s="582"/>
      <c r="L2195" s="582"/>
      <c r="M2195" s="582"/>
      <c r="N2195" s="582"/>
      <c r="O2195" s="582"/>
    </row>
    <row r="2196" customHeight="1" spans="1:15">
      <c r="A2196" s="587"/>
      <c r="K2196" s="582"/>
      <c r="L2196" s="582"/>
      <c r="M2196" s="582"/>
      <c r="N2196" s="582"/>
      <c r="O2196" s="582"/>
    </row>
    <row r="2197" customHeight="1" spans="1:15">
      <c r="A2197" s="587"/>
      <c r="K2197" s="582"/>
      <c r="L2197" s="582"/>
      <c r="M2197" s="582"/>
      <c r="N2197" s="582"/>
      <c r="O2197" s="582"/>
    </row>
    <row r="2198" customHeight="1" spans="1:15">
      <c r="A2198" s="587"/>
      <c r="K2198" s="582"/>
      <c r="L2198" s="582"/>
      <c r="M2198" s="582"/>
      <c r="N2198" s="582"/>
      <c r="O2198" s="582"/>
    </row>
    <row r="2199" customHeight="1" spans="1:15">
      <c r="A2199" s="587"/>
      <c r="K2199" s="582"/>
      <c r="L2199" s="582"/>
      <c r="M2199" s="582"/>
      <c r="N2199" s="582"/>
      <c r="O2199" s="582"/>
    </row>
    <row r="2200" customHeight="1" spans="1:15">
      <c r="A2200" s="587"/>
      <c r="K2200" s="582"/>
      <c r="L2200" s="582"/>
      <c r="M2200" s="582"/>
      <c r="N2200" s="582"/>
      <c r="O2200" s="582"/>
    </row>
    <row r="2201" customHeight="1" spans="1:15">
      <c r="A2201" s="587"/>
      <c r="K2201" s="582"/>
      <c r="L2201" s="582"/>
      <c r="M2201" s="582"/>
      <c r="N2201" s="582"/>
      <c r="O2201" s="582"/>
    </row>
    <row r="2202" customHeight="1" spans="1:15">
      <c r="A2202" s="587"/>
      <c r="K2202" s="582"/>
      <c r="L2202" s="582"/>
      <c r="M2202" s="582"/>
      <c r="N2202" s="582"/>
      <c r="O2202" s="582"/>
    </row>
    <row r="2203" customHeight="1" spans="1:15">
      <c r="A2203" s="587"/>
      <c r="K2203" s="582"/>
      <c r="L2203" s="582"/>
      <c r="M2203" s="582"/>
      <c r="N2203" s="582"/>
      <c r="O2203" s="582"/>
    </row>
    <row r="2204" customHeight="1" spans="1:15">
      <c r="A2204" s="587"/>
      <c r="K2204" s="582"/>
      <c r="L2204" s="582"/>
      <c r="M2204" s="582"/>
      <c r="N2204" s="582"/>
      <c r="O2204" s="582"/>
    </row>
    <row r="2205" customHeight="1" spans="1:15">
      <c r="A2205" s="587"/>
      <c r="K2205" s="582"/>
      <c r="L2205" s="582"/>
      <c r="M2205" s="582"/>
      <c r="N2205" s="582"/>
      <c r="O2205" s="582"/>
    </row>
    <row r="2206" customHeight="1" spans="1:15">
      <c r="A2206" s="587"/>
      <c r="K2206" s="582"/>
      <c r="L2206" s="582"/>
      <c r="M2206" s="582"/>
      <c r="N2206" s="582"/>
      <c r="O2206" s="582"/>
    </row>
    <row r="2207" customHeight="1" spans="1:15">
      <c r="A2207" s="587"/>
      <c r="K2207" s="582"/>
      <c r="L2207" s="582"/>
      <c r="M2207" s="582"/>
      <c r="N2207" s="582"/>
      <c r="O2207" s="582"/>
    </row>
    <row r="2208" customHeight="1" spans="1:15">
      <c r="A2208" s="587"/>
      <c r="K2208" s="582"/>
      <c r="L2208" s="582"/>
      <c r="M2208" s="582"/>
      <c r="N2208" s="582"/>
      <c r="O2208" s="582"/>
    </row>
    <row r="2209" customHeight="1" spans="1:15">
      <c r="A2209" s="587"/>
      <c r="K2209" s="582"/>
      <c r="L2209" s="582"/>
      <c r="M2209" s="582"/>
      <c r="N2209" s="582"/>
      <c r="O2209" s="582"/>
    </row>
    <row r="2210" customHeight="1" spans="1:15">
      <c r="A2210" s="587"/>
      <c r="K2210" s="582"/>
      <c r="L2210" s="582"/>
      <c r="M2210" s="582"/>
      <c r="N2210" s="582"/>
      <c r="O2210" s="582"/>
    </row>
    <row r="2211" customHeight="1" spans="1:15">
      <c r="A2211" s="587"/>
      <c r="K2211" s="582"/>
      <c r="L2211" s="582"/>
      <c r="M2211" s="582"/>
      <c r="N2211" s="582"/>
      <c r="O2211" s="582"/>
    </row>
    <row r="2212" customHeight="1" spans="1:15">
      <c r="A2212" s="587"/>
      <c r="K2212" s="582"/>
      <c r="L2212" s="582"/>
      <c r="M2212" s="582"/>
      <c r="N2212" s="582"/>
      <c r="O2212" s="582"/>
    </row>
    <row r="2213" customHeight="1" spans="1:15">
      <c r="A2213" s="587"/>
      <c r="K2213" s="582"/>
      <c r="L2213" s="582"/>
      <c r="M2213" s="582"/>
      <c r="N2213" s="582"/>
      <c r="O2213" s="582"/>
    </row>
    <row r="2214" customHeight="1" spans="1:15">
      <c r="A2214" s="587"/>
      <c r="K2214" s="582"/>
      <c r="L2214" s="582"/>
      <c r="M2214" s="582"/>
      <c r="N2214" s="582"/>
      <c r="O2214" s="582"/>
    </row>
    <row r="2215" customHeight="1" spans="1:15">
      <c r="A2215" s="587"/>
      <c r="K2215" s="582"/>
      <c r="L2215" s="582"/>
      <c r="M2215" s="582"/>
      <c r="N2215" s="582"/>
      <c r="O2215" s="582"/>
    </row>
    <row r="2216" customHeight="1" spans="1:15">
      <c r="A2216" s="587"/>
      <c r="K2216" s="582"/>
      <c r="L2216" s="582"/>
      <c r="M2216" s="582"/>
      <c r="N2216" s="582"/>
      <c r="O2216" s="582"/>
    </row>
    <row r="2217" customHeight="1" spans="1:15">
      <c r="A2217" s="587"/>
      <c r="K2217" s="582"/>
      <c r="L2217" s="582"/>
      <c r="M2217" s="582"/>
      <c r="N2217" s="582"/>
      <c r="O2217" s="582"/>
    </row>
    <row r="2218" customHeight="1" spans="1:15">
      <c r="A2218" s="587"/>
      <c r="K2218" s="582"/>
      <c r="L2218" s="582"/>
      <c r="M2218" s="582"/>
      <c r="N2218" s="582"/>
      <c r="O2218" s="582"/>
    </row>
    <row r="2219" customHeight="1" spans="1:15">
      <c r="A2219" s="587"/>
      <c r="K2219" s="582"/>
      <c r="L2219" s="582"/>
      <c r="M2219" s="582"/>
      <c r="N2219" s="582"/>
      <c r="O2219" s="582"/>
    </row>
    <row r="2220" customHeight="1" spans="1:15">
      <c r="A2220" s="587"/>
      <c r="K2220" s="582"/>
      <c r="L2220" s="582"/>
      <c r="M2220" s="582"/>
      <c r="N2220" s="582"/>
      <c r="O2220" s="582"/>
    </row>
    <row r="2221" customHeight="1" spans="1:15">
      <c r="A2221" s="587"/>
      <c r="K2221" s="582"/>
      <c r="L2221" s="582"/>
      <c r="M2221" s="582"/>
      <c r="N2221" s="582"/>
      <c r="O2221" s="582"/>
    </row>
    <row r="2222" customHeight="1" spans="1:15">
      <c r="A2222" s="587"/>
      <c r="K2222" s="582"/>
      <c r="L2222" s="582"/>
      <c r="M2222" s="582"/>
      <c r="N2222" s="582"/>
      <c r="O2222" s="582"/>
    </row>
    <row r="2223" customHeight="1" spans="1:15">
      <c r="A2223" s="587"/>
      <c r="K2223" s="582"/>
      <c r="L2223" s="582"/>
      <c r="M2223" s="582"/>
      <c r="N2223" s="582"/>
      <c r="O2223" s="582"/>
    </row>
    <row r="2224" customHeight="1" spans="1:15">
      <c r="A2224" s="587"/>
      <c r="K2224" s="582"/>
      <c r="L2224" s="582"/>
      <c r="M2224" s="582"/>
      <c r="N2224" s="582"/>
      <c r="O2224" s="582"/>
    </row>
    <row r="2225" customHeight="1" spans="1:15">
      <c r="A2225" s="587"/>
      <c r="K2225" s="582"/>
      <c r="L2225" s="582"/>
      <c r="M2225" s="582"/>
      <c r="N2225" s="582"/>
      <c r="O2225" s="582"/>
    </row>
    <row r="2226" customHeight="1" spans="1:15">
      <c r="A2226" s="587"/>
      <c r="K2226" s="582"/>
      <c r="L2226" s="582"/>
      <c r="M2226" s="582"/>
      <c r="N2226" s="582"/>
      <c r="O2226" s="582"/>
    </row>
    <row r="2227" customHeight="1" spans="1:15">
      <c r="A2227" s="587"/>
      <c r="K2227" s="582"/>
      <c r="L2227" s="582"/>
      <c r="M2227" s="582"/>
      <c r="N2227" s="582"/>
      <c r="O2227" s="582"/>
    </row>
    <row r="2228" customHeight="1" spans="1:15">
      <c r="A2228" s="587"/>
      <c r="K2228" s="582"/>
      <c r="L2228" s="582"/>
      <c r="M2228" s="582"/>
      <c r="N2228" s="582"/>
      <c r="O2228" s="582"/>
    </row>
    <row r="2229" customHeight="1" spans="1:15">
      <c r="A2229" s="587"/>
      <c r="K2229" s="582"/>
      <c r="L2229" s="582"/>
      <c r="M2229" s="582"/>
      <c r="N2229" s="582"/>
      <c r="O2229" s="582"/>
    </row>
    <row r="2230" customHeight="1" spans="1:15">
      <c r="A2230" s="587"/>
      <c r="K2230" s="582"/>
      <c r="L2230" s="582"/>
      <c r="M2230" s="582"/>
      <c r="N2230" s="582"/>
      <c r="O2230" s="582"/>
    </row>
    <row r="2231" customHeight="1" spans="1:15">
      <c r="A2231" s="587"/>
      <c r="K2231" s="582"/>
      <c r="L2231" s="582"/>
      <c r="M2231" s="582"/>
      <c r="N2231" s="582"/>
      <c r="O2231" s="582"/>
    </row>
    <row r="2232" customHeight="1" spans="1:15">
      <c r="A2232" s="587"/>
      <c r="K2232" s="582"/>
      <c r="L2232" s="582"/>
      <c r="M2232" s="582"/>
      <c r="N2232" s="582"/>
      <c r="O2232" s="582"/>
    </row>
    <row r="2233" customHeight="1" spans="1:15">
      <c r="A2233" s="587"/>
      <c r="K2233" s="582"/>
      <c r="L2233" s="582"/>
      <c r="M2233" s="582"/>
      <c r="N2233" s="582"/>
      <c r="O2233" s="582"/>
    </row>
    <row r="2234" customHeight="1" spans="1:15">
      <c r="A2234" s="587"/>
      <c r="K2234" s="582"/>
      <c r="L2234" s="582"/>
      <c r="M2234" s="582"/>
      <c r="N2234" s="582"/>
      <c r="O2234" s="582"/>
    </row>
    <row r="2235" customHeight="1" spans="1:15">
      <c r="A2235" s="587"/>
      <c r="K2235" s="582"/>
      <c r="L2235" s="582"/>
      <c r="M2235" s="582"/>
      <c r="N2235" s="582"/>
      <c r="O2235" s="582"/>
    </row>
    <row r="2236" customHeight="1" spans="1:15">
      <c r="A2236" s="587"/>
      <c r="K2236" s="582"/>
      <c r="L2236" s="582"/>
      <c r="M2236" s="582"/>
      <c r="N2236" s="582"/>
      <c r="O2236" s="582"/>
    </row>
    <row r="2237" customHeight="1" spans="1:15">
      <c r="A2237" s="587"/>
      <c r="K2237" s="582"/>
      <c r="L2237" s="582"/>
      <c r="M2237" s="582"/>
      <c r="N2237" s="582"/>
      <c r="O2237" s="582"/>
    </row>
    <row r="2238" customHeight="1" spans="1:15">
      <c r="A2238" s="587"/>
      <c r="K2238" s="582"/>
      <c r="L2238" s="582"/>
      <c r="M2238" s="582"/>
      <c r="N2238" s="582"/>
      <c r="O2238" s="582"/>
    </row>
    <row r="2239" customHeight="1" spans="1:15">
      <c r="A2239" s="587"/>
      <c r="K2239" s="582"/>
      <c r="L2239" s="582"/>
      <c r="M2239" s="582"/>
      <c r="N2239" s="582"/>
      <c r="O2239" s="582"/>
    </row>
    <row r="2240" customHeight="1" spans="1:15">
      <c r="A2240" s="587"/>
      <c r="K2240" s="582"/>
      <c r="L2240" s="582"/>
      <c r="M2240" s="582"/>
      <c r="N2240" s="582"/>
      <c r="O2240" s="582"/>
    </row>
    <row r="2241" customHeight="1" spans="1:15">
      <c r="A2241" s="587"/>
      <c r="K2241" s="582"/>
      <c r="L2241" s="582"/>
      <c r="M2241" s="582"/>
      <c r="N2241" s="582"/>
      <c r="O2241" s="582"/>
    </row>
    <row r="2242" customHeight="1" spans="1:15">
      <c r="A2242" s="587"/>
      <c r="K2242" s="582"/>
      <c r="L2242" s="582"/>
      <c r="M2242" s="582"/>
      <c r="N2242" s="582"/>
      <c r="O2242" s="582"/>
    </row>
    <row r="2243" customHeight="1" spans="1:15">
      <c r="A2243" s="587"/>
      <c r="K2243" s="582"/>
      <c r="L2243" s="582"/>
      <c r="M2243" s="582"/>
      <c r="N2243" s="582"/>
      <c r="O2243" s="582"/>
    </row>
    <row r="2244" customHeight="1" spans="1:15">
      <c r="A2244" s="587"/>
      <c r="K2244" s="582"/>
      <c r="L2244" s="582"/>
      <c r="M2244" s="582"/>
      <c r="N2244" s="582"/>
      <c r="O2244" s="582"/>
    </row>
    <row r="2245" customHeight="1" spans="1:15">
      <c r="A2245" s="587"/>
      <c r="K2245" s="582"/>
      <c r="L2245" s="582"/>
      <c r="M2245" s="582"/>
      <c r="N2245" s="582"/>
      <c r="O2245" s="582"/>
    </row>
    <row r="2246" customHeight="1" spans="1:15">
      <c r="A2246" s="587"/>
      <c r="K2246" s="582"/>
      <c r="L2246" s="582"/>
      <c r="M2246" s="582"/>
      <c r="N2246" s="582"/>
      <c r="O2246" s="582"/>
    </row>
    <row r="2247" customHeight="1" spans="1:15">
      <c r="A2247" s="587"/>
      <c r="K2247" s="582"/>
      <c r="L2247" s="582"/>
      <c r="M2247" s="582"/>
      <c r="N2247" s="582"/>
      <c r="O2247" s="582"/>
    </row>
    <row r="2248" customHeight="1" spans="1:15">
      <c r="A2248" s="587"/>
      <c r="K2248" s="582"/>
      <c r="L2248" s="582"/>
      <c r="M2248" s="582"/>
      <c r="N2248" s="582"/>
      <c r="O2248" s="582"/>
    </row>
    <row r="2249" customHeight="1" spans="1:15">
      <c r="A2249" s="587"/>
      <c r="K2249" s="582"/>
      <c r="L2249" s="582"/>
      <c r="M2249" s="582"/>
      <c r="N2249" s="582"/>
      <c r="O2249" s="582"/>
    </row>
    <row r="2250" customHeight="1" spans="1:15">
      <c r="A2250" s="587"/>
      <c r="K2250" s="582"/>
      <c r="L2250" s="582"/>
      <c r="M2250" s="582"/>
      <c r="N2250" s="582"/>
      <c r="O2250" s="582"/>
    </row>
    <row r="2251" customHeight="1" spans="1:15">
      <c r="A2251" s="587"/>
      <c r="K2251" s="582"/>
      <c r="L2251" s="582"/>
      <c r="M2251" s="582"/>
      <c r="N2251" s="582"/>
      <c r="O2251" s="582"/>
    </row>
    <row r="2252" customHeight="1" spans="1:15">
      <c r="A2252" s="587"/>
      <c r="K2252" s="582"/>
      <c r="L2252" s="582"/>
      <c r="M2252" s="582"/>
      <c r="N2252" s="582"/>
      <c r="O2252" s="582"/>
    </row>
    <row r="2253" customHeight="1" spans="1:15">
      <c r="A2253" s="587"/>
      <c r="K2253" s="582"/>
      <c r="L2253" s="582"/>
      <c r="M2253" s="582"/>
      <c r="N2253" s="582"/>
      <c r="O2253" s="582"/>
    </row>
    <row r="2254" customHeight="1" spans="1:15">
      <c r="A2254" s="587"/>
      <c r="K2254" s="582"/>
      <c r="L2254" s="582"/>
      <c r="M2254" s="582"/>
      <c r="N2254" s="582"/>
      <c r="O2254" s="582"/>
    </row>
    <row r="2255" customHeight="1" spans="1:15">
      <c r="A2255" s="587"/>
      <c r="K2255" s="582"/>
      <c r="L2255" s="582"/>
      <c r="M2255" s="582"/>
      <c r="N2255" s="582"/>
      <c r="O2255" s="582"/>
    </row>
    <row r="2256" customHeight="1" spans="1:15">
      <c r="A2256" s="587"/>
      <c r="K2256" s="582"/>
      <c r="L2256" s="582"/>
      <c r="M2256" s="582"/>
      <c r="N2256" s="582"/>
      <c r="O2256" s="582"/>
    </row>
    <row r="2257" customHeight="1" spans="1:15">
      <c r="A2257" s="587"/>
      <c r="K2257" s="582"/>
      <c r="L2257" s="582"/>
      <c r="M2257" s="582"/>
      <c r="N2257" s="582"/>
      <c r="O2257" s="582"/>
    </row>
    <row r="2258" customHeight="1" spans="1:15">
      <c r="A2258" s="587"/>
      <c r="K2258" s="582"/>
      <c r="L2258" s="582"/>
      <c r="M2258" s="582"/>
      <c r="N2258" s="582"/>
      <c r="O2258" s="582"/>
    </row>
    <row r="2259" customHeight="1" spans="1:15">
      <c r="A2259" s="587"/>
      <c r="K2259" s="582"/>
      <c r="L2259" s="582"/>
      <c r="M2259" s="582"/>
      <c r="N2259" s="582"/>
      <c r="O2259" s="582"/>
    </row>
    <row r="2260" customHeight="1" spans="1:15">
      <c r="A2260" s="587"/>
      <c r="K2260" s="582"/>
      <c r="L2260" s="582"/>
      <c r="M2260" s="582"/>
      <c r="N2260" s="582"/>
      <c r="O2260" s="582"/>
    </row>
    <row r="2261" customHeight="1" spans="1:15">
      <c r="A2261" s="587"/>
      <c r="K2261" s="582"/>
      <c r="L2261" s="582"/>
      <c r="M2261" s="582"/>
      <c r="N2261" s="582"/>
      <c r="O2261" s="582"/>
    </row>
    <row r="2262" customHeight="1" spans="1:15">
      <c r="A2262" s="587"/>
      <c r="K2262" s="582"/>
      <c r="L2262" s="582"/>
      <c r="M2262" s="582"/>
      <c r="N2262" s="582"/>
      <c r="O2262" s="582"/>
    </row>
    <row r="2263" customHeight="1" spans="1:15">
      <c r="A2263" s="587"/>
      <c r="K2263" s="582"/>
      <c r="L2263" s="582"/>
      <c r="M2263" s="582"/>
      <c r="N2263" s="582"/>
      <c r="O2263" s="582"/>
    </row>
    <row r="2264" customHeight="1" spans="1:15">
      <c r="A2264" s="587"/>
      <c r="K2264" s="582"/>
      <c r="L2264" s="582"/>
      <c r="M2264" s="582"/>
      <c r="N2264" s="582"/>
      <c r="O2264" s="582"/>
    </row>
    <row r="2265" customHeight="1" spans="1:15">
      <c r="A2265" s="587"/>
      <c r="K2265" s="582"/>
      <c r="L2265" s="582"/>
      <c r="M2265" s="582"/>
      <c r="N2265" s="582"/>
      <c r="O2265" s="582"/>
    </row>
    <row r="2266" customHeight="1" spans="1:15">
      <c r="A2266" s="587"/>
      <c r="K2266" s="582"/>
      <c r="L2266" s="582"/>
      <c r="M2266" s="582"/>
      <c r="N2266" s="582"/>
      <c r="O2266" s="582"/>
    </row>
    <row r="2267" customHeight="1" spans="1:15">
      <c r="A2267" s="587"/>
      <c r="K2267" s="582"/>
      <c r="L2267" s="582"/>
      <c r="M2267" s="582"/>
      <c r="N2267" s="582"/>
      <c r="O2267" s="582"/>
    </row>
    <row r="2268" customHeight="1" spans="1:15">
      <c r="A2268" s="587"/>
      <c r="K2268" s="582"/>
      <c r="L2268" s="582"/>
      <c r="M2268" s="582"/>
      <c r="N2268" s="582"/>
      <c r="O2268" s="582"/>
    </row>
    <row r="2269" customHeight="1" spans="1:15">
      <c r="A2269" s="587"/>
      <c r="K2269" s="582"/>
      <c r="L2269" s="582"/>
      <c r="M2269" s="582"/>
      <c r="N2269" s="582"/>
      <c r="O2269" s="582"/>
    </row>
    <row r="2270" customHeight="1" spans="1:15">
      <c r="A2270" s="587"/>
      <c r="K2270" s="582"/>
      <c r="L2270" s="582"/>
      <c r="M2270" s="582"/>
      <c r="N2270" s="582"/>
      <c r="O2270" s="582"/>
    </row>
    <row r="2271" customHeight="1" spans="1:15">
      <c r="A2271" s="587"/>
      <c r="K2271" s="582"/>
      <c r="L2271" s="582"/>
      <c r="M2271" s="582"/>
      <c r="N2271" s="582"/>
      <c r="O2271" s="582"/>
    </row>
    <row r="2272" customHeight="1" spans="1:15">
      <c r="A2272" s="587"/>
      <c r="K2272" s="582"/>
      <c r="L2272" s="582"/>
      <c r="M2272" s="582"/>
      <c r="N2272" s="582"/>
      <c r="O2272" s="582"/>
    </row>
    <row r="2273" customHeight="1" spans="1:15">
      <c r="A2273" s="587"/>
      <c r="K2273" s="582"/>
      <c r="L2273" s="582"/>
      <c r="M2273" s="582"/>
      <c r="N2273" s="582"/>
      <c r="O2273" s="582"/>
    </row>
    <row r="2274" customHeight="1" spans="1:15">
      <c r="A2274" s="587"/>
      <c r="K2274" s="582"/>
      <c r="L2274" s="582"/>
      <c r="M2274" s="582"/>
      <c r="N2274" s="582"/>
      <c r="O2274" s="582"/>
    </row>
    <row r="2275" customHeight="1" spans="1:15">
      <c r="A2275" s="587"/>
      <c r="K2275" s="582"/>
      <c r="L2275" s="582"/>
      <c r="M2275" s="582"/>
      <c r="N2275" s="582"/>
      <c r="O2275" s="582"/>
    </row>
    <row r="2276" customHeight="1" spans="1:15">
      <c r="A2276" s="587"/>
      <c r="K2276" s="582"/>
      <c r="L2276" s="582"/>
      <c r="M2276" s="582"/>
      <c r="N2276" s="582"/>
      <c r="O2276" s="582"/>
    </row>
    <row r="2277" customHeight="1" spans="1:15">
      <c r="A2277" s="587"/>
      <c r="K2277" s="582"/>
      <c r="L2277" s="582"/>
      <c r="M2277" s="582"/>
      <c r="N2277" s="582"/>
      <c r="O2277" s="582"/>
    </row>
    <row r="2278" customHeight="1" spans="1:15">
      <c r="A2278" s="587"/>
      <c r="K2278" s="582"/>
      <c r="L2278" s="582"/>
      <c r="M2278" s="582"/>
      <c r="N2278" s="582"/>
      <c r="O2278" s="582"/>
    </row>
    <row r="2279" customHeight="1" spans="1:15">
      <c r="A2279" s="587"/>
      <c r="K2279" s="582"/>
      <c r="L2279" s="582"/>
      <c r="M2279" s="582"/>
      <c r="N2279" s="582"/>
      <c r="O2279" s="582"/>
    </row>
    <row r="2280" customHeight="1" spans="1:15">
      <c r="A2280" s="587"/>
      <c r="K2280" s="582"/>
      <c r="L2280" s="582"/>
      <c r="M2280" s="582"/>
      <c r="N2280" s="582"/>
      <c r="O2280" s="582"/>
    </row>
    <row r="2281" customHeight="1" spans="1:15">
      <c r="A2281" s="587"/>
      <c r="K2281" s="582"/>
      <c r="L2281" s="582"/>
      <c r="M2281" s="582"/>
      <c r="N2281" s="582"/>
      <c r="O2281" s="582"/>
    </row>
    <row r="2282" customHeight="1" spans="1:15">
      <c r="A2282" s="587"/>
      <c r="K2282" s="582"/>
      <c r="L2282" s="582"/>
      <c r="M2282" s="582"/>
      <c r="N2282" s="582"/>
      <c r="O2282" s="582"/>
    </row>
    <row r="2283" customHeight="1" spans="1:15">
      <c r="A2283" s="587"/>
      <c r="K2283" s="582"/>
      <c r="L2283" s="582"/>
      <c r="M2283" s="582"/>
      <c r="N2283" s="582"/>
      <c r="O2283" s="582"/>
    </row>
    <row r="2284" customHeight="1" spans="1:15">
      <c r="A2284" s="587"/>
      <c r="K2284" s="582"/>
      <c r="L2284" s="582"/>
      <c r="M2284" s="582"/>
      <c r="N2284" s="582"/>
      <c r="O2284" s="582"/>
    </row>
    <row r="2285" customHeight="1" spans="1:15">
      <c r="A2285" s="587"/>
      <c r="K2285" s="582"/>
      <c r="L2285" s="582"/>
      <c r="M2285" s="582"/>
      <c r="N2285" s="582"/>
      <c r="O2285" s="582"/>
    </row>
    <row r="2286" customHeight="1" spans="1:15">
      <c r="A2286" s="587"/>
      <c r="K2286" s="582"/>
      <c r="L2286" s="582"/>
      <c r="M2286" s="582"/>
      <c r="N2286" s="582"/>
      <c r="O2286" s="582"/>
    </row>
    <row r="2287" customHeight="1" spans="1:15">
      <c r="A2287" s="587"/>
      <c r="K2287" s="582"/>
      <c r="L2287" s="582"/>
      <c r="M2287" s="582"/>
      <c r="N2287" s="582"/>
      <c r="O2287" s="582"/>
    </row>
    <row r="2288" customHeight="1" spans="1:15">
      <c r="A2288" s="587"/>
      <c r="K2288" s="582"/>
      <c r="L2288" s="582"/>
      <c r="M2288" s="582"/>
      <c r="N2288" s="582"/>
      <c r="O2288" s="582"/>
    </row>
    <row r="2289" customHeight="1" spans="1:15">
      <c r="A2289" s="587"/>
      <c r="K2289" s="582"/>
      <c r="L2289" s="582"/>
      <c r="M2289" s="582"/>
      <c r="N2289" s="582"/>
      <c r="O2289" s="582"/>
    </row>
    <row r="2290" customHeight="1" spans="1:15">
      <c r="A2290" s="587"/>
      <c r="K2290" s="582"/>
      <c r="L2290" s="582"/>
      <c r="M2290" s="582"/>
      <c r="N2290" s="582"/>
      <c r="O2290" s="582"/>
    </row>
    <row r="2291" customHeight="1" spans="1:15">
      <c r="A2291" s="587"/>
      <c r="K2291" s="582"/>
      <c r="L2291" s="582"/>
      <c r="M2291" s="582"/>
      <c r="N2291" s="582"/>
      <c r="O2291" s="582"/>
    </row>
    <row r="2292" customHeight="1" spans="1:15">
      <c r="A2292" s="587"/>
      <c r="K2292" s="582"/>
      <c r="L2292" s="582"/>
      <c r="M2292" s="582"/>
      <c r="N2292" s="582"/>
      <c r="O2292" s="582"/>
    </row>
    <row r="2293" customHeight="1" spans="1:15">
      <c r="A2293" s="587"/>
      <c r="K2293" s="582"/>
      <c r="L2293" s="582"/>
      <c r="M2293" s="582"/>
      <c r="N2293" s="582"/>
      <c r="O2293" s="582"/>
    </row>
    <row r="2294" customHeight="1" spans="1:15">
      <c r="A2294" s="587"/>
      <c r="K2294" s="582"/>
      <c r="L2294" s="582"/>
      <c r="M2294" s="582"/>
      <c r="N2294" s="582"/>
      <c r="O2294" s="582"/>
    </row>
    <row r="2295" customHeight="1" spans="1:15">
      <c r="A2295" s="587"/>
      <c r="K2295" s="582"/>
      <c r="L2295" s="582"/>
      <c r="M2295" s="582"/>
      <c r="N2295" s="582"/>
      <c r="O2295" s="582"/>
    </row>
    <row r="2296" customHeight="1" spans="1:15">
      <c r="A2296" s="587"/>
      <c r="K2296" s="582"/>
      <c r="L2296" s="582"/>
      <c r="M2296" s="582"/>
      <c r="N2296" s="582"/>
      <c r="O2296" s="582"/>
    </row>
    <row r="2297" customHeight="1" spans="1:15">
      <c r="A2297" s="587"/>
      <c r="K2297" s="582"/>
      <c r="L2297" s="582"/>
      <c r="M2297" s="582"/>
      <c r="N2297" s="582"/>
      <c r="O2297" s="582"/>
    </row>
    <row r="2298" customHeight="1" spans="1:15">
      <c r="A2298" s="587"/>
      <c r="K2298" s="582"/>
      <c r="L2298" s="582"/>
      <c r="M2298" s="582"/>
      <c r="N2298" s="582"/>
      <c r="O2298" s="582"/>
    </row>
    <row r="2299" customHeight="1" spans="1:15">
      <c r="A2299" s="587"/>
      <c r="K2299" s="582"/>
      <c r="L2299" s="582"/>
      <c r="M2299" s="582"/>
      <c r="N2299" s="582"/>
      <c r="O2299" s="582"/>
    </row>
    <row r="2300" customHeight="1" spans="1:15">
      <c r="A2300" s="587"/>
      <c r="K2300" s="582"/>
      <c r="L2300" s="582"/>
      <c r="M2300" s="582"/>
      <c r="N2300" s="582"/>
      <c r="O2300" s="582"/>
    </row>
    <row r="2301" customHeight="1" spans="1:15">
      <c r="A2301" s="587"/>
      <c r="K2301" s="582"/>
      <c r="L2301" s="582"/>
      <c r="M2301" s="582"/>
      <c r="N2301" s="582"/>
      <c r="O2301" s="582"/>
    </row>
    <row r="2302" customHeight="1" spans="1:15">
      <c r="A2302" s="587"/>
      <c r="K2302" s="582"/>
      <c r="L2302" s="582"/>
      <c r="M2302" s="582"/>
      <c r="N2302" s="582"/>
      <c r="O2302" s="582"/>
    </row>
    <row r="2303" customHeight="1" spans="1:15">
      <c r="A2303" s="587"/>
      <c r="K2303" s="582"/>
      <c r="L2303" s="582"/>
      <c r="M2303" s="582"/>
      <c r="N2303" s="582"/>
      <c r="O2303" s="582"/>
    </row>
    <row r="2304" customHeight="1" spans="1:15">
      <c r="A2304" s="587"/>
      <c r="K2304" s="582"/>
      <c r="L2304" s="582"/>
      <c r="M2304" s="582"/>
      <c r="N2304" s="582"/>
      <c r="O2304" s="582"/>
    </row>
    <row r="2305" customHeight="1" spans="1:15">
      <c r="A2305" s="587"/>
      <c r="K2305" s="582"/>
      <c r="L2305" s="582"/>
      <c r="M2305" s="582"/>
      <c r="N2305" s="582"/>
      <c r="O2305" s="582"/>
    </row>
    <row r="2306" customHeight="1" spans="1:15">
      <c r="A2306" s="587"/>
      <c r="K2306" s="582"/>
      <c r="L2306" s="582"/>
      <c r="M2306" s="582"/>
      <c r="N2306" s="582"/>
      <c r="O2306" s="582"/>
    </row>
    <row r="2307" customHeight="1" spans="1:15">
      <c r="A2307" s="587"/>
      <c r="K2307" s="582"/>
      <c r="L2307" s="582"/>
      <c r="M2307" s="582"/>
      <c r="N2307" s="582"/>
      <c r="O2307" s="582"/>
    </row>
    <row r="2308" customHeight="1" spans="1:15">
      <c r="A2308" s="587"/>
      <c r="K2308" s="582"/>
      <c r="L2308" s="582"/>
      <c r="M2308" s="582"/>
      <c r="N2308" s="582"/>
      <c r="O2308" s="582"/>
    </row>
    <row r="2309" customHeight="1" spans="1:15">
      <c r="A2309" s="587"/>
      <c r="K2309" s="582"/>
      <c r="L2309" s="582"/>
      <c r="M2309" s="582"/>
      <c r="N2309" s="582"/>
      <c r="O2309" s="582"/>
    </row>
    <row r="2310" customHeight="1" spans="1:15">
      <c r="A2310" s="587"/>
      <c r="K2310" s="582"/>
      <c r="L2310" s="582"/>
      <c r="M2310" s="582"/>
      <c r="N2310" s="582"/>
      <c r="O2310" s="582"/>
    </row>
    <row r="2311" customHeight="1" spans="1:15">
      <c r="A2311" s="587"/>
      <c r="K2311" s="582"/>
      <c r="L2311" s="582"/>
      <c r="M2311" s="582"/>
      <c r="N2311" s="582"/>
      <c r="O2311" s="582"/>
    </row>
    <row r="2312" customHeight="1" spans="1:15">
      <c r="A2312" s="587"/>
      <c r="K2312" s="582"/>
      <c r="L2312" s="582"/>
      <c r="M2312" s="582"/>
      <c r="N2312" s="582"/>
      <c r="O2312" s="582"/>
    </row>
    <row r="2313" customHeight="1" spans="1:15">
      <c r="A2313" s="587"/>
      <c r="K2313" s="582"/>
      <c r="L2313" s="582"/>
      <c r="M2313" s="582"/>
      <c r="N2313" s="582"/>
      <c r="O2313" s="582"/>
    </row>
    <row r="2314" customHeight="1" spans="1:15">
      <c r="A2314" s="587"/>
      <c r="K2314" s="582"/>
      <c r="L2314" s="582"/>
      <c r="M2314" s="582"/>
      <c r="N2314" s="582"/>
      <c r="O2314" s="582"/>
    </row>
    <row r="2315" customHeight="1" spans="1:15">
      <c r="A2315" s="587"/>
      <c r="K2315" s="582"/>
      <c r="L2315" s="582"/>
      <c r="M2315" s="582"/>
      <c r="N2315" s="582"/>
      <c r="O2315" s="582"/>
    </row>
    <row r="2316" customHeight="1" spans="1:15">
      <c r="A2316" s="587"/>
      <c r="K2316" s="582"/>
      <c r="L2316" s="582"/>
      <c r="M2316" s="582"/>
      <c r="N2316" s="582"/>
      <c r="O2316" s="582"/>
    </row>
    <row r="2317" customHeight="1" spans="1:15">
      <c r="A2317" s="587"/>
      <c r="K2317" s="582"/>
      <c r="L2317" s="582"/>
      <c r="M2317" s="582"/>
      <c r="N2317" s="582"/>
      <c r="O2317" s="582"/>
    </row>
    <row r="2318" customHeight="1" spans="1:15">
      <c r="A2318" s="587"/>
      <c r="K2318" s="582"/>
      <c r="L2318" s="582"/>
      <c r="M2318" s="582"/>
      <c r="N2318" s="582"/>
      <c r="O2318" s="582"/>
    </row>
    <row r="2319" customHeight="1" spans="1:15">
      <c r="A2319" s="587"/>
      <c r="K2319" s="582"/>
      <c r="L2319" s="582"/>
      <c r="M2319" s="582"/>
      <c r="N2319" s="582"/>
      <c r="O2319" s="582"/>
    </row>
    <row r="2320" customHeight="1" spans="1:15">
      <c r="A2320" s="587"/>
      <c r="K2320" s="582"/>
      <c r="L2320" s="582"/>
      <c r="M2320" s="582"/>
      <c r="N2320" s="582"/>
      <c r="O2320" s="582"/>
    </row>
    <row r="2321" customHeight="1" spans="1:15">
      <c r="A2321" s="587"/>
      <c r="K2321" s="582"/>
      <c r="L2321" s="582"/>
      <c r="M2321" s="582"/>
      <c r="N2321" s="582"/>
      <c r="O2321" s="582"/>
    </row>
    <row r="2322" customHeight="1" spans="1:15">
      <c r="A2322" s="587"/>
      <c r="K2322" s="582"/>
      <c r="L2322" s="582"/>
      <c r="M2322" s="582"/>
      <c r="N2322" s="582"/>
      <c r="O2322" s="582"/>
    </row>
    <row r="2323" customHeight="1" spans="1:15">
      <c r="A2323" s="587"/>
      <c r="K2323" s="582"/>
      <c r="L2323" s="582"/>
      <c r="M2323" s="582"/>
      <c r="N2323" s="582"/>
      <c r="O2323" s="582"/>
    </row>
    <row r="2324" customHeight="1" spans="1:15">
      <c r="A2324" s="587"/>
      <c r="K2324" s="582"/>
      <c r="L2324" s="582"/>
      <c r="M2324" s="582"/>
      <c r="N2324" s="582"/>
      <c r="O2324" s="582"/>
    </row>
    <row r="2325" customHeight="1" spans="1:15">
      <c r="A2325" s="587"/>
      <c r="K2325" s="582"/>
      <c r="L2325" s="582"/>
      <c r="M2325" s="582"/>
      <c r="N2325" s="582"/>
      <c r="O2325" s="582"/>
    </row>
    <row r="2326" customHeight="1" spans="1:15">
      <c r="A2326" s="587"/>
      <c r="K2326" s="582"/>
      <c r="L2326" s="582"/>
      <c r="M2326" s="582"/>
      <c r="N2326" s="582"/>
      <c r="O2326" s="582"/>
    </row>
    <row r="2327" customHeight="1" spans="1:15">
      <c r="A2327" s="587"/>
      <c r="K2327" s="582"/>
      <c r="L2327" s="582"/>
      <c r="M2327" s="582"/>
      <c r="N2327" s="582"/>
      <c r="O2327" s="582"/>
    </row>
    <row r="2328" customHeight="1" spans="1:15">
      <c r="A2328" s="587"/>
      <c r="K2328" s="582"/>
      <c r="L2328" s="582"/>
      <c r="M2328" s="582"/>
      <c r="N2328" s="582"/>
      <c r="O2328" s="582"/>
    </row>
    <row r="2329" customHeight="1" spans="1:15">
      <c r="A2329" s="587"/>
      <c r="K2329" s="582"/>
      <c r="L2329" s="582"/>
      <c r="M2329" s="582"/>
      <c r="N2329" s="582"/>
      <c r="O2329" s="582"/>
    </row>
    <row r="2330" customHeight="1" spans="1:15">
      <c r="A2330" s="587"/>
      <c r="K2330" s="582"/>
      <c r="L2330" s="582"/>
      <c r="M2330" s="582"/>
      <c r="N2330" s="582"/>
      <c r="O2330" s="582"/>
    </row>
    <row r="2331" customHeight="1" spans="1:15">
      <c r="A2331" s="587"/>
      <c r="K2331" s="582"/>
      <c r="L2331" s="582"/>
      <c r="M2331" s="582"/>
      <c r="N2331" s="582"/>
      <c r="O2331" s="582"/>
    </row>
    <row r="2332" customHeight="1" spans="1:15">
      <c r="A2332" s="587"/>
      <c r="K2332" s="582"/>
      <c r="L2332" s="582"/>
      <c r="M2332" s="582"/>
      <c r="N2332" s="582"/>
      <c r="O2332" s="582"/>
    </row>
    <row r="2333" customHeight="1" spans="1:15">
      <c r="A2333" s="587"/>
      <c r="K2333" s="582"/>
      <c r="L2333" s="582"/>
      <c r="M2333" s="582"/>
      <c r="N2333" s="582"/>
      <c r="O2333" s="582"/>
    </row>
    <row r="2334" customHeight="1" spans="1:15">
      <c r="A2334" s="587"/>
      <c r="K2334" s="582"/>
      <c r="L2334" s="582"/>
      <c r="M2334" s="582"/>
      <c r="N2334" s="582"/>
      <c r="O2334" s="582"/>
    </row>
    <row r="2335" customHeight="1" spans="1:15">
      <c r="A2335" s="587"/>
      <c r="K2335" s="582"/>
      <c r="L2335" s="582"/>
      <c r="M2335" s="582"/>
      <c r="N2335" s="582"/>
      <c r="O2335" s="582"/>
    </row>
    <row r="2336" customHeight="1" spans="1:15">
      <c r="A2336" s="587"/>
      <c r="K2336" s="582"/>
      <c r="L2336" s="582"/>
      <c r="M2336" s="582"/>
      <c r="N2336" s="582"/>
      <c r="O2336" s="582"/>
    </row>
    <row r="2337" customHeight="1" spans="1:15">
      <c r="A2337" s="587"/>
      <c r="K2337" s="582"/>
      <c r="L2337" s="582"/>
      <c r="M2337" s="582"/>
      <c r="N2337" s="582"/>
      <c r="O2337" s="582"/>
    </row>
    <row r="2338" customHeight="1" spans="1:15">
      <c r="A2338" s="587"/>
      <c r="K2338" s="582"/>
      <c r="L2338" s="582"/>
      <c r="M2338" s="582"/>
      <c r="N2338" s="582"/>
      <c r="O2338" s="582"/>
    </row>
    <row r="2339" customHeight="1" spans="1:15">
      <c r="A2339" s="587"/>
      <c r="K2339" s="582"/>
      <c r="L2339" s="582"/>
      <c r="M2339" s="582"/>
      <c r="N2339" s="582"/>
      <c r="O2339" s="582"/>
    </row>
    <row r="2340" customHeight="1" spans="1:15">
      <c r="A2340" s="587"/>
      <c r="K2340" s="582"/>
      <c r="L2340" s="582"/>
      <c r="M2340" s="582"/>
      <c r="N2340" s="582"/>
      <c r="O2340" s="582"/>
    </row>
    <row r="2341" customHeight="1" spans="1:15">
      <c r="A2341" s="587"/>
      <c r="K2341" s="582"/>
      <c r="L2341" s="582"/>
      <c r="M2341" s="582"/>
      <c r="N2341" s="582"/>
      <c r="O2341" s="582"/>
    </row>
    <row r="2342" customHeight="1" spans="1:15">
      <c r="A2342" s="587"/>
      <c r="K2342" s="582"/>
      <c r="L2342" s="582"/>
      <c r="M2342" s="582"/>
      <c r="N2342" s="582"/>
      <c r="O2342" s="582"/>
    </row>
    <row r="2343" customHeight="1" spans="1:15">
      <c r="A2343" s="587"/>
      <c r="K2343" s="582"/>
      <c r="L2343" s="582"/>
      <c r="M2343" s="582"/>
      <c r="N2343" s="582"/>
      <c r="O2343" s="582"/>
    </row>
    <row r="2344" customHeight="1" spans="1:15">
      <c r="A2344" s="587"/>
      <c r="K2344" s="582"/>
      <c r="L2344" s="582"/>
      <c r="M2344" s="582"/>
      <c r="N2344" s="582"/>
      <c r="O2344" s="582"/>
    </row>
    <row r="2345" customHeight="1" spans="1:15">
      <c r="A2345" s="587"/>
      <c r="K2345" s="582"/>
      <c r="L2345" s="582"/>
      <c r="M2345" s="582"/>
      <c r="N2345" s="582"/>
      <c r="O2345" s="582"/>
    </row>
    <row r="2346" customHeight="1" spans="1:15">
      <c r="A2346" s="587"/>
      <c r="K2346" s="582"/>
      <c r="L2346" s="582"/>
      <c r="M2346" s="582"/>
      <c r="N2346" s="582"/>
      <c r="O2346" s="582"/>
    </row>
    <row r="2347" customHeight="1" spans="1:15">
      <c r="A2347" s="587"/>
      <c r="K2347" s="582"/>
      <c r="L2347" s="582"/>
      <c r="M2347" s="582"/>
      <c r="N2347" s="582"/>
      <c r="O2347" s="582"/>
    </row>
    <row r="2348" customHeight="1" spans="1:15">
      <c r="A2348" s="587"/>
      <c r="K2348" s="582"/>
      <c r="L2348" s="582"/>
      <c r="M2348" s="582"/>
      <c r="N2348" s="582"/>
      <c r="O2348" s="582"/>
    </row>
    <row r="2349" customHeight="1" spans="1:15">
      <c r="A2349" s="587"/>
      <c r="K2349" s="582"/>
      <c r="L2349" s="582"/>
      <c r="M2349" s="582"/>
      <c r="N2349" s="582"/>
      <c r="O2349" s="582"/>
    </row>
    <row r="2350" customHeight="1" spans="1:15">
      <c r="A2350" s="587"/>
      <c r="K2350" s="582"/>
      <c r="L2350" s="582"/>
      <c r="M2350" s="582"/>
      <c r="N2350" s="582"/>
      <c r="O2350" s="582"/>
    </row>
    <row r="2351" customHeight="1" spans="1:15">
      <c r="A2351" s="587"/>
      <c r="K2351" s="582"/>
      <c r="L2351" s="582"/>
      <c r="M2351" s="582"/>
      <c r="N2351" s="582"/>
      <c r="O2351" s="582"/>
    </row>
    <row r="2352" customHeight="1" spans="1:15">
      <c r="A2352" s="587"/>
      <c r="K2352" s="582"/>
      <c r="L2352" s="582"/>
      <c r="M2352" s="582"/>
      <c r="N2352" s="582"/>
      <c r="O2352" s="582"/>
    </row>
    <row r="2353" customHeight="1" spans="1:15">
      <c r="A2353" s="587"/>
      <c r="K2353" s="582"/>
      <c r="L2353" s="582"/>
      <c r="M2353" s="582"/>
      <c r="N2353" s="582"/>
      <c r="O2353" s="582"/>
    </row>
    <row r="2354" customHeight="1" spans="1:15">
      <c r="A2354" s="587"/>
      <c r="K2354" s="582"/>
      <c r="L2354" s="582"/>
      <c r="M2354" s="582"/>
      <c r="N2354" s="582"/>
      <c r="O2354" s="582"/>
    </row>
    <row r="2355" customHeight="1" spans="1:15">
      <c r="A2355" s="587"/>
      <c r="K2355" s="582"/>
      <c r="L2355" s="582"/>
      <c r="M2355" s="582"/>
      <c r="N2355" s="582"/>
      <c r="O2355" s="582"/>
    </row>
    <row r="2356" customHeight="1" spans="1:15">
      <c r="A2356" s="587"/>
      <c r="K2356" s="582"/>
      <c r="L2356" s="582"/>
      <c r="M2356" s="582"/>
      <c r="N2356" s="582"/>
      <c r="O2356" s="582"/>
    </row>
    <row r="2357" customHeight="1" spans="1:15">
      <c r="A2357" s="587"/>
      <c r="K2357" s="582"/>
      <c r="L2357" s="582"/>
      <c r="M2357" s="582"/>
      <c r="N2357" s="582"/>
      <c r="O2357" s="582"/>
    </row>
    <row r="2358" customHeight="1" spans="1:15">
      <c r="A2358" s="587"/>
      <c r="K2358" s="582"/>
      <c r="L2358" s="582"/>
      <c r="M2358" s="582"/>
      <c r="N2358" s="582"/>
      <c r="O2358" s="582"/>
    </row>
    <row r="2359" customHeight="1" spans="1:15">
      <c r="A2359" s="587"/>
      <c r="K2359" s="582"/>
      <c r="L2359" s="582"/>
      <c r="M2359" s="582"/>
      <c r="N2359" s="582"/>
      <c r="O2359" s="582"/>
    </row>
    <row r="2360" customHeight="1" spans="1:15">
      <c r="A2360" s="587"/>
      <c r="K2360" s="582"/>
      <c r="L2360" s="582"/>
      <c r="M2360" s="582"/>
      <c r="N2360" s="582"/>
      <c r="O2360" s="582"/>
    </row>
    <row r="2361" customHeight="1" spans="1:15">
      <c r="A2361" s="587"/>
      <c r="K2361" s="582"/>
      <c r="L2361" s="582"/>
      <c r="M2361" s="582"/>
      <c r="N2361" s="582"/>
      <c r="O2361" s="582"/>
    </row>
    <row r="2362" customHeight="1" spans="1:15">
      <c r="A2362" s="587"/>
      <c r="K2362" s="582"/>
      <c r="L2362" s="582"/>
      <c r="M2362" s="582"/>
      <c r="N2362" s="582"/>
      <c r="O2362" s="582"/>
    </row>
    <row r="2363" customHeight="1" spans="1:15">
      <c r="A2363" s="587"/>
      <c r="K2363" s="582"/>
      <c r="L2363" s="582"/>
      <c r="M2363" s="582"/>
      <c r="N2363" s="582"/>
      <c r="O2363" s="582"/>
    </row>
    <row r="2364" customHeight="1" spans="1:15">
      <c r="A2364" s="587"/>
      <c r="K2364" s="582"/>
      <c r="L2364" s="582"/>
      <c r="M2364" s="582"/>
      <c r="N2364" s="582"/>
      <c r="O2364" s="582"/>
    </row>
    <row r="2365" customHeight="1" spans="1:15">
      <c r="A2365" s="587"/>
      <c r="K2365" s="582"/>
      <c r="L2365" s="582"/>
      <c r="M2365" s="582"/>
      <c r="N2365" s="582"/>
      <c r="O2365" s="582"/>
    </row>
    <row r="2366" customHeight="1" spans="1:15">
      <c r="A2366" s="587"/>
      <c r="K2366" s="582"/>
      <c r="L2366" s="582"/>
      <c r="M2366" s="582"/>
      <c r="N2366" s="582"/>
      <c r="O2366" s="582"/>
    </row>
    <row r="2367" customHeight="1" spans="1:15">
      <c r="A2367" s="587"/>
      <c r="K2367" s="582"/>
      <c r="L2367" s="582"/>
      <c r="M2367" s="582"/>
      <c r="N2367" s="582"/>
      <c r="O2367" s="582"/>
    </row>
    <row r="2368" customHeight="1" spans="1:15">
      <c r="A2368" s="587"/>
      <c r="K2368" s="582"/>
      <c r="L2368" s="582"/>
      <c r="M2368" s="582"/>
      <c r="N2368" s="582"/>
      <c r="O2368" s="582"/>
    </row>
    <row r="2369" customHeight="1" spans="1:15">
      <c r="A2369" s="587"/>
      <c r="K2369" s="582"/>
      <c r="L2369" s="582"/>
      <c r="M2369" s="582"/>
      <c r="N2369" s="582"/>
      <c r="O2369" s="582"/>
    </row>
    <row r="2370" customHeight="1" spans="1:15">
      <c r="A2370" s="587"/>
      <c r="K2370" s="582"/>
      <c r="L2370" s="582"/>
      <c r="M2370" s="582"/>
      <c r="N2370" s="582"/>
      <c r="O2370" s="582"/>
    </row>
    <row r="2371" customHeight="1" spans="1:15">
      <c r="A2371" s="587"/>
      <c r="K2371" s="582"/>
      <c r="L2371" s="582"/>
      <c r="M2371" s="582"/>
      <c r="N2371" s="582"/>
      <c r="O2371" s="582"/>
    </row>
    <row r="2372" customHeight="1" spans="1:15">
      <c r="A2372" s="587"/>
      <c r="K2372" s="582"/>
      <c r="L2372" s="582"/>
      <c r="M2372" s="582"/>
      <c r="N2372" s="582"/>
      <c r="O2372" s="582"/>
    </row>
    <row r="2373" customHeight="1" spans="1:15">
      <c r="A2373" s="587"/>
      <c r="K2373" s="582"/>
      <c r="L2373" s="582"/>
      <c r="M2373" s="582"/>
      <c r="N2373" s="582"/>
      <c r="O2373" s="582"/>
    </row>
    <row r="2374" customHeight="1" spans="1:15">
      <c r="A2374" s="587"/>
      <c r="K2374" s="582"/>
      <c r="L2374" s="582"/>
      <c r="M2374" s="582"/>
      <c r="N2374" s="582"/>
      <c r="O2374" s="582"/>
    </row>
    <row r="2375" customHeight="1" spans="1:15">
      <c r="A2375" s="587"/>
      <c r="K2375" s="582"/>
      <c r="L2375" s="582"/>
      <c r="M2375" s="582"/>
      <c r="N2375" s="582"/>
      <c r="O2375" s="582"/>
    </row>
    <row r="2376" customHeight="1" spans="1:15">
      <c r="A2376" s="587"/>
      <c r="K2376" s="582"/>
      <c r="L2376" s="582"/>
      <c r="M2376" s="582"/>
      <c r="N2376" s="582"/>
      <c r="O2376" s="582"/>
    </row>
    <row r="2377" customHeight="1" spans="1:15">
      <c r="A2377" s="587"/>
      <c r="K2377" s="582"/>
      <c r="L2377" s="582"/>
      <c r="M2377" s="582"/>
      <c r="N2377" s="582"/>
      <c r="O2377" s="582"/>
    </row>
    <row r="2378" customHeight="1" spans="1:15">
      <c r="A2378" s="587"/>
      <c r="K2378" s="582"/>
      <c r="L2378" s="582"/>
      <c r="M2378" s="582"/>
      <c r="N2378" s="582"/>
      <c r="O2378" s="582"/>
    </row>
    <row r="2379" customHeight="1" spans="1:15">
      <c r="A2379" s="587"/>
      <c r="K2379" s="582"/>
      <c r="L2379" s="582"/>
      <c r="M2379" s="582"/>
      <c r="N2379" s="582"/>
      <c r="O2379" s="582"/>
    </row>
    <row r="2380" customHeight="1" spans="1:15">
      <c r="A2380" s="587"/>
      <c r="K2380" s="582"/>
      <c r="L2380" s="582"/>
      <c r="M2380" s="582"/>
      <c r="N2380" s="582"/>
      <c r="O2380" s="582"/>
    </row>
    <row r="2381" customHeight="1" spans="1:15">
      <c r="A2381" s="587"/>
      <c r="K2381" s="582"/>
      <c r="L2381" s="582"/>
      <c r="M2381" s="582"/>
      <c r="N2381" s="582"/>
      <c r="O2381" s="582"/>
    </row>
    <row r="2382" customHeight="1" spans="1:15">
      <c r="A2382" s="587"/>
      <c r="K2382" s="582"/>
      <c r="L2382" s="582"/>
      <c r="M2382" s="582"/>
      <c r="N2382" s="582"/>
      <c r="O2382" s="582"/>
    </row>
    <row r="2383" customHeight="1" spans="1:15">
      <c r="A2383" s="587"/>
      <c r="K2383" s="582"/>
      <c r="L2383" s="582"/>
      <c r="M2383" s="582"/>
      <c r="N2383" s="582"/>
      <c r="O2383" s="582"/>
    </row>
    <row r="2384" customHeight="1" spans="1:15">
      <c r="A2384" s="587"/>
      <c r="K2384" s="582"/>
      <c r="L2384" s="582"/>
      <c r="M2384" s="582"/>
      <c r="N2384" s="582"/>
      <c r="O2384" s="582"/>
    </row>
    <row r="2385" customHeight="1" spans="1:15">
      <c r="A2385" s="587"/>
      <c r="K2385" s="582"/>
      <c r="L2385" s="582"/>
      <c r="M2385" s="582"/>
      <c r="N2385" s="582"/>
      <c r="O2385" s="582"/>
    </row>
    <row r="2386" customHeight="1" spans="1:15">
      <c r="A2386" s="587"/>
      <c r="K2386" s="582"/>
      <c r="L2386" s="582"/>
      <c r="M2386" s="582"/>
      <c r="N2386" s="582"/>
      <c r="O2386" s="582"/>
    </row>
    <row r="2387" customHeight="1" spans="1:15">
      <c r="A2387" s="587"/>
      <c r="K2387" s="582"/>
      <c r="L2387" s="582"/>
      <c r="M2387" s="582"/>
      <c r="N2387" s="582"/>
      <c r="O2387" s="582"/>
    </row>
    <row r="2388" customHeight="1" spans="1:15">
      <c r="A2388" s="587"/>
      <c r="K2388" s="582"/>
      <c r="L2388" s="582"/>
      <c r="M2388" s="582"/>
      <c r="N2388" s="582"/>
      <c r="O2388" s="582"/>
    </row>
    <row r="2389" customHeight="1" spans="1:15">
      <c r="A2389" s="587"/>
      <c r="K2389" s="582"/>
      <c r="L2389" s="582"/>
      <c r="M2389" s="582"/>
      <c r="N2389" s="582"/>
      <c r="O2389" s="582"/>
    </row>
    <row r="2390" customHeight="1" spans="1:15">
      <c r="A2390" s="587"/>
      <c r="K2390" s="582"/>
      <c r="L2390" s="582"/>
      <c r="M2390" s="582"/>
      <c r="N2390" s="582"/>
      <c r="O2390" s="582"/>
    </row>
    <row r="2391" customHeight="1" spans="1:15">
      <c r="A2391" s="587"/>
      <c r="K2391" s="582"/>
      <c r="L2391" s="582"/>
      <c r="M2391" s="582"/>
      <c r="N2391" s="582"/>
      <c r="O2391" s="582"/>
    </row>
    <row r="2392" customHeight="1" spans="1:15">
      <c r="A2392" s="587"/>
      <c r="K2392" s="582"/>
      <c r="L2392" s="582"/>
      <c r="M2392" s="582"/>
      <c r="N2392" s="582"/>
      <c r="O2392" s="582"/>
    </row>
    <row r="2393" customHeight="1" spans="1:15">
      <c r="A2393" s="587"/>
      <c r="K2393" s="582"/>
      <c r="L2393" s="582"/>
      <c r="M2393" s="582"/>
      <c r="N2393" s="582"/>
      <c r="O2393" s="582"/>
    </row>
    <row r="2394" customHeight="1" spans="1:15">
      <c r="A2394" s="587"/>
      <c r="K2394" s="582"/>
      <c r="L2394" s="582"/>
      <c r="M2394" s="582"/>
      <c r="N2394" s="582"/>
      <c r="O2394" s="582"/>
    </row>
    <row r="2395" customHeight="1" spans="1:15">
      <c r="A2395" s="587"/>
      <c r="K2395" s="582"/>
      <c r="L2395" s="582"/>
      <c r="M2395" s="582"/>
      <c r="N2395" s="582"/>
      <c r="O2395" s="582"/>
    </row>
    <row r="2396" customHeight="1" spans="1:15">
      <c r="A2396" s="587"/>
      <c r="K2396" s="582"/>
      <c r="L2396" s="582"/>
      <c r="M2396" s="582"/>
      <c r="N2396" s="582"/>
      <c r="O2396" s="582"/>
    </row>
    <row r="2397" customHeight="1" spans="1:15">
      <c r="A2397" s="587"/>
      <c r="K2397" s="582"/>
      <c r="L2397" s="582"/>
      <c r="M2397" s="582"/>
      <c r="N2397" s="582"/>
      <c r="O2397" s="582"/>
    </row>
    <row r="2398" customHeight="1" spans="1:15">
      <c r="A2398" s="587"/>
      <c r="K2398" s="582"/>
      <c r="L2398" s="582"/>
      <c r="M2398" s="582"/>
      <c r="N2398" s="582"/>
      <c r="O2398" s="582"/>
    </row>
    <row r="2399" customHeight="1" spans="1:15">
      <c r="A2399" s="587"/>
      <c r="K2399" s="582"/>
      <c r="L2399" s="582"/>
      <c r="M2399" s="582"/>
      <c r="N2399" s="582"/>
      <c r="O2399" s="582"/>
    </row>
    <row r="2400" customHeight="1" spans="1:15">
      <c r="A2400" s="587"/>
      <c r="K2400" s="582"/>
      <c r="L2400" s="582"/>
      <c r="M2400" s="582"/>
      <c r="N2400" s="582"/>
      <c r="O2400" s="582"/>
    </row>
    <row r="2401" customHeight="1" spans="1:15">
      <c r="A2401" s="587"/>
      <c r="K2401" s="582"/>
      <c r="L2401" s="582"/>
      <c r="M2401" s="582"/>
      <c r="N2401" s="582"/>
      <c r="O2401" s="582"/>
    </row>
    <row r="2402" customHeight="1" spans="1:15">
      <c r="A2402" s="587"/>
      <c r="K2402" s="582"/>
      <c r="L2402" s="582"/>
      <c r="M2402" s="582"/>
      <c r="N2402" s="582"/>
      <c r="O2402" s="582"/>
    </row>
    <row r="2403" customHeight="1" spans="1:15">
      <c r="A2403" s="587"/>
      <c r="K2403" s="582"/>
      <c r="L2403" s="582"/>
      <c r="M2403" s="582"/>
      <c r="N2403" s="582"/>
      <c r="O2403" s="582"/>
    </row>
    <row r="2404" customHeight="1" spans="1:15">
      <c r="A2404" s="587"/>
      <c r="K2404" s="582"/>
      <c r="L2404" s="582"/>
      <c r="M2404" s="582"/>
      <c r="N2404" s="582"/>
      <c r="O2404" s="582"/>
    </row>
    <row r="2405" customHeight="1" spans="1:15">
      <c r="A2405" s="587"/>
      <c r="K2405" s="582"/>
      <c r="L2405" s="582"/>
      <c r="M2405" s="582"/>
      <c r="N2405" s="582"/>
      <c r="O2405" s="582"/>
    </row>
    <row r="2406" customHeight="1" spans="1:15">
      <c r="A2406" s="587"/>
      <c r="K2406" s="582"/>
      <c r="L2406" s="582"/>
      <c r="M2406" s="582"/>
      <c r="N2406" s="582"/>
      <c r="O2406" s="582"/>
    </row>
    <row r="2407" customHeight="1" spans="1:15">
      <c r="A2407" s="587"/>
      <c r="K2407" s="582"/>
      <c r="L2407" s="582"/>
      <c r="M2407" s="582"/>
      <c r="N2407" s="582"/>
      <c r="O2407" s="582"/>
    </row>
    <row r="2408" customHeight="1" spans="1:15">
      <c r="A2408" s="587"/>
      <c r="K2408" s="582"/>
      <c r="L2408" s="582"/>
      <c r="M2408" s="582"/>
      <c r="N2408" s="582"/>
      <c r="O2408" s="582"/>
    </row>
    <row r="2409" customHeight="1" spans="1:15">
      <c r="A2409" s="587"/>
      <c r="K2409" s="582"/>
      <c r="L2409" s="582"/>
      <c r="M2409" s="582"/>
      <c r="N2409" s="582"/>
      <c r="O2409" s="582"/>
    </row>
    <row r="2410" customHeight="1" spans="1:15">
      <c r="A2410" s="587"/>
      <c r="K2410" s="582"/>
      <c r="L2410" s="582"/>
      <c r="M2410" s="582"/>
      <c r="N2410" s="582"/>
      <c r="O2410" s="582"/>
    </row>
    <row r="2411" customHeight="1" spans="1:15">
      <c r="A2411" s="587"/>
      <c r="K2411" s="582"/>
      <c r="L2411" s="582"/>
      <c r="M2411" s="582"/>
      <c r="N2411" s="582"/>
      <c r="O2411" s="582"/>
    </row>
    <row r="2412" customHeight="1" spans="1:15">
      <c r="A2412" s="587"/>
      <c r="K2412" s="582"/>
      <c r="L2412" s="582"/>
      <c r="M2412" s="582"/>
      <c r="N2412" s="582"/>
      <c r="O2412" s="582"/>
    </row>
    <row r="2413" customHeight="1" spans="1:15">
      <c r="A2413" s="587"/>
      <c r="K2413" s="582"/>
      <c r="L2413" s="582"/>
      <c r="M2413" s="582"/>
      <c r="N2413" s="582"/>
      <c r="O2413" s="582"/>
    </row>
    <row r="2414" customHeight="1" spans="1:15">
      <c r="A2414" s="587"/>
      <c r="K2414" s="582"/>
      <c r="L2414" s="582"/>
      <c r="M2414" s="582"/>
      <c r="N2414" s="582"/>
      <c r="O2414" s="582"/>
    </row>
    <row r="2415" customHeight="1" spans="1:15">
      <c r="A2415" s="587"/>
      <c r="K2415" s="582"/>
      <c r="L2415" s="582"/>
      <c r="M2415" s="582"/>
      <c r="N2415" s="582"/>
      <c r="O2415" s="582"/>
    </row>
    <row r="2416" customHeight="1" spans="1:15">
      <c r="A2416" s="587"/>
      <c r="K2416" s="582"/>
      <c r="L2416" s="582"/>
      <c r="M2416" s="582"/>
      <c r="N2416" s="582"/>
      <c r="O2416" s="582"/>
    </row>
    <row r="2417" customHeight="1" spans="1:15">
      <c r="A2417" s="587"/>
      <c r="K2417" s="582"/>
      <c r="L2417" s="582"/>
      <c r="M2417" s="582"/>
      <c r="N2417" s="582"/>
      <c r="O2417" s="582"/>
    </row>
    <row r="2418" customHeight="1" spans="1:15">
      <c r="A2418" s="587"/>
      <c r="K2418" s="582"/>
      <c r="L2418" s="582"/>
      <c r="M2418" s="582"/>
      <c r="N2418" s="582"/>
      <c r="O2418" s="582"/>
    </row>
    <row r="2419" customHeight="1" spans="1:15">
      <c r="A2419" s="587"/>
      <c r="K2419" s="582"/>
      <c r="L2419" s="582"/>
      <c r="M2419" s="582"/>
      <c r="N2419" s="582"/>
      <c r="O2419" s="582"/>
    </row>
    <row r="2420" customHeight="1" spans="1:15">
      <c r="A2420" s="587"/>
      <c r="K2420" s="582"/>
      <c r="L2420" s="582"/>
      <c r="M2420" s="582"/>
      <c r="N2420" s="582"/>
      <c r="O2420" s="582"/>
    </row>
    <row r="2421" customHeight="1" spans="1:15">
      <c r="A2421" s="587"/>
      <c r="K2421" s="582"/>
      <c r="L2421" s="582"/>
      <c r="M2421" s="582"/>
      <c r="N2421" s="582"/>
      <c r="O2421" s="582"/>
    </row>
    <row r="2422" customHeight="1" spans="1:15">
      <c r="A2422" s="587"/>
      <c r="K2422" s="582"/>
      <c r="L2422" s="582"/>
      <c r="M2422" s="582"/>
      <c r="N2422" s="582"/>
      <c r="O2422" s="582"/>
    </row>
    <row r="2423" customHeight="1" spans="1:15">
      <c r="A2423" s="587"/>
      <c r="K2423" s="582"/>
      <c r="L2423" s="582"/>
      <c r="M2423" s="582"/>
      <c r="N2423" s="582"/>
      <c r="O2423" s="582"/>
    </row>
    <row r="2424" customHeight="1" spans="1:15">
      <c r="A2424" s="587"/>
      <c r="K2424" s="582"/>
      <c r="L2424" s="582"/>
      <c r="M2424" s="582"/>
      <c r="N2424" s="582"/>
      <c r="O2424" s="582"/>
    </row>
    <row r="2425" customHeight="1" spans="1:15">
      <c r="A2425" s="587"/>
      <c r="K2425" s="582"/>
      <c r="L2425" s="582"/>
      <c r="M2425" s="582"/>
      <c r="N2425" s="582"/>
      <c r="O2425" s="582"/>
    </row>
    <row r="2426" customHeight="1" spans="1:15">
      <c r="A2426" s="587"/>
      <c r="K2426" s="582"/>
      <c r="L2426" s="582"/>
      <c r="M2426" s="582"/>
      <c r="N2426" s="582"/>
      <c r="O2426" s="582"/>
    </row>
    <row r="2427" customHeight="1" spans="1:15">
      <c r="A2427" s="587"/>
      <c r="K2427" s="582"/>
      <c r="L2427" s="582"/>
      <c r="M2427" s="582"/>
      <c r="N2427" s="582"/>
      <c r="O2427" s="582"/>
    </row>
    <row r="2428" customHeight="1" spans="1:15">
      <c r="A2428" s="587"/>
      <c r="K2428" s="582"/>
      <c r="L2428" s="582"/>
      <c r="M2428" s="582"/>
      <c r="N2428" s="582"/>
      <c r="O2428" s="582"/>
    </row>
    <row r="2429" customHeight="1" spans="1:15">
      <c r="A2429" s="587"/>
      <c r="K2429" s="582"/>
      <c r="L2429" s="582"/>
      <c r="M2429" s="582"/>
      <c r="N2429" s="582"/>
      <c r="O2429" s="582"/>
    </row>
    <row r="2430" customHeight="1" spans="1:15">
      <c r="A2430" s="587"/>
      <c r="K2430" s="582"/>
      <c r="L2430" s="582"/>
      <c r="M2430" s="582"/>
      <c r="N2430" s="582"/>
      <c r="O2430" s="582"/>
    </row>
    <row r="2431" customHeight="1" spans="1:15">
      <c r="A2431" s="587"/>
      <c r="K2431" s="582"/>
      <c r="L2431" s="582"/>
      <c r="M2431" s="582"/>
      <c r="N2431" s="582"/>
      <c r="O2431" s="582"/>
    </row>
    <row r="2432" customHeight="1" spans="1:15">
      <c r="A2432" s="587"/>
      <c r="K2432" s="582"/>
      <c r="L2432" s="582"/>
      <c r="M2432" s="582"/>
      <c r="N2432" s="582"/>
      <c r="O2432" s="582"/>
    </row>
    <row r="2433" customHeight="1" spans="1:15">
      <c r="A2433" s="587"/>
      <c r="K2433" s="582"/>
      <c r="L2433" s="582"/>
      <c r="M2433" s="582"/>
      <c r="N2433" s="582"/>
      <c r="O2433" s="582"/>
    </row>
    <row r="2434" customHeight="1" spans="1:15">
      <c r="A2434" s="587"/>
      <c r="K2434" s="582"/>
      <c r="L2434" s="582"/>
      <c r="M2434" s="582"/>
      <c r="N2434" s="582"/>
      <c r="O2434" s="582"/>
    </row>
    <row r="2435" customHeight="1" spans="1:15">
      <c r="A2435" s="587"/>
      <c r="K2435" s="582"/>
      <c r="L2435" s="582"/>
      <c r="M2435" s="582"/>
      <c r="N2435" s="582"/>
      <c r="O2435" s="582"/>
    </row>
    <row r="2436" customHeight="1" spans="1:15">
      <c r="A2436" s="587"/>
      <c r="K2436" s="582"/>
      <c r="L2436" s="582"/>
      <c r="M2436" s="582"/>
      <c r="N2436" s="582"/>
      <c r="O2436" s="582"/>
    </row>
    <row r="2437" customHeight="1" spans="1:15">
      <c r="A2437" s="587"/>
      <c r="K2437" s="582"/>
      <c r="L2437" s="582"/>
      <c r="M2437" s="582"/>
      <c r="N2437" s="582"/>
      <c r="O2437" s="582"/>
    </row>
    <row r="2438" customHeight="1" spans="1:15">
      <c r="A2438" s="587"/>
      <c r="K2438" s="582"/>
      <c r="L2438" s="582"/>
      <c r="M2438" s="582"/>
      <c r="N2438" s="582"/>
      <c r="O2438" s="582"/>
    </row>
    <row r="2439" customHeight="1" spans="1:15">
      <c r="A2439" s="587"/>
      <c r="K2439" s="582"/>
      <c r="L2439" s="582"/>
      <c r="M2439" s="582"/>
      <c r="N2439" s="582"/>
      <c r="O2439" s="582"/>
    </row>
    <row r="2440" customHeight="1" spans="1:15">
      <c r="A2440" s="587"/>
      <c r="K2440" s="582"/>
      <c r="L2440" s="582"/>
      <c r="M2440" s="582"/>
      <c r="N2440" s="582"/>
      <c r="O2440" s="582"/>
    </row>
    <row r="2441" customHeight="1" spans="1:15">
      <c r="A2441" s="587"/>
      <c r="K2441" s="582"/>
      <c r="L2441" s="582"/>
      <c r="M2441" s="582"/>
      <c r="N2441" s="582"/>
      <c r="O2441" s="582"/>
    </row>
    <row r="2442" customHeight="1" spans="1:15">
      <c r="A2442" s="587"/>
      <c r="K2442" s="582"/>
      <c r="L2442" s="582"/>
      <c r="M2442" s="582"/>
      <c r="N2442" s="582"/>
      <c r="O2442" s="582"/>
    </row>
    <row r="2443" customHeight="1" spans="1:15">
      <c r="A2443" s="587"/>
      <c r="K2443" s="582"/>
      <c r="L2443" s="582"/>
      <c r="M2443" s="582"/>
      <c r="N2443" s="582"/>
      <c r="O2443" s="582"/>
    </row>
    <row r="2444" customHeight="1" spans="1:15">
      <c r="A2444" s="587"/>
      <c r="K2444" s="582"/>
      <c r="L2444" s="582"/>
      <c r="M2444" s="582"/>
      <c r="N2444" s="582"/>
      <c r="O2444" s="582"/>
    </row>
    <row r="2445" customHeight="1" spans="1:15">
      <c r="A2445" s="587"/>
      <c r="K2445" s="582"/>
      <c r="L2445" s="582"/>
      <c r="M2445" s="582"/>
      <c r="N2445" s="582"/>
      <c r="O2445" s="582"/>
    </row>
    <row r="2446" customHeight="1" spans="1:15">
      <c r="A2446" s="587"/>
      <c r="K2446" s="582"/>
      <c r="L2446" s="582"/>
      <c r="M2446" s="582"/>
      <c r="N2446" s="582"/>
      <c r="O2446" s="582"/>
    </row>
    <row r="2447" customHeight="1" spans="1:15">
      <c r="A2447" s="587"/>
      <c r="K2447" s="582"/>
      <c r="L2447" s="582"/>
      <c r="M2447" s="582"/>
      <c r="N2447" s="582"/>
      <c r="O2447" s="582"/>
    </row>
    <row r="2448" customHeight="1" spans="1:15">
      <c r="A2448" s="587"/>
      <c r="K2448" s="582"/>
      <c r="L2448" s="582"/>
      <c r="M2448" s="582"/>
      <c r="N2448" s="582"/>
      <c r="O2448" s="582"/>
    </row>
    <row r="2449" customHeight="1" spans="1:15">
      <c r="A2449" s="587"/>
      <c r="K2449" s="582"/>
      <c r="L2449" s="582"/>
      <c r="M2449" s="582"/>
      <c r="N2449" s="582"/>
      <c r="O2449" s="582"/>
    </row>
    <row r="2450" customHeight="1" spans="1:15">
      <c r="A2450" s="587"/>
      <c r="K2450" s="582"/>
      <c r="L2450" s="582"/>
      <c r="M2450" s="582"/>
      <c r="N2450" s="582"/>
      <c r="O2450" s="582"/>
    </row>
    <row r="2451" customHeight="1" spans="1:15">
      <c r="A2451" s="587"/>
      <c r="K2451" s="582"/>
      <c r="L2451" s="582"/>
      <c r="M2451" s="582"/>
      <c r="N2451" s="582"/>
      <c r="O2451" s="582"/>
    </row>
    <row r="2452" customHeight="1" spans="1:15">
      <c r="A2452" s="587"/>
      <c r="K2452" s="582"/>
      <c r="L2452" s="582"/>
      <c r="M2452" s="582"/>
      <c r="N2452" s="582"/>
      <c r="O2452" s="582"/>
    </row>
    <row r="2453" customHeight="1" spans="1:15">
      <c r="A2453" s="587"/>
      <c r="K2453" s="582"/>
      <c r="L2453" s="582"/>
      <c r="M2453" s="582"/>
      <c r="N2453" s="582"/>
      <c r="O2453" s="582"/>
    </row>
    <row r="2454" customHeight="1" spans="1:15">
      <c r="A2454" s="587"/>
      <c r="K2454" s="582"/>
      <c r="L2454" s="582"/>
      <c r="M2454" s="582"/>
      <c r="N2454" s="582"/>
      <c r="O2454" s="582"/>
    </row>
    <row r="2455" customHeight="1" spans="1:15">
      <c r="A2455" s="587"/>
      <c r="K2455" s="582"/>
      <c r="L2455" s="582"/>
      <c r="M2455" s="582"/>
      <c r="N2455" s="582"/>
      <c r="O2455" s="582"/>
    </row>
    <row r="2456" customHeight="1" spans="1:15">
      <c r="A2456" s="587"/>
      <c r="K2456" s="582"/>
      <c r="L2456" s="582"/>
      <c r="M2456" s="582"/>
      <c r="N2456" s="582"/>
      <c r="O2456" s="582"/>
    </row>
    <row r="2457" customHeight="1" spans="1:15">
      <c r="A2457" s="587"/>
      <c r="K2457" s="582"/>
      <c r="L2457" s="582"/>
      <c r="M2457" s="582"/>
      <c r="N2457" s="582"/>
      <c r="O2457" s="582"/>
    </row>
    <row r="2458" customHeight="1" spans="1:15">
      <c r="A2458" s="587"/>
      <c r="K2458" s="582"/>
      <c r="L2458" s="582"/>
      <c r="M2458" s="582"/>
      <c r="N2458" s="582"/>
      <c r="O2458" s="582"/>
    </row>
    <row r="2459" customHeight="1" spans="1:15">
      <c r="A2459" s="587"/>
      <c r="K2459" s="582"/>
      <c r="L2459" s="582"/>
      <c r="M2459" s="582"/>
      <c r="N2459" s="582"/>
      <c r="O2459" s="582"/>
    </row>
    <row r="2460" customHeight="1" spans="1:15">
      <c r="A2460" s="587"/>
      <c r="K2460" s="582"/>
      <c r="L2460" s="582"/>
      <c r="M2460" s="582"/>
      <c r="N2460" s="582"/>
      <c r="O2460" s="582"/>
    </row>
    <row r="2461" customHeight="1" spans="1:15">
      <c r="A2461" s="587"/>
      <c r="K2461" s="582"/>
      <c r="L2461" s="582"/>
      <c r="M2461" s="582"/>
      <c r="N2461" s="582"/>
      <c r="O2461" s="582"/>
    </row>
    <row r="2462" customHeight="1" spans="1:15">
      <c r="A2462" s="587"/>
      <c r="K2462" s="582"/>
      <c r="L2462" s="582"/>
      <c r="M2462" s="582"/>
      <c r="N2462" s="582"/>
      <c r="O2462" s="582"/>
    </row>
    <row r="2463" customHeight="1" spans="1:15">
      <c r="A2463" s="587"/>
      <c r="K2463" s="582"/>
      <c r="L2463" s="582"/>
      <c r="M2463" s="582"/>
      <c r="N2463" s="582"/>
      <c r="O2463" s="582"/>
    </row>
    <row r="2464" customHeight="1" spans="1:15">
      <c r="A2464" s="587"/>
      <c r="K2464" s="582"/>
      <c r="L2464" s="582"/>
      <c r="M2464" s="582"/>
      <c r="N2464" s="582"/>
      <c r="O2464" s="582"/>
    </row>
    <row r="2465" customHeight="1" spans="1:15">
      <c r="A2465" s="587"/>
      <c r="K2465" s="582"/>
      <c r="L2465" s="582"/>
      <c r="M2465" s="582"/>
      <c r="N2465" s="582"/>
      <c r="O2465" s="582"/>
    </row>
    <row r="2466" customHeight="1" spans="1:15">
      <c r="A2466" s="587"/>
      <c r="K2466" s="582"/>
      <c r="L2466" s="582"/>
      <c r="M2466" s="582"/>
      <c r="N2466" s="582"/>
      <c r="O2466" s="582"/>
    </row>
    <row r="2467" customHeight="1" spans="1:15">
      <c r="A2467" s="587"/>
      <c r="K2467" s="582"/>
      <c r="L2467" s="582"/>
      <c r="M2467" s="582"/>
      <c r="N2467" s="582"/>
      <c r="O2467" s="582"/>
    </row>
    <row r="2468" customHeight="1" spans="1:15">
      <c r="A2468" s="587"/>
      <c r="K2468" s="582"/>
      <c r="L2468" s="582"/>
      <c r="M2468" s="582"/>
      <c r="N2468" s="582"/>
      <c r="O2468" s="582"/>
    </row>
    <row r="2469" customHeight="1" spans="1:15">
      <c r="A2469" s="587"/>
      <c r="K2469" s="582"/>
      <c r="L2469" s="582"/>
      <c r="M2469" s="582"/>
      <c r="N2469" s="582"/>
      <c r="O2469" s="582"/>
    </row>
    <row r="2470" customHeight="1" spans="1:15">
      <c r="A2470" s="587"/>
      <c r="K2470" s="582"/>
      <c r="L2470" s="582"/>
      <c r="M2470" s="582"/>
      <c r="N2470" s="582"/>
      <c r="O2470" s="582"/>
    </row>
    <row r="2471" customHeight="1" spans="1:15">
      <c r="A2471" s="587"/>
      <c r="K2471" s="582"/>
      <c r="L2471" s="582"/>
      <c r="M2471" s="582"/>
      <c r="N2471" s="582"/>
      <c r="O2471" s="582"/>
    </row>
    <row r="2472" customHeight="1" spans="1:15">
      <c r="A2472" s="587"/>
      <c r="K2472" s="582"/>
      <c r="L2472" s="582"/>
      <c r="M2472" s="582"/>
      <c r="N2472" s="582"/>
      <c r="O2472" s="582"/>
    </row>
    <row r="2473" customHeight="1" spans="1:15">
      <c r="A2473" s="587"/>
      <c r="K2473" s="582"/>
      <c r="L2473" s="582"/>
      <c r="M2473" s="582"/>
      <c r="N2473" s="582"/>
      <c r="O2473" s="582"/>
    </row>
    <row r="2474" customHeight="1" spans="1:15">
      <c r="A2474" s="587"/>
      <c r="K2474" s="582"/>
      <c r="L2474" s="582"/>
      <c r="M2474" s="582"/>
      <c r="N2474" s="582"/>
      <c r="O2474" s="582"/>
    </row>
    <row r="2475" customHeight="1" spans="1:15">
      <c r="A2475" s="587"/>
      <c r="K2475" s="582"/>
      <c r="L2475" s="582"/>
      <c r="M2475" s="582"/>
      <c r="N2475" s="582"/>
      <c r="O2475" s="582"/>
    </row>
    <row r="2476" customHeight="1" spans="1:15">
      <c r="A2476" s="587"/>
      <c r="K2476" s="582"/>
      <c r="L2476" s="582"/>
      <c r="M2476" s="582"/>
      <c r="N2476" s="582"/>
      <c r="O2476" s="582"/>
    </row>
    <row r="2477" customHeight="1" spans="1:15">
      <c r="A2477" s="587"/>
      <c r="K2477" s="582"/>
      <c r="L2477" s="582"/>
      <c r="M2477" s="582"/>
      <c r="N2477" s="582"/>
      <c r="O2477" s="582"/>
    </row>
    <row r="2478" customHeight="1" spans="1:15">
      <c r="A2478" s="587"/>
      <c r="K2478" s="582"/>
      <c r="L2478" s="582"/>
      <c r="M2478" s="582"/>
      <c r="N2478" s="582"/>
      <c r="O2478" s="582"/>
    </row>
    <row r="2479" customHeight="1" spans="1:15">
      <c r="A2479" s="587"/>
      <c r="K2479" s="582"/>
      <c r="L2479" s="582"/>
      <c r="M2479" s="582"/>
      <c r="N2479" s="582"/>
      <c r="O2479" s="582"/>
    </row>
    <row r="2480" customHeight="1" spans="1:15">
      <c r="A2480" s="587"/>
      <c r="K2480" s="582"/>
      <c r="L2480" s="582"/>
      <c r="M2480" s="582"/>
      <c r="N2480" s="582"/>
      <c r="O2480" s="582"/>
    </row>
    <row r="2481" customHeight="1" spans="1:15">
      <c r="A2481" s="587"/>
      <c r="K2481" s="582"/>
      <c r="L2481" s="582"/>
      <c r="M2481" s="582"/>
      <c r="N2481" s="582"/>
      <c r="O2481" s="582"/>
    </row>
    <row r="2482" customHeight="1" spans="1:15">
      <c r="A2482" s="587"/>
      <c r="K2482" s="582"/>
      <c r="L2482" s="582"/>
      <c r="M2482" s="582"/>
      <c r="N2482" s="582"/>
      <c r="O2482" s="582"/>
    </row>
    <row r="2483" customHeight="1" spans="1:15">
      <c r="A2483" s="587"/>
      <c r="K2483" s="582"/>
      <c r="L2483" s="582"/>
      <c r="M2483" s="582"/>
      <c r="N2483" s="582"/>
      <c r="O2483" s="582"/>
    </row>
    <row r="2484" customHeight="1" spans="1:15">
      <c r="A2484" s="587"/>
      <c r="K2484" s="582"/>
      <c r="L2484" s="582"/>
      <c r="M2484" s="582"/>
      <c r="N2484" s="582"/>
      <c r="O2484" s="582"/>
    </row>
    <row r="2485" customHeight="1" spans="1:15">
      <c r="A2485" s="587"/>
      <c r="K2485" s="582"/>
      <c r="L2485" s="582"/>
      <c r="M2485" s="582"/>
      <c r="N2485" s="582"/>
      <c r="O2485" s="582"/>
    </row>
    <row r="2486" customHeight="1" spans="1:15">
      <c r="A2486" s="587"/>
      <c r="K2486" s="582"/>
      <c r="L2486" s="582"/>
      <c r="M2486" s="582"/>
      <c r="N2486" s="582"/>
      <c r="O2486" s="582"/>
    </row>
    <row r="2487" customHeight="1" spans="1:15">
      <c r="A2487" s="587"/>
      <c r="K2487" s="582"/>
      <c r="L2487" s="582"/>
      <c r="M2487" s="582"/>
      <c r="N2487" s="582"/>
      <c r="O2487" s="582"/>
    </row>
    <row r="2488" customHeight="1" spans="1:15">
      <c r="A2488" s="587"/>
      <c r="K2488" s="582"/>
      <c r="L2488" s="582"/>
      <c r="M2488" s="582"/>
      <c r="N2488" s="582"/>
      <c r="O2488" s="582"/>
    </row>
    <row r="2489" customHeight="1" spans="1:15">
      <c r="A2489" s="587"/>
      <c r="K2489" s="582"/>
      <c r="L2489" s="582"/>
      <c r="M2489" s="582"/>
      <c r="N2489" s="582"/>
      <c r="O2489" s="582"/>
    </row>
    <row r="2490" customHeight="1" spans="1:15">
      <c r="A2490" s="587"/>
      <c r="K2490" s="582"/>
      <c r="L2490" s="582"/>
      <c r="M2490" s="582"/>
      <c r="N2490" s="582"/>
      <c r="O2490" s="582"/>
    </row>
    <row r="2491" customHeight="1" spans="1:15">
      <c r="A2491" s="587"/>
      <c r="K2491" s="582"/>
      <c r="L2491" s="582"/>
      <c r="M2491" s="582"/>
      <c r="N2491" s="582"/>
      <c r="O2491" s="582"/>
    </row>
    <row r="2492" customHeight="1" spans="1:15">
      <c r="A2492" s="587"/>
      <c r="K2492" s="582"/>
      <c r="L2492" s="582"/>
      <c r="M2492" s="582"/>
      <c r="N2492" s="582"/>
      <c r="O2492" s="582"/>
    </row>
    <row r="2493" customHeight="1" spans="1:15">
      <c r="A2493" s="587"/>
      <c r="K2493" s="582"/>
      <c r="L2493" s="582"/>
      <c r="M2493" s="582"/>
      <c r="N2493" s="582"/>
      <c r="O2493" s="582"/>
    </row>
    <row r="2494" customHeight="1" spans="1:15">
      <c r="A2494" s="587"/>
      <c r="K2494" s="582"/>
      <c r="L2494" s="582"/>
      <c r="M2494" s="582"/>
      <c r="N2494" s="582"/>
      <c r="O2494" s="582"/>
    </row>
    <row r="2495" customHeight="1" spans="1:15">
      <c r="A2495" s="587"/>
      <c r="K2495" s="582"/>
      <c r="L2495" s="582"/>
      <c r="M2495" s="582"/>
      <c r="N2495" s="582"/>
      <c r="O2495" s="582"/>
    </row>
    <row r="2496" customHeight="1" spans="1:15">
      <c r="A2496" s="587"/>
      <c r="K2496" s="582"/>
      <c r="L2496" s="582"/>
      <c r="M2496" s="582"/>
      <c r="N2496" s="582"/>
      <c r="O2496" s="582"/>
    </row>
    <row r="2497" customHeight="1" spans="1:15">
      <c r="A2497" s="587"/>
      <c r="K2497" s="582"/>
      <c r="L2497" s="582"/>
      <c r="M2497" s="582"/>
      <c r="N2497" s="582"/>
      <c r="O2497" s="582"/>
    </row>
    <row r="2498" customHeight="1" spans="1:15">
      <c r="A2498" s="587"/>
      <c r="K2498" s="582"/>
      <c r="L2498" s="582"/>
      <c r="M2498" s="582"/>
      <c r="N2498" s="582"/>
      <c r="O2498" s="582"/>
    </row>
    <row r="2499" customHeight="1" spans="1:15">
      <c r="A2499" s="587"/>
      <c r="K2499" s="582"/>
      <c r="L2499" s="582"/>
      <c r="M2499" s="582"/>
      <c r="N2499" s="582"/>
      <c r="O2499" s="582"/>
    </row>
    <row r="2500" customHeight="1" spans="1:15">
      <c r="A2500" s="587"/>
      <c r="K2500" s="582"/>
      <c r="L2500" s="582"/>
      <c r="M2500" s="582"/>
      <c r="N2500" s="582"/>
      <c r="O2500" s="582"/>
    </row>
    <row r="2501" customHeight="1" spans="1:15">
      <c r="A2501" s="587"/>
      <c r="K2501" s="582"/>
      <c r="L2501" s="582"/>
      <c r="M2501" s="582"/>
      <c r="N2501" s="582"/>
      <c r="O2501" s="582"/>
    </row>
    <row r="2502" customHeight="1" spans="1:15">
      <c r="A2502" s="587"/>
      <c r="K2502" s="582"/>
      <c r="L2502" s="582"/>
      <c r="M2502" s="582"/>
      <c r="N2502" s="582"/>
      <c r="O2502" s="582"/>
    </row>
    <row r="2503" customHeight="1" spans="1:15">
      <c r="A2503" s="587"/>
      <c r="K2503" s="582"/>
      <c r="L2503" s="582"/>
      <c r="M2503" s="582"/>
      <c r="N2503" s="582"/>
      <c r="O2503" s="582"/>
    </row>
    <row r="2504" customHeight="1" spans="1:15">
      <c r="A2504" s="587"/>
      <c r="K2504" s="582"/>
      <c r="L2504" s="582"/>
      <c r="M2504" s="582"/>
      <c r="N2504" s="582"/>
      <c r="O2504" s="582"/>
    </row>
    <row r="2505" customHeight="1" spans="1:15">
      <c r="A2505" s="587"/>
      <c r="K2505" s="582"/>
      <c r="L2505" s="582"/>
      <c r="M2505" s="582"/>
      <c r="N2505" s="582"/>
      <c r="O2505" s="582"/>
    </row>
    <row r="2506" customHeight="1" spans="1:15">
      <c r="A2506" s="587"/>
      <c r="K2506" s="582"/>
      <c r="L2506" s="582"/>
      <c r="M2506" s="582"/>
      <c r="N2506" s="582"/>
      <c r="O2506" s="582"/>
    </row>
    <row r="2507" customHeight="1" spans="1:15">
      <c r="A2507" s="587"/>
      <c r="K2507" s="582"/>
      <c r="L2507" s="582"/>
      <c r="M2507" s="582"/>
      <c r="N2507" s="582"/>
      <c r="O2507" s="582"/>
    </row>
    <row r="2508" customHeight="1" spans="1:15">
      <c r="A2508" s="587"/>
      <c r="K2508" s="582"/>
      <c r="L2508" s="582"/>
      <c r="M2508" s="582"/>
      <c r="N2508" s="582"/>
      <c r="O2508" s="582"/>
    </row>
    <row r="2509" customHeight="1" spans="1:15">
      <c r="A2509" s="587"/>
      <c r="K2509" s="582"/>
      <c r="L2509" s="582"/>
      <c r="M2509" s="582"/>
      <c r="N2509" s="582"/>
      <c r="O2509" s="582"/>
    </row>
    <row r="2510" customHeight="1" spans="1:15">
      <c r="A2510" s="587"/>
      <c r="K2510" s="582"/>
      <c r="L2510" s="582"/>
      <c r="M2510" s="582"/>
      <c r="N2510" s="582"/>
      <c r="O2510" s="582"/>
    </row>
    <row r="2511" customHeight="1" spans="1:15">
      <c r="A2511" s="587"/>
      <c r="K2511" s="582"/>
      <c r="L2511" s="582"/>
      <c r="M2511" s="582"/>
      <c r="N2511" s="582"/>
      <c r="O2511" s="582"/>
    </row>
    <row r="2512" customHeight="1" spans="1:15">
      <c r="A2512" s="587"/>
      <c r="K2512" s="582"/>
      <c r="L2512" s="582"/>
      <c r="M2512" s="582"/>
      <c r="N2512" s="582"/>
      <c r="O2512" s="582"/>
    </row>
    <row r="2513" customHeight="1" spans="1:15">
      <c r="A2513" s="587"/>
      <c r="K2513" s="582"/>
      <c r="L2513" s="582"/>
      <c r="M2513" s="582"/>
      <c r="N2513" s="582"/>
      <c r="O2513" s="582"/>
    </row>
    <row r="2514" customHeight="1" spans="1:15">
      <c r="A2514" s="587"/>
      <c r="K2514" s="582"/>
      <c r="L2514" s="582"/>
      <c r="M2514" s="582"/>
      <c r="N2514" s="582"/>
      <c r="O2514" s="582"/>
    </row>
    <row r="2515" customHeight="1" spans="1:15">
      <c r="A2515" s="587"/>
      <c r="K2515" s="582"/>
      <c r="L2515" s="582"/>
      <c r="M2515" s="582"/>
      <c r="N2515" s="582"/>
      <c r="O2515" s="582"/>
    </row>
    <row r="2516" customHeight="1" spans="1:15">
      <c r="A2516" s="587"/>
      <c r="K2516" s="582"/>
      <c r="L2516" s="582"/>
      <c r="M2516" s="582"/>
      <c r="N2516" s="582"/>
      <c r="O2516" s="582"/>
    </row>
    <row r="2517" customHeight="1" spans="1:15">
      <c r="A2517" s="587"/>
      <c r="K2517" s="582"/>
      <c r="L2517" s="582"/>
      <c r="M2517" s="582"/>
      <c r="N2517" s="582"/>
      <c r="O2517" s="582"/>
    </row>
    <row r="2518" customHeight="1" spans="1:15">
      <c r="A2518" s="587"/>
      <c r="K2518" s="582"/>
      <c r="L2518" s="582"/>
      <c r="M2518" s="582"/>
      <c r="N2518" s="582"/>
      <c r="O2518" s="582"/>
    </row>
    <row r="2519" customHeight="1" spans="1:15">
      <c r="A2519" s="587"/>
      <c r="K2519" s="582"/>
      <c r="L2519" s="582"/>
      <c r="M2519" s="582"/>
      <c r="N2519" s="582"/>
      <c r="O2519" s="582"/>
    </row>
    <row r="2520" customHeight="1" spans="1:15">
      <c r="A2520" s="587"/>
      <c r="K2520" s="582"/>
      <c r="L2520" s="582"/>
      <c r="M2520" s="582"/>
      <c r="N2520" s="582"/>
      <c r="O2520" s="582"/>
    </row>
    <row r="2521" customHeight="1" spans="1:15">
      <c r="A2521" s="587"/>
      <c r="K2521" s="582"/>
      <c r="L2521" s="582"/>
      <c r="M2521" s="582"/>
      <c r="N2521" s="582"/>
      <c r="O2521" s="582"/>
    </row>
    <row r="2522" customHeight="1" spans="1:15">
      <c r="A2522" s="587"/>
      <c r="K2522" s="582"/>
      <c r="L2522" s="582"/>
      <c r="M2522" s="582"/>
      <c r="N2522" s="582"/>
      <c r="O2522" s="582"/>
    </row>
    <row r="2523" customHeight="1" spans="1:15">
      <c r="A2523" s="587"/>
      <c r="K2523" s="582"/>
      <c r="L2523" s="582"/>
      <c r="M2523" s="582"/>
      <c r="N2523" s="582"/>
      <c r="O2523" s="582"/>
    </row>
    <row r="2524" customHeight="1" spans="1:15">
      <c r="A2524" s="587"/>
      <c r="K2524" s="582"/>
      <c r="L2524" s="582"/>
      <c r="M2524" s="582"/>
      <c r="N2524" s="582"/>
      <c r="O2524" s="582"/>
    </row>
    <row r="2525" customHeight="1" spans="1:15">
      <c r="A2525" s="587"/>
      <c r="K2525" s="582"/>
      <c r="L2525" s="582"/>
      <c r="M2525" s="582"/>
      <c r="N2525" s="582"/>
      <c r="O2525" s="582"/>
    </row>
    <row r="2526" customHeight="1" spans="1:15">
      <c r="A2526" s="587"/>
      <c r="K2526" s="582"/>
      <c r="L2526" s="582"/>
      <c r="M2526" s="582"/>
      <c r="N2526" s="582"/>
      <c r="O2526" s="582"/>
    </row>
    <row r="2527" customHeight="1" spans="1:15">
      <c r="A2527" s="587"/>
      <c r="K2527" s="582"/>
      <c r="L2527" s="582"/>
      <c r="M2527" s="582"/>
      <c r="N2527" s="582"/>
      <c r="O2527" s="582"/>
    </row>
    <row r="2528" customHeight="1" spans="1:15">
      <c r="A2528" s="587"/>
      <c r="K2528" s="582"/>
      <c r="L2528" s="582"/>
      <c r="M2528" s="582"/>
      <c r="N2528" s="582"/>
      <c r="O2528" s="582"/>
    </row>
    <row r="2529" customHeight="1" spans="1:15">
      <c r="A2529" s="587"/>
      <c r="K2529" s="582"/>
      <c r="L2529" s="582"/>
      <c r="M2529" s="582"/>
      <c r="N2529" s="582"/>
      <c r="O2529" s="582"/>
    </row>
    <row r="2530" customHeight="1" spans="1:15">
      <c r="A2530" s="587"/>
      <c r="K2530" s="582"/>
      <c r="L2530" s="582"/>
      <c r="M2530" s="582"/>
      <c r="N2530" s="582"/>
      <c r="O2530" s="582"/>
    </row>
    <row r="2531" customHeight="1" spans="1:15">
      <c r="A2531" s="587"/>
      <c r="K2531" s="582"/>
      <c r="L2531" s="582"/>
      <c r="M2531" s="582"/>
      <c r="N2531" s="582"/>
      <c r="O2531" s="582"/>
    </row>
    <row r="2532" customHeight="1" spans="1:15">
      <c r="A2532" s="587"/>
      <c r="K2532" s="582"/>
      <c r="L2532" s="582"/>
      <c r="M2532" s="582"/>
      <c r="N2532" s="582"/>
      <c r="O2532" s="582"/>
    </row>
    <row r="2533" customHeight="1" spans="1:15">
      <c r="A2533" s="587"/>
      <c r="K2533" s="582"/>
      <c r="L2533" s="582"/>
      <c r="M2533" s="582"/>
      <c r="N2533" s="582"/>
      <c r="O2533" s="582"/>
    </row>
    <row r="2534" customHeight="1" spans="1:15">
      <c r="A2534" s="587"/>
      <c r="K2534" s="582"/>
      <c r="L2534" s="582"/>
      <c r="M2534" s="582"/>
      <c r="N2534" s="582"/>
      <c r="O2534" s="582"/>
    </row>
    <row r="2535" customHeight="1" spans="1:15">
      <c r="A2535" s="587"/>
      <c r="K2535" s="582"/>
      <c r="L2535" s="582"/>
      <c r="M2535" s="582"/>
      <c r="N2535" s="582"/>
      <c r="O2535" s="582"/>
    </row>
    <row r="2536" customHeight="1" spans="1:15">
      <c r="A2536" s="587"/>
      <c r="K2536" s="582"/>
      <c r="L2536" s="582"/>
      <c r="M2536" s="582"/>
      <c r="N2536" s="582"/>
      <c r="O2536" s="582"/>
    </row>
    <row r="2537" customHeight="1" spans="1:15">
      <c r="A2537" s="587"/>
      <c r="K2537" s="582"/>
      <c r="L2537" s="582"/>
      <c r="M2537" s="582"/>
      <c r="N2537" s="582"/>
      <c r="O2537" s="582"/>
    </row>
    <row r="2538" customHeight="1" spans="1:15">
      <c r="A2538" s="587"/>
      <c r="K2538" s="582"/>
      <c r="L2538" s="582"/>
      <c r="M2538" s="582"/>
      <c r="N2538" s="582"/>
      <c r="O2538" s="582"/>
    </row>
    <row r="2539" customHeight="1" spans="1:15">
      <c r="A2539" s="587"/>
      <c r="K2539" s="582"/>
      <c r="L2539" s="582"/>
      <c r="M2539" s="582"/>
      <c r="N2539" s="582"/>
      <c r="O2539" s="582"/>
    </row>
    <row r="2540" customHeight="1" spans="1:15">
      <c r="A2540" s="587"/>
      <c r="K2540" s="582"/>
      <c r="L2540" s="582"/>
      <c r="M2540" s="582"/>
      <c r="N2540" s="582"/>
      <c r="O2540" s="582"/>
    </row>
    <row r="2541" customHeight="1" spans="1:15">
      <c r="A2541" s="587"/>
      <c r="K2541" s="582"/>
      <c r="L2541" s="582"/>
      <c r="M2541" s="582"/>
      <c r="N2541" s="582"/>
      <c r="O2541" s="582"/>
    </row>
    <row r="2542" customHeight="1" spans="1:15">
      <c r="A2542" s="587"/>
      <c r="K2542" s="582"/>
      <c r="L2542" s="582"/>
      <c r="M2542" s="582"/>
      <c r="N2542" s="582"/>
      <c r="O2542" s="582"/>
    </row>
    <row r="2543" customHeight="1" spans="1:15">
      <c r="A2543" s="587"/>
      <c r="K2543" s="582"/>
      <c r="L2543" s="582"/>
      <c r="M2543" s="582"/>
      <c r="N2543" s="582"/>
      <c r="O2543" s="582"/>
    </row>
    <row r="2544" customHeight="1" spans="1:15">
      <c r="A2544" s="587"/>
      <c r="K2544" s="582"/>
      <c r="L2544" s="582"/>
      <c r="M2544" s="582"/>
      <c r="N2544" s="582"/>
      <c r="O2544" s="582"/>
    </row>
    <row r="2545" customHeight="1" spans="1:15">
      <c r="A2545" s="587"/>
      <c r="K2545" s="582"/>
      <c r="L2545" s="582"/>
      <c r="M2545" s="582"/>
      <c r="N2545" s="582"/>
      <c r="O2545" s="582"/>
    </row>
    <row r="2546" customHeight="1" spans="1:15">
      <c r="A2546" s="587"/>
      <c r="K2546" s="582"/>
      <c r="L2546" s="582"/>
      <c r="M2546" s="582"/>
      <c r="N2546" s="582"/>
      <c r="O2546" s="582"/>
    </row>
    <row r="2547" customHeight="1" spans="1:15">
      <c r="A2547" s="587"/>
      <c r="K2547" s="582"/>
      <c r="L2547" s="582"/>
      <c r="M2547" s="582"/>
      <c r="N2547" s="582"/>
      <c r="O2547" s="582"/>
    </row>
    <row r="2548" customHeight="1" spans="1:15">
      <c r="A2548" s="587"/>
      <c r="K2548" s="582"/>
      <c r="L2548" s="582"/>
      <c r="M2548" s="582"/>
      <c r="N2548" s="582"/>
      <c r="O2548" s="582"/>
    </row>
    <row r="2549" customHeight="1" spans="1:15">
      <c r="A2549" s="587"/>
      <c r="K2549" s="582"/>
      <c r="L2549" s="582"/>
      <c r="M2549" s="582"/>
      <c r="N2549" s="582"/>
      <c r="O2549" s="582"/>
    </row>
    <row r="2550" customHeight="1" spans="1:15">
      <c r="A2550" s="587"/>
      <c r="K2550" s="582"/>
      <c r="L2550" s="582"/>
      <c r="M2550" s="582"/>
      <c r="N2550" s="582"/>
      <c r="O2550" s="582"/>
    </row>
    <row r="2551" customHeight="1" spans="1:15">
      <c r="A2551" s="587"/>
      <c r="K2551" s="582"/>
      <c r="L2551" s="582"/>
      <c r="M2551" s="582"/>
      <c r="N2551" s="582"/>
      <c r="O2551" s="582"/>
    </row>
    <row r="2552" customHeight="1" spans="1:15">
      <c r="A2552" s="587"/>
      <c r="K2552" s="582"/>
      <c r="L2552" s="582"/>
      <c r="M2552" s="582"/>
      <c r="N2552" s="582"/>
      <c r="O2552" s="582"/>
    </row>
    <row r="2553" customHeight="1" spans="1:15">
      <c r="A2553" s="587"/>
      <c r="K2553" s="582"/>
      <c r="L2553" s="582"/>
      <c r="M2553" s="582"/>
      <c r="N2553" s="582"/>
      <c r="O2553" s="582"/>
    </row>
    <row r="2554" customHeight="1" spans="1:15">
      <c r="A2554" s="587"/>
      <c r="K2554" s="582"/>
      <c r="L2554" s="582"/>
      <c r="M2554" s="582"/>
      <c r="N2554" s="582"/>
      <c r="O2554" s="582"/>
    </row>
    <row r="2555" customHeight="1" spans="1:15">
      <c r="A2555" s="587"/>
      <c r="K2555" s="582"/>
      <c r="L2555" s="582"/>
      <c r="M2555" s="582"/>
      <c r="N2555" s="582"/>
      <c r="O2555" s="582"/>
    </row>
    <row r="2556" customHeight="1" spans="1:15">
      <c r="A2556" s="587"/>
      <c r="K2556" s="582"/>
      <c r="L2556" s="582"/>
      <c r="M2556" s="582"/>
      <c r="N2556" s="582"/>
      <c r="O2556" s="582"/>
    </row>
    <row r="2557" customHeight="1" spans="1:15">
      <c r="A2557" s="587"/>
      <c r="K2557" s="582"/>
      <c r="L2557" s="582"/>
      <c r="M2557" s="582"/>
      <c r="N2557" s="582"/>
      <c r="O2557" s="582"/>
    </row>
    <row r="2558" customHeight="1" spans="1:15">
      <c r="A2558" s="587"/>
      <c r="K2558" s="582"/>
      <c r="L2558" s="582"/>
      <c r="M2558" s="582"/>
      <c r="N2558" s="582"/>
      <c r="O2558" s="582"/>
    </row>
    <row r="2559" customHeight="1" spans="1:15">
      <c r="A2559" s="587"/>
      <c r="K2559" s="582"/>
      <c r="L2559" s="582"/>
      <c r="M2559" s="582"/>
      <c r="N2559" s="582"/>
      <c r="O2559" s="582"/>
    </row>
    <row r="2560" customHeight="1" spans="1:15">
      <c r="A2560" s="587"/>
      <c r="K2560" s="582"/>
      <c r="L2560" s="582"/>
      <c r="M2560" s="582"/>
      <c r="N2560" s="582"/>
      <c r="O2560" s="582"/>
    </row>
    <row r="2561" customHeight="1" spans="1:15">
      <c r="A2561" s="587"/>
      <c r="K2561" s="582"/>
      <c r="L2561" s="582"/>
      <c r="M2561" s="582"/>
      <c r="N2561" s="582"/>
      <c r="O2561" s="582"/>
    </row>
    <row r="2562" customHeight="1" spans="1:15">
      <c r="A2562" s="587"/>
      <c r="K2562" s="582"/>
      <c r="L2562" s="582"/>
      <c r="M2562" s="582"/>
      <c r="N2562" s="582"/>
      <c r="O2562" s="582"/>
    </row>
    <row r="2563" customHeight="1" spans="1:15">
      <c r="A2563" s="587"/>
      <c r="K2563" s="582"/>
      <c r="L2563" s="582"/>
      <c r="M2563" s="582"/>
      <c r="N2563" s="582"/>
      <c r="O2563" s="582"/>
    </row>
    <row r="2564" customHeight="1" spans="1:15">
      <c r="A2564" s="587"/>
      <c r="K2564" s="582"/>
      <c r="L2564" s="582"/>
      <c r="M2564" s="582"/>
      <c r="N2564" s="582"/>
      <c r="O2564" s="582"/>
    </row>
    <row r="2565" customHeight="1" spans="1:15">
      <c r="A2565" s="587"/>
      <c r="K2565" s="582"/>
      <c r="L2565" s="582"/>
      <c r="M2565" s="582"/>
      <c r="N2565" s="582"/>
      <c r="O2565" s="582"/>
    </row>
    <row r="2566" customHeight="1" spans="1:15">
      <c r="A2566" s="587"/>
      <c r="K2566" s="582"/>
      <c r="L2566" s="582"/>
      <c r="M2566" s="582"/>
      <c r="N2566" s="582"/>
      <c r="O2566" s="582"/>
    </row>
    <row r="2567" customHeight="1" spans="1:15">
      <c r="A2567" s="587"/>
      <c r="K2567" s="582"/>
      <c r="L2567" s="582"/>
      <c r="M2567" s="582"/>
      <c r="N2567" s="582"/>
      <c r="O2567" s="582"/>
    </row>
    <row r="2568" customHeight="1" spans="1:15">
      <c r="A2568" s="587"/>
      <c r="K2568" s="582"/>
      <c r="L2568" s="582"/>
      <c r="M2568" s="582"/>
      <c r="N2568" s="582"/>
      <c r="O2568" s="582"/>
    </row>
    <row r="2569" customHeight="1" spans="1:15">
      <c r="A2569" s="587"/>
      <c r="K2569" s="582"/>
      <c r="L2569" s="582"/>
      <c r="M2569" s="582"/>
      <c r="N2569" s="582"/>
      <c r="O2569" s="582"/>
    </row>
    <row r="2570" customHeight="1" spans="1:15">
      <c r="A2570" s="587"/>
      <c r="K2570" s="582"/>
      <c r="L2570" s="582"/>
      <c r="M2570" s="582"/>
      <c r="N2570" s="582"/>
      <c r="O2570" s="582"/>
    </row>
    <row r="2571" customHeight="1" spans="1:15">
      <c r="A2571" s="587"/>
      <c r="K2571" s="582"/>
      <c r="L2571" s="582"/>
      <c r="M2571" s="582"/>
      <c r="N2571" s="582"/>
      <c r="O2571" s="582"/>
    </row>
    <row r="2572" customHeight="1" spans="1:15">
      <c r="A2572" s="587"/>
      <c r="K2572" s="582"/>
      <c r="L2572" s="582"/>
      <c r="M2572" s="582"/>
      <c r="N2572" s="582"/>
      <c r="O2572" s="582"/>
    </row>
    <row r="2573" customHeight="1" spans="1:15">
      <c r="A2573" s="587"/>
      <c r="K2573" s="582"/>
      <c r="L2573" s="582"/>
      <c r="M2573" s="582"/>
      <c r="N2573" s="582"/>
      <c r="O2573" s="582"/>
    </row>
    <row r="2574" customHeight="1" spans="1:15">
      <c r="A2574" s="587"/>
      <c r="K2574" s="582"/>
      <c r="L2574" s="582"/>
      <c r="M2574" s="582"/>
      <c r="N2574" s="582"/>
      <c r="O2574" s="582"/>
    </row>
    <row r="2575" customHeight="1" spans="1:15">
      <c r="A2575" s="587"/>
      <c r="K2575" s="582"/>
      <c r="L2575" s="582"/>
      <c r="M2575" s="582"/>
      <c r="N2575" s="582"/>
      <c r="O2575" s="582"/>
    </row>
    <row r="2576" customHeight="1" spans="1:15">
      <c r="A2576" s="587"/>
      <c r="K2576" s="582"/>
      <c r="L2576" s="582"/>
      <c r="M2576" s="582"/>
      <c r="N2576" s="582"/>
      <c r="O2576" s="582"/>
    </row>
    <row r="2577" customHeight="1" spans="1:15">
      <c r="A2577" s="587"/>
      <c r="K2577" s="582"/>
      <c r="L2577" s="582"/>
      <c r="M2577" s="582"/>
      <c r="N2577" s="582"/>
      <c r="O2577" s="582"/>
    </row>
    <row r="2578" customHeight="1" spans="1:15">
      <c r="A2578" s="587"/>
      <c r="K2578" s="582"/>
      <c r="L2578" s="582"/>
      <c r="M2578" s="582"/>
      <c r="N2578" s="582"/>
      <c r="O2578" s="582"/>
    </row>
    <row r="2579" customHeight="1" spans="1:15">
      <c r="A2579" s="587"/>
      <c r="K2579" s="582"/>
      <c r="L2579" s="582"/>
      <c r="M2579" s="582"/>
      <c r="N2579" s="582"/>
      <c r="O2579" s="582"/>
    </row>
    <row r="2580" customHeight="1" spans="1:15">
      <c r="A2580" s="587"/>
      <c r="K2580" s="582"/>
      <c r="L2580" s="582"/>
      <c r="M2580" s="582"/>
      <c r="N2580" s="582"/>
      <c r="O2580" s="582"/>
    </row>
    <row r="2581" customHeight="1" spans="1:15">
      <c r="A2581" s="587"/>
      <c r="K2581" s="582"/>
      <c r="L2581" s="582"/>
      <c r="M2581" s="582"/>
      <c r="N2581" s="582"/>
      <c r="O2581" s="582"/>
    </row>
    <row r="2582" customHeight="1" spans="1:15">
      <c r="A2582" s="587"/>
      <c r="K2582" s="582"/>
      <c r="L2582" s="582"/>
      <c r="M2582" s="582"/>
      <c r="N2582" s="582"/>
      <c r="O2582" s="582"/>
    </row>
    <row r="2583" customHeight="1" spans="1:15">
      <c r="A2583" s="587"/>
      <c r="K2583" s="582"/>
      <c r="L2583" s="582"/>
      <c r="M2583" s="582"/>
      <c r="N2583" s="582"/>
      <c r="O2583" s="582"/>
    </row>
    <row r="2584" customHeight="1" spans="1:15">
      <c r="A2584" s="587"/>
      <c r="K2584" s="582"/>
      <c r="L2584" s="582"/>
      <c r="M2584" s="582"/>
      <c r="N2584" s="582"/>
      <c r="O2584" s="582"/>
    </row>
    <row r="2585" customHeight="1" spans="1:15">
      <c r="A2585" s="587"/>
      <c r="K2585" s="582"/>
      <c r="L2585" s="582"/>
      <c r="M2585" s="582"/>
      <c r="N2585" s="582"/>
      <c r="O2585" s="582"/>
    </row>
    <row r="2586" customHeight="1" spans="1:15">
      <c r="A2586" s="587"/>
      <c r="K2586" s="582"/>
      <c r="L2586" s="582"/>
      <c r="M2586" s="582"/>
      <c r="N2586" s="582"/>
      <c r="O2586" s="582"/>
    </row>
    <row r="2587" customHeight="1" spans="1:15">
      <c r="A2587" s="587"/>
      <c r="K2587" s="582"/>
      <c r="L2587" s="582"/>
      <c r="M2587" s="582"/>
      <c r="N2587" s="582"/>
      <c r="O2587" s="582"/>
    </row>
    <row r="2588" customHeight="1" spans="1:15">
      <c r="A2588" s="587"/>
      <c r="K2588" s="582"/>
      <c r="L2588" s="582"/>
      <c r="M2588" s="582"/>
      <c r="N2588" s="582"/>
      <c r="O2588" s="582"/>
    </row>
    <row r="2589" customHeight="1" spans="1:15">
      <c r="A2589" s="587"/>
      <c r="K2589" s="582"/>
      <c r="L2589" s="582"/>
      <c r="M2589" s="582"/>
      <c r="N2589" s="582"/>
      <c r="O2589" s="582"/>
    </row>
    <row r="2590" customHeight="1" spans="1:15">
      <c r="A2590" s="587"/>
      <c r="K2590" s="582"/>
      <c r="L2590" s="582"/>
      <c r="M2590" s="582"/>
      <c r="N2590" s="582"/>
      <c r="O2590" s="582"/>
    </row>
    <row r="2591" customHeight="1" spans="1:15">
      <c r="A2591" s="587"/>
      <c r="K2591" s="582"/>
      <c r="L2591" s="582"/>
      <c r="M2591" s="582"/>
      <c r="N2591" s="582"/>
      <c r="O2591" s="582"/>
    </row>
    <row r="2592" customHeight="1" spans="1:15">
      <c r="A2592" s="587"/>
      <c r="K2592" s="582"/>
      <c r="L2592" s="582"/>
      <c r="M2592" s="582"/>
      <c r="N2592" s="582"/>
      <c r="O2592" s="582"/>
    </row>
    <row r="2593" customHeight="1" spans="1:15">
      <c r="A2593" s="587"/>
      <c r="K2593" s="582"/>
      <c r="L2593" s="582"/>
      <c r="M2593" s="582"/>
      <c r="N2593" s="582"/>
      <c r="O2593" s="582"/>
    </row>
    <row r="2594" customHeight="1" spans="1:15">
      <c r="A2594" s="587"/>
      <c r="K2594" s="582"/>
      <c r="L2594" s="582"/>
      <c r="M2594" s="582"/>
      <c r="N2594" s="582"/>
      <c r="O2594" s="582"/>
    </row>
    <row r="2595" customHeight="1" spans="1:15">
      <c r="A2595" s="587"/>
      <c r="K2595" s="582"/>
      <c r="L2595" s="582"/>
      <c r="M2595" s="582"/>
      <c r="N2595" s="582"/>
      <c r="O2595" s="582"/>
    </row>
    <row r="2596" customHeight="1" spans="1:15">
      <c r="A2596" s="587"/>
      <c r="K2596" s="582"/>
      <c r="L2596" s="582"/>
      <c r="M2596" s="582"/>
      <c r="N2596" s="582"/>
      <c r="O2596" s="582"/>
    </row>
    <row r="2597" customHeight="1" spans="1:15">
      <c r="A2597" s="587"/>
      <c r="K2597" s="582"/>
      <c r="L2597" s="582"/>
      <c r="M2597" s="582"/>
      <c r="N2597" s="582"/>
      <c r="O2597" s="582"/>
    </row>
    <row r="2598" customHeight="1" spans="1:15">
      <c r="A2598" s="587"/>
      <c r="K2598" s="582"/>
      <c r="L2598" s="582"/>
      <c r="M2598" s="582"/>
      <c r="N2598" s="582"/>
      <c r="O2598" s="582"/>
    </row>
    <row r="2599" customHeight="1" spans="1:15">
      <c r="A2599" s="587"/>
      <c r="K2599" s="582"/>
      <c r="L2599" s="582"/>
      <c r="M2599" s="582"/>
      <c r="N2599" s="582"/>
      <c r="O2599" s="582"/>
    </row>
    <row r="2600" customHeight="1" spans="1:15">
      <c r="A2600" s="587"/>
      <c r="K2600" s="582"/>
      <c r="L2600" s="582"/>
      <c r="M2600" s="582"/>
      <c r="N2600" s="582"/>
      <c r="O2600" s="582"/>
    </row>
    <row r="2601" customHeight="1" spans="1:15">
      <c r="A2601" s="587"/>
      <c r="K2601" s="582"/>
      <c r="L2601" s="582"/>
      <c r="M2601" s="582"/>
      <c r="N2601" s="582"/>
      <c r="O2601" s="582"/>
    </row>
    <row r="2602" customHeight="1" spans="1:15">
      <c r="A2602" s="587"/>
      <c r="K2602" s="582"/>
      <c r="L2602" s="582"/>
      <c r="M2602" s="582"/>
      <c r="N2602" s="582"/>
      <c r="O2602" s="582"/>
    </row>
    <row r="2603" customHeight="1" spans="1:15">
      <c r="A2603" s="587"/>
      <c r="K2603" s="582"/>
      <c r="L2603" s="582"/>
      <c r="M2603" s="582"/>
      <c r="N2603" s="582"/>
      <c r="O2603" s="582"/>
    </row>
    <row r="2604" customHeight="1" spans="1:15">
      <c r="A2604" s="587"/>
      <c r="K2604" s="582"/>
      <c r="L2604" s="582"/>
      <c r="M2604" s="582"/>
      <c r="N2604" s="582"/>
      <c r="O2604" s="582"/>
    </row>
    <row r="2605" customHeight="1" spans="1:15">
      <c r="A2605" s="587"/>
      <c r="K2605" s="582"/>
      <c r="L2605" s="582"/>
      <c r="M2605" s="582"/>
      <c r="N2605" s="582"/>
      <c r="O2605" s="582"/>
    </row>
    <row r="2606" customHeight="1" spans="1:15">
      <c r="A2606" s="587"/>
      <c r="K2606" s="582"/>
      <c r="L2606" s="582"/>
      <c r="M2606" s="582"/>
      <c r="N2606" s="582"/>
      <c r="O2606" s="582"/>
    </row>
    <row r="2607" customHeight="1" spans="1:15">
      <c r="A2607" s="587"/>
      <c r="K2607" s="582"/>
      <c r="L2607" s="582"/>
      <c r="M2607" s="582"/>
      <c r="N2607" s="582"/>
      <c r="O2607" s="582"/>
    </row>
    <row r="2608" customHeight="1" spans="1:15">
      <c r="A2608" s="587"/>
      <c r="K2608" s="582"/>
      <c r="L2608" s="582"/>
      <c r="M2608" s="582"/>
      <c r="N2608" s="582"/>
      <c r="O2608" s="582"/>
    </row>
    <row r="2609" customHeight="1" spans="1:15">
      <c r="A2609" s="587"/>
      <c r="K2609" s="582"/>
      <c r="L2609" s="582"/>
      <c r="M2609" s="582"/>
      <c r="N2609" s="582"/>
      <c r="O2609" s="582"/>
    </row>
    <row r="2610" customHeight="1" spans="1:15">
      <c r="A2610" s="587"/>
      <c r="K2610" s="582"/>
      <c r="L2610" s="582"/>
      <c r="M2610" s="582"/>
      <c r="N2610" s="582"/>
      <c r="O2610" s="582"/>
    </row>
    <row r="2611" customHeight="1" spans="1:15">
      <c r="A2611" s="587"/>
      <c r="K2611" s="582"/>
      <c r="L2611" s="582"/>
      <c r="M2611" s="582"/>
      <c r="N2611" s="582"/>
      <c r="O2611" s="582"/>
    </row>
    <row r="2612" customHeight="1" spans="1:15">
      <c r="A2612" s="587"/>
      <c r="K2612" s="582"/>
      <c r="L2612" s="582"/>
      <c r="M2612" s="582"/>
      <c r="N2612" s="582"/>
      <c r="O2612" s="582"/>
    </row>
    <row r="2613" customHeight="1" spans="1:15">
      <c r="A2613" s="587"/>
      <c r="K2613" s="582"/>
      <c r="L2613" s="582"/>
      <c r="M2613" s="582"/>
      <c r="N2613" s="582"/>
      <c r="O2613" s="582"/>
    </row>
    <row r="2614" customHeight="1" spans="1:15">
      <c r="A2614" s="587"/>
      <c r="K2614" s="582"/>
      <c r="L2614" s="582"/>
      <c r="M2614" s="582"/>
      <c r="N2614" s="582"/>
      <c r="O2614" s="582"/>
    </row>
    <row r="2615" customHeight="1" spans="1:15">
      <c r="A2615" s="587"/>
      <c r="K2615" s="582"/>
      <c r="L2615" s="582"/>
      <c r="M2615" s="582"/>
      <c r="N2615" s="582"/>
      <c r="O2615" s="582"/>
    </row>
    <row r="2616" customHeight="1" spans="1:15">
      <c r="A2616" s="587"/>
      <c r="K2616" s="582"/>
      <c r="L2616" s="582"/>
      <c r="M2616" s="582"/>
      <c r="N2616" s="582"/>
      <c r="O2616" s="582"/>
    </row>
    <row r="2617" customHeight="1" spans="1:15">
      <c r="A2617" s="587"/>
      <c r="K2617" s="582"/>
      <c r="L2617" s="582"/>
      <c r="M2617" s="582"/>
      <c r="N2617" s="582"/>
      <c r="O2617" s="582"/>
    </row>
    <row r="2618" customHeight="1" spans="1:15">
      <c r="A2618" s="587"/>
      <c r="K2618" s="582"/>
      <c r="L2618" s="582"/>
      <c r="M2618" s="582"/>
      <c r="N2618" s="582"/>
      <c r="O2618" s="582"/>
    </row>
    <row r="2619" customHeight="1" spans="1:15">
      <c r="A2619" s="587"/>
      <c r="K2619" s="582"/>
      <c r="L2619" s="582"/>
      <c r="M2619" s="582"/>
      <c r="N2619" s="582"/>
      <c r="O2619" s="582"/>
    </row>
    <row r="2620" customHeight="1" spans="1:15">
      <c r="A2620" s="587"/>
      <c r="K2620" s="582"/>
      <c r="L2620" s="582"/>
      <c r="M2620" s="582"/>
      <c r="N2620" s="582"/>
      <c r="O2620" s="582"/>
    </row>
    <row r="2621" customHeight="1" spans="1:15">
      <c r="A2621" s="587"/>
      <c r="K2621" s="582"/>
      <c r="L2621" s="582"/>
      <c r="M2621" s="582"/>
      <c r="N2621" s="582"/>
      <c r="O2621" s="582"/>
    </row>
    <row r="2622" customHeight="1" spans="1:15">
      <c r="A2622" s="587"/>
      <c r="K2622" s="582"/>
      <c r="L2622" s="582"/>
      <c r="M2622" s="582"/>
      <c r="N2622" s="582"/>
      <c r="O2622" s="582"/>
    </row>
    <row r="2623" customHeight="1" spans="1:15">
      <c r="A2623" s="587"/>
      <c r="K2623" s="582"/>
      <c r="L2623" s="582"/>
      <c r="M2623" s="582"/>
      <c r="N2623" s="582"/>
      <c r="O2623" s="582"/>
    </row>
    <row r="2624" customHeight="1" spans="1:15">
      <c r="A2624" s="587"/>
      <c r="K2624" s="582"/>
      <c r="L2624" s="582"/>
      <c r="M2624" s="582"/>
      <c r="N2624" s="582"/>
      <c r="O2624" s="582"/>
    </row>
    <row r="2625" customHeight="1" spans="1:15">
      <c r="A2625" s="587"/>
      <c r="K2625" s="582"/>
      <c r="L2625" s="582"/>
      <c r="M2625" s="582"/>
      <c r="N2625" s="582"/>
      <c r="O2625" s="582"/>
    </row>
    <row r="2626" customHeight="1" spans="1:15">
      <c r="A2626" s="587"/>
      <c r="K2626" s="582"/>
      <c r="L2626" s="582"/>
      <c r="M2626" s="582"/>
      <c r="N2626" s="582"/>
      <c r="O2626" s="582"/>
    </row>
    <row r="2627" customHeight="1" spans="1:15">
      <c r="A2627" s="587"/>
      <c r="K2627" s="582"/>
      <c r="L2627" s="582"/>
      <c r="M2627" s="582"/>
      <c r="N2627" s="582"/>
      <c r="O2627" s="582"/>
    </row>
    <row r="2628" customHeight="1" spans="1:15">
      <c r="A2628" s="587"/>
      <c r="K2628" s="582"/>
      <c r="L2628" s="582"/>
      <c r="M2628" s="582"/>
      <c r="N2628" s="582"/>
      <c r="O2628" s="582"/>
    </row>
    <row r="2629" customHeight="1" spans="1:15">
      <c r="A2629" s="587"/>
      <c r="K2629" s="582"/>
      <c r="L2629" s="582"/>
      <c r="M2629" s="582"/>
      <c r="N2629" s="582"/>
      <c r="O2629" s="582"/>
    </row>
    <row r="2630" customHeight="1" spans="1:15">
      <c r="A2630" s="587"/>
      <c r="K2630" s="582"/>
      <c r="L2630" s="582"/>
      <c r="M2630" s="582"/>
      <c r="N2630" s="582"/>
      <c r="O2630" s="582"/>
    </row>
    <row r="2631" customHeight="1" spans="1:15">
      <c r="A2631" s="587"/>
      <c r="K2631" s="582"/>
      <c r="L2631" s="582"/>
      <c r="M2631" s="582"/>
      <c r="N2631" s="582"/>
      <c r="O2631" s="582"/>
    </row>
    <row r="2632" customHeight="1" spans="1:15">
      <c r="A2632" s="587"/>
      <c r="K2632" s="582"/>
      <c r="L2632" s="582"/>
      <c r="M2632" s="582"/>
      <c r="N2632" s="582"/>
      <c r="O2632" s="582"/>
    </row>
    <row r="2633" customHeight="1" spans="1:15">
      <c r="A2633" s="587"/>
      <c r="K2633" s="582"/>
      <c r="L2633" s="582"/>
      <c r="M2633" s="582"/>
      <c r="N2633" s="582"/>
      <c r="O2633" s="582"/>
    </row>
    <row r="2634" customHeight="1" spans="1:15">
      <c r="A2634" s="587"/>
      <c r="K2634" s="582"/>
      <c r="L2634" s="582"/>
      <c r="M2634" s="582"/>
      <c r="N2634" s="582"/>
      <c r="O2634" s="582"/>
    </row>
    <row r="2635" customHeight="1" spans="1:15">
      <c r="A2635" s="587"/>
      <c r="K2635" s="582"/>
      <c r="L2635" s="582"/>
      <c r="M2635" s="582"/>
      <c r="N2635" s="582"/>
      <c r="O2635" s="582"/>
    </row>
    <row r="2636" customHeight="1" spans="1:15">
      <c r="A2636" s="587"/>
      <c r="K2636" s="582"/>
      <c r="L2636" s="582"/>
      <c r="M2636" s="582"/>
      <c r="N2636" s="582"/>
      <c r="O2636" s="582"/>
    </row>
    <row r="2637" customHeight="1" spans="1:15">
      <c r="A2637" s="587"/>
      <c r="K2637" s="582"/>
      <c r="L2637" s="582"/>
      <c r="M2637" s="582"/>
      <c r="N2637" s="582"/>
      <c r="O2637" s="582"/>
    </row>
    <row r="2638" customHeight="1" spans="1:15">
      <c r="A2638" s="587"/>
      <c r="K2638" s="582"/>
      <c r="L2638" s="582"/>
      <c r="M2638" s="582"/>
      <c r="N2638" s="582"/>
      <c r="O2638" s="582"/>
    </row>
    <row r="2639" customHeight="1" spans="1:15">
      <c r="A2639" s="587"/>
      <c r="K2639" s="582"/>
      <c r="L2639" s="582"/>
      <c r="M2639" s="582"/>
      <c r="N2639" s="582"/>
      <c r="O2639" s="582"/>
    </row>
    <row r="2640" customHeight="1" spans="1:15">
      <c r="A2640" s="587"/>
      <c r="K2640" s="582"/>
      <c r="L2640" s="582"/>
      <c r="M2640" s="582"/>
      <c r="N2640" s="582"/>
      <c r="O2640" s="582"/>
    </row>
    <row r="2641" customHeight="1" spans="1:15">
      <c r="A2641" s="587"/>
      <c r="K2641" s="582"/>
      <c r="L2641" s="582"/>
      <c r="M2641" s="582"/>
      <c r="N2641" s="582"/>
      <c r="O2641" s="582"/>
    </row>
    <row r="2642" customHeight="1" spans="1:15">
      <c r="A2642" s="587"/>
      <c r="K2642" s="582"/>
      <c r="L2642" s="582"/>
      <c r="M2642" s="582"/>
      <c r="N2642" s="582"/>
      <c r="O2642" s="582"/>
    </row>
    <row r="2643" customHeight="1" spans="1:15">
      <c r="A2643" s="587"/>
      <c r="K2643" s="582"/>
      <c r="L2643" s="582"/>
      <c r="M2643" s="582"/>
      <c r="N2643" s="582"/>
      <c r="O2643" s="582"/>
    </row>
    <row r="2644" customHeight="1" spans="1:15">
      <c r="A2644" s="587"/>
      <c r="K2644" s="582"/>
      <c r="L2644" s="582"/>
      <c r="M2644" s="582"/>
      <c r="N2644" s="582"/>
      <c r="O2644" s="582"/>
    </row>
    <row r="2645" customHeight="1" spans="1:15">
      <c r="A2645" s="587"/>
      <c r="K2645" s="582"/>
      <c r="L2645" s="582"/>
      <c r="M2645" s="582"/>
      <c r="N2645" s="582"/>
      <c r="O2645" s="582"/>
    </row>
    <row r="2646" customHeight="1" spans="1:15">
      <c r="A2646" s="587"/>
      <c r="K2646" s="582"/>
      <c r="L2646" s="582"/>
      <c r="M2646" s="582"/>
      <c r="N2646" s="582"/>
      <c r="O2646" s="582"/>
    </row>
    <row r="2647" customHeight="1" spans="1:15">
      <c r="A2647" s="587"/>
      <c r="K2647" s="582"/>
      <c r="L2647" s="582"/>
      <c r="M2647" s="582"/>
      <c r="N2647" s="582"/>
      <c r="O2647" s="582"/>
    </row>
    <row r="2648" customHeight="1" spans="1:15">
      <c r="A2648" s="587"/>
      <c r="K2648" s="582"/>
      <c r="L2648" s="582"/>
      <c r="M2648" s="582"/>
      <c r="N2648" s="582"/>
      <c r="O2648" s="582"/>
    </row>
    <row r="2649" customHeight="1" spans="1:15">
      <c r="A2649" s="587"/>
      <c r="K2649" s="582"/>
      <c r="L2649" s="582"/>
      <c r="M2649" s="582"/>
      <c r="N2649" s="582"/>
      <c r="O2649" s="582"/>
    </row>
    <row r="2650" customHeight="1" spans="1:15">
      <c r="A2650" s="587"/>
      <c r="K2650" s="582"/>
      <c r="L2650" s="582"/>
      <c r="M2650" s="582"/>
      <c r="N2650" s="582"/>
      <c r="O2650" s="582"/>
    </row>
    <row r="2651" customHeight="1" spans="1:15">
      <c r="A2651" s="587"/>
      <c r="K2651" s="582"/>
      <c r="L2651" s="582"/>
      <c r="M2651" s="582"/>
      <c r="N2651" s="582"/>
      <c r="O2651" s="582"/>
    </row>
    <row r="2652" customHeight="1" spans="1:15">
      <c r="A2652" s="587"/>
      <c r="K2652" s="582"/>
      <c r="L2652" s="582"/>
      <c r="M2652" s="582"/>
      <c r="N2652" s="582"/>
      <c r="O2652" s="582"/>
    </row>
    <row r="2653" customHeight="1" spans="1:15">
      <c r="A2653" s="587"/>
      <c r="K2653" s="582"/>
      <c r="L2653" s="582"/>
      <c r="M2653" s="582"/>
      <c r="N2653" s="582"/>
      <c r="O2653" s="582"/>
    </row>
    <row r="2654" customHeight="1" spans="1:15">
      <c r="A2654" s="587"/>
      <c r="K2654" s="582"/>
      <c r="L2654" s="582"/>
      <c r="M2654" s="582"/>
      <c r="N2654" s="582"/>
      <c r="O2654" s="582"/>
    </row>
    <row r="2655" customHeight="1" spans="1:15">
      <c r="A2655" s="587"/>
      <c r="K2655" s="582"/>
      <c r="L2655" s="582"/>
      <c r="M2655" s="582"/>
      <c r="N2655" s="582"/>
      <c r="O2655" s="582"/>
    </row>
    <row r="2656" customHeight="1" spans="1:15">
      <c r="A2656" s="587"/>
      <c r="K2656" s="582"/>
      <c r="L2656" s="582"/>
      <c r="M2656" s="582"/>
      <c r="N2656" s="582"/>
      <c r="O2656" s="582"/>
    </row>
    <row r="2657" customHeight="1" spans="1:15">
      <c r="A2657" s="587"/>
      <c r="K2657" s="582"/>
      <c r="L2657" s="582"/>
      <c r="M2657" s="582"/>
      <c r="N2657" s="582"/>
      <c r="O2657" s="582"/>
    </row>
    <row r="2658" customHeight="1" spans="1:15">
      <c r="A2658" s="587"/>
      <c r="K2658" s="582"/>
      <c r="L2658" s="582"/>
      <c r="M2658" s="582"/>
      <c r="N2658" s="582"/>
      <c r="O2658" s="582"/>
    </row>
    <row r="2659" customHeight="1" spans="1:15">
      <c r="A2659" s="587"/>
      <c r="K2659" s="582"/>
      <c r="L2659" s="582"/>
      <c r="M2659" s="582"/>
      <c r="N2659" s="582"/>
      <c r="O2659" s="582"/>
    </row>
    <row r="2660" customHeight="1" spans="1:15">
      <c r="A2660" s="587"/>
      <c r="K2660" s="582"/>
      <c r="L2660" s="582"/>
      <c r="M2660" s="582"/>
      <c r="N2660" s="582"/>
      <c r="O2660" s="582"/>
    </row>
    <row r="2661" customHeight="1" spans="1:15">
      <c r="A2661" s="587"/>
      <c r="K2661" s="582"/>
      <c r="L2661" s="582"/>
      <c r="M2661" s="582"/>
      <c r="N2661" s="582"/>
      <c r="O2661" s="582"/>
    </row>
    <row r="2662" customHeight="1" spans="1:15">
      <c r="A2662" s="587"/>
      <c r="K2662" s="582"/>
      <c r="L2662" s="582"/>
      <c r="M2662" s="582"/>
      <c r="N2662" s="582"/>
      <c r="O2662" s="582"/>
    </row>
    <row r="2663" customHeight="1" spans="1:15">
      <c r="A2663" s="587"/>
      <c r="K2663" s="582"/>
      <c r="L2663" s="582"/>
      <c r="M2663" s="582"/>
      <c r="N2663" s="582"/>
      <c r="O2663" s="582"/>
    </row>
    <row r="2664" customHeight="1" spans="1:15">
      <c r="A2664" s="587"/>
      <c r="K2664" s="582"/>
      <c r="L2664" s="582"/>
      <c r="M2664" s="582"/>
      <c r="N2664" s="582"/>
      <c r="O2664" s="582"/>
    </row>
    <row r="2665" customHeight="1" spans="1:15">
      <c r="A2665" s="587"/>
      <c r="K2665" s="582"/>
      <c r="L2665" s="582"/>
      <c r="M2665" s="582"/>
      <c r="N2665" s="582"/>
      <c r="O2665" s="582"/>
    </row>
    <row r="2666" customHeight="1" spans="1:15">
      <c r="A2666" s="587"/>
      <c r="K2666" s="582"/>
      <c r="L2666" s="582"/>
      <c r="M2666" s="582"/>
      <c r="N2666" s="582"/>
      <c r="O2666" s="582"/>
    </row>
    <row r="2667" customHeight="1" spans="1:15">
      <c r="A2667" s="587"/>
      <c r="K2667" s="582"/>
      <c r="L2667" s="582"/>
      <c r="M2667" s="582"/>
      <c r="N2667" s="582"/>
      <c r="O2667" s="582"/>
    </row>
    <row r="2668" customHeight="1" spans="1:15">
      <c r="A2668" s="587"/>
      <c r="K2668" s="582"/>
      <c r="L2668" s="582"/>
      <c r="M2668" s="582"/>
      <c r="N2668" s="582"/>
      <c r="O2668" s="582"/>
    </row>
    <row r="2669" customHeight="1" spans="1:15">
      <c r="A2669" s="587"/>
      <c r="K2669" s="582"/>
      <c r="L2669" s="582"/>
      <c r="M2669" s="582"/>
      <c r="N2669" s="582"/>
      <c r="O2669" s="582"/>
    </row>
    <row r="2670" customHeight="1" spans="1:15">
      <c r="A2670" s="587"/>
      <c r="K2670" s="582"/>
      <c r="L2670" s="582"/>
      <c r="M2670" s="582"/>
      <c r="N2670" s="582"/>
      <c r="O2670" s="582"/>
    </row>
    <row r="2671" customHeight="1" spans="1:15">
      <c r="A2671" s="587"/>
      <c r="K2671" s="582"/>
      <c r="L2671" s="582"/>
      <c r="M2671" s="582"/>
      <c r="N2671" s="582"/>
      <c r="O2671" s="582"/>
    </row>
    <row r="2672" customHeight="1" spans="1:15">
      <c r="A2672" s="587"/>
      <c r="K2672" s="582"/>
      <c r="L2672" s="582"/>
      <c r="M2672" s="582"/>
      <c r="N2672" s="582"/>
      <c r="O2672" s="582"/>
    </row>
    <row r="2673" customHeight="1" spans="1:15">
      <c r="A2673" s="587"/>
      <c r="K2673" s="582"/>
      <c r="L2673" s="582"/>
      <c r="M2673" s="582"/>
      <c r="N2673" s="582"/>
      <c r="O2673" s="582"/>
    </row>
    <row r="2674" customHeight="1" spans="1:15">
      <c r="A2674" s="587"/>
      <c r="K2674" s="582"/>
      <c r="L2674" s="582"/>
      <c r="M2674" s="582"/>
      <c r="N2674" s="582"/>
      <c r="O2674" s="582"/>
    </row>
    <row r="2675" customHeight="1" spans="1:15">
      <c r="A2675" s="587"/>
      <c r="K2675" s="582"/>
      <c r="L2675" s="582"/>
      <c r="M2675" s="582"/>
      <c r="N2675" s="582"/>
      <c r="O2675" s="582"/>
    </row>
    <row r="2676" customHeight="1" spans="1:15">
      <c r="A2676" s="587"/>
      <c r="K2676" s="582"/>
      <c r="L2676" s="582"/>
      <c r="M2676" s="582"/>
      <c r="N2676" s="582"/>
      <c r="O2676" s="582"/>
    </row>
    <row r="2677" customHeight="1" spans="1:15">
      <c r="A2677" s="587"/>
      <c r="K2677" s="582"/>
      <c r="L2677" s="582"/>
      <c r="M2677" s="582"/>
      <c r="N2677" s="582"/>
      <c r="O2677" s="582"/>
    </row>
    <row r="2678" customHeight="1" spans="1:15">
      <c r="A2678" s="587"/>
      <c r="K2678" s="582"/>
      <c r="L2678" s="582"/>
      <c r="M2678" s="582"/>
      <c r="N2678" s="582"/>
      <c r="O2678" s="582"/>
    </row>
    <row r="2679" customHeight="1" spans="1:15">
      <c r="A2679" s="587"/>
      <c r="K2679" s="582"/>
      <c r="L2679" s="582"/>
      <c r="M2679" s="582"/>
      <c r="N2679" s="582"/>
      <c r="O2679" s="582"/>
    </row>
    <row r="2680" customHeight="1" spans="1:15">
      <c r="A2680" s="587"/>
      <c r="K2680" s="582"/>
      <c r="L2680" s="582"/>
      <c r="M2680" s="582"/>
      <c r="N2680" s="582"/>
      <c r="O2680" s="582"/>
    </row>
    <row r="2681" customHeight="1" spans="1:15">
      <c r="A2681" s="587"/>
      <c r="K2681" s="582"/>
      <c r="L2681" s="582"/>
      <c r="M2681" s="582"/>
      <c r="N2681" s="582"/>
      <c r="O2681" s="582"/>
    </row>
    <row r="2682" customHeight="1" spans="1:15">
      <c r="A2682" s="587"/>
      <c r="K2682" s="582"/>
      <c r="L2682" s="582"/>
      <c r="M2682" s="582"/>
      <c r="N2682" s="582"/>
      <c r="O2682" s="582"/>
    </row>
    <row r="2683" customHeight="1" spans="1:15">
      <c r="A2683" s="587"/>
      <c r="K2683" s="582"/>
      <c r="L2683" s="582"/>
      <c r="M2683" s="582"/>
      <c r="N2683" s="582"/>
      <c r="O2683" s="582"/>
    </row>
    <row r="2684" customHeight="1" spans="1:15">
      <c r="A2684" s="587"/>
      <c r="K2684" s="582"/>
      <c r="L2684" s="582"/>
      <c r="M2684" s="582"/>
      <c r="N2684" s="582"/>
      <c r="O2684" s="582"/>
    </row>
    <row r="2685" customHeight="1" spans="1:15">
      <c r="A2685" s="587"/>
      <c r="K2685" s="582"/>
      <c r="L2685" s="582"/>
      <c r="M2685" s="582"/>
      <c r="N2685" s="582"/>
      <c r="O2685" s="582"/>
    </row>
    <row r="2686" customHeight="1" spans="1:15">
      <c r="A2686" s="587"/>
      <c r="K2686" s="582"/>
      <c r="L2686" s="582"/>
      <c r="M2686" s="582"/>
      <c r="N2686" s="582"/>
      <c r="O2686" s="582"/>
    </row>
    <row r="2687" customHeight="1" spans="1:15">
      <c r="A2687" s="587"/>
      <c r="K2687" s="582"/>
      <c r="L2687" s="582"/>
      <c r="M2687" s="582"/>
      <c r="N2687" s="582"/>
      <c r="O2687" s="582"/>
    </row>
    <row r="2688" customHeight="1" spans="1:15">
      <c r="A2688" s="587"/>
      <c r="K2688" s="582"/>
      <c r="L2688" s="582"/>
      <c r="M2688" s="582"/>
      <c r="N2688" s="582"/>
      <c r="O2688" s="582"/>
    </row>
    <row r="2689" customHeight="1" spans="1:15">
      <c r="A2689" s="587"/>
      <c r="K2689" s="582"/>
      <c r="L2689" s="582"/>
      <c r="M2689" s="582"/>
      <c r="N2689" s="582"/>
      <c r="O2689" s="582"/>
    </row>
    <row r="2690" customHeight="1" spans="1:15">
      <c r="A2690" s="587"/>
      <c r="K2690" s="582"/>
      <c r="L2690" s="582"/>
      <c r="M2690" s="582"/>
      <c r="N2690" s="582"/>
      <c r="O2690" s="582"/>
    </row>
    <row r="2691" customHeight="1" spans="1:15">
      <c r="A2691" s="587"/>
      <c r="K2691" s="582"/>
      <c r="L2691" s="582"/>
      <c r="M2691" s="582"/>
      <c r="N2691" s="582"/>
      <c r="O2691" s="582"/>
    </row>
    <row r="2692" customHeight="1" spans="1:15">
      <c r="A2692" s="587"/>
      <c r="K2692" s="582"/>
      <c r="L2692" s="582"/>
      <c r="M2692" s="582"/>
      <c r="N2692" s="582"/>
      <c r="O2692" s="582"/>
    </row>
    <row r="2693" customHeight="1" spans="1:15">
      <c r="A2693" s="587"/>
      <c r="K2693" s="582"/>
      <c r="L2693" s="582"/>
      <c r="M2693" s="582"/>
      <c r="N2693" s="582"/>
      <c r="O2693" s="582"/>
    </row>
    <row r="2694" customHeight="1" spans="1:15">
      <c r="A2694" s="587"/>
      <c r="K2694" s="582"/>
      <c r="L2694" s="582"/>
      <c r="M2694" s="582"/>
      <c r="N2694" s="582"/>
      <c r="O2694" s="582"/>
    </row>
    <row r="2695" customHeight="1" spans="1:15">
      <c r="A2695" s="587"/>
      <c r="K2695" s="582"/>
      <c r="L2695" s="582"/>
      <c r="M2695" s="582"/>
      <c r="N2695" s="582"/>
      <c r="O2695" s="582"/>
    </row>
    <row r="2696" customHeight="1" spans="1:15">
      <c r="A2696" s="587"/>
      <c r="K2696" s="582"/>
      <c r="L2696" s="582"/>
      <c r="M2696" s="582"/>
      <c r="N2696" s="582"/>
      <c r="O2696" s="582"/>
    </row>
    <row r="2697" customHeight="1" spans="1:15">
      <c r="A2697" s="587"/>
      <c r="K2697" s="582"/>
      <c r="L2697" s="582"/>
      <c r="M2697" s="582"/>
      <c r="N2697" s="582"/>
      <c r="O2697" s="582"/>
    </row>
    <row r="2698" customHeight="1" spans="1:15">
      <c r="A2698" s="587"/>
      <c r="K2698" s="582"/>
      <c r="L2698" s="582"/>
      <c r="M2698" s="582"/>
      <c r="N2698" s="582"/>
      <c r="O2698" s="582"/>
    </row>
    <row r="2699" customHeight="1" spans="1:15">
      <c r="A2699" s="587"/>
      <c r="K2699" s="582"/>
      <c r="L2699" s="582"/>
      <c r="M2699" s="582"/>
      <c r="N2699" s="582"/>
      <c r="O2699" s="582"/>
    </row>
    <row r="2700" customHeight="1" spans="1:15">
      <c r="A2700" s="587"/>
      <c r="K2700" s="582"/>
      <c r="L2700" s="582"/>
      <c r="M2700" s="582"/>
      <c r="N2700" s="582"/>
      <c r="O2700" s="582"/>
    </row>
    <row r="2701" customHeight="1" spans="1:15">
      <c r="A2701" s="587"/>
      <c r="K2701" s="582"/>
      <c r="L2701" s="582"/>
      <c r="M2701" s="582"/>
      <c r="N2701" s="582"/>
      <c r="O2701" s="582"/>
    </row>
    <row r="2702" customHeight="1" spans="1:15">
      <c r="A2702" s="587"/>
      <c r="K2702" s="582"/>
      <c r="L2702" s="582"/>
      <c r="M2702" s="582"/>
      <c r="N2702" s="582"/>
      <c r="O2702" s="582"/>
    </row>
    <row r="2703" customHeight="1" spans="1:15">
      <c r="A2703" s="587"/>
      <c r="K2703" s="582"/>
      <c r="L2703" s="582"/>
      <c r="M2703" s="582"/>
      <c r="N2703" s="582"/>
      <c r="O2703" s="582"/>
    </row>
    <row r="2704" customHeight="1" spans="1:15">
      <c r="A2704" s="587"/>
      <c r="K2704" s="582"/>
      <c r="L2704" s="582"/>
      <c r="M2704" s="582"/>
      <c r="N2704" s="582"/>
      <c r="O2704" s="582"/>
    </row>
    <row r="2705" customHeight="1" spans="1:15">
      <c r="A2705" s="587"/>
      <c r="K2705" s="582"/>
      <c r="L2705" s="582"/>
      <c r="M2705" s="582"/>
      <c r="N2705" s="582"/>
      <c r="O2705" s="582"/>
    </row>
    <row r="2706" customHeight="1" spans="1:15">
      <c r="A2706" s="587"/>
      <c r="K2706" s="582"/>
      <c r="L2706" s="582"/>
      <c r="M2706" s="582"/>
      <c r="N2706" s="582"/>
      <c r="O2706" s="582"/>
    </row>
    <row r="2707" customHeight="1" spans="1:15">
      <c r="A2707" s="587"/>
      <c r="K2707" s="582"/>
      <c r="L2707" s="582"/>
      <c r="M2707" s="582"/>
      <c r="N2707" s="582"/>
      <c r="O2707" s="582"/>
    </row>
    <row r="2708" customHeight="1" spans="1:15">
      <c r="A2708" s="587"/>
      <c r="K2708" s="582"/>
      <c r="L2708" s="582"/>
      <c r="M2708" s="582"/>
      <c r="N2708" s="582"/>
      <c r="O2708" s="582"/>
    </row>
    <row r="2709" customHeight="1" spans="1:15">
      <c r="A2709" s="587"/>
      <c r="K2709" s="582"/>
      <c r="L2709" s="582"/>
      <c r="M2709" s="582"/>
      <c r="N2709" s="582"/>
      <c r="O2709" s="582"/>
    </row>
    <row r="2710" customHeight="1" spans="1:15">
      <c r="A2710" s="587"/>
      <c r="K2710" s="582"/>
      <c r="L2710" s="582"/>
      <c r="M2710" s="582"/>
      <c r="N2710" s="582"/>
      <c r="O2710" s="582"/>
    </row>
    <row r="2711" customHeight="1" spans="1:15">
      <c r="A2711" s="587"/>
      <c r="K2711" s="582"/>
      <c r="L2711" s="582"/>
      <c r="M2711" s="582"/>
      <c r="N2711" s="582"/>
      <c r="O2711" s="582"/>
    </row>
    <row r="2712" customHeight="1" spans="1:15">
      <c r="A2712" s="587"/>
      <c r="K2712" s="582"/>
      <c r="L2712" s="582"/>
      <c r="M2712" s="582"/>
      <c r="N2712" s="582"/>
      <c r="O2712" s="582"/>
    </row>
    <row r="2713" customHeight="1" spans="1:15">
      <c r="A2713" s="587"/>
      <c r="K2713" s="582"/>
      <c r="L2713" s="582"/>
      <c r="M2713" s="582"/>
      <c r="N2713" s="582"/>
      <c r="O2713" s="582"/>
    </row>
    <row r="2714" customHeight="1" spans="1:15">
      <c r="A2714" s="587"/>
      <c r="K2714" s="582"/>
      <c r="L2714" s="582"/>
      <c r="M2714" s="582"/>
      <c r="N2714" s="582"/>
      <c r="O2714" s="582"/>
    </row>
    <row r="2715" customHeight="1" spans="1:15">
      <c r="A2715" s="587"/>
      <c r="K2715" s="582"/>
      <c r="L2715" s="582"/>
      <c r="M2715" s="582"/>
      <c r="N2715" s="582"/>
      <c r="O2715" s="582"/>
    </row>
    <row r="2716" customHeight="1" spans="1:15">
      <c r="A2716" s="587"/>
      <c r="K2716" s="582"/>
      <c r="L2716" s="582"/>
      <c r="M2716" s="582"/>
      <c r="N2716" s="582"/>
      <c r="O2716" s="582"/>
    </row>
    <row r="2717" customHeight="1" spans="1:15">
      <c r="A2717" s="587"/>
      <c r="K2717" s="582"/>
      <c r="L2717" s="582"/>
      <c r="M2717" s="582"/>
      <c r="N2717" s="582"/>
      <c r="O2717" s="582"/>
    </row>
    <row r="2718" customHeight="1" spans="1:15">
      <c r="A2718" s="587"/>
      <c r="K2718" s="582"/>
      <c r="L2718" s="582"/>
      <c r="M2718" s="582"/>
      <c r="N2718" s="582"/>
      <c r="O2718" s="582"/>
    </row>
    <row r="2719" customHeight="1" spans="1:15">
      <c r="A2719" s="587"/>
      <c r="K2719" s="582"/>
      <c r="L2719" s="582"/>
      <c r="M2719" s="582"/>
      <c r="N2719" s="582"/>
      <c r="O2719" s="582"/>
    </row>
    <row r="2720" customHeight="1" spans="1:15">
      <c r="A2720" s="587"/>
      <c r="K2720" s="582"/>
      <c r="L2720" s="582"/>
      <c r="M2720" s="582"/>
      <c r="N2720" s="582"/>
      <c r="O2720" s="582"/>
    </row>
    <row r="2721" customHeight="1" spans="1:15">
      <c r="A2721" s="587"/>
      <c r="K2721" s="582"/>
      <c r="L2721" s="582"/>
      <c r="M2721" s="582"/>
      <c r="N2721" s="582"/>
      <c r="O2721" s="582"/>
    </row>
    <row r="2722" customHeight="1" spans="1:15">
      <c r="A2722" s="587"/>
      <c r="K2722" s="582"/>
      <c r="L2722" s="582"/>
      <c r="M2722" s="582"/>
      <c r="N2722" s="582"/>
      <c r="O2722" s="582"/>
    </row>
    <row r="2723" customHeight="1" spans="1:15">
      <c r="A2723" s="587"/>
      <c r="K2723" s="582"/>
      <c r="L2723" s="582"/>
      <c r="M2723" s="582"/>
      <c r="N2723" s="582"/>
      <c r="O2723" s="582"/>
    </row>
    <row r="2724" customHeight="1" spans="1:15">
      <c r="A2724" s="587"/>
      <c r="K2724" s="582"/>
      <c r="L2724" s="582"/>
      <c r="M2724" s="582"/>
      <c r="N2724" s="582"/>
      <c r="O2724" s="582"/>
    </row>
    <row r="2725" customHeight="1" spans="1:15">
      <c r="A2725" s="587"/>
      <c r="K2725" s="582"/>
      <c r="L2725" s="582"/>
      <c r="M2725" s="582"/>
      <c r="N2725" s="582"/>
      <c r="O2725" s="582"/>
    </row>
    <row r="2726" customHeight="1" spans="1:15">
      <c r="A2726" s="587"/>
      <c r="K2726" s="582"/>
      <c r="L2726" s="582"/>
      <c r="M2726" s="582"/>
      <c r="N2726" s="582"/>
      <c r="O2726" s="582"/>
    </row>
    <row r="2727" customHeight="1" spans="1:15">
      <c r="A2727" s="587"/>
      <c r="K2727" s="582"/>
      <c r="L2727" s="582"/>
      <c r="M2727" s="582"/>
      <c r="N2727" s="582"/>
      <c r="O2727" s="582"/>
    </row>
    <row r="2728" customHeight="1" spans="1:15">
      <c r="A2728" s="587"/>
      <c r="K2728" s="582"/>
      <c r="L2728" s="582"/>
      <c r="M2728" s="582"/>
      <c r="N2728" s="582"/>
      <c r="O2728" s="582"/>
    </row>
    <row r="2729" customHeight="1" spans="1:15">
      <c r="A2729" s="587"/>
      <c r="K2729" s="582"/>
      <c r="L2729" s="582"/>
      <c r="M2729" s="582"/>
      <c r="N2729" s="582"/>
      <c r="O2729" s="582"/>
    </row>
    <row r="2730" customHeight="1" spans="1:15">
      <c r="A2730" s="587"/>
      <c r="K2730" s="582"/>
      <c r="L2730" s="582"/>
      <c r="M2730" s="582"/>
      <c r="N2730" s="582"/>
      <c r="O2730" s="582"/>
    </row>
    <row r="2731" customHeight="1" spans="1:15">
      <c r="A2731" s="587"/>
      <c r="K2731" s="582"/>
      <c r="L2731" s="582"/>
      <c r="M2731" s="582"/>
      <c r="N2731" s="582"/>
      <c r="O2731" s="582"/>
    </row>
    <row r="2732" customHeight="1" spans="1:15">
      <c r="A2732" s="587"/>
      <c r="K2732" s="582"/>
      <c r="L2732" s="582"/>
      <c r="M2732" s="582"/>
      <c r="N2732" s="582"/>
      <c r="O2732" s="582"/>
    </row>
    <row r="2733" customHeight="1" spans="1:15">
      <c r="A2733" s="587"/>
      <c r="K2733" s="582"/>
      <c r="L2733" s="582"/>
      <c r="M2733" s="582"/>
      <c r="N2733" s="582"/>
      <c r="O2733" s="582"/>
    </row>
    <row r="2734" customHeight="1" spans="1:15">
      <c r="A2734" s="587"/>
      <c r="K2734" s="582"/>
      <c r="L2734" s="582"/>
      <c r="M2734" s="582"/>
      <c r="N2734" s="582"/>
      <c r="O2734" s="582"/>
    </row>
    <row r="2735" customHeight="1" spans="1:15">
      <c r="A2735" s="587"/>
      <c r="K2735" s="582"/>
      <c r="L2735" s="582"/>
      <c r="M2735" s="582"/>
      <c r="N2735" s="582"/>
      <c r="O2735" s="582"/>
    </row>
    <row r="2736" customHeight="1" spans="1:15">
      <c r="A2736" s="587"/>
      <c r="K2736" s="582"/>
      <c r="L2736" s="582"/>
      <c r="M2736" s="582"/>
      <c r="N2736" s="582"/>
      <c r="O2736" s="582"/>
    </row>
    <row r="2737" customHeight="1" spans="1:15">
      <c r="A2737" s="587"/>
      <c r="K2737" s="582"/>
      <c r="L2737" s="582"/>
      <c r="M2737" s="582"/>
      <c r="N2737" s="582"/>
      <c r="O2737" s="582"/>
    </row>
    <row r="2738" customHeight="1" spans="1:15">
      <c r="A2738" s="587"/>
      <c r="K2738" s="582"/>
      <c r="L2738" s="582"/>
      <c r="M2738" s="582"/>
      <c r="N2738" s="582"/>
      <c r="O2738" s="582"/>
    </row>
    <row r="2739" customHeight="1" spans="1:15">
      <c r="A2739" s="587"/>
      <c r="K2739" s="582"/>
      <c r="L2739" s="582"/>
      <c r="M2739" s="582"/>
      <c r="N2739" s="582"/>
      <c r="O2739" s="582"/>
    </row>
    <row r="2740" customHeight="1" spans="1:15">
      <c r="A2740" s="587"/>
      <c r="K2740" s="582"/>
      <c r="L2740" s="582"/>
      <c r="M2740" s="582"/>
      <c r="N2740" s="582"/>
      <c r="O2740" s="582"/>
    </row>
    <row r="2741" customHeight="1" spans="1:15">
      <c r="A2741" s="587"/>
      <c r="K2741" s="582"/>
      <c r="L2741" s="582"/>
      <c r="M2741" s="582"/>
      <c r="N2741" s="582"/>
      <c r="O2741" s="582"/>
    </row>
    <row r="2742" customHeight="1" spans="1:15">
      <c r="A2742" s="587"/>
      <c r="K2742" s="582"/>
      <c r="L2742" s="582"/>
      <c r="M2742" s="582"/>
      <c r="N2742" s="582"/>
      <c r="O2742" s="582"/>
    </row>
    <row r="2743" customHeight="1" spans="1:15">
      <c r="A2743" s="587"/>
      <c r="K2743" s="582"/>
      <c r="L2743" s="582"/>
      <c r="M2743" s="582"/>
      <c r="N2743" s="582"/>
      <c r="O2743" s="582"/>
    </row>
    <row r="2744" customHeight="1" spans="1:15">
      <c r="A2744" s="587"/>
      <c r="K2744" s="582"/>
      <c r="L2744" s="582"/>
      <c r="M2744" s="582"/>
      <c r="N2744" s="582"/>
      <c r="O2744" s="582"/>
    </row>
    <row r="2745" customHeight="1" spans="1:15">
      <c r="A2745" s="587"/>
      <c r="K2745" s="582"/>
      <c r="L2745" s="582"/>
      <c r="M2745" s="582"/>
      <c r="N2745" s="582"/>
      <c r="O2745" s="582"/>
    </row>
    <row r="2746" customHeight="1" spans="1:15">
      <c r="A2746" s="587"/>
      <c r="K2746" s="582"/>
      <c r="L2746" s="582"/>
      <c r="M2746" s="582"/>
      <c r="N2746" s="582"/>
      <c r="O2746" s="582"/>
    </row>
    <row r="2747" customHeight="1" spans="1:15">
      <c r="A2747" s="587"/>
      <c r="K2747" s="582"/>
      <c r="L2747" s="582"/>
      <c r="M2747" s="582"/>
      <c r="N2747" s="582"/>
      <c r="O2747" s="582"/>
    </row>
    <row r="2748" customHeight="1" spans="1:15">
      <c r="A2748" s="587"/>
      <c r="K2748" s="582"/>
      <c r="L2748" s="582"/>
      <c r="M2748" s="582"/>
      <c r="N2748" s="582"/>
      <c r="O2748" s="582"/>
    </row>
    <row r="2749" customHeight="1" spans="1:15">
      <c r="A2749" s="587"/>
      <c r="K2749" s="582"/>
      <c r="L2749" s="582"/>
      <c r="M2749" s="582"/>
      <c r="N2749" s="582"/>
      <c r="O2749" s="582"/>
    </row>
    <row r="2750" customHeight="1" spans="1:15">
      <c r="A2750" s="587"/>
      <c r="K2750" s="582"/>
      <c r="L2750" s="582"/>
      <c r="M2750" s="582"/>
      <c r="N2750" s="582"/>
      <c r="O2750" s="582"/>
    </row>
    <row r="2751" customHeight="1" spans="1:15">
      <c r="A2751" s="587"/>
      <c r="K2751" s="582"/>
      <c r="L2751" s="582"/>
      <c r="M2751" s="582"/>
      <c r="N2751" s="582"/>
      <c r="O2751" s="582"/>
    </row>
    <row r="2752" customHeight="1" spans="1:15">
      <c r="A2752" s="587"/>
      <c r="K2752" s="582"/>
      <c r="L2752" s="582"/>
      <c r="M2752" s="582"/>
      <c r="N2752" s="582"/>
      <c r="O2752" s="582"/>
    </row>
    <row r="2753" customHeight="1" spans="1:15">
      <c r="A2753" s="587"/>
      <c r="K2753" s="582"/>
      <c r="L2753" s="582"/>
      <c r="M2753" s="582"/>
      <c r="N2753" s="582"/>
      <c r="O2753" s="582"/>
    </row>
    <row r="2754" customHeight="1" spans="1:15">
      <c r="A2754" s="587"/>
      <c r="K2754" s="582"/>
      <c r="L2754" s="582"/>
      <c r="M2754" s="582"/>
      <c r="N2754" s="582"/>
      <c r="O2754" s="582"/>
    </row>
    <row r="2755" customHeight="1" spans="1:15">
      <c r="A2755" s="587"/>
      <c r="K2755" s="582"/>
      <c r="L2755" s="582"/>
      <c r="M2755" s="582"/>
      <c r="N2755" s="582"/>
      <c r="O2755" s="582"/>
    </row>
    <row r="2756" customHeight="1" spans="1:15">
      <c r="A2756" s="587"/>
      <c r="K2756" s="582"/>
      <c r="L2756" s="582"/>
      <c r="M2756" s="582"/>
      <c r="N2756" s="582"/>
      <c r="O2756" s="582"/>
    </row>
    <row r="2757" customHeight="1" spans="1:15">
      <c r="A2757" s="587"/>
      <c r="K2757" s="582"/>
      <c r="L2757" s="582"/>
      <c r="M2757" s="582"/>
      <c r="N2757" s="582"/>
      <c r="O2757" s="582"/>
    </row>
    <row r="2758" customHeight="1" spans="1:15">
      <c r="A2758" s="587"/>
      <c r="K2758" s="582"/>
      <c r="L2758" s="582"/>
      <c r="M2758" s="582"/>
      <c r="N2758" s="582"/>
      <c r="O2758" s="582"/>
    </row>
    <row r="2759" customHeight="1" spans="1:15">
      <c r="A2759" s="587"/>
      <c r="K2759" s="582"/>
      <c r="L2759" s="582"/>
      <c r="M2759" s="582"/>
      <c r="N2759" s="582"/>
      <c r="O2759" s="582"/>
    </row>
    <row r="2760" customHeight="1" spans="1:15">
      <c r="A2760" s="587"/>
      <c r="K2760" s="582"/>
      <c r="L2760" s="582"/>
      <c r="M2760" s="582"/>
      <c r="N2760" s="582"/>
      <c r="O2760" s="582"/>
    </row>
    <row r="2761" customHeight="1" spans="1:15">
      <c r="A2761" s="587"/>
      <c r="K2761" s="582"/>
      <c r="L2761" s="582"/>
      <c r="M2761" s="582"/>
      <c r="N2761" s="582"/>
      <c r="O2761" s="582"/>
    </row>
    <row r="2762" customHeight="1" spans="1:15">
      <c r="A2762" s="587"/>
      <c r="K2762" s="582"/>
      <c r="L2762" s="582"/>
      <c r="M2762" s="582"/>
      <c r="N2762" s="582"/>
      <c r="O2762" s="582"/>
    </row>
    <row r="2763" customHeight="1" spans="1:15">
      <c r="A2763" s="587"/>
      <c r="K2763" s="582"/>
      <c r="L2763" s="582"/>
      <c r="M2763" s="582"/>
      <c r="N2763" s="582"/>
      <c r="O2763" s="582"/>
    </row>
    <row r="2764" customHeight="1" spans="1:15">
      <c r="A2764" s="587"/>
      <c r="K2764" s="582"/>
      <c r="L2764" s="582"/>
      <c r="M2764" s="582"/>
      <c r="N2764" s="582"/>
      <c r="O2764" s="582"/>
    </row>
    <row r="2765" customHeight="1" spans="1:15">
      <c r="A2765" s="587"/>
      <c r="K2765" s="582"/>
      <c r="L2765" s="582"/>
      <c r="M2765" s="582"/>
      <c r="N2765" s="582"/>
      <c r="O2765" s="582"/>
    </row>
    <row r="2766" customHeight="1" spans="1:15">
      <c r="A2766" s="587"/>
      <c r="K2766" s="582"/>
      <c r="L2766" s="582"/>
      <c r="M2766" s="582"/>
      <c r="N2766" s="582"/>
      <c r="O2766" s="582"/>
    </row>
    <row r="2767" customHeight="1" spans="1:15">
      <c r="A2767" s="587"/>
      <c r="K2767" s="582"/>
      <c r="L2767" s="582"/>
      <c r="M2767" s="582"/>
      <c r="N2767" s="582"/>
      <c r="O2767" s="582"/>
    </row>
    <row r="2768" customHeight="1" spans="1:15">
      <c r="A2768" s="587"/>
      <c r="K2768" s="582"/>
      <c r="L2768" s="582"/>
      <c r="M2768" s="582"/>
      <c r="N2768" s="582"/>
      <c r="O2768" s="582"/>
    </row>
    <row r="2769" customHeight="1" spans="1:15">
      <c r="A2769" s="587"/>
      <c r="K2769" s="582"/>
      <c r="L2769" s="582"/>
      <c r="M2769" s="582"/>
      <c r="N2769" s="582"/>
      <c r="O2769" s="582"/>
    </row>
    <row r="2770" customHeight="1" spans="1:15">
      <c r="A2770" s="587"/>
      <c r="K2770" s="582"/>
      <c r="L2770" s="582"/>
      <c r="M2770" s="582"/>
      <c r="N2770" s="582"/>
      <c r="O2770" s="582"/>
    </row>
    <row r="2771" customHeight="1" spans="1:15">
      <c r="A2771" s="587"/>
      <c r="K2771" s="582"/>
      <c r="L2771" s="582"/>
      <c r="M2771" s="582"/>
      <c r="N2771" s="582"/>
      <c r="O2771" s="582"/>
    </row>
    <row r="2772" customHeight="1" spans="1:15">
      <c r="A2772" s="587"/>
      <c r="K2772" s="582"/>
      <c r="L2772" s="582"/>
      <c r="M2772" s="582"/>
      <c r="N2772" s="582"/>
      <c r="O2772" s="582"/>
    </row>
    <row r="2773" customHeight="1" spans="1:15">
      <c r="A2773" s="587"/>
      <c r="K2773" s="582"/>
      <c r="L2773" s="582"/>
      <c r="M2773" s="582"/>
      <c r="N2773" s="582"/>
      <c r="O2773" s="582"/>
    </row>
    <row r="2774" customHeight="1" spans="1:15">
      <c r="A2774" s="587"/>
      <c r="K2774" s="582"/>
      <c r="L2774" s="582"/>
      <c r="M2774" s="582"/>
      <c r="N2774" s="582"/>
      <c r="O2774" s="582"/>
    </row>
    <row r="2775" customHeight="1" spans="1:15">
      <c r="A2775" s="587"/>
      <c r="K2775" s="582"/>
      <c r="L2775" s="582"/>
      <c r="M2775" s="582"/>
      <c r="N2775" s="582"/>
      <c r="O2775" s="582"/>
    </row>
    <row r="2776" customHeight="1" spans="1:15">
      <c r="A2776" s="587"/>
      <c r="K2776" s="582"/>
      <c r="L2776" s="582"/>
      <c r="M2776" s="582"/>
      <c r="N2776" s="582"/>
      <c r="O2776" s="582"/>
    </row>
    <row r="2777" customHeight="1" spans="1:15">
      <c r="A2777" s="587"/>
      <c r="K2777" s="582"/>
      <c r="L2777" s="582"/>
      <c r="M2777" s="582"/>
      <c r="N2777" s="582"/>
      <c r="O2777" s="582"/>
    </row>
    <row r="2778" customHeight="1" spans="1:15">
      <c r="A2778" s="587"/>
      <c r="K2778" s="582"/>
      <c r="L2778" s="582"/>
      <c r="M2778" s="582"/>
      <c r="N2778" s="582"/>
      <c r="O2778" s="582"/>
    </row>
    <row r="2779" customHeight="1" spans="1:15">
      <c r="A2779" s="587"/>
      <c r="K2779" s="582"/>
      <c r="L2779" s="582"/>
      <c r="M2779" s="582"/>
      <c r="N2779" s="582"/>
      <c r="O2779" s="582"/>
    </row>
    <row r="2780" customHeight="1" spans="1:15">
      <c r="A2780" s="587"/>
      <c r="K2780" s="582"/>
      <c r="L2780" s="582"/>
      <c r="M2780" s="582"/>
      <c r="N2780" s="582"/>
      <c r="O2780" s="582"/>
    </row>
    <row r="2781" customHeight="1" spans="1:15">
      <c r="A2781" s="587"/>
      <c r="K2781" s="582"/>
      <c r="L2781" s="582"/>
      <c r="M2781" s="582"/>
      <c r="N2781" s="582"/>
      <c r="O2781" s="582"/>
    </row>
    <row r="2782" customHeight="1" spans="1:15">
      <c r="A2782" s="587"/>
      <c r="K2782" s="582"/>
      <c r="L2782" s="582"/>
      <c r="M2782" s="582"/>
      <c r="N2782" s="582"/>
      <c r="O2782" s="582"/>
    </row>
    <row r="2783" customHeight="1" spans="1:15">
      <c r="A2783" s="587"/>
      <c r="K2783" s="582"/>
      <c r="L2783" s="582"/>
      <c r="M2783" s="582"/>
      <c r="N2783" s="582"/>
      <c r="O2783" s="582"/>
    </row>
    <row r="2784" customHeight="1" spans="1:15">
      <c r="A2784" s="587"/>
      <c r="K2784" s="582"/>
      <c r="L2784" s="582"/>
      <c r="M2784" s="582"/>
      <c r="N2784" s="582"/>
      <c r="O2784" s="582"/>
    </row>
    <row r="2785" customHeight="1" spans="1:15">
      <c r="A2785" s="587"/>
      <c r="K2785" s="582"/>
      <c r="L2785" s="582"/>
      <c r="M2785" s="582"/>
      <c r="N2785" s="582"/>
      <c r="O2785" s="582"/>
    </row>
    <row r="2786" customHeight="1" spans="1:15">
      <c r="A2786" s="587"/>
      <c r="K2786" s="582"/>
      <c r="L2786" s="582"/>
      <c r="M2786" s="582"/>
      <c r="N2786" s="582"/>
      <c r="O2786" s="582"/>
    </row>
    <row r="2787" customHeight="1" spans="1:15">
      <c r="A2787" s="587"/>
      <c r="K2787" s="582"/>
      <c r="L2787" s="582"/>
      <c r="M2787" s="582"/>
      <c r="N2787" s="582"/>
      <c r="O2787" s="582"/>
    </row>
    <row r="2788" customHeight="1" spans="1:15">
      <c r="A2788" s="587"/>
      <c r="K2788" s="582"/>
      <c r="L2788" s="582"/>
      <c r="M2788" s="582"/>
      <c r="N2788" s="582"/>
      <c r="O2788" s="582"/>
    </row>
    <row r="2789" customHeight="1" spans="1:15">
      <c r="A2789" s="587"/>
      <c r="K2789" s="582"/>
      <c r="L2789" s="582"/>
      <c r="M2789" s="582"/>
      <c r="N2789" s="582"/>
      <c r="O2789" s="582"/>
    </row>
    <row r="2790" customHeight="1" spans="1:15">
      <c r="A2790" s="587"/>
      <c r="K2790" s="582"/>
      <c r="L2790" s="582"/>
      <c r="M2790" s="582"/>
      <c r="N2790" s="582"/>
      <c r="O2790" s="582"/>
    </row>
    <row r="2791" customHeight="1" spans="1:15">
      <c r="A2791" s="587"/>
      <c r="K2791" s="582"/>
      <c r="L2791" s="582"/>
      <c r="M2791" s="582"/>
      <c r="N2791" s="582"/>
      <c r="O2791" s="582"/>
    </row>
    <row r="2792" customHeight="1" spans="1:15">
      <c r="A2792" s="587"/>
      <c r="K2792" s="582"/>
      <c r="L2792" s="582"/>
      <c r="M2792" s="582"/>
      <c r="N2792" s="582"/>
      <c r="O2792" s="582"/>
    </row>
    <row r="2793" customHeight="1" spans="1:15">
      <c r="A2793" s="587"/>
      <c r="K2793" s="582"/>
      <c r="L2793" s="582"/>
      <c r="M2793" s="582"/>
      <c r="N2793" s="582"/>
      <c r="O2793" s="582"/>
    </row>
    <row r="2794" customHeight="1" spans="1:15">
      <c r="A2794" s="587"/>
      <c r="K2794" s="582"/>
      <c r="L2794" s="582"/>
      <c r="M2794" s="582"/>
      <c r="N2794" s="582"/>
      <c r="O2794" s="582"/>
    </row>
    <row r="2795" customHeight="1" spans="1:15">
      <c r="A2795" s="587"/>
      <c r="K2795" s="582"/>
      <c r="L2795" s="582"/>
      <c r="M2795" s="582"/>
      <c r="N2795" s="582"/>
      <c r="O2795" s="582"/>
    </row>
    <row r="2796" customHeight="1" spans="1:15">
      <c r="A2796" s="587"/>
      <c r="K2796" s="582"/>
      <c r="L2796" s="582"/>
      <c r="M2796" s="582"/>
      <c r="N2796" s="582"/>
      <c r="O2796" s="582"/>
    </row>
    <row r="2797" customHeight="1" spans="1:15">
      <c r="A2797" s="587"/>
      <c r="K2797" s="582"/>
      <c r="L2797" s="582"/>
      <c r="M2797" s="582"/>
      <c r="N2797" s="582"/>
      <c r="O2797" s="582"/>
    </row>
    <row r="2798" customHeight="1" spans="1:15">
      <c r="A2798" s="587"/>
      <c r="K2798" s="582"/>
      <c r="L2798" s="582"/>
      <c r="M2798" s="582"/>
      <c r="N2798" s="582"/>
      <c r="O2798" s="582"/>
    </row>
    <row r="2799" customHeight="1" spans="1:15">
      <c r="A2799" s="587"/>
      <c r="K2799" s="582"/>
      <c r="L2799" s="582"/>
      <c r="M2799" s="582"/>
      <c r="N2799" s="582"/>
      <c r="O2799" s="582"/>
    </row>
    <row r="2800" customHeight="1" spans="1:15">
      <c r="A2800" s="587"/>
      <c r="K2800" s="582"/>
      <c r="L2800" s="582"/>
      <c r="M2800" s="582"/>
      <c r="N2800" s="582"/>
      <c r="O2800" s="582"/>
    </row>
    <row r="2801" customHeight="1" spans="1:15">
      <c r="A2801" s="587"/>
      <c r="K2801" s="582"/>
      <c r="L2801" s="582"/>
      <c r="M2801" s="582"/>
      <c r="N2801" s="582"/>
      <c r="O2801" s="582"/>
    </row>
    <row r="2802" customHeight="1" spans="1:15">
      <c r="A2802" s="587"/>
      <c r="K2802" s="582"/>
      <c r="L2802" s="582"/>
      <c r="M2802" s="582"/>
      <c r="N2802" s="582"/>
      <c r="O2802" s="582"/>
    </row>
    <row r="2803" customHeight="1" spans="1:15">
      <c r="A2803" s="587"/>
      <c r="K2803" s="582"/>
      <c r="L2803" s="582"/>
      <c r="M2803" s="582"/>
      <c r="N2803" s="582"/>
      <c r="O2803" s="582"/>
    </row>
    <row r="2804" customHeight="1" spans="1:15">
      <c r="A2804" s="587"/>
      <c r="K2804" s="582"/>
      <c r="L2804" s="582"/>
      <c r="M2804" s="582"/>
      <c r="N2804" s="582"/>
      <c r="O2804" s="582"/>
    </row>
    <row r="2805" customHeight="1" spans="1:15">
      <c r="A2805" s="587"/>
      <c r="K2805" s="582"/>
      <c r="L2805" s="582"/>
      <c r="M2805" s="582"/>
      <c r="N2805" s="582"/>
      <c r="O2805" s="582"/>
    </row>
    <row r="2806" customHeight="1" spans="1:15">
      <c r="A2806" s="587"/>
      <c r="K2806" s="582"/>
      <c r="L2806" s="582"/>
      <c r="M2806" s="582"/>
      <c r="N2806" s="582"/>
      <c r="O2806" s="582"/>
    </row>
    <row r="2807" customHeight="1" spans="1:15">
      <c r="A2807" s="587"/>
      <c r="K2807" s="582"/>
      <c r="L2807" s="582"/>
      <c r="M2807" s="582"/>
      <c r="N2807" s="582"/>
      <c r="O2807" s="582"/>
    </row>
    <row r="2808" customHeight="1" spans="1:15">
      <c r="A2808" s="587"/>
      <c r="K2808" s="582"/>
      <c r="L2808" s="582"/>
      <c r="M2808" s="582"/>
      <c r="N2808" s="582"/>
      <c r="O2808" s="582"/>
    </row>
    <row r="2809" customHeight="1" spans="1:15">
      <c r="A2809" s="587"/>
      <c r="K2809" s="582"/>
      <c r="L2809" s="582"/>
      <c r="M2809" s="582"/>
      <c r="N2809" s="582"/>
      <c r="O2809" s="582"/>
    </row>
    <row r="2810" customHeight="1" spans="1:15">
      <c r="A2810" s="587"/>
      <c r="K2810" s="582"/>
      <c r="L2810" s="582"/>
      <c r="M2810" s="582"/>
      <c r="N2810" s="582"/>
      <c r="O2810" s="582"/>
    </row>
    <row r="2811" customHeight="1" spans="1:15">
      <c r="A2811" s="587"/>
      <c r="K2811" s="582"/>
      <c r="L2811" s="582"/>
      <c r="M2811" s="582"/>
      <c r="N2811" s="582"/>
      <c r="O2811" s="582"/>
    </row>
    <row r="2812" customHeight="1" spans="1:15">
      <c r="A2812" s="587"/>
      <c r="K2812" s="582"/>
      <c r="L2812" s="582"/>
      <c r="M2812" s="582"/>
      <c r="N2812" s="582"/>
      <c r="O2812" s="582"/>
    </row>
    <row r="2813" customHeight="1" spans="1:15">
      <c r="A2813" s="587"/>
      <c r="K2813" s="582"/>
      <c r="L2813" s="582"/>
      <c r="M2813" s="582"/>
      <c r="N2813" s="582"/>
      <c r="O2813" s="582"/>
    </row>
    <row r="2814" customHeight="1" spans="1:15">
      <c r="A2814" s="587"/>
      <c r="K2814" s="582"/>
      <c r="L2814" s="582"/>
      <c r="M2814" s="582"/>
      <c r="N2814" s="582"/>
      <c r="O2814" s="582"/>
    </row>
    <row r="2815" customHeight="1" spans="1:15">
      <c r="A2815" s="587"/>
      <c r="K2815" s="582"/>
      <c r="L2815" s="582"/>
      <c r="M2815" s="582"/>
      <c r="N2815" s="582"/>
      <c r="O2815" s="582"/>
    </row>
    <row r="2816" customHeight="1" spans="1:15">
      <c r="A2816" s="587"/>
      <c r="K2816" s="582"/>
      <c r="L2816" s="582"/>
      <c r="M2816" s="582"/>
      <c r="N2816" s="582"/>
      <c r="O2816" s="582"/>
    </row>
    <row r="2817" customHeight="1" spans="1:15">
      <c r="A2817" s="587"/>
      <c r="K2817" s="582"/>
      <c r="L2817" s="582"/>
      <c r="M2817" s="582"/>
      <c r="N2817" s="582"/>
      <c r="O2817" s="582"/>
    </row>
    <row r="2818" customHeight="1" spans="1:15">
      <c r="A2818" s="587"/>
      <c r="K2818" s="582"/>
      <c r="L2818" s="582"/>
      <c r="M2818" s="582"/>
      <c r="N2818" s="582"/>
      <c r="O2818" s="582"/>
    </row>
    <row r="2819" customHeight="1" spans="1:15">
      <c r="A2819" s="587"/>
      <c r="K2819" s="582"/>
      <c r="L2819" s="582"/>
      <c r="M2819" s="582"/>
      <c r="N2819" s="582"/>
      <c r="O2819" s="582"/>
    </row>
    <row r="2820" customHeight="1" spans="1:15">
      <c r="A2820" s="587"/>
      <c r="K2820" s="582"/>
      <c r="L2820" s="582"/>
      <c r="M2820" s="582"/>
      <c r="N2820" s="582"/>
      <c r="O2820" s="582"/>
    </row>
    <row r="2821" customHeight="1" spans="1:15">
      <c r="A2821" s="587"/>
      <c r="K2821" s="582"/>
      <c r="L2821" s="582"/>
      <c r="M2821" s="582"/>
      <c r="N2821" s="582"/>
      <c r="O2821" s="582"/>
    </row>
    <row r="2822" customHeight="1" spans="1:15">
      <c r="A2822" s="587"/>
      <c r="K2822" s="582"/>
      <c r="L2822" s="582"/>
      <c r="M2822" s="582"/>
      <c r="N2822" s="582"/>
      <c r="O2822" s="582"/>
    </row>
    <row r="2823" customHeight="1" spans="1:15">
      <c r="A2823" s="587"/>
      <c r="K2823" s="582"/>
      <c r="L2823" s="582"/>
      <c r="M2823" s="582"/>
      <c r="N2823" s="582"/>
      <c r="O2823" s="582"/>
    </row>
    <row r="2824" customHeight="1" spans="1:15">
      <c r="A2824" s="587"/>
      <c r="K2824" s="582"/>
      <c r="L2824" s="582"/>
      <c r="M2824" s="582"/>
      <c r="N2824" s="582"/>
      <c r="O2824" s="582"/>
    </row>
    <row r="2825" customHeight="1" spans="1:15">
      <c r="A2825" s="587"/>
      <c r="K2825" s="582"/>
      <c r="L2825" s="582"/>
      <c r="M2825" s="582"/>
      <c r="N2825" s="582"/>
      <c r="O2825" s="582"/>
    </row>
    <row r="2826" customHeight="1" spans="1:15">
      <c r="A2826" s="587"/>
      <c r="K2826" s="582"/>
      <c r="L2826" s="582"/>
      <c r="M2826" s="582"/>
      <c r="N2826" s="582"/>
      <c r="O2826" s="582"/>
    </row>
    <row r="2827" customHeight="1" spans="1:15">
      <c r="A2827" s="587"/>
      <c r="K2827" s="582"/>
      <c r="L2827" s="582"/>
      <c r="M2827" s="582"/>
      <c r="N2827" s="582"/>
      <c r="O2827" s="582"/>
    </row>
    <row r="2828" customHeight="1" spans="1:15">
      <c r="A2828" s="587"/>
      <c r="K2828" s="582"/>
      <c r="L2828" s="582"/>
      <c r="M2828" s="582"/>
      <c r="N2828" s="582"/>
      <c r="O2828" s="582"/>
    </row>
    <row r="2829" customHeight="1" spans="1:15">
      <c r="A2829" s="587"/>
      <c r="K2829" s="582"/>
      <c r="L2829" s="582"/>
      <c r="M2829" s="582"/>
      <c r="N2829" s="582"/>
      <c r="O2829" s="582"/>
    </row>
    <row r="2830" customHeight="1" spans="1:15">
      <c r="A2830" s="587"/>
      <c r="K2830" s="582"/>
      <c r="L2830" s="582"/>
      <c r="M2830" s="582"/>
      <c r="N2830" s="582"/>
      <c r="O2830" s="582"/>
    </row>
    <row r="2831" customHeight="1" spans="1:15">
      <c r="A2831" s="587"/>
      <c r="K2831" s="582"/>
      <c r="L2831" s="582"/>
      <c r="M2831" s="582"/>
      <c r="N2831" s="582"/>
      <c r="O2831" s="582"/>
    </row>
    <row r="2832" customHeight="1" spans="1:15">
      <c r="A2832" s="587"/>
      <c r="K2832" s="582"/>
      <c r="L2832" s="582"/>
      <c r="M2832" s="582"/>
      <c r="N2832" s="582"/>
      <c r="O2832" s="582"/>
    </row>
    <row r="2833" customHeight="1" spans="1:15">
      <c r="A2833" s="587"/>
      <c r="K2833" s="582"/>
      <c r="L2833" s="582"/>
      <c r="M2833" s="582"/>
      <c r="N2833" s="582"/>
      <c r="O2833" s="582"/>
    </row>
    <row r="2834" customHeight="1" spans="1:15">
      <c r="A2834" s="587"/>
      <c r="K2834" s="582"/>
      <c r="L2834" s="582"/>
      <c r="M2834" s="582"/>
      <c r="N2834" s="582"/>
      <c r="O2834" s="582"/>
    </row>
    <row r="2835" customHeight="1" spans="1:15">
      <c r="A2835" s="587"/>
      <c r="K2835" s="582"/>
      <c r="L2835" s="582"/>
      <c r="M2835" s="582"/>
      <c r="N2835" s="582"/>
      <c r="O2835" s="582"/>
    </row>
    <row r="2836" customHeight="1" spans="1:15">
      <c r="A2836" s="587"/>
      <c r="K2836" s="582"/>
      <c r="L2836" s="582"/>
      <c r="M2836" s="582"/>
      <c r="N2836" s="582"/>
      <c r="O2836" s="582"/>
    </row>
    <row r="2837" customHeight="1" spans="1:15">
      <c r="A2837" s="587"/>
      <c r="K2837" s="582"/>
      <c r="L2837" s="582"/>
      <c r="M2837" s="582"/>
      <c r="N2837" s="582"/>
      <c r="O2837" s="582"/>
    </row>
    <row r="2838" customHeight="1" spans="1:15">
      <c r="A2838" s="587"/>
      <c r="K2838" s="582"/>
      <c r="L2838" s="582"/>
      <c r="M2838" s="582"/>
      <c r="N2838" s="582"/>
      <c r="O2838" s="582"/>
    </row>
    <row r="2839" customHeight="1" spans="1:15">
      <c r="A2839" s="587"/>
      <c r="K2839" s="582"/>
      <c r="L2839" s="582"/>
      <c r="M2839" s="582"/>
      <c r="N2839" s="582"/>
      <c r="O2839" s="582"/>
    </row>
    <row r="2840" customHeight="1" spans="1:15">
      <c r="A2840" s="587"/>
      <c r="K2840" s="582"/>
      <c r="L2840" s="582"/>
      <c r="M2840" s="582"/>
      <c r="N2840" s="582"/>
      <c r="O2840" s="582"/>
    </row>
    <row r="2841" customHeight="1" spans="1:15">
      <c r="A2841" s="587"/>
      <c r="K2841" s="582"/>
      <c r="L2841" s="582"/>
      <c r="M2841" s="582"/>
      <c r="N2841" s="582"/>
      <c r="O2841" s="582"/>
    </row>
    <row r="2842" customHeight="1" spans="1:15">
      <c r="A2842" s="587"/>
      <c r="K2842" s="582"/>
      <c r="L2842" s="582"/>
      <c r="M2842" s="582"/>
      <c r="N2842" s="582"/>
      <c r="O2842" s="582"/>
    </row>
    <row r="2843" customHeight="1" spans="1:15">
      <c r="A2843" s="587"/>
      <c r="K2843" s="582"/>
      <c r="L2843" s="582"/>
      <c r="M2843" s="582"/>
      <c r="N2843" s="582"/>
      <c r="O2843" s="582"/>
    </row>
    <row r="2844" customHeight="1" spans="1:15">
      <c r="A2844" s="587"/>
      <c r="K2844" s="582"/>
      <c r="L2844" s="582"/>
      <c r="M2844" s="582"/>
      <c r="N2844" s="582"/>
      <c r="O2844" s="582"/>
    </row>
    <row r="2845" customHeight="1" spans="1:15">
      <c r="A2845" s="587"/>
      <c r="K2845" s="582"/>
      <c r="L2845" s="582"/>
      <c r="M2845" s="582"/>
      <c r="N2845" s="582"/>
      <c r="O2845" s="582"/>
    </row>
    <row r="2846" customHeight="1" spans="1:15">
      <c r="A2846" s="587"/>
      <c r="K2846" s="582"/>
      <c r="L2846" s="582"/>
      <c r="M2846" s="582"/>
      <c r="N2846" s="582"/>
      <c r="O2846" s="582"/>
    </row>
    <row r="2847" customHeight="1" spans="1:15">
      <c r="A2847" s="587"/>
      <c r="K2847" s="582"/>
      <c r="L2847" s="582"/>
      <c r="M2847" s="582"/>
      <c r="N2847" s="582"/>
      <c r="O2847" s="582"/>
    </row>
    <row r="2848" customHeight="1" spans="1:15">
      <c r="A2848" s="587"/>
      <c r="K2848" s="582"/>
      <c r="L2848" s="582"/>
      <c r="M2848" s="582"/>
      <c r="N2848" s="582"/>
      <c r="O2848" s="582"/>
    </row>
    <row r="2849" customHeight="1" spans="1:15">
      <c r="A2849" s="587"/>
      <c r="K2849" s="582"/>
      <c r="L2849" s="582"/>
      <c r="M2849" s="582"/>
      <c r="N2849" s="582"/>
      <c r="O2849" s="582"/>
    </row>
    <row r="2850" customHeight="1" spans="1:15">
      <c r="A2850" s="587"/>
      <c r="K2850" s="582"/>
      <c r="L2850" s="582"/>
      <c r="M2850" s="582"/>
      <c r="N2850" s="582"/>
      <c r="O2850" s="582"/>
    </row>
    <row r="2851" customHeight="1" spans="1:15">
      <c r="A2851" s="587"/>
      <c r="K2851" s="582"/>
      <c r="L2851" s="582"/>
      <c r="M2851" s="582"/>
      <c r="N2851" s="582"/>
      <c r="O2851" s="582"/>
    </row>
    <row r="2852" customHeight="1" spans="1:15">
      <c r="A2852" s="587"/>
      <c r="K2852" s="582"/>
      <c r="L2852" s="582"/>
      <c r="M2852" s="582"/>
      <c r="N2852" s="582"/>
      <c r="O2852" s="582"/>
    </row>
    <row r="2853" customHeight="1" spans="1:15">
      <c r="A2853" s="587"/>
      <c r="K2853" s="582"/>
      <c r="L2853" s="582"/>
      <c r="M2853" s="582"/>
      <c r="N2853" s="582"/>
      <c r="O2853" s="582"/>
    </row>
    <row r="2854" customHeight="1" spans="1:15">
      <c r="A2854" s="587"/>
      <c r="K2854" s="582"/>
      <c r="L2854" s="582"/>
      <c r="M2854" s="582"/>
      <c r="N2854" s="582"/>
      <c r="O2854" s="582"/>
    </row>
    <row r="2855" customHeight="1" spans="1:15">
      <c r="A2855" s="587"/>
      <c r="K2855" s="582"/>
      <c r="L2855" s="582"/>
      <c r="M2855" s="582"/>
      <c r="N2855" s="582"/>
      <c r="O2855" s="582"/>
    </row>
    <row r="2856" customHeight="1" spans="1:15">
      <c r="A2856" s="587"/>
      <c r="K2856" s="582"/>
      <c r="L2856" s="582"/>
      <c r="M2856" s="582"/>
      <c r="N2856" s="582"/>
      <c r="O2856" s="582"/>
    </row>
    <row r="2857" customHeight="1" spans="1:15">
      <c r="A2857" s="587"/>
      <c r="K2857" s="582"/>
      <c r="L2857" s="582"/>
      <c r="M2857" s="582"/>
      <c r="N2857" s="582"/>
      <c r="O2857" s="582"/>
    </row>
    <row r="2858" customHeight="1" spans="1:15">
      <c r="A2858" s="587"/>
      <c r="K2858" s="582"/>
      <c r="L2858" s="582"/>
      <c r="M2858" s="582"/>
      <c r="N2858" s="582"/>
      <c r="O2858" s="582"/>
    </row>
    <row r="2859" customHeight="1" spans="1:15">
      <c r="A2859" s="587"/>
      <c r="K2859" s="582"/>
      <c r="L2859" s="582"/>
      <c r="M2859" s="582"/>
      <c r="N2859" s="582"/>
      <c r="O2859" s="582"/>
    </row>
    <row r="2860" customHeight="1" spans="1:15">
      <c r="A2860" s="587"/>
      <c r="K2860" s="582"/>
      <c r="L2860" s="582"/>
      <c r="M2860" s="582"/>
      <c r="N2860" s="582"/>
      <c r="O2860" s="582"/>
    </row>
    <row r="2861" customHeight="1" spans="1:15">
      <c r="A2861" s="587"/>
      <c r="K2861" s="582"/>
      <c r="L2861" s="582"/>
      <c r="M2861" s="582"/>
      <c r="N2861" s="582"/>
      <c r="O2861" s="582"/>
    </row>
    <row r="2862" customHeight="1" spans="1:15">
      <c r="A2862" s="587"/>
      <c r="K2862" s="582"/>
      <c r="L2862" s="582"/>
      <c r="M2862" s="582"/>
      <c r="N2862" s="582"/>
      <c r="O2862" s="582"/>
    </row>
    <row r="2863" customHeight="1" spans="1:15">
      <c r="A2863" s="587"/>
      <c r="K2863" s="582"/>
      <c r="L2863" s="582"/>
      <c r="M2863" s="582"/>
      <c r="N2863" s="582"/>
      <c r="O2863" s="582"/>
    </row>
    <row r="2864" customHeight="1" spans="1:15">
      <c r="A2864" s="587"/>
      <c r="K2864" s="582"/>
      <c r="L2864" s="582"/>
      <c r="M2864" s="582"/>
      <c r="N2864" s="582"/>
      <c r="O2864" s="582"/>
    </row>
    <row r="2865" customHeight="1" spans="1:15">
      <c r="A2865" s="587"/>
      <c r="K2865" s="582"/>
      <c r="L2865" s="582"/>
      <c r="M2865" s="582"/>
      <c r="N2865" s="582"/>
      <c r="O2865" s="582"/>
    </row>
    <row r="2866" customHeight="1" spans="1:15">
      <c r="A2866" s="587"/>
      <c r="K2866" s="582"/>
      <c r="L2866" s="582"/>
      <c r="M2866" s="582"/>
      <c r="N2866" s="582"/>
      <c r="O2866" s="582"/>
    </row>
    <row r="2867" customHeight="1" spans="1:15">
      <c r="A2867" s="587"/>
      <c r="K2867" s="582"/>
      <c r="L2867" s="582"/>
      <c r="M2867" s="582"/>
      <c r="N2867" s="582"/>
      <c r="O2867" s="582"/>
    </row>
    <row r="2868" customHeight="1" spans="1:15">
      <c r="A2868" s="587"/>
      <c r="K2868" s="582"/>
      <c r="L2868" s="582"/>
      <c r="M2868" s="582"/>
      <c r="N2868" s="582"/>
      <c r="O2868" s="582"/>
    </row>
    <row r="2869" customHeight="1" spans="1:15">
      <c r="A2869" s="587"/>
      <c r="K2869" s="582"/>
      <c r="L2869" s="582"/>
      <c r="M2869" s="582"/>
      <c r="N2869" s="582"/>
      <c r="O2869" s="582"/>
    </row>
    <row r="2870" customHeight="1" spans="1:15">
      <c r="A2870" s="587"/>
      <c r="K2870" s="582"/>
      <c r="L2870" s="582"/>
      <c r="M2870" s="582"/>
      <c r="N2870" s="582"/>
      <c r="O2870" s="582"/>
    </row>
    <row r="2871" customHeight="1" spans="1:15">
      <c r="A2871" s="587"/>
      <c r="K2871" s="582"/>
      <c r="L2871" s="582"/>
      <c r="M2871" s="582"/>
      <c r="N2871" s="582"/>
      <c r="O2871" s="582"/>
    </row>
    <row r="2872" customHeight="1" spans="1:15">
      <c r="A2872" s="587"/>
      <c r="K2872" s="582"/>
      <c r="L2872" s="582"/>
      <c r="M2872" s="582"/>
      <c r="N2872" s="582"/>
      <c r="O2872" s="582"/>
    </row>
    <row r="2873" customHeight="1" spans="1:15">
      <c r="A2873" s="587"/>
      <c r="K2873" s="582"/>
      <c r="L2873" s="582"/>
      <c r="M2873" s="582"/>
      <c r="N2873" s="582"/>
      <c r="O2873" s="582"/>
    </row>
    <row r="2874" customHeight="1" spans="1:15">
      <c r="A2874" s="587"/>
      <c r="K2874" s="582"/>
      <c r="L2874" s="582"/>
      <c r="M2874" s="582"/>
      <c r="N2874" s="582"/>
      <c r="O2874" s="582"/>
    </row>
    <row r="2875" customHeight="1" spans="1:15">
      <c r="A2875" s="587"/>
      <c r="K2875" s="582"/>
      <c r="L2875" s="582"/>
      <c r="M2875" s="582"/>
      <c r="N2875" s="582"/>
      <c r="O2875" s="582"/>
    </row>
    <row r="2876" customHeight="1" spans="1:15">
      <c r="A2876" s="587"/>
      <c r="K2876" s="582"/>
      <c r="L2876" s="582"/>
      <c r="M2876" s="582"/>
      <c r="N2876" s="582"/>
      <c r="O2876" s="582"/>
    </row>
    <row r="2877" customHeight="1" spans="1:15">
      <c r="A2877" s="587"/>
      <c r="K2877" s="582"/>
      <c r="L2877" s="582"/>
      <c r="M2877" s="582"/>
      <c r="N2877" s="582"/>
      <c r="O2877" s="582"/>
    </row>
    <row r="2878" customHeight="1" spans="1:15">
      <c r="A2878" s="587"/>
      <c r="K2878" s="582"/>
      <c r="L2878" s="582"/>
      <c r="M2878" s="582"/>
      <c r="N2878" s="582"/>
      <c r="O2878" s="582"/>
    </row>
    <row r="2879" customHeight="1" spans="1:15">
      <c r="A2879" s="587"/>
      <c r="K2879" s="582"/>
      <c r="L2879" s="582"/>
      <c r="M2879" s="582"/>
      <c r="N2879" s="582"/>
      <c r="O2879" s="582"/>
    </row>
    <row r="2880" customHeight="1" spans="1:15">
      <c r="A2880" s="587"/>
      <c r="K2880" s="582"/>
      <c r="L2880" s="582"/>
      <c r="M2880" s="582"/>
      <c r="N2880" s="582"/>
      <c r="O2880" s="582"/>
    </row>
    <row r="2881" customHeight="1" spans="1:15">
      <c r="A2881" s="587"/>
      <c r="K2881" s="582"/>
      <c r="L2881" s="582"/>
      <c r="M2881" s="582"/>
      <c r="N2881" s="582"/>
      <c r="O2881" s="582"/>
    </row>
    <row r="2882" customHeight="1" spans="1:15">
      <c r="A2882" s="587"/>
      <c r="K2882" s="582"/>
      <c r="L2882" s="582"/>
      <c r="M2882" s="582"/>
      <c r="N2882" s="582"/>
      <c r="O2882" s="582"/>
    </row>
    <row r="2883" customHeight="1" spans="1:15">
      <c r="A2883" s="587"/>
      <c r="K2883" s="582"/>
      <c r="L2883" s="582"/>
      <c r="M2883" s="582"/>
      <c r="N2883" s="582"/>
      <c r="O2883" s="582"/>
    </row>
    <row r="2884" customHeight="1" spans="1:15">
      <c r="A2884" s="587"/>
      <c r="K2884" s="582"/>
      <c r="L2884" s="582"/>
      <c r="M2884" s="582"/>
      <c r="N2884" s="582"/>
      <c r="O2884" s="582"/>
    </row>
    <row r="2885" customHeight="1" spans="1:15">
      <c r="A2885" s="587"/>
      <c r="K2885" s="582"/>
      <c r="L2885" s="582"/>
      <c r="M2885" s="582"/>
      <c r="N2885" s="582"/>
      <c r="O2885" s="582"/>
    </row>
    <row r="2886" customHeight="1" spans="1:15">
      <c r="A2886" s="587"/>
      <c r="K2886" s="582"/>
      <c r="L2886" s="582"/>
      <c r="M2886" s="582"/>
      <c r="N2886" s="582"/>
      <c r="O2886" s="582"/>
    </row>
    <row r="2887" customHeight="1" spans="1:15">
      <c r="A2887" s="587"/>
      <c r="K2887" s="582"/>
      <c r="L2887" s="582"/>
      <c r="M2887" s="582"/>
      <c r="N2887" s="582"/>
      <c r="O2887" s="582"/>
    </row>
    <row r="2888" customHeight="1" spans="1:15">
      <c r="A2888" s="587"/>
      <c r="K2888" s="582"/>
      <c r="L2888" s="582"/>
      <c r="M2888" s="582"/>
      <c r="N2888" s="582"/>
      <c r="O2888" s="582"/>
    </row>
    <row r="2889" customHeight="1" spans="1:15">
      <c r="A2889" s="587"/>
      <c r="K2889" s="582"/>
      <c r="L2889" s="582"/>
      <c r="M2889" s="582"/>
      <c r="N2889" s="582"/>
      <c r="O2889" s="582"/>
    </row>
    <row r="2890" customHeight="1" spans="1:15">
      <c r="A2890" s="587"/>
      <c r="K2890" s="582"/>
      <c r="L2890" s="582"/>
      <c r="M2890" s="582"/>
      <c r="N2890" s="582"/>
      <c r="O2890" s="582"/>
    </row>
    <row r="2891" customHeight="1" spans="1:15">
      <c r="A2891" s="587"/>
      <c r="K2891" s="582"/>
      <c r="L2891" s="582"/>
      <c r="M2891" s="582"/>
      <c r="N2891" s="582"/>
      <c r="O2891" s="582"/>
    </row>
    <row r="2892" customHeight="1" spans="1:15">
      <c r="A2892" s="587"/>
      <c r="K2892" s="582"/>
      <c r="L2892" s="582"/>
      <c r="M2892" s="582"/>
      <c r="N2892" s="582"/>
      <c r="O2892" s="582"/>
    </row>
    <row r="2893" customHeight="1" spans="1:15">
      <c r="A2893" s="587"/>
      <c r="K2893" s="582"/>
      <c r="L2893" s="582"/>
      <c r="M2893" s="582"/>
      <c r="N2893" s="582"/>
      <c r="O2893" s="582"/>
    </row>
    <row r="2894" customHeight="1" spans="1:15">
      <c r="A2894" s="587"/>
      <c r="K2894" s="582"/>
      <c r="L2894" s="582"/>
      <c r="M2894" s="582"/>
      <c r="N2894" s="582"/>
      <c r="O2894" s="582"/>
    </row>
    <row r="2895" customHeight="1" spans="1:15">
      <c r="A2895" s="587"/>
      <c r="K2895" s="582"/>
      <c r="L2895" s="582"/>
      <c r="M2895" s="582"/>
      <c r="N2895" s="582"/>
      <c r="O2895" s="582"/>
    </row>
    <row r="2896" customHeight="1" spans="1:15">
      <c r="A2896" s="587"/>
      <c r="K2896" s="582"/>
      <c r="L2896" s="582"/>
      <c r="M2896" s="582"/>
      <c r="N2896" s="582"/>
      <c r="O2896" s="582"/>
    </row>
    <row r="2897" customHeight="1" spans="1:15">
      <c r="A2897" s="587"/>
      <c r="K2897" s="582"/>
      <c r="L2897" s="582"/>
      <c r="M2897" s="582"/>
      <c r="N2897" s="582"/>
      <c r="O2897" s="582"/>
    </row>
    <row r="2898" customHeight="1" spans="1:15">
      <c r="A2898" s="587"/>
      <c r="K2898" s="582"/>
      <c r="L2898" s="582"/>
      <c r="M2898" s="582"/>
      <c r="N2898" s="582"/>
      <c r="O2898" s="582"/>
    </row>
    <row r="2899" customHeight="1" spans="1:15">
      <c r="A2899" s="587"/>
      <c r="K2899" s="582"/>
      <c r="L2899" s="582"/>
      <c r="M2899" s="582"/>
      <c r="N2899" s="582"/>
      <c r="O2899" s="582"/>
    </row>
    <row r="2900" customHeight="1" spans="1:15">
      <c r="A2900" s="587"/>
      <c r="K2900" s="582"/>
      <c r="L2900" s="582"/>
      <c r="M2900" s="582"/>
      <c r="N2900" s="582"/>
      <c r="O2900" s="582"/>
    </row>
    <row r="2901" customHeight="1" spans="1:15">
      <c r="A2901" s="587"/>
      <c r="K2901" s="582"/>
      <c r="L2901" s="582"/>
      <c r="M2901" s="582"/>
      <c r="N2901" s="582"/>
      <c r="O2901" s="582"/>
    </row>
    <row r="2902" customHeight="1" spans="1:15">
      <c r="A2902" s="587"/>
      <c r="K2902" s="582"/>
      <c r="L2902" s="582"/>
      <c r="M2902" s="582"/>
      <c r="N2902" s="582"/>
      <c r="O2902" s="582"/>
    </row>
    <row r="2903" customHeight="1" spans="1:15">
      <c r="A2903" s="587"/>
      <c r="K2903" s="582"/>
      <c r="L2903" s="582"/>
      <c r="M2903" s="582"/>
      <c r="N2903" s="582"/>
      <c r="O2903" s="582"/>
    </row>
    <row r="2904" customHeight="1" spans="1:15">
      <c r="A2904" s="587"/>
      <c r="K2904" s="582"/>
      <c r="L2904" s="582"/>
      <c r="M2904" s="582"/>
      <c r="N2904" s="582"/>
      <c r="O2904" s="582"/>
    </row>
    <row r="2905" customHeight="1" spans="1:15">
      <c r="A2905" s="587"/>
      <c r="K2905" s="582"/>
      <c r="L2905" s="582"/>
      <c r="M2905" s="582"/>
      <c r="N2905" s="582"/>
      <c r="O2905" s="582"/>
    </row>
    <row r="2906" customHeight="1" spans="1:15">
      <c r="A2906" s="587"/>
      <c r="K2906" s="582"/>
      <c r="L2906" s="582"/>
      <c r="M2906" s="582"/>
      <c r="N2906" s="582"/>
      <c r="O2906" s="582"/>
    </row>
    <row r="2907" customHeight="1" spans="1:15">
      <c r="A2907" s="587"/>
      <c r="K2907" s="582"/>
      <c r="L2907" s="582"/>
      <c r="M2907" s="582"/>
      <c r="N2907" s="582"/>
      <c r="O2907" s="582"/>
    </row>
    <row r="2908" customHeight="1" spans="1:15">
      <c r="A2908" s="587"/>
      <c r="K2908" s="582"/>
      <c r="L2908" s="582"/>
      <c r="M2908" s="582"/>
      <c r="N2908" s="582"/>
      <c r="O2908" s="582"/>
    </row>
    <row r="2909" customHeight="1" spans="1:15">
      <c r="A2909" s="587"/>
      <c r="K2909" s="582"/>
      <c r="L2909" s="582"/>
      <c r="M2909" s="582"/>
      <c r="N2909" s="582"/>
      <c r="O2909" s="582"/>
    </row>
    <row r="2910" customHeight="1" spans="1:15">
      <c r="A2910" s="587"/>
      <c r="K2910" s="582"/>
      <c r="L2910" s="582"/>
      <c r="M2910" s="582"/>
      <c r="N2910" s="582"/>
      <c r="O2910" s="582"/>
    </row>
    <row r="2911" customHeight="1" spans="1:15">
      <c r="A2911" s="587"/>
      <c r="K2911" s="582"/>
      <c r="L2911" s="582"/>
      <c r="M2911" s="582"/>
      <c r="N2911" s="582"/>
      <c r="O2911" s="582"/>
    </row>
    <row r="2912" customHeight="1" spans="1:15">
      <c r="A2912" s="587"/>
      <c r="K2912" s="582"/>
      <c r="L2912" s="582"/>
      <c r="M2912" s="582"/>
      <c r="N2912" s="582"/>
      <c r="O2912" s="582"/>
    </row>
    <row r="2913" customHeight="1" spans="1:15">
      <c r="A2913" s="587"/>
      <c r="K2913" s="582"/>
      <c r="L2913" s="582"/>
      <c r="M2913" s="582"/>
      <c r="N2913" s="582"/>
      <c r="O2913" s="582"/>
    </row>
    <row r="2914" customHeight="1" spans="1:15">
      <c r="A2914" s="587"/>
      <c r="K2914" s="582"/>
      <c r="L2914" s="582"/>
      <c r="M2914" s="582"/>
      <c r="N2914" s="582"/>
      <c r="O2914" s="582"/>
    </row>
    <row r="2915" customHeight="1" spans="1:15">
      <c r="A2915" s="587"/>
      <c r="K2915" s="582"/>
      <c r="L2915" s="582"/>
      <c r="M2915" s="582"/>
      <c r="N2915" s="582"/>
      <c r="O2915" s="582"/>
    </row>
    <row r="2916" customHeight="1" spans="1:15">
      <c r="A2916" s="587"/>
      <c r="K2916" s="582"/>
      <c r="L2916" s="582"/>
      <c r="M2916" s="582"/>
      <c r="N2916" s="582"/>
      <c r="O2916" s="582"/>
    </row>
    <row r="2917" customHeight="1" spans="1:15">
      <c r="A2917" s="587"/>
      <c r="K2917" s="582"/>
      <c r="L2917" s="582"/>
      <c r="M2917" s="582"/>
      <c r="N2917" s="582"/>
      <c r="O2917" s="582"/>
    </row>
    <row r="2918" customHeight="1" spans="1:15">
      <c r="A2918" s="587"/>
      <c r="K2918" s="582"/>
      <c r="L2918" s="582"/>
      <c r="M2918" s="582"/>
      <c r="N2918" s="582"/>
      <c r="O2918" s="582"/>
    </row>
    <row r="2919" customHeight="1" spans="1:15">
      <c r="A2919" s="587"/>
      <c r="K2919" s="582"/>
      <c r="L2919" s="582"/>
      <c r="M2919" s="582"/>
      <c r="N2919" s="582"/>
      <c r="O2919" s="582"/>
    </row>
    <row r="2920" customHeight="1" spans="1:15">
      <c r="A2920" s="587"/>
      <c r="K2920" s="582"/>
      <c r="L2920" s="582"/>
      <c r="M2920" s="582"/>
      <c r="N2920" s="582"/>
      <c r="O2920" s="582"/>
    </row>
    <row r="2921" customHeight="1" spans="1:15">
      <c r="A2921" s="587"/>
      <c r="K2921" s="582"/>
      <c r="L2921" s="582"/>
      <c r="M2921" s="582"/>
      <c r="N2921" s="582"/>
      <c r="O2921" s="582"/>
    </row>
    <row r="2922" customHeight="1" spans="1:15">
      <c r="A2922" s="587"/>
      <c r="K2922" s="582"/>
      <c r="L2922" s="582"/>
      <c r="M2922" s="582"/>
      <c r="N2922" s="582"/>
      <c r="O2922" s="582"/>
    </row>
    <row r="2923" customHeight="1" spans="1:15">
      <c r="A2923" s="587"/>
      <c r="K2923" s="582"/>
      <c r="L2923" s="582"/>
      <c r="M2923" s="582"/>
      <c r="N2923" s="582"/>
      <c r="O2923" s="582"/>
    </row>
    <row r="2924" customHeight="1" spans="1:15">
      <c r="A2924" s="587"/>
      <c r="K2924" s="582"/>
      <c r="L2924" s="582"/>
      <c r="M2924" s="582"/>
      <c r="N2924" s="582"/>
      <c r="O2924" s="582"/>
    </row>
    <row r="2925" customHeight="1" spans="1:15">
      <c r="A2925" s="587"/>
      <c r="K2925" s="582"/>
      <c r="L2925" s="582"/>
      <c r="M2925" s="582"/>
      <c r="N2925" s="582"/>
      <c r="O2925" s="582"/>
    </row>
    <row r="2926" customHeight="1" spans="1:15">
      <c r="A2926" s="587"/>
      <c r="K2926" s="582"/>
      <c r="L2926" s="582"/>
      <c r="M2926" s="582"/>
      <c r="N2926" s="582"/>
      <c r="O2926" s="582"/>
    </row>
    <row r="2927" customHeight="1" spans="1:15">
      <c r="A2927" s="587"/>
      <c r="K2927" s="582"/>
      <c r="L2927" s="582"/>
      <c r="M2927" s="582"/>
      <c r="N2927" s="582"/>
      <c r="O2927" s="582"/>
    </row>
    <row r="2928" customHeight="1" spans="1:15">
      <c r="A2928" s="587"/>
      <c r="K2928" s="582"/>
      <c r="L2928" s="582"/>
      <c r="M2928" s="582"/>
      <c r="N2928" s="582"/>
      <c r="O2928" s="582"/>
    </row>
    <row r="2929" customHeight="1" spans="1:15">
      <c r="A2929" s="587"/>
      <c r="K2929" s="582"/>
      <c r="L2929" s="582"/>
      <c r="M2929" s="582"/>
      <c r="N2929" s="582"/>
      <c r="O2929" s="582"/>
    </row>
    <row r="2930" customHeight="1" spans="1:15">
      <c r="A2930" s="587"/>
      <c r="K2930" s="582"/>
      <c r="L2930" s="582"/>
      <c r="M2930" s="582"/>
      <c r="N2930" s="582"/>
      <c r="O2930" s="582"/>
    </row>
    <row r="2931" customHeight="1" spans="1:15">
      <c r="A2931" s="587"/>
      <c r="K2931" s="582"/>
      <c r="L2931" s="582"/>
      <c r="M2931" s="582"/>
      <c r="N2931" s="582"/>
      <c r="O2931" s="582"/>
    </row>
    <row r="2932" customHeight="1" spans="1:15">
      <c r="A2932" s="587"/>
      <c r="K2932" s="582"/>
      <c r="L2932" s="582"/>
      <c r="M2932" s="582"/>
      <c r="N2932" s="582"/>
      <c r="O2932" s="582"/>
    </row>
    <row r="2933" customHeight="1" spans="1:15">
      <c r="A2933" s="587"/>
      <c r="K2933" s="582"/>
      <c r="L2933" s="582"/>
      <c r="M2933" s="582"/>
      <c r="N2933" s="582"/>
      <c r="O2933" s="582"/>
    </row>
    <row r="2934" customHeight="1" spans="1:15">
      <c r="A2934" s="587"/>
      <c r="K2934" s="582"/>
      <c r="L2934" s="582"/>
      <c r="M2934" s="582"/>
      <c r="N2934" s="582"/>
      <c r="O2934" s="582"/>
    </row>
    <row r="2935" customHeight="1" spans="1:15">
      <c r="A2935" s="587"/>
      <c r="K2935" s="582"/>
      <c r="L2935" s="582"/>
      <c r="M2935" s="582"/>
      <c r="N2935" s="582"/>
      <c r="O2935" s="582"/>
    </row>
    <row r="2936" customHeight="1" spans="1:15">
      <c r="A2936" s="587"/>
      <c r="K2936" s="582"/>
      <c r="L2936" s="582"/>
      <c r="M2936" s="582"/>
      <c r="N2936" s="582"/>
      <c r="O2936" s="582"/>
    </row>
    <row r="2937" customHeight="1" spans="1:15">
      <c r="A2937" s="587"/>
      <c r="K2937" s="582"/>
      <c r="L2937" s="582"/>
      <c r="M2937" s="582"/>
      <c r="N2937" s="582"/>
      <c r="O2937" s="582"/>
    </row>
    <row r="2938" customHeight="1" spans="1:15">
      <c r="A2938" s="587"/>
      <c r="K2938" s="582"/>
      <c r="L2938" s="582"/>
      <c r="M2938" s="582"/>
      <c r="N2938" s="582"/>
      <c r="O2938" s="582"/>
    </row>
    <row r="2939" customHeight="1" spans="1:15">
      <c r="A2939" s="587"/>
      <c r="K2939" s="582"/>
      <c r="L2939" s="582"/>
      <c r="M2939" s="582"/>
      <c r="N2939" s="582"/>
      <c r="O2939" s="582"/>
    </row>
    <row r="2940" customHeight="1" spans="1:15">
      <c r="A2940" s="587"/>
      <c r="K2940" s="582"/>
      <c r="L2940" s="582"/>
      <c r="M2940" s="582"/>
      <c r="N2940" s="582"/>
      <c r="O2940" s="582"/>
    </row>
    <row r="2941" customHeight="1" spans="1:15">
      <c r="A2941" s="587"/>
      <c r="K2941" s="582"/>
      <c r="L2941" s="582"/>
      <c r="M2941" s="582"/>
      <c r="N2941" s="582"/>
      <c r="O2941" s="582"/>
    </row>
    <row r="2942" customHeight="1" spans="1:15">
      <c r="A2942" s="587"/>
      <c r="K2942" s="582"/>
      <c r="L2942" s="582"/>
      <c r="M2942" s="582"/>
      <c r="N2942" s="582"/>
      <c r="O2942" s="582"/>
    </row>
    <row r="2943" customHeight="1" spans="1:15">
      <c r="A2943" s="587"/>
      <c r="K2943" s="582"/>
      <c r="L2943" s="582"/>
      <c r="M2943" s="582"/>
      <c r="N2943" s="582"/>
      <c r="O2943" s="582"/>
    </row>
    <row r="2944" customHeight="1" spans="1:15">
      <c r="A2944" s="587"/>
      <c r="K2944" s="582"/>
      <c r="L2944" s="582"/>
      <c r="M2944" s="582"/>
      <c r="N2944" s="582"/>
      <c r="O2944" s="582"/>
    </row>
    <row r="2945" customHeight="1" spans="1:15">
      <c r="A2945" s="587"/>
      <c r="K2945" s="582"/>
      <c r="L2945" s="582"/>
      <c r="M2945" s="582"/>
      <c r="N2945" s="582"/>
      <c r="O2945" s="582"/>
    </row>
    <row r="2946" customHeight="1" spans="1:15">
      <c r="A2946" s="587"/>
      <c r="K2946" s="582"/>
      <c r="L2946" s="582"/>
      <c r="M2946" s="582"/>
      <c r="N2946" s="582"/>
      <c r="O2946" s="582"/>
    </row>
    <row r="2947" customHeight="1" spans="1:15">
      <c r="A2947" s="587"/>
      <c r="K2947" s="582"/>
      <c r="L2947" s="582"/>
      <c r="M2947" s="582"/>
      <c r="N2947" s="582"/>
      <c r="O2947" s="582"/>
    </row>
    <row r="2948" customHeight="1" spans="1:15">
      <c r="A2948" s="587"/>
      <c r="K2948" s="582"/>
      <c r="L2948" s="582"/>
      <c r="M2948" s="582"/>
      <c r="N2948" s="582"/>
      <c r="O2948" s="582"/>
    </row>
    <row r="2949" customHeight="1" spans="1:15">
      <c r="A2949" s="587"/>
      <c r="K2949" s="582"/>
      <c r="L2949" s="582"/>
      <c r="M2949" s="582"/>
      <c r="N2949" s="582"/>
      <c r="O2949" s="582"/>
    </row>
    <row r="2950" customHeight="1" spans="1:15">
      <c r="A2950" s="587"/>
      <c r="K2950" s="582"/>
      <c r="L2950" s="582"/>
      <c r="M2950" s="582"/>
      <c r="N2950" s="582"/>
      <c r="O2950" s="582"/>
    </row>
    <row r="2951" customHeight="1" spans="1:15">
      <c r="A2951" s="587"/>
      <c r="K2951" s="582"/>
      <c r="L2951" s="582"/>
      <c r="M2951" s="582"/>
      <c r="N2951" s="582"/>
      <c r="O2951" s="582"/>
    </row>
    <row r="2952" customHeight="1" spans="1:15">
      <c r="A2952" s="587"/>
      <c r="K2952" s="582"/>
      <c r="L2952" s="582"/>
      <c r="M2952" s="582"/>
      <c r="N2952" s="582"/>
      <c r="O2952" s="582"/>
    </row>
    <row r="2953" customHeight="1" spans="1:15">
      <c r="A2953" s="587"/>
      <c r="K2953" s="582"/>
      <c r="L2953" s="582"/>
      <c r="M2953" s="582"/>
      <c r="N2953" s="582"/>
      <c r="O2953" s="582"/>
    </row>
    <row r="2954" customHeight="1" spans="1:15">
      <c r="A2954" s="587"/>
      <c r="K2954" s="582"/>
      <c r="L2954" s="582"/>
      <c r="M2954" s="582"/>
      <c r="N2954" s="582"/>
      <c r="O2954" s="582"/>
    </row>
    <row r="2955" customHeight="1" spans="1:15">
      <c r="A2955" s="587"/>
      <c r="K2955" s="582"/>
      <c r="L2955" s="582"/>
      <c r="M2955" s="582"/>
      <c r="N2955" s="582"/>
      <c r="O2955" s="582"/>
    </row>
    <row r="2956" customHeight="1" spans="1:15">
      <c r="A2956" s="587"/>
      <c r="K2956" s="582"/>
      <c r="L2956" s="582"/>
      <c r="M2956" s="582"/>
      <c r="N2956" s="582"/>
      <c r="O2956" s="582"/>
    </row>
    <row r="2957" customHeight="1" spans="1:15">
      <c r="A2957" s="587"/>
      <c r="K2957" s="582"/>
      <c r="L2957" s="582"/>
      <c r="M2957" s="582"/>
      <c r="N2957" s="582"/>
      <c r="O2957" s="582"/>
    </row>
    <row r="2958" customHeight="1" spans="1:15">
      <c r="A2958" s="587"/>
      <c r="K2958" s="582"/>
      <c r="L2958" s="582"/>
      <c r="M2958" s="582"/>
      <c r="N2958" s="582"/>
      <c r="O2958" s="582"/>
    </row>
    <row r="2959" customHeight="1" spans="1:15">
      <c r="A2959" s="587"/>
      <c r="K2959" s="582"/>
      <c r="L2959" s="582"/>
      <c r="M2959" s="582"/>
      <c r="N2959" s="582"/>
      <c r="O2959" s="582"/>
    </row>
    <row r="2960" customHeight="1" spans="1:15">
      <c r="A2960" s="587"/>
      <c r="K2960" s="582"/>
      <c r="L2960" s="582"/>
      <c r="M2960" s="582"/>
      <c r="N2960" s="582"/>
      <c r="O2960" s="582"/>
    </row>
    <row r="2961" customHeight="1" spans="1:15">
      <c r="A2961" s="587"/>
      <c r="K2961" s="582"/>
      <c r="L2961" s="582"/>
      <c r="M2961" s="582"/>
      <c r="N2961" s="582"/>
      <c r="O2961" s="582"/>
    </row>
    <row r="2962" customHeight="1" spans="1:15">
      <c r="A2962" s="587"/>
      <c r="K2962" s="582"/>
      <c r="L2962" s="582"/>
      <c r="M2962" s="582"/>
      <c r="N2962" s="582"/>
      <c r="O2962" s="582"/>
    </row>
    <row r="2963" customHeight="1" spans="1:15">
      <c r="A2963" s="587"/>
      <c r="K2963" s="582"/>
      <c r="L2963" s="582"/>
      <c r="M2963" s="582"/>
      <c r="N2963" s="582"/>
      <c r="O2963" s="582"/>
    </row>
    <row r="2964" customHeight="1" spans="1:15">
      <c r="A2964" s="587"/>
      <c r="K2964" s="582"/>
      <c r="L2964" s="582"/>
      <c r="M2964" s="582"/>
      <c r="N2964" s="582"/>
      <c r="O2964" s="582"/>
    </row>
    <row r="2965" customHeight="1" spans="1:15">
      <c r="A2965" s="587"/>
      <c r="K2965" s="582"/>
      <c r="L2965" s="582"/>
      <c r="M2965" s="582"/>
      <c r="N2965" s="582"/>
      <c r="O2965" s="582"/>
    </row>
    <row r="2966" customHeight="1" spans="1:15">
      <c r="A2966" s="587"/>
      <c r="K2966" s="582"/>
      <c r="L2966" s="582"/>
      <c r="M2966" s="582"/>
      <c r="N2966" s="582"/>
      <c r="O2966" s="582"/>
    </row>
    <row r="2967" customHeight="1" spans="1:15">
      <c r="A2967" s="587"/>
      <c r="K2967" s="582"/>
      <c r="L2967" s="582"/>
      <c r="M2967" s="582"/>
      <c r="N2967" s="582"/>
      <c r="O2967" s="582"/>
    </row>
    <row r="2968" customHeight="1" spans="1:15">
      <c r="A2968" s="587"/>
      <c r="K2968" s="582"/>
      <c r="L2968" s="582"/>
      <c r="M2968" s="582"/>
      <c r="N2968" s="582"/>
      <c r="O2968" s="582"/>
    </row>
    <row r="2969" customHeight="1" spans="1:15">
      <c r="A2969" s="587"/>
      <c r="K2969" s="582"/>
      <c r="L2969" s="582"/>
      <c r="M2969" s="582"/>
      <c r="N2969" s="582"/>
      <c r="O2969" s="582"/>
    </row>
    <row r="2970" customHeight="1" spans="1:15">
      <c r="A2970" s="587"/>
      <c r="K2970" s="582"/>
      <c r="L2970" s="582"/>
      <c r="M2970" s="582"/>
      <c r="N2970" s="582"/>
      <c r="O2970" s="582"/>
    </row>
    <row r="2971" customHeight="1" spans="1:15">
      <c r="A2971" s="587"/>
      <c r="K2971" s="582"/>
      <c r="L2971" s="582"/>
      <c r="M2971" s="582"/>
      <c r="N2971" s="582"/>
      <c r="O2971" s="582"/>
    </row>
    <row r="2972" customHeight="1" spans="1:15">
      <c r="A2972" s="587"/>
      <c r="K2972" s="582"/>
      <c r="L2972" s="582"/>
      <c r="M2972" s="582"/>
      <c r="N2972" s="582"/>
      <c r="O2972" s="582"/>
    </row>
    <row r="2973" customHeight="1" spans="1:15">
      <c r="A2973" s="587"/>
      <c r="K2973" s="582"/>
      <c r="L2973" s="582"/>
      <c r="M2973" s="582"/>
      <c r="N2973" s="582"/>
      <c r="O2973" s="582"/>
    </row>
    <row r="2974" customHeight="1" spans="1:15">
      <c r="A2974" s="587"/>
      <c r="K2974" s="582"/>
      <c r="L2974" s="582"/>
      <c r="M2974" s="582"/>
      <c r="N2974" s="582"/>
      <c r="O2974" s="582"/>
    </row>
    <row r="2975" customHeight="1" spans="1:15">
      <c r="A2975" s="587"/>
      <c r="K2975" s="582"/>
      <c r="L2975" s="582"/>
      <c r="M2975" s="582"/>
      <c r="N2975" s="582"/>
      <c r="O2975" s="582"/>
    </row>
    <row r="2976" customHeight="1" spans="1:15">
      <c r="A2976" s="587"/>
      <c r="K2976" s="582"/>
      <c r="L2976" s="582"/>
      <c r="M2976" s="582"/>
      <c r="N2976" s="582"/>
      <c r="O2976" s="582"/>
    </row>
    <row r="2977" customHeight="1" spans="1:15">
      <c r="A2977" s="587"/>
      <c r="K2977" s="582"/>
      <c r="L2977" s="582"/>
      <c r="M2977" s="582"/>
      <c r="N2977" s="582"/>
      <c r="O2977" s="582"/>
    </row>
    <row r="2978" customHeight="1" spans="1:15">
      <c r="A2978" s="587"/>
      <c r="K2978" s="582"/>
      <c r="L2978" s="582"/>
      <c r="M2978" s="582"/>
      <c r="N2978" s="582"/>
      <c r="O2978" s="582"/>
    </row>
    <row r="2979" customHeight="1" spans="1:15">
      <c r="A2979" s="587"/>
      <c r="K2979" s="582"/>
      <c r="L2979" s="582"/>
      <c r="M2979" s="582"/>
      <c r="N2979" s="582"/>
      <c r="O2979" s="582"/>
    </row>
    <row r="2980" customHeight="1" spans="1:15">
      <c r="A2980" s="587"/>
      <c r="K2980" s="582"/>
      <c r="L2980" s="582"/>
      <c r="M2980" s="582"/>
      <c r="N2980" s="582"/>
      <c r="O2980" s="582"/>
    </row>
    <row r="2981" customHeight="1" spans="1:15">
      <c r="A2981" s="587"/>
      <c r="K2981" s="582"/>
      <c r="L2981" s="582"/>
      <c r="M2981" s="582"/>
      <c r="N2981" s="582"/>
      <c r="O2981" s="582"/>
    </row>
    <row r="2982" customHeight="1" spans="1:15">
      <c r="A2982" s="587"/>
      <c r="K2982" s="582"/>
      <c r="L2982" s="582"/>
      <c r="M2982" s="582"/>
      <c r="N2982" s="582"/>
      <c r="O2982" s="582"/>
    </row>
    <row r="2983" customHeight="1" spans="1:15">
      <c r="A2983" s="587"/>
      <c r="K2983" s="582"/>
      <c r="L2983" s="582"/>
      <c r="M2983" s="582"/>
      <c r="N2983" s="582"/>
      <c r="O2983" s="582"/>
    </row>
    <row r="2984" customHeight="1" spans="1:15">
      <c r="A2984" s="587"/>
      <c r="K2984" s="582"/>
      <c r="L2984" s="582"/>
      <c r="M2984" s="582"/>
      <c r="N2984" s="582"/>
      <c r="O2984" s="582"/>
    </row>
    <row r="2985" customHeight="1" spans="1:15">
      <c r="A2985" s="587"/>
      <c r="K2985" s="582"/>
      <c r="L2985" s="582"/>
      <c r="M2985" s="582"/>
      <c r="N2985" s="582"/>
      <c r="O2985" s="582"/>
    </row>
    <row r="2986" customHeight="1" spans="1:15">
      <c r="A2986" s="587"/>
      <c r="K2986" s="582"/>
      <c r="L2986" s="582"/>
      <c r="M2986" s="582"/>
      <c r="N2986" s="582"/>
      <c r="O2986" s="582"/>
    </row>
    <row r="2987" customHeight="1" spans="1:15">
      <c r="A2987" s="587"/>
      <c r="K2987" s="582"/>
      <c r="L2987" s="582"/>
      <c r="M2987" s="582"/>
      <c r="N2987" s="582"/>
      <c r="O2987" s="582"/>
    </row>
    <row r="2988" customHeight="1" spans="1:15">
      <c r="A2988" s="587"/>
      <c r="K2988" s="582"/>
      <c r="L2988" s="582"/>
      <c r="M2988" s="582"/>
      <c r="N2988" s="582"/>
      <c r="O2988" s="582"/>
    </row>
    <row r="2989" customHeight="1" spans="1:15">
      <c r="A2989" s="587"/>
      <c r="K2989" s="582"/>
      <c r="L2989" s="582"/>
      <c r="M2989" s="582"/>
      <c r="N2989" s="582"/>
      <c r="O2989" s="582"/>
    </row>
    <row r="2990" customHeight="1" spans="1:15">
      <c r="A2990" s="587"/>
      <c r="K2990" s="582"/>
      <c r="L2990" s="582"/>
      <c r="M2990" s="582"/>
      <c r="N2990" s="582"/>
      <c r="O2990" s="582"/>
    </row>
    <row r="2991" customHeight="1" spans="1:15">
      <c r="A2991" s="587"/>
      <c r="K2991" s="582"/>
      <c r="L2991" s="582"/>
      <c r="M2991" s="582"/>
      <c r="N2991" s="582"/>
      <c r="O2991" s="582"/>
    </row>
    <row r="2992" customHeight="1" spans="1:15">
      <c r="A2992" s="587"/>
      <c r="K2992" s="582"/>
      <c r="L2992" s="582"/>
      <c r="M2992" s="582"/>
      <c r="N2992" s="582"/>
      <c r="O2992" s="582"/>
    </row>
    <row r="2993" customHeight="1" spans="1:15">
      <c r="A2993" s="587"/>
      <c r="K2993" s="582"/>
      <c r="L2993" s="582"/>
      <c r="M2993" s="582"/>
      <c r="N2993" s="582"/>
      <c r="O2993" s="582"/>
    </row>
    <row r="2994" customHeight="1" spans="1:15">
      <c r="A2994" s="587"/>
      <c r="K2994" s="582"/>
      <c r="L2994" s="582"/>
      <c r="M2994" s="582"/>
      <c r="N2994" s="582"/>
      <c r="O2994" s="582"/>
    </row>
    <row r="2995" customHeight="1" spans="1:15">
      <c r="A2995" s="587"/>
      <c r="K2995" s="582"/>
      <c r="L2995" s="582"/>
      <c r="M2995" s="582"/>
      <c r="N2995" s="582"/>
      <c r="O2995" s="582"/>
    </row>
    <row r="2996" customHeight="1" spans="1:15">
      <c r="A2996" s="587"/>
      <c r="K2996" s="582"/>
      <c r="L2996" s="582"/>
      <c r="M2996" s="582"/>
      <c r="N2996" s="582"/>
      <c r="O2996" s="582"/>
    </row>
    <row r="2997" customHeight="1" spans="1:15">
      <c r="A2997" s="587"/>
      <c r="K2997" s="582"/>
      <c r="L2997" s="582"/>
      <c r="M2997" s="582"/>
      <c r="N2997" s="582"/>
      <c r="O2997" s="582"/>
    </row>
    <row r="2998" customHeight="1" spans="1:15">
      <c r="A2998" s="587"/>
      <c r="K2998" s="582"/>
      <c r="L2998" s="582"/>
      <c r="M2998" s="582"/>
      <c r="N2998" s="582"/>
      <c r="O2998" s="582"/>
    </row>
    <row r="2999" customHeight="1" spans="1:15">
      <c r="A2999" s="587"/>
      <c r="K2999" s="582"/>
      <c r="L2999" s="582"/>
      <c r="M2999" s="582"/>
      <c r="N2999" s="582"/>
      <c r="O2999" s="582"/>
    </row>
    <row r="3000" customHeight="1" spans="1:15">
      <c r="A3000" s="587"/>
      <c r="K3000" s="582"/>
      <c r="L3000" s="582"/>
      <c r="M3000" s="582"/>
      <c r="N3000" s="582"/>
      <c r="O3000" s="582"/>
    </row>
    <row r="3001" customHeight="1" spans="1:15">
      <c r="A3001" s="587"/>
      <c r="K3001" s="582"/>
      <c r="L3001" s="582"/>
      <c r="M3001" s="582"/>
      <c r="N3001" s="582"/>
      <c r="O3001" s="582"/>
    </row>
    <row r="3002" customHeight="1" spans="1:15">
      <c r="A3002" s="587"/>
      <c r="K3002" s="582"/>
      <c r="L3002" s="582"/>
      <c r="M3002" s="582"/>
      <c r="N3002" s="582"/>
      <c r="O3002" s="582"/>
    </row>
    <row r="3003" customHeight="1" spans="1:15">
      <c r="A3003" s="587"/>
      <c r="K3003" s="582"/>
      <c r="L3003" s="582"/>
      <c r="M3003" s="582"/>
      <c r="N3003" s="582"/>
      <c r="O3003" s="582"/>
    </row>
    <row r="3004" customHeight="1" spans="1:15">
      <c r="A3004" s="587"/>
      <c r="K3004" s="582"/>
      <c r="L3004" s="582"/>
      <c r="M3004" s="582"/>
      <c r="N3004" s="582"/>
      <c r="O3004" s="582"/>
    </row>
    <row r="3005" customHeight="1" spans="1:15">
      <c r="A3005" s="587"/>
      <c r="K3005" s="582"/>
      <c r="L3005" s="582"/>
      <c r="M3005" s="582"/>
      <c r="N3005" s="582"/>
      <c r="O3005" s="582"/>
    </row>
    <row r="3006" customHeight="1" spans="1:15">
      <c r="A3006" s="587"/>
      <c r="K3006" s="582"/>
      <c r="L3006" s="582"/>
      <c r="M3006" s="582"/>
      <c r="N3006" s="582"/>
      <c r="O3006" s="582"/>
    </row>
    <row r="3007" customHeight="1" spans="1:15">
      <c r="A3007" s="587"/>
      <c r="K3007" s="582"/>
      <c r="L3007" s="582"/>
      <c r="M3007" s="582"/>
      <c r="N3007" s="582"/>
      <c r="O3007" s="582"/>
    </row>
    <row r="3008" customHeight="1" spans="1:15">
      <c r="A3008" s="587"/>
      <c r="K3008" s="582"/>
      <c r="L3008" s="582"/>
      <c r="M3008" s="582"/>
      <c r="N3008" s="582"/>
      <c r="O3008" s="582"/>
    </row>
    <row r="3009" customHeight="1" spans="1:15">
      <c r="A3009" s="587"/>
      <c r="K3009" s="582"/>
      <c r="L3009" s="582"/>
      <c r="M3009" s="582"/>
      <c r="N3009" s="582"/>
      <c r="O3009" s="582"/>
    </row>
    <row r="3010" customHeight="1" spans="1:15">
      <c r="A3010" s="587"/>
      <c r="K3010" s="582"/>
      <c r="L3010" s="582"/>
      <c r="M3010" s="582"/>
      <c r="N3010" s="582"/>
      <c r="O3010" s="582"/>
    </row>
    <row r="3011" customHeight="1" spans="1:15">
      <c r="A3011" s="587"/>
      <c r="K3011" s="582"/>
      <c r="L3011" s="582"/>
      <c r="M3011" s="582"/>
      <c r="N3011" s="582"/>
      <c r="O3011" s="582"/>
    </row>
    <row r="3012" customHeight="1" spans="1:15">
      <c r="A3012" s="587"/>
      <c r="K3012" s="582"/>
      <c r="L3012" s="582"/>
      <c r="M3012" s="582"/>
      <c r="N3012" s="582"/>
      <c r="O3012" s="582"/>
    </row>
    <row r="3013" customHeight="1" spans="1:15">
      <c r="A3013" s="587"/>
      <c r="K3013" s="582"/>
      <c r="L3013" s="582"/>
      <c r="M3013" s="582"/>
      <c r="N3013" s="582"/>
      <c r="O3013" s="582"/>
    </row>
    <row r="3014" customHeight="1" spans="1:15">
      <c r="A3014" s="587"/>
      <c r="K3014" s="582"/>
      <c r="L3014" s="582"/>
      <c r="M3014" s="582"/>
      <c r="N3014" s="582"/>
      <c r="O3014" s="582"/>
    </row>
    <row r="3015" customHeight="1" spans="1:15">
      <c r="A3015" s="587"/>
      <c r="K3015" s="582"/>
      <c r="L3015" s="582"/>
      <c r="M3015" s="582"/>
      <c r="N3015" s="582"/>
      <c r="O3015" s="582"/>
    </row>
    <row r="3016" customHeight="1" spans="1:15">
      <c r="A3016" s="587"/>
      <c r="K3016" s="582"/>
      <c r="L3016" s="582"/>
      <c r="M3016" s="582"/>
      <c r="N3016" s="582"/>
      <c r="O3016" s="582"/>
    </row>
    <row r="3017" customHeight="1" spans="1:15">
      <c r="A3017" s="587"/>
      <c r="K3017" s="582"/>
      <c r="L3017" s="582"/>
      <c r="M3017" s="582"/>
      <c r="N3017" s="582"/>
      <c r="O3017" s="582"/>
    </row>
    <row r="3018" customHeight="1" spans="1:15">
      <c r="A3018" s="587"/>
      <c r="K3018" s="582"/>
      <c r="L3018" s="582"/>
      <c r="M3018" s="582"/>
      <c r="N3018" s="582"/>
      <c r="O3018" s="582"/>
    </row>
    <row r="3019" customHeight="1" spans="1:15">
      <c r="A3019" s="587"/>
      <c r="K3019" s="582"/>
      <c r="L3019" s="582"/>
      <c r="M3019" s="582"/>
      <c r="N3019" s="582"/>
      <c r="O3019" s="582"/>
    </row>
    <row r="3020" customHeight="1" spans="1:15">
      <c r="A3020" s="587"/>
      <c r="K3020" s="582"/>
      <c r="L3020" s="582"/>
      <c r="M3020" s="582"/>
      <c r="N3020" s="582"/>
      <c r="O3020" s="582"/>
    </row>
    <row r="3021" customHeight="1" spans="1:15">
      <c r="A3021" s="587"/>
      <c r="K3021" s="582"/>
      <c r="L3021" s="582"/>
      <c r="M3021" s="582"/>
      <c r="N3021" s="582"/>
      <c r="O3021" s="582"/>
    </row>
    <row r="3022" customHeight="1" spans="1:15">
      <c r="A3022" s="587"/>
      <c r="K3022" s="582"/>
      <c r="L3022" s="582"/>
      <c r="M3022" s="582"/>
      <c r="N3022" s="582"/>
      <c r="O3022" s="582"/>
    </row>
    <row r="3023" customHeight="1" spans="1:15">
      <c r="A3023" s="587"/>
      <c r="K3023" s="582"/>
      <c r="L3023" s="582"/>
      <c r="M3023" s="582"/>
      <c r="N3023" s="582"/>
      <c r="O3023" s="582"/>
    </row>
    <row r="3024" customHeight="1" spans="1:15">
      <c r="A3024" s="587"/>
      <c r="K3024" s="582"/>
      <c r="L3024" s="582"/>
      <c r="M3024" s="582"/>
      <c r="N3024" s="582"/>
      <c r="O3024" s="582"/>
    </row>
    <row r="3025" customHeight="1" spans="1:15">
      <c r="A3025" s="587"/>
      <c r="K3025" s="582"/>
      <c r="L3025" s="582"/>
      <c r="M3025" s="582"/>
      <c r="N3025" s="582"/>
      <c r="O3025" s="582"/>
    </row>
    <row r="3026" customHeight="1" spans="1:15">
      <c r="A3026" s="587"/>
      <c r="K3026" s="582"/>
      <c r="L3026" s="582"/>
      <c r="M3026" s="582"/>
      <c r="N3026" s="582"/>
      <c r="O3026" s="582"/>
    </row>
    <row r="3027" customHeight="1" spans="1:15">
      <c r="A3027" s="587"/>
      <c r="K3027" s="582"/>
      <c r="L3027" s="582"/>
      <c r="M3027" s="582"/>
      <c r="N3027" s="582"/>
      <c r="O3027" s="582"/>
    </row>
    <row r="3028" customHeight="1" spans="1:15">
      <c r="A3028" s="587"/>
      <c r="K3028" s="582"/>
      <c r="L3028" s="582"/>
      <c r="M3028" s="582"/>
      <c r="N3028" s="582"/>
      <c r="O3028" s="582"/>
    </row>
    <row r="3029" customHeight="1" spans="1:15">
      <c r="A3029" s="587"/>
      <c r="K3029" s="582"/>
      <c r="L3029" s="582"/>
      <c r="M3029" s="582"/>
      <c r="N3029" s="582"/>
      <c r="O3029" s="582"/>
    </row>
    <row r="3030" customHeight="1" spans="1:15">
      <c r="A3030" s="587"/>
      <c r="K3030" s="582"/>
      <c r="L3030" s="582"/>
      <c r="M3030" s="582"/>
      <c r="N3030" s="582"/>
      <c r="O3030" s="582"/>
    </row>
    <row r="3031" customHeight="1" spans="1:15">
      <c r="A3031" s="587"/>
      <c r="K3031" s="582"/>
      <c r="L3031" s="582"/>
      <c r="M3031" s="582"/>
      <c r="N3031" s="582"/>
      <c r="O3031" s="582"/>
    </row>
    <row r="3032" customHeight="1" spans="1:15">
      <c r="A3032" s="587"/>
      <c r="K3032" s="582"/>
      <c r="L3032" s="582"/>
      <c r="M3032" s="582"/>
      <c r="N3032" s="582"/>
      <c r="O3032" s="582"/>
    </row>
    <row r="3033" customHeight="1" spans="1:15">
      <c r="A3033" s="587"/>
      <c r="K3033" s="582"/>
      <c r="L3033" s="582"/>
      <c r="M3033" s="582"/>
      <c r="N3033" s="582"/>
      <c r="O3033" s="582"/>
    </row>
    <row r="3034" customHeight="1" spans="1:15">
      <c r="A3034" s="587"/>
      <c r="K3034" s="582"/>
      <c r="L3034" s="582"/>
      <c r="M3034" s="582"/>
      <c r="N3034" s="582"/>
      <c r="O3034" s="582"/>
    </row>
    <row r="3035" customHeight="1" spans="1:15">
      <c r="A3035" s="587"/>
      <c r="K3035" s="582"/>
      <c r="L3035" s="582"/>
      <c r="M3035" s="582"/>
      <c r="N3035" s="582"/>
      <c r="O3035" s="582"/>
    </row>
    <row r="3036" customHeight="1" spans="1:15">
      <c r="A3036" s="587"/>
      <c r="K3036" s="582"/>
      <c r="L3036" s="582"/>
      <c r="M3036" s="582"/>
      <c r="N3036" s="582"/>
      <c r="O3036" s="582"/>
    </row>
    <row r="3037" customHeight="1" spans="1:15">
      <c r="A3037" s="587"/>
      <c r="K3037" s="582"/>
      <c r="L3037" s="582"/>
      <c r="M3037" s="582"/>
      <c r="N3037" s="582"/>
      <c r="O3037" s="582"/>
    </row>
    <row r="3038" customHeight="1" spans="1:15">
      <c r="A3038" s="587"/>
      <c r="K3038" s="582"/>
      <c r="L3038" s="582"/>
      <c r="M3038" s="582"/>
      <c r="N3038" s="582"/>
      <c r="O3038" s="582"/>
    </row>
    <row r="3039" customHeight="1" spans="1:15">
      <c r="A3039" s="587"/>
      <c r="K3039" s="582"/>
      <c r="L3039" s="582"/>
      <c r="M3039" s="582"/>
      <c r="N3039" s="582"/>
      <c r="O3039" s="582"/>
    </row>
    <row r="3040" customHeight="1" spans="1:15">
      <c r="A3040" s="587"/>
      <c r="K3040" s="582"/>
      <c r="L3040" s="582"/>
      <c r="M3040" s="582"/>
      <c r="N3040" s="582"/>
      <c r="O3040" s="582"/>
    </row>
    <row r="3041" customHeight="1" spans="1:15">
      <c r="A3041" s="587"/>
      <c r="K3041" s="582"/>
      <c r="L3041" s="582"/>
      <c r="M3041" s="582"/>
      <c r="N3041" s="582"/>
      <c r="O3041" s="582"/>
    </row>
    <row r="3042" customHeight="1" spans="1:15">
      <c r="A3042" s="587"/>
      <c r="K3042" s="582"/>
      <c r="L3042" s="582"/>
      <c r="M3042" s="582"/>
      <c r="N3042" s="582"/>
      <c r="O3042" s="582"/>
    </row>
    <row r="3043" customHeight="1" spans="1:15">
      <c r="A3043" s="587"/>
      <c r="K3043" s="582"/>
      <c r="L3043" s="582"/>
      <c r="M3043" s="582"/>
      <c r="N3043" s="582"/>
      <c r="O3043" s="582"/>
    </row>
    <row r="3044" customHeight="1" spans="1:15">
      <c r="A3044" s="587"/>
      <c r="K3044" s="582"/>
      <c r="L3044" s="582"/>
      <c r="M3044" s="582"/>
      <c r="N3044" s="582"/>
      <c r="O3044" s="582"/>
    </row>
  </sheetData>
  <mergeCells count="17">
    <mergeCell ref="A2:U2"/>
    <mergeCell ref="A3:U3"/>
    <mergeCell ref="F5:H5"/>
    <mergeCell ref="K5:M5"/>
    <mergeCell ref="P5:R5"/>
    <mergeCell ref="A5:A6"/>
    <mergeCell ref="B5:B6"/>
    <mergeCell ref="C5:C6"/>
    <mergeCell ref="D5:D6"/>
    <mergeCell ref="E5:E6"/>
    <mergeCell ref="I5:I6"/>
    <mergeCell ref="J5:J6"/>
    <mergeCell ref="N5:N6"/>
    <mergeCell ref="O5:O6"/>
    <mergeCell ref="S5:S6"/>
    <mergeCell ref="T5:T6"/>
    <mergeCell ref="U5:U6"/>
  </mergeCells>
  <hyperlinks>
    <hyperlink ref="A1" location="索引目录!E18" display="返回索引页"/>
    <hyperlink ref="B1" location="存货汇总!B6" display="返回"/>
  </hyperlinks>
  <printOptions horizontalCentered="1"/>
  <pageMargins left="0.354166666666667" right="0.354166666666667" top="0.786805555555556" bottom="0.786805555555556" header="0.9" footer="0.511805555555556"/>
  <pageSetup paperSize="9" scale="63" fitToHeight="0" orientation="landscape"/>
  <headerFooter alignWithMargins="0">
    <oddHeader>&amp;R&amp;"宋体,常规"&amp;10表&amp;"Times New Roman,常规"3-9-1
&amp;"宋体,常规"共&amp;"Times New Roman,常规"&amp;N&amp;"宋体,常规"页第&amp;"Times New Roman,常规"&amp;P&amp;"宋体,常规"页</oddHeader>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29"/>
  <sheetViews>
    <sheetView topLeftCell="L1" workbookViewId="0">
      <selection activeCell="H13" sqref="H13"/>
    </sheetView>
  </sheetViews>
  <sheetFormatPr defaultColWidth="9" defaultRowHeight="15.75" customHeight="1"/>
  <cols>
    <col min="1" max="1" width="5.5" customWidth="1"/>
    <col min="2" max="2" width="14.5" customWidth="1" outlineLevel="1"/>
    <col min="3" max="3" width="14.5" customWidth="1"/>
    <col min="4" max="4" width="5.4" customWidth="1"/>
    <col min="5" max="5" width="7.6" customWidth="1" outlineLevel="1"/>
    <col min="6" max="6" width="9" outlineLevel="1"/>
    <col min="7" max="8" width="14" customWidth="1" outlineLevel="1"/>
    <col min="9" max="9" width="9.5" customWidth="1"/>
    <col min="10" max="10" width="7.5" customWidth="1"/>
    <col min="11" max="11" width="13.1" customWidth="1"/>
    <col min="12" max="12" width="13.1" customWidth="1" outlineLevel="1"/>
    <col min="13" max="13" width="10" customWidth="1"/>
    <col min="14" max="14" width="10.5" customWidth="1"/>
    <col min="15" max="16" width="12.5" customWidth="1"/>
    <col min="17" max="17" width="8.6" customWidth="1"/>
    <col min="18" max="18" width="13.1" customWidth="1"/>
  </cols>
  <sheetData>
    <row r="1" spans="1:19">
      <c r="A1" s="1" t="s">
        <v>421</v>
      </c>
      <c r="B1" s="2" t="s">
        <v>462</v>
      </c>
      <c r="C1" s="2"/>
      <c r="D1" s="3"/>
      <c r="E1" s="3"/>
      <c r="F1" s="3"/>
      <c r="G1" s="3"/>
      <c r="H1" s="3"/>
      <c r="I1" s="3"/>
      <c r="J1" s="3"/>
      <c r="K1" s="3"/>
      <c r="L1" s="3"/>
      <c r="M1" s="3"/>
      <c r="N1" s="3"/>
      <c r="O1" s="3"/>
      <c r="P1" s="3"/>
      <c r="Q1" s="3"/>
      <c r="R1" s="3"/>
    </row>
    <row r="2" ht="30" customHeight="1" spans="1:19">
      <c r="A2" s="4" t="s">
        <v>713</v>
      </c>
      <c r="B2" s="4"/>
      <c r="C2" s="4"/>
      <c r="D2" s="4"/>
      <c r="E2" s="4"/>
      <c r="F2" s="4"/>
      <c r="G2" s="4"/>
      <c r="H2" s="4"/>
      <c r="I2" s="4"/>
      <c r="J2" s="4"/>
      <c r="K2" s="4"/>
      <c r="L2" s="4"/>
      <c r="M2" s="4"/>
      <c r="N2" s="4"/>
      <c r="O2" s="4"/>
      <c r="P2" s="4"/>
      <c r="Q2" s="4"/>
      <c r="R2" s="4"/>
    </row>
    <row r="3" ht="14.1" customHeight="1" spans="1:19">
      <c r="A3" s="5" t="e">
        <f>CONCATENATE(#REF!,#REF!,#REF!,#REF!,#REF!,#REF!,#REF!)</f>
        <v>#REF!</v>
      </c>
      <c r="B3" s="5"/>
      <c r="C3" s="5"/>
      <c r="D3" s="5"/>
      <c r="E3" s="5"/>
      <c r="F3" s="5"/>
      <c r="G3" s="5"/>
      <c r="H3" s="5"/>
      <c r="I3" s="5"/>
      <c r="J3" s="5"/>
      <c r="K3" s="5"/>
      <c r="L3" s="5"/>
      <c r="M3" s="6"/>
      <c r="N3" s="6"/>
      <c r="O3" s="6"/>
      <c r="P3" s="6"/>
      <c r="Q3" s="6"/>
      <c r="R3" s="6"/>
    </row>
    <row r="4" customHeight="1" spans="1:19">
      <c r="A4" s="7" t="e">
        <f>#REF!&amp;#REF!</f>
        <v>#REF!</v>
      </c>
      <c r="R4" s="8" t="s">
        <v>464</v>
      </c>
    </row>
    <row r="5" ht="18" customHeight="1" spans="1:19">
      <c r="A5" s="9" t="s">
        <v>465</v>
      </c>
      <c r="B5" s="65" t="s">
        <v>572</v>
      </c>
      <c r="C5" s="9" t="s">
        <v>701</v>
      </c>
      <c r="D5" s="65" t="s">
        <v>714</v>
      </c>
      <c r="E5" s="9" t="s">
        <v>467</v>
      </c>
      <c r="F5" s="9"/>
      <c r="G5" s="50"/>
      <c r="H5" s="583" t="s">
        <v>704</v>
      </c>
      <c r="I5" s="30" t="s">
        <v>426</v>
      </c>
      <c r="J5" s="30"/>
      <c r="K5" s="31"/>
      <c r="L5" s="65" t="s">
        <v>704</v>
      </c>
      <c r="M5" s="30" t="s">
        <v>427</v>
      </c>
      <c r="N5" s="30"/>
      <c r="O5" s="31"/>
      <c r="P5" s="54" t="s">
        <v>428</v>
      </c>
      <c r="Q5" s="9" t="s">
        <v>469</v>
      </c>
      <c r="R5" s="9" t="s">
        <v>577</v>
      </c>
    </row>
    <row r="6" ht="18" customHeight="1" spans="1:19">
      <c r="A6" s="9"/>
      <c r="B6" s="66"/>
      <c r="C6" s="9"/>
      <c r="D6" s="66"/>
      <c r="E6" s="9" t="s">
        <v>707</v>
      </c>
      <c r="F6" s="9" t="s">
        <v>708</v>
      </c>
      <c r="G6" s="50" t="s">
        <v>709</v>
      </c>
      <c r="H6" s="584"/>
      <c r="I6" s="9" t="s">
        <v>707</v>
      </c>
      <c r="J6" s="9" t="s">
        <v>708</v>
      </c>
      <c r="K6" s="9" t="s">
        <v>709</v>
      </c>
      <c r="L6" s="66"/>
      <c r="M6" s="9" t="s">
        <v>710</v>
      </c>
      <c r="N6" s="9" t="s">
        <v>708</v>
      </c>
      <c r="O6" s="9" t="s">
        <v>709</v>
      </c>
      <c r="P6" s="58"/>
      <c r="Q6" s="9"/>
      <c r="R6" s="9"/>
      <c r="S6" s="893" t="s">
        <v>470</v>
      </c>
    </row>
    <row r="7" customHeight="1" spans="1:19">
      <c r="A7" s="46"/>
      <c r="B7" s="71"/>
      <c r="C7" s="72"/>
      <c r="D7" s="73"/>
      <c r="E7" s="39"/>
      <c r="F7" s="16" t="str">
        <f t="shared" ref="F7:F25" si="0">IF(E7=0,"",G7/E7)</f>
        <v/>
      </c>
      <c r="G7" s="74"/>
      <c r="H7" s="15"/>
      <c r="I7" s="585"/>
      <c r="J7" s="16" t="str">
        <f t="shared" ref="J7:J25" si="1">IF(I7=0,"",K7/I7)</f>
        <v/>
      </c>
      <c r="K7" s="586"/>
      <c r="L7" s="586"/>
      <c r="M7" s="39"/>
      <c r="N7" s="16"/>
      <c r="O7" s="16"/>
      <c r="P7" s="16">
        <f t="shared" ref="P7:P27" si="2">O7-(K7-L7)</f>
        <v>0</v>
      </c>
      <c r="Q7" s="16" t="str">
        <f t="shared" ref="Q7:Q27" si="3">IF(K7-L7=0,"",P7/(K7-L7)*100)</f>
        <v/>
      </c>
      <c r="R7" s="17"/>
      <c r="S7" s="48" t="str">
        <f t="shared" ref="S7:S27" si="4">IF(O7="","",IF(P7=0,"正常","非正常核查原因"))</f>
        <v/>
      </c>
    </row>
    <row r="8" customHeight="1" spans="1:19">
      <c r="A8" s="46"/>
      <c r="B8" s="71"/>
      <c r="C8" s="72"/>
      <c r="D8" s="73"/>
      <c r="E8" s="39"/>
      <c r="F8" s="16" t="str">
        <f t="shared" si="0"/>
        <v/>
      </c>
      <c r="G8" s="74"/>
      <c r="H8" s="15"/>
      <c r="I8" s="585"/>
      <c r="J8" s="16" t="str">
        <f t="shared" si="1"/>
        <v/>
      </c>
      <c r="K8" s="586"/>
      <c r="L8" s="586"/>
      <c r="M8" s="39"/>
      <c r="N8" s="16"/>
      <c r="O8" s="16"/>
      <c r="P8" s="16">
        <f t="shared" si="2"/>
        <v>0</v>
      </c>
      <c r="Q8" s="16" t="str">
        <f t="shared" si="3"/>
        <v/>
      </c>
      <c r="R8" s="17"/>
      <c r="S8" s="48" t="str">
        <f t="shared" si="4"/>
        <v/>
      </c>
    </row>
    <row r="9" customHeight="1" spans="1:19">
      <c r="A9" s="46"/>
      <c r="B9" s="71"/>
      <c r="C9" s="72"/>
      <c r="D9" s="73"/>
      <c r="E9" s="39"/>
      <c r="F9" s="16" t="str">
        <f t="shared" si="0"/>
        <v/>
      </c>
      <c r="G9" s="74"/>
      <c r="H9" s="15"/>
      <c r="I9" s="585"/>
      <c r="J9" s="16" t="str">
        <f t="shared" si="1"/>
        <v/>
      </c>
      <c r="K9" s="586"/>
      <c r="L9" s="586"/>
      <c r="M9" s="39"/>
      <c r="N9" s="16"/>
      <c r="O9" s="16"/>
      <c r="P9" s="16">
        <f t="shared" si="2"/>
        <v>0</v>
      </c>
      <c r="Q9" s="16" t="str">
        <f t="shared" si="3"/>
        <v/>
      </c>
      <c r="R9" s="17"/>
      <c r="S9" s="48" t="str">
        <f t="shared" si="4"/>
        <v/>
      </c>
    </row>
    <row r="10" customHeight="1" spans="1:19">
      <c r="A10" s="46"/>
      <c r="B10" s="71"/>
      <c r="C10" s="72"/>
      <c r="D10" s="73"/>
      <c r="E10" s="39"/>
      <c r="F10" s="16" t="str">
        <f t="shared" si="0"/>
        <v/>
      </c>
      <c r="G10" s="74"/>
      <c r="H10" s="15"/>
      <c r="I10" s="585"/>
      <c r="J10" s="16" t="str">
        <f t="shared" si="1"/>
        <v/>
      </c>
      <c r="K10" s="586"/>
      <c r="L10" s="586"/>
      <c r="M10" s="39"/>
      <c r="N10" s="16"/>
      <c r="O10" s="16"/>
      <c r="P10" s="16">
        <f t="shared" si="2"/>
        <v>0</v>
      </c>
      <c r="Q10" s="16" t="str">
        <f t="shared" si="3"/>
        <v/>
      </c>
      <c r="R10" s="17"/>
      <c r="S10" s="48" t="str">
        <f t="shared" si="4"/>
        <v/>
      </c>
    </row>
    <row r="11" customHeight="1" spans="1:19">
      <c r="A11" s="46"/>
      <c r="B11" s="71"/>
      <c r="C11" s="72"/>
      <c r="D11" s="73"/>
      <c r="E11" s="39"/>
      <c r="F11" s="16" t="str">
        <f t="shared" si="0"/>
        <v/>
      </c>
      <c r="G11" s="74"/>
      <c r="H11" s="15"/>
      <c r="I11" s="585"/>
      <c r="J11" s="16" t="str">
        <f t="shared" si="1"/>
        <v/>
      </c>
      <c r="K11" s="586"/>
      <c r="L11" s="586"/>
      <c r="M11" s="39"/>
      <c r="N11" s="16"/>
      <c r="O11" s="16"/>
      <c r="P11" s="16">
        <f t="shared" si="2"/>
        <v>0</v>
      </c>
      <c r="Q11" s="16" t="str">
        <f t="shared" si="3"/>
        <v/>
      </c>
      <c r="R11" s="17"/>
      <c r="S11" s="48" t="str">
        <f t="shared" si="4"/>
        <v/>
      </c>
    </row>
    <row r="12" customHeight="1" spans="1:19">
      <c r="A12" s="46"/>
      <c r="B12" s="71"/>
      <c r="C12" s="72"/>
      <c r="D12" s="73"/>
      <c r="E12" s="39"/>
      <c r="F12" s="16" t="str">
        <f t="shared" si="0"/>
        <v/>
      </c>
      <c r="G12" s="74"/>
      <c r="H12" s="15"/>
      <c r="I12" s="585"/>
      <c r="J12" s="16" t="str">
        <f t="shared" si="1"/>
        <v/>
      </c>
      <c r="K12" s="586"/>
      <c r="L12" s="586"/>
      <c r="M12" s="39"/>
      <c r="N12" s="16"/>
      <c r="O12" s="16"/>
      <c r="P12" s="16">
        <f t="shared" si="2"/>
        <v>0</v>
      </c>
      <c r="Q12" s="16" t="str">
        <f t="shared" si="3"/>
        <v/>
      </c>
      <c r="R12" s="17"/>
      <c r="S12" s="48" t="str">
        <f t="shared" si="4"/>
        <v/>
      </c>
    </row>
    <row r="13" customHeight="1" spans="1:19">
      <c r="A13" s="46"/>
      <c r="B13" s="71"/>
      <c r="C13" s="72"/>
      <c r="D13" s="73"/>
      <c r="E13" s="39"/>
      <c r="F13" s="16" t="str">
        <f t="shared" si="0"/>
        <v/>
      </c>
      <c r="G13" s="74"/>
      <c r="H13" s="15"/>
      <c r="I13" s="585"/>
      <c r="J13" s="16" t="str">
        <f t="shared" si="1"/>
        <v/>
      </c>
      <c r="K13" s="586"/>
      <c r="L13" s="586"/>
      <c r="M13" s="39"/>
      <c r="N13" s="16"/>
      <c r="O13" s="16"/>
      <c r="P13" s="16">
        <f t="shared" si="2"/>
        <v>0</v>
      </c>
      <c r="Q13" s="16" t="str">
        <f t="shared" si="3"/>
        <v/>
      </c>
      <c r="R13" s="17"/>
      <c r="S13" s="48" t="str">
        <f t="shared" si="4"/>
        <v/>
      </c>
    </row>
    <row r="14" customHeight="1" spans="1:19">
      <c r="A14" s="46"/>
      <c r="B14" s="71"/>
      <c r="C14" s="72"/>
      <c r="D14" s="73"/>
      <c r="E14" s="39"/>
      <c r="F14" s="16" t="str">
        <f t="shared" si="0"/>
        <v/>
      </c>
      <c r="G14" s="74"/>
      <c r="H14" s="15"/>
      <c r="I14" s="585"/>
      <c r="J14" s="16" t="str">
        <f t="shared" si="1"/>
        <v/>
      </c>
      <c r="K14" s="586"/>
      <c r="L14" s="586"/>
      <c r="M14" s="39"/>
      <c r="N14" s="16"/>
      <c r="O14" s="16"/>
      <c r="P14" s="16">
        <f t="shared" si="2"/>
        <v>0</v>
      </c>
      <c r="Q14" s="16" t="str">
        <f t="shared" si="3"/>
        <v/>
      </c>
      <c r="R14" s="17"/>
      <c r="S14" s="48" t="str">
        <f t="shared" si="4"/>
        <v/>
      </c>
    </row>
    <row r="15" customHeight="1" spans="1:19">
      <c r="A15" s="46"/>
      <c r="B15" s="71"/>
      <c r="C15" s="72"/>
      <c r="D15" s="73"/>
      <c r="E15" s="39"/>
      <c r="F15" s="16" t="str">
        <f t="shared" si="0"/>
        <v/>
      </c>
      <c r="G15" s="74"/>
      <c r="H15" s="15"/>
      <c r="I15" s="585"/>
      <c r="J15" s="16" t="str">
        <f t="shared" si="1"/>
        <v/>
      </c>
      <c r="K15" s="586"/>
      <c r="L15" s="586"/>
      <c r="M15" s="39"/>
      <c r="N15" s="16"/>
      <c r="O15" s="16"/>
      <c r="P15" s="16">
        <f t="shared" si="2"/>
        <v>0</v>
      </c>
      <c r="Q15" s="16" t="str">
        <f t="shared" si="3"/>
        <v/>
      </c>
      <c r="R15" s="17"/>
      <c r="S15" s="48" t="str">
        <f t="shared" si="4"/>
        <v/>
      </c>
    </row>
    <row r="16" customHeight="1" spans="1:19">
      <c r="A16" s="46"/>
      <c r="B16" s="71"/>
      <c r="C16" s="72"/>
      <c r="D16" s="73"/>
      <c r="E16" s="39"/>
      <c r="F16" s="16" t="str">
        <f t="shared" si="0"/>
        <v/>
      </c>
      <c r="G16" s="74"/>
      <c r="H16" s="15"/>
      <c r="I16" s="585"/>
      <c r="J16" s="16" t="str">
        <f t="shared" si="1"/>
        <v/>
      </c>
      <c r="K16" s="586"/>
      <c r="L16" s="586"/>
      <c r="M16" s="39"/>
      <c r="N16" s="16"/>
      <c r="O16" s="16"/>
      <c r="P16" s="16">
        <f t="shared" si="2"/>
        <v>0</v>
      </c>
      <c r="Q16" s="16" t="str">
        <f t="shared" si="3"/>
        <v/>
      </c>
      <c r="R16" s="17"/>
      <c r="S16" s="48" t="str">
        <f t="shared" si="4"/>
        <v/>
      </c>
    </row>
    <row r="17" customHeight="1" spans="1:19">
      <c r="A17" s="46"/>
      <c r="B17" s="71"/>
      <c r="C17" s="72"/>
      <c r="D17" s="73"/>
      <c r="E17" s="39"/>
      <c r="F17" s="16" t="str">
        <f t="shared" si="0"/>
        <v/>
      </c>
      <c r="G17" s="74"/>
      <c r="H17" s="15"/>
      <c r="I17" s="585"/>
      <c r="J17" s="16" t="str">
        <f t="shared" si="1"/>
        <v/>
      </c>
      <c r="K17" s="586"/>
      <c r="L17" s="586"/>
      <c r="M17" s="39"/>
      <c r="N17" s="16"/>
      <c r="O17" s="16"/>
      <c r="P17" s="16">
        <f t="shared" si="2"/>
        <v>0</v>
      </c>
      <c r="Q17" s="16" t="str">
        <f t="shared" si="3"/>
        <v/>
      </c>
      <c r="R17" s="17"/>
      <c r="S17" s="48" t="str">
        <f t="shared" si="4"/>
        <v/>
      </c>
    </row>
    <row r="18" customHeight="1" spans="1:19">
      <c r="A18" s="46"/>
      <c r="B18" s="71"/>
      <c r="C18" s="72"/>
      <c r="D18" s="73"/>
      <c r="E18" s="39"/>
      <c r="F18" s="16" t="str">
        <f t="shared" si="0"/>
        <v/>
      </c>
      <c r="G18" s="74"/>
      <c r="H18" s="15"/>
      <c r="I18" s="585"/>
      <c r="J18" s="16" t="str">
        <f t="shared" si="1"/>
        <v/>
      </c>
      <c r="K18" s="586"/>
      <c r="L18" s="586"/>
      <c r="M18" s="39"/>
      <c r="N18" s="16"/>
      <c r="O18" s="16"/>
      <c r="P18" s="16">
        <f t="shared" si="2"/>
        <v>0</v>
      </c>
      <c r="Q18" s="16" t="str">
        <f t="shared" si="3"/>
        <v/>
      </c>
      <c r="R18" s="17"/>
      <c r="S18" s="48" t="str">
        <f t="shared" si="4"/>
        <v/>
      </c>
    </row>
    <row r="19" customHeight="1" spans="1:19">
      <c r="A19" s="46"/>
      <c r="B19" s="71"/>
      <c r="C19" s="72"/>
      <c r="D19" s="73"/>
      <c r="E19" s="39"/>
      <c r="F19" s="16" t="str">
        <f t="shared" si="0"/>
        <v/>
      </c>
      <c r="G19" s="74"/>
      <c r="H19" s="15"/>
      <c r="I19" s="585"/>
      <c r="J19" s="16" t="str">
        <f t="shared" si="1"/>
        <v/>
      </c>
      <c r="K19" s="586"/>
      <c r="L19" s="586"/>
      <c r="M19" s="39"/>
      <c r="N19" s="16"/>
      <c r="O19" s="16"/>
      <c r="P19" s="16">
        <f t="shared" si="2"/>
        <v>0</v>
      </c>
      <c r="Q19" s="16" t="str">
        <f t="shared" si="3"/>
        <v/>
      </c>
      <c r="R19" s="17"/>
      <c r="S19" s="48" t="str">
        <f t="shared" si="4"/>
        <v/>
      </c>
    </row>
    <row r="20" customHeight="1" spans="1:19">
      <c r="A20" s="46"/>
      <c r="B20" s="71"/>
      <c r="C20" s="72"/>
      <c r="D20" s="73"/>
      <c r="E20" s="39"/>
      <c r="F20" s="16" t="str">
        <f t="shared" si="0"/>
        <v/>
      </c>
      <c r="G20" s="74"/>
      <c r="H20" s="15"/>
      <c r="I20" s="585"/>
      <c r="J20" s="16" t="str">
        <f t="shared" si="1"/>
        <v/>
      </c>
      <c r="K20" s="586"/>
      <c r="L20" s="586"/>
      <c r="M20" s="39"/>
      <c r="N20" s="16"/>
      <c r="O20" s="16"/>
      <c r="P20" s="16">
        <f t="shared" si="2"/>
        <v>0</v>
      </c>
      <c r="Q20" s="16" t="str">
        <f t="shared" si="3"/>
        <v/>
      </c>
      <c r="R20" s="17"/>
      <c r="S20" s="48" t="str">
        <f t="shared" si="4"/>
        <v/>
      </c>
    </row>
    <row r="21" customHeight="1" spans="1:19">
      <c r="A21" s="46"/>
      <c r="B21" s="71"/>
      <c r="C21" s="72"/>
      <c r="D21" s="73"/>
      <c r="E21" s="39"/>
      <c r="F21" s="16" t="str">
        <f t="shared" si="0"/>
        <v/>
      </c>
      <c r="G21" s="74"/>
      <c r="H21" s="15"/>
      <c r="I21" s="585"/>
      <c r="J21" s="16" t="str">
        <f t="shared" si="1"/>
        <v/>
      </c>
      <c r="K21" s="586"/>
      <c r="L21" s="586"/>
      <c r="M21" s="39"/>
      <c r="N21" s="16"/>
      <c r="O21" s="16"/>
      <c r="P21" s="16">
        <f t="shared" si="2"/>
        <v>0</v>
      </c>
      <c r="Q21" s="16" t="str">
        <f t="shared" si="3"/>
        <v/>
      </c>
      <c r="R21" s="17"/>
      <c r="S21" s="48" t="str">
        <f t="shared" si="4"/>
        <v/>
      </c>
    </row>
    <row r="22" customHeight="1" spans="1:19">
      <c r="A22" s="46"/>
      <c r="B22" s="71"/>
      <c r="C22" s="72"/>
      <c r="D22" s="73"/>
      <c r="E22" s="39"/>
      <c r="F22" s="16" t="str">
        <f t="shared" si="0"/>
        <v/>
      </c>
      <c r="G22" s="74"/>
      <c r="H22" s="15"/>
      <c r="I22" s="585"/>
      <c r="J22" s="16" t="str">
        <f t="shared" si="1"/>
        <v/>
      </c>
      <c r="K22" s="586"/>
      <c r="L22" s="586"/>
      <c r="M22" s="39"/>
      <c r="N22" s="16"/>
      <c r="O22" s="16"/>
      <c r="P22" s="16">
        <f t="shared" si="2"/>
        <v>0</v>
      </c>
      <c r="Q22" s="16" t="str">
        <f t="shared" si="3"/>
        <v/>
      </c>
      <c r="R22" s="17"/>
      <c r="S22" s="48" t="str">
        <f t="shared" si="4"/>
        <v/>
      </c>
    </row>
    <row r="23" customHeight="1" spans="1:19">
      <c r="A23" s="46"/>
      <c r="B23" s="71"/>
      <c r="C23" s="72"/>
      <c r="D23" s="73"/>
      <c r="E23" s="39"/>
      <c r="F23" s="16" t="str">
        <f t="shared" si="0"/>
        <v/>
      </c>
      <c r="G23" s="74"/>
      <c r="H23" s="15"/>
      <c r="I23" s="585"/>
      <c r="J23" s="16" t="str">
        <f t="shared" si="1"/>
        <v/>
      </c>
      <c r="K23" s="586"/>
      <c r="L23" s="586"/>
      <c r="M23" s="39"/>
      <c r="N23" s="16"/>
      <c r="O23" s="16"/>
      <c r="P23" s="16">
        <f t="shared" si="2"/>
        <v>0</v>
      </c>
      <c r="Q23" s="16" t="str">
        <f t="shared" si="3"/>
        <v/>
      </c>
      <c r="R23" s="17"/>
      <c r="S23" s="48" t="str">
        <f t="shared" si="4"/>
        <v/>
      </c>
    </row>
    <row r="24" customHeight="1" spans="1:19">
      <c r="A24" s="46"/>
      <c r="B24" s="71"/>
      <c r="C24" s="72"/>
      <c r="D24" s="73"/>
      <c r="E24" s="39"/>
      <c r="F24" s="16" t="str">
        <f t="shared" si="0"/>
        <v/>
      </c>
      <c r="G24" s="74"/>
      <c r="H24" s="15"/>
      <c r="I24" s="585"/>
      <c r="J24" s="16" t="str">
        <f t="shared" si="1"/>
        <v/>
      </c>
      <c r="K24" s="586"/>
      <c r="L24" s="586"/>
      <c r="M24" s="39"/>
      <c r="N24" s="16"/>
      <c r="O24" s="16"/>
      <c r="P24" s="16">
        <f t="shared" si="2"/>
        <v>0</v>
      </c>
      <c r="Q24" s="16" t="str">
        <f t="shared" si="3"/>
        <v/>
      </c>
      <c r="R24" s="17"/>
      <c r="S24" s="48" t="str">
        <f t="shared" si="4"/>
        <v/>
      </c>
    </row>
    <row r="25" customHeight="1" spans="1:19">
      <c r="A25" s="46"/>
      <c r="B25" s="71"/>
      <c r="C25" s="72"/>
      <c r="D25" s="73"/>
      <c r="E25" s="39"/>
      <c r="F25" s="16" t="str">
        <f t="shared" si="0"/>
        <v/>
      </c>
      <c r="G25" s="74"/>
      <c r="H25" s="15"/>
      <c r="I25" s="585"/>
      <c r="J25" s="16" t="str">
        <f t="shared" si="1"/>
        <v/>
      </c>
      <c r="K25" s="586"/>
      <c r="L25" s="586"/>
      <c r="M25" s="39"/>
      <c r="N25" s="16"/>
      <c r="O25" s="16"/>
      <c r="P25" s="16">
        <f t="shared" si="2"/>
        <v>0</v>
      </c>
      <c r="Q25" s="16" t="str">
        <f t="shared" si="3"/>
        <v/>
      </c>
      <c r="R25" s="17"/>
      <c r="S25" s="48" t="str">
        <f t="shared" si="4"/>
        <v/>
      </c>
    </row>
    <row r="26" customHeight="1" spans="1:19">
      <c r="A26" s="17"/>
      <c r="B26" s="17"/>
      <c r="C26" s="17"/>
      <c r="D26" s="17"/>
      <c r="E26" s="39"/>
      <c r="F26" s="16"/>
      <c r="G26" s="74"/>
      <c r="H26" s="15"/>
      <c r="I26" s="79"/>
      <c r="J26" s="78"/>
      <c r="K26" s="79"/>
      <c r="L26" s="79"/>
      <c r="M26" s="17"/>
      <c r="N26" s="17"/>
      <c r="O26" s="79"/>
      <c r="P26" s="16">
        <f t="shared" si="2"/>
        <v>0</v>
      </c>
      <c r="Q26" s="16" t="str">
        <f t="shared" si="3"/>
        <v/>
      </c>
      <c r="R26" s="17"/>
      <c r="S26" s="48" t="str">
        <f t="shared" si="4"/>
        <v/>
      </c>
    </row>
    <row r="27" customHeight="1" spans="1:19">
      <c r="A27" s="148" t="s">
        <v>621</v>
      </c>
      <c r="B27" s="91"/>
      <c r="C27" s="91"/>
      <c r="D27" s="17"/>
      <c r="E27" s="39"/>
      <c r="F27" s="16"/>
      <c r="G27" s="74">
        <f>SUM(G7:G26)</f>
        <v>0</v>
      </c>
      <c r="H27" s="15">
        <f>SUM(H7:H26)</f>
        <v>0</v>
      </c>
      <c r="I27" s="77"/>
      <c r="J27" s="16"/>
      <c r="K27" s="16">
        <f>SUM(K7:K26)</f>
        <v>0</v>
      </c>
      <c r="L27" s="16">
        <f>SUM(L7:L26)</f>
        <v>0</v>
      </c>
      <c r="M27" s="39"/>
      <c r="N27" s="16"/>
      <c r="O27" s="16">
        <f>SUM(O7:O26)</f>
        <v>0</v>
      </c>
      <c r="P27" s="16">
        <f t="shared" si="2"/>
        <v>0</v>
      </c>
      <c r="Q27" s="16" t="str">
        <f t="shared" si="3"/>
        <v/>
      </c>
      <c r="R27" s="17"/>
      <c r="S27" s="48" t="str">
        <f t="shared" si="4"/>
        <v>正常</v>
      </c>
    </row>
    <row r="28" customHeight="1" spans="1:19">
      <c r="A28" s="20" t="e">
        <f>#REF!&amp;#REF!</f>
        <v>#REF!</v>
      </c>
      <c r="I28" s="7"/>
      <c r="J28" s="7"/>
      <c r="M28" s="27" t="e">
        <f>"评估人员："&amp;#REF!</f>
        <v>#REF!</v>
      </c>
    </row>
    <row r="29" customHeight="1" spans="1:19">
      <c r="A29" s="20" t="e">
        <f>CONCATENATE(#REF!,#REF!,#REF!,#REF!,#REF!,#REF!,#REF!)</f>
        <v>#REF!</v>
      </c>
    </row>
  </sheetData>
  <mergeCells count="14">
    <mergeCell ref="A2:R2"/>
    <mergeCell ref="A3:R3"/>
    <mergeCell ref="E5:G5"/>
    <mergeCell ref="I5:K5"/>
    <mergeCell ref="M5:O5"/>
    <mergeCell ref="A5:A6"/>
    <mergeCell ref="B5:B6"/>
    <mergeCell ref="C5:C6"/>
    <mergeCell ref="D5:D6"/>
    <mergeCell ref="H5:H6"/>
    <mergeCell ref="L5:L6"/>
    <mergeCell ref="P5:P6"/>
    <mergeCell ref="Q5:Q6"/>
    <mergeCell ref="R5:R6"/>
  </mergeCells>
  <hyperlinks>
    <hyperlink ref="A1" location="索引目录!E19" display="返回索引页"/>
    <hyperlink ref="B1" location="存货汇总!B7" display="返回"/>
  </hyperlinks>
  <printOptions horizontalCentered="1"/>
  <pageMargins left="0.354166666666667" right="0.354166666666667" top="0.786805555555556" bottom="0.786805555555556" header="0.889583333333333" footer="0.511805555555556"/>
  <pageSetup paperSize="9" scale="67" fitToHeight="0" orientation="landscape"/>
  <headerFooter alignWithMargins="0">
    <oddHeader>&amp;R&amp;"宋体,常规"&amp;10表&amp;"Times New Roman,常规"3-9-2
&amp;"宋体,常规"共&amp;"Times New Roman,常规"&amp;N&amp;"宋体,常规"页第&amp;"Times New Roman,常规"&amp;P&amp;"宋体,常规"页</oddHeader>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3044"/>
  <sheetViews>
    <sheetView topLeftCell="J1" workbookViewId="0">
      <selection activeCell="H13" sqref="H13"/>
    </sheetView>
  </sheetViews>
  <sheetFormatPr defaultColWidth="9" defaultRowHeight="15.75" customHeight="1"/>
  <cols>
    <col min="1" max="1" width="5.6" customWidth="1"/>
    <col min="2" max="2" width="15.5" customWidth="1" outlineLevel="1"/>
    <col min="3" max="3" width="15.5" customWidth="1"/>
    <col min="4" max="4" width="5.1" customWidth="1"/>
    <col min="5" max="6" width="9" outlineLevel="1"/>
    <col min="7" max="8" width="12.6" customWidth="1" outlineLevel="1"/>
    <col min="9" max="9" width="10.1" customWidth="1"/>
    <col min="10" max="10" width="6.9" customWidth="1"/>
    <col min="11" max="11" width="13.1" customWidth="1"/>
    <col min="12" max="12" width="13.1" customWidth="1" outlineLevel="1"/>
    <col min="13" max="13" width="7.1" customWidth="1"/>
    <col min="14" max="14" width="8.5" customWidth="1"/>
    <col min="15" max="16" width="12.1" customWidth="1"/>
    <col min="17" max="17" width="7" customWidth="1"/>
    <col min="18" max="18" width="8.1" customWidth="1"/>
  </cols>
  <sheetData>
    <row r="1" spans="1:19">
      <c r="A1" s="1" t="s">
        <v>421</v>
      </c>
      <c r="B1" s="21" t="s">
        <v>462</v>
      </c>
      <c r="C1" s="21"/>
      <c r="D1" s="22"/>
      <c r="E1" s="22"/>
      <c r="F1" s="22"/>
      <c r="G1" s="22"/>
      <c r="H1" s="22"/>
      <c r="I1" s="22"/>
      <c r="J1" s="22"/>
      <c r="K1" s="22"/>
      <c r="L1" s="22"/>
      <c r="M1" s="22"/>
      <c r="N1" s="22"/>
      <c r="O1" s="22"/>
      <c r="P1" s="22"/>
      <c r="Q1" s="22"/>
      <c r="R1" s="22"/>
    </row>
    <row r="2" ht="30" customHeight="1" spans="1:19">
      <c r="A2" s="4" t="s">
        <v>715</v>
      </c>
      <c r="B2" s="23"/>
      <c r="C2" s="23"/>
      <c r="D2" s="23"/>
      <c r="E2" s="23"/>
      <c r="F2" s="23"/>
      <c r="G2" s="23"/>
      <c r="H2" s="23"/>
      <c r="I2" s="23"/>
      <c r="J2" s="23"/>
      <c r="K2" s="23"/>
      <c r="L2" s="23"/>
      <c r="M2" s="23"/>
      <c r="N2" s="23"/>
      <c r="O2" s="23"/>
      <c r="P2" s="23"/>
      <c r="Q2" s="23"/>
      <c r="R2" s="23"/>
    </row>
    <row r="3" ht="14.1" customHeight="1" spans="1:19">
      <c r="A3" s="5" t="e">
        <f>CONCATENATE(#REF!,#REF!,#REF!,#REF!,#REF!,#REF!,#REF!)</f>
        <v>#REF!</v>
      </c>
      <c r="B3" s="5"/>
      <c r="C3" s="5"/>
      <c r="D3" s="5"/>
      <c r="E3" s="5"/>
      <c r="F3" s="5"/>
      <c r="G3" s="5"/>
      <c r="H3" s="5"/>
      <c r="I3" s="5"/>
      <c r="J3" s="5"/>
      <c r="K3" s="6"/>
      <c r="L3" s="6"/>
      <c r="M3" s="6"/>
      <c r="N3" s="6"/>
      <c r="O3" s="6"/>
      <c r="P3" s="6"/>
      <c r="Q3" s="6"/>
      <c r="R3" s="6"/>
    </row>
    <row r="4" customHeight="1" spans="1:19">
      <c r="A4" s="7" t="e">
        <f>#REF!&amp;#REF!</f>
        <v>#REF!</v>
      </c>
      <c r="F4" s="589"/>
      <c r="G4" s="589"/>
      <c r="H4" s="589"/>
      <c r="I4" s="589"/>
      <c r="J4" s="589"/>
      <c r="K4" s="589"/>
      <c r="L4" s="589"/>
      <c r="N4" s="589"/>
      <c r="O4" s="589"/>
      <c r="P4" s="589"/>
      <c r="Q4" s="589"/>
      <c r="R4" s="8" t="s">
        <v>464</v>
      </c>
    </row>
    <row r="5" ht="18" customHeight="1" spans="1:19">
      <c r="A5" s="9" t="s">
        <v>465</v>
      </c>
      <c r="B5" s="65" t="s">
        <v>572</v>
      </c>
      <c r="C5" s="9" t="s">
        <v>701</v>
      </c>
      <c r="D5" s="65" t="s">
        <v>714</v>
      </c>
      <c r="E5" s="9" t="s">
        <v>467</v>
      </c>
      <c r="F5" s="9"/>
      <c r="G5" s="50"/>
      <c r="H5" s="583" t="s">
        <v>704</v>
      </c>
      <c r="I5" s="30" t="s">
        <v>426</v>
      </c>
      <c r="J5" s="30"/>
      <c r="K5" s="31"/>
      <c r="L5" s="65" t="s">
        <v>704</v>
      </c>
      <c r="M5" s="30" t="s">
        <v>427</v>
      </c>
      <c r="N5" s="30"/>
      <c r="O5" s="31"/>
      <c r="P5" s="54" t="s">
        <v>428</v>
      </c>
      <c r="Q5" s="9" t="s">
        <v>469</v>
      </c>
      <c r="R5" s="9" t="s">
        <v>577</v>
      </c>
    </row>
    <row r="6" ht="18" customHeight="1" spans="1:19">
      <c r="A6" s="9"/>
      <c r="B6" s="66"/>
      <c r="C6" s="9"/>
      <c r="D6" s="66"/>
      <c r="E6" s="9" t="s">
        <v>707</v>
      </c>
      <c r="F6" s="9" t="s">
        <v>708</v>
      </c>
      <c r="G6" s="50" t="s">
        <v>709</v>
      </c>
      <c r="H6" s="584"/>
      <c r="I6" s="9" t="s">
        <v>707</v>
      </c>
      <c r="J6" s="9" t="s">
        <v>708</v>
      </c>
      <c r="K6" s="9" t="s">
        <v>709</v>
      </c>
      <c r="L6" s="66"/>
      <c r="M6" s="9" t="s">
        <v>710</v>
      </c>
      <c r="N6" s="9" t="s">
        <v>708</v>
      </c>
      <c r="O6" s="9" t="s">
        <v>709</v>
      </c>
      <c r="P6" s="58"/>
      <c r="Q6" s="9"/>
      <c r="R6" s="9"/>
      <c r="S6" s="893" t="s">
        <v>470</v>
      </c>
    </row>
    <row r="7" customHeight="1" spans="1:19">
      <c r="A7" s="46"/>
      <c r="B7" s="71"/>
      <c r="C7" s="71"/>
      <c r="D7" s="73"/>
      <c r="E7" s="39"/>
      <c r="F7" s="16" t="str">
        <f t="shared" ref="F7:F25" si="0">IF(E7=0,"",G7/E7)</f>
        <v/>
      </c>
      <c r="G7" s="74"/>
      <c r="H7" s="15"/>
      <c r="I7" s="585"/>
      <c r="J7" s="16" t="str">
        <f t="shared" ref="J7:J25" si="1">IF(I7=0,"",K7/I7)</f>
        <v/>
      </c>
      <c r="K7" s="586"/>
      <c r="L7" s="586"/>
      <c r="M7" s="39"/>
      <c r="N7" s="16"/>
      <c r="O7" s="16"/>
      <c r="P7" s="16">
        <f t="shared" ref="P7:P27" si="2">O7-(K7-L7)</f>
        <v>0</v>
      </c>
      <c r="Q7" s="16" t="str">
        <f t="shared" ref="Q7:Q27" si="3">IF(K7-L7=0,"",P7/(K7-L7)*100)</f>
        <v/>
      </c>
      <c r="R7" s="17"/>
      <c r="S7" s="48" t="str">
        <f t="shared" ref="S7:S27" si="4">IF(O7="","",IF(P7=0,"正常","非正常核查原因"))</f>
        <v/>
      </c>
    </row>
    <row r="8" customHeight="1" spans="1:19">
      <c r="A8" s="12"/>
      <c r="B8" s="13"/>
      <c r="C8" s="13"/>
      <c r="D8" s="17"/>
      <c r="E8" s="39"/>
      <c r="F8" s="16" t="str">
        <f t="shared" si="0"/>
        <v/>
      </c>
      <c r="G8" s="74"/>
      <c r="H8" s="15"/>
      <c r="I8" s="585"/>
      <c r="J8" s="16" t="str">
        <f t="shared" si="1"/>
        <v/>
      </c>
      <c r="K8" s="586"/>
      <c r="L8" s="586"/>
      <c r="M8" s="39"/>
      <c r="N8" s="16"/>
      <c r="O8" s="16"/>
      <c r="P8" s="16">
        <f t="shared" si="2"/>
        <v>0</v>
      </c>
      <c r="Q8" s="16" t="str">
        <f t="shared" si="3"/>
        <v/>
      </c>
      <c r="R8" s="17"/>
      <c r="S8" s="48" t="str">
        <f t="shared" si="4"/>
        <v/>
      </c>
    </row>
    <row r="9" customHeight="1" spans="1:19">
      <c r="A9" s="12"/>
      <c r="B9" s="13"/>
      <c r="C9" s="13"/>
      <c r="D9" s="17"/>
      <c r="E9" s="39"/>
      <c r="F9" s="16" t="str">
        <f t="shared" si="0"/>
        <v/>
      </c>
      <c r="G9" s="74"/>
      <c r="H9" s="15"/>
      <c r="I9" s="585"/>
      <c r="J9" s="16" t="str">
        <f t="shared" si="1"/>
        <v/>
      </c>
      <c r="K9" s="586"/>
      <c r="L9" s="586"/>
      <c r="M9" s="39"/>
      <c r="N9" s="16"/>
      <c r="O9" s="16"/>
      <c r="P9" s="16">
        <f t="shared" si="2"/>
        <v>0</v>
      </c>
      <c r="Q9" s="16" t="str">
        <f t="shared" si="3"/>
        <v/>
      </c>
      <c r="R9" s="17"/>
      <c r="S9" s="48" t="str">
        <f t="shared" si="4"/>
        <v/>
      </c>
    </row>
    <row r="10" customHeight="1" spans="1:19">
      <c r="A10" s="12"/>
      <c r="B10" s="13"/>
      <c r="C10" s="13"/>
      <c r="D10" s="17"/>
      <c r="E10" s="39"/>
      <c r="F10" s="16" t="str">
        <f t="shared" si="0"/>
        <v/>
      </c>
      <c r="G10" s="74"/>
      <c r="H10" s="15"/>
      <c r="I10" s="585"/>
      <c r="J10" s="16" t="str">
        <f t="shared" si="1"/>
        <v/>
      </c>
      <c r="K10" s="586"/>
      <c r="L10" s="586"/>
      <c r="M10" s="39"/>
      <c r="N10" s="16"/>
      <c r="O10" s="16"/>
      <c r="P10" s="16">
        <f t="shared" si="2"/>
        <v>0</v>
      </c>
      <c r="Q10" s="16" t="str">
        <f t="shared" si="3"/>
        <v/>
      </c>
      <c r="R10" s="17"/>
      <c r="S10" s="48" t="str">
        <f t="shared" si="4"/>
        <v/>
      </c>
    </row>
    <row r="11" customHeight="1" spans="1:19">
      <c r="A11" s="12"/>
      <c r="B11" s="13"/>
      <c r="C11" s="13"/>
      <c r="D11" s="17"/>
      <c r="E11" s="39"/>
      <c r="F11" s="16" t="str">
        <f t="shared" si="0"/>
        <v/>
      </c>
      <c r="G11" s="74"/>
      <c r="H11" s="15"/>
      <c r="I11" s="585"/>
      <c r="J11" s="16" t="str">
        <f t="shared" si="1"/>
        <v/>
      </c>
      <c r="K11" s="586"/>
      <c r="L11" s="586"/>
      <c r="M11" s="39"/>
      <c r="N11" s="16"/>
      <c r="O11" s="16"/>
      <c r="P11" s="16">
        <f t="shared" si="2"/>
        <v>0</v>
      </c>
      <c r="Q11" s="16" t="str">
        <f t="shared" si="3"/>
        <v/>
      </c>
      <c r="R11" s="17"/>
      <c r="S11" s="48" t="str">
        <f t="shared" si="4"/>
        <v/>
      </c>
    </row>
    <row r="12" customHeight="1" spans="1:19">
      <c r="A12" s="12"/>
      <c r="B12" s="13"/>
      <c r="C12" s="13"/>
      <c r="D12" s="17"/>
      <c r="E12" s="39"/>
      <c r="F12" s="16" t="str">
        <f t="shared" si="0"/>
        <v/>
      </c>
      <c r="G12" s="74"/>
      <c r="H12" s="15"/>
      <c r="I12" s="585"/>
      <c r="J12" s="16" t="str">
        <f t="shared" si="1"/>
        <v/>
      </c>
      <c r="K12" s="586"/>
      <c r="L12" s="586"/>
      <c r="M12" s="39"/>
      <c r="N12" s="16"/>
      <c r="O12" s="16"/>
      <c r="P12" s="16">
        <f t="shared" si="2"/>
        <v>0</v>
      </c>
      <c r="Q12" s="16" t="str">
        <f t="shared" si="3"/>
        <v/>
      </c>
      <c r="R12" s="17"/>
      <c r="S12" s="48" t="str">
        <f t="shared" si="4"/>
        <v/>
      </c>
    </row>
    <row r="13" customHeight="1" spans="1:19">
      <c r="A13" s="12"/>
      <c r="B13" s="13"/>
      <c r="C13" s="13"/>
      <c r="D13" s="17"/>
      <c r="E13" s="39"/>
      <c r="F13" s="16" t="str">
        <f t="shared" si="0"/>
        <v/>
      </c>
      <c r="G13" s="74"/>
      <c r="H13" s="15"/>
      <c r="I13" s="585"/>
      <c r="J13" s="16" t="str">
        <f t="shared" si="1"/>
        <v/>
      </c>
      <c r="K13" s="586"/>
      <c r="L13" s="586"/>
      <c r="M13" s="39"/>
      <c r="N13" s="16"/>
      <c r="O13" s="16"/>
      <c r="P13" s="16">
        <f t="shared" si="2"/>
        <v>0</v>
      </c>
      <c r="Q13" s="16" t="str">
        <f t="shared" si="3"/>
        <v/>
      </c>
      <c r="R13" s="17"/>
      <c r="S13" s="48" t="str">
        <f t="shared" si="4"/>
        <v/>
      </c>
    </row>
    <row r="14" customHeight="1" spans="1:19">
      <c r="A14" s="12"/>
      <c r="B14" s="13"/>
      <c r="C14" s="13"/>
      <c r="D14" s="17"/>
      <c r="E14" s="39"/>
      <c r="F14" s="16" t="str">
        <f t="shared" si="0"/>
        <v/>
      </c>
      <c r="G14" s="74"/>
      <c r="H14" s="15"/>
      <c r="I14" s="585"/>
      <c r="J14" s="16" t="str">
        <f t="shared" si="1"/>
        <v/>
      </c>
      <c r="K14" s="586"/>
      <c r="L14" s="586"/>
      <c r="M14" s="39"/>
      <c r="N14" s="16"/>
      <c r="O14" s="16"/>
      <c r="P14" s="16">
        <f t="shared" si="2"/>
        <v>0</v>
      </c>
      <c r="Q14" s="16" t="str">
        <f t="shared" si="3"/>
        <v/>
      </c>
      <c r="R14" s="17"/>
      <c r="S14" s="48" t="str">
        <f t="shared" si="4"/>
        <v/>
      </c>
    </row>
    <row r="15" customHeight="1" spans="1:19">
      <c r="A15" s="12"/>
      <c r="B15" s="13"/>
      <c r="C15" s="13"/>
      <c r="D15" s="17"/>
      <c r="E15" s="39"/>
      <c r="F15" s="16" t="str">
        <f t="shared" si="0"/>
        <v/>
      </c>
      <c r="G15" s="74"/>
      <c r="H15" s="15"/>
      <c r="I15" s="585"/>
      <c r="J15" s="16" t="str">
        <f t="shared" si="1"/>
        <v/>
      </c>
      <c r="K15" s="586"/>
      <c r="L15" s="586"/>
      <c r="M15" s="39"/>
      <c r="N15" s="16"/>
      <c r="O15" s="16"/>
      <c r="P15" s="16">
        <f t="shared" si="2"/>
        <v>0</v>
      </c>
      <c r="Q15" s="16" t="str">
        <f t="shared" si="3"/>
        <v/>
      </c>
      <c r="R15" s="17"/>
      <c r="S15" s="48" t="str">
        <f t="shared" si="4"/>
        <v/>
      </c>
    </row>
    <row r="16" customHeight="1" spans="1:19">
      <c r="A16" s="12"/>
      <c r="B16" s="13"/>
      <c r="C16" s="13"/>
      <c r="D16" s="17"/>
      <c r="E16" s="39"/>
      <c r="F16" s="16" t="str">
        <f t="shared" si="0"/>
        <v/>
      </c>
      <c r="G16" s="74"/>
      <c r="H16" s="15"/>
      <c r="I16" s="585"/>
      <c r="J16" s="16" t="str">
        <f t="shared" si="1"/>
        <v/>
      </c>
      <c r="K16" s="586"/>
      <c r="L16" s="586"/>
      <c r="M16" s="39"/>
      <c r="N16" s="16"/>
      <c r="O16" s="16"/>
      <c r="P16" s="16">
        <f t="shared" si="2"/>
        <v>0</v>
      </c>
      <c r="Q16" s="16" t="str">
        <f t="shared" si="3"/>
        <v/>
      </c>
      <c r="R16" s="17"/>
      <c r="S16" s="48" t="str">
        <f t="shared" si="4"/>
        <v/>
      </c>
    </row>
    <row r="17" customHeight="1" spans="1:19">
      <c r="A17" s="12"/>
      <c r="B17" s="13"/>
      <c r="C17" s="13"/>
      <c r="D17" s="17"/>
      <c r="E17" s="39"/>
      <c r="F17" s="16" t="str">
        <f t="shared" si="0"/>
        <v/>
      </c>
      <c r="G17" s="74"/>
      <c r="H17" s="15"/>
      <c r="I17" s="585"/>
      <c r="J17" s="16" t="str">
        <f t="shared" si="1"/>
        <v/>
      </c>
      <c r="K17" s="586"/>
      <c r="L17" s="586"/>
      <c r="M17" s="39"/>
      <c r="N17" s="16"/>
      <c r="O17" s="16"/>
      <c r="P17" s="16">
        <f t="shared" si="2"/>
        <v>0</v>
      </c>
      <c r="Q17" s="16" t="str">
        <f t="shared" si="3"/>
        <v/>
      </c>
      <c r="R17" s="17"/>
      <c r="S17" s="48" t="str">
        <f t="shared" si="4"/>
        <v/>
      </c>
    </row>
    <row r="18" customHeight="1" spans="1:19">
      <c r="A18" s="12"/>
      <c r="B18" s="13"/>
      <c r="C18" s="13"/>
      <c r="D18" s="17"/>
      <c r="E18" s="39"/>
      <c r="F18" s="16" t="str">
        <f t="shared" si="0"/>
        <v/>
      </c>
      <c r="G18" s="74"/>
      <c r="H18" s="15"/>
      <c r="I18" s="585"/>
      <c r="J18" s="16" t="str">
        <f t="shared" si="1"/>
        <v/>
      </c>
      <c r="K18" s="586"/>
      <c r="L18" s="586"/>
      <c r="M18" s="39"/>
      <c r="N18" s="16"/>
      <c r="O18" s="16"/>
      <c r="P18" s="16">
        <f t="shared" si="2"/>
        <v>0</v>
      </c>
      <c r="Q18" s="16" t="str">
        <f t="shared" si="3"/>
        <v/>
      </c>
      <c r="R18" s="17"/>
      <c r="S18" s="48" t="str">
        <f t="shared" si="4"/>
        <v/>
      </c>
    </row>
    <row r="19" customHeight="1" spans="1:19">
      <c r="A19" s="12"/>
      <c r="B19" s="13"/>
      <c r="C19" s="13"/>
      <c r="D19" s="17"/>
      <c r="E19" s="39"/>
      <c r="F19" s="16" t="str">
        <f t="shared" si="0"/>
        <v/>
      </c>
      <c r="G19" s="74"/>
      <c r="H19" s="15"/>
      <c r="I19" s="585"/>
      <c r="J19" s="16" t="str">
        <f t="shared" si="1"/>
        <v/>
      </c>
      <c r="K19" s="586"/>
      <c r="L19" s="586"/>
      <c r="M19" s="39"/>
      <c r="N19" s="16"/>
      <c r="O19" s="16"/>
      <c r="P19" s="16">
        <f t="shared" si="2"/>
        <v>0</v>
      </c>
      <c r="Q19" s="16" t="str">
        <f t="shared" si="3"/>
        <v/>
      </c>
      <c r="R19" s="17"/>
      <c r="S19" s="48" t="str">
        <f t="shared" si="4"/>
        <v/>
      </c>
    </row>
    <row r="20" customHeight="1" spans="1:19">
      <c r="A20" s="12"/>
      <c r="B20" s="13"/>
      <c r="C20" s="13"/>
      <c r="D20" s="17"/>
      <c r="E20" s="39"/>
      <c r="F20" s="16" t="str">
        <f t="shared" si="0"/>
        <v/>
      </c>
      <c r="G20" s="74"/>
      <c r="H20" s="15"/>
      <c r="I20" s="585"/>
      <c r="J20" s="16" t="str">
        <f t="shared" si="1"/>
        <v/>
      </c>
      <c r="K20" s="586"/>
      <c r="L20" s="586"/>
      <c r="M20" s="39"/>
      <c r="N20" s="16"/>
      <c r="O20" s="16"/>
      <c r="P20" s="16">
        <f t="shared" si="2"/>
        <v>0</v>
      </c>
      <c r="Q20" s="16" t="str">
        <f t="shared" si="3"/>
        <v/>
      </c>
      <c r="R20" s="17"/>
      <c r="S20" s="48" t="str">
        <f t="shared" si="4"/>
        <v/>
      </c>
    </row>
    <row r="21" customHeight="1" spans="1:19">
      <c r="A21" s="12"/>
      <c r="B21" s="13"/>
      <c r="C21" s="13"/>
      <c r="D21" s="17"/>
      <c r="E21" s="39"/>
      <c r="F21" s="16" t="str">
        <f t="shared" si="0"/>
        <v/>
      </c>
      <c r="G21" s="74"/>
      <c r="H21" s="15"/>
      <c r="I21" s="585"/>
      <c r="J21" s="16" t="str">
        <f t="shared" si="1"/>
        <v/>
      </c>
      <c r="K21" s="586"/>
      <c r="L21" s="586"/>
      <c r="M21" s="39"/>
      <c r="N21" s="16"/>
      <c r="O21" s="16"/>
      <c r="P21" s="16">
        <f t="shared" si="2"/>
        <v>0</v>
      </c>
      <c r="Q21" s="16" t="str">
        <f t="shared" si="3"/>
        <v/>
      </c>
      <c r="R21" s="17"/>
      <c r="S21" s="48" t="str">
        <f t="shared" si="4"/>
        <v/>
      </c>
    </row>
    <row r="22" customHeight="1" spans="1:19">
      <c r="A22" s="12"/>
      <c r="B22" s="13"/>
      <c r="C22" s="13"/>
      <c r="D22" s="17"/>
      <c r="E22" s="39"/>
      <c r="F22" s="16" t="str">
        <f t="shared" si="0"/>
        <v/>
      </c>
      <c r="G22" s="74"/>
      <c r="H22" s="15"/>
      <c r="I22" s="585"/>
      <c r="J22" s="16" t="str">
        <f t="shared" si="1"/>
        <v/>
      </c>
      <c r="K22" s="586"/>
      <c r="L22" s="586"/>
      <c r="M22" s="39"/>
      <c r="N22" s="16"/>
      <c r="O22" s="16"/>
      <c r="P22" s="16">
        <f t="shared" si="2"/>
        <v>0</v>
      </c>
      <c r="Q22" s="16" t="str">
        <f t="shared" si="3"/>
        <v/>
      </c>
      <c r="R22" s="17"/>
      <c r="S22" s="48" t="str">
        <f t="shared" si="4"/>
        <v/>
      </c>
    </row>
    <row r="23" customHeight="1" spans="1:19">
      <c r="A23" s="12"/>
      <c r="B23" s="13"/>
      <c r="C23" s="13"/>
      <c r="D23" s="17"/>
      <c r="E23" s="39"/>
      <c r="F23" s="16" t="str">
        <f t="shared" si="0"/>
        <v/>
      </c>
      <c r="G23" s="74"/>
      <c r="H23" s="15"/>
      <c r="I23" s="585"/>
      <c r="J23" s="16" t="str">
        <f t="shared" si="1"/>
        <v/>
      </c>
      <c r="K23" s="586"/>
      <c r="L23" s="586"/>
      <c r="M23" s="39"/>
      <c r="N23" s="16"/>
      <c r="O23" s="16"/>
      <c r="P23" s="16">
        <f t="shared" si="2"/>
        <v>0</v>
      </c>
      <c r="Q23" s="16" t="str">
        <f t="shared" si="3"/>
        <v/>
      </c>
      <c r="R23" s="17"/>
      <c r="S23" s="48" t="str">
        <f t="shared" si="4"/>
        <v/>
      </c>
    </row>
    <row r="24" customHeight="1" spans="1:19">
      <c r="A24" s="12"/>
      <c r="B24" s="13"/>
      <c r="C24" s="13"/>
      <c r="D24" s="17"/>
      <c r="E24" s="39"/>
      <c r="F24" s="16" t="str">
        <f t="shared" si="0"/>
        <v/>
      </c>
      <c r="G24" s="74"/>
      <c r="H24" s="15"/>
      <c r="I24" s="585"/>
      <c r="J24" s="16" t="str">
        <f t="shared" si="1"/>
        <v/>
      </c>
      <c r="K24" s="586"/>
      <c r="L24" s="586"/>
      <c r="M24" s="39"/>
      <c r="N24" s="16"/>
      <c r="O24" s="16"/>
      <c r="P24" s="16">
        <f t="shared" si="2"/>
        <v>0</v>
      </c>
      <c r="Q24" s="16" t="str">
        <f t="shared" si="3"/>
        <v/>
      </c>
      <c r="R24" s="17"/>
      <c r="S24" s="48" t="str">
        <f t="shared" si="4"/>
        <v/>
      </c>
    </row>
    <row r="25" customHeight="1" spans="1:19">
      <c r="A25" s="12"/>
      <c r="B25" s="13"/>
      <c r="C25" s="13"/>
      <c r="D25" s="17"/>
      <c r="E25" s="39"/>
      <c r="F25" s="16" t="str">
        <f t="shared" si="0"/>
        <v/>
      </c>
      <c r="G25" s="74"/>
      <c r="H25" s="15"/>
      <c r="I25" s="585"/>
      <c r="J25" s="16" t="str">
        <f t="shared" si="1"/>
        <v/>
      </c>
      <c r="K25" s="586"/>
      <c r="L25" s="586"/>
      <c r="M25" s="39"/>
      <c r="N25" s="16"/>
      <c r="O25" s="16"/>
      <c r="P25" s="16">
        <f t="shared" si="2"/>
        <v>0</v>
      </c>
      <c r="Q25" s="16" t="str">
        <f t="shared" si="3"/>
        <v/>
      </c>
      <c r="R25" s="17"/>
      <c r="S25" s="48" t="str">
        <f t="shared" si="4"/>
        <v/>
      </c>
    </row>
    <row r="26" customHeight="1" spans="1:19">
      <c r="A26" s="12"/>
      <c r="B26" s="13"/>
      <c r="C26" s="13"/>
      <c r="D26" s="17"/>
      <c r="E26" s="39"/>
      <c r="F26" s="16"/>
      <c r="G26" s="74"/>
      <c r="H26" s="15"/>
      <c r="I26" s="79"/>
      <c r="J26" s="78"/>
      <c r="K26" s="79"/>
      <c r="L26" s="79"/>
      <c r="M26" s="39"/>
      <c r="N26" s="16"/>
      <c r="O26" s="16"/>
      <c r="P26" s="16">
        <f t="shared" si="2"/>
        <v>0</v>
      </c>
      <c r="Q26" s="16" t="str">
        <f t="shared" si="3"/>
        <v/>
      </c>
      <c r="R26" s="17"/>
      <c r="S26" s="48" t="str">
        <f t="shared" si="4"/>
        <v/>
      </c>
    </row>
    <row r="27" customHeight="1" spans="1:19">
      <c r="A27" s="52" t="s">
        <v>621</v>
      </c>
      <c r="B27" s="29"/>
      <c r="C27" s="29"/>
      <c r="D27" s="17"/>
      <c r="E27" s="39"/>
      <c r="F27" s="16"/>
      <c r="G27" s="74">
        <f>SUM(G7:G26)</f>
        <v>0</v>
      </c>
      <c r="H27" s="15">
        <f>SUM(H7:H26)</f>
        <v>0</v>
      </c>
      <c r="I27" s="77"/>
      <c r="J27" s="16"/>
      <c r="K27" s="16">
        <f>SUM(K7:K26)</f>
        <v>0</v>
      </c>
      <c r="L27" s="16">
        <f>SUM(L7:L26)</f>
        <v>0</v>
      </c>
      <c r="M27" s="39"/>
      <c r="N27" s="16"/>
      <c r="O27" s="16">
        <f>SUM(O7:O26)</f>
        <v>0</v>
      </c>
      <c r="P27" s="16">
        <f t="shared" si="2"/>
        <v>0</v>
      </c>
      <c r="Q27" s="16" t="str">
        <f t="shared" si="3"/>
        <v/>
      </c>
      <c r="R27" s="17"/>
      <c r="S27" s="48" t="str">
        <f t="shared" si="4"/>
        <v>正常</v>
      </c>
    </row>
    <row r="28" customHeight="1" spans="1:19">
      <c r="A28" s="20" t="e">
        <f>#REF!&amp;#REF!</f>
        <v>#REF!</v>
      </c>
      <c r="F28" s="589"/>
      <c r="G28" s="589"/>
      <c r="H28" s="589"/>
      <c r="I28" s="589"/>
      <c r="J28" s="589"/>
      <c r="K28" s="589"/>
      <c r="L28" s="589"/>
      <c r="M28" s="27" t="e">
        <f>"评估人员："&amp;#REF!</f>
        <v>#REF!</v>
      </c>
      <c r="N28" s="589"/>
      <c r="O28" s="589"/>
      <c r="P28" s="589"/>
      <c r="Q28" s="589"/>
    </row>
    <row r="29" customHeight="1" spans="1:19">
      <c r="A29" s="20" t="e">
        <f>CONCATENATE(#REF!,#REF!,#REF!,#REF!,#REF!,#REF!,#REF!)</f>
        <v>#REF!</v>
      </c>
      <c r="F29" s="589"/>
      <c r="G29" s="589"/>
      <c r="H29" s="589"/>
      <c r="I29" s="589"/>
      <c r="J29" s="589"/>
      <c r="K29" s="589"/>
      <c r="L29" s="589"/>
      <c r="N29" s="589"/>
      <c r="O29" s="589"/>
      <c r="P29" s="589"/>
      <c r="Q29" s="589"/>
    </row>
    <row r="30" customHeight="1" spans="1:19">
      <c r="F30" s="589"/>
      <c r="G30" s="589"/>
      <c r="H30" s="589"/>
      <c r="I30" s="589"/>
      <c r="J30" s="589"/>
      <c r="K30" s="589"/>
      <c r="L30" s="589"/>
      <c r="N30" s="589"/>
      <c r="O30" s="589"/>
      <c r="P30" s="589"/>
      <c r="Q30" s="589"/>
    </row>
    <row r="31" customHeight="1" spans="1:19">
      <c r="F31" s="589"/>
      <c r="G31" s="589"/>
      <c r="H31" s="589"/>
      <c r="I31" s="589"/>
      <c r="J31" s="589"/>
      <c r="K31" s="589"/>
      <c r="L31" s="589"/>
      <c r="N31" s="589"/>
      <c r="O31" s="589"/>
      <c r="P31" s="589"/>
      <c r="Q31" s="589"/>
    </row>
    <row r="32" customHeight="1" spans="1:19">
      <c r="F32" s="589"/>
      <c r="G32" s="589"/>
      <c r="H32" s="589"/>
      <c r="I32" s="589"/>
      <c r="J32" s="589"/>
      <c r="K32" s="589"/>
      <c r="L32" s="589"/>
      <c r="N32" s="589"/>
      <c r="O32" s="589"/>
      <c r="P32" s="589"/>
      <c r="Q32" s="589"/>
    </row>
    <row r="33" customHeight="1" spans="6:17">
      <c r="F33" s="589"/>
      <c r="G33" s="589"/>
      <c r="H33" s="589"/>
      <c r="I33" s="589"/>
      <c r="J33" s="589"/>
      <c r="K33" s="589"/>
      <c r="L33" s="589"/>
      <c r="N33" s="589"/>
      <c r="O33" s="589"/>
      <c r="P33" s="589"/>
      <c r="Q33" s="589"/>
    </row>
    <row r="34" customHeight="1" spans="6:17">
      <c r="F34" s="589"/>
      <c r="G34" s="589"/>
      <c r="H34" s="589"/>
      <c r="I34" s="589"/>
      <c r="J34" s="589"/>
      <c r="K34" s="589"/>
      <c r="L34" s="589"/>
      <c r="N34" s="589"/>
      <c r="O34" s="589"/>
      <c r="P34" s="589"/>
      <c r="Q34" s="589"/>
    </row>
    <row r="35" customHeight="1" spans="6:17">
      <c r="F35" s="589"/>
      <c r="G35" s="589"/>
      <c r="H35" s="589"/>
      <c r="I35" s="589"/>
      <c r="J35" s="589"/>
      <c r="K35" s="589"/>
      <c r="L35" s="589"/>
      <c r="N35" s="589"/>
      <c r="O35" s="589"/>
      <c r="P35" s="589"/>
      <c r="Q35" s="589"/>
    </row>
    <row r="36" customHeight="1" spans="6:17">
      <c r="F36" s="589"/>
      <c r="G36" s="589"/>
      <c r="H36" s="589"/>
      <c r="I36" s="589"/>
      <c r="J36" s="589"/>
      <c r="K36" s="589"/>
      <c r="L36" s="589"/>
      <c r="N36" s="589"/>
      <c r="O36" s="589"/>
      <c r="P36" s="589"/>
      <c r="Q36" s="589"/>
    </row>
    <row r="37" customHeight="1" spans="6:17">
      <c r="F37" s="589"/>
      <c r="G37" s="589"/>
      <c r="H37" s="589"/>
      <c r="I37" s="589"/>
      <c r="J37" s="589"/>
      <c r="K37" s="589"/>
      <c r="L37" s="589"/>
      <c r="N37" s="589"/>
      <c r="O37" s="589"/>
      <c r="P37" s="589"/>
      <c r="Q37" s="589"/>
    </row>
    <row r="38" customHeight="1" spans="6:17">
      <c r="F38" s="589"/>
      <c r="G38" s="589"/>
      <c r="H38" s="589"/>
      <c r="I38" s="589"/>
      <c r="J38" s="589"/>
      <c r="K38" s="589"/>
      <c r="L38" s="589"/>
      <c r="N38" s="589"/>
      <c r="O38" s="589"/>
      <c r="P38" s="589"/>
      <c r="Q38" s="589"/>
    </row>
    <row r="39" customHeight="1" spans="6:17">
      <c r="F39" s="589"/>
      <c r="G39" s="589"/>
      <c r="H39" s="589"/>
      <c r="I39" s="589"/>
      <c r="J39" s="589"/>
      <c r="K39" s="589"/>
      <c r="L39" s="589"/>
      <c r="N39" s="589"/>
      <c r="O39" s="589"/>
      <c r="P39" s="589"/>
      <c r="Q39" s="589"/>
    </row>
    <row r="40" customHeight="1" spans="6:17">
      <c r="F40" s="589"/>
      <c r="G40" s="589"/>
      <c r="H40" s="589"/>
      <c r="I40" s="589"/>
      <c r="J40" s="589"/>
      <c r="K40" s="589"/>
      <c r="L40" s="589"/>
      <c r="N40" s="589"/>
      <c r="O40" s="589"/>
      <c r="P40" s="589"/>
      <c r="Q40" s="589"/>
    </row>
    <row r="41" customHeight="1" spans="6:17">
      <c r="F41" s="589"/>
      <c r="G41" s="589"/>
      <c r="H41" s="589"/>
      <c r="I41" s="589"/>
      <c r="J41" s="589"/>
      <c r="K41" s="589"/>
      <c r="L41" s="589"/>
      <c r="N41" s="589"/>
      <c r="O41" s="589"/>
      <c r="P41" s="589"/>
      <c r="Q41" s="589"/>
    </row>
    <row r="42" customHeight="1" spans="6:17">
      <c r="F42" s="589"/>
      <c r="G42" s="589"/>
      <c r="H42" s="589"/>
      <c r="I42" s="589"/>
      <c r="J42" s="589"/>
      <c r="K42" s="589"/>
      <c r="L42" s="589"/>
      <c r="N42" s="589"/>
      <c r="O42" s="589"/>
      <c r="P42" s="589"/>
      <c r="Q42" s="589"/>
    </row>
    <row r="43" customHeight="1" spans="6:17">
      <c r="F43" s="589"/>
      <c r="G43" s="589"/>
      <c r="H43" s="589"/>
      <c r="I43" s="589"/>
      <c r="J43" s="589"/>
      <c r="K43" s="589"/>
      <c r="L43" s="589"/>
      <c r="N43" s="589"/>
      <c r="O43" s="589"/>
      <c r="P43" s="589"/>
      <c r="Q43" s="589"/>
    </row>
    <row r="44" customHeight="1" spans="6:17">
      <c r="F44" s="589"/>
      <c r="G44" s="589"/>
      <c r="H44" s="589"/>
      <c r="I44" s="589"/>
      <c r="J44" s="589"/>
      <c r="K44" s="589"/>
      <c r="L44" s="589"/>
      <c r="N44" s="589"/>
      <c r="O44" s="589"/>
      <c r="P44" s="589"/>
      <c r="Q44" s="589"/>
    </row>
    <row r="45" customHeight="1" spans="6:17">
      <c r="F45" s="589"/>
      <c r="G45" s="589"/>
      <c r="H45" s="589"/>
      <c r="I45" s="589"/>
      <c r="J45" s="589"/>
      <c r="K45" s="589"/>
      <c r="L45" s="589"/>
      <c r="N45" s="589"/>
      <c r="O45" s="589"/>
      <c r="P45" s="589"/>
      <c r="Q45" s="589"/>
    </row>
    <row r="46" customHeight="1" spans="6:17">
      <c r="F46" s="589"/>
      <c r="G46" s="589"/>
      <c r="H46" s="589"/>
      <c r="I46" s="589"/>
      <c r="J46" s="589"/>
      <c r="K46" s="589"/>
      <c r="L46" s="589"/>
      <c r="N46" s="589"/>
      <c r="O46" s="589"/>
      <c r="P46" s="589"/>
      <c r="Q46" s="589"/>
    </row>
    <row r="47" customHeight="1" spans="6:17">
      <c r="F47" s="589"/>
      <c r="G47" s="589"/>
      <c r="H47" s="589"/>
      <c r="I47" s="589"/>
      <c r="J47" s="589"/>
      <c r="K47" s="589"/>
      <c r="L47" s="589"/>
      <c r="N47" s="589"/>
      <c r="O47" s="589"/>
      <c r="P47" s="589"/>
      <c r="Q47" s="589"/>
    </row>
    <row r="48" customHeight="1" spans="6:17">
      <c r="F48" s="589"/>
      <c r="G48" s="589"/>
      <c r="H48" s="589"/>
      <c r="I48" s="589"/>
      <c r="J48" s="589"/>
      <c r="K48" s="589"/>
      <c r="L48" s="589"/>
      <c r="N48" s="589"/>
      <c r="O48" s="589"/>
      <c r="P48" s="589"/>
      <c r="Q48" s="589"/>
    </row>
    <row r="49" customHeight="1" spans="6:17">
      <c r="F49" s="589"/>
      <c r="G49" s="589"/>
      <c r="H49" s="589"/>
      <c r="I49" s="589"/>
      <c r="J49" s="589"/>
      <c r="K49" s="589"/>
      <c r="L49" s="589"/>
      <c r="N49" s="589"/>
      <c r="O49" s="589"/>
      <c r="P49" s="589"/>
      <c r="Q49" s="589"/>
    </row>
    <row r="50" customHeight="1" spans="6:17">
      <c r="F50" s="589"/>
      <c r="G50" s="589"/>
      <c r="H50" s="589"/>
      <c r="I50" s="589"/>
      <c r="J50" s="589"/>
      <c r="K50" s="589"/>
      <c r="L50" s="589"/>
      <c r="N50" s="589"/>
      <c r="O50" s="589"/>
      <c r="P50" s="589"/>
      <c r="Q50" s="589"/>
    </row>
    <row r="51" customHeight="1" spans="6:17">
      <c r="F51" s="589"/>
      <c r="G51" s="589"/>
      <c r="H51" s="589"/>
      <c r="I51" s="589"/>
      <c r="J51" s="589"/>
      <c r="K51" s="589"/>
      <c r="L51" s="589"/>
      <c r="N51" s="589"/>
      <c r="O51" s="589"/>
      <c r="P51" s="589"/>
      <c r="Q51" s="589"/>
    </row>
    <row r="52" customHeight="1" spans="6:17">
      <c r="F52" s="589"/>
      <c r="G52" s="589"/>
      <c r="H52" s="589"/>
      <c r="I52" s="589"/>
      <c r="J52" s="589"/>
      <c r="K52" s="589"/>
      <c r="L52" s="589"/>
      <c r="N52" s="589"/>
      <c r="O52" s="589"/>
      <c r="P52" s="589"/>
      <c r="Q52" s="589"/>
    </row>
    <row r="53" customHeight="1" spans="6:17">
      <c r="F53" s="589"/>
      <c r="G53" s="589"/>
      <c r="H53" s="589"/>
      <c r="I53" s="589"/>
      <c r="J53" s="589"/>
      <c r="K53" s="589"/>
      <c r="L53" s="589"/>
      <c r="N53" s="589"/>
      <c r="O53" s="589"/>
      <c r="P53" s="589"/>
      <c r="Q53" s="589"/>
    </row>
    <row r="54" customHeight="1" spans="6:17">
      <c r="F54" s="589"/>
      <c r="G54" s="589"/>
      <c r="H54" s="589"/>
      <c r="I54" s="589"/>
      <c r="J54" s="589"/>
      <c r="K54" s="589"/>
      <c r="L54" s="589"/>
      <c r="N54" s="589"/>
      <c r="O54" s="589"/>
      <c r="P54" s="589"/>
      <c r="Q54" s="589"/>
    </row>
    <row r="55" customHeight="1" spans="6:17">
      <c r="F55" s="589"/>
      <c r="G55" s="589"/>
      <c r="H55" s="589"/>
      <c r="I55" s="589"/>
      <c r="J55" s="589"/>
      <c r="K55" s="589"/>
      <c r="L55" s="589"/>
      <c r="N55" s="589"/>
      <c r="O55" s="589"/>
      <c r="P55" s="589"/>
      <c r="Q55" s="589"/>
    </row>
    <row r="56" customHeight="1" spans="6:17">
      <c r="F56" s="589"/>
      <c r="G56" s="589"/>
      <c r="H56" s="589"/>
      <c r="I56" s="589"/>
      <c r="J56" s="589"/>
      <c r="K56" s="589"/>
      <c r="L56" s="589"/>
      <c r="N56" s="589"/>
      <c r="O56" s="589"/>
      <c r="P56" s="589"/>
      <c r="Q56" s="589"/>
    </row>
    <row r="57" customHeight="1" spans="6:17">
      <c r="F57" s="589"/>
      <c r="G57" s="589"/>
      <c r="H57" s="589"/>
      <c r="I57" s="589"/>
      <c r="J57" s="589"/>
      <c r="K57" s="589"/>
      <c r="L57" s="589"/>
      <c r="N57" s="589"/>
      <c r="O57" s="589"/>
      <c r="P57" s="589"/>
      <c r="Q57" s="589"/>
    </row>
    <row r="58" customHeight="1" spans="6:17">
      <c r="F58" s="589"/>
      <c r="G58" s="589"/>
      <c r="H58" s="589"/>
      <c r="I58" s="589"/>
      <c r="J58" s="589"/>
      <c r="K58" s="589"/>
      <c r="L58" s="589"/>
      <c r="N58" s="589"/>
      <c r="O58" s="589"/>
      <c r="P58" s="589"/>
      <c r="Q58" s="589"/>
    </row>
    <row r="59" customHeight="1" spans="6:17">
      <c r="F59" s="589"/>
      <c r="G59" s="589"/>
      <c r="H59" s="589"/>
      <c r="I59" s="589"/>
      <c r="J59" s="589"/>
      <c r="K59" s="589"/>
      <c r="L59" s="589"/>
      <c r="N59" s="589"/>
      <c r="O59" s="589"/>
      <c r="P59" s="589"/>
      <c r="Q59" s="589"/>
    </row>
    <row r="60" customHeight="1" spans="6:17">
      <c r="F60" s="589"/>
      <c r="G60" s="589"/>
      <c r="H60" s="589"/>
      <c r="I60" s="589"/>
      <c r="J60" s="589"/>
      <c r="K60" s="589"/>
      <c r="L60" s="589"/>
      <c r="N60" s="589"/>
      <c r="O60" s="589"/>
      <c r="P60" s="589"/>
      <c r="Q60" s="589"/>
    </row>
    <row r="61" customHeight="1" spans="6:17">
      <c r="F61" s="589"/>
      <c r="G61" s="589"/>
      <c r="H61" s="589"/>
      <c r="I61" s="589"/>
      <c r="J61" s="589"/>
      <c r="K61" s="589"/>
      <c r="L61" s="589"/>
      <c r="N61" s="589"/>
      <c r="O61" s="589"/>
      <c r="P61" s="589"/>
      <c r="Q61" s="589"/>
    </row>
    <row r="62" customHeight="1" spans="6:17">
      <c r="F62" s="589"/>
      <c r="G62" s="589"/>
      <c r="H62" s="589"/>
      <c r="I62" s="589"/>
      <c r="J62" s="589"/>
      <c r="K62" s="589"/>
      <c r="L62" s="589"/>
      <c r="N62" s="589"/>
      <c r="O62" s="589"/>
      <c r="P62" s="589"/>
      <c r="Q62" s="589"/>
    </row>
    <row r="63" customHeight="1" spans="6:17">
      <c r="F63" s="589"/>
      <c r="G63" s="589"/>
      <c r="H63" s="589"/>
      <c r="I63" s="589"/>
      <c r="J63" s="589"/>
      <c r="K63" s="589"/>
      <c r="L63" s="589"/>
      <c r="N63" s="589"/>
      <c r="O63" s="589"/>
      <c r="P63" s="589"/>
      <c r="Q63" s="589"/>
    </row>
    <row r="64" customHeight="1" spans="6:17">
      <c r="F64" s="589"/>
      <c r="G64" s="589"/>
      <c r="H64" s="589"/>
      <c r="I64" s="589"/>
      <c r="J64" s="589"/>
      <c r="K64" s="589"/>
      <c r="L64" s="589"/>
      <c r="N64" s="589"/>
      <c r="O64" s="589"/>
      <c r="P64" s="589"/>
      <c r="Q64" s="589"/>
    </row>
    <row r="65" customHeight="1" spans="6:17">
      <c r="F65" s="589"/>
      <c r="G65" s="589"/>
      <c r="H65" s="589"/>
      <c r="I65" s="589"/>
      <c r="J65" s="589"/>
      <c r="K65" s="589"/>
      <c r="L65" s="589"/>
      <c r="N65" s="589"/>
      <c r="O65" s="589"/>
      <c r="P65" s="589"/>
      <c r="Q65" s="589"/>
    </row>
    <row r="66" customHeight="1" spans="6:17">
      <c r="F66" s="589"/>
      <c r="G66" s="589"/>
      <c r="H66" s="589"/>
      <c r="I66" s="589"/>
      <c r="J66" s="589"/>
      <c r="K66" s="589"/>
      <c r="L66" s="589"/>
      <c r="N66" s="589"/>
      <c r="O66" s="589"/>
      <c r="P66" s="589"/>
      <c r="Q66" s="589"/>
    </row>
    <row r="67" customHeight="1" spans="6:17">
      <c r="F67" s="589"/>
      <c r="G67" s="589"/>
      <c r="H67" s="589"/>
      <c r="I67" s="589"/>
      <c r="J67" s="589"/>
      <c r="K67" s="589"/>
      <c r="L67" s="589"/>
      <c r="N67" s="589"/>
      <c r="O67" s="589"/>
      <c r="P67" s="589"/>
      <c r="Q67" s="589"/>
    </row>
    <row r="68" customHeight="1" spans="6:17">
      <c r="F68" s="589"/>
      <c r="G68" s="589"/>
      <c r="H68" s="589"/>
      <c r="I68" s="589"/>
      <c r="J68" s="589"/>
      <c r="K68" s="589"/>
      <c r="L68" s="589"/>
      <c r="N68" s="589"/>
      <c r="O68" s="589"/>
      <c r="P68" s="589"/>
      <c r="Q68" s="589"/>
    </row>
    <row r="69" customHeight="1" spans="6:17">
      <c r="F69" s="589"/>
      <c r="G69" s="589"/>
      <c r="H69" s="589"/>
      <c r="I69" s="589"/>
      <c r="J69" s="589"/>
      <c r="K69" s="589"/>
      <c r="L69" s="589"/>
      <c r="N69" s="589"/>
      <c r="O69" s="589"/>
      <c r="P69" s="589"/>
      <c r="Q69" s="589"/>
    </row>
    <row r="70" customHeight="1" spans="6:17">
      <c r="F70" s="589"/>
      <c r="G70" s="589"/>
      <c r="H70" s="589"/>
      <c r="I70" s="589"/>
      <c r="J70" s="589"/>
      <c r="K70" s="589"/>
      <c r="L70" s="589"/>
      <c r="N70" s="589"/>
      <c r="O70" s="589"/>
      <c r="P70" s="589"/>
      <c r="Q70" s="589"/>
    </row>
    <row r="71" customHeight="1" spans="6:17">
      <c r="F71" s="589"/>
      <c r="G71" s="589"/>
      <c r="H71" s="589"/>
      <c r="I71" s="589"/>
      <c r="J71" s="589"/>
      <c r="K71" s="589"/>
      <c r="L71" s="589"/>
      <c r="N71" s="589"/>
      <c r="O71" s="589"/>
      <c r="P71" s="589"/>
      <c r="Q71" s="589"/>
    </row>
    <row r="72" customHeight="1" spans="6:17">
      <c r="F72" s="589"/>
      <c r="G72" s="589"/>
      <c r="H72" s="589"/>
      <c r="I72" s="589"/>
      <c r="J72" s="589"/>
      <c r="K72" s="589"/>
      <c r="L72" s="589"/>
      <c r="N72" s="589"/>
      <c r="O72" s="589"/>
      <c r="P72" s="589"/>
      <c r="Q72" s="589"/>
    </row>
    <row r="73" customHeight="1" spans="6:17">
      <c r="F73" s="589"/>
      <c r="G73" s="589"/>
      <c r="H73" s="589"/>
      <c r="I73" s="589"/>
      <c r="J73" s="589"/>
      <c r="K73" s="589"/>
      <c r="L73" s="589"/>
      <c r="N73" s="589"/>
      <c r="O73" s="589"/>
      <c r="P73" s="589"/>
      <c r="Q73" s="589"/>
    </row>
    <row r="74" customHeight="1" spans="6:17">
      <c r="F74" s="589"/>
      <c r="G74" s="589"/>
      <c r="H74" s="589"/>
      <c r="I74" s="589"/>
      <c r="J74" s="589"/>
      <c r="K74" s="589"/>
      <c r="L74" s="589"/>
      <c r="N74" s="589"/>
      <c r="O74" s="589"/>
      <c r="P74" s="589"/>
      <c r="Q74" s="589"/>
    </row>
    <row r="75" customHeight="1" spans="6:17">
      <c r="F75" s="589"/>
      <c r="G75" s="589"/>
      <c r="H75" s="589"/>
      <c r="I75" s="589"/>
      <c r="J75" s="589"/>
      <c r="K75" s="589"/>
      <c r="L75" s="589"/>
      <c r="N75" s="589"/>
      <c r="O75" s="589"/>
      <c r="P75" s="589"/>
      <c r="Q75" s="589"/>
    </row>
    <row r="76" customHeight="1" spans="6:17">
      <c r="F76" s="589"/>
      <c r="G76" s="589"/>
      <c r="H76" s="589"/>
      <c r="I76" s="589"/>
      <c r="J76" s="589"/>
      <c r="K76" s="589"/>
      <c r="L76" s="589"/>
      <c r="N76" s="589"/>
      <c r="O76" s="589"/>
      <c r="P76" s="589"/>
      <c r="Q76" s="589"/>
    </row>
    <row r="77" customHeight="1" spans="6:17">
      <c r="F77" s="589"/>
      <c r="G77" s="589"/>
      <c r="H77" s="589"/>
      <c r="I77" s="589"/>
      <c r="J77" s="589"/>
      <c r="K77" s="589"/>
      <c r="L77" s="589"/>
      <c r="N77" s="589"/>
      <c r="O77" s="589"/>
      <c r="P77" s="589"/>
      <c r="Q77" s="589"/>
    </row>
    <row r="78" customHeight="1" spans="6:17">
      <c r="F78" s="589"/>
      <c r="G78" s="589"/>
      <c r="H78" s="589"/>
      <c r="I78" s="589"/>
      <c r="J78" s="589"/>
      <c r="K78" s="589"/>
      <c r="L78" s="589"/>
      <c r="N78" s="589"/>
      <c r="O78" s="589"/>
      <c r="P78" s="589"/>
      <c r="Q78" s="589"/>
    </row>
    <row r="79" customHeight="1" spans="6:17">
      <c r="F79" s="589"/>
      <c r="G79" s="589"/>
      <c r="H79" s="589"/>
      <c r="I79" s="589"/>
      <c r="J79" s="589"/>
      <c r="K79" s="589"/>
      <c r="L79" s="589"/>
      <c r="N79" s="589"/>
      <c r="O79" s="589"/>
      <c r="P79" s="589"/>
      <c r="Q79" s="589"/>
    </row>
    <row r="80" customHeight="1" spans="6:17">
      <c r="F80" s="589"/>
      <c r="G80" s="589"/>
      <c r="H80" s="589"/>
      <c r="I80" s="589"/>
      <c r="J80" s="589"/>
      <c r="K80" s="589"/>
      <c r="L80" s="589"/>
      <c r="N80" s="589"/>
      <c r="O80" s="589"/>
      <c r="P80" s="589"/>
      <c r="Q80" s="589"/>
    </row>
    <row r="81" customHeight="1" spans="6:17">
      <c r="F81" s="589"/>
      <c r="G81" s="589"/>
      <c r="H81" s="589"/>
      <c r="I81" s="589"/>
      <c r="J81" s="589"/>
      <c r="K81" s="589"/>
      <c r="L81" s="589"/>
      <c r="N81" s="589"/>
      <c r="O81" s="589"/>
      <c r="P81" s="589"/>
      <c r="Q81" s="589"/>
    </row>
    <row r="82" customHeight="1" spans="6:17">
      <c r="F82" s="589"/>
      <c r="G82" s="589"/>
      <c r="H82" s="589"/>
      <c r="I82" s="589"/>
      <c r="J82" s="589"/>
      <c r="K82" s="589"/>
      <c r="L82" s="589"/>
      <c r="N82" s="589"/>
      <c r="O82" s="589"/>
      <c r="P82" s="589"/>
      <c r="Q82" s="589"/>
    </row>
    <row r="83" customHeight="1" spans="6:17">
      <c r="F83" s="589"/>
      <c r="G83" s="589"/>
      <c r="H83" s="589"/>
      <c r="I83" s="589"/>
      <c r="J83" s="589"/>
      <c r="K83" s="589"/>
      <c r="L83" s="589"/>
      <c r="N83" s="589"/>
      <c r="O83" s="589"/>
      <c r="P83" s="589"/>
      <c r="Q83" s="589"/>
    </row>
    <row r="84" customHeight="1" spans="6:17">
      <c r="F84" s="589"/>
      <c r="G84" s="589"/>
      <c r="H84" s="589"/>
      <c r="I84" s="589"/>
      <c r="J84" s="589"/>
      <c r="K84" s="589"/>
      <c r="L84" s="589"/>
      <c r="N84" s="589"/>
      <c r="O84" s="589"/>
      <c r="P84" s="589"/>
      <c r="Q84" s="589"/>
    </row>
    <row r="85" customHeight="1" spans="6:17">
      <c r="F85" s="589"/>
      <c r="G85" s="589"/>
      <c r="H85" s="589"/>
      <c r="I85" s="589"/>
      <c r="J85" s="589"/>
      <c r="K85" s="589"/>
      <c r="L85" s="589"/>
      <c r="N85" s="589"/>
      <c r="O85" s="589"/>
      <c r="P85" s="589"/>
      <c r="Q85" s="589"/>
    </row>
    <row r="86" customHeight="1" spans="6:17">
      <c r="F86" s="589"/>
      <c r="G86" s="589"/>
      <c r="H86" s="589"/>
      <c r="I86" s="589"/>
      <c r="J86" s="589"/>
      <c r="K86" s="589"/>
      <c r="L86" s="589"/>
      <c r="N86" s="589"/>
      <c r="O86" s="589"/>
      <c r="P86" s="589"/>
      <c r="Q86" s="589"/>
    </row>
    <row r="87" customHeight="1" spans="6:17">
      <c r="F87" s="589"/>
      <c r="G87" s="589"/>
      <c r="H87" s="589"/>
      <c r="I87" s="589"/>
      <c r="J87" s="589"/>
      <c r="K87" s="589"/>
      <c r="L87" s="589"/>
      <c r="N87" s="589"/>
      <c r="O87" s="589"/>
      <c r="P87" s="589"/>
      <c r="Q87" s="589"/>
    </row>
    <row r="88" customHeight="1" spans="6:17">
      <c r="F88" s="589"/>
      <c r="G88" s="589"/>
      <c r="H88" s="589"/>
      <c r="I88" s="589"/>
      <c r="J88" s="589"/>
      <c r="K88" s="589"/>
      <c r="L88" s="589"/>
      <c r="N88" s="589"/>
      <c r="O88" s="589"/>
      <c r="P88" s="589"/>
      <c r="Q88" s="589"/>
    </row>
    <row r="89" customHeight="1" spans="6:17">
      <c r="F89" s="589"/>
      <c r="G89" s="589"/>
      <c r="H89" s="589"/>
      <c r="I89" s="589"/>
      <c r="J89" s="589"/>
      <c r="K89" s="589"/>
      <c r="L89" s="589"/>
      <c r="N89" s="589"/>
      <c r="O89" s="589"/>
      <c r="P89" s="589"/>
      <c r="Q89" s="589"/>
    </row>
    <row r="90" customHeight="1" spans="6:17">
      <c r="F90" s="589"/>
      <c r="G90" s="589"/>
      <c r="H90" s="589"/>
      <c r="I90" s="589"/>
      <c r="J90" s="589"/>
      <c r="K90" s="589"/>
      <c r="L90" s="589"/>
      <c r="N90" s="589"/>
      <c r="O90" s="589"/>
      <c r="P90" s="589"/>
      <c r="Q90" s="589"/>
    </row>
    <row r="91" customHeight="1" spans="6:17">
      <c r="F91" s="589"/>
      <c r="G91" s="589"/>
      <c r="H91" s="589"/>
      <c r="I91" s="589"/>
      <c r="J91" s="589"/>
      <c r="K91" s="589"/>
      <c r="L91" s="589"/>
      <c r="N91" s="589"/>
      <c r="O91" s="589"/>
      <c r="P91" s="589"/>
      <c r="Q91" s="589"/>
    </row>
    <row r="92" customHeight="1" spans="6:17">
      <c r="F92" s="589"/>
      <c r="G92" s="589"/>
      <c r="H92" s="589"/>
      <c r="I92" s="589"/>
      <c r="J92" s="589"/>
      <c r="K92" s="589"/>
      <c r="L92" s="589"/>
      <c r="N92" s="589"/>
      <c r="O92" s="589"/>
      <c r="P92" s="589"/>
      <c r="Q92" s="589"/>
    </row>
    <row r="93" customHeight="1" spans="6:17">
      <c r="F93" s="589"/>
      <c r="G93" s="589"/>
      <c r="H93" s="589"/>
      <c r="I93" s="589"/>
      <c r="J93" s="589"/>
      <c r="K93" s="589"/>
      <c r="L93" s="589"/>
      <c r="N93" s="589"/>
      <c r="O93" s="589"/>
      <c r="P93" s="589"/>
      <c r="Q93" s="589"/>
    </row>
    <row r="94" customHeight="1" spans="6:17">
      <c r="F94" s="589"/>
      <c r="G94" s="589"/>
      <c r="H94" s="589"/>
      <c r="I94" s="589"/>
      <c r="J94" s="589"/>
      <c r="K94" s="589"/>
      <c r="L94" s="589"/>
      <c r="N94" s="589"/>
      <c r="O94" s="589"/>
      <c r="P94" s="589"/>
      <c r="Q94" s="589"/>
    </row>
    <row r="95" customHeight="1" spans="6:17">
      <c r="F95" s="589"/>
      <c r="G95" s="589"/>
      <c r="H95" s="589"/>
      <c r="I95" s="589"/>
      <c r="J95" s="589"/>
      <c r="K95" s="589"/>
      <c r="L95" s="589"/>
      <c r="N95" s="589"/>
      <c r="O95" s="589"/>
      <c r="P95" s="589"/>
      <c r="Q95" s="589"/>
    </row>
    <row r="96" customHeight="1" spans="6:17">
      <c r="F96" s="589"/>
      <c r="G96" s="589"/>
      <c r="H96" s="589"/>
      <c r="I96" s="589"/>
      <c r="J96" s="589"/>
      <c r="K96" s="589"/>
      <c r="L96" s="589"/>
      <c r="N96" s="589"/>
      <c r="O96" s="589"/>
      <c r="P96" s="589"/>
      <c r="Q96" s="589"/>
    </row>
    <row r="97" customHeight="1" spans="6:17">
      <c r="F97" s="589"/>
      <c r="G97" s="589"/>
      <c r="H97" s="589"/>
      <c r="I97" s="589"/>
      <c r="J97" s="589"/>
      <c r="K97" s="589"/>
      <c r="L97" s="589"/>
      <c r="N97" s="589"/>
      <c r="O97" s="589"/>
      <c r="P97" s="589"/>
      <c r="Q97" s="589"/>
    </row>
    <row r="98" customHeight="1" spans="6:17">
      <c r="F98" s="589"/>
      <c r="G98" s="589"/>
      <c r="H98" s="589"/>
      <c r="I98" s="589"/>
      <c r="J98" s="589"/>
      <c r="K98" s="589"/>
      <c r="L98" s="589"/>
      <c r="N98" s="589"/>
      <c r="O98" s="589"/>
      <c r="P98" s="589"/>
      <c r="Q98" s="589"/>
    </row>
    <row r="99" customHeight="1" spans="6:17">
      <c r="F99" s="589"/>
      <c r="G99" s="589"/>
      <c r="H99" s="589"/>
      <c r="I99" s="589"/>
      <c r="J99" s="589"/>
      <c r="K99" s="589"/>
      <c r="L99" s="589"/>
      <c r="N99" s="589"/>
      <c r="O99" s="589"/>
      <c r="P99" s="589"/>
      <c r="Q99" s="589"/>
    </row>
    <row r="100" customHeight="1" spans="6:17">
      <c r="F100" s="589"/>
      <c r="G100" s="589"/>
      <c r="H100" s="589"/>
      <c r="I100" s="589"/>
      <c r="J100" s="589"/>
      <c r="K100" s="589"/>
      <c r="L100" s="589"/>
      <c r="N100" s="589"/>
      <c r="O100" s="589"/>
      <c r="P100" s="589"/>
      <c r="Q100" s="589"/>
    </row>
    <row r="101" customHeight="1" spans="6:17">
      <c r="F101" s="589"/>
      <c r="G101" s="589"/>
      <c r="H101" s="589"/>
      <c r="I101" s="589"/>
      <c r="J101" s="589"/>
      <c r="K101" s="589"/>
      <c r="L101" s="589"/>
      <c r="N101" s="589"/>
      <c r="O101" s="589"/>
      <c r="P101" s="589"/>
      <c r="Q101" s="589"/>
    </row>
    <row r="102" customHeight="1" spans="6:17">
      <c r="F102" s="589"/>
      <c r="G102" s="589"/>
      <c r="H102" s="589"/>
      <c r="I102" s="589"/>
      <c r="J102" s="589"/>
      <c r="K102" s="589"/>
      <c r="L102" s="589"/>
      <c r="N102" s="589"/>
      <c r="O102" s="589"/>
      <c r="P102" s="589"/>
      <c r="Q102" s="589"/>
    </row>
    <row r="103" customHeight="1" spans="6:17">
      <c r="F103" s="589"/>
      <c r="G103" s="589"/>
      <c r="H103" s="589"/>
      <c r="I103" s="589"/>
      <c r="J103" s="589"/>
      <c r="K103" s="589"/>
      <c r="L103" s="589"/>
      <c r="N103" s="589"/>
      <c r="O103" s="589"/>
      <c r="P103" s="589"/>
      <c r="Q103" s="589"/>
    </row>
    <row r="104" customHeight="1" spans="6:17">
      <c r="F104" s="589"/>
      <c r="G104" s="589"/>
      <c r="H104" s="589"/>
      <c r="I104" s="589"/>
      <c r="J104" s="589"/>
      <c r="K104" s="589"/>
      <c r="L104" s="589"/>
      <c r="N104" s="589"/>
      <c r="O104" s="589"/>
      <c r="P104" s="589"/>
      <c r="Q104" s="589"/>
    </row>
    <row r="105" customHeight="1" spans="6:17">
      <c r="F105" s="589"/>
      <c r="G105" s="589"/>
      <c r="H105" s="589"/>
      <c r="I105" s="589"/>
      <c r="J105" s="589"/>
      <c r="K105" s="589"/>
      <c r="L105" s="589"/>
      <c r="N105" s="589"/>
      <c r="O105" s="589"/>
      <c r="P105" s="589"/>
      <c r="Q105" s="589"/>
    </row>
    <row r="106" customHeight="1" spans="6:17">
      <c r="F106" s="589"/>
      <c r="G106" s="589"/>
      <c r="H106" s="589"/>
      <c r="I106" s="589"/>
      <c r="J106" s="589"/>
      <c r="K106" s="589"/>
      <c r="L106" s="589"/>
      <c r="N106" s="589"/>
      <c r="O106" s="589"/>
      <c r="P106" s="589"/>
      <c r="Q106" s="589"/>
    </row>
    <row r="107" customHeight="1" spans="6:17">
      <c r="F107" s="589"/>
      <c r="G107" s="589"/>
      <c r="H107" s="589"/>
      <c r="I107" s="589"/>
      <c r="J107" s="589"/>
      <c r="K107" s="589"/>
      <c r="L107" s="589"/>
      <c r="N107" s="589"/>
      <c r="O107" s="589"/>
      <c r="P107" s="589"/>
      <c r="Q107" s="589"/>
    </row>
    <row r="108" customHeight="1" spans="6:17">
      <c r="F108" s="589"/>
      <c r="G108" s="589"/>
      <c r="H108" s="589"/>
      <c r="I108" s="589"/>
      <c r="J108" s="589"/>
      <c r="K108" s="589"/>
      <c r="L108" s="589"/>
      <c r="N108" s="589"/>
      <c r="O108" s="589"/>
      <c r="P108" s="589"/>
      <c r="Q108" s="589"/>
    </row>
    <row r="109" customHeight="1" spans="6:17">
      <c r="F109" s="589"/>
      <c r="G109" s="589"/>
      <c r="H109" s="589"/>
      <c r="I109" s="589"/>
      <c r="J109" s="589"/>
      <c r="K109" s="589"/>
      <c r="L109" s="589"/>
      <c r="N109" s="589"/>
      <c r="O109" s="589"/>
      <c r="P109" s="589"/>
      <c r="Q109" s="589"/>
    </row>
    <row r="110" customHeight="1" spans="6:17">
      <c r="F110" s="589"/>
      <c r="G110" s="589"/>
      <c r="H110" s="589"/>
      <c r="I110" s="589"/>
      <c r="J110" s="589"/>
      <c r="K110" s="589"/>
      <c r="L110" s="589"/>
      <c r="N110" s="589"/>
      <c r="O110" s="589"/>
      <c r="P110" s="589"/>
      <c r="Q110" s="589"/>
    </row>
    <row r="111" customHeight="1" spans="6:17">
      <c r="F111" s="589"/>
      <c r="G111" s="589"/>
      <c r="H111" s="589"/>
      <c r="I111" s="589"/>
      <c r="J111" s="589"/>
      <c r="K111" s="589"/>
      <c r="L111" s="589"/>
      <c r="N111" s="589"/>
      <c r="O111" s="589"/>
      <c r="P111" s="589"/>
      <c r="Q111" s="589"/>
    </row>
    <row r="112" customHeight="1" spans="6:17">
      <c r="F112" s="589"/>
      <c r="G112" s="589"/>
      <c r="H112" s="589"/>
      <c r="I112" s="589"/>
      <c r="J112" s="589"/>
      <c r="K112" s="589"/>
      <c r="L112" s="589"/>
      <c r="N112" s="589"/>
      <c r="O112" s="589"/>
      <c r="P112" s="589"/>
      <c r="Q112" s="589"/>
    </row>
    <row r="113" customHeight="1" spans="6:17">
      <c r="F113" s="589"/>
      <c r="G113" s="589"/>
      <c r="H113" s="589"/>
      <c r="I113" s="589"/>
      <c r="J113" s="589"/>
      <c r="K113" s="589"/>
      <c r="L113" s="589"/>
      <c r="N113" s="589"/>
      <c r="O113" s="589"/>
      <c r="P113" s="589"/>
      <c r="Q113" s="589"/>
    </row>
    <row r="114" customHeight="1" spans="6:17">
      <c r="F114" s="589"/>
      <c r="G114" s="589"/>
      <c r="H114" s="589"/>
      <c r="I114" s="589"/>
      <c r="J114" s="589"/>
      <c r="K114" s="589"/>
      <c r="L114" s="589"/>
      <c r="N114" s="589"/>
      <c r="O114" s="589"/>
      <c r="P114" s="589"/>
      <c r="Q114" s="589"/>
    </row>
    <row r="115" customHeight="1" spans="6:17">
      <c r="F115" s="589"/>
      <c r="G115" s="589"/>
      <c r="H115" s="589"/>
      <c r="I115" s="589"/>
      <c r="J115" s="589"/>
      <c r="K115" s="589"/>
      <c r="L115" s="589"/>
      <c r="N115" s="589"/>
      <c r="O115" s="589"/>
      <c r="P115" s="589"/>
      <c r="Q115" s="589"/>
    </row>
    <row r="116" customHeight="1" spans="6:17">
      <c r="F116" s="589"/>
      <c r="G116" s="589"/>
      <c r="H116" s="589"/>
      <c r="I116" s="589"/>
      <c r="J116" s="589"/>
      <c r="K116" s="589"/>
      <c r="L116" s="589"/>
      <c r="N116" s="589"/>
      <c r="O116" s="589"/>
      <c r="P116" s="589"/>
      <c r="Q116" s="589"/>
    </row>
    <row r="117" customHeight="1" spans="6:17">
      <c r="F117" s="589"/>
      <c r="G117" s="589"/>
      <c r="H117" s="589"/>
      <c r="I117" s="589"/>
      <c r="J117" s="589"/>
      <c r="K117" s="589"/>
      <c r="L117" s="589"/>
      <c r="N117" s="589"/>
      <c r="O117" s="589"/>
      <c r="P117" s="589"/>
      <c r="Q117" s="589"/>
    </row>
    <row r="118" customHeight="1" spans="6:17">
      <c r="F118" s="589"/>
      <c r="G118" s="589"/>
      <c r="H118" s="589"/>
      <c r="I118" s="589"/>
      <c r="J118" s="589"/>
      <c r="K118" s="589"/>
      <c r="L118" s="589"/>
      <c r="N118" s="589"/>
      <c r="O118" s="589"/>
      <c r="P118" s="589"/>
      <c r="Q118" s="589"/>
    </row>
    <row r="119" customHeight="1" spans="6:17">
      <c r="F119" s="589"/>
      <c r="G119" s="589"/>
      <c r="H119" s="589"/>
      <c r="I119" s="589"/>
      <c r="J119" s="589"/>
      <c r="K119" s="589"/>
      <c r="L119" s="589"/>
      <c r="N119" s="589"/>
      <c r="O119" s="589"/>
      <c r="P119" s="589"/>
      <c r="Q119" s="589"/>
    </row>
    <row r="120" customHeight="1" spans="6:17">
      <c r="F120" s="589"/>
      <c r="G120" s="589"/>
      <c r="H120" s="589"/>
      <c r="I120" s="589"/>
      <c r="J120" s="589"/>
      <c r="K120" s="589"/>
      <c r="L120" s="589"/>
      <c r="N120" s="589"/>
      <c r="O120" s="589"/>
      <c r="P120" s="589"/>
      <c r="Q120" s="589"/>
    </row>
    <row r="121" customHeight="1" spans="6:17">
      <c r="F121" s="589"/>
      <c r="G121" s="589"/>
      <c r="H121" s="589"/>
      <c r="I121" s="589"/>
      <c r="J121" s="589"/>
      <c r="K121" s="589"/>
      <c r="L121" s="589"/>
      <c r="N121" s="589"/>
      <c r="O121" s="589"/>
      <c r="P121" s="589"/>
      <c r="Q121" s="589"/>
    </row>
    <row r="122" customHeight="1" spans="6:17">
      <c r="F122" s="589"/>
      <c r="G122" s="589"/>
      <c r="H122" s="589"/>
      <c r="I122" s="589"/>
      <c r="J122" s="589"/>
      <c r="K122" s="589"/>
      <c r="L122" s="589"/>
      <c r="N122" s="589"/>
      <c r="O122" s="589"/>
      <c r="P122" s="589"/>
      <c r="Q122" s="589"/>
    </row>
    <row r="123" customHeight="1" spans="6:17">
      <c r="F123" s="589"/>
      <c r="G123" s="589"/>
      <c r="H123" s="589"/>
      <c r="I123" s="589"/>
      <c r="J123" s="589"/>
      <c r="K123" s="589"/>
      <c r="L123" s="589"/>
      <c r="N123" s="589"/>
      <c r="O123" s="589"/>
      <c r="P123" s="589"/>
      <c r="Q123" s="589"/>
    </row>
    <row r="124" customHeight="1" spans="6:17">
      <c r="F124" s="589"/>
      <c r="G124" s="589"/>
      <c r="H124" s="589"/>
      <c r="I124" s="589"/>
      <c r="J124" s="589"/>
      <c r="K124" s="589"/>
      <c r="L124" s="589"/>
      <c r="N124" s="589"/>
      <c r="O124" s="589"/>
      <c r="P124" s="589"/>
      <c r="Q124" s="589"/>
    </row>
    <row r="125" customHeight="1" spans="6:17">
      <c r="F125" s="589"/>
      <c r="G125" s="589"/>
      <c r="H125" s="589"/>
      <c r="I125" s="589"/>
      <c r="J125" s="589"/>
      <c r="K125" s="589"/>
      <c r="L125" s="589"/>
      <c r="N125" s="589"/>
      <c r="O125" s="589"/>
      <c r="P125" s="589"/>
      <c r="Q125" s="589"/>
    </row>
    <row r="126" customHeight="1" spans="6:17">
      <c r="F126" s="589"/>
      <c r="G126" s="589"/>
      <c r="H126" s="589"/>
      <c r="I126" s="589"/>
      <c r="J126" s="589"/>
      <c r="K126" s="589"/>
      <c r="L126" s="589"/>
      <c r="N126" s="589"/>
      <c r="O126" s="589"/>
      <c r="P126" s="589"/>
      <c r="Q126" s="589"/>
    </row>
    <row r="127" customHeight="1" spans="6:17">
      <c r="F127" s="589"/>
      <c r="G127" s="589"/>
      <c r="H127" s="589"/>
      <c r="I127" s="589"/>
      <c r="J127" s="589"/>
      <c r="K127" s="589"/>
      <c r="L127" s="589"/>
      <c r="N127" s="589"/>
      <c r="O127" s="589"/>
      <c r="P127" s="589"/>
      <c r="Q127" s="589"/>
    </row>
    <row r="128" customHeight="1" spans="6:17">
      <c r="F128" s="589"/>
      <c r="G128" s="589"/>
      <c r="H128" s="589"/>
      <c r="I128" s="589"/>
      <c r="J128" s="589"/>
      <c r="K128" s="589"/>
      <c r="L128" s="589"/>
      <c r="N128" s="589"/>
      <c r="O128" s="589"/>
      <c r="P128" s="589"/>
      <c r="Q128" s="589"/>
    </row>
    <row r="129" customHeight="1" spans="6:17">
      <c r="F129" s="589"/>
      <c r="G129" s="589"/>
      <c r="H129" s="589"/>
      <c r="I129" s="589"/>
      <c r="J129" s="589"/>
      <c r="K129" s="589"/>
      <c r="L129" s="589"/>
      <c r="N129" s="589"/>
      <c r="O129" s="589"/>
      <c r="P129" s="589"/>
      <c r="Q129" s="589"/>
    </row>
    <row r="130" customHeight="1" spans="6:17">
      <c r="F130" s="589"/>
      <c r="G130" s="589"/>
      <c r="H130" s="589"/>
      <c r="I130" s="589"/>
      <c r="J130" s="589"/>
      <c r="K130" s="589"/>
      <c r="L130" s="589"/>
      <c r="N130" s="589"/>
      <c r="O130" s="589"/>
      <c r="P130" s="589"/>
      <c r="Q130" s="589"/>
    </row>
    <row r="131" customHeight="1" spans="6:17">
      <c r="F131" s="589"/>
      <c r="G131" s="589"/>
      <c r="H131" s="589"/>
      <c r="I131" s="589"/>
      <c r="J131" s="589"/>
      <c r="K131" s="589"/>
      <c r="L131" s="589"/>
      <c r="N131" s="589"/>
      <c r="O131" s="589"/>
      <c r="P131" s="589"/>
      <c r="Q131" s="589"/>
    </row>
    <row r="132" customHeight="1" spans="6:17">
      <c r="F132" s="589"/>
      <c r="G132" s="589"/>
      <c r="H132" s="589"/>
      <c r="I132" s="589"/>
      <c r="J132" s="589"/>
      <c r="K132" s="589"/>
      <c r="L132" s="589"/>
      <c r="N132" s="589"/>
      <c r="O132" s="589"/>
      <c r="P132" s="589"/>
      <c r="Q132" s="589"/>
    </row>
    <row r="133" customHeight="1" spans="6:17">
      <c r="F133" s="589"/>
      <c r="G133" s="589"/>
      <c r="H133" s="589"/>
      <c r="I133" s="589"/>
      <c r="J133" s="589"/>
      <c r="K133" s="589"/>
      <c r="L133" s="589"/>
      <c r="N133" s="589"/>
      <c r="O133" s="589"/>
      <c r="P133" s="589"/>
      <c r="Q133" s="589"/>
    </row>
    <row r="134" customHeight="1" spans="6:17">
      <c r="F134" s="589"/>
      <c r="G134" s="589"/>
      <c r="H134" s="589"/>
      <c r="I134" s="589"/>
      <c r="J134" s="589"/>
      <c r="K134" s="589"/>
      <c r="L134" s="589"/>
      <c r="N134" s="589"/>
      <c r="O134" s="589"/>
      <c r="P134" s="589"/>
      <c r="Q134" s="589"/>
    </row>
    <row r="135" customHeight="1" spans="6:17">
      <c r="F135" s="589"/>
      <c r="G135" s="589"/>
      <c r="H135" s="589"/>
      <c r="I135" s="589"/>
      <c r="J135" s="589"/>
      <c r="K135" s="589"/>
      <c r="L135" s="589"/>
      <c r="N135" s="589"/>
      <c r="O135" s="589"/>
      <c r="P135" s="589"/>
      <c r="Q135" s="589"/>
    </row>
    <row r="136" customHeight="1" spans="6:17">
      <c r="F136" s="589"/>
      <c r="G136" s="589"/>
      <c r="H136" s="589"/>
      <c r="I136" s="589"/>
      <c r="J136" s="589"/>
      <c r="K136" s="589"/>
      <c r="L136" s="589"/>
      <c r="N136" s="589"/>
      <c r="O136" s="589"/>
      <c r="P136" s="589"/>
      <c r="Q136" s="589"/>
    </row>
    <row r="137" customHeight="1" spans="6:17">
      <c r="F137" s="589"/>
      <c r="G137" s="589"/>
      <c r="H137" s="589"/>
      <c r="I137" s="589"/>
      <c r="J137" s="589"/>
      <c r="K137" s="589"/>
      <c r="L137" s="589"/>
      <c r="N137" s="589"/>
      <c r="O137" s="589"/>
      <c r="P137" s="589"/>
      <c r="Q137" s="589"/>
    </row>
    <row r="138" customHeight="1" spans="6:17">
      <c r="F138" s="589"/>
      <c r="G138" s="589"/>
      <c r="H138" s="589"/>
      <c r="I138" s="589"/>
      <c r="J138" s="589"/>
      <c r="K138" s="589"/>
      <c r="L138" s="589"/>
      <c r="N138" s="589"/>
      <c r="O138" s="589"/>
      <c r="P138" s="589"/>
      <c r="Q138" s="589"/>
    </row>
    <row r="139" customHeight="1" spans="6:17">
      <c r="F139" s="589"/>
      <c r="G139" s="589"/>
      <c r="H139" s="589"/>
      <c r="I139" s="589"/>
      <c r="J139" s="589"/>
      <c r="K139" s="589"/>
      <c r="L139" s="589"/>
      <c r="N139" s="589"/>
      <c r="O139" s="589"/>
      <c r="P139" s="589"/>
      <c r="Q139" s="589"/>
    </row>
    <row r="140" customHeight="1" spans="6:17">
      <c r="F140" s="589"/>
      <c r="G140" s="589"/>
      <c r="H140" s="589"/>
      <c r="I140" s="589"/>
      <c r="J140" s="589"/>
      <c r="K140" s="589"/>
      <c r="L140" s="589"/>
      <c r="N140" s="589"/>
      <c r="O140" s="589"/>
      <c r="P140" s="589"/>
      <c r="Q140" s="589"/>
    </row>
    <row r="141" customHeight="1" spans="6:17">
      <c r="F141" s="589"/>
      <c r="G141" s="589"/>
      <c r="H141" s="589"/>
      <c r="I141" s="589"/>
      <c r="J141" s="589"/>
      <c r="K141" s="589"/>
      <c r="L141" s="589"/>
      <c r="N141" s="589"/>
      <c r="O141" s="589"/>
      <c r="P141" s="589"/>
      <c r="Q141" s="589"/>
    </row>
    <row r="142" customHeight="1" spans="6:17">
      <c r="F142" s="589"/>
      <c r="G142" s="589"/>
      <c r="H142" s="589"/>
      <c r="I142" s="589"/>
      <c r="J142" s="589"/>
      <c r="K142" s="589"/>
      <c r="L142" s="589"/>
      <c r="N142" s="589"/>
      <c r="O142" s="589"/>
      <c r="P142" s="589"/>
      <c r="Q142" s="589"/>
    </row>
    <row r="143" customHeight="1" spans="6:17">
      <c r="F143" s="589"/>
      <c r="G143" s="589"/>
      <c r="H143" s="589"/>
      <c r="I143" s="589"/>
      <c r="J143" s="589"/>
      <c r="K143" s="589"/>
      <c r="L143" s="589"/>
      <c r="N143" s="589"/>
      <c r="O143" s="589"/>
      <c r="P143" s="589"/>
      <c r="Q143" s="589"/>
    </row>
    <row r="144" customHeight="1" spans="6:17">
      <c r="F144" s="589"/>
      <c r="G144" s="589"/>
      <c r="H144" s="589"/>
      <c r="I144" s="589"/>
      <c r="J144" s="589"/>
      <c r="K144" s="589"/>
      <c r="L144" s="589"/>
      <c r="N144" s="589"/>
      <c r="O144" s="589"/>
      <c r="P144" s="589"/>
      <c r="Q144" s="589"/>
    </row>
    <row r="145" customHeight="1" spans="6:17">
      <c r="F145" s="589"/>
      <c r="G145" s="589"/>
      <c r="H145" s="589"/>
      <c r="I145" s="589"/>
      <c r="J145" s="589"/>
      <c r="K145" s="589"/>
      <c r="L145" s="589"/>
      <c r="N145" s="589"/>
      <c r="O145" s="589"/>
      <c r="P145" s="589"/>
      <c r="Q145" s="589"/>
    </row>
    <row r="146" customHeight="1" spans="6:17">
      <c r="F146" s="589"/>
      <c r="G146" s="589"/>
      <c r="H146" s="589"/>
      <c r="I146" s="589"/>
      <c r="J146" s="589"/>
      <c r="K146" s="589"/>
      <c r="L146" s="589"/>
      <c r="N146" s="589"/>
      <c r="O146" s="589"/>
      <c r="P146" s="589"/>
      <c r="Q146" s="589"/>
    </row>
    <row r="147" customHeight="1" spans="6:17">
      <c r="F147" s="589"/>
      <c r="G147" s="589"/>
      <c r="H147" s="589"/>
      <c r="I147" s="589"/>
      <c r="J147" s="589"/>
      <c r="K147" s="589"/>
      <c r="L147" s="589"/>
      <c r="N147" s="589"/>
      <c r="O147" s="589"/>
      <c r="P147" s="589"/>
      <c r="Q147" s="589"/>
    </row>
    <row r="148" customHeight="1" spans="6:17">
      <c r="F148" s="589"/>
      <c r="G148" s="589"/>
      <c r="H148" s="589"/>
      <c r="I148" s="589"/>
      <c r="J148" s="589"/>
      <c r="K148" s="589"/>
      <c r="L148" s="589"/>
      <c r="N148" s="589"/>
      <c r="O148" s="589"/>
      <c r="P148" s="589"/>
      <c r="Q148" s="589"/>
    </row>
    <row r="149" customHeight="1" spans="6:17">
      <c r="F149" s="589"/>
      <c r="G149" s="589"/>
      <c r="H149" s="589"/>
      <c r="I149" s="589"/>
      <c r="J149" s="589"/>
      <c r="K149" s="589"/>
      <c r="L149" s="589"/>
      <c r="N149" s="589"/>
      <c r="O149" s="589"/>
      <c r="P149" s="589"/>
      <c r="Q149" s="589"/>
    </row>
    <row r="150" customHeight="1" spans="6:17">
      <c r="F150" s="589"/>
      <c r="G150" s="589"/>
      <c r="H150" s="589"/>
      <c r="I150" s="589"/>
      <c r="J150" s="589"/>
      <c r="K150" s="589"/>
      <c r="L150" s="589"/>
      <c r="N150" s="589"/>
      <c r="O150" s="589"/>
      <c r="P150" s="589"/>
      <c r="Q150" s="589"/>
    </row>
    <row r="151" customHeight="1" spans="6:17">
      <c r="F151" s="589"/>
      <c r="G151" s="589"/>
      <c r="H151" s="589"/>
      <c r="I151" s="589"/>
      <c r="J151" s="589"/>
      <c r="K151" s="589"/>
      <c r="L151" s="589"/>
      <c r="N151" s="589"/>
      <c r="O151" s="589"/>
      <c r="P151" s="589"/>
      <c r="Q151" s="589"/>
    </row>
    <row r="152" customHeight="1" spans="6:17">
      <c r="F152" s="589"/>
      <c r="G152" s="589"/>
      <c r="H152" s="589"/>
      <c r="I152" s="589"/>
      <c r="J152" s="589"/>
      <c r="K152" s="589"/>
      <c r="L152" s="589"/>
      <c r="N152" s="589"/>
      <c r="O152" s="589"/>
      <c r="P152" s="589"/>
      <c r="Q152" s="589"/>
    </row>
    <row r="153" customHeight="1" spans="6:17">
      <c r="F153" s="589"/>
      <c r="G153" s="589"/>
      <c r="H153" s="589"/>
      <c r="I153" s="589"/>
      <c r="J153" s="589"/>
      <c r="K153" s="589"/>
      <c r="L153" s="589"/>
      <c r="N153" s="589"/>
      <c r="O153" s="589"/>
      <c r="P153" s="589"/>
      <c r="Q153" s="589"/>
    </row>
    <row r="154" customHeight="1" spans="6:17">
      <c r="F154" s="589"/>
      <c r="G154" s="589"/>
      <c r="H154" s="589"/>
      <c r="I154" s="589"/>
      <c r="J154" s="589"/>
      <c r="K154" s="589"/>
      <c r="L154" s="589"/>
      <c r="N154" s="589"/>
      <c r="O154" s="589"/>
      <c r="P154" s="589"/>
      <c r="Q154" s="589"/>
    </row>
    <row r="155" customHeight="1" spans="6:17">
      <c r="F155" s="589"/>
      <c r="G155" s="589"/>
      <c r="H155" s="589"/>
      <c r="I155" s="589"/>
      <c r="J155" s="589"/>
      <c r="K155" s="589"/>
      <c r="L155" s="589"/>
      <c r="N155" s="589"/>
      <c r="O155" s="589"/>
      <c r="P155" s="589"/>
      <c r="Q155" s="589"/>
    </row>
    <row r="156" customHeight="1" spans="6:17">
      <c r="F156" s="589"/>
      <c r="G156" s="589"/>
      <c r="H156" s="589"/>
      <c r="I156" s="589"/>
      <c r="J156" s="589"/>
      <c r="K156" s="589"/>
      <c r="L156" s="589"/>
      <c r="N156" s="589"/>
      <c r="O156" s="589"/>
      <c r="P156" s="589"/>
      <c r="Q156" s="589"/>
    </row>
    <row r="157" customHeight="1" spans="6:17">
      <c r="F157" s="589"/>
      <c r="G157" s="589"/>
      <c r="H157" s="589"/>
      <c r="I157" s="589"/>
      <c r="J157" s="589"/>
      <c r="K157" s="589"/>
      <c r="L157" s="589"/>
      <c r="N157" s="589"/>
      <c r="O157" s="589"/>
      <c r="P157" s="589"/>
      <c r="Q157" s="589"/>
    </row>
    <row r="158" customHeight="1" spans="6:17">
      <c r="F158" s="589"/>
      <c r="G158" s="589"/>
      <c r="H158" s="589"/>
      <c r="I158" s="589"/>
      <c r="J158" s="589"/>
      <c r="K158" s="589"/>
      <c r="L158" s="589"/>
      <c r="N158" s="589"/>
      <c r="O158" s="589"/>
      <c r="P158" s="589"/>
      <c r="Q158" s="589"/>
    </row>
    <row r="159" customHeight="1" spans="6:17">
      <c r="F159" s="589"/>
      <c r="G159" s="589"/>
      <c r="H159" s="589"/>
      <c r="I159" s="589"/>
      <c r="J159" s="589"/>
      <c r="K159" s="589"/>
      <c r="L159" s="589"/>
      <c r="N159" s="589"/>
      <c r="O159" s="589"/>
      <c r="P159" s="589"/>
      <c r="Q159" s="589"/>
    </row>
    <row r="160" customHeight="1" spans="6:17">
      <c r="F160" s="589"/>
      <c r="G160" s="589"/>
      <c r="H160" s="589"/>
      <c r="I160" s="589"/>
      <c r="J160" s="589"/>
      <c r="K160" s="589"/>
      <c r="L160" s="589"/>
      <c r="N160" s="589"/>
      <c r="O160" s="589"/>
      <c r="P160" s="589"/>
      <c r="Q160" s="589"/>
    </row>
    <row r="161" customHeight="1" spans="6:17">
      <c r="F161" s="589"/>
      <c r="G161" s="589"/>
      <c r="H161" s="589"/>
      <c r="I161" s="589"/>
      <c r="J161" s="589"/>
      <c r="K161" s="589"/>
      <c r="L161" s="589"/>
      <c r="N161" s="589"/>
      <c r="O161" s="589"/>
      <c r="P161" s="589"/>
      <c r="Q161" s="589"/>
    </row>
    <row r="162" customHeight="1" spans="6:17">
      <c r="F162" s="589"/>
      <c r="G162" s="589"/>
      <c r="H162" s="589"/>
      <c r="I162" s="589"/>
      <c r="J162" s="589"/>
      <c r="K162" s="589"/>
      <c r="L162" s="589"/>
      <c r="N162" s="589"/>
      <c r="O162" s="589"/>
      <c r="P162" s="589"/>
      <c r="Q162" s="589"/>
    </row>
    <row r="163" customHeight="1" spans="6:17">
      <c r="F163" s="589"/>
      <c r="G163" s="589"/>
      <c r="H163" s="589"/>
      <c r="I163" s="589"/>
      <c r="J163" s="589"/>
      <c r="K163" s="589"/>
      <c r="L163" s="589"/>
      <c r="N163" s="589"/>
      <c r="O163" s="589"/>
      <c r="P163" s="589"/>
      <c r="Q163" s="589"/>
    </row>
    <row r="164" customHeight="1" spans="6:17">
      <c r="F164" s="589"/>
      <c r="G164" s="589"/>
      <c r="H164" s="589"/>
      <c r="I164" s="589"/>
      <c r="J164" s="589"/>
      <c r="K164" s="589"/>
      <c r="L164" s="589"/>
      <c r="N164" s="589"/>
      <c r="O164" s="589"/>
      <c r="P164" s="589"/>
      <c r="Q164" s="589"/>
    </row>
    <row r="165" customHeight="1" spans="6:17">
      <c r="F165" s="589"/>
      <c r="G165" s="589"/>
      <c r="H165" s="589"/>
      <c r="I165" s="589"/>
      <c r="J165" s="589"/>
      <c r="K165" s="589"/>
      <c r="L165" s="589"/>
      <c r="N165" s="589"/>
      <c r="O165" s="589"/>
      <c r="P165" s="589"/>
      <c r="Q165" s="589"/>
    </row>
    <row r="166" customHeight="1" spans="6:17">
      <c r="F166" s="589"/>
      <c r="G166" s="589"/>
      <c r="H166" s="589"/>
      <c r="I166" s="589"/>
      <c r="J166" s="589"/>
      <c r="K166" s="589"/>
      <c r="L166" s="589"/>
      <c r="N166" s="589"/>
      <c r="O166" s="589"/>
      <c r="P166" s="589"/>
      <c r="Q166" s="589"/>
    </row>
    <row r="167" customHeight="1" spans="6:17">
      <c r="F167" s="589"/>
      <c r="G167" s="589"/>
      <c r="H167" s="589"/>
      <c r="I167" s="589"/>
      <c r="J167" s="589"/>
      <c r="K167" s="589"/>
      <c r="L167" s="589"/>
      <c r="N167" s="589"/>
      <c r="O167" s="589"/>
      <c r="P167" s="589"/>
      <c r="Q167" s="589"/>
    </row>
    <row r="168" customHeight="1" spans="6:17">
      <c r="F168" s="589"/>
      <c r="G168" s="589"/>
      <c r="H168" s="589"/>
      <c r="I168" s="589"/>
      <c r="J168" s="589"/>
      <c r="K168" s="589"/>
      <c r="L168" s="589"/>
      <c r="N168" s="589"/>
      <c r="O168" s="589"/>
      <c r="P168" s="589"/>
      <c r="Q168" s="589"/>
    </row>
    <row r="169" customHeight="1" spans="6:17">
      <c r="F169" s="589"/>
      <c r="G169" s="589"/>
      <c r="H169" s="589"/>
      <c r="I169" s="589"/>
      <c r="J169" s="589"/>
      <c r="K169" s="589"/>
      <c r="L169" s="589"/>
      <c r="N169" s="589"/>
      <c r="O169" s="589"/>
      <c r="P169" s="589"/>
      <c r="Q169" s="589"/>
    </row>
    <row r="170" customHeight="1" spans="6:17">
      <c r="F170" s="589"/>
      <c r="G170" s="589"/>
      <c r="H170" s="589"/>
      <c r="I170" s="589"/>
      <c r="J170" s="589"/>
      <c r="K170" s="589"/>
      <c r="L170" s="589"/>
      <c r="N170" s="589"/>
      <c r="O170" s="589"/>
      <c r="P170" s="589"/>
      <c r="Q170" s="589"/>
    </row>
    <row r="171" customHeight="1" spans="6:17">
      <c r="F171" s="589"/>
      <c r="G171" s="589"/>
      <c r="H171" s="589"/>
      <c r="I171" s="589"/>
      <c r="J171" s="589"/>
      <c r="K171" s="589"/>
      <c r="L171" s="589"/>
      <c r="N171" s="589"/>
      <c r="O171" s="589"/>
      <c r="P171" s="589"/>
      <c r="Q171" s="589"/>
    </row>
    <row r="172" customHeight="1" spans="6:17">
      <c r="F172" s="589"/>
      <c r="G172" s="589"/>
      <c r="H172" s="589"/>
      <c r="I172" s="589"/>
      <c r="J172" s="589"/>
      <c r="K172" s="589"/>
      <c r="L172" s="589"/>
      <c r="N172" s="589"/>
      <c r="O172" s="589"/>
      <c r="P172" s="589"/>
      <c r="Q172" s="589"/>
    </row>
    <row r="173" customHeight="1" spans="6:17">
      <c r="F173" s="589"/>
      <c r="G173" s="589"/>
      <c r="H173" s="589"/>
      <c r="I173" s="589"/>
      <c r="J173" s="589"/>
      <c r="K173" s="589"/>
      <c r="L173" s="589"/>
      <c r="N173" s="589"/>
      <c r="O173" s="589"/>
      <c r="P173" s="589"/>
      <c r="Q173" s="589"/>
    </row>
    <row r="174" customHeight="1" spans="6:17">
      <c r="F174" s="589"/>
      <c r="G174" s="589"/>
      <c r="H174" s="589"/>
      <c r="I174" s="589"/>
      <c r="J174" s="589"/>
      <c r="K174" s="589"/>
      <c r="L174" s="589"/>
      <c r="N174" s="589"/>
      <c r="O174" s="589"/>
      <c r="P174" s="589"/>
      <c r="Q174" s="589"/>
    </row>
    <row r="175" customHeight="1" spans="6:17">
      <c r="F175" s="589"/>
      <c r="G175" s="589"/>
      <c r="H175" s="589"/>
      <c r="I175" s="589"/>
      <c r="J175" s="589"/>
      <c r="K175" s="589"/>
      <c r="L175" s="589"/>
      <c r="N175" s="589"/>
      <c r="O175" s="589"/>
      <c r="P175" s="589"/>
      <c r="Q175" s="589"/>
    </row>
    <row r="176" customHeight="1" spans="6:17">
      <c r="F176" s="589"/>
      <c r="G176" s="589"/>
      <c r="H176" s="589"/>
      <c r="I176" s="589"/>
      <c r="J176" s="589"/>
      <c r="K176" s="589"/>
      <c r="L176" s="589"/>
      <c r="N176" s="589"/>
      <c r="O176" s="589"/>
      <c r="P176" s="589"/>
      <c r="Q176" s="589"/>
    </row>
    <row r="177" customHeight="1" spans="6:17">
      <c r="F177" s="589"/>
      <c r="G177" s="589"/>
      <c r="H177" s="589"/>
      <c r="I177" s="589"/>
      <c r="J177" s="589"/>
      <c r="K177" s="589"/>
      <c r="L177" s="589"/>
      <c r="N177" s="589"/>
      <c r="O177" s="589"/>
      <c r="P177" s="589"/>
      <c r="Q177" s="589"/>
    </row>
    <row r="178" customHeight="1" spans="6:17">
      <c r="F178" s="589"/>
      <c r="G178" s="589"/>
      <c r="H178" s="589"/>
      <c r="I178" s="589"/>
      <c r="J178" s="589"/>
      <c r="K178" s="589"/>
      <c r="L178" s="589"/>
      <c r="N178" s="589"/>
      <c r="O178" s="589"/>
      <c r="P178" s="589"/>
      <c r="Q178" s="589"/>
    </row>
    <row r="179" customHeight="1" spans="6:17">
      <c r="F179" s="589"/>
      <c r="G179" s="589"/>
      <c r="H179" s="589"/>
      <c r="I179" s="589"/>
      <c r="J179" s="589"/>
      <c r="K179" s="589"/>
      <c r="L179" s="589"/>
      <c r="N179" s="589"/>
      <c r="O179" s="589"/>
      <c r="P179" s="589"/>
      <c r="Q179" s="589"/>
    </row>
    <row r="180" customHeight="1" spans="6:17">
      <c r="F180" s="589"/>
      <c r="G180" s="589"/>
      <c r="H180" s="589"/>
      <c r="I180" s="589"/>
      <c r="J180" s="589"/>
      <c r="K180" s="589"/>
      <c r="L180" s="589"/>
      <c r="N180" s="589"/>
      <c r="O180" s="589"/>
      <c r="P180" s="589"/>
      <c r="Q180" s="589"/>
    </row>
    <row r="181" customHeight="1" spans="6:17">
      <c r="F181" s="589"/>
      <c r="G181" s="589"/>
      <c r="H181" s="589"/>
      <c r="I181" s="589"/>
      <c r="J181" s="589"/>
      <c r="K181" s="589"/>
      <c r="L181" s="589"/>
      <c r="N181" s="589"/>
      <c r="O181" s="589"/>
      <c r="P181" s="589"/>
      <c r="Q181" s="589"/>
    </row>
    <row r="182" customHeight="1" spans="6:17">
      <c r="F182" s="589"/>
      <c r="G182" s="589"/>
      <c r="H182" s="589"/>
      <c r="I182" s="589"/>
      <c r="J182" s="589"/>
      <c r="K182" s="589"/>
      <c r="L182" s="589"/>
      <c r="N182" s="589"/>
      <c r="O182" s="589"/>
      <c r="P182" s="589"/>
      <c r="Q182" s="589"/>
    </row>
    <row r="183" customHeight="1" spans="6:17">
      <c r="F183" s="589"/>
      <c r="G183" s="589"/>
      <c r="H183" s="589"/>
      <c r="I183" s="589"/>
      <c r="J183" s="589"/>
      <c r="K183" s="589"/>
      <c r="L183" s="589"/>
      <c r="N183" s="589"/>
      <c r="O183" s="589"/>
      <c r="P183" s="589"/>
      <c r="Q183" s="589"/>
    </row>
    <row r="184" customHeight="1" spans="6:17">
      <c r="F184" s="589"/>
      <c r="G184" s="589"/>
      <c r="H184" s="589"/>
      <c r="I184" s="589"/>
      <c r="J184" s="589"/>
      <c r="K184" s="589"/>
      <c r="L184" s="589"/>
      <c r="N184" s="589"/>
      <c r="O184" s="589"/>
      <c r="P184" s="589"/>
      <c r="Q184" s="589"/>
    </row>
    <row r="185" customHeight="1" spans="6:17">
      <c r="F185" s="589"/>
      <c r="G185" s="589"/>
      <c r="H185" s="589"/>
      <c r="I185" s="589"/>
      <c r="J185" s="589"/>
      <c r="K185" s="589"/>
      <c r="L185" s="589"/>
      <c r="N185" s="589"/>
      <c r="O185" s="589"/>
      <c r="P185" s="589"/>
      <c r="Q185" s="589"/>
    </row>
    <row r="186" customHeight="1" spans="6:17">
      <c r="F186" s="589"/>
      <c r="G186" s="589"/>
      <c r="H186" s="589"/>
      <c r="I186" s="589"/>
      <c r="J186" s="589"/>
      <c r="K186" s="589"/>
      <c r="L186" s="589"/>
      <c r="N186" s="589"/>
      <c r="O186" s="589"/>
      <c r="P186" s="589"/>
      <c r="Q186" s="589"/>
    </row>
    <row r="187" customHeight="1" spans="6:17">
      <c r="F187" s="589"/>
      <c r="G187" s="589"/>
      <c r="H187" s="589"/>
      <c r="I187" s="589"/>
      <c r="J187" s="589"/>
      <c r="K187" s="589"/>
      <c r="L187" s="589"/>
      <c r="N187" s="589"/>
      <c r="O187" s="589"/>
      <c r="P187" s="589"/>
      <c r="Q187" s="589"/>
    </row>
    <row r="188" customHeight="1" spans="6:17">
      <c r="F188" s="589"/>
      <c r="G188" s="589"/>
      <c r="H188" s="589"/>
      <c r="I188" s="589"/>
      <c r="J188" s="589"/>
      <c r="K188" s="589"/>
      <c r="L188" s="589"/>
      <c r="N188" s="589"/>
      <c r="O188" s="589"/>
      <c r="P188" s="589"/>
      <c r="Q188" s="589"/>
    </row>
    <row r="189" customHeight="1" spans="6:17">
      <c r="F189" s="589"/>
      <c r="G189" s="589"/>
      <c r="H189" s="589"/>
      <c r="I189" s="589"/>
      <c r="J189" s="589"/>
      <c r="K189" s="589"/>
      <c r="L189" s="589"/>
      <c r="N189" s="589"/>
      <c r="O189" s="589"/>
      <c r="P189" s="589"/>
      <c r="Q189" s="589"/>
    </row>
    <row r="190" customHeight="1" spans="6:17">
      <c r="F190" s="589"/>
      <c r="G190" s="589"/>
      <c r="H190" s="589"/>
      <c r="I190" s="589"/>
      <c r="J190" s="589"/>
      <c r="K190" s="589"/>
      <c r="L190" s="589"/>
      <c r="N190" s="589"/>
      <c r="O190" s="589"/>
      <c r="P190" s="589"/>
      <c r="Q190" s="589"/>
    </row>
    <row r="191" customHeight="1" spans="6:17">
      <c r="F191" s="589"/>
      <c r="G191" s="589"/>
      <c r="H191" s="589"/>
      <c r="I191" s="589"/>
      <c r="J191" s="589"/>
      <c r="K191" s="589"/>
      <c r="L191" s="589"/>
      <c r="N191" s="589"/>
      <c r="O191" s="589"/>
      <c r="P191" s="589"/>
      <c r="Q191" s="589"/>
    </row>
    <row r="192" customHeight="1" spans="6:17">
      <c r="F192" s="589"/>
      <c r="G192" s="589"/>
      <c r="H192" s="589"/>
      <c r="I192" s="589"/>
      <c r="J192" s="589"/>
      <c r="K192" s="589"/>
      <c r="L192" s="589"/>
      <c r="N192" s="589"/>
      <c r="O192" s="589"/>
      <c r="P192" s="589"/>
      <c r="Q192" s="589"/>
    </row>
    <row r="193" customHeight="1" spans="6:17">
      <c r="F193" s="589"/>
      <c r="G193" s="589"/>
      <c r="H193" s="589"/>
      <c r="I193" s="589"/>
      <c r="J193" s="589"/>
      <c r="K193" s="589"/>
      <c r="L193" s="589"/>
      <c r="N193" s="589"/>
      <c r="O193" s="589"/>
      <c r="P193" s="589"/>
      <c r="Q193" s="589"/>
    </row>
    <row r="194" customHeight="1" spans="6:17">
      <c r="F194" s="589"/>
      <c r="G194" s="589"/>
      <c r="H194" s="589"/>
      <c r="I194" s="589"/>
      <c r="J194" s="589"/>
      <c r="K194" s="589"/>
      <c r="L194" s="589"/>
      <c r="N194" s="589"/>
      <c r="O194" s="589"/>
      <c r="P194" s="589"/>
      <c r="Q194" s="589"/>
    </row>
    <row r="195" customHeight="1" spans="6:17">
      <c r="F195" s="589"/>
      <c r="G195" s="589"/>
      <c r="H195" s="589"/>
      <c r="I195" s="589"/>
      <c r="J195" s="589"/>
      <c r="K195" s="589"/>
      <c r="L195" s="589"/>
      <c r="N195" s="589"/>
      <c r="O195" s="589"/>
      <c r="P195" s="589"/>
      <c r="Q195" s="589"/>
    </row>
    <row r="196" customHeight="1" spans="6:17">
      <c r="F196" s="589"/>
      <c r="G196" s="589"/>
      <c r="H196" s="589"/>
      <c r="I196" s="589"/>
      <c r="J196" s="589"/>
      <c r="K196" s="589"/>
      <c r="L196" s="589"/>
      <c r="N196" s="589"/>
      <c r="O196" s="589"/>
      <c r="P196" s="589"/>
      <c r="Q196" s="589"/>
    </row>
    <row r="197" customHeight="1" spans="6:17">
      <c r="F197" s="589"/>
      <c r="G197" s="589"/>
      <c r="H197" s="589"/>
      <c r="I197" s="589"/>
      <c r="J197" s="589"/>
      <c r="K197" s="589"/>
      <c r="L197" s="589"/>
      <c r="N197" s="589"/>
      <c r="O197" s="589"/>
      <c r="P197" s="589"/>
      <c r="Q197" s="589"/>
    </row>
    <row r="198" customHeight="1" spans="6:17">
      <c r="F198" s="589"/>
      <c r="G198" s="589"/>
      <c r="H198" s="589"/>
      <c r="I198" s="589"/>
      <c r="J198" s="589"/>
      <c r="K198" s="589"/>
      <c r="L198" s="589"/>
      <c r="N198" s="589"/>
      <c r="O198" s="589"/>
      <c r="P198" s="589"/>
      <c r="Q198" s="589"/>
    </row>
    <row r="199" customHeight="1" spans="6:17">
      <c r="F199" s="589"/>
      <c r="G199" s="589"/>
      <c r="H199" s="589"/>
      <c r="I199" s="589"/>
      <c r="J199" s="589"/>
      <c r="K199" s="589"/>
      <c r="L199" s="589"/>
      <c r="N199" s="589"/>
      <c r="O199" s="589"/>
      <c r="P199" s="589"/>
      <c r="Q199" s="589"/>
    </row>
    <row r="200" customHeight="1" spans="6:17">
      <c r="F200" s="589"/>
      <c r="G200" s="589"/>
      <c r="H200" s="589"/>
      <c r="I200" s="589"/>
      <c r="J200" s="589"/>
      <c r="K200" s="589"/>
      <c r="L200" s="589"/>
      <c r="N200" s="589"/>
      <c r="O200" s="589"/>
      <c r="P200" s="589"/>
      <c r="Q200" s="589"/>
    </row>
    <row r="201" customHeight="1" spans="6:17">
      <c r="F201" s="589"/>
      <c r="G201" s="589"/>
      <c r="H201" s="589"/>
      <c r="I201" s="589"/>
      <c r="J201" s="589"/>
      <c r="K201" s="589"/>
      <c r="L201" s="589"/>
      <c r="N201" s="589"/>
      <c r="O201" s="589"/>
      <c r="P201" s="589"/>
      <c r="Q201" s="589"/>
    </row>
    <row r="202" customHeight="1" spans="6:17">
      <c r="F202" s="589"/>
      <c r="G202" s="589"/>
      <c r="H202" s="589"/>
      <c r="I202" s="589"/>
      <c r="J202" s="589"/>
      <c r="K202" s="589"/>
      <c r="L202" s="589"/>
      <c r="N202" s="589"/>
      <c r="O202" s="589"/>
      <c r="P202" s="589"/>
      <c r="Q202" s="589"/>
    </row>
    <row r="203" customHeight="1" spans="6:17">
      <c r="F203" s="589"/>
      <c r="G203" s="589"/>
      <c r="H203" s="589"/>
      <c r="I203" s="589"/>
      <c r="J203" s="589"/>
      <c r="K203" s="589"/>
      <c r="L203" s="589"/>
      <c r="N203" s="589"/>
      <c r="O203" s="589"/>
      <c r="P203" s="589"/>
      <c r="Q203" s="589"/>
    </row>
    <row r="204" customHeight="1" spans="6:17">
      <c r="F204" s="589"/>
      <c r="G204" s="589"/>
      <c r="H204" s="589"/>
      <c r="I204" s="589"/>
      <c r="J204" s="589"/>
      <c r="K204" s="589"/>
      <c r="L204" s="589"/>
      <c r="N204" s="589"/>
      <c r="O204" s="589"/>
      <c r="P204" s="589"/>
      <c r="Q204" s="589"/>
    </row>
    <row r="205" customHeight="1" spans="6:17">
      <c r="F205" s="589"/>
      <c r="G205" s="589"/>
      <c r="H205" s="589"/>
      <c r="I205" s="589"/>
      <c r="J205" s="589"/>
      <c r="K205" s="589"/>
      <c r="L205" s="589"/>
      <c r="N205" s="589"/>
      <c r="O205" s="589"/>
      <c r="P205" s="589"/>
      <c r="Q205" s="589"/>
    </row>
    <row r="206" customHeight="1" spans="6:17">
      <c r="F206" s="589"/>
      <c r="G206" s="589"/>
      <c r="H206" s="589"/>
      <c r="I206" s="589"/>
      <c r="J206" s="589"/>
      <c r="K206" s="589"/>
      <c r="L206" s="589"/>
      <c r="N206" s="589"/>
      <c r="O206" s="589"/>
      <c r="P206" s="589"/>
      <c r="Q206" s="589"/>
    </row>
    <row r="207" customHeight="1" spans="6:17">
      <c r="F207" s="589"/>
      <c r="G207" s="589"/>
      <c r="H207" s="589"/>
      <c r="I207" s="589"/>
      <c r="J207" s="589"/>
      <c r="K207" s="589"/>
      <c r="L207" s="589"/>
      <c r="N207" s="589"/>
      <c r="O207" s="589"/>
      <c r="P207" s="589"/>
      <c r="Q207" s="589"/>
    </row>
    <row r="208" customHeight="1" spans="6:17">
      <c r="F208" s="589"/>
      <c r="G208" s="589"/>
      <c r="H208" s="589"/>
      <c r="I208" s="589"/>
      <c r="J208" s="589"/>
      <c r="K208" s="589"/>
      <c r="L208" s="589"/>
      <c r="N208" s="589"/>
      <c r="O208" s="589"/>
      <c r="P208" s="589"/>
      <c r="Q208" s="589"/>
    </row>
    <row r="209" customHeight="1" spans="6:17">
      <c r="F209" s="589"/>
      <c r="G209" s="589"/>
      <c r="H209" s="589"/>
      <c r="I209" s="589"/>
      <c r="J209" s="589"/>
      <c r="K209" s="589"/>
      <c r="L209" s="589"/>
      <c r="N209" s="589"/>
      <c r="O209" s="589"/>
      <c r="P209" s="589"/>
      <c r="Q209" s="589"/>
    </row>
    <row r="210" customHeight="1" spans="6:17">
      <c r="F210" s="589"/>
      <c r="G210" s="589"/>
      <c r="H210" s="589"/>
      <c r="I210" s="589"/>
      <c r="J210" s="589"/>
      <c r="K210" s="589"/>
      <c r="L210" s="589"/>
      <c r="N210" s="589"/>
      <c r="O210" s="589"/>
      <c r="P210" s="589"/>
      <c r="Q210" s="589"/>
    </row>
    <row r="211" customHeight="1" spans="6:17">
      <c r="F211" s="589"/>
      <c r="G211" s="589"/>
      <c r="H211" s="589"/>
      <c r="I211" s="589"/>
      <c r="J211" s="589"/>
      <c r="K211" s="589"/>
      <c r="L211" s="589"/>
      <c r="N211" s="589"/>
      <c r="O211" s="589"/>
      <c r="P211" s="589"/>
      <c r="Q211" s="589"/>
    </row>
    <row r="212" customHeight="1" spans="6:17">
      <c r="F212" s="589"/>
      <c r="G212" s="589"/>
      <c r="H212" s="589"/>
      <c r="I212" s="589"/>
      <c r="J212" s="589"/>
      <c r="K212" s="589"/>
      <c r="L212" s="589"/>
      <c r="N212" s="589"/>
      <c r="O212" s="589"/>
      <c r="P212" s="589"/>
      <c r="Q212" s="589"/>
    </row>
    <row r="213" customHeight="1" spans="6:17">
      <c r="F213" s="589"/>
      <c r="G213" s="589"/>
      <c r="H213" s="589"/>
      <c r="I213" s="589"/>
      <c r="J213" s="589"/>
      <c r="K213" s="589"/>
      <c r="L213" s="589"/>
      <c r="N213" s="589"/>
      <c r="O213" s="589"/>
      <c r="P213" s="589"/>
      <c r="Q213" s="589"/>
    </row>
    <row r="214" customHeight="1" spans="6:17">
      <c r="F214" s="589"/>
      <c r="G214" s="589"/>
      <c r="H214" s="589"/>
      <c r="I214" s="589"/>
      <c r="J214" s="589"/>
      <c r="K214" s="589"/>
      <c r="L214" s="589"/>
      <c r="N214" s="589"/>
      <c r="O214" s="589"/>
      <c r="P214" s="589"/>
      <c r="Q214" s="589"/>
    </row>
    <row r="215" customHeight="1" spans="6:17">
      <c r="F215" s="589"/>
      <c r="G215" s="589"/>
      <c r="H215" s="589"/>
      <c r="I215" s="589"/>
      <c r="J215" s="589"/>
      <c r="K215" s="589"/>
      <c r="L215" s="589"/>
      <c r="N215" s="589"/>
      <c r="O215" s="589"/>
      <c r="P215" s="589"/>
      <c r="Q215" s="589"/>
    </row>
    <row r="216" customHeight="1" spans="6:17">
      <c r="F216" s="589"/>
      <c r="G216" s="589"/>
      <c r="H216" s="589"/>
      <c r="I216" s="589"/>
      <c r="J216" s="589"/>
      <c r="K216" s="589"/>
      <c r="L216" s="589"/>
      <c r="N216" s="589"/>
      <c r="O216" s="589"/>
      <c r="P216" s="589"/>
      <c r="Q216" s="589"/>
    </row>
    <row r="217" customHeight="1" spans="6:17">
      <c r="F217" s="589"/>
      <c r="G217" s="589"/>
      <c r="H217" s="589"/>
      <c r="I217" s="589"/>
      <c r="J217" s="589"/>
      <c r="K217" s="589"/>
      <c r="L217" s="589"/>
      <c r="N217" s="589"/>
      <c r="O217" s="589"/>
      <c r="P217" s="589"/>
      <c r="Q217" s="589"/>
    </row>
    <row r="218" customHeight="1" spans="6:17">
      <c r="F218" s="589"/>
      <c r="G218" s="589"/>
      <c r="H218" s="589"/>
      <c r="I218" s="589"/>
      <c r="J218" s="589"/>
      <c r="K218" s="589"/>
      <c r="L218" s="589"/>
      <c r="N218" s="589"/>
      <c r="O218" s="589"/>
      <c r="P218" s="589"/>
      <c r="Q218" s="589"/>
    </row>
    <row r="219" customHeight="1" spans="6:17">
      <c r="F219" s="589"/>
      <c r="G219" s="589"/>
      <c r="H219" s="589"/>
      <c r="I219" s="589"/>
      <c r="J219" s="589"/>
      <c r="K219" s="589"/>
      <c r="L219" s="589"/>
      <c r="N219" s="589"/>
      <c r="O219" s="589"/>
      <c r="P219" s="589"/>
      <c r="Q219" s="589"/>
    </row>
    <row r="220" customHeight="1" spans="6:17">
      <c r="F220" s="589"/>
      <c r="G220" s="589"/>
      <c r="H220" s="589"/>
      <c r="I220" s="589"/>
      <c r="J220" s="589"/>
      <c r="K220" s="589"/>
      <c r="L220" s="589"/>
      <c r="N220" s="589"/>
      <c r="O220" s="589"/>
      <c r="P220" s="589"/>
      <c r="Q220" s="589"/>
    </row>
    <row r="221" customHeight="1" spans="6:17">
      <c r="F221" s="589"/>
      <c r="G221" s="589"/>
      <c r="H221" s="589"/>
      <c r="I221" s="589"/>
      <c r="J221" s="589"/>
      <c r="K221" s="589"/>
      <c r="L221" s="589"/>
      <c r="N221" s="589"/>
      <c r="O221" s="589"/>
      <c r="P221" s="589"/>
      <c r="Q221" s="589"/>
    </row>
    <row r="222" customHeight="1" spans="6:17">
      <c r="F222" s="589"/>
      <c r="G222" s="589"/>
      <c r="H222" s="589"/>
      <c r="I222" s="589"/>
      <c r="J222" s="589"/>
      <c r="K222" s="589"/>
      <c r="L222" s="589"/>
      <c r="N222" s="589"/>
      <c r="O222" s="589"/>
      <c r="P222" s="589"/>
      <c r="Q222" s="589"/>
    </row>
    <row r="223" customHeight="1" spans="6:17">
      <c r="F223" s="589"/>
      <c r="G223" s="589"/>
      <c r="H223" s="589"/>
      <c r="I223" s="589"/>
      <c r="J223" s="589"/>
      <c r="K223" s="589"/>
      <c r="L223" s="589"/>
      <c r="N223" s="589"/>
      <c r="O223" s="589"/>
      <c r="P223" s="589"/>
      <c r="Q223" s="589"/>
    </row>
    <row r="224" customHeight="1" spans="6:17">
      <c r="F224" s="589"/>
      <c r="G224" s="589"/>
      <c r="H224" s="589"/>
      <c r="I224" s="589"/>
      <c r="J224" s="589"/>
      <c r="K224" s="589"/>
      <c r="L224" s="589"/>
      <c r="N224" s="589"/>
      <c r="O224" s="589"/>
      <c r="P224" s="589"/>
      <c r="Q224" s="589"/>
    </row>
    <row r="225" customHeight="1" spans="6:17">
      <c r="F225" s="589"/>
      <c r="G225" s="589"/>
      <c r="H225" s="589"/>
      <c r="I225" s="589"/>
      <c r="J225" s="589"/>
      <c r="K225" s="589"/>
      <c r="L225" s="589"/>
      <c r="N225" s="589"/>
      <c r="O225" s="589"/>
      <c r="P225" s="589"/>
      <c r="Q225" s="589"/>
    </row>
    <row r="226" customHeight="1" spans="6:17">
      <c r="F226" s="589"/>
      <c r="G226" s="589"/>
      <c r="H226" s="589"/>
      <c r="I226" s="589"/>
      <c r="J226" s="589"/>
      <c r="K226" s="589"/>
      <c r="L226" s="589"/>
      <c r="N226" s="589"/>
      <c r="O226" s="589"/>
      <c r="P226" s="589"/>
      <c r="Q226" s="589"/>
    </row>
    <row r="227" customHeight="1" spans="6:17">
      <c r="F227" s="589"/>
      <c r="G227" s="589"/>
      <c r="H227" s="589"/>
      <c r="I227" s="589"/>
      <c r="J227" s="589"/>
      <c r="K227" s="589"/>
      <c r="L227" s="589"/>
      <c r="N227" s="589"/>
      <c r="O227" s="589"/>
      <c r="P227" s="589"/>
      <c r="Q227" s="589"/>
    </row>
    <row r="228" customHeight="1" spans="6:17">
      <c r="F228" s="589"/>
      <c r="G228" s="589"/>
      <c r="H228" s="589"/>
      <c r="I228" s="589"/>
      <c r="J228" s="589"/>
      <c r="K228" s="589"/>
      <c r="L228" s="589"/>
      <c r="N228" s="589"/>
      <c r="O228" s="589"/>
      <c r="P228" s="589"/>
      <c r="Q228" s="589"/>
    </row>
    <row r="229" customHeight="1" spans="6:17">
      <c r="F229" s="589"/>
      <c r="G229" s="589"/>
      <c r="H229" s="589"/>
      <c r="I229" s="589"/>
      <c r="J229" s="589"/>
      <c r="K229" s="589"/>
      <c r="L229" s="589"/>
      <c r="N229" s="589"/>
      <c r="O229" s="589"/>
      <c r="P229" s="589"/>
      <c r="Q229" s="589"/>
    </row>
    <row r="230" customHeight="1" spans="6:17">
      <c r="F230" s="589"/>
      <c r="G230" s="589"/>
      <c r="H230" s="589"/>
      <c r="I230" s="589"/>
      <c r="J230" s="589"/>
      <c r="K230" s="589"/>
      <c r="L230" s="589"/>
      <c r="N230" s="589"/>
      <c r="O230" s="589"/>
      <c r="P230" s="589"/>
      <c r="Q230" s="589"/>
    </row>
    <row r="231" customHeight="1" spans="6:17">
      <c r="F231" s="589"/>
      <c r="G231" s="589"/>
      <c r="H231" s="589"/>
      <c r="I231" s="589"/>
      <c r="J231" s="589"/>
      <c r="K231" s="589"/>
      <c r="L231" s="589"/>
      <c r="N231" s="589"/>
      <c r="O231" s="589"/>
      <c r="P231" s="589"/>
      <c r="Q231" s="589"/>
    </row>
    <row r="232" customHeight="1" spans="6:17">
      <c r="F232" s="589"/>
      <c r="G232" s="589"/>
      <c r="H232" s="589"/>
      <c r="I232" s="589"/>
      <c r="J232" s="589"/>
      <c r="K232" s="589"/>
      <c r="L232" s="589"/>
      <c r="N232" s="589"/>
      <c r="O232" s="589"/>
      <c r="P232" s="589"/>
      <c r="Q232" s="589"/>
    </row>
    <row r="233" customHeight="1" spans="6:17">
      <c r="F233" s="589"/>
      <c r="G233" s="589"/>
      <c r="H233" s="589"/>
      <c r="I233" s="589"/>
      <c r="J233" s="589"/>
      <c r="K233" s="589"/>
      <c r="L233" s="589"/>
      <c r="N233" s="589"/>
      <c r="O233" s="589"/>
      <c r="P233" s="589"/>
      <c r="Q233" s="589"/>
    </row>
    <row r="234" customHeight="1" spans="6:17">
      <c r="F234" s="589"/>
      <c r="G234" s="589"/>
      <c r="H234" s="589"/>
      <c r="I234" s="589"/>
      <c r="J234" s="589"/>
      <c r="K234" s="589"/>
      <c r="L234" s="589"/>
      <c r="N234" s="589"/>
      <c r="O234" s="589"/>
      <c r="P234" s="589"/>
      <c r="Q234" s="589"/>
    </row>
    <row r="235" customHeight="1" spans="6:17">
      <c r="F235" s="589"/>
      <c r="G235" s="589"/>
      <c r="H235" s="589"/>
      <c r="I235" s="589"/>
      <c r="J235" s="589"/>
      <c r="K235" s="589"/>
      <c r="L235" s="589"/>
      <c r="N235" s="589"/>
      <c r="O235" s="589"/>
      <c r="P235" s="589"/>
      <c r="Q235" s="589"/>
    </row>
    <row r="236" customHeight="1" spans="6:17">
      <c r="F236" s="589"/>
      <c r="G236" s="589"/>
      <c r="H236" s="589"/>
      <c r="I236" s="589"/>
      <c r="J236" s="589"/>
      <c r="K236" s="589"/>
      <c r="L236" s="589"/>
      <c r="N236" s="589"/>
      <c r="O236" s="589"/>
      <c r="P236" s="589"/>
      <c r="Q236" s="589"/>
    </row>
    <row r="237" customHeight="1" spans="6:17">
      <c r="F237" s="589"/>
      <c r="G237" s="589"/>
      <c r="H237" s="589"/>
      <c r="I237" s="589"/>
      <c r="J237" s="589"/>
      <c r="K237" s="589"/>
      <c r="L237" s="589"/>
      <c r="N237" s="589"/>
      <c r="O237" s="589"/>
      <c r="P237" s="589"/>
      <c r="Q237" s="589"/>
    </row>
    <row r="238" customHeight="1" spans="6:17">
      <c r="F238" s="589"/>
      <c r="G238" s="589"/>
      <c r="H238" s="589"/>
      <c r="I238" s="589"/>
      <c r="J238" s="589"/>
      <c r="K238" s="589"/>
      <c r="L238" s="589"/>
      <c r="N238" s="589"/>
      <c r="O238" s="589"/>
      <c r="P238" s="589"/>
      <c r="Q238" s="589"/>
    </row>
    <row r="239" customHeight="1" spans="6:17">
      <c r="F239" s="589"/>
      <c r="G239" s="589"/>
      <c r="H239" s="589"/>
      <c r="I239" s="589"/>
      <c r="J239" s="589"/>
      <c r="K239" s="589"/>
      <c r="L239" s="589"/>
      <c r="N239" s="589"/>
      <c r="O239" s="589"/>
      <c r="P239" s="589"/>
      <c r="Q239" s="589"/>
    </row>
    <row r="240" customHeight="1" spans="6:17">
      <c r="F240" s="589"/>
      <c r="G240" s="589"/>
      <c r="H240" s="589"/>
      <c r="I240" s="589"/>
      <c r="J240" s="589"/>
      <c r="K240" s="589"/>
      <c r="L240" s="589"/>
      <c r="N240" s="589"/>
      <c r="O240" s="589"/>
      <c r="P240" s="589"/>
      <c r="Q240" s="589"/>
    </row>
    <row r="241" customHeight="1" spans="6:17">
      <c r="F241" s="589"/>
      <c r="G241" s="589"/>
      <c r="H241" s="589"/>
      <c r="I241" s="589"/>
      <c r="J241" s="589"/>
      <c r="K241" s="589"/>
      <c r="L241" s="589"/>
      <c r="N241" s="589"/>
      <c r="O241" s="589"/>
      <c r="P241" s="589"/>
      <c r="Q241" s="589"/>
    </row>
    <row r="242" customHeight="1" spans="6:17">
      <c r="F242" s="589"/>
      <c r="G242" s="589"/>
      <c r="H242" s="589"/>
      <c r="I242" s="589"/>
      <c r="J242" s="589"/>
      <c r="K242" s="589"/>
      <c r="L242" s="589"/>
      <c r="N242" s="589"/>
      <c r="O242" s="589"/>
      <c r="P242" s="589"/>
      <c r="Q242" s="589"/>
    </row>
    <row r="243" customHeight="1" spans="6:17">
      <c r="F243" s="589"/>
      <c r="G243" s="589"/>
      <c r="H243" s="589"/>
      <c r="I243" s="589"/>
      <c r="J243" s="589"/>
      <c r="K243" s="589"/>
      <c r="L243" s="589"/>
      <c r="N243" s="589"/>
      <c r="O243" s="589"/>
      <c r="P243" s="589"/>
      <c r="Q243" s="589"/>
    </row>
    <row r="244" customHeight="1" spans="6:17">
      <c r="F244" s="589"/>
      <c r="G244" s="589"/>
      <c r="H244" s="589"/>
      <c r="I244" s="589"/>
      <c r="J244" s="589"/>
      <c r="K244" s="589"/>
      <c r="L244" s="589"/>
      <c r="N244" s="589"/>
      <c r="O244" s="589"/>
      <c r="P244" s="589"/>
      <c r="Q244" s="589"/>
    </row>
    <row r="245" customHeight="1" spans="6:17">
      <c r="F245" s="589"/>
      <c r="G245" s="589"/>
      <c r="H245" s="589"/>
      <c r="I245" s="589"/>
      <c r="J245" s="589"/>
      <c r="K245" s="589"/>
      <c r="L245" s="589"/>
      <c r="N245" s="589"/>
      <c r="O245" s="589"/>
      <c r="P245" s="589"/>
      <c r="Q245" s="589"/>
    </row>
    <row r="246" customHeight="1" spans="6:17">
      <c r="F246" s="589"/>
      <c r="G246" s="589"/>
      <c r="H246" s="589"/>
      <c r="I246" s="589"/>
      <c r="J246" s="589"/>
      <c r="K246" s="589"/>
      <c r="L246" s="589"/>
      <c r="N246" s="589"/>
      <c r="O246" s="589"/>
      <c r="P246" s="589"/>
      <c r="Q246" s="589"/>
    </row>
    <row r="247" customHeight="1" spans="6:17">
      <c r="F247" s="589"/>
      <c r="G247" s="589"/>
      <c r="H247" s="589"/>
      <c r="I247" s="589"/>
      <c r="J247" s="589"/>
      <c r="K247" s="589"/>
      <c r="L247" s="589"/>
      <c r="N247" s="589"/>
      <c r="O247" s="589"/>
      <c r="P247" s="589"/>
      <c r="Q247" s="589"/>
    </row>
    <row r="248" customHeight="1" spans="6:17">
      <c r="F248" s="589"/>
      <c r="G248" s="589"/>
      <c r="H248" s="589"/>
      <c r="I248" s="589"/>
      <c r="J248" s="589"/>
      <c r="K248" s="589"/>
      <c r="L248" s="589"/>
      <c r="N248" s="589"/>
      <c r="O248" s="589"/>
      <c r="P248" s="589"/>
      <c r="Q248" s="589"/>
    </row>
    <row r="249" customHeight="1" spans="6:17">
      <c r="F249" s="589"/>
      <c r="G249" s="589"/>
      <c r="H249" s="589"/>
      <c r="I249" s="589"/>
      <c r="J249" s="589"/>
      <c r="K249" s="589"/>
      <c r="L249" s="589"/>
      <c r="N249" s="589"/>
      <c r="O249" s="589"/>
      <c r="P249" s="589"/>
      <c r="Q249" s="589"/>
    </row>
    <row r="250" customHeight="1" spans="6:17">
      <c r="F250" s="589"/>
      <c r="G250" s="589"/>
      <c r="H250" s="589"/>
      <c r="I250" s="589"/>
      <c r="J250" s="589"/>
      <c r="K250" s="589"/>
      <c r="L250" s="589"/>
      <c r="N250" s="589"/>
      <c r="O250" s="589"/>
      <c r="P250" s="589"/>
      <c r="Q250" s="589"/>
    </row>
    <row r="251" customHeight="1" spans="6:17">
      <c r="F251" s="589"/>
      <c r="G251" s="589"/>
      <c r="H251" s="589"/>
      <c r="I251" s="589"/>
      <c r="J251" s="589"/>
      <c r="K251" s="589"/>
      <c r="L251" s="589"/>
      <c r="N251" s="589"/>
      <c r="O251" s="589"/>
      <c r="P251" s="589"/>
      <c r="Q251" s="589"/>
    </row>
    <row r="252" customHeight="1" spans="6:17">
      <c r="F252" s="589"/>
      <c r="G252" s="589"/>
      <c r="H252" s="589"/>
      <c r="I252" s="589"/>
      <c r="J252" s="589"/>
      <c r="K252" s="589"/>
      <c r="L252" s="589"/>
      <c r="N252" s="589"/>
      <c r="O252" s="589"/>
      <c r="P252" s="589"/>
      <c r="Q252" s="589"/>
    </row>
    <row r="253" customHeight="1" spans="6:17">
      <c r="F253" s="589"/>
      <c r="G253" s="589"/>
      <c r="H253" s="589"/>
      <c r="I253" s="589"/>
      <c r="J253" s="589"/>
      <c r="K253" s="589"/>
      <c r="L253" s="589"/>
      <c r="N253" s="589"/>
      <c r="O253" s="589"/>
      <c r="P253" s="589"/>
      <c r="Q253" s="589"/>
    </row>
    <row r="254" customHeight="1" spans="6:17">
      <c r="F254" s="589"/>
      <c r="G254" s="589"/>
      <c r="H254" s="589"/>
      <c r="I254" s="589"/>
      <c r="J254" s="589"/>
      <c r="K254" s="589"/>
      <c r="L254" s="589"/>
      <c r="N254" s="589"/>
      <c r="O254" s="589"/>
      <c r="P254" s="589"/>
      <c r="Q254" s="589"/>
    </row>
    <row r="255" customHeight="1" spans="6:17">
      <c r="F255" s="589"/>
      <c r="G255" s="589"/>
      <c r="H255" s="589"/>
      <c r="I255" s="589"/>
      <c r="J255" s="589"/>
      <c r="K255" s="589"/>
      <c r="L255" s="589"/>
      <c r="N255" s="589"/>
      <c r="O255" s="589"/>
      <c r="P255" s="589"/>
      <c r="Q255" s="589"/>
    </row>
    <row r="256" customHeight="1" spans="6:17">
      <c r="F256" s="589"/>
      <c r="G256" s="589"/>
      <c r="H256" s="589"/>
      <c r="I256" s="589"/>
      <c r="J256" s="589"/>
      <c r="K256" s="589"/>
      <c r="L256" s="589"/>
      <c r="N256" s="589"/>
      <c r="O256" s="589"/>
      <c r="P256" s="589"/>
      <c r="Q256" s="589"/>
    </row>
    <row r="257" customHeight="1" spans="6:17">
      <c r="F257" s="589"/>
      <c r="G257" s="589"/>
      <c r="H257" s="589"/>
      <c r="I257" s="589"/>
      <c r="J257" s="589"/>
      <c r="K257" s="589"/>
      <c r="L257" s="589"/>
      <c r="N257" s="589"/>
      <c r="O257" s="589"/>
      <c r="P257" s="589"/>
      <c r="Q257" s="589"/>
    </row>
    <row r="258" customHeight="1" spans="6:17">
      <c r="F258" s="589"/>
      <c r="G258" s="589"/>
      <c r="H258" s="589"/>
      <c r="I258" s="589"/>
      <c r="J258" s="589"/>
      <c r="K258" s="589"/>
      <c r="L258" s="589"/>
      <c r="N258" s="589"/>
      <c r="O258" s="589"/>
      <c r="P258" s="589"/>
      <c r="Q258" s="589"/>
    </row>
    <row r="259" customHeight="1" spans="6:17">
      <c r="F259" s="589"/>
      <c r="G259" s="589"/>
      <c r="H259" s="589"/>
      <c r="I259" s="589"/>
      <c r="J259" s="589"/>
      <c r="K259" s="589"/>
      <c r="L259" s="589"/>
      <c r="N259" s="589"/>
      <c r="O259" s="589"/>
      <c r="P259" s="589"/>
      <c r="Q259" s="589"/>
    </row>
    <row r="260" customHeight="1" spans="6:17">
      <c r="F260" s="589"/>
      <c r="G260" s="589"/>
      <c r="H260" s="589"/>
      <c r="I260" s="589"/>
      <c r="J260" s="589"/>
      <c r="K260" s="589"/>
      <c r="L260" s="589"/>
      <c r="N260" s="589"/>
      <c r="O260" s="589"/>
      <c r="P260" s="589"/>
      <c r="Q260" s="589"/>
    </row>
    <row r="261" customHeight="1" spans="6:17">
      <c r="F261" s="589"/>
      <c r="G261" s="589"/>
      <c r="H261" s="589"/>
      <c r="I261" s="589"/>
      <c r="J261" s="589"/>
      <c r="K261" s="589"/>
      <c r="L261" s="589"/>
      <c r="N261" s="589"/>
      <c r="O261" s="589"/>
      <c r="P261" s="589"/>
      <c r="Q261" s="589"/>
    </row>
    <row r="262" customHeight="1" spans="6:17">
      <c r="F262" s="589"/>
      <c r="G262" s="589"/>
      <c r="H262" s="589"/>
      <c r="I262" s="589"/>
      <c r="J262" s="589"/>
      <c r="K262" s="589"/>
      <c r="L262" s="589"/>
      <c r="N262" s="589"/>
      <c r="O262" s="589"/>
      <c r="P262" s="589"/>
      <c r="Q262" s="589"/>
    </row>
    <row r="263" customHeight="1" spans="6:17">
      <c r="F263" s="589"/>
      <c r="G263" s="589"/>
      <c r="H263" s="589"/>
      <c r="I263" s="589"/>
      <c r="J263" s="589"/>
      <c r="K263" s="589"/>
      <c r="L263" s="589"/>
      <c r="N263" s="589"/>
      <c r="O263" s="589"/>
      <c r="P263" s="589"/>
      <c r="Q263" s="589"/>
    </row>
    <row r="264" customHeight="1" spans="6:17">
      <c r="F264" s="589"/>
      <c r="G264" s="589"/>
      <c r="H264" s="589"/>
      <c r="I264" s="589"/>
      <c r="J264" s="589"/>
      <c r="K264" s="589"/>
      <c r="L264" s="589"/>
      <c r="N264" s="589"/>
      <c r="O264" s="589"/>
      <c r="P264" s="589"/>
      <c r="Q264" s="589"/>
    </row>
    <row r="265" customHeight="1" spans="6:17">
      <c r="F265" s="589"/>
      <c r="G265" s="589"/>
      <c r="H265" s="589"/>
      <c r="I265" s="589"/>
      <c r="J265" s="589"/>
      <c r="K265" s="589"/>
      <c r="L265" s="589"/>
      <c r="N265" s="589"/>
      <c r="O265" s="589"/>
      <c r="P265" s="589"/>
      <c r="Q265" s="589"/>
    </row>
    <row r="266" customHeight="1" spans="6:17">
      <c r="F266" s="589"/>
      <c r="G266" s="589"/>
      <c r="H266" s="589"/>
      <c r="I266" s="589"/>
      <c r="J266" s="589"/>
      <c r="K266" s="589"/>
      <c r="L266" s="589"/>
      <c r="N266" s="589"/>
      <c r="O266" s="589"/>
      <c r="P266" s="589"/>
      <c r="Q266" s="589"/>
    </row>
    <row r="267" customHeight="1" spans="6:17">
      <c r="F267" s="589"/>
      <c r="G267" s="589"/>
      <c r="H267" s="589"/>
      <c r="I267" s="589"/>
      <c r="J267" s="589"/>
      <c r="K267" s="589"/>
      <c r="L267" s="589"/>
      <c r="N267" s="589"/>
      <c r="O267" s="589"/>
      <c r="P267" s="589"/>
      <c r="Q267" s="589"/>
    </row>
    <row r="268" customHeight="1" spans="6:17">
      <c r="F268" s="589"/>
      <c r="G268" s="589"/>
      <c r="H268" s="589"/>
      <c r="I268" s="589"/>
      <c r="J268" s="589"/>
      <c r="K268" s="589"/>
      <c r="L268" s="589"/>
      <c r="N268" s="589"/>
      <c r="O268" s="589"/>
      <c r="P268" s="589"/>
      <c r="Q268" s="589"/>
    </row>
    <row r="269" customHeight="1" spans="6:17">
      <c r="F269" s="589"/>
      <c r="G269" s="589"/>
      <c r="H269" s="589"/>
      <c r="I269" s="589"/>
      <c r="J269" s="589"/>
      <c r="K269" s="589"/>
      <c r="L269" s="589"/>
      <c r="N269" s="589"/>
      <c r="O269" s="589"/>
      <c r="P269" s="589"/>
      <c r="Q269" s="589"/>
    </row>
    <row r="270" customHeight="1" spans="6:17">
      <c r="F270" s="589"/>
      <c r="G270" s="589"/>
      <c r="H270" s="589"/>
      <c r="I270" s="589"/>
      <c r="J270" s="589"/>
      <c r="K270" s="589"/>
      <c r="L270" s="589"/>
      <c r="N270" s="589"/>
      <c r="O270" s="589"/>
      <c r="P270" s="589"/>
      <c r="Q270" s="589"/>
    </row>
    <row r="271" customHeight="1" spans="6:17">
      <c r="F271" s="589"/>
      <c r="G271" s="589"/>
      <c r="H271" s="589"/>
      <c r="I271" s="589"/>
      <c r="J271" s="589"/>
      <c r="K271" s="589"/>
      <c r="L271" s="589"/>
      <c r="N271" s="589"/>
      <c r="O271" s="589"/>
      <c r="P271" s="589"/>
      <c r="Q271" s="589"/>
    </row>
    <row r="272" customHeight="1" spans="6:17">
      <c r="F272" s="589"/>
      <c r="G272" s="589"/>
      <c r="H272" s="589"/>
      <c r="I272" s="589"/>
      <c r="J272" s="589"/>
      <c r="K272" s="589"/>
      <c r="L272" s="589"/>
      <c r="N272" s="589"/>
      <c r="O272" s="589"/>
      <c r="P272" s="589"/>
      <c r="Q272" s="589"/>
    </row>
    <row r="273" customHeight="1" spans="6:17">
      <c r="F273" s="589"/>
      <c r="G273" s="589"/>
      <c r="H273" s="589"/>
      <c r="I273" s="589"/>
      <c r="J273" s="589"/>
      <c r="K273" s="589"/>
      <c r="L273" s="589"/>
      <c r="N273" s="589"/>
      <c r="O273" s="589"/>
      <c r="P273" s="589"/>
      <c r="Q273" s="589"/>
    </row>
    <row r="274" customHeight="1" spans="6:17">
      <c r="F274" s="589"/>
      <c r="G274" s="589"/>
      <c r="H274" s="589"/>
      <c r="I274" s="589"/>
      <c r="J274" s="589"/>
      <c r="K274" s="589"/>
      <c r="L274" s="589"/>
      <c r="N274" s="589"/>
      <c r="O274" s="589"/>
      <c r="P274" s="589"/>
      <c r="Q274" s="589"/>
    </row>
    <row r="275" customHeight="1" spans="6:17">
      <c r="F275" s="589"/>
      <c r="G275" s="589"/>
      <c r="H275" s="589"/>
      <c r="I275" s="589"/>
      <c r="J275" s="589"/>
      <c r="K275" s="589"/>
      <c r="L275" s="589"/>
      <c r="N275" s="589"/>
      <c r="O275" s="589"/>
      <c r="P275" s="589"/>
      <c r="Q275" s="589"/>
    </row>
    <row r="276" customHeight="1" spans="6:17">
      <c r="F276" s="589"/>
      <c r="G276" s="589"/>
      <c r="H276" s="589"/>
      <c r="I276" s="589"/>
      <c r="J276" s="589"/>
      <c r="K276" s="589"/>
      <c r="L276" s="589"/>
      <c r="N276" s="589"/>
      <c r="O276" s="589"/>
      <c r="P276" s="589"/>
      <c r="Q276" s="589"/>
    </row>
    <row r="277" customHeight="1" spans="6:17">
      <c r="F277" s="589"/>
      <c r="G277" s="589"/>
      <c r="H277" s="589"/>
      <c r="I277" s="589"/>
      <c r="J277" s="589"/>
      <c r="K277" s="589"/>
      <c r="L277" s="589"/>
      <c r="N277" s="589"/>
      <c r="O277" s="589"/>
      <c r="P277" s="589"/>
      <c r="Q277" s="589"/>
    </row>
    <row r="278" customHeight="1" spans="6:17">
      <c r="F278" s="589"/>
      <c r="G278" s="589"/>
      <c r="H278" s="589"/>
      <c r="I278" s="589"/>
      <c r="J278" s="589"/>
      <c r="K278" s="589"/>
      <c r="L278" s="589"/>
      <c r="N278" s="589"/>
      <c r="O278" s="589"/>
      <c r="P278" s="589"/>
      <c r="Q278" s="589"/>
    </row>
    <row r="279" customHeight="1" spans="6:17">
      <c r="F279" s="589"/>
      <c r="G279" s="589"/>
      <c r="H279" s="589"/>
      <c r="I279" s="589"/>
      <c r="J279" s="589"/>
      <c r="K279" s="589"/>
      <c r="L279" s="589"/>
      <c r="N279" s="589"/>
      <c r="O279" s="589"/>
      <c r="P279" s="589"/>
      <c r="Q279" s="589"/>
    </row>
    <row r="280" customHeight="1" spans="6:17">
      <c r="F280" s="589"/>
      <c r="G280" s="589"/>
      <c r="H280" s="589"/>
      <c r="I280" s="589"/>
      <c r="J280" s="589"/>
      <c r="K280" s="589"/>
      <c r="L280" s="589"/>
      <c r="N280" s="589"/>
      <c r="O280" s="589"/>
      <c r="P280" s="589"/>
      <c r="Q280" s="589"/>
    </row>
    <row r="281" customHeight="1" spans="6:17">
      <c r="F281" s="589"/>
      <c r="G281" s="589"/>
      <c r="H281" s="589"/>
      <c r="I281" s="589"/>
      <c r="J281" s="589"/>
      <c r="K281" s="589"/>
      <c r="L281" s="589"/>
      <c r="N281" s="589"/>
      <c r="O281" s="589"/>
      <c r="P281" s="589"/>
      <c r="Q281" s="589"/>
    </row>
    <row r="282" customHeight="1" spans="6:17">
      <c r="F282" s="589"/>
      <c r="G282" s="589"/>
      <c r="H282" s="589"/>
      <c r="I282" s="589"/>
      <c r="J282" s="589"/>
      <c r="K282" s="589"/>
      <c r="L282" s="589"/>
      <c r="N282" s="589"/>
      <c r="O282" s="589"/>
      <c r="P282" s="589"/>
      <c r="Q282" s="589"/>
    </row>
    <row r="283" customHeight="1" spans="6:17">
      <c r="F283" s="589"/>
      <c r="G283" s="589"/>
      <c r="H283" s="589"/>
      <c r="I283" s="589"/>
      <c r="J283" s="589"/>
      <c r="K283" s="589"/>
      <c r="L283" s="589"/>
      <c r="N283" s="589"/>
      <c r="O283" s="589"/>
      <c r="P283" s="589"/>
      <c r="Q283" s="589"/>
    </row>
    <row r="284" customHeight="1" spans="6:17">
      <c r="F284" s="589"/>
      <c r="G284" s="589"/>
      <c r="H284" s="589"/>
      <c r="I284" s="589"/>
      <c r="J284" s="589"/>
      <c r="K284" s="589"/>
      <c r="L284" s="589"/>
      <c r="N284" s="589"/>
      <c r="O284" s="589"/>
      <c r="P284" s="589"/>
      <c r="Q284" s="589"/>
    </row>
    <row r="285" customHeight="1" spans="6:17">
      <c r="F285" s="589"/>
      <c r="G285" s="589"/>
      <c r="H285" s="589"/>
      <c r="I285" s="589"/>
      <c r="J285" s="589"/>
      <c r="K285" s="589"/>
      <c r="L285" s="589"/>
      <c r="N285" s="589"/>
      <c r="O285" s="589"/>
      <c r="P285" s="589"/>
      <c r="Q285" s="589"/>
    </row>
    <row r="286" customHeight="1" spans="6:17">
      <c r="F286" s="589"/>
      <c r="G286" s="589"/>
      <c r="H286" s="589"/>
      <c r="I286" s="589"/>
      <c r="J286" s="589"/>
      <c r="K286" s="589"/>
      <c r="L286" s="589"/>
      <c r="N286" s="589"/>
      <c r="O286" s="589"/>
      <c r="P286" s="589"/>
      <c r="Q286" s="589"/>
    </row>
    <row r="287" customHeight="1" spans="6:17">
      <c r="F287" s="589"/>
      <c r="G287" s="589"/>
      <c r="H287" s="589"/>
      <c r="I287" s="589"/>
      <c r="J287" s="589"/>
      <c r="K287" s="589"/>
      <c r="L287" s="589"/>
      <c r="N287" s="589"/>
      <c r="O287" s="589"/>
      <c r="P287" s="589"/>
      <c r="Q287" s="589"/>
    </row>
    <row r="288" customHeight="1" spans="6:17">
      <c r="F288" s="589"/>
      <c r="G288" s="589"/>
      <c r="H288" s="589"/>
      <c r="I288" s="589"/>
      <c r="J288" s="589"/>
      <c r="K288" s="589"/>
      <c r="L288" s="589"/>
      <c r="N288" s="589"/>
      <c r="O288" s="589"/>
      <c r="P288" s="589"/>
      <c r="Q288" s="589"/>
    </row>
    <row r="289" customHeight="1" spans="6:17">
      <c r="F289" s="589"/>
      <c r="G289" s="589"/>
      <c r="H289" s="589"/>
      <c r="I289" s="589"/>
      <c r="J289" s="589"/>
      <c r="K289" s="589"/>
      <c r="L289" s="589"/>
      <c r="N289" s="589"/>
      <c r="O289" s="589"/>
      <c r="P289" s="589"/>
      <c r="Q289" s="589"/>
    </row>
    <row r="290" customHeight="1" spans="6:17">
      <c r="F290" s="589"/>
      <c r="G290" s="589"/>
      <c r="H290" s="589"/>
      <c r="I290" s="589"/>
      <c r="J290" s="589"/>
      <c r="K290" s="589"/>
      <c r="L290" s="589"/>
      <c r="N290" s="589"/>
      <c r="O290" s="589"/>
      <c r="P290" s="589"/>
      <c r="Q290" s="589"/>
    </row>
    <row r="291" customHeight="1" spans="6:17">
      <c r="F291" s="589"/>
      <c r="G291" s="589"/>
      <c r="H291" s="589"/>
      <c r="I291" s="589"/>
      <c r="J291" s="589"/>
      <c r="K291" s="589"/>
      <c r="L291" s="589"/>
      <c r="N291" s="589"/>
      <c r="O291" s="589"/>
      <c r="P291" s="589"/>
      <c r="Q291" s="589"/>
    </row>
    <row r="292" customHeight="1" spans="6:17">
      <c r="F292" s="589"/>
      <c r="G292" s="589"/>
      <c r="H292" s="589"/>
      <c r="I292" s="589"/>
      <c r="J292" s="589"/>
      <c r="K292" s="589"/>
      <c r="L292" s="589"/>
      <c r="N292" s="589"/>
      <c r="O292" s="589"/>
      <c r="P292" s="589"/>
      <c r="Q292" s="589"/>
    </row>
    <row r="293" customHeight="1" spans="6:17">
      <c r="F293" s="589"/>
      <c r="G293" s="589"/>
      <c r="H293" s="589"/>
      <c r="I293" s="589"/>
      <c r="J293" s="589"/>
      <c r="K293" s="589"/>
      <c r="L293" s="589"/>
      <c r="N293" s="589"/>
      <c r="O293" s="589"/>
      <c r="P293" s="589"/>
      <c r="Q293" s="589"/>
    </row>
    <row r="294" customHeight="1" spans="6:17">
      <c r="F294" s="589"/>
      <c r="G294" s="589"/>
      <c r="H294" s="589"/>
      <c r="I294" s="589"/>
      <c r="J294" s="589"/>
      <c r="K294" s="589"/>
      <c r="L294" s="589"/>
      <c r="N294" s="589"/>
      <c r="O294" s="589"/>
      <c r="P294" s="589"/>
      <c r="Q294" s="589"/>
    </row>
    <row r="295" customHeight="1" spans="6:17">
      <c r="F295" s="589"/>
      <c r="G295" s="589"/>
      <c r="H295" s="589"/>
      <c r="I295" s="589"/>
      <c r="J295" s="589"/>
      <c r="K295" s="589"/>
      <c r="L295" s="589"/>
      <c r="N295" s="589"/>
      <c r="O295" s="589"/>
      <c r="P295" s="589"/>
      <c r="Q295" s="589"/>
    </row>
    <row r="296" customHeight="1" spans="6:17">
      <c r="F296" s="589"/>
      <c r="G296" s="589"/>
      <c r="H296" s="589"/>
      <c r="I296" s="589"/>
      <c r="J296" s="589"/>
      <c r="K296" s="589"/>
      <c r="L296" s="589"/>
      <c r="N296" s="589"/>
      <c r="O296" s="589"/>
      <c r="P296" s="589"/>
      <c r="Q296" s="589"/>
    </row>
    <row r="297" customHeight="1" spans="6:17">
      <c r="F297" s="589"/>
      <c r="G297" s="589"/>
      <c r="H297" s="589"/>
      <c r="I297" s="589"/>
      <c r="J297" s="589"/>
      <c r="K297" s="589"/>
      <c r="L297" s="589"/>
      <c r="N297" s="589"/>
      <c r="O297" s="589"/>
      <c r="P297" s="589"/>
      <c r="Q297" s="589"/>
    </row>
    <row r="298" customHeight="1" spans="6:17">
      <c r="F298" s="589"/>
      <c r="G298" s="589"/>
      <c r="H298" s="589"/>
      <c r="I298" s="589"/>
      <c r="J298" s="589"/>
      <c r="K298" s="589"/>
      <c r="L298" s="589"/>
      <c r="N298" s="589"/>
      <c r="O298" s="589"/>
      <c r="P298" s="589"/>
      <c r="Q298" s="589"/>
    </row>
    <row r="299" customHeight="1" spans="6:17">
      <c r="F299" s="589"/>
      <c r="G299" s="589"/>
      <c r="H299" s="589"/>
      <c r="I299" s="589"/>
      <c r="J299" s="589"/>
      <c r="K299" s="589"/>
      <c r="L299" s="589"/>
      <c r="N299" s="589"/>
      <c r="O299" s="589"/>
      <c r="P299" s="589"/>
      <c r="Q299" s="589"/>
    </row>
    <row r="300" customHeight="1" spans="6:17">
      <c r="F300" s="589"/>
      <c r="G300" s="589"/>
      <c r="H300" s="589"/>
      <c r="I300" s="589"/>
      <c r="J300" s="589"/>
      <c r="K300" s="589"/>
      <c r="L300" s="589"/>
      <c r="N300" s="589"/>
      <c r="O300" s="589"/>
      <c r="P300" s="589"/>
      <c r="Q300" s="589"/>
    </row>
    <row r="301" customHeight="1" spans="6:17">
      <c r="F301" s="589"/>
      <c r="G301" s="589"/>
      <c r="H301" s="589"/>
      <c r="I301" s="589"/>
      <c r="J301" s="589"/>
      <c r="K301" s="589"/>
      <c r="L301" s="589"/>
      <c r="N301" s="589"/>
      <c r="O301" s="589"/>
      <c r="P301" s="589"/>
      <c r="Q301" s="589"/>
    </row>
    <row r="302" customHeight="1" spans="6:17">
      <c r="F302" s="589"/>
      <c r="G302" s="589"/>
      <c r="H302" s="589"/>
      <c r="I302" s="589"/>
      <c r="J302" s="589"/>
      <c r="K302" s="589"/>
      <c r="L302" s="589"/>
      <c r="N302" s="589"/>
      <c r="O302" s="589"/>
      <c r="P302" s="589"/>
      <c r="Q302" s="589"/>
    </row>
    <row r="303" customHeight="1" spans="6:17">
      <c r="F303" s="589"/>
      <c r="G303" s="589"/>
      <c r="H303" s="589"/>
      <c r="I303" s="589"/>
      <c r="J303" s="589"/>
      <c r="K303" s="589"/>
      <c r="L303" s="589"/>
      <c r="N303" s="589"/>
      <c r="O303" s="589"/>
      <c r="P303" s="589"/>
      <c r="Q303" s="589"/>
    </row>
    <row r="304" customHeight="1" spans="6:17">
      <c r="F304" s="589"/>
      <c r="G304" s="589"/>
      <c r="H304" s="589"/>
      <c r="I304" s="589"/>
      <c r="J304" s="589"/>
      <c r="K304" s="589"/>
      <c r="L304" s="589"/>
      <c r="N304" s="589"/>
      <c r="O304" s="589"/>
      <c r="P304" s="589"/>
      <c r="Q304" s="589"/>
    </row>
    <row r="305" customHeight="1" spans="6:17">
      <c r="F305" s="589"/>
      <c r="G305" s="589"/>
      <c r="H305" s="589"/>
      <c r="I305" s="589"/>
      <c r="J305" s="589"/>
      <c r="K305" s="589"/>
      <c r="L305" s="589"/>
      <c r="N305" s="589"/>
      <c r="O305" s="589"/>
      <c r="P305" s="589"/>
      <c r="Q305" s="589"/>
    </row>
    <row r="306" customHeight="1" spans="6:17">
      <c r="F306" s="589"/>
      <c r="G306" s="589"/>
      <c r="H306" s="589"/>
      <c r="I306" s="589"/>
      <c r="J306" s="589"/>
      <c r="K306" s="589"/>
      <c r="L306" s="589"/>
      <c r="N306" s="589"/>
      <c r="O306" s="589"/>
      <c r="P306" s="589"/>
      <c r="Q306" s="589"/>
    </row>
    <row r="307" customHeight="1" spans="6:17">
      <c r="F307" s="589"/>
      <c r="G307" s="589"/>
      <c r="H307" s="589"/>
      <c r="I307" s="589"/>
      <c r="J307" s="589"/>
      <c r="K307" s="589"/>
      <c r="L307" s="589"/>
      <c r="N307" s="589"/>
      <c r="O307" s="589"/>
      <c r="P307" s="589"/>
      <c r="Q307" s="589"/>
    </row>
    <row r="308" customHeight="1" spans="6:17">
      <c r="F308" s="589"/>
      <c r="G308" s="589"/>
      <c r="H308" s="589"/>
      <c r="I308" s="589"/>
      <c r="J308" s="589"/>
      <c r="K308" s="589"/>
      <c r="L308" s="589"/>
      <c r="N308" s="589"/>
      <c r="O308" s="589"/>
      <c r="P308" s="589"/>
      <c r="Q308" s="589"/>
    </row>
    <row r="309" customHeight="1" spans="6:17">
      <c r="F309" s="589"/>
      <c r="G309" s="589"/>
      <c r="H309" s="589"/>
      <c r="I309" s="589"/>
      <c r="J309" s="589"/>
      <c r="K309" s="589"/>
      <c r="L309" s="589"/>
      <c r="N309" s="589"/>
      <c r="O309" s="589"/>
      <c r="P309" s="589"/>
      <c r="Q309" s="589"/>
    </row>
    <row r="310" customHeight="1" spans="6:17">
      <c r="F310" s="589"/>
      <c r="G310" s="589"/>
      <c r="H310" s="589"/>
      <c r="I310" s="589"/>
      <c r="J310" s="589"/>
      <c r="K310" s="589"/>
      <c r="L310" s="589"/>
      <c r="N310" s="589"/>
      <c r="O310" s="589"/>
      <c r="P310" s="589"/>
      <c r="Q310" s="589"/>
    </row>
    <row r="311" customHeight="1" spans="6:17">
      <c r="F311" s="589"/>
      <c r="G311" s="589"/>
      <c r="H311" s="589"/>
      <c r="I311" s="589"/>
      <c r="J311" s="589"/>
      <c r="K311" s="589"/>
      <c r="L311" s="589"/>
      <c r="N311" s="589"/>
      <c r="O311" s="589"/>
      <c r="P311" s="589"/>
      <c r="Q311" s="589"/>
    </row>
    <row r="312" customHeight="1" spans="6:17">
      <c r="F312" s="589"/>
      <c r="G312" s="589"/>
      <c r="H312" s="589"/>
      <c r="I312" s="589"/>
      <c r="J312" s="589"/>
      <c r="K312" s="589"/>
      <c r="L312" s="589"/>
      <c r="N312" s="589"/>
      <c r="O312" s="589"/>
      <c r="P312" s="589"/>
      <c r="Q312" s="589"/>
    </row>
    <row r="313" customHeight="1" spans="6:17">
      <c r="F313" s="589"/>
      <c r="G313" s="589"/>
      <c r="H313" s="589"/>
      <c r="I313" s="589"/>
      <c r="J313" s="589"/>
      <c r="K313" s="589"/>
      <c r="L313" s="589"/>
      <c r="N313" s="589"/>
      <c r="O313" s="589"/>
      <c r="P313" s="589"/>
      <c r="Q313" s="589"/>
    </row>
    <row r="314" customHeight="1" spans="6:17">
      <c r="F314" s="589"/>
      <c r="G314" s="589"/>
      <c r="H314" s="589"/>
      <c r="I314" s="589"/>
      <c r="J314" s="589"/>
      <c r="K314" s="589"/>
      <c r="L314" s="589"/>
      <c r="N314" s="589"/>
      <c r="O314" s="589"/>
      <c r="P314" s="589"/>
      <c r="Q314" s="589"/>
    </row>
    <row r="315" customHeight="1" spans="6:17">
      <c r="F315" s="589"/>
      <c r="G315" s="589"/>
      <c r="H315" s="589"/>
      <c r="I315" s="589"/>
      <c r="J315" s="589"/>
      <c r="K315" s="589"/>
      <c r="L315" s="589"/>
      <c r="N315" s="589"/>
      <c r="O315" s="589"/>
      <c r="P315" s="589"/>
      <c r="Q315" s="589"/>
    </row>
    <row r="316" customHeight="1" spans="6:17">
      <c r="F316" s="589"/>
      <c r="G316" s="589"/>
      <c r="H316" s="589"/>
      <c r="I316" s="589"/>
      <c r="J316" s="589"/>
      <c r="K316" s="589"/>
      <c r="L316" s="589"/>
      <c r="N316" s="589"/>
      <c r="O316" s="589"/>
      <c r="P316" s="589"/>
      <c r="Q316" s="589"/>
    </row>
    <row r="317" customHeight="1" spans="6:17">
      <c r="F317" s="589"/>
      <c r="G317" s="589"/>
      <c r="H317" s="589"/>
      <c r="I317" s="589"/>
      <c r="J317" s="589"/>
      <c r="K317" s="589"/>
      <c r="L317" s="589"/>
      <c r="N317" s="589"/>
      <c r="O317" s="589"/>
      <c r="P317" s="589"/>
      <c r="Q317" s="589"/>
    </row>
    <row r="318" customHeight="1" spans="6:17">
      <c r="F318" s="589"/>
      <c r="G318" s="589"/>
      <c r="H318" s="589"/>
      <c r="I318" s="589"/>
      <c r="J318" s="589"/>
      <c r="K318" s="589"/>
      <c r="L318" s="589"/>
      <c r="N318" s="589"/>
      <c r="O318" s="589"/>
      <c r="P318" s="589"/>
      <c r="Q318" s="589"/>
    </row>
    <row r="319" customHeight="1" spans="6:17">
      <c r="F319" s="589"/>
      <c r="G319" s="589"/>
      <c r="H319" s="589"/>
      <c r="I319" s="589"/>
      <c r="J319" s="589"/>
      <c r="K319" s="589"/>
      <c r="L319" s="589"/>
      <c r="N319" s="589"/>
      <c r="O319" s="589"/>
      <c r="P319" s="589"/>
      <c r="Q319" s="589"/>
    </row>
    <row r="320" customHeight="1" spans="6:17">
      <c r="F320" s="589"/>
      <c r="G320" s="589"/>
      <c r="H320" s="589"/>
      <c r="I320" s="589"/>
      <c r="J320" s="589"/>
      <c r="K320" s="589"/>
      <c r="L320" s="589"/>
      <c r="N320" s="589"/>
      <c r="O320" s="589"/>
      <c r="P320" s="589"/>
      <c r="Q320" s="589"/>
    </row>
    <row r="321" customHeight="1" spans="6:17">
      <c r="F321" s="589"/>
      <c r="G321" s="589"/>
      <c r="H321" s="589"/>
      <c r="I321" s="589"/>
      <c r="J321" s="589"/>
      <c r="K321" s="589"/>
      <c r="L321" s="589"/>
      <c r="N321" s="589"/>
      <c r="O321" s="589"/>
      <c r="P321" s="589"/>
      <c r="Q321" s="589"/>
    </row>
    <row r="322" customHeight="1" spans="6:17">
      <c r="F322" s="589"/>
      <c r="G322" s="589"/>
      <c r="H322" s="589"/>
      <c r="I322" s="589"/>
      <c r="J322" s="589"/>
      <c r="K322" s="589"/>
      <c r="L322" s="589"/>
      <c r="N322" s="589"/>
      <c r="O322" s="589"/>
      <c r="P322" s="589"/>
      <c r="Q322" s="589"/>
    </row>
    <row r="323" customHeight="1" spans="6:17">
      <c r="F323" s="589"/>
      <c r="G323" s="589"/>
      <c r="H323" s="589"/>
      <c r="I323" s="589"/>
      <c r="J323" s="589"/>
      <c r="K323" s="589"/>
      <c r="L323" s="589"/>
      <c r="N323" s="589"/>
      <c r="O323" s="589"/>
      <c r="P323" s="589"/>
      <c r="Q323" s="589"/>
    </row>
    <row r="324" customHeight="1" spans="6:17">
      <c r="F324" s="589"/>
      <c r="G324" s="589"/>
      <c r="H324" s="589"/>
      <c r="I324" s="589"/>
      <c r="J324" s="589"/>
      <c r="K324" s="589"/>
      <c r="L324" s="589"/>
      <c r="N324" s="589"/>
      <c r="O324" s="589"/>
      <c r="P324" s="589"/>
      <c r="Q324" s="589"/>
    </row>
    <row r="325" customHeight="1" spans="6:17">
      <c r="F325" s="589"/>
      <c r="G325" s="589"/>
      <c r="H325" s="589"/>
      <c r="I325" s="589"/>
      <c r="J325" s="589"/>
      <c r="K325" s="589"/>
      <c r="L325" s="589"/>
      <c r="N325" s="589"/>
      <c r="O325" s="589"/>
      <c r="P325" s="589"/>
      <c r="Q325" s="589"/>
    </row>
    <row r="326" customHeight="1" spans="6:17">
      <c r="F326" s="589"/>
      <c r="G326" s="589"/>
      <c r="H326" s="589"/>
      <c r="I326" s="589"/>
      <c r="J326" s="589"/>
      <c r="K326" s="589"/>
      <c r="L326" s="589"/>
      <c r="N326" s="589"/>
      <c r="O326" s="589"/>
      <c r="P326" s="589"/>
      <c r="Q326" s="589"/>
    </row>
    <row r="327" customHeight="1" spans="6:17">
      <c r="F327" s="589"/>
      <c r="G327" s="589"/>
      <c r="H327" s="589"/>
      <c r="I327" s="589"/>
      <c r="J327" s="589"/>
      <c r="K327" s="589"/>
      <c r="L327" s="589"/>
      <c r="N327" s="589"/>
      <c r="O327" s="589"/>
      <c r="P327" s="589"/>
      <c r="Q327" s="589"/>
    </row>
    <row r="328" customHeight="1" spans="6:17">
      <c r="F328" s="589"/>
      <c r="G328" s="589"/>
      <c r="H328" s="589"/>
      <c r="I328" s="589"/>
      <c r="J328" s="589"/>
      <c r="K328" s="589"/>
      <c r="L328" s="589"/>
      <c r="N328" s="589"/>
      <c r="O328" s="589"/>
      <c r="P328" s="589"/>
      <c r="Q328" s="589"/>
    </row>
    <row r="329" customHeight="1" spans="6:17">
      <c r="F329" s="589"/>
      <c r="G329" s="589"/>
      <c r="H329" s="589"/>
      <c r="I329" s="589"/>
      <c r="J329" s="589"/>
      <c r="K329" s="589"/>
      <c r="L329" s="589"/>
      <c r="N329" s="589"/>
      <c r="O329" s="589"/>
      <c r="P329" s="589"/>
      <c r="Q329" s="589"/>
    </row>
    <row r="330" customHeight="1" spans="6:17">
      <c r="F330" s="589"/>
      <c r="G330" s="589"/>
      <c r="H330" s="589"/>
      <c r="I330" s="589"/>
      <c r="J330" s="589"/>
      <c r="K330" s="589"/>
      <c r="L330" s="589"/>
      <c r="N330" s="589"/>
      <c r="O330" s="589"/>
      <c r="P330" s="589"/>
      <c r="Q330" s="589"/>
    </row>
    <row r="331" customHeight="1" spans="6:17">
      <c r="F331" s="589"/>
      <c r="G331" s="589"/>
      <c r="H331" s="589"/>
      <c r="I331" s="589"/>
      <c r="J331" s="589"/>
      <c r="K331" s="589"/>
      <c r="L331" s="589"/>
      <c r="N331" s="589"/>
      <c r="O331" s="589"/>
      <c r="P331" s="589"/>
      <c r="Q331" s="589"/>
    </row>
    <row r="332" customHeight="1" spans="6:17">
      <c r="F332" s="589"/>
      <c r="G332" s="589"/>
      <c r="H332" s="589"/>
      <c r="I332" s="589"/>
      <c r="J332" s="589"/>
      <c r="K332" s="589"/>
      <c r="L332" s="589"/>
      <c r="N332" s="589"/>
      <c r="O332" s="589"/>
      <c r="P332" s="589"/>
      <c r="Q332" s="589"/>
    </row>
    <row r="333" customHeight="1" spans="6:17">
      <c r="F333" s="589"/>
      <c r="G333" s="589"/>
      <c r="H333" s="589"/>
      <c r="I333" s="589"/>
      <c r="J333" s="589"/>
      <c r="K333" s="589"/>
      <c r="L333" s="589"/>
      <c r="N333" s="589"/>
      <c r="O333" s="589"/>
      <c r="P333" s="589"/>
      <c r="Q333" s="589"/>
    </row>
    <row r="334" customHeight="1" spans="6:17">
      <c r="F334" s="589"/>
      <c r="G334" s="589"/>
      <c r="H334" s="589"/>
      <c r="I334" s="589"/>
      <c r="J334" s="589"/>
      <c r="K334" s="589"/>
      <c r="L334" s="589"/>
      <c r="N334" s="589"/>
      <c r="O334" s="589"/>
      <c r="P334" s="589"/>
      <c r="Q334" s="589"/>
    </row>
    <row r="335" customHeight="1" spans="6:17">
      <c r="F335" s="589"/>
      <c r="G335" s="589"/>
      <c r="H335" s="589"/>
      <c r="I335" s="589"/>
      <c r="J335" s="589"/>
      <c r="K335" s="589"/>
      <c r="L335" s="589"/>
      <c r="N335" s="589"/>
      <c r="O335" s="589"/>
      <c r="P335" s="589"/>
      <c r="Q335" s="589"/>
    </row>
    <row r="336" customHeight="1" spans="6:17">
      <c r="F336" s="589"/>
      <c r="G336" s="589"/>
      <c r="H336" s="589"/>
      <c r="I336" s="589"/>
      <c r="J336" s="589"/>
      <c r="K336" s="589"/>
      <c r="L336" s="589"/>
      <c r="N336" s="589"/>
      <c r="O336" s="589"/>
      <c r="P336" s="589"/>
      <c r="Q336" s="589"/>
    </row>
    <row r="337" customHeight="1" spans="6:17">
      <c r="F337" s="589"/>
      <c r="G337" s="589"/>
      <c r="H337" s="589"/>
      <c r="I337" s="589"/>
      <c r="J337" s="589"/>
      <c r="K337" s="589"/>
      <c r="L337" s="589"/>
      <c r="N337" s="589"/>
      <c r="O337" s="589"/>
      <c r="P337" s="589"/>
      <c r="Q337" s="589"/>
    </row>
    <row r="338" customHeight="1" spans="6:17">
      <c r="F338" s="589"/>
      <c r="G338" s="589"/>
      <c r="H338" s="589"/>
      <c r="I338" s="589"/>
      <c r="J338" s="589"/>
      <c r="K338" s="589"/>
      <c r="L338" s="589"/>
      <c r="N338" s="589"/>
      <c r="O338" s="589"/>
      <c r="P338" s="589"/>
      <c r="Q338" s="589"/>
    </row>
    <row r="339" customHeight="1" spans="6:17">
      <c r="F339" s="589"/>
      <c r="G339" s="589"/>
      <c r="H339" s="589"/>
      <c r="I339" s="589"/>
      <c r="J339" s="589"/>
      <c r="K339" s="589"/>
      <c r="L339" s="589"/>
      <c r="N339" s="589"/>
      <c r="O339" s="589"/>
      <c r="P339" s="589"/>
      <c r="Q339" s="589"/>
    </row>
    <row r="340" customHeight="1" spans="6:17">
      <c r="F340" s="589"/>
      <c r="G340" s="589"/>
      <c r="H340" s="589"/>
      <c r="I340" s="589"/>
      <c r="J340" s="589"/>
      <c r="K340" s="589"/>
      <c r="L340" s="589"/>
      <c r="N340" s="589"/>
      <c r="O340" s="589"/>
      <c r="P340" s="589"/>
      <c r="Q340" s="589"/>
    </row>
    <row r="341" customHeight="1" spans="6:17">
      <c r="F341" s="589"/>
      <c r="G341" s="589"/>
      <c r="H341" s="589"/>
      <c r="I341" s="589"/>
      <c r="J341" s="589"/>
      <c r="K341" s="589"/>
      <c r="L341" s="589"/>
      <c r="N341" s="589"/>
      <c r="O341" s="589"/>
      <c r="P341" s="589"/>
      <c r="Q341" s="589"/>
    </row>
    <row r="342" customHeight="1" spans="6:17">
      <c r="F342" s="589"/>
      <c r="G342" s="589"/>
      <c r="H342" s="589"/>
      <c r="I342" s="589"/>
      <c r="J342" s="589"/>
      <c r="K342" s="589"/>
      <c r="L342" s="589"/>
      <c r="N342" s="589"/>
      <c r="O342" s="589"/>
      <c r="P342" s="589"/>
      <c r="Q342" s="589"/>
    </row>
    <row r="343" customHeight="1" spans="6:17">
      <c r="F343" s="589"/>
      <c r="G343" s="589"/>
      <c r="H343" s="589"/>
      <c r="I343" s="589"/>
      <c r="J343" s="589"/>
      <c r="K343" s="589"/>
      <c r="L343" s="589"/>
      <c r="N343" s="589"/>
      <c r="O343" s="589"/>
      <c r="P343" s="589"/>
      <c r="Q343" s="589"/>
    </row>
    <row r="344" customHeight="1" spans="6:17">
      <c r="F344" s="589"/>
      <c r="G344" s="589"/>
      <c r="H344" s="589"/>
      <c r="I344" s="589"/>
      <c r="J344" s="589"/>
      <c r="K344" s="589"/>
      <c r="L344" s="589"/>
      <c r="N344" s="589"/>
      <c r="O344" s="589"/>
      <c r="P344" s="589"/>
      <c r="Q344" s="589"/>
    </row>
    <row r="345" customHeight="1" spans="6:17">
      <c r="F345" s="589"/>
      <c r="G345" s="589"/>
      <c r="H345" s="589"/>
      <c r="I345" s="589"/>
      <c r="J345" s="589"/>
      <c r="K345" s="589"/>
      <c r="L345" s="589"/>
      <c r="N345" s="589"/>
      <c r="O345" s="589"/>
      <c r="P345" s="589"/>
      <c r="Q345" s="589"/>
    </row>
    <row r="346" customHeight="1" spans="6:17">
      <c r="F346" s="589"/>
      <c r="G346" s="589"/>
      <c r="H346" s="589"/>
      <c r="I346" s="589"/>
      <c r="J346" s="589"/>
      <c r="K346" s="589"/>
      <c r="L346" s="589"/>
      <c r="N346" s="589"/>
      <c r="O346" s="589"/>
      <c r="P346" s="589"/>
      <c r="Q346" s="589"/>
    </row>
    <row r="347" customHeight="1" spans="6:17">
      <c r="F347" s="589"/>
      <c r="G347" s="589"/>
      <c r="H347" s="589"/>
      <c r="I347" s="589"/>
      <c r="J347" s="589"/>
      <c r="K347" s="589"/>
      <c r="L347" s="589"/>
      <c r="N347" s="589"/>
      <c r="O347" s="589"/>
      <c r="P347" s="589"/>
      <c r="Q347" s="589"/>
    </row>
    <row r="348" customHeight="1" spans="6:17">
      <c r="F348" s="589"/>
      <c r="G348" s="589"/>
      <c r="H348" s="589"/>
      <c r="I348" s="589"/>
      <c r="J348" s="589"/>
      <c r="K348" s="589"/>
      <c r="L348" s="589"/>
      <c r="N348" s="589"/>
      <c r="O348" s="589"/>
      <c r="P348" s="589"/>
      <c r="Q348" s="589"/>
    </row>
    <row r="349" customHeight="1" spans="6:17">
      <c r="F349" s="589"/>
      <c r="G349" s="589"/>
      <c r="H349" s="589"/>
      <c r="I349" s="589"/>
      <c r="J349" s="589"/>
      <c r="K349" s="589"/>
      <c r="L349" s="589"/>
      <c r="N349" s="589"/>
      <c r="O349" s="589"/>
      <c r="P349" s="589"/>
      <c r="Q349" s="589"/>
    </row>
    <row r="350" customHeight="1" spans="6:17">
      <c r="F350" s="589"/>
      <c r="G350" s="589"/>
      <c r="H350" s="589"/>
      <c r="I350" s="589"/>
      <c r="J350" s="589"/>
      <c r="K350" s="589"/>
      <c r="L350" s="589"/>
      <c r="N350" s="589"/>
      <c r="O350" s="589"/>
      <c r="P350" s="589"/>
      <c r="Q350" s="589"/>
    </row>
    <row r="351" customHeight="1" spans="6:17">
      <c r="F351" s="589"/>
      <c r="G351" s="589"/>
      <c r="H351" s="589"/>
      <c r="I351" s="589"/>
      <c r="J351" s="589"/>
      <c r="K351" s="589"/>
      <c r="L351" s="589"/>
      <c r="N351" s="589"/>
      <c r="O351" s="589"/>
      <c r="P351" s="589"/>
      <c r="Q351" s="589"/>
    </row>
    <row r="352" customHeight="1" spans="6:17">
      <c r="F352" s="589"/>
      <c r="G352" s="589"/>
      <c r="H352" s="589"/>
      <c r="I352" s="589"/>
      <c r="J352" s="589"/>
      <c r="K352" s="589"/>
      <c r="L352" s="589"/>
      <c r="N352" s="589"/>
      <c r="O352" s="589"/>
      <c r="P352" s="589"/>
      <c r="Q352" s="589"/>
    </row>
    <row r="353" customHeight="1" spans="6:17">
      <c r="F353" s="589"/>
      <c r="G353" s="589"/>
      <c r="H353" s="589"/>
      <c r="I353" s="589"/>
      <c r="J353" s="589"/>
      <c r="K353" s="589"/>
      <c r="L353" s="589"/>
      <c r="N353" s="589"/>
      <c r="O353" s="589"/>
      <c r="P353" s="589"/>
      <c r="Q353" s="589"/>
    </row>
    <row r="354" customHeight="1" spans="6:17">
      <c r="F354" s="589"/>
      <c r="G354" s="589"/>
      <c r="H354" s="589"/>
      <c r="I354" s="589"/>
      <c r="J354" s="589"/>
      <c r="K354" s="589"/>
      <c r="L354" s="589"/>
      <c r="N354" s="589"/>
      <c r="O354" s="589"/>
      <c r="P354" s="589"/>
      <c r="Q354" s="589"/>
    </row>
    <row r="355" customHeight="1" spans="6:17">
      <c r="F355" s="589"/>
      <c r="G355" s="589"/>
      <c r="H355" s="589"/>
      <c r="I355" s="589"/>
      <c r="J355" s="589"/>
      <c r="K355" s="589"/>
      <c r="L355" s="589"/>
      <c r="N355" s="589"/>
      <c r="O355" s="589"/>
      <c r="P355" s="589"/>
      <c r="Q355" s="589"/>
    </row>
    <row r="356" customHeight="1" spans="6:17">
      <c r="F356" s="589"/>
      <c r="G356" s="589"/>
      <c r="H356" s="589"/>
      <c r="I356" s="589"/>
      <c r="J356" s="589"/>
      <c r="K356" s="589"/>
      <c r="L356" s="589"/>
      <c r="N356" s="589"/>
      <c r="O356" s="589"/>
      <c r="P356" s="589"/>
      <c r="Q356" s="589"/>
    </row>
    <row r="357" customHeight="1" spans="6:17">
      <c r="F357" s="589"/>
      <c r="G357" s="589"/>
      <c r="H357" s="589"/>
      <c r="I357" s="589"/>
      <c r="J357" s="589"/>
      <c r="K357" s="589"/>
      <c r="L357" s="589"/>
      <c r="N357" s="589"/>
      <c r="O357" s="589"/>
      <c r="P357" s="589"/>
      <c r="Q357" s="589"/>
    </row>
    <row r="358" customHeight="1" spans="6:17">
      <c r="F358" s="589"/>
      <c r="G358" s="589"/>
      <c r="H358" s="589"/>
      <c r="I358" s="589"/>
      <c r="J358" s="589"/>
      <c r="K358" s="589"/>
      <c r="L358" s="589"/>
      <c r="N358" s="589"/>
      <c r="O358" s="589"/>
      <c r="P358" s="589"/>
      <c r="Q358" s="589"/>
    </row>
    <row r="359" customHeight="1" spans="6:17">
      <c r="F359" s="589"/>
      <c r="G359" s="589"/>
      <c r="H359" s="589"/>
      <c r="I359" s="589"/>
      <c r="J359" s="589"/>
      <c r="K359" s="589"/>
      <c r="L359" s="589"/>
      <c r="N359" s="589"/>
      <c r="O359" s="589"/>
      <c r="P359" s="589"/>
      <c r="Q359" s="589"/>
    </row>
    <row r="360" customHeight="1" spans="6:17">
      <c r="F360" s="589"/>
      <c r="G360" s="589"/>
      <c r="H360" s="589"/>
      <c r="I360" s="589"/>
      <c r="J360" s="589"/>
      <c r="K360" s="589"/>
      <c r="L360" s="589"/>
      <c r="N360" s="589"/>
      <c r="O360" s="589"/>
      <c r="P360" s="589"/>
      <c r="Q360" s="589"/>
    </row>
    <row r="361" customHeight="1" spans="6:17">
      <c r="F361" s="589"/>
      <c r="G361" s="589"/>
      <c r="H361" s="589"/>
      <c r="I361" s="589"/>
      <c r="J361" s="589"/>
      <c r="K361" s="589"/>
      <c r="L361" s="589"/>
      <c r="N361" s="589"/>
      <c r="O361" s="589"/>
      <c r="P361" s="589"/>
      <c r="Q361" s="589"/>
    </row>
    <row r="362" customHeight="1" spans="6:17">
      <c r="F362" s="589"/>
      <c r="G362" s="589"/>
      <c r="H362" s="589"/>
      <c r="I362" s="589"/>
      <c r="J362" s="589"/>
      <c r="K362" s="589"/>
      <c r="L362" s="589"/>
      <c r="N362" s="589"/>
      <c r="O362" s="589"/>
      <c r="P362" s="589"/>
      <c r="Q362" s="589"/>
    </row>
    <row r="363" customHeight="1" spans="6:17">
      <c r="F363" s="589"/>
      <c r="G363" s="589"/>
      <c r="H363" s="589"/>
      <c r="I363" s="589"/>
      <c r="J363" s="589"/>
      <c r="K363" s="589"/>
      <c r="L363" s="589"/>
      <c r="N363" s="589"/>
      <c r="O363" s="589"/>
      <c r="P363" s="589"/>
      <c r="Q363" s="589"/>
    </row>
    <row r="364" customHeight="1" spans="6:17">
      <c r="F364" s="589"/>
      <c r="G364" s="589"/>
      <c r="H364" s="589"/>
      <c r="I364" s="589"/>
      <c r="J364" s="589"/>
      <c r="K364" s="589"/>
      <c r="L364" s="589"/>
      <c r="N364" s="589"/>
      <c r="O364" s="589"/>
      <c r="P364" s="589"/>
      <c r="Q364" s="589"/>
    </row>
    <row r="365" customHeight="1" spans="6:17">
      <c r="F365" s="589"/>
      <c r="G365" s="589"/>
      <c r="H365" s="589"/>
      <c r="I365" s="589"/>
      <c r="J365" s="589"/>
      <c r="K365" s="589"/>
      <c r="L365" s="589"/>
      <c r="N365" s="589"/>
      <c r="O365" s="589"/>
      <c r="P365" s="589"/>
      <c r="Q365" s="589"/>
    </row>
    <row r="366" customHeight="1" spans="6:17">
      <c r="F366" s="589"/>
      <c r="G366" s="589"/>
      <c r="H366" s="589"/>
      <c r="I366" s="589"/>
      <c r="J366" s="589"/>
      <c r="K366" s="589"/>
      <c r="L366" s="589"/>
      <c r="N366" s="589"/>
      <c r="O366" s="589"/>
      <c r="P366" s="589"/>
      <c r="Q366" s="589"/>
    </row>
    <row r="367" customHeight="1" spans="6:17">
      <c r="F367" s="589"/>
      <c r="G367" s="589"/>
      <c r="H367" s="589"/>
      <c r="I367" s="589"/>
      <c r="J367" s="589"/>
      <c r="K367" s="589"/>
      <c r="L367" s="589"/>
      <c r="N367" s="589"/>
      <c r="O367" s="589"/>
      <c r="P367" s="589"/>
      <c r="Q367" s="589"/>
    </row>
    <row r="368" customHeight="1" spans="6:17">
      <c r="F368" s="589"/>
      <c r="G368" s="589"/>
      <c r="H368" s="589"/>
      <c r="I368" s="589"/>
      <c r="J368" s="589"/>
      <c r="K368" s="589"/>
      <c r="L368" s="589"/>
      <c r="N368" s="589"/>
      <c r="O368" s="589"/>
      <c r="P368" s="589"/>
      <c r="Q368" s="589"/>
    </row>
    <row r="369" customHeight="1" spans="6:17">
      <c r="F369" s="589"/>
      <c r="G369" s="589"/>
      <c r="H369" s="589"/>
      <c r="I369" s="589"/>
      <c r="J369" s="589"/>
      <c r="K369" s="589"/>
      <c r="L369" s="589"/>
      <c r="N369" s="589"/>
      <c r="O369" s="589"/>
      <c r="P369" s="589"/>
      <c r="Q369" s="589"/>
    </row>
    <row r="370" customHeight="1" spans="6:17">
      <c r="F370" s="589"/>
      <c r="G370" s="589"/>
      <c r="H370" s="589"/>
      <c r="I370" s="589"/>
      <c r="J370" s="589"/>
      <c r="K370" s="589"/>
      <c r="L370" s="589"/>
      <c r="N370" s="589"/>
      <c r="O370" s="589"/>
      <c r="P370" s="589"/>
      <c r="Q370" s="589"/>
    </row>
    <row r="371" customHeight="1" spans="6:17">
      <c r="F371" s="589"/>
      <c r="G371" s="589"/>
      <c r="H371" s="589"/>
      <c r="I371" s="589"/>
      <c r="J371" s="589"/>
      <c r="K371" s="589"/>
      <c r="L371" s="589"/>
      <c r="N371" s="589"/>
      <c r="O371" s="589"/>
      <c r="P371" s="589"/>
      <c r="Q371" s="589"/>
    </row>
    <row r="372" customHeight="1" spans="6:17">
      <c r="F372" s="589"/>
      <c r="G372" s="589"/>
      <c r="H372" s="589"/>
      <c r="I372" s="589"/>
      <c r="J372" s="589"/>
      <c r="K372" s="589"/>
      <c r="L372" s="589"/>
      <c r="N372" s="589"/>
      <c r="O372" s="589"/>
      <c r="P372" s="589"/>
      <c r="Q372" s="589"/>
    </row>
    <row r="373" customHeight="1" spans="6:17">
      <c r="F373" s="589"/>
      <c r="G373" s="589"/>
      <c r="H373" s="589"/>
      <c r="I373" s="589"/>
      <c r="J373" s="589"/>
      <c r="K373" s="589"/>
      <c r="L373" s="589"/>
      <c r="N373" s="589"/>
      <c r="O373" s="589"/>
      <c r="P373" s="589"/>
      <c r="Q373" s="589"/>
    </row>
    <row r="374" customHeight="1" spans="6:17">
      <c r="F374" s="589"/>
      <c r="G374" s="589"/>
      <c r="H374" s="589"/>
      <c r="I374" s="589"/>
      <c r="J374" s="589"/>
      <c r="K374" s="589"/>
      <c r="L374" s="589"/>
      <c r="N374" s="589"/>
      <c r="O374" s="589"/>
      <c r="P374" s="589"/>
      <c r="Q374" s="589"/>
    </row>
    <row r="375" customHeight="1" spans="6:17">
      <c r="F375" s="589"/>
      <c r="G375" s="589"/>
      <c r="H375" s="589"/>
      <c r="I375" s="589"/>
      <c r="J375" s="589"/>
      <c r="K375" s="589"/>
      <c r="L375" s="589"/>
      <c r="N375" s="589"/>
      <c r="O375" s="589"/>
      <c r="P375" s="589"/>
      <c r="Q375" s="589"/>
    </row>
    <row r="376" customHeight="1" spans="6:17">
      <c r="F376" s="589"/>
      <c r="G376" s="589"/>
      <c r="H376" s="589"/>
      <c r="I376" s="589"/>
      <c r="J376" s="589"/>
      <c r="K376" s="589"/>
      <c r="L376" s="589"/>
      <c r="N376" s="589"/>
      <c r="O376" s="589"/>
      <c r="P376" s="589"/>
      <c r="Q376" s="589"/>
    </row>
    <row r="377" customHeight="1" spans="6:17">
      <c r="F377" s="589"/>
      <c r="G377" s="589"/>
      <c r="H377" s="589"/>
      <c r="I377" s="589"/>
      <c r="J377" s="589"/>
      <c r="K377" s="589"/>
      <c r="L377" s="589"/>
      <c r="N377" s="589"/>
      <c r="O377" s="589"/>
      <c r="P377" s="589"/>
      <c r="Q377" s="589"/>
    </row>
    <row r="378" customHeight="1" spans="6:17">
      <c r="F378" s="589"/>
      <c r="G378" s="589"/>
      <c r="H378" s="589"/>
      <c r="I378" s="589"/>
      <c r="J378" s="589"/>
      <c r="K378" s="589"/>
      <c r="L378" s="589"/>
      <c r="N378" s="589"/>
      <c r="O378" s="589"/>
      <c r="P378" s="589"/>
      <c r="Q378" s="589"/>
    </row>
    <row r="379" customHeight="1" spans="6:17">
      <c r="F379" s="589"/>
      <c r="G379" s="589"/>
      <c r="H379" s="589"/>
      <c r="I379" s="589"/>
      <c r="J379" s="589"/>
      <c r="K379" s="589"/>
      <c r="L379" s="589"/>
      <c r="N379" s="589"/>
      <c r="O379" s="589"/>
      <c r="P379" s="589"/>
      <c r="Q379" s="589"/>
    </row>
    <row r="380" customHeight="1" spans="6:17">
      <c r="F380" s="589"/>
      <c r="G380" s="589"/>
      <c r="H380" s="589"/>
      <c r="I380" s="589"/>
      <c r="J380" s="589"/>
      <c r="K380" s="589"/>
      <c r="L380" s="589"/>
      <c r="N380" s="589"/>
      <c r="O380" s="589"/>
      <c r="P380" s="589"/>
      <c r="Q380" s="589"/>
    </row>
    <row r="381" customHeight="1" spans="6:17">
      <c r="F381" s="589"/>
      <c r="G381" s="589"/>
      <c r="H381" s="589"/>
      <c r="I381" s="589"/>
      <c r="J381" s="589"/>
      <c r="K381" s="589"/>
      <c r="L381" s="589"/>
      <c r="N381" s="589"/>
      <c r="O381" s="589"/>
      <c r="P381" s="589"/>
      <c r="Q381" s="589"/>
    </row>
    <row r="382" customHeight="1" spans="6:17">
      <c r="F382" s="589"/>
      <c r="G382" s="589"/>
      <c r="H382" s="589"/>
      <c r="I382" s="589"/>
      <c r="J382" s="589"/>
      <c r="K382" s="589"/>
      <c r="L382" s="589"/>
      <c r="N382" s="589"/>
      <c r="O382" s="589"/>
      <c r="P382" s="589"/>
      <c r="Q382" s="589"/>
    </row>
    <row r="383" customHeight="1" spans="6:17">
      <c r="F383" s="589"/>
      <c r="G383" s="589"/>
      <c r="H383" s="589"/>
      <c r="I383" s="589"/>
      <c r="J383" s="589"/>
      <c r="K383" s="589"/>
      <c r="L383" s="589"/>
      <c r="N383" s="589"/>
      <c r="O383" s="589"/>
      <c r="P383" s="589"/>
      <c r="Q383" s="589"/>
    </row>
    <row r="384" customHeight="1" spans="6:17">
      <c r="F384" s="589"/>
      <c r="G384" s="589"/>
      <c r="H384" s="589"/>
      <c r="I384" s="589"/>
      <c r="J384" s="589"/>
      <c r="K384" s="589"/>
      <c r="L384" s="589"/>
      <c r="N384" s="589"/>
      <c r="O384" s="589"/>
      <c r="P384" s="589"/>
      <c r="Q384" s="589"/>
    </row>
    <row r="385" customHeight="1" spans="6:17">
      <c r="F385" s="589"/>
      <c r="G385" s="589"/>
      <c r="H385" s="589"/>
      <c r="I385" s="589"/>
      <c r="J385" s="589"/>
      <c r="K385" s="589"/>
      <c r="L385" s="589"/>
      <c r="N385" s="589"/>
      <c r="O385" s="589"/>
      <c r="P385" s="589"/>
      <c r="Q385" s="589"/>
    </row>
    <row r="386" customHeight="1" spans="6:17">
      <c r="F386" s="589"/>
      <c r="G386" s="589"/>
      <c r="H386" s="589"/>
      <c r="I386" s="589"/>
      <c r="J386" s="589"/>
      <c r="K386" s="589"/>
      <c r="L386" s="589"/>
      <c r="N386" s="589"/>
      <c r="O386" s="589"/>
      <c r="P386" s="589"/>
      <c r="Q386" s="589"/>
    </row>
    <row r="387" customHeight="1" spans="6:17">
      <c r="F387" s="589"/>
      <c r="G387" s="589"/>
      <c r="H387" s="589"/>
      <c r="I387" s="589"/>
      <c r="J387" s="589"/>
      <c r="K387" s="589"/>
      <c r="L387" s="589"/>
      <c r="N387" s="589"/>
      <c r="O387" s="589"/>
      <c r="P387" s="589"/>
      <c r="Q387" s="589"/>
    </row>
    <row r="388" customHeight="1" spans="6:17">
      <c r="F388" s="589"/>
      <c r="G388" s="589"/>
      <c r="H388" s="589"/>
      <c r="I388" s="589"/>
      <c r="J388" s="589"/>
      <c r="K388" s="589"/>
      <c r="L388" s="589"/>
      <c r="N388" s="589"/>
      <c r="O388" s="589"/>
      <c r="P388" s="589"/>
      <c r="Q388" s="589"/>
    </row>
    <row r="389" customHeight="1" spans="6:17">
      <c r="F389" s="589"/>
      <c r="G389" s="589"/>
      <c r="H389" s="589"/>
      <c r="I389" s="589"/>
      <c r="J389" s="589"/>
      <c r="K389" s="589"/>
      <c r="L389" s="589"/>
      <c r="N389" s="589"/>
      <c r="O389" s="589"/>
      <c r="P389" s="589"/>
      <c r="Q389" s="589"/>
    </row>
    <row r="390" customHeight="1" spans="6:17">
      <c r="F390" s="589"/>
      <c r="G390" s="589"/>
      <c r="H390" s="589"/>
      <c r="I390" s="589"/>
      <c r="J390" s="589"/>
      <c r="K390" s="589"/>
      <c r="L390" s="589"/>
      <c r="N390" s="589"/>
      <c r="O390" s="589"/>
      <c r="P390" s="589"/>
      <c r="Q390" s="589"/>
    </row>
    <row r="391" customHeight="1" spans="6:17">
      <c r="F391" s="589"/>
      <c r="G391" s="589"/>
      <c r="H391" s="589"/>
      <c r="I391" s="589"/>
      <c r="J391" s="589"/>
      <c r="K391" s="589"/>
      <c r="L391" s="589"/>
      <c r="N391" s="589"/>
      <c r="O391" s="589"/>
      <c r="P391" s="589"/>
      <c r="Q391" s="589"/>
    </row>
    <row r="392" customHeight="1" spans="6:17">
      <c r="F392" s="589"/>
      <c r="G392" s="589"/>
      <c r="H392" s="589"/>
      <c r="I392" s="589"/>
      <c r="J392" s="589"/>
      <c r="K392" s="589"/>
      <c r="L392" s="589"/>
      <c r="N392" s="589"/>
      <c r="O392" s="589"/>
      <c r="P392" s="589"/>
      <c r="Q392" s="589"/>
    </row>
    <row r="393" customHeight="1" spans="6:17">
      <c r="F393" s="589"/>
      <c r="G393" s="589"/>
      <c r="H393" s="589"/>
      <c r="I393" s="589"/>
      <c r="J393" s="589"/>
      <c r="K393" s="589"/>
      <c r="L393" s="589"/>
      <c r="N393" s="589"/>
      <c r="O393" s="589"/>
      <c r="P393" s="589"/>
      <c r="Q393" s="589"/>
    </row>
    <row r="394" customHeight="1" spans="6:17">
      <c r="F394" s="589"/>
      <c r="G394" s="589"/>
      <c r="H394" s="589"/>
      <c r="I394" s="589"/>
      <c r="J394" s="589"/>
      <c r="K394" s="589"/>
      <c r="L394" s="589"/>
      <c r="N394" s="589"/>
      <c r="O394" s="589"/>
      <c r="P394" s="589"/>
      <c r="Q394" s="589"/>
    </row>
    <row r="395" customHeight="1" spans="6:17">
      <c r="F395" s="589"/>
      <c r="G395" s="589"/>
      <c r="H395" s="589"/>
      <c r="I395" s="589"/>
      <c r="J395" s="589"/>
      <c r="K395" s="589"/>
      <c r="L395" s="589"/>
      <c r="N395" s="589"/>
      <c r="O395" s="589"/>
      <c r="P395" s="589"/>
      <c r="Q395" s="589"/>
    </row>
    <row r="396" customHeight="1" spans="6:17">
      <c r="F396" s="589"/>
      <c r="G396" s="589"/>
      <c r="H396" s="589"/>
      <c r="I396" s="589"/>
      <c r="J396" s="589"/>
      <c r="K396" s="589"/>
      <c r="L396" s="589"/>
      <c r="N396" s="589"/>
      <c r="O396" s="589"/>
      <c r="P396" s="589"/>
      <c r="Q396" s="589"/>
    </row>
    <row r="397" customHeight="1" spans="6:17">
      <c r="F397" s="589"/>
      <c r="G397" s="589"/>
      <c r="H397" s="589"/>
      <c r="I397" s="589"/>
      <c r="J397" s="589"/>
      <c r="K397" s="589"/>
      <c r="L397" s="589"/>
      <c r="N397" s="589"/>
      <c r="O397" s="589"/>
      <c r="P397" s="589"/>
      <c r="Q397" s="589"/>
    </row>
    <row r="398" customHeight="1" spans="6:17">
      <c r="F398" s="589"/>
      <c r="G398" s="589"/>
      <c r="H398" s="589"/>
      <c r="I398" s="589"/>
      <c r="J398" s="589"/>
      <c r="K398" s="589"/>
      <c r="L398" s="589"/>
      <c r="N398" s="589"/>
      <c r="O398" s="589"/>
      <c r="P398" s="589"/>
      <c r="Q398" s="589"/>
    </row>
    <row r="399" customHeight="1" spans="6:17">
      <c r="F399" s="589"/>
      <c r="G399" s="589"/>
      <c r="H399" s="589"/>
      <c r="I399" s="589"/>
      <c r="J399" s="589"/>
      <c r="K399" s="589"/>
      <c r="L399" s="589"/>
      <c r="N399" s="589"/>
      <c r="O399" s="589"/>
      <c r="P399" s="589"/>
      <c r="Q399" s="589"/>
    </row>
    <row r="400" customHeight="1" spans="6:17">
      <c r="F400" s="589"/>
      <c r="G400" s="589"/>
      <c r="H400" s="589"/>
      <c r="I400" s="589"/>
      <c r="J400" s="589"/>
      <c r="K400" s="589"/>
      <c r="L400" s="589"/>
      <c r="N400" s="589"/>
      <c r="O400" s="589"/>
      <c r="P400" s="589"/>
      <c r="Q400" s="589"/>
    </row>
    <row r="401" customHeight="1" spans="6:17">
      <c r="F401" s="589"/>
      <c r="G401" s="589"/>
      <c r="H401" s="589"/>
      <c r="I401" s="589"/>
      <c r="J401" s="589"/>
      <c r="K401" s="589"/>
      <c r="L401" s="589"/>
      <c r="N401" s="589"/>
      <c r="O401" s="589"/>
      <c r="P401" s="589"/>
      <c r="Q401" s="589"/>
    </row>
    <row r="402" customHeight="1" spans="6:17">
      <c r="F402" s="589"/>
      <c r="G402" s="589"/>
      <c r="H402" s="589"/>
      <c r="I402" s="589"/>
      <c r="J402" s="589"/>
      <c r="K402" s="589"/>
      <c r="L402" s="589"/>
      <c r="N402" s="589"/>
      <c r="O402" s="589"/>
      <c r="P402" s="589"/>
      <c r="Q402" s="589"/>
    </row>
    <row r="403" customHeight="1" spans="6:17">
      <c r="F403" s="589"/>
      <c r="G403" s="589"/>
      <c r="H403" s="589"/>
      <c r="I403" s="589"/>
      <c r="J403" s="589"/>
      <c r="K403" s="589"/>
      <c r="L403" s="589"/>
      <c r="N403" s="589"/>
      <c r="O403" s="589"/>
      <c r="P403" s="589"/>
      <c r="Q403" s="589"/>
    </row>
    <row r="404" customHeight="1" spans="6:17">
      <c r="F404" s="589"/>
      <c r="G404" s="589"/>
      <c r="H404" s="589"/>
      <c r="I404" s="589"/>
      <c r="J404" s="589"/>
      <c r="K404" s="589"/>
      <c r="L404" s="589"/>
      <c r="N404" s="589"/>
      <c r="O404" s="589"/>
      <c r="P404" s="589"/>
      <c r="Q404" s="589"/>
    </row>
    <row r="405" customHeight="1" spans="6:17">
      <c r="F405" s="589"/>
      <c r="G405" s="589"/>
      <c r="H405" s="589"/>
      <c r="I405" s="589"/>
      <c r="J405" s="589"/>
      <c r="K405" s="589"/>
      <c r="L405" s="589"/>
      <c r="N405" s="589"/>
      <c r="O405" s="589"/>
      <c r="P405" s="589"/>
      <c r="Q405" s="589"/>
    </row>
    <row r="406" customHeight="1" spans="6:17">
      <c r="F406" s="589"/>
      <c r="G406" s="589"/>
      <c r="H406" s="589"/>
      <c r="I406" s="589"/>
      <c r="J406" s="589"/>
      <c r="K406" s="589"/>
      <c r="L406" s="589"/>
      <c r="N406" s="589"/>
      <c r="O406" s="589"/>
      <c r="P406" s="589"/>
      <c r="Q406" s="589"/>
    </row>
    <row r="407" customHeight="1" spans="6:17">
      <c r="F407" s="589"/>
      <c r="G407" s="589"/>
      <c r="H407" s="589"/>
      <c r="I407" s="589"/>
      <c r="J407" s="589"/>
      <c r="K407" s="589"/>
      <c r="L407" s="589"/>
      <c r="N407" s="589"/>
      <c r="O407" s="589"/>
      <c r="P407" s="589"/>
      <c r="Q407" s="589"/>
    </row>
    <row r="408" customHeight="1" spans="6:17">
      <c r="F408" s="589"/>
      <c r="G408" s="589"/>
      <c r="H408" s="589"/>
      <c r="I408" s="589"/>
      <c r="J408" s="589"/>
      <c r="K408" s="589"/>
      <c r="L408" s="589"/>
      <c r="N408" s="589"/>
      <c r="O408" s="589"/>
      <c r="P408" s="589"/>
      <c r="Q408" s="589"/>
    </row>
    <row r="409" customHeight="1" spans="6:17">
      <c r="F409" s="589"/>
      <c r="G409" s="589"/>
      <c r="H409" s="589"/>
      <c r="I409" s="589"/>
      <c r="J409" s="589"/>
      <c r="K409" s="589"/>
      <c r="L409" s="589"/>
      <c r="N409" s="589"/>
      <c r="O409" s="589"/>
      <c r="P409" s="589"/>
      <c r="Q409" s="589"/>
    </row>
    <row r="410" customHeight="1" spans="6:17">
      <c r="F410" s="589"/>
      <c r="G410" s="589"/>
      <c r="H410" s="589"/>
      <c r="I410" s="589"/>
      <c r="J410" s="589"/>
      <c r="K410" s="589"/>
      <c r="L410" s="589"/>
      <c r="N410" s="589"/>
      <c r="O410" s="589"/>
      <c r="P410" s="589"/>
      <c r="Q410" s="589"/>
    </row>
    <row r="411" customHeight="1" spans="6:17">
      <c r="F411" s="589"/>
      <c r="G411" s="589"/>
      <c r="H411" s="589"/>
      <c r="I411" s="589"/>
      <c r="J411" s="589"/>
      <c r="K411" s="589"/>
      <c r="L411" s="589"/>
      <c r="N411" s="589"/>
      <c r="O411" s="589"/>
      <c r="P411" s="589"/>
      <c r="Q411" s="589"/>
    </row>
    <row r="412" customHeight="1" spans="6:17">
      <c r="F412" s="589"/>
      <c r="G412" s="589"/>
      <c r="H412" s="589"/>
      <c r="I412" s="589"/>
      <c r="J412" s="589"/>
      <c r="K412" s="589"/>
      <c r="L412" s="589"/>
      <c r="N412" s="589"/>
      <c r="O412" s="589"/>
      <c r="P412" s="589"/>
      <c r="Q412" s="589"/>
    </row>
    <row r="413" customHeight="1" spans="6:17">
      <c r="F413" s="589"/>
      <c r="G413" s="589"/>
      <c r="H413" s="589"/>
      <c r="I413" s="589"/>
      <c r="J413" s="589"/>
      <c r="K413" s="589"/>
      <c r="L413" s="589"/>
      <c r="N413" s="589"/>
      <c r="O413" s="589"/>
      <c r="P413" s="589"/>
      <c r="Q413" s="589"/>
    </row>
    <row r="414" customHeight="1" spans="6:17">
      <c r="F414" s="589"/>
      <c r="G414" s="589"/>
      <c r="H414" s="589"/>
      <c r="I414" s="589"/>
      <c r="J414" s="589"/>
      <c r="K414" s="589"/>
      <c r="L414" s="589"/>
      <c r="N414" s="589"/>
      <c r="O414" s="589"/>
      <c r="P414" s="589"/>
      <c r="Q414" s="589"/>
    </row>
    <row r="415" customHeight="1" spans="6:17">
      <c r="F415" s="589"/>
      <c r="G415" s="589"/>
      <c r="H415" s="589"/>
      <c r="I415" s="589"/>
      <c r="J415" s="589"/>
      <c r="K415" s="589"/>
      <c r="L415" s="589"/>
      <c r="N415" s="589"/>
      <c r="O415" s="589"/>
      <c r="P415" s="589"/>
      <c r="Q415" s="589"/>
    </row>
    <row r="416" customHeight="1" spans="6:17">
      <c r="F416" s="589"/>
      <c r="G416" s="589"/>
      <c r="H416" s="589"/>
      <c r="I416" s="589"/>
      <c r="J416" s="589"/>
      <c r="K416" s="589"/>
      <c r="L416" s="589"/>
      <c r="N416" s="589"/>
      <c r="O416" s="589"/>
      <c r="P416" s="589"/>
      <c r="Q416" s="589"/>
    </row>
    <row r="417" customHeight="1" spans="6:17">
      <c r="F417" s="589"/>
      <c r="G417" s="589"/>
      <c r="H417" s="589"/>
      <c r="I417" s="589"/>
      <c r="J417" s="589"/>
      <c r="K417" s="589"/>
      <c r="L417" s="589"/>
      <c r="N417" s="589"/>
      <c r="O417" s="589"/>
      <c r="P417" s="589"/>
      <c r="Q417" s="589"/>
    </row>
    <row r="418" customHeight="1" spans="6:17">
      <c r="F418" s="589"/>
      <c r="G418" s="589"/>
      <c r="H418" s="589"/>
      <c r="I418" s="589"/>
      <c r="J418" s="589"/>
      <c r="K418" s="589"/>
      <c r="L418" s="589"/>
      <c r="N418" s="589"/>
      <c r="O418" s="589"/>
      <c r="P418" s="589"/>
      <c r="Q418" s="589"/>
    </row>
    <row r="419" customHeight="1" spans="6:17">
      <c r="F419" s="589"/>
      <c r="G419" s="589"/>
      <c r="H419" s="589"/>
      <c r="I419" s="589"/>
      <c r="J419" s="589"/>
      <c r="K419" s="589"/>
      <c r="L419" s="589"/>
      <c r="N419" s="589"/>
      <c r="O419" s="589"/>
      <c r="P419" s="589"/>
      <c r="Q419" s="589"/>
    </row>
    <row r="420" customHeight="1" spans="6:17">
      <c r="F420" s="589"/>
      <c r="G420" s="589"/>
      <c r="H420" s="589"/>
      <c r="I420" s="589"/>
      <c r="J420" s="589"/>
      <c r="K420" s="589"/>
      <c r="L420" s="589"/>
      <c r="N420" s="589"/>
      <c r="O420" s="589"/>
      <c r="P420" s="589"/>
      <c r="Q420" s="589"/>
    </row>
    <row r="421" customHeight="1" spans="6:17">
      <c r="F421" s="589"/>
      <c r="G421" s="589"/>
      <c r="H421" s="589"/>
      <c r="I421" s="589"/>
      <c r="J421" s="589"/>
      <c r="K421" s="589"/>
      <c r="L421" s="589"/>
      <c r="N421" s="589"/>
      <c r="O421" s="589"/>
      <c r="P421" s="589"/>
      <c r="Q421" s="589"/>
    </row>
    <row r="422" customHeight="1" spans="6:17">
      <c r="F422" s="589"/>
      <c r="G422" s="589"/>
      <c r="H422" s="589"/>
      <c r="I422" s="589"/>
      <c r="J422" s="589"/>
      <c r="K422" s="589"/>
      <c r="L422" s="589"/>
      <c r="N422" s="589"/>
      <c r="O422" s="589"/>
      <c r="P422" s="589"/>
      <c r="Q422" s="589"/>
    </row>
    <row r="423" customHeight="1" spans="6:17">
      <c r="F423" s="589"/>
      <c r="G423" s="589"/>
      <c r="H423" s="589"/>
      <c r="I423" s="589"/>
      <c r="J423" s="589"/>
      <c r="K423" s="589"/>
      <c r="L423" s="589"/>
      <c r="N423" s="589"/>
      <c r="O423" s="589"/>
      <c r="P423" s="589"/>
      <c r="Q423" s="589"/>
    </row>
    <row r="424" customHeight="1" spans="6:17">
      <c r="F424" s="589"/>
      <c r="G424" s="589"/>
      <c r="H424" s="589"/>
      <c r="I424" s="589"/>
      <c r="J424" s="589"/>
      <c r="K424" s="589"/>
      <c r="L424" s="589"/>
      <c r="N424" s="589"/>
      <c r="O424" s="589"/>
      <c r="P424" s="589"/>
      <c r="Q424" s="589"/>
    </row>
    <row r="425" customHeight="1" spans="6:17">
      <c r="F425" s="589"/>
      <c r="G425" s="589"/>
      <c r="H425" s="589"/>
      <c r="I425" s="589"/>
      <c r="J425" s="589"/>
      <c r="K425" s="589"/>
      <c r="L425" s="589"/>
      <c r="N425" s="589"/>
      <c r="O425" s="589"/>
      <c r="P425" s="589"/>
      <c r="Q425" s="589"/>
    </row>
    <row r="426" customHeight="1" spans="6:17">
      <c r="F426" s="589"/>
      <c r="G426" s="589"/>
      <c r="H426" s="589"/>
      <c r="I426" s="589"/>
      <c r="J426" s="589"/>
      <c r="K426" s="589"/>
      <c r="L426" s="589"/>
      <c r="N426" s="589"/>
      <c r="O426" s="589"/>
      <c r="P426" s="589"/>
      <c r="Q426" s="589"/>
    </row>
    <row r="427" customHeight="1" spans="6:17">
      <c r="F427" s="589"/>
      <c r="G427" s="589"/>
      <c r="H427" s="589"/>
      <c r="I427" s="589"/>
      <c r="J427" s="589"/>
      <c r="K427" s="589"/>
      <c r="L427" s="589"/>
      <c r="N427" s="589"/>
      <c r="O427" s="589"/>
      <c r="P427" s="589"/>
      <c r="Q427" s="589"/>
    </row>
    <row r="428" customHeight="1" spans="6:17">
      <c r="F428" s="589"/>
      <c r="G428" s="589"/>
      <c r="H428" s="589"/>
      <c r="I428" s="589"/>
      <c r="J428" s="589"/>
      <c r="K428" s="589"/>
      <c r="L428" s="589"/>
      <c r="N428" s="589"/>
      <c r="O428" s="589"/>
      <c r="P428" s="589"/>
      <c r="Q428" s="589"/>
    </row>
    <row r="429" customHeight="1" spans="6:17">
      <c r="F429" s="589"/>
      <c r="G429" s="589"/>
      <c r="H429" s="589"/>
      <c r="I429" s="589"/>
      <c r="J429" s="589"/>
      <c r="K429" s="589"/>
      <c r="L429" s="589"/>
      <c r="N429" s="589"/>
      <c r="O429" s="589"/>
      <c r="P429" s="589"/>
      <c r="Q429" s="589"/>
    </row>
    <row r="430" customHeight="1" spans="6:17">
      <c r="F430" s="589"/>
      <c r="G430" s="589"/>
      <c r="H430" s="589"/>
      <c r="I430" s="589"/>
      <c r="J430" s="589"/>
      <c r="K430" s="589"/>
      <c r="L430" s="589"/>
      <c r="N430" s="589"/>
      <c r="O430" s="589"/>
      <c r="P430" s="589"/>
      <c r="Q430" s="589"/>
    </row>
    <row r="431" customHeight="1" spans="6:17">
      <c r="F431" s="589"/>
      <c r="G431" s="589"/>
      <c r="H431" s="589"/>
      <c r="I431" s="589"/>
      <c r="J431" s="589"/>
      <c r="K431" s="589"/>
      <c r="L431" s="589"/>
      <c r="N431" s="589"/>
      <c r="O431" s="589"/>
      <c r="P431" s="589"/>
      <c r="Q431" s="589"/>
    </row>
    <row r="432" customHeight="1" spans="6:17">
      <c r="F432" s="589"/>
      <c r="G432" s="589"/>
      <c r="H432" s="589"/>
      <c r="I432" s="589"/>
      <c r="J432" s="589"/>
      <c r="K432" s="589"/>
      <c r="L432" s="589"/>
      <c r="N432" s="589"/>
      <c r="O432" s="589"/>
      <c r="P432" s="589"/>
      <c r="Q432" s="589"/>
    </row>
    <row r="433" customHeight="1" spans="6:17">
      <c r="F433" s="589"/>
      <c r="G433" s="589"/>
      <c r="H433" s="589"/>
      <c r="I433" s="589"/>
      <c r="J433" s="589"/>
      <c r="K433" s="589"/>
      <c r="L433" s="589"/>
      <c r="N433" s="589"/>
      <c r="O433" s="589"/>
      <c r="P433" s="589"/>
      <c r="Q433" s="589"/>
    </row>
    <row r="434" customHeight="1" spans="6:17">
      <c r="F434" s="589"/>
      <c r="G434" s="589"/>
      <c r="H434" s="589"/>
      <c r="I434" s="589"/>
      <c r="J434" s="589"/>
      <c r="K434" s="589"/>
      <c r="L434" s="589"/>
      <c r="N434" s="589"/>
      <c r="O434" s="589"/>
      <c r="P434" s="589"/>
      <c r="Q434" s="589"/>
    </row>
    <row r="435" customHeight="1" spans="6:17">
      <c r="F435" s="589"/>
      <c r="G435" s="589"/>
      <c r="H435" s="589"/>
      <c r="I435" s="589"/>
      <c r="J435" s="589"/>
      <c r="K435" s="589"/>
      <c r="L435" s="589"/>
      <c r="N435" s="589"/>
      <c r="O435" s="589"/>
      <c r="P435" s="589"/>
      <c r="Q435" s="589"/>
    </row>
    <row r="436" customHeight="1" spans="6:17">
      <c r="F436" s="589"/>
      <c r="G436" s="589"/>
      <c r="H436" s="589"/>
      <c r="I436" s="589"/>
      <c r="J436" s="589"/>
      <c r="K436" s="589"/>
      <c r="L436" s="589"/>
      <c r="N436" s="589"/>
      <c r="O436" s="589"/>
      <c r="P436" s="589"/>
      <c r="Q436" s="589"/>
    </row>
    <row r="437" customHeight="1" spans="6:17">
      <c r="F437" s="589"/>
      <c r="G437" s="589"/>
      <c r="H437" s="589"/>
      <c r="I437" s="589"/>
      <c r="J437" s="589"/>
      <c r="K437" s="589"/>
      <c r="L437" s="589"/>
      <c r="N437" s="589"/>
      <c r="O437" s="589"/>
      <c r="P437" s="589"/>
      <c r="Q437" s="589"/>
    </row>
    <row r="438" customHeight="1" spans="6:17">
      <c r="F438" s="589"/>
      <c r="G438" s="589"/>
      <c r="H438" s="589"/>
      <c r="I438" s="589"/>
      <c r="J438" s="589"/>
      <c r="K438" s="589"/>
      <c r="L438" s="589"/>
      <c r="N438" s="589"/>
      <c r="O438" s="589"/>
      <c r="P438" s="589"/>
      <c r="Q438" s="589"/>
    </row>
    <row r="439" customHeight="1" spans="6:17">
      <c r="F439" s="589"/>
      <c r="G439" s="589"/>
      <c r="H439" s="589"/>
      <c r="I439" s="589"/>
      <c r="J439" s="589"/>
      <c r="K439" s="589"/>
      <c r="L439" s="589"/>
      <c r="N439" s="589"/>
      <c r="O439" s="589"/>
      <c r="P439" s="589"/>
      <c r="Q439" s="589"/>
    </row>
    <row r="440" customHeight="1" spans="6:17">
      <c r="F440" s="589"/>
      <c r="G440" s="589"/>
      <c r="H440" s="589"/>
      <c r="I440" s="589"/>
      <c r="J440" s="589"/>
      <c r="K440" s="589"/>
      <c r="L440" s="589"/>
      <c r="N440" s="589"/>
      <c r="O440" s="589"/>
      <c r="P440" s="589"/>
      <c r="Q440" s="589"/>
    </row>
    <row r="441" customHeight="1" spans="6:17">
      <c r="F441" s="589"/>
      <c r="G441" s="589"/>
      <c r="H441" s="589"/>
      <c r="I441" s="589"/>
      <c r="J441" s="589"/>
      <c r="K441" s="589"/>
      <c r="L441" s="589"/>
      <c r="N441" s="589"/>
      <c r="O441" s="589"/>
      <c r="P441" s="589"/>
      <c r="Q441" s="589"/>
    </row>
    <row r="442" customHeight="1" spans="6:17">
      <c r="F442" s="589"/>
      <c r="G442" s="589"/>
      <c r="H442" s="589"/>
      <c r="I442" s="589"/>
      <c r="J442" s="589"/>
      <c r="K442" s="589"/>
      <c r="L442" s="589"/>
      <c r="N442" s="589"/>
      <c r="O442" s="589"/>
      <c r="P442" s="589"/>
      <c r="Q442" s="589"/>
    </row>
    <row r="443" customHeight="1" spans="6:17">
      <c r="F443" s="589"/>
      <c r="G443" s="589"/>
      <c r="H443" s="589"/>
      <c r="I443" s="589"/>
      <c r="J443" s="589"/>
      <c r="K443" s="589"/>
      <c r="L443" s="589"/>
      <c r="N443" s="589"/>
      <c r="O443" s="589"/>
      <c r="P443" s="589"/>
      <c r="Q443" s="589"/>
    </row>
    <row r="444" customHeight="1" spans="6:17">
      <c r="F444" s="589"/>
      <c r="G444" s="589"/>
      <c r="H444" s="589"/>
      <c r="I444" s="589"/>
      <c r="J444" s="589"/>
      <c r="K444" s="589"/>
      <c r="L444" s="589"/>
      <c r="N444" s="589"/>
      <c r="O444" s="589"/>
      <c r="P444" s="589"/>
      <c r="Q444" s="589"/>
    </row>
    <row r="445" customHeight="1" spans="6:17">
      <c r="F445" s="589"/>
      <c r="G445" s="589"/>
      <c r="H445" s="589"/>
      <c r="I445" s="589"/>
      <c r="J445" s="589"/>
      <c r="K445" s="589"/>
      <c r="L445" s="589"/>
      <c r="N445" s="589"/>
      <c r="O445" s="589"/>
      <c r="P445" s="589"/>
      <c r="Q445" s="589"/>
    </row>
    <row r="446" customHeight="1" spans="6:17">
      <c r="F446" s="589"/>
      <c r="G446" s="589"/>
      <c r="H446" s="589"/>
      <c r="I446" s="589"/>
      <c r="J446" s="589"/>
      <c r="K446" s="589"/>
      <c r="L446" s="589"/>
      <c r="N446" s="589"/>
      <c r="O446" s="589"/>
      <c r="P446" s="589"/>
      <c r="Q446" s="589"/>
    </row>
    <row r="447" customHeight="1" spans="6:17">
      <c r="F447" s="589"/>
      <c r="G447" s="589"/>
      <c r="H447" s="589"/>
      <c r="I447" s="589"/>
      <c r="J447" s="589"/>
      <c r="K447" s="589"/>
      <c r="L447" s="589"/>
      <c r="N447" s="589"/>
      <c r="O447" s="589"/>
      <c r="P447" s="589"/>
      <c r="Q447" s="589"/>
    </row>
    <row r="448" customHeight="1" spans="6:17">
      <c r="F448" s="589"/>
      <c r="G448" s="589"/>
      <c r="H448" s="589"/>
      <c r="I448" s="589"/>
      <c r="J448" s="589"/>
      <c r="K448" s="589"/>
      <c r="L448" s="589"/>
      <c r="N448" s="589"/>
      <c r="O448" s="589"/>
      <c r="P448" s="589"/>
      <c r="Q448" s="589"/>
    </row>
    <row r="449" customHeight="1" spans="6:17">
      <c r="F449" s="589"/>
      <c r="G449" s="589"/>
      <c r="H449" s="589"/>
      <c r="I449" s="589"/>
      <c r="J449" s="589"/>
      <c r="K449" s="589"/>
      <c r="L449" s="589"/>
      <c r="N449" s="589"/>
      <c r="O449" s="589"/>
      <c r="P449" s="589"/>
      <c r="Q449" s="589"/>
    </row>
    <row r="450" customHeight="1" spans="6:17">
      <c r="F450" s="589"/>
      <c r="G450" s="589"/>
      <c r="H450" s="589"/>
      <c r="I450" s="589"/>
      <c r="J450" s="589"/>
      <c r="K450" s="589"/>
      <c r="L450" s="589"/>
      <c r="N450" s="589"/>
      <c r="O450" s="589"/>
      <c r="P450" s="589"/>
      <c r="Q450" s="589"/>
    </row>
    <row r="451" customHeight="1" spans="6:17">
      <c r="F451" s="589"/>
      <c r="G451" s="589"/>
      <c r="H451" s="589"/>
      <c r="I451" s="589"/>
      <c r="J451" s="589"/>
      <c r="K451" s="589"/>
      <c r="L451" s="589"/>
      <c r="N451" s="589"/>
      <c r="O451" s="589"/>
      <c r="P451" s="589"/>
      <c r="Q451" s="589"/>
    </row>
    <row r="452" customHeight="1" spans="6:17">
      <c r="F452" s="589"/>
      <c r="G452" s="589"/>
      <c r="H452" s="589"/>
      <c r="I452" s="589"/>
      <c r="J452" s="589"/>
      <c r="K452" s="589"/>
      <c r="L452" s="589"/>
      <c r="N452" s="589"/>
      <c r="O452" s="589"/>
      <c r="P452" s="589"/>
      <c r="Q452" s="589"/>
    </row>
    <row r="453" customHeight="1" spans="6:17">
      <c r="F453" s="589"/>
      <c r="G453" s="589"/>
      <c r="H453" s="589"/>
      <c r="I453" s="589"/>
      <c r="J453" s="589"/>
      <c r="K453" s="589"/>
      <c r="L453" s="589"/>
      <c r="N453" s="589"/>
      <c r="O453" s="589"/>
      <c r="P453" s="589"/>
      <c r="Q453" s="589"/>
    </row>
    <row r="454" customHeight="1" spans="6:17">
      <c r="F454" s="589"/>
      <c r="G454" s="589"/>
      <c r="H454" s="589"/>
      <c r="I454" s="589"/>
      <c r="J454" s="589"/>
      <c r="K454" s="589"/>
      <c r="L454" s="589"/>
      <c r="N454" s="589"/>
      <c r="O454" s="589"/>
      <c r="P454" s="589"/>
      <c r="Q454" s="589"/>
    </row>
    <row r="455" customHeight="1" spans="6:17">
      <c r="F455" s="589"/>
      <c r="G455" s="589"/>
      <c r="H455" s="589"/>
      <c r="I455" s="589"/>
      <c r="J455" s="589"/>
      <c r="K455" s="589"/>
      <c r="L455" s="589"/>
      <c r="N455" s="589"/>
      <c r="O455" s="589"/>
      <c r="P455" s="589"/>
      <c r="Q455" s="589"/>
    </row>
    <row r="456" customHeight="1" spans="6:17">
      <c r="F456" s="589"/>
      <c r="G456" s="589"/>
      <c r="H456" s="589"/>
      <c r="I456" s="589"/>
      <c r="J456" s="589"/>
      <c r="K456" s="589"/>
      <c r="L456" s="589"/>
      <c r="N456" s="589"/>
      <c r="O456" s="589"/>
      <c r="P456" s="589"/>
      <c r="Q456" s="589"/>
    </row>
    <row r="457" customHeight="1" spans="6:17">
      <c r="F457" s="589"/>
      <c r="G457" s="589"/>
      <c r="H457" s="589"/>
      <c r="I457" s="589"/>
      <c r="J457" s="589"/>
      <c r="K457" s="589"/>
      <c r="L457" s="589"/>
      <c r="N457" s="589"/>
      <c r="O457" s="589"/>
      <c r="P457" s="589"/>
      <c r="Q457" s="589"/>
    </row>
    <row r="458" customHeight="1" spans="6:17">
      <c r="F458" s="589"/>
      <c r="G458" s="589"/>
      <c r="H458" s="589"/>
      <c r="I458" s="589"/>
      <c r="J458" s="589"/>
      <c r="K458" s="589"/>
      <c r="L458" s="589"/>
      <c r="N458" s="589"/>
      <c r="O458" s="589"/>
      <c r="P458" s="589"/>
      <c r="Q458" s="589"/>
    </row>
    <row r="459" customHeight="1" spans="6:17">
      <c r="F459" s="589"/>
      <c r="G459" s="589"/>
      <c r="H459" s="589"/>
      <c r="I459" s="589"/>
      <c r="J459" s="589"/>
      <c r="K459" s="589"/>
      <c r="L459" s="589"/>
      <c r="N459" s="589"/>
      <c r="O459" s="589"/>
      <c r="P459" s="589"/>
      <c r="Q459" s="589"/>
    </row>
    <row r="460" customHeight="1" spans="6:17">
      <c r="F460" s="589"/>
      <c r="G460" s="589"/>
      <c r="H460" s="589"/>
      <c r="I460" s="589"/>
      <c r="J460" s="589"/>
      <c r="K460" s="589"/>
      <c r="L460" s="589"/>
      <c r="N460" s="589"/>
      <c r="O460" s="589"/>
      <c r="P460" s="589"/>
      <c r="Q460" s="589"/>
    </row>
    <row r="461" customHeight="1" spans="6:17">
      <c r="F461" s="589"/>
      <c r="G461" s="589"/>
      <c r="H461" s="589"/>
      <c r="I461" s="589"/>
      <c r="J461" s="589"/>
      <c r="K461" s="589"/>
      <c r="L461" s="589"/>
      <c r="N461" s="589"/>
      <c r="O461" s="589"/>
      <c r="P461" s="589"/>
      <c r="Q461" s="589"/>
    </row>
    <row r="462" customHeight="1" spans="6:17">
      <c r="F462" s="589"/>
      <c r="G462" s="589"/>
      <c r="H462" s="589"/>
      <c r="I462" s="589"/>
      <c r="J462" s="589"/>
      <c r="K462" s="589"/>
      <c r="L462" s="589"/>
      <c r="N462" s="589"/>
      <c r="O462" s="589"/>
      <c r="P462" s="589"/>
      <c r="Q462" s="589"/>
    </row>
    <row r="463" customHeight="1" spans="6:17">
      <c r="F463" s="589"/>
      <c r="G463" s="589"/>
      <c r="H463" s="589"/>
      <c r="I463" s="589"/>
      <c r="J463" s="589"/>
      <c r="K463" s="589"/>
      <c r="L463" s="589"/>
      <c r="N463" s="589"/>
      <c r="O463" s="589"/>
      <c r="P463" s="589"/>
      <c r="Q463" s="589"/>
    </row>
    <row r="464" customHeight="1" spans="6:17">
      <c r="F464" s="589"/>
      <c r="G464" s="589"/>
      <c r="H464" s="589"/>
      <c r="I464" s="589"/>
      <c r="J464" s="589"/>
      <c r="K464" s="589"/>
      <c r="L464" s="589"/>
      <c r="N464" s="589"/>
      <c r="O464" s="589"/>
      <c r="P464" s="589"/>
      <c r="Q464" s="589"/>
    </row>
    <row r="465" customHeight="1" spans="6:17">
      <c r="F465" s="589"/>
      <c r="G465" s="589"/>
      <c r="H465" s="589"/>
      <c r="I465" s="589"/>
      <c r="J465" s="589"/>
      <c r="K465" s="589"/>
      <c r="L465" s="589"/>
      <c r="N465" s="589"/>
      <c r="O465" s="589"/>
      <c r="P465" s="589"/>
      <c r="Q465" s="589"/>
    </row>
    <row r="466" customHeight="1" spans="6:17">
      <c r="F466" s="589"/>
      <c r="G466" s="589"/>
      <c r="H466" s="589"/>
      <c r="I466" s="589"/>
      <c r="J466" s="589"/>
      <c r="K466" s="589"/>
      <c r="L466" s="589"/>
      <c r="N466" s="589"/>
      <c r="O466" s="589"/>
      <c r="P466" s="589"/>
      <c r="Q466" s="589"/>
    </row>
    <row r="467" customHeight="1" spans="6:17">
      <c r="F467" s="589"/>
      <c r="G467" s="589"/>
      <c r="H467" s="589"/>
      <c r="I467" s="589"/>
      <c r="J467" s="589"/>
      <c r="K467" s="589"/>
      <c r="L467" s="589"/>
      <c r="N467" s="589"/>
      <c r="O467" s="589"/>
      <c r="P467" s="589"/>
      <c r="Q467" s="589"/>
    </row>
    <row r="468" customHeight="1" spans="6:17">
      <c r="F468" s="589"/>
      <c r="G468" s="589"/>
      <c r="H468" s="589"/>
      <c r="I468" s="589"/>
      <c r="J468" s="589"/>
      <c r="K468" s="589"/>
      <c r="L468" s="589"/>
      <c r="N468" s="589"/>
      <c r="O468" s="589"/>
      <c r="P468" s="589"/>
      <c r="Q468" s="589"/>
    </row>
    <row r="469" customHeight="1" spans="6:17">
      <c r="F469" s="589"/>
      <c r="G469" s="589"/>
      <c r="H469" s="589"/>
      <c r="I469" s="589"/>
      <c r="J469" s="589"/>
      <c r="K469" s="589"/>
      <c r="L469" s="589"/>
      <c r="N469" s="589"/>
      <c r="O469" s="589"/>
      <c r="P469" s="589"/>
      <c r="Q469" s="589"/>
    </row>
    <row r="470" customHeight="1" spans="6:17">
      <c r="F470" s="589"/>
      <c r="G470" s="589"/>
      <c r="H470" s="589"/>
      <c r="I470" s="589"/>
      <c r="J470" s="589"/>
      <c r="K470" s="589"/>
      <c r="L470" s="589"/>
      <c r="N470" s="589"/>
      <c r="O470" s="589"/>
      <c r="P470" s="589"/>
      <c r="Q470" s="589"/>
    </row>
    <row r="471" customHeight="1" spans="6:17">
      <c r="F471" s="589"/>
      <c r="G471" s="589"/>
      <c r="H471" s="589"/>
      <c r="I471" s="589"/>
      <c r="J471" s="589"/>
      <c r="K471" s="589"/>
      <c r="L471" s="589"/>
      <c r="N471" s="589"/>
      <c r="O471" s="589"/>
      <c r="P471" s="589"/>
      <c r="Q471" s="589"/>
    </row>
    <row r="472" customHeight="1" spans="6:17">
      <c r="F472" s="589"/>
      <c r="G472" s="589"/>
      <c r="H472" s="589"/>
      <c r="I472" s="589"/>
      <c r="J472" s="589"/>
      <c r="K472" s="589"/>
      <c r="L472" s="589"/>
      <c r="N472" s="589"/>
      <c r="O472" s="589"/>
      <c r="P472" s="589"/>
      <c r="Q472" s="589"/>
    </row>
    <row r="473" customHeight="1" spans="6:17">
      <c r="F473" s="589"/>
      <c r="G473" s="589"/>
      <c r="H473" s="589"/>
      <c r="I473" s="589"/>
      <c r="J473" s="589"/>
      <c r="K473" s="589"/>
      <c r="L473" s="589"/>
      <c r="N473" s="589"/>
      <c r="O473" s="589"/>
      <c r="P473" s="589"/>
      <c r="Q473" s="589"/>
    </row>
    <row r="474" customHeight="1" spans="6:17">
      <c r="F474" s="589"/>
      <c r="G474" s="589"/>
      <c r="H474" s="589"/>
      <c r="I474" s="589"/>
      <c r="J474" s="589"/>
      <c r="K474" s="589"/>
      <c r="L474" s="589"/>
      <c r="N474" s="589"/>
      <c r="O474" s="589"/>
      <c r="P474" s="589"/>
      <c r="Q474" s="589"/>
    </row>
    <row r="475" customHeight="1" spans="6:17">
      <c r="F475" s="589"/>
      <c r="G475" s="589"/>
      <c r="H475" s="589"/>
      <c r="I475" s="589"/>
      <c r="J475" s="589"/>
      <c r="K475" s="589"/>
      <c r="L475" s="589"/>
      <c r="N475" s="589"/>
      <c r="O475" s="589"/>
      <c r="P475" s="589"/>
      <c r="Q475" s="589"/>
    </row>
    <row r="476" customHeight="1" spans="6:17">
      <c r="F476" s="589"/>
      <c r="G476" s="589"/>
      <c r="H476" s="589"/>
      <c r="I476" s="589"/>
      <c r="J476" s="589"/>
      <c r="K476" s="589"/>
      <c r="L476" s="589"/>
      <c r="N476" s="589"/>
      <c r="O476" s="589"/>
      <c r="P476" s="589"/>
      <c r="Q476" s="589"/>
    </row>
    <row r="477" customHeight="1" spans="6:17">
      <c r="F477" s="589"/>
      <c r="G477" s="589"/>
      <c r="H477" s="589"/>
      <c r="I477" s="589"/>
      <c r="J477" s="589"/>
      <c r="K477" s="589"/>
      <c r="L477" s="589"/>
      <c r="N477" s="589"/>
      <c r="O477" s="589"/>
      <c r="P477" s="589"/>
      <c r="Q477" s="589"/>
    </row>
    <row r="478" customHeight="1" spans="6:17">
      <c r="F478" s="589"/>
      <c r="G478" s="589"/>
      <c r="H478" s="589"/>
      <c r="I478" s="589"/>
      <c r="J478" s="589"/>
      <c r="K478" s="589"/>
      <c r="L478" s="589"/>
      <c r="N478" s="589"/>
      <c r="O478" s="589"/>
      <c r="P478" s="589"/>
      <c r="Q478" s="589"/>
    </row>
    <row r="479" customHeight="1" spans="6:17">
      <c r="F479" s="589"/>
      <c r="G479" s="589"/>
      <c r="H479" s="589"/>
      <c r="I479" s="589"/>
      <c r="J479" s="589"/>
      <c r="K479" s="589"/>
      <c r="L479" s="589"/>
      <c r="N479" s="589"/>
      <c r="O479" s="589"/>
      <c r="P479" s="589"/>
      <c r="Q479" s="589"/>
    </row>
    <row r="480" customHeight="1" spans="6:17">
      <c r="F480" s="589"/>
      <c r="G480" s="589"/>
      <c r="H480" s="589"/>
      <c r="I480" s="589"/>
      <c r="J480" s="589"/>
      <c r="K480" s="589"/>
      <c r="L480" s="589"/>
      <c r="N480" s="589"/>
      <c r="O480" s="589"/>
      <c r="P480" s="589"/>
      <c r="Q480" s="589"/>
    </row>
    <row r="481" customHeight="1" spans="6:17">
      <c r="F481" s="589"/>
      <c r="G481" s="589"/>
      <c r="H481" s="589"/>
      <c r="I481" s="589"/>
      <c r="J481" s="589"/>
      <c r="K481" s="589"/>
      <c r="L481" s="589"/>
      <c r="N481" s="589"/>
      <c r="O481" s="589"/>
      <c r="P481" s="589"/>
      <c r="Q481" s="589"/>
    </row>
    <row r="482" customHeight="1" spans="6:17">
      <c r="F482" s="589"/>
      <c r="G482" s="589"/>
      <c r="H482" s="589"/>
      <c r="I482" s="589"/>
      <c r="J482" s="589"/>
      <c r="K482" s="589"/>
      <c r="L482" s="589"/>
      <c r="N482" s="589"/>
      <c r="O482" s="589"/>
      <c r="P482" s="589"/>
      <c r="Q482" s="589"/>
    </row>
    <row r="483" customHeight="1" spans="6:17">
      <c r="F483" s="589"/>
      <c r="G483" s="589"/>
      <c r="H483" s="589"/>
      <c r="I483" s="589"/>
      <c r="J483" s="589"/>
      <c r="K483" s="589"/>
      <c r="L483" s="589"/>
      <c r="N483" s="589"/>
      <c r="O483" s="589"/>
      <c r="P483" s="589"/>
      <c r="Q483" s="589"/>
    </row>
    <row r="484" customHeight="1" spans="6:17">
      <c r="F484" s="589"/>
      <c r="G484" s="589"/>
      <c r="H484" s="589"/>
      <c r="I484" s="589"/>
      <c r="J484" s="589"/>
      <c r="K484" s="589"/>
      <c r="L484" s="589"/>
      <c r="N484" s="589"/>
      <c r="O484" s="589"/>
      <c r="P484" s="589"/>
      <c r="Q484" s="589"/>
    </row>
    <row r="485" customHeight="1" spans="6:17">
      <c r="F485" s="589"/>
      <c r="G485" s="589"/>
      <c r="H485" s="589"/>
      <c r="I485" s="589"/>
      <c r="J485" s="589"/>
      <c r="K485" s="589"/>
      <c r="L485" s="589"/>
      <c r="N485" s="589"/>
      <c r="O485" s="589"/>
      <c r="P485" s="589"/>
      <c r="Q485" s="589"/>
    </row>
    <row r="486" customHeight="1" spans="6:17">
      <c r="F486" s="589"/>
      <c r="G486" s="589"/>
      <c r="H486" s="589"/>
      <c r="I486" s="589"/>
      <c r="J486" s="589"/>
      <c r="K486" s="589"/>
      <c r="L486" s="589"/>
      <c r="N486" s="589"/>
      <c r="O486" s="589"/>
      <c r="P486" s="589"/>
      <c r="Q486" s="589"/>
    </row>
    <row r="487" customHeight="1" spans="6:17">
      <c r="F487" s="589"/>
      <c r="G487" s="589"/>
      <c r="H487" s="589"/>
      <c r="I487" s="589"/>
      <c r="J487" s="589"/>
      <c r="K487" s="589"/>
      <c r="L487" s="589"/>
      <c r="N487" s="589"/>
      <c r="O487" s="589"/>
      <c r="P487" s="589"/>
      <c r="Q487" s="589"/>
    </row>
    <row r="488" customHeight="1" spans="6:17">
      <c r="F488" s="589"/>
      <c r="G488" s="589"/>
      <c r="H488" s="589"/>
      <c r="I488" s="589"/>
      <c r="J488" s="589"/>
      <c r="K488" s="589"/>
      <c r="L488" s="589"/>
      <c r="N488" s="589"/>
      <c r="O488" s="589"/>
      <c r="P488" s="589"/>
      <c r="Q488" s="589"/>
    </row>
    <row r="489" customHeight="1" spans="6:17">
      <c r="F489" s="589"/>
      <c r="G489" s="589"/>
      <c r="H489" s="589"/>
      <c r="I489" s="589"/>
      <c r="J489" s="589"/>
      <c r="K489" s="589"/>
      <c r="L489" s="589"/>
      <c r="N489" s="589"/>
      <c r="O489" s="589"/>
      <c r="P489" s="589"/>
      <c r="Q489" s="589"/>
    </row>
    <row r="490" customHeight="1" spans="6:17">
      <c r="F490" s="589"/>
      <c r="G490" s="589"/>
      <c r="H490" s="589"/>
      <c r="I490" s="589"/>
      <c r="J490" s="589"/>
      <c r="K490" s="589"/>
      <c r="L490" s="589"/>
      <c r="N490" s="589"/>
      <c r="O490" s="589"/>
      <c r="P490" s="589"/>
      <c r="Q490" s="589"/>
    </row>
    <row r="491" customHeight="1" spans="6:17">
      <c r="F491" s="589"/>
      <c r="G491" s="589"/>
      <c r="H491" s="589"/>
      <c r="I491" s="589"/>
      <c r="J491" s="589"/>
      <c r="K491" s="589"/>
      <c r="L491" s="589"/>
      <c r="N491" s="589"/>
      <c r="O491" s="589"/>
      <c r="P491" s="589"/>
      <c r="Q491" s="589"/>
    </row>
    <row r="492" customHeight="1" spans="6:17">
      <c r="F492" s="589"/>
      <c r="G492" s="589"/>
      <c r="H492" s="589"/>
      <c r="I492" s="589"/>
      <c r="J492" s="589"/>
      <c r="K492" s="589"/>
      <c r="L492" s="589"/>
      <c r="N492" s="589"/>
      <c r="O492" s="589"/>
      <c r="P492" s="589"/>
      <c r="Q492" s="589"/>
    </row>
    <row r="493" customHeight="1" spans="6:17">
      <c r="F493" s="589"/>
      <c r="G493" s="589"/>
      <c r="H493" s="589"/>
      <c r="I493" s="589"/>
      <c r="J493" s="589"/>
      <c r="K493" s="589"/>
      <c r="L493" s="589"/>
      <c r="N493" s="589"/>
      <c r="O493" s="589"/>
      <c r="P493" s="589"/>
      <c r="Q493" s="589"/>
    </row>
    <row r="494" customHeight="1" spans="6:17">
      <c r="F494" s="589"/>
      <c r="G494" s="589"/>
      <c r="H494" s="589"/>
      <c r="I494" s="589"/>
      <c r="J494" s="589"/>
      <c r="K494" s="589"/>
      <c r="L494" s="589"/>
      <c r="N494" s="589"/>
      <c r="O494" s="589"/>
      <c r="P494" s="589"/>
      <c r="Q494" s="589"/>
    </row>
    <row r="495" customHeight="1" spans="6:17">
      <c r="F495" s="589"/>
      <c r="G495" s="589"/>
      <c r="H495" s="589"/>
      <c r="I495" s="589"/>
      <c r="J495" s="589"/>
      <c r="K495" s="589"/>
      <c r="L495" s="589"/>
      <c r="N495" s="589"/>
      <c r="O495" s="589"/>
      <c r="P495" s="589"/>
      <c r="Q495" s="589"/>
    </row>
    <row r="496" customHeight="1" spans="6:17">
      <c r="F496" s="589"/>
      <c r="G496" s="589"/>
      <c r="H496" s="589"/>
      <c r="I496" s="589"/>
      <c r="J496" s="589"/>
      <c r="K496" s="589"/>
      <c r="L496" s="589"/>
      <c r="N496" s="589"/>
      <c r="O496" s="589"/>
      <c r="P496" s="589"/>
      <c r="Q496" s="589"/>
    </row>
    <row r="497" customHeight="1" spans="6:17">
      <c r="F497" s="589"/>
      <c r="G497" s="589"/>
      <c r="H497" s="589"/>
      <c r="I497" s="589"/>
      <c r="J497" s="589"/>
      <c r="K497" s="589"/>
      <c r="L497" s="589"/>
      <c r="N497" s="589"/>
      <c r="O497" s="589"/>
      <c r="P497" s="589"/>
      <c r="Q497" s="589"/>
    </row>
    <row r="498" customHeight="1" spans="6:17">
      <c r="F498" s="589"/>
      <c r="G498" s="589"/>
      <c r="H498" s="589"/>
      <c r="I498" s="589"/>
      <c r="J498" s="589"/>
      <c r="K498" s="589"/>
      <c r="L498" s="589"/>
      <c r="N498" s="589"/>
      <c r="O498" s="589"/>
      <c r="P498" s="589"/>
      <c r="Q498" s="589"/>
    </row>
    <row r="499" customHeight="1" spans="6:17">
      <c r="F499" s="589"/>
      <c r="G499" s="589"/>
      <c r="H499" s="589"/>
      <c r="I499" s="589"/>
      <c r="J499" s="589"/>
      <c r="K499" s="589"/>
      <c r="L499" s="589"/>
      <c r="N499" s="589"/>
      <c r="O499" s="589"/>
      <c r="P499" s="589"/>
      <c r="Q499" s="589"/>
    </row>
    <row r="500" customHeight="1" spans="6:17">
      <c r="F500" s="589"/>
      <c r="G500" s="589"/>
      <c r="H500" s="589"/>
      <c r="I500" s="589"/>
      <c r="J500" s="589"/>
      <c r="K500" s="589"/>
      <c r="L500" s="589"/>
      <c r="N500" s="589"/>
      <c r="O500" s="589"/>
      <c r="P500" s="589"/>
      <c r="Q500" s="589"/>
    </row>
    <row r="501" customHeight="1" spans="6:17">
      <c r="F501" s="589"/>
      <c r="G501" s="589"/>
      <c r="H501" s="589"/>
      <c r="I501" s="589"/>
      <c r="J501" s="589"/>
      <c r="K501" s="589"/>
      <c r="L501" s="589"/>
      <c r="N501" s="589"/>
      <c r="O501" s="589"/>
      <c r="P501" s="589"/>
      <c r="Q501" s="589"/>
    </row>
    <row r="502" customHeight="1" spans="6:17">
      <c r="F502" s="589"/>
      <c r="G502" s="589"/>
      <c r="H502" s="589"/>
      <c r="I502" s="589"/>
      <c r="J502" s="589"/>
      <c r="K502" s="589"/>
      <c r="L502" s="589"/>
      <c r="N502" s="589"/>
      <c r="O502" s="589"/>
      <c r="P502" s="589"/>
      <c r="Q502" s="589"/>
    </row>
    <row r="503" customHeight="1" spans="6:17">
      <c r="F503" s="589"/>
      <c r="G503" s="589"/>
      <c r="H503" s="589"/>
      <c r="I503" s="589"/>
      <c r="J503" s="589"/>
      <c r="K503" s="589"/>
      <c r="L503" s="589"/>
      <c r="N503" s="589"/>
      <c r="O503" s="589"/>
      <c r="P503" s="589"/>
      <c r="Q503" s="589"/>
    </row>
    <row r="504" customHeight="1" spans="6:17">
      <c r="F504" s="589"/>
      <c r="G504" s="589"/>
      <c r="H504" s="589"/>
      <c r="I504" s="589"/>
      <c r="J504" s="589"/>
      <c r="K504" s="589"/>
      <c r="L504" s="589"/>
      <c r="N504" s="589"/>
      <c r="O504" s="589"/>
      <c r="P504" s="589"/>
      <c r="Q504" s="589"/>
    </row>
    <row r="505" customHeight="1" spans="6:17">
      <c r="F505" s="589"/>
      <c r="G505" s="589"/>
      <c r="H505" s="589"/>
      <c r="I505" s="589"/>
      <c r="J505" s="589"/>
      <c r="K505" s="589"/>
      <c r="L505" s="589"/>
      <c r="N505" s="589"/>
      <c r="O505" s="589"/>
      <c r="P505" s="589"/>
      <c r="Q505" s="589"/>
    </row>
    <row r="506" customHeight="1" spans="6:17">
      <c r="F506" s="589"/>
      <c r="G506" s="589"/>
      <c r="H506" s="589"/>
      <c r="I506" s="589"/>
      <c r="J506" s="589"/>
      <c r="K506" s="589"/>
      <c r="L506" s="589"/>
      <c r="N506" s="589"/>
      <c r="O506" s="589"/>
      <c r="P506" s="589"/>
      <c r="Q506" s="589"/>
    </row>
    <row r="507" customHeight="1" spans="6:17">
      <c r="F507" s="589"/>
      <c r="G507" s="589"/>
      <c r="H507" s="589"/>
      <c r="I507" s="589"/>
      <c r="J507" s="589"/>
      <c r="K507" s="589"/>
      <c r="L507" s="589"/>
      <c r="N507" s="589"/>
      <c r="O507" s="589"/>
      <c r="P507" s="589"/>
      <c r="Q507" s="589"/>
    </row>
    <row r="508" customHeight="1" spans="6:17">
      <c r="F508" s="589"/>
      <c r="G508" s="589"/>
      <c r="H508" s="589"/>
      <c r="I508" s="589"/>
      <c r="J508" s="589"/>
      <c r="K508" s="589"/>
      <c r="L508" s="589"/>
      <c r="N508" s="589"/>
      <c r="O508" s="589"/>
      <c r="P508" s="589"/>
      <c r="Q508" s="589"/>
    </row>
    <row r="509" customHeight="1" spans="6:17">
      <c r="F509" s="589"/>
      <c r="G509" s="589"/>
      <c r="H509" s="589"/>
      <c r="I509" s="589"/>
      <c r="J509" s="589"/>
      <c r="K509" s="589"/>
      <c r="L509" s="589"/>
      <c r="N509" s="589"/>
      <c r="O509" s="589"/>
      <c r="P509" s="589"/>
      <c r="Q509" s="589"/>
    </row>
    <row r="510" customHeight="1" spans="6:17">
      <c r="F510" s="589"/>
      <c r="G510" s="589"/>
      <c r="H510" s="589"/>
      <c r="I510" s="589"/>
      <c r="J510" s="589"/>
      <c r="K510" s="589"/>
      <c r="L510" s="589"/>
      <c r="N510" s="589"/>
      <c r="O510" s="589"/>
      <c r="P510" s="589"/>
      <c r="Q510" s="589"/>
    </row>
    <row r="511" customHeight="1" spans="6:17">
      <c r="F511" s="589"/>
      <c r="G511" s="589"/>
      <c r="H511" s="589"/>
      <c r="I511" s="589"/>
      <c r="J511" s="589"/>
      <c r="K511" s="589"/>
      <c r="L511" s="589"/>
      <c r="N511" s="589"/>
      <c r="O511" s="589"/>
      <c r="P511" s="589"/>
      <c r="Q511" s="589"/>
    </row>
    <row r="512" customHeight="1" spans="6:17">
      <c r="F512" s="589"/>
      <c r="G512" s="589"/>
      <c r="H512" s="589"/>
      <c r="I512" s="589"/>
      <c r="J512" s="589"/>
      <c r="K512" s="589"/>
      <c r="L512" s="589"/>
      <c r="N512" s="589"/>
      <c r="O512" s="589"/>
      <c r="P512" s="589"/>
      <c r="Q512" s="589"/>
    </row>
    <row r="513" customHeight="1" spans="6:17">
      <c r="F513" s="589"/>
      <c r="G513" s="589"/>
      <c r="H513" s="589"/>
      <c r="I513" s="589"/>
      <c r="J513" s="589"/>
      <c r="K513" s="589"/>
      <c r="L513" s="589"/>
      <c r="N513" s="589"/>
      <c r="O513" s="589"/>
      <c r="P513" s="589"/>
      <c r="Q513" s="589"/>
    </row>
    <row r="514" customHeight="1" spans="6:17">
      <c r="F514" s="589"/>
      <c r="G514" s="589"/>
      <c r="H514" s="589"/>
      <c r="I514" s="589"/>
      <c r="J514" s="589"/>
      <c r="K514" s="589"/>
      <c r="L514" s="589"/>
      <c r="N514" s="589"/>
      <c r="O514" s="589"/>
      <c r="P514" s="589"/>
      <c r="Q514" s="589"/>
    </row>
    <row r="515" customHeight="1" spans="6:17">
      <c r="F515" s="589"/>
      <c r="G515" s="589"/>
      <c r="H515" s="589"/>
      <c r="I515" s="589"/>
      <c r="J515" s="589"/>
      <c r="K515" s="589"/>
      <c r="L515" s="589"/>
      <c r="N515" s="589"/>
      <c r="O515" s="589"/>
      <c r="P515" s="589"/>
      <c r="Q515" s="589"/>
    </row>
    <row r="516" customHeight="1" spans="6:17">
      <c r="F516" s="589"/>
      <c r="G516" s="589"/>
      <c r="H516" s="589"/>
      <c r="I516" s="589"/>
      <c r="J516" s="589"/>
      <c r="K516" s="589"/>
      <c r="L516" s="589"/>
      <c r="N516" s="589"/>
      <c r="O516" s="589"/>
      <c r="P516" s="589"/>
      <c r="Q516" s="589"/>
    </row>
    <row r="517" customHeight="1" spans="6:17">
      <c r="F517" s="589"/>
      <c r="G517" s="589"/>
      <c r="H517" s="589"/>
      <c r="I517" s="589"/>
      <c r="J517" s="589"/>
      <c r="K517" s="589"/>
      <c r="L517" s="589"/>
      <c r="N517" s="589"/>
      <c r="O517" s="589"/>
      <c r="P517" s="589"/>
      <c r="Q517" s="589"/>
    </row>
    <row r="518" customHeight="1" spans="6:17">
      <c r="F518" s="589"/>
      <c r="G518" s="589"/>
      <c r="H518" s="589"/>
      <c r="I518" s="589"/>
      <c r="J518" s="589"/>
      <c r="K518" s="589"/>
      <c r="L518" s="589"/>
      <c r="N518" s="589"/>
      <c r="O518" s="589"/>
      <c r="P518" s="589"/>
      <c r="Q518" s="589"/>
    </row>
    <row r="519" customHeight="1" spans="6:17">
      <c r="F519" s="589"/>
      <c r="G519" s="589"/>
      <c r="H519" s="589"/>
      <c r="I519" s="589"/>
      <c r="J519" s="589"/>
      <c r="K519" s="589"/>
      <c r="L519" s="589"/>
      <c r="N519" s="589"/>
      <c r="O519" s="589"/>
      <c r="P519" s="589"/>
      <c r="Q519" s="589"/>
    </row>
    <row r="520" customHeight="1" spans="6:17">
      <c r="F520" s="589"/>
      <c r="G520" s="589"/>
      <c r="H520" s="589"/>
      <c r="I520" s="589"/>
      <c r="J520" s="589"/>
      <c r="K520" s="589"/>
      <c r="L520" s="589"/>
      <c r="N520" s="589"/>
      <c r="O520" s="589"/>
      <c r="P520" s="589"/>
      <c r="Q520" s="589"/>
    </row>
    <row r="521" customHeight="1" spans="6:17">
      <c r="F521" s="589"/>
      <c r="G521" s="589"/>
      <c r="H521" s="589"/>
      <c r="I521" s="589"/>
      <c r="J521" s="589"/>
      <c r="K521" s="589"/>
      <c r="L521" s="589"/>
      <c r="N521" s="589"/>
      <c r="O521" s="589"/>
      <c r="P521" s="589"/>
      <c r="Q521" s="589"/>
    </row>
    <row r="522" customHeight="1" spans="6:17">
      <c r="F522" s="589"/>
      <c r="G522" s="589"/>
      <c r="H522" s="589"/>
      <c r="I522" s="589"/>
      <c r="J522" s="589"/>
      <c r="K522" s="589"/>
      <c r="L522" s="589"/>
      <c r="N522" s="589"/>
      <c r="O522" s="589"/>
      <c r="P522" s="589"/>
      <c r="Q522" s="589"/>
    </row>
    <row r="523" customHeight="1" spans="6:17">
      <c r="F523" s="589"/>
      <c r="G523" s="589"/>
      <c r="H523" s="589"/>
      <c r="I523" s="589"/>
      <c r="J523" s="589"/>
      <c r="K523" s="589"/>
      <c r="L523" s="589"/>
      <c r="N523" s="589"/>
      <c r="O523" s="589"/>
      <c r="P523" s="589"/>
      <c r="Q523" s="589"/>
    </row>
    <row r="524" customHeight="1" spans="6:17">
      <c r="F524" s="589"/>
      <c r="G524" s="589"/>
      <c r="H524" s="589"/>
      <c r="I524" s="589"/>
      <c r="J524" s="589"/>
      <c r="K524" s="589"/>
      <c r="L524" s="589"/>
      <c r="N524" s="589"/>
      <c r="O524" s="589"/>
      <c r="P524" s="589"/>
      <c r="Q524" s="589"/>
    </row>
    <row r="525" customHeight="1" spans="6:17">
      <c r="F525" s="589"/>
      <c r="G525" s="589"/>
      <c r="H525" s="589"/>
      <c r="I525" s="589"/>
      <c r="J525" s="589"/>
      <c r="K525" s="589"/>
      <c r="L525" s="589"/>
      <c r="N525" s="589"/>
      <c r="O525" s="589"/>
      <c r="P525" s="589"/>
      <c r="Q525" s="589"/>
    </row>
    <row r="526" customHeight="1" spans="6:17">
      <c r="F526" s="589"/>
      <c r="G526" s="589"/>
      <c r="H526" s="589"/>
      <c r="I526" s="589"/>
      <c r="J526" s="589"/>
      <c r="K526" s="589"/>
      <c r="L526" s="589"/>
      <c r="N526" s="589"/>
      <c r="O526" s="589"/>
      <c r="P526" s="589"/>
      <c r="Q526" s="589"/>
    </row>
    <row r="527" customHeight="1" spans="6:17">
      <c r="F527" s="589"/>
      <c r="G527" s="589"/>
      <c r="H527" s="589"/>
      <c r="I527" s="589"/>
      <c r="J527" s="589"/>
      <c r="K527" s="589"/>
      <c r="L527" s="589"/>
      <c r="N527" s="589"/>
      <c r="O527" s="589"/>
      <c r="P527" s="589"/>
      <c r="Q527" s="589"/>
    </row>
    <row r="528" customHeight="1" spans="6:17">
      <c r="F528" s="589"/>
      <c r="G528" s="589"/>
      <c r="H528" s="589"/>
      <c r="I528" s="589"/>
      <c r="J528" s="589"/>
      <c r="K528" s="589"/>
      <c r="L528" s="589"/>
      <c r="N528" s="589"/>
      <c r="O528" s="589"/>
      <c r="P528" s="589"/>
      <c r="Q528" s="589"/>
    </row>
    <row r="529" customHeight="1" spans="6:17">
      <c r="F529" s="589"/>
      <c r="G529" s="589"/>
      <c r="H529" s="589"/>
      <c r="I529" s="589"/>
      <c r="J529" s="589"/>
      <c r="K529" s="589"/>
      <c r="L529" s="589"/>
      <c r="N529" s="589"/>
      <c r="O529" s="589"/>
      <c r="P529" s="589"/>
      <c r="Q529" s="589"/>
    </row>
    <row r="530" customHeight="1" spans="6:17">
      <c r="F530" s="589"/>
      <c r="G530" s="589"/>
      <c r="H530" s="589"/>
      <c r="I530" s="589"/>
      <c r="J530" s="589"/>
      <c r="K530" s="589"/>
      <c r="L530" s="589"/>
      <c r="N530" s="589"/>
      <c r="O530" s="589"/>
      <c r="P530" s="589"/>
      <c r="Q530" s="589"/>
    </row>
    <row r="531" customHeight="1" spans="6:17">
      <c r="F531" s="589"/>
      <c r="G531" s="589"/>
      <c r="H531" s="589"/>
      <c r="I531" s="589"/>
      <c r="J531" s="589"/>
      <c r="K531" s="589"/>
      <c r="L531" s="589"/>
      <c r="N531" s="589"/>
      <c r="O531" s="589"/>
      <c r="P531" s="589"/>
      <c r="Q531" s="589"/>
    </row>
    <row r="532" customHeight="1" spans="6:17">
      <c r="F532" s="589"/>
      <c r="G532" s="589"/>
      <c r="H532" s="589"/>
      <c r="I532" s="589"/>
      <c r="J532" s="589"/>
      <c r="K532" s="589"/>
      <c r="L532" s="589"/>
      <c r="N532" s="589"/>
      <c r="O532" s="589"/>
      <c r="P532" s="589"/>
      <c r="Q532" s="589"/>
    </row>
    <row r="533" customHeight="1" spans="6:17">
      <c r="F533" s="589"/>
      <c r="G533" s="589"/>
      <c r="H533" s="589"/>
      <c r="I533" s="589"/>
      <c r="J533" s="589"/>
      <c r="K533" s="589"/>
      <c r="L533" s="589"/>
      <c r="N533" s="589"/>
      <c r="O533" s="589"/>
      <c r="P533" s="589"/>
      <c r="Q533" s="589"/>
    </row>
    <row r="534" customHeight="1" spans="6:17">
      <c r="F534" s="589"/>
      <c r="G534" s="589"/>
      <c r="H534" s="589"/>
      <c r="I534" s="589"/>
      <c r="J534" s="589"/>
      <c r="K534" s="589"/>
      <c r="L534" s="589"/>
      <c r="N534" s="589"/>
      <c r="O534" s="589"/>
      <c r="P534" s="589"/>
      <c r="Q534" s="589"/>
    </row>
    <row r="535" customHeight="1" spans="6:17">
      <c r="F535" s="589"/>
      <c r="G535" s="589"/>
      <c r="H535" s="589"/>
      <c r="I535" s="589"/>
      <c r="J535" s="589"/>
      <c r="K535" s="589"/>
      <c r="L535" s="589"/>
      <c r="N535" s="589"/>
      <c r="O535" s="589"/>
      <c r="P535" s="589"/>
      <c r="Q535" s="589"/>
    </row>
    <row r="536" customHeight="1" spans="6:17">
      <c r="F536" s="589"/>
      <c r="G536" s="589"/>
      <c r="H536" s="589"/>
      <c r="I536" s="589"/>
      <c r="J536" s="589"/>
      <c r="K536" s="589"/>
      <c r="L536" s="589"/>
      <c r="N536" s="589"/>
      <c r="O536" s="589"/>
      <c r="P536" s="589"/>
      <c r="Q536" s="589"/>
    </row>
    <row r="537" customHeight="1" spans="6:17">
      <c r="F537" s="589"/>
      <c r="G537" s="589"/>
      <c r="H537" s="589"/>
      <c r="I537" s="589"/>
      <c r="J537" s="589"/>
      <c r="K537" s="589"/>
      <c r="L537" s="589"/>
      <c r="N537" s="589"/>
      <c r="O537" s="589"/>
      <c r="P537" s="589"/>
      <c r="Q537" s="589"/>
    </row>
    <row r="538" customHeight="1" spans="6:17">
      <c r="F538" s="589"/>
      <c r="G538" s="589"/>
      <c r="H538" s="589"/>
      <c r="I538" s="589"/>
      <c r="J538" s="589"/>
      <c r="K538" s="589"/>
      <c r="L538" s="589"/>
      <c r="N538" s="589"/>
      <c r="O538" s="589"/>
      <c r="P538" s="589"/>
      <c r="Q538" s="589"/>
    </row>
    <row r="539" customHeight="1" spans="6:17">
      <c r="F539" s="589"/>
      <c r="G539" s="589"/>
      <c r="H539" s="589"/>
      <c r="I539" s="589"/>
      <c r="J539" s="589"/>
      <c r="K539" s="589"/>
      <c r="L539" s="589"/>
      <c r="N539" s="589"/>
      <c r="O539" s="589"/>
      <c r="P539" s="589"/>
      <c r="Q539" s="589"/>
    </row>
    <row r="540" customHeight="1" spans="6:17">
      <c r="F540" s="589"/>
      <c r="G540" s="589"/>
      <c r="H540" s="589"/>
      <c r="I540" s="589"/>
      <c r="J540" s="589"/>
      <c r="K540" s="589"/>
      <c r="L540" s="589"/>
      <c r="N540" s="589"/>
      <c r="O540" s="589"/>
      <c r="P540" s="589"/>
      <c r="Q540" s="589"/>
    </row>
    <row r="541" customHeight="1" spans="6:17">
      <c r="F541" s="589"/>
      <c r="G541" s="589"/>
      <c r="H541" s="589"/>
      <c r="I541" s="589"/>
      <c r="J541" s="589"/>
      <c r="K541" s="589"/>
      <c r="L541" s="589"/>
      <c r="N541" s="589"/>
      <c r="O541" s="589"/>
      <c r="P541" s="589"/>
      <c r="Q541" s="589"/>
    </row>
    <row r="542" customHeight="1" spans="6:17">
      <c r="F542" s="589"/>
      <c r="G542" s="589"/>
      <c r="H542" s="589"/>
      <c r="I542" s="589"/>
      <c r="J542" s="589"/>
      <c r="K542" s="589"/>
      <c r="L542" s="589"/>
      <c r="N542" s="589"/>
      <c r="O542" s="589"/>
      <c r="P542" s="589"/>
      <c r="Q542" s="589"/>
    </row>
    <row r="543" customHeight="1" spans="6:17">
      <c r="F543" s="589"/>
      <c r="G543" s="589"/>
      <c r="H543" s="589"/>
      <c r="I543" s="589"/>
      <c r="J543" s="589"/>
      <c r="K543" s="589"/>
      <c r="L543" s="589"/>
      <c r="N543" s="589"/>
      <c r="O543" s="589"/>
      <c r="P543" s="589"/>
      <c r="Q543" s="589"/>
    </row>
    <row r="544" customHeight="1" spans="6:17">
      <c r="F544" s="589"/>
      <c r="G544" s="589"/>
      <c r="H544" s="589"/>
      <c r="I544" s="589"/>
      <c r="J544" s="589"/>
      <c r="K544" s="589"/>
      <c r="L544" s="589"/>
      <c r="N544" s="589"/>
      <c r="O544" s="589"/>
      <c r="P544" s="589"/>
      <c r="Q544" s="589"/>
    </row>
    <row r="545" customHeight="1" spans="6:17">
      <c r="F545" s="589"/>
      <c r="G545" s="589"/>
      <c r="H545" s="589"/>
      <c r="I545" s="589"/>
      <c r="J545" s="589"/>
      <c r="K545" s="589"/>
      <c r="L545" s="589"/>
      <c r="N545" s="589"/>
      <c r="O545" s="589"/>
      <c r="P545" s="589"/>
      <c r="Q545" s="589"/>
    </row>
    <row r="546" customHeight="1" spans="6:17">
      <c r="F546" s="589"/>
      <c r="G546" s="589"/>
      <c r="H546" s="589"/>
      <c r="I546" s="589"/>
      <c r="J546" s="589"/>
      <c r="K546" s="589"/>
      <c r="L546" s="589"/>
      <c r="N546" s="589"/>
      <c r="O546" s="589"/>
      <c r="P546" s="589"/>
      <c r="Q546" s="589"/>
    </row>
    <row r="547" customHeight="1" spans="6:17">
      <c r="F547" s="589"/>
      <c r="G547" s="589"/>
      <c r="H547" s="589"/>
      <c r="I547" s="589"/>
      <c r="J547" s="589"/>
      <c r="K547" s="589"/>
      <c r="L547" s="589"/>
      <c r="N547" s="589"/>
      <c r="O547" s="589"/>
      <c r="P547" s="589"/>
      <c r="Q547" s="589"/>
    </row>
    <row r="548" customHeight="1" spans="6:17">
      <c r="F548" s="589"/>
      <c r="G548" s="589"/>
      <c r="H548" s="589"/>
      <c r="I548" s="589"/>
      <c r="J548" s="589"/>
      <c r="K548" s="589"/>
      <c r="L548" s="589"/>
      <c r="N548" s="589"/>
      <c r="O548" s="589"/>
      <c r="P548" s="589"/>
      <c r="Q548" s="589"/>
    </row>
    <row r="549" customHeight="1" spans="6:17">
      <c r="F549" s="589"/>
      <c r="G549" s="589"/>
      <c r="H549" s="589"/>
      <c r="I549" s="589"/>
      <c r="J549" s="589"/>
      <c r="K549" s="589"/>
      <c r="L549" s="589"/>
      <c r="N549" s="589"/>
      <c r="O549" s="589"/>
      <c r="P549" s="589"/>
      <c r="Q549" s="589"/>
    </row>
    <row r="550" customHeight="1" spans="6:17">
      <c r="F550" s="589"/>
      <c r="G550" s="589"/>
      <c r="H550" s="589"/>
      <c r="I550" s="589"/>
      <c r="J550" s="589"/>
      <c r="K550" s="589"/>
      <c r="L550" s="589"/>
      <c r="N550" s="589"/>
      <c r="O550" s="589"/>
      <c r="P550" s="589"/>
      <c r="Q550" s="589"/>
    </row>
    <row r="551" customHeight="1" spans="6:17">
      <c r="F551" s="589"/>
      <c r="G551" s="589"/>
      <c r="H551" s="589"/>
      <c r="I551" s="589"/>
      <c r="J551" s="589"/>
      <c r="K551" s="589"/>
      <c r="L551" s="589"/>
      <c r="N551" s="589"/>
      <c r="O551" s="589"/>
      <c r="P551" s="589"/>
      <c r="Q551" s="589"/>
    </row>
    <row r="552" customHeight="1" spans="6:17">
      <c r="F552" s="589"/>
      <c r="G552" s="589"/>
      <c r="H552" s="589"/>
      <c r="I552" s="589"/>
      <c r="J552" s="589"/>
      <c r="K552" s="589"/>
      <c r="L552" s="589"/>
      <c r="N552" s="589"/>
      <c r="O552" s="589"/>
      <c r="P552" s="589"/>
      <c r="Q552" s="589"/>
    </row>
    <row r="553" customHeight="1" spans="6:17">
      <c r="F553" s="589"/>
      <c r="G553" s="589"/>
      <c r="H553" s="589"/>
      <c r="I553" s="589"/>
      <c r="J553" s="589"/>
      <c r="K553" s="589"/>
      <c r="L553" s="589"/>
      <c r="N553" s="589"/>
      <c r="O553" s="589"/>
      <c r="P553" s="589"/>
      <c r="Q553" s="589"/>
    </row>
    <row r="554" customHeight="1" spans="6:17">
      <c r="F554" s="589"/>
      <c r="G554" s="589"/>
      <c r="H554" s="589"/>
      <c r="I554" s="589"/>
      <c r="J554" s="589"/>
      <c r="K554" s="589"/>
      <c r="L554" s="589"/>
      <c r="N554" s="589"/>
      <c r="O554" s="589"/>
      <c r="P554" s="589"/>
      <c r="Q554" s="589"/>
    </row>
    <row r="555" customHeight="1" spans="6:17">
      <c r="F555" s="589"/>
      <c r="G555" s="589"/>
      <c r="H555" s="589"/>
      <c r="I555" s="589"/>
      <c r="J555" s="589"/>
      <c r="K555" s="589"/>
      <c r="L555" s="589"/>
      <c r="N555" s="589"/>
      <c r="O555" s="589"/>
      <c r="P555" s="589"/>
      <c r="Q555" s="589"/>
    </row>
    <row r="556" customHeight="1" spans="6:17">
      <c r="F556" s="589"/>
      <c r="G556" s="589"/>
      <c r="H556" s="589"/>
      <c r="I556" s="589"/>
      <c r="J556" s="589"/>
      <c r="K556" s="589"/>
      <c r="L556" s="589"/>
      <c r="N556" s="589"/>
      <c r="O556" s="589"/>
      <c r="P556" s="589"/>
      <c r="Q556" s="589"/>
    </row>
    <row r="557" customHeight="1" spans="6:17">
      <c r="F557" s="589"/>
      <c r="G557" s="589"/>
      <c r="H557" s="589"/>
      <c r="I557" s="589"/>
      <c r="J557" s="589"/>
      <c r="K557" s="589"/>
      <c r="L557" s="589"/>
      <c r="N557" s="589"/>
      <c r="O557" s="589"/>
      <c r="P557" s="589"/>
      <c r="Q557" s="589"/>
    </row>
    <row r="558" customHeight="1" spans="6:17">
      <c r="F558" s="589"/>
      <c r="G558" s="589"/>
      <c r="H558" s="589"/>
      <c r="I558" s="589"/>
      <c r="J558" s="589"/>
      <c r="K558" s="589"/>
      <c r="L558" s="589"/>
      <c r="N558" s="589"/>
      <c r="O558" s="589"/>
      <c r="P558" s="589"/>
      <c r="Q558" s="589"/>
    </row>
    <row r="559" customHeight="1" spans="6:17">
      <c r="F559" s="589"/>
      <c r="G559" s="589"/>
      <c r="H559" s="589"/>
      <c r="I559" s="589"/>
      <c r="J559" s="589"/>
      <c r="K559" s="589"/>
      <c r="L559" s="589"/>
      <c r="N559" s="589"/>
      <c r="O559" s="589"/>
      <c r="P559" s="589"/>
      <c r="Q559" s="589"/>
    </row>
    <row r="560" customHeight="1" spans="6:17">
      <c r="F560" s="589"/>
      <c r="G560" s="589"/>
      <c r="H560" s="589"/>
      <c r="I560" s="589"/>
      <c r="J560" s="589"/>
      <c r="K560" s="589"/>
      <c r="L560" s="589"/>
      <c r="N560" s="589"/>
      <c r="O560" s="589"/>
      <c r="P560" s="589"/>
      <c r="Q560" s="589"/>
    </row>
    <row r="561" customHeight="1" spans="6:17">
      <c r="F561" s="589"/>
      <c r="G561" s="589"/>
      <c r="H561" s="589"/>
      <c r="I561" s="589"/>
      <c r="J561" s="589"/>
      <c r="K561" s="589"/>
      <c r="L561" s="589"/>
      <c r="N561" s="589"/>
      <c r="O561" s="589"/>
      <c r="P561" s="589"/>
      <c r="Q561" s="589"/>
    </row>
    <row r="562" customHeight="1" spans="6:17">
      <c r="F562" s="589"/>
      <c r="G562" s="589"/>
      <c r="H562" s="589"/>
      <c r="I562" s="589"/>
      <c r="J562" s="589"/>
      <c r="K562" s="589"/>
      <c r="L562" s="589"/>
      <c r="N562" s="589"/>
      <c r="O562" s="589"/>
      <c r="P562" s="589"/>
      <c r="Q562" s="589"/>
    </row>
    <row r="563" customHeight="1" spans="6:17">
      <c r="F563" s="589"/>
      <c r="G563" s="589"/>
      <c r="H563" s="589"/>
      <c r="I563" s="589"/>
      <c r="J563" s="589"/>
      <c r="K563" s="589"/>
      <c r="L563" s="589"/>
      <c r="N563" s="589"/>
      <c r="O563" s="589"/>
      <c r="P563" s="589"/>
      <c r="Q563" s="589"/>
    </row>
    <row r="564" customHeight="1" spans="6:17">
      <c r="F564" s="589"/>
      <c r="G564" s="589"/>
      <c r="H564" s="589"/>
      <c r="I564" s="589"/>
      <c r="J564" s="589"/>
      <c r="K564" s="589"/>
      <c r="L564" s="589"/>
      <c r="N564" s="589"/>
      <c r="O564" s="589"/>
      <c r="P564" s="589"/>
      <c r="Q564" s="589"/>
    </row>
    <row r="565" customHeight="1" spans="6:17">
      <c r="F565" s="589"/>
      <c r="G565" s="589"/>
      <c r="H565" s="589"/>
      <c r="I565" s="589"/>
      <c r="J565" s="589"/>
      <c r="K565" s="589"/>
      <c r="L565" s="589"/>
      <c r="N565" s="589"/>
      <c r="O565" s="589"/>
      <c r="P565" s="589"/>
      <c r="Q565" s="589"/>
    </row>
    <row r="566" customHeight="1" spans="6:17">
      <c r="F566" s="589"/>
      <c r="G566" s="589"/>
      <c r="H566" s="589"/>
      <c r="I566" s="589"/>
      <c r="J566" s="589"/>
      <c r="K566" s="589"/>
      <c r="L566" s="589"/>
      <c r="N566" s="589"/>
      <c r="O566" s="589"/>
      <c r="P566" s="589"/>
      <c r="Q566" s="589"/>
    </row>
    <row r="567" customHeight="1" spans="6:17">
      <c r="F567" s="589"/>
      <c r="G567" s="589"/>
      <c r="H567" s="589"/>
      <c r="I567" s="589"/>
      <c r="J567" s="589"/>
      <c r="K567" s="589"/>
      <c r="L567" s="589"/>
      <c r="N567" s="589"/>
      <c r="O567" s="589"/>
      <c r="P567" s="589"/>
      <c r="Q567" s="589"/>
    </row>
    <row r="568" customHeight="1" spans="6:17">
      <c r="F568" s="589"/>
      <c r="G568" s="589"/>
      <c r="H568" s="589"/>
      <c r="I568" s="589"/>
      <c r="J568" s="589"/>
      <c r="K568" s="589"/>
      <c r="L568" s="589"/>
      <c r="N568" s="589"/>
      <c r="O568" s="589"/>
      <c r="P568" s="589"/>
      <c r="Q568" s="589"/>
    </row>
    <row r="569" customHeight="1" spans="6:17">
      <c r="F569" s="589"/>
      <c r="G569" s="589"/>
      <c r="H569" s="589"/>
      <c r="I569" s="589"/>
      <c r="J569" s="589"/>
      <c r="K569" s="589"/>
      <c r="L569" s="589"/>
      <c r="N569" s="589"/>
      <c r="O569" s="589"/>
      <c r="P569" s="589"/>
      <c r="Q569" s="589"/>
    </row>
    <row r="570" customHeight="1" spans="6:17">
      <c r="F570" s="589"/>
      <c r="G570" s="589"/>
      <c r="H570" s="589"/>
      <c r="I570" s="589"/>
      <c r="J570" s="589"/>
      <c r="K570" s="589"/>
      <c r="L570" s="589"/>
      <c r="N570" s="589"/>
      <c r="O570" s="589"/>
      <c r="P570" s="589"/>
      <c r="Q570" s="589"/>
    </row>
    <row r="571" customHeight="1" spans="6:17">
      <c r="F571" s="589"/>
      <c r="G571" s="589"/>
      <c r="H571" s="589"/>
      <c r="I571" s="589"/>
      <c r="J571" s="589"/>
      <c r="K571" s="589"/>
      <c r="L571" s="589"/>
      <c r="N571" s="589"/>
      <c r="O571" s="589"/>
      <c r="P571" s="589"/>
      <c r="Q571" s="589"/>
    </row>
    <row r="572" customHeight="1" spans="6:17">
      <c r="F572" s="589"/>
      <c r="G572" s="589"/>
      <c r="H572" s="589"/>
      <c r="I572" s="589"/>
      <c r="J572" s="589"/>
      <c r="K572" s="589"/>
      <c r="L572" s="589"/>
      <c r="N572" s="589"/>
      <c r="O572" s="589"/>
      <c r="P572" s="589"/>
      <c r="Q572" s="589"/>
    </row>
    <row r="573" customHeight="1" spans="6:17">
      <c r="F573" s="589"/>
      <c r="G573" s="589"/>
      <c r="H573" s="589"/>
      <c r="I573" s="589"/>
      <c r="J573" s="589"/>
      <c r="K573" s="589"/>
      <c r="L573" s="589"/>
      <c r="N573" s="589"/>
      <c r="O573" s="589"/>
      <c r="P573" s="589"/>
      <c r="Q573" s="589"/>
    </row>
    <row r="574" customHeight="1" spans="6:17">
      <c r="F574" s="589"/>
      <c r="G574" s="589"/>
      <c r="H574" s="589"/>
      <c r="I574" s="589"/>
      <c r="J574" s="589"/>
      <c r="K574" s="589"/>
      <c r="L574" s="589"/>
      <c r="N574" s="589"/>
      <c r="O574" s="589"/>
      <c r="P574" s="589"/>
      <c r="Q574" s="589"/>
    </row>
    <row r="575" customHeight="1" spans="6:17">
      <c r="F575" s="589"/>
      <c r="G575" s="589"/>
      <c r="H575" s="589"/>
      <c r="I575" s="589"/>
      <c r="J575" s="589"/>
      <c r="K575" s="589"/>
      <c r="L575" s="589"/>
      <c r="N575" s="589"/>
      <c r="O575" s="589"/>
      <c r="P575" s="589"/>
      <c r="Q575" s="589"/>
    </row>
    <row r="576" customHeight="1" spans="6:17">
      <c r="F576" s="589"/>
      <c r="G576" s="589"/>
      <c r="H576" s="589"/>
      <c r="I576" s="589"/>
      <c r="J576" s="589"/>
      <c r="K576" s="589"/>
      <c r="L576" s="589"/>
      <c r="N576" s="589"/>
      <c r="O576" s="589"/>
      <c r="P576" s="589"/>
      <c r="Q576" s="589"/>
    </row>
    <row r="577" customHeight="1" spans="6:17">
      <c r="F577" s="589"/>
      <c r="G577" s="589"/>
      <c r="H577" s="589"/>
      <c r="I577" s="589"/>
      <c r="J577" s="589"/>
      <c r="K577" s="589"/>
      <c r="L577" s="589"/>
      <c r="N577" s="589"/>
      <c r="O577" s="589"/>
      <c r="P577" s="589"/>
      <c r="Q577" s="589"/>
    </row>
    <row r="578" customHeight="1" spans="6:17">
      <c r="F578" s="589"/>
      <c r="G578" s="589"/>
      <c r="H578" s="589"/>
      <c r="I578" s="589"/>
      <c r="J578" s="589"/>
      <c r="K578" s="589"/>
      <c r="L578" s="589"/>
      <c r="N578" s="589"/>
      <c r="O578" s="589"/>
      <c r="P578" s="589"/>
      <c r="Q578" s="589"/>
    </row>
    <row r="579" customHeight="1" spans="6:17">
      <c r="F579" s="589"/>
      <c r="G579" s="589"/>
      <c r="H579" s="589"/>
      <c r="I579" s="589"/>
      <c r="J579" s="589"/>
      <c r="K579" s="589"/>
      <c r="L579" s="589"/>
      <c r="N579" s="589"/>
      <c r="O579" s="589"/>
      <c r="P579" s="589"/>
      <c r="Q579" s="589"/>
    </row>
    <row r="580" customHeight="1" spans="6:17">
      <c r="F580" s="589"/>
      <c r="G580" s="589"/>
      <c r="H580" s="589"/>
      <c r="I580" s="589"/>
      <c r="J580" s="589"/>
      <c r="K580" s="589"/>
      <c r="L580" s="589"/>
      <c r="N580" s="589"/>
      <c r="O580" s="589"/>
      <c r="P580" s="589"/>
      <c r="Q580" s="589"/>
    </row>
    <row r="581" customHeight="1" spans="6:17">
      <c r="F581" s="589"/>
      <c r="G581" s="589"/>
      <c r="H581" s="589"/>
      <c r="I581" s="589"/>
      <c r="J581" s="589"/>
      <c r="K581" s="589"/>
      <c r="L581" s="589"/>
      <c r="N581" s="589"/>
      <c r="O581" s="589"/>
      <c r="P581" s="589"/>
      <c r="Q581" s="589"/>
    </row>
    <row r="582" customHeight="1" spans="6:17">
      <c r="F582" s="589"/>
      <c r="G582" s="589"/>
      <c r="H582" s="589"/>
      <c r="I582" s="589"/>
      <c r="J582" s="589"/>
      <c r="K582" s="589"/>
      <c r="L582" s="589"/>
      <c r="N582" s="589"/>
      <c r="O582" s="589"/>
      <c r="P582" s="589"/>
      <c r="Q582" s="589"/>
    </row>
    <row r="583" customHeight="1" spans="6:17">
      <c r="F583" s="589"/>
      <c r="G583" s="589"/>
      <c r="H583" s="589"/>
      <c r="I583" s="589"/>
      <c r="J583" s="589"/>
      <c r="K583" s="589"/>
      <c r="L583" s="589"/>
      <c r="N583" s="589"/>
      <c r="O583" s="589"/>
      <c r="P583" s="589"/>
      <c r="Q583" s="589"/>
    </row>
    <row r="584" customHeight="1" spans="6:17">
      <c r="F584" s="589"/>
      <c r="G584" s="589"/>
      <c r="H584" s="589"/>
      <c r="I584" s="589"/>
      <c r="J584" s="589"/>
      <c r="K584" s="589"/>
      <c r="L584" s="589"/>
      <c r="N584" s="589"/>
      <c r="O584" s="589"/>
      <c r="P584" s="589"/>
      <c r="Q584" s="589"/>
    </row>
    <row r="585" customHeight="1" spans="6:17">
      <c r="F585" s="589"/>
      <c r="G585" s="589"/>
      <c r="H585" s="589"/>
      <c r="I585" s="589"/>
      <c r="J585" s="589"/>
      <c r="K585" s="589"/>
      <c r="L585" s="589"/>
      <c r="N585" s="589"/>
      <c r="O585" s="589"/>
      <c r="P585" s="589"/>
      <c r="Q585" s="589"/>
    </row>
    <row r="586" customHeight="1" spans="6:17">
      <c r="F586" s="589"/>
      <c r="G586" s="589"/>
      <c r="H586" s="589"/>
      <c r="I586" s="589"/>
      <c r="J586" s="589"/>
      <c r="K586" s="589"/>
      <c r="L586" s="589"/>
      <c r="N586" s="589"/>
      <c r="O586" s="589"/>
      <c r="P586" s="589"/>
      <c r="Q586" s="589"/>
    </row>
    <row r="587" customHeight="1" spans="6:17">
      <c r="F587" s="589"/>
      <c r="G587" s="589"/>
      <c r="H587" s="589"/>
      <c r="I587" s="589"/>
      <c r="J587" s="589"/>
      <c r="K587" s="589"/>
      <c r="L587" s="589"/>
      <c r="N587" s="589"/>
      <c r="O587" s="589"/>
      <c r="P587" s="589"/>
      <c r="Q587" s="589"/>
    </row>
    <row r="588" customHeight="1" spans="6:17">
      <c r="F588" s="589"/>
      <c r="G588" s="589"/>
      <c r="H588" s="589"/>
      <c r="I588" s="589"/>
      <c r="J588" s="589"/>
      <c r="K588" s="589"/>
      <c r="L588" s="589"/>
      <c r="N588" s="589"/>
      <c r="O588" s="589"/>
      <c r="P588" s="589"/>
      <c r="Q588" s="589"/>
    </row>
    <row r="589" customHeight="1" spans="6:17">
      <c r="F589" s="589"/>
      <c r="G589" s="589"/>
      <c r="H589" s="589"/>
      <c r="I589" s="589"/>
      <c r="J589" s="589"/>
      <c r="K589" s="589"/>
      <c r="L589" s="589"/>
      <c r="N589" s="589"/>
      <c r="O589" s="589"/>
      <c r="P589" s="589"/>
      <c r="Q589" s="589"/>
    </row>
    <row r="590" customHeight="1" spans="6:17">
      <c r="F590" s="589"/>
      <c r="G590" s="589"/>
      <c r="H590" s="589"/>
      <c r="I590" s="589"/>
      <c r="J590" s="589"/>
      <c r="K590" s="589"/>
      <c r="L590" s="589"/>
      <c r="N590" s="589"/>
      <c r="O590" s="589"/>
      <c r="P590" s="589"/>
      <c r="Q590" s="589"/>
    </row>
    <row r="591" customHeight="1" spans="6:17">
      <c r="F591" s="589"/>
      <c r="G591" s="589"/>
      <c r="H591" s="589"/>
      <c r="I591" s="589"/>
      <c r="J591" s="589"/>
      <c r="K591" s="589"/>
      <c r="L591" s="589"/>
      <c r="N591" s="589"/>
      <c r="O591" s="589"/>
      <c r="P591" s="589"/>
      <c r="Q591" s="589"/>
    </row>
    <row r="592" customHeight="1" spans="6:17">
      <c r="F592" s="589"/>
      <c r="G592" s="589"/>
      <c r="H592" s="589"/>
      <c r="I592" s="589"/>
      <c r="J592" s="589"/>
      <c r="K592" s="589"/>
      <c r="L592" s="589"/>
      <c r="N592" s="589"/>
      <c r="O592" s="589"/>
      <c r="P592" s="589"/>
      <c r="Q592" s="589"/>
    </row>
    <row r="593" customHeight="1" spans="6:17">
      <c r="F593" s="589"/>
      <c r="G593" s="589"/>
      <c r="H593" s="589"/>
      <c r="I593" s="589"/>
      <c r="J593" s="589"/>
      <c r="K593" s="589"/>
      <c r="L593" s="589"/>
      <c r="N593" s="589"/>
      <c r="O593" s="589"/>
      <c r="P593" s="589"/>
      <c r="Q593" s="589"/>
    </row>
    <row r="594" customHeight="1" spans="6:17">
      <c r="F594" s="589"/>
      <c r="G594" s="589"/>
      <c r="H594" s="589"/>
      <c r="I594" s="589"/>
      <c r="J594" s="589"/>
      <c r="K594" s="589"/>
      <c r="L594" s="589"/>
      <c r="N594" s="589"/>
      <c r="O594" s="589"/>
      <c r="P594" s="589"/>
      <c r="Q594" s="589"/>
    </row>
    <row r="595" customHeight="1" spans="6:17">
      <c r="F595" s="589"/>
      <c r="G595" s="589"/>
      <c r="H595" s="589"/>
      <c r="I595" s="589"/>
      <c r="J595" s="589"/>
      <c r="K595" s="589"/>
      <c r="L595" s="589"/>
      <c r="N595" s="589"/>
      <c r="O595" s="589"/>
      <c r="P595" s="589"/>
      <c r="Q595" s="589"/>
    </row>
    <row r="596" customHeight="1" spans="6:17">
      <c r="F596" s="589"/>
      <c r="G596" s="589"/>
      <c r="H596" s="589"/>
      <c r="I596" s="589"/>
      <c r="J596" s="589"/>
      <c r="K596" s="589"/>
      <c r="L596" s="589"/>
      <c r="N596" s="589"/>
      <c r="O596" s="589"/>
      <c r="P596" s="589"/>
      <c r="Q596" s="589"/>
    </row>
    <row r="597" customHeight="1" spans="6:17">
      <c r="F597" s="589"/>
      <c r="G597" s="589"/>
      <c r="H597" s="589"/>
      <c r="I597" s="589"/>
      <c r="J597" s="589"/>
      <c r="K597" s="589"/>
      <c r="L597" s="589"/>
      <c r="N597" s="589"/>
      <c r="O597" s="589"/>
      <c r="P597" s="589"/>
      <c r="Q597" s="589"/>
    </row>
    <row r="598" customHeight="1" spans="6:17">
      <c r="F598" s="589"/>
      <c r="G598" s="589"/>
      <c r="H598" s="589"/>
      <c r="I598" s="589"/>
      <c r="J598" s="589"/>
      <c r="K598" s="589"/>
      <c r="L598" s="589"/>
      <c r="N598" s="589"/>
      <c r="O598" s="589"/>
      <c r="P598" s="589"/>
      <c r="Q598" s="589"/>
    </row>
    <row r="599" customHeight="1" spans="6:17">
      <c r="F599" s="589"/>
      <c r="G599" s="589"/>
      <c r="H599" s="589"/>
      <c r="I599" s="589"/>
      <c r="J599" s="589"/>
      <c r="K599" s="589"/>
      <c r="L599" s="589"/>
      <c r="N599" s="589"/>
      <c r="O599" s="589"/>
      <c r="P599" s="589"/>
      <c r="Q599" s="589"/>
    </row>
    <row r="600" customHeight="1" spans="6:17">
      <c r="F600" s="589"/>
      <c r="G600" s="589"/>
      <c r="H600" s="589"/>
      <c r="I600" s="589"/>
      <c r="J600" s="589"/>
      <c r="K600" s="589"/>
      <c r="L600" s="589"/>
      <c r="N600" s="589"/>
      <c r="O600" s="589"/>
      <c r="P600" s="589"/>
      <c r="Q600" s="589"/>
    </row>
    <row r="601" customHeight="1" spans="6:17">
      <c r="F601" s="589"/>
      <c r="G601" s="589"/>
      <c r="H601" s="589"/>
      <c r="I601" s="589"/>
      <c r="J601" s="589"/>
      <c r="K601" s="589"/>
      <c r="L601" s="589"/>
      <c r="N601" s="589"/>
      <c r="O601" s="589"/>
      <c r="P601" s="589"/>
      <c r="Q601" s="589"/>
    </row>
    <row r="602" customHeight="1" spans="6:17">
      <c r="F602" s="589"/>
      <c r="G602" s="589"/>
      <c r="H602" s="589"/>
      <c r="I602" s="589"/>
      <c r="J602" s="589"/>
      <c r="K602" s="589"/>
      <c r="L602" s="589"/>
      <c r="N602" s="589"/>
      <c r="O602" s="589"/>
      <c r="P602" s="589"/>
      <c r="Q602" s="589"/>
    </row>
    <row r="603" customHeight="1" spans="6:17">
      <c r="F603" s="589"/>
      <c r="G603" s="589"/>
      <c r="H603" s="589"/>
      <c r="I603" s="589"/>
      <c r="J603" s="589"/>
      <c r="K603" s="589"/>
      <c r="L603" s="589"/>
      <c r="N603" s="589"/>
      <c r="O603" s="589"/>
      <c r="P603" s="589"/>
      <c r="Q603" s="589"/>
    </row>
    <row r="604" customHeight="1" spans="6:17">
      <c r="F604" s="589"/>
      <c r="G604" s="589"/>
      <c r="H604" s="589"/>
      <c r="I604" s="589"/>
      <c r="J604" s="589"/>
      <c r="K604" s="589"/>
      <c r="L604" s="589"/>
      <c r="N604" s="589"/>
      <c r="O604" s="589"/>
      <c r="P604" s="589"/>
      <c r="Q604" s="589"/>
    </row>
    <row r="605" customHeight="1" spans="6:17">
      <c r="F605" s="589"/>
      <c r="G605" s="589"/>
      <c r="H605" s="589"/>
      <c r="I605" s="589"/>
      <c r="J605" s="589"/>
      <c r="K605" s="589"/>
      <c r="L605" s="589"/>
      <c r="N605" s="589"/>
      <c r="O605" s="589"/>
      <c r="P605" s="589"/>
      <c r="Q605" s="589"/>
    </row>
    <row r="606" customHeight="1" spans="6:17">
      <c r="F606" s="589"/>
      <c r="G606" s="589"/>
      <c r="H606" s="589"/>
      <c r="I606" s="589"/>
      <c r="J606" s="589"/>
      <c r="K606" s="589"/>
      <c r="L606" s="589"/>
      <c r="N606" s="589"/>
      <c r="O606" s="589"/>
      <c r="P606" s="589"/>
      <c r="Q606" s="589"/>
    </row>
    <row r="607" customHeight="1" spans="6:17">
      <c r="F607" s="589"/>
      <c r="G607" s="589"/>
      <c r="H607" s="589"/>
      <c r="I607" s="589"/>
      <c r="J607" s="589"/>
      <c r="K607" s="589"/>
      <c r="L607" s="589"/>
      <c r="N607" s="589"/>
      <c r="O607" s="589"/>
      <c r="P607" s="589"/>
      <c r="Q607" s="589"/>
    </row>
    <row r="608" customHeight="1" spans="6:17">
      <c r="F608" s="589"/>
      <c r="G608" s="589"/>
      <c r="H608" s="589"/>
      <c r="I608" s="589"/>
      <c r="J608" s="589"/>
      <c r="K608" s="589"/>
      <c r="L608" s="589"/>
      <c r="N608" s="589"/>
      <c r="O608" s="589"/>
      <c r="P608" s="589"/>
      <c r="Q608" s="589"/>
    </row>
    <row r="609" customHeight="1" spans="6:17">
      <c r="F609" s="589"/>
      <c r="G609" s="589"/>
      <c r="H609" s="589"/>
      <c r="I609" s="589"/>
      <c r="J609" s="589"/>
      <c r="K609" s="589"/>
      <c r="L609" s="589"/>
      <c r="N609" s="589"/>
      <c r="O609" s="589"/>
      <c r="P609" s="589"/>
      <c r="Q609" s="589"/>
    </row>
    <row r="610" customHeight="1" spans="6:17">
      <c r="F610" s="589"/>
      <c r="G610" s="589"/>
      <c r="H610" s="589"/>
      <c r="I610" s="589"/>
      <c r="J610" s="589"/>
      <c r="K610" s="589"/>
      <c r="L610" s="589"/>
      <c r="N610" s="589"/>
      <c r="O610" s="589"/>
      <c r="P610" s="589"/>
      <c r="Q610" s="589"/>
    </row>
    <row r="611" customHeight="1" spans="6:17">
      <c r="F611" s="589"/>
      <c r="G611" s="589"/>
      <c r="H611" s="589"/>
      <c r="I611" s="589"/>
      <c r="J611" s="589"/>
      <c r="K611" s="589"/>
      <c r="L611" s="589"/>
      <c r="N611" s="589"/>
      <c r="O611" s="589"/>
      <c r="P611" s="589"/>
      <c r="Q611" s="589"/>
    </row>
    <row r="612" customHeight="1" spans="6:17">
      <c r="F612" s="589"/>
      <c r="G612" s="589"/>
      <c r="H612" s="589"/>
      <c r="I612" s="589"/>
      <c r="J612" s="589"/>
      <c r="K612" s="589"/>
      <c r="L612" s="589"/>
      <c r="N612" s="589"/>
      <c r="O612" s="589"/>
      <c r="P612" s="589"/>
      <c r="Q612" s="589"/>
    </row>
    <row r="613" customHeight="1" spans="6:17">
      <c r="F613" s="589"/>
      <c r="G613" s="589"/>
      <c r="H613" s="589"/>
      <c r="I613" s="589"/>
      <c r="J613" s="589"/>
      <c r="K613" s="589"/>
      <c r="L613" s="589"/>
      <c r="N613" s="589"/>
      <c r="O613" s="589"/>
      <c r="P613" s="589"/>
      <c r="Q613" s="589"/>
    </row>
    <row r="614" customHeight="1" spans="6:17">
      <c r="F614" s="589"/>
      <c r="G614" s="589"/>
      <c r="H614" s="589"/>
      <c r="I614" s="589"/>
      <c r="J614" s="589"/>
      <c r="K614" s="589"/>
      <c r="L614" s="589"/>
      <c r="N614" s="589"/>
      <c r="O614" s="589"/>
      <c r="P614" s="589"/>
      <c r="Q614" s="589"/>
    </row>
    <row r="615" customHeight="1" spans="6:17">
      <c r="F615" s="589"/>
      <c r="G615" s="589"/>
      <c r="H615" s="589"/>
      <c r="I615" s="589"/>
      <c r="J615" s="589"/>
      <c r="K615" s="589"/>
      <c r="L615" s="589"/>
      <c r="N615" s="589"/>
      <c r="O615" s="589"/>
      <c r="P615" s="589"/>
      <c r="Q615" s="589"/>
    </row>
    <row r="616" customHeight="1" spans="6:17">
      <c r="F616" s="589"/>
      <c r="G616" s="589"/>
      <c r="H616" s="589"/>
      <c r="I616" s="589"/>
      <c r="J616" s="589"/>
      <c r="K616" s="589"/>
      <c r="L616" s="589"/>
      <c r="N616" s="589"/>
      <c r="O616" s="589"/>
      <c r="P616" s="589"/>
      <c r="Q616" s="589"/>
    </row>
    <row r="617" customHeight="1" spans="6:17">
      <c r="F617" s="589"/>
      <c r="G617" s="589"/>
      <c r="H617" s="589"/>
      <c r="I617" s="589"/>
      <c r="J617" s="589"/>
      <c r="K617" s="589"/>
      <c r="L617" s="589"/>
      <c r="N617" s="589"/>
      <c r="O617" s="589"/>
      <c r="P617" s="589"/>
      <c r="Q617" s="589"/>
    </row>
    <row r="618" customHeight="1" spans="6:17">
      <c r="F618" s="589"/>
      <c r="G618" s="589"/>
      <c r="H618" s="589"/>
      <c r="I618" s="589"/>
      <c r="J618" s="589"/>
      <c r="K618" s="589"/>
      <c r="L618" s="589"/>
      <c r="N618" s="589"/>
      <c r="O618" s="589"/>
      <c r="P618" s="589"/>
      <c r="Q618" s="589"/>
    </row>
    <row r="619" customHeight="1" spans="6:17">
      <c r="F619" s="589"/>
      <c r="G619" s="589"/>
      <c r="H619" s="589"/>
      <c r="I619" s="589"/>
      <c r="J619" s="589"/>
      <c r="K619" s="589"/>
      <c r="L619" s="589"/>
      <c r="N619" s="589"/>
      <c r="O619" s="589"/>
      <c r="P619" s="589"/>
      <c r="Q619" s="589"/>
    </row>
    <row r="620" customHeight="1" spans="6:17">
      <c r="F620" s="589"/>
      <c r="G620" s="589"/>
      <c r="H620" s="589"/>
      <c r="I620" s="589"/>
      <c r="J620" s="589"/>
      <c r="K620" s="589"/>
      <c r="L620" s="589"/>
      <c r="N620" s="589"/>
      <c r="O620" s="589"/>
      <c r="P620" s="589"/>
      <c r="Q620" s="589"/>
    </row>
    <row r="621" customHeight="1" spans="6:17">
      <c r="F621" s="589"/>
      <c r="G621" s="589"/>
      <c r="H621" s="589"/>
      <c r="I621" s="589"/>
      <c r="J621" s="589"/>
      <c r="K621" s="589"/>
      <c r="L621" s="589"/>
      <c r="N621" s="589"/>
      <c r="O621" s="589"/>
      <c r="P621" s="589"/>
      <c r="Q621" s="589"/>
    </row>
    <row r="622" customHeight="1" spans="6:17">
      <c r="F622" s="589"/>
      <c r="G622" s="589"/>
      <c r="H622" s="589"/>
      <c r="I622" s="589"/>
      <c r="J622" s="589"/>
      <c r="K622" s="589"/>
      <c r="L622" s="589"/>
      <c r="N622" s="589"/>
      <c r="O622" s="589"/>
      <c r="P622" s="589"/>
      <c r="Q622" s="589"/>
    </row>
    <row r="623" customHeight="1" spans="6:17">
      <c r="F623" s="589"/>
      <c r="G623" s="589"/>
      <c r="H623" s="589"/>
      <c r="I623" s="589"/>
      <c r="J623" s="589"/>
      <c r="K623" s="589"/>
      <c r="L623" s="589"/>
      <c r="N623" s="589"/>
      <c r="O623" s="589"/>
      <c r="P623" s="589"/>
      <c r="Q623" s="589"/>
    </row>
    <row r="624" customHeight="1" spans="6:17">
      <c r="F624" s="589"/>
      <c r="G624" s="589"/>
      <c r="H624" s="589"/>
      <c r="I624" s="589"/>
      <c r="J624" s="589"/>
      <c r="K624" s="589"/>
      <c r="L624" s="589"/>
      <c r="N624" s="589"/>
      <c r="O624" s="589"/>
      <c r="P624" s="589"/>
      <c r="Q624" s="589"/>
    </row>
    <row r="625" customHeight="1" spans="6:17">
      <c r="F625" s="589"/>
      <c r="G625" s="589"/>
      <c r="H625" s="589"/>
      <c r="I625" s="589"/>
      <c r="J625" s="589"/>
      <c r="K625" s="589"/>
      <c r="L625" s="589"/>
      <c r="N625" s="589"/>
      <c r="O625" s="589"/>
      <c r="P625" s="589"/>
      <c r="Q625" s="589"/>
    </row>
    <row r="626" customHeight="1" spans="6:17">
      <c r="F626" s="589"/>
      <c r="G626" s="589"/>
      <c r="H626" s="589"/>
      <c r="I626" s="589"/>
      <c r="J626" s="589"/>
      <c r="K626" s="589"/>
      <c r="L626" s="589"/>
      <c r="N626" s="589"/>
      <c r="O626" s="589"/>
      <c r="P626" s="589"/>
      <c r="Q626" s="589"/>
    </row>
    <row r="627" customHeight="1" spans="6:17">
      <c r="F627" s="589"/>
      <c r="G627" s="589"/>
      <c r="H627" s="589"/>
      <c r="I627" s="589"/>
      <c r="J627" s="589"/>
      <c r="K627" s="589"/>
      <c r="L627" s="589"/>
      <c r="N627" s="589"/>
      <c r="O627" s="589"/>
      <c r="P627" s="589"/>
      <c r="Q627" s="589"/>
    </row>
    <row r="628" customHeight="1" spans="6:17">
      <c r="F628" s="589"/>
      <c r="G628" s="589"/>
      <c r="H628" s="589"/>
      <c r="I628" s="589"/>
      <c r="J628" s="589"/>
      <c r="K628" s="589"/>
      <c r="L628" s="589"/>
      <c r="N628" s="589"/>
      <c r="O628" s="589"/>
      <c r="P628" s="589"/>
      <c r="Q628" s="589"/>
    </row>
    <row r="629" customHeight="1" spans="6:17">
      <c r="F629" s="589"/>
      <c r="G629" s="589"/>
      <c r="H629" s="589"/>
      <c r="I629" s="589"/>
      <c r="J629" s="589"/>
      <c r="K629" s="589"/>
      <c r="L629" s="589"/>
      <c r="N629" s="589"/>
      <c r="O629" s="589"/>
      <c r="P629" s="589"/>
      <c r="Q629" s="589"/>
    </row>
    <row r="630" customHeight="1" spans="6:17">
      <c r="F630" s="589"/>
      <c r="G630" s="589"/>
      <c r="H630" s="589"/>
      <c r="I630" s="589"/>
      <c r="J630" s="589"/>
      <c r="K630" s="589"/>
      <c r="L630" s="589"/>
      <c r="N630" s="589"/>
      <c r="O630" s="589"/>
      <c r="P630" s="589"/>
      <c r="Q630" s="589"/>
    </row>
    <row r="631" customHeight="1" spans="6:17">
      <c r="F631" s="589"/>
      <c r="G631" s="589"/>
      <c r="H631" s="589"/>
      <c r="I631" s="589"/>
      <c r="J631" s="589"/>
      <c r="K631" s="589"/>
      <c r="L631" s="589"/>
      <c r="N631" s="589"/>
      <c r="O631" s="589"/>
      <c r="P631" s="589"/>
      <c r="Q631" s="589"/>
    </row>
    <row r="632" customHeight="1" spans="6:17">
      <c r="F632" s="589"/>
      <c r="G632" s="589"/>
      <c r="H632" s="589"/>
      <c r="I632" s="589"/>
      <c r="J632" s="589"/>
      <c r="K632" s="589"/>
      <c r="L632" s="589"/>
      <c r="N632" s="589"/>
      <c r="O632" s="589"/>
      <c r="P632" s="589"/>
      <c r="Q632" s="589"/>
    </row>
    <row r="633" customHeight="1" spans="6:17">
      <c r="F633" s="589"/>
      <c r="G633" s="589"/>
      <c r="H633" s="589"/>
      <c r="I633" s="589"/>
      <c r="J633" s="589"/>
      <c r="K633" s="589"/>
      <c r="L633" s="589"/>
      <c r="N633" s="589"/>
      <c r="O633" s="589"/>
      <c r="P633" s="589"/>
      <c r="Q633" s="589"/>
    </row>
    <row r="634" customHeight="1" spans="6:17">
      <c r="F634" s="589"/>
      <c r="G634" s="589"/>
      <c r="H634" s="589"/>
      <c r="I634" s="589"/>
      <c r="J634" s="589"/>
      <c r="K634" s="589"/>
      <c r="L634" s="589"/>
      <c r="N634" s="589"/>
      <c r="O634" s="589"/>
      <c r="P634" s="589"/>
      <c r="Q634" s="589"/>
    </row>
    <row r="635" customHeight="1" spans="6:17">
      <c r="F635" s="589"/>
      <c r="G635" s="589"/>
      <c r="H635" s="589"/>
      <c r="I635" s="589"/>
      <c r="J635" s="589"/>
      <c r="K635" s="589"/>
      <c r="L635" s="589"/>
      <c r="N635" s="589"/>
      <c r="O635" s="589"/>
      <c r="P635" s="589"/>
      <c r="Q635" s="589"/>
    </row>
    <row r="636" customHeight="1" spans="6:17">
      <c r="F636" s="589"/>
      <c r="G636" s="589"/>
      <c r="H636" s="589"/>
      <c r="I636" s="589"/>
      <c r="J636" s="589"/>
      <c r="K636" s="589"/>
      <c r="L636" s="589"/>
      <c r="N636" s="589"/>
      <c r="O636" s="589"/>
      <c r="P636" s="589"/>
      <c r="Q636" s="589"/>
    </row>
    <row r="637" customHeight="1" spans="6:17">
      <c r="F637" s="589"/>
      <c r="G637" s="589"/>
      <c r="H637" s="589"/>
      <c r="I637" s="589"/>
      <c r="J637" s="589"/>
      <c r="K637" s="589"/>
      <c r="L637" s="589"/>
      <c r="N637" s="589"/>
      <c r="O637" s="589"/>
      <c r="P637" s="589"/>
      <c r="Q637" s="589"/>
    </row>
    <row r="638" customHeight="1" spans="6:17">
      <c r="F638" s="589"/>
      <c r="G638" s="589"/>
      <c r="H638" s="589"/>
      <c r="I638" s="589"/>
      <c r="J638" s="589"/>
      <c r="K638" s="589"/>
      <c r="L638" s="589"/>
      <c r="N638" s="589"/>
      <c r="O638" s="589"/>
      <c r="P638" s="589"/>
      <c r="Q638" s="589"/>
    </row>
    <row r="639" customHeight="1" spans="6:17">
      <c r="F639" s="589"/>
      <c r="G639" s="589"/>
      <c r="H639" s="589"/>
      <c r="I639" s="589"/>
      <c r="J639" s="589"/>
      <c r="K639" s="589"/>
      <c r="L639" s="589"/>
      <c r="N639" s="589"/>
      <c r="O639" s="589"/>
      <c r="P639" s="589"/>
      <c r="Q639" s="589"/>
    </row>
    <row r="640" customHeight="1" spans="6:17">
      <c r="F640" s="589"/>
      <c r="G640" s="589"/>
      <c r="H640" s="589"/>
      <c r="I640" s="589"/>
      <c r="J640" s="589"/>
      <c r="K640" s="589"/>
      <c r="L640" s="589"/>
      <c r="N640" s="589"/>
      <c r="O640" s="589"/>
      <c r="P640" s="589"/>
      <c r="Q640" s="589"/>
    </row>
    <row r="641" customHeight="1" spans="6:17">
      <c r="F641" s="589"/>
      <c r="G641" s="589"/>
      <c r="H641" s="589"/>
      <c r="I641" s="589"/>
      <c r="J641" s="589"/>
      <c r="K641" s="589"/>
      <c r="L641" s="589"/>
      <c r="N641" s="589"/>
      <c r="O641" s="589"/>
      <c r="P641" s="589"/>
      <c r="Q641" s="589"/>
    </row>
    <row r="642" customHeight="1" spans="6:17">
      <c r="F642" s="589"/>
      <c r="G642" s="589"/>
      <c r="H642" s="589"/>
      <c r="I642" s="589"/>
      <c r="J642" s="589"/>
      <c r="K642" s="589"/>
      <c r="L642" s="589"/>
      <c r="N642" s="589"/>
      <c r="O642" s="589"/>
      <c r="P642" s="589"/>
      <c r="Q642" s="589"/>
    </row>
    <row r="643" customHeight="1" spans="6:17">
      <c r="F643" s="589"/>
      <c r="G643" s="589"/>
      <c r="H643" s="589"/>
      <c r="I643" s="589"/>
      <c r="J643" s="589"/>
      <c r="K643" s="589"/>
      <c r="L643" s="589"/>
      <c r="N643" s="589"/>
      <c r="O643" s="589"/>
      <c r="P643" s="589"/>
      <c r="Q643" s="589"/>
    </row>
    <row r="644" customHeight="1" spans="6:17">
      <c r="F644" s="589"/>
      <c r="G644" s="589"/>
      <c r="H644" s="589"/>
      <c r="I644" s="589"/>
      <c r="J644" s="589"/>
      <c r="K644" s="589"/>
      <c r="L644" s="589"/>
      <c r="N644" s="589"/>
      <c r="O644" s="589"/>
      <c r="P644" s="589"/>
      <c r="Q644" s="589"/>
    </row>
    <row r="645" customHeight="1" spans="6:17">
      <c r="F645" s="589"/>
      <c r="G645" s="589"/>
      <c r="H645" s="589"/>
      <c r="I645" s="589"/>
      <c r="J645" s="589"/>
      <c r="K645" s="589"/>
      <c r="L645" s="589"/>
      <c r="N645" s="589"/>
      <c r="O645" s="589"/>
      <c r="P645" s="589"/>
      <c r="Q645" s="589"/>
    </row>
    <row r="646" customHeight="1" spans="6:17">
      <c r="F646" s="589"/>
      <c r="G646" s="589"/>
      <c r="H646" s="589"/>
      <c r="I646" s="589"/>
      <c r="J646" s="589"/>
      <c r="K646" s="589"/>
      <c r="L646" s="589"/>
      <c r="N646" s="589"/>
      <c r="O646" s="589"/>
      <c r="P646" s="589"/>
      <c r="Q646" s="589"/>
    </row>
    <row r="647" customHeight="1" spans="6:17">
      <c r="F647" s="589"/>
      <c r="G647" s="589"/>
      <c r="H647" s="589"/>
      <c r="I647" s="589"/>
      <c r="J647" s="589"/>
      <c r="K647" s="589"/>
      <c r="L647" s="589"/>
      <c r="N647" s="589"/>
      <c r="O647" s="589"/>
      <c r="P647" s="589"/>
      <c r="Q647" s="589"/>
    </row>
    <row r="648" customHeight="1" spans="6:17">
      <c r="F648" s="589"/>
      <c r="G648" s="589"/>
      <c r="H648" s="589"/>
      <c r="I648" s="589"/>
      <c r="J648" s="589"/>
      <c r="K648" s="589"/>
      <c r="L648" s="589"/>
      <c r="N648" s="589"/>
      <c r="O648" s="589"/>
      <c r="P648" s="589"/>
      <c r="Q648" s="589"/>
    </row>
    <row r="649" customHeight="1" spans="6:17">
      <c r="F649" s="589"/>
      <c r="G649" s="589"/>
      <c r="H649" s="589"/>
      <c r="I649" s="589"/>
      <c r="J649" s="589"/>
      <c r="K649" s="589"/>
      <c r="L649" s="589"/>
      <c r="N649" s="589"/>
      <c r="O649" s="589"/>
      <c r="P649" s="589"/>
      <c r="Q649" s="589"/>
    </row>
    <row r="650" customHeight="1" spans="6:17">
      <c r="F650" s="589"/>
      <c r="G650" s="589"/>
      <c r="H650" s="589"/>
      <c r="I650" s="589"/>
      <c r="J650" s="589"/>
      <c r="K650" s="589"/>
      <c r="L650" s="589"/>
      <c r="N650" s="589"/>
      <c r="O650" s="589"/>
      <c r="P650" s="589"/>
      <c r="Q650" s="589"/>
    </row>
    <row r="651" customHeight="1" spans="6:17">
      <c r="F651" s="589"/>
      <c r="G651" s="589"/>
      <c r="H651" s="589"/>
      <c r="I651" s="589"/>
      <c r="J651" s="589"/>
      <c r="K651" s="589"/>
      <c r="L651" s="589"/>
      <c r="N651" s="589"/>
      <c r="O651" s="589"/>
      <c r="P651" s="589"/>
      <c r="Q651" s="589"/>
    </row>
    <row r="652" customHeight="1" spans="6:17">
      <c r="F652" s="589"/>
      <c r="G652" s="589"/>
      <c r="H652" s="589"/>
      <c r="I652" s="589"/>
      <c r="J652" s="589"/>
      <c r="K652" s="589"/>
      <c r="L652" s="589"/>
      <c r="N652" s="589"/>
      <c r="O652" s="589"/>
      <c r="P652" s="589"/>
      <c r="Q652" s="589"/>
    </row>
    <row r="653" customHeight="1" spans="6:17">
      <c r="F653" s="589"/>
      <c r="G653" s="589"/>
      <c r="H653" s="589"/>
      <c r="I653" s="589"/>
      <c r="J653" s="589"/>
      <c r="K653" s="589"/>
      <c r="L653" s="589"/>
      <c r="N653" s="589"/>
      <c r="O653" s="589"/>
      <c r="P653" s="589"/>
      <c r="Q653" s="589"/>
    </row>
    <row r="654" customHeight="1" spans="6:17">
      <c r="F654" s="589"/>
      <c r="G654" s="589"/>
      <c r="H654" s="589"/>
      <c r="I654" s="589"/>
      <c r="J654" s="589"/>
      <c r="K654" s="589"/>
      <c r="L654" s="589"/>
      <c r="N654" s="589"/>
      <c r="O654" s="589"/>
      <c r="P654" s="589"/>
      <c r="Q654" s="589"/>
    </row>
    <row r="655" customHeight="1" spans="6:17">
      <c r="F655" s="589"/>
      <c r="G655" s="589"/>
      <c r="H655" s="589"/>
      <c r="I655" s="589"/>
      <c r="J655" s="589"/>
      <c r="K655" s="589"/>
      <c r="L655" s="589"/>
      <c r="N655" s="589"/>
      <c r="O655" s="589"/>
      <c r="P655" s="589"/>
      <c r="Q655" s="589"/>
    </row>
    <row r="656" customHeight="1" spans="6:17">
      <c r="F656" s="589"/>
      <c r="G656" s="589"/>
      <c r="H656" s="589"/>
      <c r="I656" s="589"/>
      <c r="J656" s="589"/>
      <c r="K656" s="589"/>
      <c r="L656" s="589"/>
      <c r="N656" s="589"/>
      <c r="O656" s="589"/>
      <c r="P656" s="589"/>
      <c r="Q656" s="589"/>
    </row>
    <row r="657" customHeight="1" spans="6:17">
      <c r="F657" s="589"/>
      <c r="G657" s="589"/>
      <c r="H657" s="589"/>
      <c r="I657" s="589"/>
      <c r="J657" s="589"/>
      <c r="K657" s="589"/>
      <c r="L657" s="589"/>
      <c r="N657" s="589"/>
      <c r="O657" s="589"/>
      <c r="P657" s="589"/>
      <c r="Q657" s="589"/>
    </row>
    <row r="658" customHeight="1" spans="6:17">
      <c r="F658" s="589"/>
      <c r="G658" s="589"/>
      <c r="H658" s="589"/>
      <c r="I658" s="589"/>
      <c r="J658" s="589"/>
      <c r="K658" s="589"/>
      <c r="L658" s="589"/>
      <c r="N658" s="589"/>
      <c r="O658" s="589"/>
      <c r="P658" s="589"/>
      <c r="Q658" s="589"/>
    </row>
    <row r="659" customHeight="1" spans="6:17">
      <c r="F659" s="589"/>
      <c r="G659" s="589"/>
      <c r="H659" s="589"/>
      <c r="I659" s="589"/>
      <c r="J659" s="589"/>
      <c r="K659" s="589"/>
      <c r="L659" s="589"/>
      <c r="N659" s="589"/>
      <c r="O659" s="589"/>
      <c r="P659" s="589"/>
      <c r="Q659" s="589"/>
    </row>
    <row r="660" customHeight="1" spans="6:17">
      <c r="F660" s="589"/>
      <c r="G660" s="589"/>
      <c r="H660" s="589"/>
      <c r="I660" s="589"/>
      <c r="J660" s="589"/>
      <c r="K660" s="589"/>
      <c r="L660" s="589"/>
      <c r="N660" s="589"/>
      <c r="O660" s="589"/>
      <c r="P660" s="589"/>
      <c r="Q660" s="589"/>
    </row>
    <row r="661" customHeight="1" spans="6:17">
      <c r="F661" s="589"/>
      <c r="G661" s="589"/>
      <c r="H661" s="589"/>
      <c r="I661" s="589"/>
      <c r="J661" s="589"/>
      <c r="K661" s="589"/>
      <c r="L661" s="589"/>
      <c r="N661" s="589"/>
      <c r="O661" s="589"/>
      <c r="P661" s="589"/>
      <c r="Q661" s="589"/>
    </row>
    <row r="662" customHeight="1" spans="6:17">
      <c r="F662" s="589"/>
      <c r="G662" s="589"/>
      <c r="H662" s="589"/>
      <c r="I662" s="589"/>
      <c r="J662" s="589"/>
      <c r="K662" s="589"/>
      <c r="L662" s="589"/>
      <c r="N662" s="589"/>
      <c r="O662" s="589"/>
      <c r="P662" s="589"/>
      <c r="Q662" s="589"/>
    </row>
    <row r="663" customHeight="1" spans="6:17">
      <c r="F663" s="589"/>
      <c r="G663" s="589"/>
      <c r="H663" s="589"/>
      <c r="I663" s="589"/>
      <c r="J663" s="589"/>
      <c r="K663" s="589"/>
      <c r="L663" s="589"/>
      <c r="N663" s="589"/>
      <c r="O663" s="589"/>
      <c r="P663" s="589"/>
      <c r="Q663" s="589"/>
    </row>
    <row r="664" customHeight="1" spans="6:17">
      <c r="F664" s="589"/>
      <c r="G664" s="589"/>
      <c r="H664" s="589"/>
      <c r="I664" s="589"/>
      <c r="J664" s="589"/>
      <c r="K664" s="589"/>
      <c r="L664" s="589"/>
      <c r="N664" s="589"/>
      <c r="O664" s="589"/>
      <c r="P664" s="589"/>
      <c r="Q664" s="589"/>
    </row>
    <row r="665" customHeight="1" spans="6:17">
      <c r="F665" s="589"/>
      <c r="G665" s="589"/>
      <c r="H665" s="589"/>
      <c r="I665" s="589"/>
      <c r="J665" s="589"/>
      <c r="K665" s="589"/>
      <c r="L665" s="589"/>
      <c r="N665" s="589"/>
      <c r="O665" s="589"/>
      <c r="P665" s="589"/>
      <c r="Q665" s="589"/>
    </row>
    <row r="666" customHeight="1" spans="6:17">
      <c r="F666" s="589"/>
      <c r="G666" s="589"/>
      <c r="H666" s="589"/>
      <c r="I666" s="589"/>
      <c r="J666" s="589"/>
      <c r="K666" s="589"/>
      <c r="L666" s="589"/>
      <c r="N666" s="589"/>
      <c r="O666" s="589"/>
      <c r="P666" s="589"/>
      <c r="Q666" s="589"/>
    </row>
    <row r="667" customHeight="1" spans="6:17">
      <c r="F667" s="589"/>
      <c r="G667" s="589"/>
      <c r="H667" s="589"/>
      <c r="I667" s="589"/>
      <c r="J667" s="589"/>
      <c r="K667" s="589"/>
      <c r="L667" s="589"/>
      <c r="N667" s="589"/>
      <c r="O667" s="589"/>
      <c r="P667" s="589"/>
      <c r="Q667" s="589"/>
    </row>
    <row r="668" customHeight="1" spans="6:17">
      <c r="F668" s="589"/>
      <c r="G668" s="589"/>
      <c r="H668" s="589"/>
      <c r="I668" s="589"/>
      <c r="J668" s="589"/>
      <c r="K668" s="589"/>
      <c r="L668" s="589"/>
      <c r="N668" s="589"/>
      <c r="O668" s="589"/>
      <c r="P668" s="589"/>
      <c r="Q668" s="589"/>
    </row>
    <row r="669" customHeight="1" spans="6:17">
      <c r="F669" s="589"/>
      <c r="G669" s="589"/>
      <c r="H669" s="589"/>
      <c r="I669" s="589"/>
      <c r="J669" s="589"/>
      <c r="K669" s="589"/>
      <c r="L669" s="589"/>
      <c r="N669" s="589"/>
      <c r="O669" s="589"/>
      <c r="P669" s="589"/>
      <c r="Q669" s="589"/>
    </row>
    <row r="670" customHeight="1" spans="6:17">
      <c r="F670" s="589"/>
      <c r="G670" s="589"/>
      <c r="H670" s="589"/>
      <c r="I670" s="589"/>
      <c r="J670" s="589"/>
      <c r="K670" s="589"/>
      <c r="L670" s="589"/>
      <c r="N670" s="589"/>
      <c r="O670" s="589"/>
      <c r="P670" s="589"/>
      <c r="Q670" s="589"/>
    </row>
    <row r="671" customHeight="1" spans="6:17">
      <c r="F671" s="589"/>
      <c r="G671" s="589"/>
      <c r="H671" s="589"/>
      <c r="I671" s="589"/>
      <c r="J671" s="589"/>
      <c r="K671" s="589"/>
      <c r="L671" s="589"/>
      <c r="N671" s="589"/>
      <c r="O671" s="589"/>
      <c r="P671" s="589"/>
      <c r="Q671" s="589"/>
    </row>
    <row r="672" customHeight="1" spans="6:17">
      <c r="F672" s="589"/>
      <c r="G672" s="589"/>
      <c r="H672" s="589"/>
      <c r="I672" s="589"/>
      <c r="J672" s="589"/>
      <c r="K672" s="589"/>
      <c r="L672" s="589"/>
      <c r="N672" s="589"/>
      <c r="O672" s="589"/>
      <c r="P672" s="589"/>
      <c r="Q672" s="589"/>
    </row>
    <row r="673" customHeight="1" spans="6:17">
      <c r="F673" s="589"/>
      <c r="G673" s="589"/>
      <c r="H673" s="589"/>
      <c r="I673" s="589"/>
      <c r="J673" s="589"/>
      <c r="K673" s="589"/>
      <c r="L673" s="589"/>
      <c r="N673" s="589"/>
      <c r="O673" s="589"/>
      <c r="P673" s="589"/>
      <c r="Q673" s="589"/>
    </row>
    <row r="674" customHeight="1" spans="6:17">
      <c r="F674" s="589"/>
      <c r="G674" s="589"/>
      <c r="H674" s="589"/>
      <c r="I674" s="589"/>
      <c r="J674" s="589"/>
      <c r="K674" s="589"/>
      <c r="L674" s="589"/>
      <c r="N674" s="589"/>
      <c r="O674" s="589"/>
      <c r="P674" s="589"/>
      <c r="Q674" s="589"/>
    </row>
    <row r="675" customHeight="1" spans="6:17">
      <c r="F675" s="589"/>
      <c r="G675" s="589"/>
      <c r="H675" s="589"/>
      <c r="I675" s="589"/>
      <c r="J675" s="589"/>
      <c r="K675" s="589"/>
      <c r="L675" s="589"/>
      <c r="N675" s="589"/>
      <c r="O675" s="589"/>
      <c r="P675" s="589"/>
      <c r="Q675" s="589"/>
    </row>
    <row r="676" customHeight="1" spans="6:17">
      <c r="F676" s="589"/>
      <c r="G676" s="589"/>
      <c r="H676" s="589"/>
      <c r="I676" s="589"/>
      <c r="J676" s="589"/>
      <c r="K676" s="589"/>
      <c r="L676" s="589"/>
      <c r="N676" s="589"/>
      <c r="O676" s="589"/>
      <c r="P676" s="589"/>
      <c r="Q676" s="589"/>
    </row>
    <row r="677" customHeight="1" spans="6:17">
      <c r="F677" s="589"/>
      <c r="G677" s="589"/>
      <c r="H677" s="589"/>
      <c r="I677" s="589"/>
      <c r="J677" s="589"/>
      <c r="K677" s="589"/>
      <c r="L677" s="589"/>
      <c r="N677" s="589"/>
      <c r="O677" s="589"/>
      <c r="P677" s="589"/>
      <c r="Q677" s="589"/>
    </row>
    <row r="678" customHeight="1" spans="6:17">
      <c r="F678" s="589"/>
      <c r="G678" s="589"/>
      <c r="H678" s="589"/>
      <c r="I678" s="589"/>
      <c r="J678" s="589"/>
      <c r="K678" s="589"/>
      <c r="L678" s="589"/>
      <c r="N678" s="589"/>
      <c r="O678" s="589"/>
      <c r="P678" s="589"/>
      <c r="Q678" s="589"/>
    </row>
    <row r="679" customHeight="1" spans="6:17">
      <c r="F679" s="589"/>
      <c r="G679" s="589"/>
      <c r="H679" s="589"/>
      <c r="I679" s="589"/>
      <c r="J679" s="589"/>
      <c r="K679" s="589"/>
      <c r="L679" s="589"/>
      <c r="N679" s="589"/>
      <c r="O679" s="589"/>
      <c r="P679" s="589"/>
      <c r="Q679" s="589"/>
    </row>
    <row r="680" customHeight="1" spans="6:17">
      <c r="F680" s="589"/>
      <c r="G680" s="589"/>
      <c r="H680" s="589"/>
      <c r="I680" s="589"/>
      <c r="J680" s="589"/>
      <c r="K680" s="589"/>
      <c r="L680" s="589"/>
      <c r="N680" s="589"/>
      <c r="O680" s="589"/>
      <c r="P680" s="589"/>
      <c r="Q680" s="589"/>
    </row>
    <row r="681" customHeight="1" spans="6:17">
      <c r="F681" s="589"/>
      <c r="G681" s="589"/>
      <c r="H681" s="589"/>
      <c r="I681" s="589"/>
      <c r="J681" s="589"/>
      <c r="K681" s="589"/>
      <c r="L681" s="589"/>
      <c r="N681" s="589"/>
      <c r="O681" s="589"/>
      <c r="P681" s="589"/>
      <c r="Q681" s="589"/>
    </row>
    <row r="682" customHeight="1" spans="6:17">
      <c r="F682" s="589"/>
      <c r="G682" s="589"/>
      <c r="H682" s="589"/>
      <c r="I682" s="589"/>
      <c r="J682" s="589"/>
      <c r="K682" s="589"/>
      <c r="L682" s="589"/>
      <c r="N682" s="589"/>
      <c r="O682" s="589"/>
      <c r="P682" s="589"/>
      <c r="Q682" s="589"/>
    </row>
    <row r="683" customHeight="1" spans="6:17">
      <c r="F683" s="589"/>
      <c r="G683" s="589"/>
      <c r="H683" s="589"/>
      <c r="I683" s="589"/>
      <c r="J683" s="589"/>
      <c r="K683" s="589"/>
      <c r="L683" s="589"/>
      <c r="N683" s="589"/>
      <c r="O683" s="589"/>
      <c r="P683" s="589"/>
      <c r="Q683" s="589"/>
    </row>
    <row r="684" customHeight="1" spans="6:17">
      <c r="F684" s="589"/>
      <c r="G684" s="589"/>
      <c r="H684" s="589"/>
      <c r="I684" s="589"/>
      <c r="J684" s="589"/>
      <c r="K684" s="589"/>
      <c r="L684" s="589"/>
      <c r="N684" s="589"/>
      <c r="O684" s="589"/>
      <c r="P684" s="589"/>
      <c r="Q684" s="589"/>
    </row>
    <row r="685" customHeight="1" spans="6:17">
      <c r="F685" s="589"/>
      <c r="G685" s="589"/>
      <c r="H685" s="589"/>
      <c r="I685" s="589"/>
      <c r="J685" s="589"/>
      <c r="K685" s="589"/>
      <c r="L685" s="589"/>
      <c r="N685" s="589"/>
      <c r="O685" s="589"/>
      <c r="P685" s="589"/>
      <c r="Q685" s="589"/>
    </row>
    <row r="686" customHeight="1" spans="6:17">
      <c r="F686" s="589"/>
      <c r="G686" s="589"/>
      <c r="H686" s="589"/>
      <c r="I686" s="589"/>
      <c r="J686" s="589"/>
      <c r="K686" s="589"/>
      <c r="L686" s="589"/>
      <c r="N686" s="589"/>
      <c r="O686" s="589"/>
      <c r="P686" s="589"/>
      <c r="Q686" s="589"/>
    </row>
    <row r="687" customHeight="1" spans="6:17">
      <c r="F687" s="589"/>
      <c r="G687" s="589"/>
      <c r="H687" s="589"/>
      <c r="I687" s="589"/>
      <c r="J687" s="589"/>
      <c r="K687" s="589"/>
      <c r="L687" s="589"/>
      <c r="N687" s="589"/>
      <c r="O687" s="589"/>
      <c r="P687" s="589"/>
      <c r="Q687" s="589"/>
    </row>
    <row r="688" customHeight="1" spans="6:17">
      <c r="F688" s="589"/>
      <c r="G688" s="589"/>
      <c r="H688" s="589"/>
      <c r="I688" s="589"/>
      <c r="J688" s="589"/>
      <c r="K688" s="589"/>
      <c r="L688" s="589"/>
      <c r="N688" s="589"/>
      <c r="O688" s="589"/>
      <c r="P688" s="589"/>
      <c r="Q688" s="589"/>
    </row>
    <row r="689" customHeight="1" spans="6:17">
      <c r="F689" s="589"/>
      <c r="G689" s="589"/>
      <c r="H689" s="589"/>
      <c r="I689" s="589"/>
      <c r="J689" s="589"/>
      <c r="K689" s="589"/>
      <c r="L689" s="589"/>
      <c r="N689" s="589"/>
      <c r="O689" s="589"/>
      <c r="P689" s="589"/>
      <c r="Q689" s="589"/>
    </row>
    <row r="690" customHeight="1" spans="6:17">
      <c r="F690" s="589"/>
      <c r="G690" s="589"/>
      <c r="H690" s="589"/>
      <c r="I690" s="589"/>
      <c r="J690" s="589"/>
      <c r="K690" s="589"/>
      <c r="L690" s="589"/>
      <c r="N690" s="589"/>
      <c r="O690" s="589"/>
      <c r="P690" s="589"/>
      <c r="Q690" s="589"/>
    </row>
    <row r="691" customHeight="1" spans="6:17">
      <c r="F691" s="589"/>
      <c r="G691" s="589"/>
      <c r="H691" s="589"/>
      <c r="I691" s="589"/>
      <c r="J691" s="589"/>
      <c r="K691" s="589"/>
      <c r="L691" s="589"/>
      <c r="N691" s="589"/>
      <c r="O691" s="589"/>
      <c r="P691" s="589"/>
      <c r="Q691" s="589"/>
    </row>
    <row r="692" customHeight="1" spans="6:17">
      <c r="F692" s="589"/>
      <c r="G692" s="589"/>
      <c r="H692" s="589"/>
      <c r="I692" s="589"/>
      <c r="J692" s="589"/>
      <c r="K692" s="589"/>
      <c r="L692" s="589"/>
      <c r="N692" s="589"/>
      <c r="O692" s="589"/>
      <c r="P692" s="589"/>
      <c r="Q692" s="589"/>
    </row>
    <row r="693" customHeight="1" spans="6:17">
      <c r="F693" s="589"/>
      <c r="G693" s="589"/>
      <c r="H693" s="589"/>
      <c r="I693" s="589"/>
      <c r="J693" s="589"/>
      <c r="K693" s="589"/>
      <c r="L693" s="589"/>
      <c r="N693" s="589"/>
      <c r="O693" s="589"/>
      <c r="P693" s="589"/>
      <c r="Q693" s="589"/>
    </row>
    <row r="694" customHeight="1" spans="6:17">
      <c r="F694" s="589"/>
      <c r="G694" s="589"/>
      <c r="H694" s="589"/>
      <c r="I694" s="589"/>
      <c r="J694" s="589"/>
      <c r="K694" s="589"/>
      <c r="L694" s="589"/>
      <c r="N694" s="589"/>
      <c r="O694" s="589"/>
      <c r="P694" s="589"/>
      <c r="Q694" s="589"/>
    </row>
    <row r="695" customHeight="1" spans="6:17">
      <c r="F695" s="589"/>
      <c r="G695" s="589"/>
      <c r="H695" s="589"/>
      <c r="I695" s="589"/>
      <c r="J695" s="589"/>
      <c r="K695" s="589"/>
      <c r="L695" s="589"/>
      <c r="N695" s="589"/>
      <c r="O695" s="589"/>
      <c r="P695" s="589"/>
      <c r="Q695" s="589"/>
    </row>
    <row r="696" customHeight="1" spans="6:17">
      <c r="F696" s="589"/>
      <c r="G696" s="589"/>
      <c r="H696" s="589"/>
      <c r="I696" s="589"/>
      <c r="J696" s="589"/>
      <c r="K696" s="589"/>
      <c r="L696" s="589"/>
      <c r="N696" s="589"/>
      <c r="O696" s="589"/>
      <c r="P696" s="589"/>
      <c r="Q696" s="589"/>
    </row>
    <row r="697" customHeight="1" spans="6:17">
      <c r="F697" s="589"/>
      <c r="G697" s="589"/>
      <c r="H697" s="589"/>
      <c r="I697" s="589"/>
      <c r="J697" s="589"/>
      <c r="K697" s="589"/>
      <c r="L697" s="589"/>
      <c r="N697" s="589"/>
      <c r="O697" s="589"/>
      <c r="P697" s="589"/>
      <c r="Q697" s="589"/>
    </row>
    <row r="698" customHeight="1" spans="6:17">
      <c r="F698" s="589"/>
      <c r="G698" s="589"/>
      <c r="H698" s="589"/>
      <c r="I698" s="589"/>
      <c r="J698" s="589"/>
      <c r="K698" s="589"/>
      <c r="L698" s="589"/>
      <c r="N698" s="589"/>
      <c r="O698" s="589"/>
      <c r="P698" s="589"/>
      <c r="Q698" s="589"/>
    </row>
    <row r="699" customHeight="1" spans="6:17">
      <c r="F699" s="589"/>
      <c r="G699" s="589"/>
      <c r="H699" s="589"/>
      <c r="I699" s="589"/>
      <c r="J699" s="589"/>
      <c r="K699" s="589"/>
      <c r="L699" s="589"/>
      <c r="N699" s="589"/>
      <c r="O699" s="589"/>
      <c r="P699" s="589"/>
      <c r="Q699" s="589"/>
    </row>
    <row r="700" customHeight="1" spans="6:17">
      <c r="F700" s="589"/>
      <c r="G700" s="589"/>
      <c r="H700" s="589"/>
      <c r="I700" s="589"/>
      <c r="J700" s="589"/>
      <c r="K700" s="589"/>
      <c r="L700" s="589"/>
      <c r="N700" s="589"/>
      <c r="O700" s="589"/>
      <c r="P700" s="589"/>
      <c r="Q700" s="589"/>
    </row>
    <row r="701" customHeight="1" spans="6:17">
      <c r="F701" s="589"/>
      <c r="G701" s="589"/>
      <c r="H701" s="589"/>
      <c r="I701" s="589"/>
      <c r="J701" s="589"/>
      <c r="K701" s="589"/>
      <c r="L701" s="589"/>
      <c r="N701" s="589"/>
      <c r="O701" s="589"/>
      <c r="P701" s="589"/>
      <c r="Q701" s="589"/>
    </row>
    <row r="702" customHeight="1" spans="6:17">
      <c r="F702" s="589"/>
      <c r="G702" s="589"/>
      <c r="H702" s="589"/>
      <c r="I702" s="589"/>
      <c r="J702" s="589"/>
      <c r="K702" s="589"/>
      <c r="L702" s="589"/>
      <c r="N702" s="589"/>
      <c r="O702" s="589"/>
      <c r="P702" s="589"/>
      <c r="Q702" s="589"/>
    </row>
    <row r="703" customHeight="1" spans="6:17">
      <c r="F703" s="589"/>
      <c r="G703" s="589"/>
      <c r="H703" s="589"/>
      <c r="I703" s="589"/>
      <c r="J703" s="589"/>
      <c r="K703" s="589"/>
      <c r="L703" s="589"/>
      <c r="N703" s="589"/>
      <c r="O703" s="589"/>
      <c r="P703" s="589"/>
      <c r="Q703" s="589"/>
    </row>
    <row r="704" customHeight="1" spans="6:17">
      <c r="F704" s="589"/>
      <c r="G704" s="589"/>
      <c r="H704" s="589"/>
      <c r="I704" s="589"/>
      <c r="J704" s="589"/>
      <c r="K704" s="589"/>
      <c r="L704" s="589"/>
      <c r="N704" s="589"/>
      <c r="O704" s="589"/>
      <c r="P704" s="589"/>
      <c r="Q704" s="589"/>
    </row>
    <row r="705" customHeight="1" spans="6:17">
      <c r="F705" s="589"/>
      <c r="G705" s="589"/>
      <c r="H705" s="589"/>
      <c r="I705" s="589"/>
      <c r="J705" s="589"/>
      <c r="K705" s="589"/>
      <c r="L705" s="589"/>
      <c r="N705" s="589"/>
      <c r="O705" s="589"/>
      <c r="P705" s="589"/>
      <c r="Q705" s="589"/>
    </row>
    <row r="706" customHeight="1" spans="6:17">
      <c r="F706" s="589"/>
      <c r="G706" s="589"/>
      <c r="H706" s="589"/>
      <c r="I706" s="589"/>
      <c r="J706" s="589"/>
      <c r="K706" s="589"/>
      <c r="L706" s="589"/>
      <c r="N706" s="589"/>
      <c r="O706" s="589"/>
      <c r="P706" s="589"/>
      <c r="Q706" s="589"/>
    </row>
    <row r="707" customHeight="1" spans="6:17">
      <c r="F707" s="589"/>
      <c r="G707" s="589"/>
      <c r="H707" s="589"/>
      <c r="I707" s="589"/>
      <c r="J707" s="589"/>
      <c r="K707" s="589"/>
      <c r="L707" s="589"/>
      <c r="N707" s="589"/>
      <c r="O707" s="589"/>
      <c r="P707" s="589"/>
      <c r="Q707" s="589"/>
    </row>
    <row r="708" customHeight="1" spans="6:17">
      <c r="F708" s="589"/>
      <c r="G708" s="589"/>
      <c r="H708" s="589"/>
      <c r="I708" s="589"/>
      <c r="J708" s="589"/>
      <c r="K708" s="589"/>
      <c r="L708" s="589"/>
      <c r="N708" s="589"/>
      <c r="O708" s="589"/>
      <c r="P708" s="589"/>
      <c r="Q708" s="589"/>
    </row>
    <row r="709" customHeight="1" spans="6:17">
      <c r="F709" s="589"/>
      <c r="G709" s="589"/>
      <c r="H709" s="589"/>
      <c r="I709" s="589"/>
      <c r="J709" s="589"/>
      <c r="K709" s="589"/>
      <c r="L709" s="589"/>
      <c r="N709" s="589"/>
      <c r="O709" s="589"/>
      <c r="P709" s="589"/>
      <c r="Q709" s="589"/>
    </row>
    <row r="710" customHeight="1" spans="6:17">
      <c r="F710" s="589"/>
      <c r="G710" s="589"/>
      <c r="H710" s="589"/>
      <c r="I710" s="589"/>
      <c r="J710" s="589"/>
      <c r="K710" s="589"/>
      <c r="L710" s="589"/>
      <c r="N710" s="589"/>
      <c r="O710" s="589"/>
      <c r="P710" s="589"/>
      <c r="Q710" s="589"/>
    </row>
    <row r="711" customHeight="1" spans="6:17">
      <c r="F711" s="589"/>
      <c r="G711" s="589"/>
      <c r="H711" s="589"/>
      <c r="I711" s="589"/>
      <c r="J711" s="589"/>
      <c r="K711" s="589"/>
      <c r="L711" s="589"/>
      <c r="N711" s="589"/>
      <c r="O711" s="589"/>
      <c r="P711" s="589"/>
      <c r="Q711" s="589"/>
    </row>
    <row r="712" customHeight="1" spans="6:17">
      <c r="F712" s="589"/>
      <c r="G712" s="589"/>
      <c r="H712" s="589"/>
      <c r="I712" s="589"/>
      <c r="J712" s="589"/>
      <c r="K712" s="589"/>
      <c r="L712" s="589"/>
      <c r="N712" s="589"/>
      <c r="O712" s="589"/>
      <c r="P712" s="589"/>
      <c r="Q712" s="589"/>
    </row>
    <row r="713" customHeight="1" spans="6:17">
      <c r="F713" s="589"/>
      <c r="G713" s="589"/>
      <c r="H713" s="589"/>
      <c r="I713" s="589"/>
      <c r="J713" s="589"/>
      <c r="K713" s="589"/>
      <c r="L713" s="589"/>
      <c r="N713" s="589"/>
      <c r="O713" s="589"/>
      <c r="P713" s="589"/>
      <c r="Q713" s="589"/>
    </row>
    <row r="714" customHeight="1" spans="6:17">
      <c r="F714" s="589"/>
      <c r="G714" s="589"/>
      <c r="H714" s="589"/>
      <c r="I714" s="589"/>
      <c r="J714" s="589"/>
      <c r="K714" s="589"/>
      <c r="L714" s="589"/>
      <c r="N714" s="589"/>
      <c r="O714" s="589"/>
      <c r="P714" s="589"/>
      <c r="Q714" s="589"/>
    </row>
    <row r="715" customHeight="1" spans="6:17">
      <c r="F715" s="589"/>
      <c r="G715" s="589"/>
      <c r="H715" s="589"/>
      <c r="I715" s="589"/>
      <c r="J715" s="589"/>
      <c r="K715" s="589"/>
      <c r="L715" s="589"/>
      <c r="N715" s="589"/>
      <c r="O715" s="589"/>
      <c r="P715" s="589"/>
      <c r="Q715" s="589"/>
    </row>
    <row r="716" customHeight="1" spans="6:17">
      <c r="F716" s="589"/>
      <c r="G716" s="589"/>
      <c r="H716" s="589"/>
      <c r="I716" s="589"/>
      <c r="J716" s="589"/>
      <c r="K716" s="589"/>
      <c r="L716" s="589"/>
      <c r="N716" s="589"/>
      <c r="O716" s="589"/>
      <c r="P716" s="589"/>
      <c r="Q716" s="589"/>
    </row>
    <row r="717" customHeight="1" spans="6:17">
      <c r="F717" s="589"/>
      <c r="G717" s="589"/>
      <c r="H717" s="589"/>
      <c r="I717" s="589"/>
      <c r="J717" s="589"/>
      <c r="K717" s="589"/>
      <c r="L717" s="589"/>
      <c r="N717" s="589"/>
      <c r="O717" s="589"/>
      <c r="P717" s="589"/>
      <c r="Q717" s="589"/>
    </row>
    <row r="718" customHeight="1" spans="6:17">
      <c r="F718" s="589"/>
      <c r="G718" s="589"/>
      <c r="H718" s="589"/>
      <c r="I718" s="589"/>
      <c r="J718" s="589"/>
      <c r="K718" s="589"/>
      <c r="L718" s="589"/>
      <c r="N718" s="589"/>
      <c r="O718" s="589"/>
      <c r="P718" s="589"/>
      <c r="Q718" s="589"/>
    </row>
    <row r="719" customHeight="1" spans="6:17">
      <c r="F719" s="589"/>
      <c r="G719" s="589"/>
      <c r="H719" s="589"/>
      <c r="I719" s="589"/>
      <c r="J719" s="589"/>
      <c r="K719" s="589"/>
      <c r="L719" s="589"/>
      <c r="N719" s="589"/>
      <c r="O719" s="589"/>
      <c r="P719" s="589"/>
      <c r="Q719" s="589"/>
    </row>
    <row r="720" customHeight="1" spans="6:17">
      <c r="F720" s="589"/>
      <c r="G720" s="589"/>
      <c r="H720" s="589"/>
      <c r="I720" s="589"/>
      <c r="J720" s="589"/>
      <c r="K720" s="589"/>
      <c r="L720" s="589"/>
      <c r="N720" s="589"/>
      <c r="O720" s="589"/>
      <c r="P720" s="589"/>
      <c r="Q720" s="589"/>
    </row>
    <row r="721" customHeight="1" spans="6:17">
      <c r="F721" s="589"/>
      <c r="G721" s="589"/>
      <c r="H721" s="589"/>
      <c r="I721" s="589"/>
      <c r="J721" s="589"/>
      <c r="K721" s="589"/>
      <c r="L721" s="589"/>
      <c r="N721" s="589"/>
      <c r="O721" s="589"/>
      <c r="P721" s="589"/>
      <c r="Q721" s="589"/>
    </row>
    <row r="722" customHeight="1" spans="6:17">
      <c r="F722" s="589"/>
      <c r="G722" s="589"/>
      <c r="H722" s="589"/>
      <c r="I722" s="589"/>
      <c r="J722" s="589"/>
      <c r="K722" s="589"/>
      <c r="L722" s="589"/>
      <c r="N722" s="589"/>
      <c r="O722" s="589"/>
      <c r="P722" s="589"/>
      <c r="Q722" s="589"/>
    </row>
    <row r="723" customHeight="1" spans="6:17">
      <c r="F723" s="589"/>
      <c r="G723" s="589"/>
      <c r="H723" s="589"/>
      <c r="I723" s="589"/>
      <c r="J723" s="589"/>
      <c r="K723" s="589"/>
      <c r="L723" s="589"/>
      <c r="N723" s="589"/>
      <c r="O723" s="589"/>
      <c r="P723" s="589"/>
      <c r="Q723" s="589"/>
    </row>
    <row r="724" customHeight="1" spans="6:17">
      <c r="F724" s="589"/>
      <c r="G724" s="589"/>
      <c r="H724" s="589"/>
      <c r="I724" s="589"/>
      <c r="J724" s="589"/>
      <c r="K724" s="589"/>
      <c r="L724" s="589"/>
      <c r="N724" s="589"/>
      <c r="O724" s="589"/>
      <c r="P724" s="589"/>
      <c r="Q724" s="589"/>
    </row>
    <row r="725" customHeight="1" spans="6:17">
      <c r="F725" s="589"/>
      <c r="G725" s="589"/>
      <c r="H725" s="589"/>
      <c r="I725" s="589"/>
      <c r="J725" s="589"/>
      <c r="K725" s="589"/>
      <c r="L725" s="589"/>
      <c r="N725" s="589"/>
      <c r="O725" s="589"/>
      <c r="P725" s="589"/>
      <c r="Q725" s="589"/>
    </row>
    <row r="726" customHeight="1" spans="6:17">
      <c r="F726" s="589"/>
      <c r="G726" s="589"/>
      <c r="H726" s="589"/>
      <c r="I726" s="589"/>
      <c r="J726" s="589"/>
      <c r="K726" s="589"/>
      <c r="L726" s="589"/>
      <c r="N726" s="589"/>
      <c r="O726" s="589"/>
      <c r="P726" s="589"/>
      <c r="Q726" s="589"/>
    </row>
    <row r="727" customHeight="1" spans="6:17">
      <c r="F727" s="589"/>
      <c r="G727" s="589"/>
      <c r="H727" s="589"/>
      <c r="I727" s="589"/>
      <c r="J727" s="589"/>
      <c r="K727" s="589"/>
      <c r="L727" s="589"/>
      <c r="N727" s="589"/>
      <c r="O727" s="589"/>
      <c r="P727" s="589"/>
      <c r="Q727" s="589"/>
    </row>
    <row r="728" customHeight="1" spans="6:17">
      <c r="F728" s="589"/>
      <c r="G728" s="589"/>
      <c r="H728" s="589"/>
      <c r="I728" s="589"/>
      <c r="J728" s="589"/>
      <c r="K728" s="589"/>
      <c r="L728" s="589"/>
      <c r="N728" s="589"/>
      <c r="O728" s="589"/>
      <c r="P728" s="589"/>
      <c r="Q728" s="589"/>
    </row>
    <row r="729" customHeight="1" spans="6:17">
      <c r="F729" s="589"/>
      <c r="G729" s="589"/>
      <c r="H729" s="589"/>
      <c r="I729" s="589"/>
      <c r="J729" s="589"/>
      <c r="K729" s="589"/>
      <c r="L729" s="589"/>
      <c r="N729" s="589"/>
      <c r="O729" s="589"/>
      <c r="P729" s="589"/>
      <c r="Q729" s="589"/>
    </row>
    <row r="730" customHeight="1" spans="6:17">
      <c r="F730" s="589"/>
      <c r="G730" s="589"/>
      <c r="H730" s="589"/>
      <c r="I730" s="589"/>
      <c r="J730" s="589"/>
      <c r="K730" s="589"/>
      <c r="L730" s="589"/>
      <c r="N730" s="589"/>
      <c r="O730" s="589"/>
      <c r="P730" s="589"/>
      <c r="Q730" s="589"/>
    </row>
    <row r="731" customHeight="1" spans="6:17">
      <c r="F731" s="589"/>
      <c r="G731" s="589"/>
      <c r="H731" s="589"/>
      <c r="I731" s="589"/>
      <c r="J731" s="589"/>
      <c r="K731" s="589"/>
      <c r="L731" s="589"/>
      <c r="N731" s="589"/>
      <c r="O731" s="589"/>
      <c r="P731" s="589"/>
      <c r="Q731" s="589"/>
    </row>
    <row r="732" customHeight="1" spans="6:17">
      <c r="F732" s="589"/>
      <c r="G732" s="589"/>
      <c r="H732" s="589"/>
      <c r="I732" s="589"/>
      <c r="J732" s="589"/>
      <c r="K732" s="589"/>
      <c r="L732" s="589"/>
      <c r="N732" s="589"/>
      <c r="O732" s="589"/>
      <c r="P732" s="589"/>
      <c r="Q732" s="589"/>
    </row>
    <row r="733" customHeight="1" spans="6:17">
      <c r="F733" s="589"/>
      <c r="G733" s="589"/>
      <c r="H733" s="589"/>
      <c r="I733" s="589"/>
      <c r="J733" s="589"/>
      <c r="K733" s="589"/>
      <c r="L733" s="589"/>
      <c r="N733" s="589"/>
      <c r="O733" s="589"/>
      <c r="P733" s="589"/>
      <c r="Q733" s="589"/>
    </row>
    <row r="734" customHeight="1" spans="6:17">
      <c r="F734" s="589"/>
      <c r="G734" s="589"/>
      <c r="H734" s="589"/>
      <c r="I734" s="589"/>
      <c r="J734" s="589"/>
      <c r="K734" s="589"/>
      <c r="L734" s="589"/>
      <c r="N734" s="589"/>
      <c r="O734" s="589"/>
      <c r="P734" s="589"/>
      <c r="Q734" s="589"/>
    </row>
    <row r="735" customHeight="1" spans="6:17">
      <c r="F735" s="589"/>
      <c r="G735" s="589"/>
      <c r="H735" s="589"/>
      <c r="I735" s="589"/>
      <c r="J735" s="589"/>
      <c r="K735" s="589"/>
      <c r="L735" s="589"/>
      <c r="N735" s="589"/>
      <c r="O735" s="589"/>
      <c r="P735" s="589"/>
      <c r="Q735" s="589"/>
    </row>
    <row r="736" customHeight="1" spans="6:17">
      <c r="F736" s="589"/>
      <c r="G736" s="589"/>
      <c r="H736" s="589"/>
      <c r="I736" s="589"/>
      <c r="J736" s="589"/>
      <c r="K736" s="589"/>
      <c r="L736" s="589"/>
      <c r="N736" s="589"/>
      <c r="O736" s="589"/>
      <c r="P736" s="589"/>
      <c r="Q736" s="589"/>
    </row>
    <row r="737" customHeight="1" spans="6:17">
      <c r="F737" s="589"/>
      <c r="G737" s="589"/>
      <c r="H737" s="589"/>
      <c r="I737" s="589"/>
      <c r="J737" s="589"/>
      <c r="K737" s="589"/>
      <c r="L737" s="589"/>
      <c r="N737" s="589"/>
      <c r="O737" s="589"/>
      <c r="P737" s="589"/>
      <c r="Q737" s="589"/>
    </row>
    <row r="738" customHeight="1" spans="6:17">
      <c r="F738" s="589"/>
      <c r="G738" s="589"/>
      <c r="H738" s="589"/>
      <c r="I738" s="589"/>
      <c r="J738" s="589"/>
      <c r="K738" s="589"/>
      <c r="L738" s="589"/>
      <c r="N738" s="589"/>
      <c r="O738" s="589"/>
      <c r="P738" s="589"/>
      <c r="Q738" s="589"/>
    </row>
    <row r="739" customHeight="1" spans="6:17">
      <c r="F739" s="589"/>
      <c r="G739" s="589"/>
      <c r="H739" s="589"/>
      <c r="I739" s="589"/>
      <c r="J739" s="589"/>
      <c r="K739" s="589"/>
      <c r="L739" s="589"/>
      <c r="N739" s="589"/>
      <c r="O739" s="589"/>
      <c r="P739" s="589"/>
      <c r="Q739" s="589"/>
    </row>
    <row r="740" customHeight="1" spans="6:17">
      <c r="F740" s="589"/>
      <c r="G740" s="589"/>
      <c r="H740" s="589"/>
      <c r="I740" s="589"/>
      <c r="J740" s="589"/>
      <c r="K740" s="589"/>
      <c r="L740" s="589"/>
      <c r="N740" s="589"/>
      <c r="O740" s="589"/>
      <c r="P740" s="589"/>
      <c r="Q740" s="589"/>
    </row>
    <row r="741" customHeight="1" spans="6:17">
      <c r="F741" s="589"/>
      <c r="G741" s="589"/>
      <c r="H741" s="589"/>
      <c r="I741" s="589"/>
      <c r="J741" s="589"/>
      <c r="K741" s="589"/>
      <c r="L741" s="589"/>
      <c r="N741" s="589"/>
      <c r="O741" s="589"/>
      <c r="P741" s="589"/>
      <c r="Q741" s="589"/>
    </row>
    <row r="742" customHeight="1" spans="6:17">
      <c r="F742" s="589"/>
      <c r="G742" s="589"/>
      <c r="H742" s="589"/>
      <c r="I742" s="589"/>
      <c r="J742" s="589"/>
      <c r="K742" s="589"/>
      <c r="L742" s="589"/>
      <c r="N742" s="589"/>
      <c r="O742" s="589"/>
      <c r="P742" s="589"/>
      <c r="Q742" s="589"/>
    </row>
    <row r="743" customHeight="1" spans="6:17">
      <c r="F743" s="589"/>
      <c r="G743" s="589"/>
      <c r="H743" s="589"/>
      <c r="I743" s="589"/>
      <c r="J743" s="589"/>
      <c r="K743" s="589"/>
      <c r="L743" s="589"/>
      <c r="N743" s="589"/>
      <c r="O743" s="589"/>
      <c r="P743" s="589"/>
      <c r="Q743" s="589"/>
    </row>
    <row r="744" customHeight="1" spans="6:17">
      <c r="F744" s="589"/>
      <c r="G744" s="589"/>
      <c r="H744" s="589"/>
      <c r="I744" s="589"/>
      <c r="J744" s="589"/>
      <c r="K744" s="589"/>
      <c r="L744" s="589"/>
      <c r="N744" s="589"/>
      <c r="O744" s="589"/>
      <c r="P744" s="589"/>
      <c r="Q744" s="589"/>
    </row>
    <row r="745" customHeight="1" spans="6:17">
      <c r="F745" s="589"/>
      <c r="G745" s="589"/>
      <c r="H745" s="589"/>
      <c r="I745" s="589"/>
      <c r="J745" s="589"/>
      <c r="K745" s="589"/>
      <c r="L745" s="589"/>
      <c r="N745" s="589"/>
      <c r="O745" s="589"/>
      <c r="P745" s="589"/>
      <c r="Q745" s="589"/>
    </row>
    <row r="746" customHeight="1" spans="6:17">
      <c r="F746" s="589"/>
      <c r="G746" s="589"/>
      <c r="H746" s="589"/>
      <c r="I746" s="589"/>
      <c r="J746" s="589"/>
      <c r="K746" s="589"/>
      <c r="L746" s="589"/>
      <c r="N746" s="589"/>
      <c r="O746" s="589"/>
      <c r="P746" s="589"/>
      <c r="Q746" s="589"/>
    </row>
    <row r="747" customHeight="1" spans="6:17">
      <c r="F747" s="589"/>
      <c r="G747" s="589"/>
      <c r="H747" s="589"/>
      <c r="I747" s="589"/>
      <c r="J747" s="589"/>
      <c r="K747" s="589"/>
      <c r="L747" s="589"/>
      <c r="N747" s="589"/>
      <c r="O747" s="589"/>
      <c r="P747" s="589"/>
      <c r="Q747" s="589"/>
    </row>
    <row r="748" customHeight="1" spans="6:17">
      <c r="F748" s="589"/>
      <c r="G748" s="589"/>
      <c r="H748" s="589"/>
      <c r="I748" s="589"/>
      <c r="J748" s="589"/>
      <c r="K748" s="589"/>
      <c r="L748" s="589"/>
      <c r="N748" s="589"/>
      <c r="O748" s="589"/>
      <c r="P748" s="589"/>
      <c r="Q748" s="589"/>
    </row>
    <row r="749" customHeight="1" spans="6:17">
      <c r="F749" s="589"/>
      <c r="G749" s="589"/>
      <c r="H749" s="589"/>
      <c r="I749" s="589"/>
      <c r="J749" s="589"/>
      <c r="K749" s="589"/>
      <c r="L749" s="589"/>
      <c r="N749" s="589"/>
      <c r="O749" s="589"/>
      <c r="P749" s="589"/>
      <c r="Q749" s="589"/>
    </row>
    <row r="750" customHeight="1" spans="6:17">
      <c r="F750" s="589"/>
      <c r="G750" s="589"/>
      <c r="H750" s="589"/>
      <c r="I750" s="589"/>
      <c r="J750" s="589"/>
      <c r="K750" s="589"/>
      <c r="L750" s="589"/>
      <c r="N750" s="589"/>
      <c r="O750" s="589"/>
      <c r="P750" s="589"/>
      <c r="Q750" s="589"/>
    </row>
    <row r="751" customHeight="1" spans="6:17">
      <c r="F751" s="589"/>
      <c r="G751" s="589"/>
      <c r="H751" s="589"/>
      <c r="I751" s="589"/>
      <c r="J751" s="589"/>
      <c r="K751" s="589"/>
      <c r="L751" s="589"/>
      <c r="N751" s="589"/>
      <c r="O751" s="589"/>
      <c r="P751" s="589"/>
      <c r="Q751" s="589"/>
    </row>
    <row r="752" customHeight="1" spans="6:17">
      <c r="F752" s="589"/>
      <c r="G752" s="589"/>
      <c r="H752" s="589"/>
      <c r="I752" s="589"/>
      <c r="J752" s="589"/>
      <c r="K752" s="589"/>
      <c r="L752" s="589"/>
      <c r="N752" s="589"/>
      <c r="O752" s="589"/>
      <c r="P752" s="589"/>
      <c r="Q752" s="589"/>
    </row>
    <row r="753" customHeight="1" spans="6:17">
      <c r="F753" s="589"/>
      <c r="G753" s="589"/>
      <c r="H753" s="589"/>
      <c r="I753" s="589"/>
      <c r="J753" s="589"/>
      <c r="K753" s="589"/>
      <c r="L753" s="589"/>
      <c r="N753" s="589"/>
      <c r="O753" s="589"/>
      <c r="P753" s="589"/>
      <c r="Q753" s="589"/>
    </row>
    <row r="754" customHeight="1" spans="6:17">
      <c r="F754" s="589"/>
      <c r="G754" s="589"/>
      <c r="H754" s="589"/>
      <c r="I754" s="589"/>
      <c r="J754" s="589"/>
      <c r="K754" s="589"/>
      <c r="L754" s="589"/>
      <c r="N754" s="589"/>
      <c r="O754" s="589"/>
      <c r="P754" s="589"/>
      <c r="Q754" s="589"/>
    </row>
    <row r="755" customHeight="1" spans="6:17">
      <c r="F755" s="589"/>
      <c r="G755" s="589"/>
      <c r="H755" s="589"/>
      <c r="I755" s="589"/>
      <c r="J755" s="589"/>
      <c r="K755" s="589"/>
      <c r="L755" s="589"/>
      <c r="N755" s="589"/>
      <c r="O755" s="589"/>
      <c r="P755" s="589"/>
      <c r="Q755" s="589"/>
    </row>
    <row r="756" customHeight="1" spans="6:17">
      <c r="F756" s="589"/>
      <c r="G756" s="589"/>
      <c r="H756" s="589"/>
      <c r="I756" s="589"/>
      <c r="J756" s="589"/>
      <c r="K756" s="589"/>
      <c r="L756" s="589"/>
      <c r="N756" s="589"/>
      <c r="O756" s="589"/>
      <c r="P756" s="589"/>
      <c r="Q756" s="589"/>
    </row>
    <row r="757" customHeight="1" spans="6:17">
      <c r="F757" s="589"/>
      <c r="G757" s="589"/>
      <c r="H757" s="589"/>
      <c r="I757" s="589"/>
      <c r="J757" s="589"/>
      <c r="K757" s="589"/>
      <c r="L757" s="589"/>
      <c r="N757" s="589"/>
      <c r="O757" s="589"/>
      <c r="P757" s="589"/>
      <c r="Q757" s="589"/>
    </row>
    <row r="758" customHeight="1" spans="6:17">
      <c r="F758" s="589"/>
      <c r="G758" s="589"/>
      <c r="H758" s="589"/>
      <c r="I758" s="589"/>
      <c r="J758" s="589"/>
      <c r="K758" s="589"/>
      <c r="L758" s="589"/>
      <c r="N758" s="589"/>
      <c r="O758" s="589"/>
      <c r="P758" s="589"/>
      <c r="Q758" s="589"/>
    </row>
    <row r="759" customHeight="1" spans="6:17">
      <c r="F759" s="589"/>
      <c r="G759" s="589"/>
      <c r="H759" s="589"/>
      <c r="I759" s="589"/>
      <c r="J759" s="589"/>
      <c r="K759" s="589"/>
      <c r="L759" s="589"/>
      <c r="N759" s="589"/>
      <c r="O759" s="589"/>
      <c r="P759" s="589"/>
      <c r="Q759" s="589"/>
    </row>
    <row r="760" customHeight="1" spans="6:17">
      <c r="F760" s="589"/>
      <c r="G760" s="589"/>
      <c r="H760" s="589"/>
      <c r="I760" s="589"/>
      <c r="J760" s="589"/>
      <c r="K760" s="589"/>
      <c r="L760" s="589"/>
      <c r="N760" s="589"/>
      <c r="O760" s="589"/>
      <c r="P760" s="589"/>
      <c r="Q760" s="589"/>
    </row>
    <row r="761" customHeight="1" spans="6:17">
      <c r="F761" s="589"/>
      <c r="G761" s="589"/>
      <c r="H761" s="589"/>
      <c r="I761" s="589"/>
      <c r="J761" s="589"/>
      <c r="K761" s="589"/>
      <c r="L761" s="589"/>
      <c r="N761" s="589"/>
      <c r="O761" s="589"/>
      <c r="P761" s="589"/>
      <c r="Q761" s="589"/>
    </row>
    <row r="762" customHeight="1" spans="6:17">
      <c r="F762" s="589"/>
      <c r="G762" s="589"/>
      <c r="H762" s="589"/>
      <c r="I762" s="589"/>
      <c r="J762" s="589"/>
      <c r="K762" s="589"/>
      <c r="L762" s="589"/>
      <c r="N762" s="589"/>
      <c r="O762" s="589"/>
      <c r="P762" s="589"/>
      <c r="Q762" s="589"/>
    </row>
    <row r="763" customHeight="1" spans="6:17">
      <c r="F763" s="589"/>
      <c r="G763" s="589"/>
      <c r="H763" s="589"/>
      <c r="I763" s="589"/>
      <c r="J763" s="589"/>
      <c r="K763" s="589"/>
      <c r="L763" s="589"/>
      <c r="N763" s="589"/>
      <c r="O763" s="589"/>
      <c r="P763" s="589"/>
      <c r="Q763" s="589"/>
    </row>
    <row r="764" customHeight="1" spans="6:17">
      <c r="F764" s="589"/>
      <c r="G764" s="589"/>
      <c r="H764" s="589"/>
      <c r="I764" s="589"/>
      <c r="J764" s="589"/>
      <c r="K764" s="589"/>
      <c r="L764" s="589"/>
      <c r="N764" s="589"/>
      <c r="O764" s="589"/>
      <c r="P764" s="589"/>
      <c r="Q764" s="589"/>
    </row>
    <row r="765" customHeight="1" spans="6:17">
      <c r="F765" s="589"/>
      <c r="G765" s="589"/>
      <c r="H765" s="589"/>
      <c r="I765" s="589"/>
      <c r="J765" s="589"/>
      <c r="K765" s="589"/>
      <c r="L765" s="589"/>
      <c r="N765" s="589"/>
      <c r="O765" s="589"/>
      <c r="P765" s="589"/>
      <c r="Q765" s="589"/>
    </row>
    <row r="766" customHeight="1" spans="6:17">
      <c r="F766" s="589"/>
      <c r="G766" s="589"/>
      <c r="H766" s="589"/>
      <c r="I766" s="589"/>
      <c r="J766" s="589"/>
      <c r="K766" s="589"/>
      <c r="L766" s="589"/>
      <c r="N766" s="589"/>
      <c r="O766" s="589"/>
      <c r="P766" s="589"/>
      <c r="Q766" s="589"/>
    </row>
    <row r="767" customHeight="1" spans="6:17">
      <c r="F767" s="589"/>
      <c r="G767" s="589"/>
      <c r="H767" s="589"/>
      <c r="I767" s="589"/>
      <c r="J767" s="589"/>
      <c r="K767" s="589"/>
      <c r="L767" s="589"/>
      <c r="N767" s="589"/>
      <c r="O767" s="589"/>
      <c r="P767" s="589"/>
      <c r="Q767" s="589"/>
    </row>
    <row r="768" customHeight="1" spans="6:17">
      <c r="F768" s="589"/>
      <c r="G768" s="589"/>
      <c r="H768" s="589"/>
      <c r="I768" s="589"/>
      <c r="J768" s="589"/>
      <c r="K768" s="589"/>
      <c r="L768" s="589"/>
      <c r="N768" s="589"/>
      <c r="O768" s="589"/>
      <c r="P768" s="589"/>
      <c r="Q768" s="589"/>
    </row>
    <row r="769" customHeight="1" spans="6:17">
      <c r="F769" s="589"/>
      <c r="G769" s="589"/>
      <c r="H769" s="589"/>
      <c r="I769" s="589"/>
      <c r="J769" s="589"/>
      <c r="K769" s="589"/>
      <c r="L769" s="589"/>
      <c r="N769" s="589"/>
      <c r="O769" s="589"/>
      <c r="P769" s="589"/>
      <c r="Q769" s="589"/>
    </row>
    <row r="770" customHeight="1" spans="6:17">
      <c r="F770" s="589"/>
      <c r="G770" s="589"/>
      <c r="H770" s="589"/>
      <c r="I770" s="589"/>
      <c r="J770" s="589"/>
      <c r="K770" s="589"/>
      <c r="L770" s="589"/>
      <c r="N770" s="589"/>
      <c r="O770" s="589"/>
      <c r="P770" s="589"/>
      <c r="Q770" s="589"/>
    </row>
    <row r="771" customHeight="1" spans="6:17">
      <c r="F771" s="589"/>
      <c r="G771" s="589"/>
      <c r="H771" s="589"/>
      <c r="I771" s="589"/>
      <c r="J771" s="589"/>
      <c r="K771" s="589"/>
      <c r="L771" s="589"/>
      <c r="N771" s="589"/>
      <c r="O771" s="589"/>
      <c r="P771" s="589"/>
      <c r="Q771" s="589"/>
    </row>
    <row r="772" customHeight="1" spans="6:17">
      <c r="F772" s="589"/>
      <c r="G772" s="589"/>
      <c r="H772" s="589"/>
      <c r="I772" s="589"/>
      <c r="J772" s="589"/>
      <c r="K772" s="589"/>
      <c r="L772" s="589"/>
      <c r="N772" s="589"/>
      <c r="O772" s="589"/>
      <c r="P772" s="589"/>
      <c r="Q772" s="589"/>
    </row>
    <row r="773" customHeight="1" spans="6:17">
      <c r="F773" s="589"/>
      <c r="G773" s="589"/>
      <c r="H773" s="589"/>
      <c r="I773" s="589"/>
      <c r="J773" s="589"/>
      <c r="K773" s="589"/>
      <c r="L773" s="589"/>
      <c r="N773" s="589"/>
      <c r="O773" s="589"/>
      <c r="P773" s="589"/>
      <c r="Q773" s="589"/>
    </row>
    <row r="774" customHeight="1" spans="6:17">
      <c r="F774" s="589"/>
      <c r="G774" s="589"/>
      <c r="H774" s="589"/>
      <c r="I774" s="589"/>
      <c r="J774" s="589"/>
      <c r="K774" s="589"/>
      <c r="L774" s="589"/>
      <c r="N774" s="589"/>
      <c r="O774" s="589"/>
      <c r="P774" s="589"/>
      <c r="Q774" s="589"/>
    </row>
    <row r="775" customHeight="1" spans="6:17">
      <c r="F775" s="589"/>
      <c r="G775" s="589"/>
      <c r="H775" s="589"/>
      <c r="I775" s="589"/>
      <c r="J775" s="589"/>
      <c r="K775" s="589"/>
      <c r="L775" s="589"/>
      <c r="N775" s="589"/>
      <c r="O775" s="589"/>
      <c r="P775" s="589"/>
      <c r="Q775" s="589"/>
    </row>
    <row r="776" customHeight="1" spans="6:17">
      <c r="F776" s="589"/>
      <c r="G776" s="589"/>
      <c r="H776" s="589"/>
      <c r="I776" s="589"/>
      <c r="J776" s="589"/>
      <c r="K776" s="589"/>
      <c r="L776" s="589"/>
      <c r="N776" s="589"/>
      <c r="O776" s="589"/>
      <c r="P776" s="589"/>
      <c r="Q776" s="589"/>
    </row>
    <row r="777" customHeight="1" spans="6:17">
      <c r="F777" s="589"/>
      <c r="G777" s="589"/>
      <c r="H777" s="589"/>
      <c r="I777" s="589"/>
      <c r="J777" s="589"/>
      <c r="K777" s="589"/>
      <c r="L777" s="589"/>
      <c r="N777" s="589"/>
      <c r="O777" s="589"/>
      <c r="P777" s="589"/>
      <c r="Q777" s="589"/>
    </row>
    <row r="778" customHeight="1" spans="6:17">
      <c r="F778" s="589"/>
      <c r="G778" s="589"/>
      <c r="H778" s="589"/>
      <c r="I778" s="589"/>
      <c r="J778" s="589"/>
      <c r="K778" s="589"/>
      <c r="L778" s="589"/>
      <c r="N778" s="589"/>
      <c r="O778" s="589"/>
      <c r="P778" s="589"/>
      <c r="Q778" s="589"/>
    </row>
    <row r="779" customHeight="1" spans="6:17">
      <c r="F779" s="589"/>
      <c r="G779" s="589"/>
      <c r="H779" s="589"/>
      <c r="I779" s="589"/>
      <c r="J779" s="589"/>
      <c r="K779" s="589"/>
      <c r="L779" s="589"/>
      <c r="N779" s="589"/>
      <c r="O779" s="589"/>
      <c r="P779" s="589"/>
      <c r="Q779" s="589"/>
    </row>
    <row r="780" customHeight="1" spans="6:17">
      <c r="F780" s="589"/>
      <c r="G780" s="589"/>
      <c r="H780" s="589"/>
      <c r="I780" s="589"/>
      <c r="J780" s="589"/>
      <c r="K780" s="589"/>
      <c r="L780" s="589"/>
      <c r="N780" s="589"/>
      <c r="O780" s="589"/>
      <c r="P780" s="589"/>
      <c r="Q780" s="589"/>
    </row>
    <row r="781" customHeight="1" spans="6:17">
      <c r="F781" s="589"/>
      <c r="G781" s="589"/>
      <c r="H781" s="589"/>
      <c r="I781" s="589"/>
      <c r="J781" s="589"/>
      <c r="K781" s="589"/>
      <c r="L781" s="589"/>
      <c r="N781" s="589"/>
      <c r="O781" s="589"/>
      <c r="P781" s="589"/>
      <c r="Q781" s="589"/>
    </row>
    <row r="782" customHeight="1" spans="6:17">
      <c r="F782" s="589"/>
      <c r="G782" s="589"/>
      <c r="H782" s="589"/>
      <c r="I782" s="589"/>
      <c r="J782" s="589"/>
      <c r="K782" s="589"/>
      <c r="L782" s="589"/>
      <c r="N782" s="589"/>
      <c r="O782" s="589"/>
      <c r="P782" s="589"/>
      <c r="Q782" s="589"/>
    </row>
    <row r="783" customHeight="1" spans="6:17">
      <c r="F783" s="589"/>
      <c r="G783" s="589"/>
      <c r="H783" s="589"/>
      <c r="I783" s="589"/>
      <c r="J783" s="589"/>
      <c r="K783" s="589"/>
      <c r="L783" s="589"/>
      <c r="N783" s="589"/>
      <c r="O783" s="589"/>
      <c r="P783" s="589"/>
      <c r="Q783" s="589"/>
    </row>
    <row r="784" customHeight="1" spans="6:17">
      <c r="F784" s="589"/>
      <c r="G784" s="589"/>
      <c r="H784" s="589"/>
      <c r="I784" s="589"/>
      <c r="J784" s="589"/>
      <c r="K784" s="589"/>
      <c r="L784" s="589"/>
      <c r="N784" s="589"/>
      <c r="O784" s="589"/>
      <c r="P784" s="589"/>
      <c r="Q784" s="589"/>
    </row>
    <row r="785" customHeight="1" spans="6:17">
      <c r="F785" s="589"/>
      <c r="G785" s="589"/>
      <c r="H785" s="589"/>
      <c r="I785" s="589"/>
      <c r="J785" s="589"/>
      <c r="K785" s="589"/>
      <c r="L785" s="589"/>
      <c r="N785" s="589"/>
      <c r="O785" s="589"/>
      <c r="P785" s="589"/>
      <c r="Q785" s="589"/>
    </row>
    <row r="786" customHeight="1" spans="6:17">
      <c r="F786" s="589"/>
      <c r="G786" s="589"/>
      <c r="H786" s="589"/>
      <c r="I786" s="589"/>
      <c r="J786" s="589"/>
      <c r="K786" s="589"/>
      <c r="L786" s="589"/>
      <c r="N786" s="589"/>
      <c r="O786" s="589"/>
      <c r="P786" s="589"/>
      <c r="Q786" s="589"/>
    </row>
    <row r="787" customHeight="1" spans="6:17">
      <c r="F787" s="589"/>
      <c r="G787" s="589"/>
      <c r="H787" s="589"/>
      <c r="I787" s="589"/>
      <c r="J787" s="589"/>
      <c r="K787" s="589"/>
      <c r="L787" s="589"/>
      <c r="N787" s="589"/>
      <c r="O787" s="589"/>
      <c r="P787" s="589"/>
      <c r="Q787" s="589"/>
    </row>
    <row r="788" customHeight="1" spans="6:17">
      <c r="F788" s="589"/>
      <c r="G788" s="589"/>
      <c r="H788" s="589"/>
      <c r="I788" s="589"/>
      <c r="J788" s="589"/>
      <c r="K788" s="589"/>
      <c r="L788" s="589"/>
      <c r="N788" s="589"/>
      <c r="O788" s="589"/>
      <c r="P788" s="589"/>
      <c r="Q788" s="589"/>
    </row>
    <row r="789" customHeight="1" spans="6:17">
      <c r="F789" s="589"/>
      <c r="G789" s="589"/>
      <c r="H789" s="589"/>
      <c r="I789" s="589"/>
      <c r="J789" s="589"/>
      <c r="K789" s="589"/>
      <c r="L789" s="589"/>
      <c r="N789" s="589"/>
      <c r="O789" s="589"/>
      <c r="P789" s="589"/>
      <c r="Q789" s="589"/>
    </row>
    <row r="790" customHeight="1" spans="6:17">
      <c r="F790" s="589"/>
      <c r="G790" s="589"/>
      <c r="H790" s="589"/>
      <c r="I790" s="589"/>
      <c r="J790" s="589"/>
      <c r="K790" s="589"/>
      <c r="L790" s="589"/>
      <c r="N790" s="589"/>
      <c r="O790" s="589"/>
      <c r="P790" s="589"/>
      <c r="Q790" s="589"/>
    </row>
    <row r="791" customHeight="1" spans="6:17">
      <c r="F791" s="589"/>
      <c r="G791" s="589"/>
      <c r="H791" s="589"/>
      <c r="I791" s="589"/>
      <c r="J791" s="589"/>
      <c r="K791" s="589"/>
      <c r="L791" s="589"/>
      <c r="N791" s="589"/>
      <c r="O791" s="589"/>
      <c r="P791" s="589"/>
      <c r="Q791" s="589"/>
    </row>
    <row r="792" customHeight="1" spans="6:17">
      <c r="F792" s="589"/>
      <c r="G792" s="589"/>
      <c r="H792" s="589"/>
      <c r="I792" s="589"/>
      <c r="J792" s="589"/>
      <c r="K792" s="589"/>
      <c r="L792" s="589"/>
      <c r="N792" s="589"/>
      <c r="O792" s="589"/>
      <c r="P792" s="589"/>
      <c r="Q792" s="589"/>
    </row>
    <row r="793" customHeight="1" spans="6:17">
      <c r="F793" s="589"/>
      <c r="G793" s="589"/>
      <c r="H793" s="589"/>
      <c r="I793" s="589"/>
      <c r="J793" s="589"/>
      <c r="K793" s="589"/>
      <c r="L793" s="589"/>
      <c r="N793" s="589"/>
      <c r="O793" s="589"/>
      <c r="P793" s="589"/>
      <c r="Q793" s="589"/>
    </row>
    <row r="794" customHeight="1" spans="6:17">
      <c r="F794" s="589"/>
      <c r="G794" s="589"/>
      <c r="H794" s="589"/>
      <c r="I794" s="589"/>
      <c r="J794" s="589"/>
      <c r="K794" s="589"/>
      <c r="L794" s="589"/>
      <c r="N794" s="589"/>
      <c r="O794" s="589"/>
      <c r="P794" s="589"/>
      <c r="Q794" s="589"/>
    </row>
    <row r="795" customHeight="1" spans="6:17">
      <c r="F795" s="589"/>
      <c r="G795" s="589"/>
      <c r="H795" s="589"/>
      <c r="I795" s="589"/>
      <c r="J795" s="589"/>
      <c r="K795" s="589"/>
      <c r="L795" s="589"/>
      <c r="N795" s="589"/>
      <c r="O795" s="589"/>
      <c r="P795" s="589"/>
      <c r="Q795" s="589"/>
    </row>
    <row r="796" customHeight="1" spans="6:17">
      <c r="F796" s="589"/>
      <c r="G796" s="589"/>
      <c r="H796" s="589"/>
      <c r="I796" s="589"/>
      <c r="J796" s="589"/>
      <c r="K796" s="589"/>
      <c r="L796" s="589"/>
      <c r="N796" s="589"/>
      <c r="O796" s="589"/>
      <c r="P796" s="589"/>
      <c r="Q796" s="589"/>
    </row>
    <row r="797" customHeight="1" spans="6:17">
      <c r="F797" s="589"/>
      <c r="G797" s="589"/>
      <c r="H797" s="589"/>
      <c r="I797" s="589"/>
      <c r="J797" s="589"/>
      <c r="K797" s="589"/>
      <c r="L797" s="589"/>
      <c r="N797" s="589"/>
      <c r="O797" s="589"/>
      <c r="P797" s="589"/>
      <c r="Q797" s="589"/>
    </row>
    <row r="798" customHeight="1" spans="6:17">
      <c r="F798" s="589"/>
      <c r="G798" s="589"/>
      <c r="H798" s="589"/>
      <c r="I798" s="589"/>
      <c r="J798" s="589"/>
      <c r="K798" s="589"/>
      <c r="L798" s="589"/>
      <c r="N798" s="589"/>
      <c r="O798" s="589"/>
      <c r="P798" s="589"/>
      <c r="Q798" s="589"/>
    </row>
    <row r="799" customHeight="1" spans="6:17">
      <c r="F799" s="589"/>
      <c r="G799" s="589"/>
      <c r="H799" s="589"/>
      <c r="I799" s="589"/>
      <c r="J799" s="589"/>
      <c r="K799" s="589"/>
      <c r="L799" s="589"/>
      <c r="N799" s="589"/>
      <c r="O799" s="589"/>
      <c r="P799" s="589"/>
      <c r="Q799" s="589"/>
    </row>
    <row r="800" customHeight="1" spans="6:17">
      <c r="F800" s="589"/>
      <c r="G800" s="589"/>
      <c r="H800" s="589"/>
      <c r="I800" s="589"/>
      <c r="J800" s="589"/>
      <c r="K800" s="589"/>
      <c r="L800" s="589"/>
      <c r="N800" s="589"/>
      <c r="O800" s="589"/>
      <c r="P800" s="589"/>
      <c r="Q800" s="589"/>
    </row>
    <row r="801" customHeight="1" spans="6:17">
      <c r="F801" s="589"/>
      <c r="G801" s="589"/>
      <c r="H801" s="589"/>
      <c r="I801" s="589"/>
      <c r="J801" s="589"/>
      <c r="K801" s="589"/>
      <c r="L801" s="589"/>
      <c r="N801" s="589"/>
      <c r="O801" s="589"/>
      <c r="P801" s="589"/>
      <c r="Q801" s="589"/>
    </row>
    <row r="802" customHeight="1" spans="6:17">
      <c r="F802" s="589"/>
      <c r="G802" s="589"/>
      <c r="H802" s="589"/>
      <c r="I802" s="589"/>
      <c r="J802" s="589"/>
      <c r="K802" s="589"/>
      <c r="L802" s="589"/>
      <c r="N802" s="589"/>
      <c r="O802" s="589"/>
      <c r="P802" s="589"/>
      <c r="Q802" s="589"/>
    </row>
    <row r="803" customHeight="1" spans="6:17">
      <c r="F803" s="589"/>
      <c r="G803" s="589"/>
      <c r="H803" s="589"/>
      <c r="I803" s="589"/>
      <c r="J803" s="589"/>
      <c r="K803" s="589"/>
      <c r="L803" s="589"/>
      <c r="N803" s="589"/>
      <c r="O803" s="589"/>
      <c r="P803" s="589"/>
      <c r="Q803" s="589"/>
    </row>
    <row r="804" customHeight="1" spans="6:17">
      <c r="F804" s="589"/>
      <c r="G804" s="589"/>
      <c r="H804" s="589"/>
      <c r="I804" s="589"/>
      <c r="J804" s="589"/>
      <c r="K804" s="589"/>
      <c r="L804" s="589"/>
      <c r="N804" s="589"/>
      <c r="O804" s="589"/>
      <c r="P804" s="589"/>
      <c r="Q804" s="589"/>
    </row>
    <row r="805" customHeight="1" spans="6:17">
      <c r="F805" s="589"/>
      <c r="G805" s="589"/>
      <c r="H805" s="589"/>
      <c r="I805" s="589"/>
      <c r="J805" s="589"/>
      <c r="K805" s="589"/>
      <c r="L805" s="589"/>
      <c r="N805" s="589"/>
      <c r="O805" s="589"/>
      <c r="P805" s="589"/>
      <c r="Q805" s="589"/>
    </row>
    <row r="806" customHeight="1" spans="6:17">
      <c r="F806" s="589"/>
      <c r="G806" s="589"/>
      <c r="H806" s="589"/>
      <c r="I806" s="589"/>
      <c r="J806" s="589"/>
      <c r="K806" s="589"/>
      <c r="L806" s="589"/>
      <c r="N806" s="589"/>
      <c r="O806" s="589"/>
      <c r="P806" s="589"/>
      <c r="Q806" s="589"/>
    </row>
    <row r="807" customHeight="1" spans="6:17">
      <c r="F807" s="589"/>
      <c r="G807" s="589"/>
      <c r="H807" s="589"/>
      <c r="I807" s="589"/>
      <c r="J807" s="589"/>
      <c r="K807" s="589"/>
      <c r="L807" s="589"/>
      <c r="N807" s="589"/>
      <c r="O807" s="589"/>
      <c r="P807" s="589"/>
      <c r="Q807" s="589"/>
    </row>
    <row r="808" customHeight="1" spans="6:17">
      <c r="F808" s="589"/>
      <c r="G808" s="589"/>
      <c r="H808" s="589"/>
      <c r="I808" s="589"/>
      <c r="J808" s="589"/>
      <c r="K808" s="589"/>
      <c r="L808" s="589"/>
      <c r="N808" s="589"/>
      <c r="O808" s="589"/>
      <c r="P808" s="589"/>
      <c r="Q808" s="589"/>
    </row>
    <row r="809" customHeight="1" spans="6:17">
      <c r="F809" s="589"/>
      <c r="G809" s="589"/>
      <c r="H809" s="589"/>
      <c r="I809" s="589"/>
      <c r="J809" s="589"/>
      <c r="K809" s="589"/>
      <c r="L809" s="589"/>
      <c r="N809" s="589"/>
      <c r="O809" s="589"/>
      <c r="P809" s="589"/>
      <c r="Q809" s="589"/>
    </row>
    <row r="810" customHeight="1" spans="6:17">
      <c r="F810" s="589"/>
      <c r="G810" s="589"/>
      <c r="H810" s="589"/>
      <c r="I810" s="589"/>
      <c r="J810" s="589"/>
      <c r="K810" s="589"/>
      <c r="L810" s="589"/>
      <c r="N810" s="589"/>
      <c r="O810" s="589"/>
      <c r="P810" s="589"/>
      <c r="Q810" s="589"/>
    </row>
    <row r="811" customHeight="1" spans="6:17">
      <c r="F811" s="589"/>
      <c r="G811" s="589"/>
      <c r="H811" s="589"/>
      <c r="I811" s="589"/>
      <c r="J811" s="589"/>
      <c r="K811" s="589"/>
      <c r="L811" s="589"/>
      <c r="N811" s="589"/>
      <c r="O811" s="589"/>
      <c r="P811" s="589"/>
      <c r="Q811" s="589"/>
    </row>
    <row r="812" customHeight="1" spans="6:17">
      <c r="F812" s="589"/>
      <c r="G812" s="589"/>
      <c r="H812" s="589"/>
      <c r="I812" s="589"/>
      <c r="J812" s="589"/>
      <c r="K812" s="589"/>
      <c r="L812" s="589"/>
      <c r="N812" s="589"/>
      <c r="O812" s="589"/>
      <c r="P812" s="589"/>
      <c r="Q812" s="589"/>
    </row>
    <row r="813" customHeight="1" spans="6:17">
      <c r="F813" s="589"/>
      <c r="G813" s="589"/>
      <c r="H813" s="589"/>
      <c r="I813" s="589"/>
      <c r="J813" s="589"/>
      <c r="K813" s="589"/>
      <c r="L813" s="589"/>
      <c r="N813" s="589"/>
      <c r="O813" s="589"/>
      <c r="P813" s="589"/>
      <c r="Q813" s="589"/>
    </row>
    <row r="814" customHeight="1" spans="6:17">
      <c r="F814" s="589"/>
      <c r="G814" s="589"/>
      <c r="H814" s="589"/>
      <c r="I814" s="589"/>
      <c r="J814" s="589"/>
      <c r="K814" s="589"/>
      <c r="L814" s="589"/>
      <c r="N814" s="589"/>
      <c r="O814" s="589"/>
      <c r="P814" s="589"/>
      <c r="Q814" s="589"/>
    </row>
    <row r="815" customHeight="1" spans="6:17">
      <c r="F815" s="589"/>
      <c r="G815" s="589"/>
      <c r="H815" s="589"/>
      <c r="I815" s="589"/>
      <c r="J815" s="589"/>
      <c r="K815" s="589"/>
      <c r="L815" s="589"/>
      <c r="N815" s="589"/>
      <c r="O815" s="589"/>
      <c r="P815" s="589"/>
      <c r="Q815" s="589"/>
    </row>
    <row r="816" customHeight="1" spans="6:17">
      <c r="F816" s="589"/>
      <c r="G816" s="589"/>
      <c r="H816" s="589"/>
      <c r="I816" s="589"/>
      <c r="J816" s="589"/>
      <c r="K816" s="589"/>
      <c r="L816" s="589"/>
      <c r="N816" s="589"/>
      <c r="O816" s="589"/>
      <c r="P816" s="589"/>
      <c r="Q816" s="589"/>
    </row>
    <row r="817" customHeight="1" spans="6:17">
      <c r="F817" s="589"/>
      <c r="G817" s="589"/>
      <c r="H817" s="589"/>
      <c r="I817" s="589"/>
      <c r="J817" s="589"/>
      <c r="K817" s="589"/>
      <c r="L817" s="589"/>
      <c r="N817" s="589"/>
      <c r="O817" s="589"/>
      <c r="P817" s="589"/>
      <c r="Q817" s="589"/>
    </row>
    <row r="818" customHeight="1" spans="6:17">
      <c r="F818" s="589"/>
      <c r="G818" s="589"/>
      <c r="H818" s="589"/>
      <c r="I818" s="589"/>
      <c r="J818" s="589"/>
      <c r="K818" s="589"/>
      <c r="L818" s="589"/>
      <c r="N818" s="589"/>
      <c r="O818" s="589"/>
      <c r="P818" s="589"/>
      <c r="Q818" s="589"/>
    </row>
    <row r="819" customHeight="1" spans="6:17">
      <c r="F819" s="589"/>
      <c r="G819" s="589"/>
      <c r="H819" s="589"/>
      <c r="I819" s="589"/>
      <c r="J819" s="589"/>
      <c r="K819" s="589"/>
      <c r="L819" s="589"/>
      <c r="N819" s="589"/>
      <c r="O819" s="589"/>
      <c r="P819" s="589"/>
      <c r="Q819" s="589"/>
    </row>
    <row r="820" customHeight="1" spans="6:17">
      <c r="F820" s="589"/>
      <c r="G820" s="589"/>
      <c r="H820" s="589"/>
      <c r="I820" s="589"/>
      <c r="J820" s="589"/>
      <c r="K820" s="589"/>
      <c r="L820" s="589"/>
      <c r="N820" s="589"/>
      <c r="O820" s="589"/>
      <c r="P820" s="589"/>
      <c r="Q820" s="589"/>
    </row>
    <row r="821" customHeight="1" spans="6:17">
      <c r="F821" s="589"/>
      <c r="G821" s="589"/>
      <c r="H821" s="589"/>
      <c r="I821" s="589"/>
      <c r="J821" s="589"/>
      <c r="K821" s="589"/>
      <c r="L821" s="589"/>
      <c r="N821" s="589"/>
      <c r="O821" s="589"/>
      <c r="P821" s="589"/>
      <c r="Q821" s="589"/>
    </row>
    <row r="822" customHeight="1" spans="6:17">
      <c r="F822" s="589"/>
      <c r="G822" s="589"/>
      <c r="H822" s="589"/>
      <c r="I822" s="589"/>
      <c r="J822" s="589"/>
      <c r="K822" s="589"/>
      <c r="L822" s="589"/>
      <c r="N822" s="589"/>
      <c r="O822" s="589"/>
      <c r="P822" s="589"/>
      <c r="Q822" s="589"/>
    </row>
    <row r="823" customHeight="1" spans="6:17">
      <c r="F823" s="589"/>
      <c r="G823" s="589"/>
      <c r="H823" s="589"/>
      <c r="I823" s="589"/>
      <c r="J823" s="589"/>
      <c r="K823" s="589"/>
      <c r="L823" s="589"/>
      <c r="N823" s="589"/>
      <c r="O823" s="589"/>
      <c r="P823" s="589"/>
      <c r="Q823" s="589"/>
    </row>
    <row r="824" customHeight="1" spans="6:17">
      <c r="F824" s="589"/>
      <c r="G824" s="589"/>
      <c r="H824" s="589"/>
      <c r="I824" s="589"/>
      <c r="J824" s="589"/>
      <c r="K824" s="589"/>
      <c r="L824" s="589"/>
      <c r="N824" s="589"/>
      <c r="O824" s="589"/>
      <c r="P824" s="589"/>
      <c r="Q824" s="589"/>
    </row>
    <row r="825" customHeight="1" spans="6:17">
      <c r="F825" s="589"/>
      <c r="G825" s="589"/>
      <c r="H825" s="589"/>
      <c r="I825" s="589"/>
      <c r="J825" s="589"/>
      <c r="K825" s="589"/>
      <c r="L825" s="589"/>
      <c r="N825" s="589"/>
      <c r="O825" s="589"/>
      <c r="P825" s="589"/>
      <c r="Q825" s="589"/>
    </row>
    <row r="826" customHeight="1" spans="6:17">
      <c r="F826" s="589"/>
      <c r="G826" s="589"/>
      <c r="H826" s="589"/>
      <c r="I826" s="589"/>
      <c r="J826" s="589"/>
      <c r="K826" s="589"/>
      <c r="L826" s="589"/>
      <c r="N826" s="589"/>
      <c r="O826" s="589"/>
      <c r="P826" s="589"/>
      <c r="Q826" s="589"/>
    </row>
    <row r="827" customHeight="1" spans="6:17">
      <c r="F827" s="589"/>
      <c r="G827" s="589"/>
      <c r="H827" s="589"/>
      <c r="I827" s="589"/>
      <c r="J827" s="589"/>
      <c r="K827" s="589"/>
      <c r="L827" s="589"/>
      <c r="N827" s="589"/>
      <c r="O827" s="589"/>
      <c r="P827" s="589"/>
      <c r="Q827" s="589"/>
    </row>
    <row r="828" customHeight="1" spans="6:17">
      <c r="F828" s="589"/>
      <c r="G828" s="589"/>
      <c r="H828" s="589"/>
      <c r="I828" s="589"/>
      <c r="J828" s="589"/>
      <c r="K828" s="589"/>
      <c r="L828" s="589"/>
      <c r="N828" s="589"/>
      <c r="O828" s="589"/>
      <c r="P828" s="589"/>
      <c r="Q828" s="589"/>
    </row>
    <row r="829" customHeight="1" spans="6:17">
      <c r="F829" s="589"/>
      <c r="G829" s="589"/>
      <c r="H829" s="589"/>
      <c r="I829" s="589"/>
      <c r="J829" s="589"/>
      <c r="K829" s="589"/>
      <c r="L829" s="589"/>
      <c r="N829" s="589"/>
      <c r="O829" s="589"/>
      <c r="P829" s="589"/>
      <c r="Q829" s="589"/>
    </row>
    <row r="830" customHeight="1" spans="6:17">
      <c r="F830" s="589"/>
      <c r="G830" s="589"/>
      <c r="H830" s="589"/>
      <c r="I830" s="589"/>
      <c r="J830" s="589"/>
      <c r="K830" s="589"/>
      <c r="L830" s="589"/>
      <c r="N830" s="589"/>
      <c r="O830" s="589"/>
      <c r="P830" s="589"/>
      <c r="Q830" s="589"/>
    </row>
    <row r="831" customHeight="1" spans="6:17">
      <c r="F831" s="589"/>
      <c r="G831" s="589"/>
      <c r="H831" s="589"/>
      <c r="I831" s="589"/>
      <c r="J831" s="589"/>
      <c r="K831" s="589"/>
      <c r="L831" s="589"/>
      <c r="N831" s="589"/>
      <c r="O831" s="589"/>
      <c r="P831" s="589"/>
      <c r="Q831" s="589"/>
    </row>
    <row r="832" customHeight="1" spans="6:17">
      <c r="F832" s="589"/>
      <c r="G832" s="589"/>
      <c r="H832" s="589"/>
      <c r="I832" s="589"/>
      <c r="J832" s="589"/>
      <c r="K832" s="589"/>
      <c r="L832" s="589"/>
      <c r="N832" s="589"/>
      <c r="O832" s="589"/>
      <c r="P832" s="589"/>
      <c r="Q832" s="589"/>
    </row>
    <row r="833" customHeight="1" spans="6:17">
      <c r="F833" s="589"/>
      <c r="G833" s="589"/>
      <c r="H833" s="589"/>
      <c r="I833" s="589"/>
      <c r="J833" s="589"/>
      <c r="K833" s="589"/>
      <c r="L833" s="589"/>
      <c r="N833" s="589"/>
      <c r="O833" s="589"/>
      <c r="P833" s="589"/>
      <c r="Q833" s="589"/>
    </row>
    <row r="834" customHeight="1" spans="6:17">
      <c r="F834" s="589"/>
      <c r="G834" s="589"/>
      <c r="H834" s="589"/>
      <c r="I834" s="589"/>
      <c r="J834" s="589"/>
      <c r="K834" s="589"/>
      <c r="L834" s="589"/>
      <c r="N834" s="589"/>
      <c r="O834" s="589"/>
      <c r="P834" s="589"/>
      <c r="Q834" s="589"/>
    </row>
    <row r="835" customHeight="1" spans="6:17">
      <c r="F835" s="589"/>
      <c r="G835" s="589"/>
      <c r="H835" s="589"/>
      <c r="I835" s="589"/>
      <c r="J835" s="589"/>
      <c r="K835" s="589"/>
      <c r="L835" s="589"/>
      <c r="N835" s="589"/>
      <c r="O835" s="589"/>
      <c r="P835" s="589"/>
      <c r="Q835" s="589"/>
    </row>
    <row r="836" customHeight="1" spans="6:17">
      <c r="F836" s="589"/>
      <c r="G836" s="589"/>
      <c r="H836" s="589"/>
      <c r="I836" s="589"/>
      <c r="J836" s="589"/>
      <c r="K836" s="589"/>
      <c r="L836" s="589"/>
      <c r="N836" s="589"/>
      <c r="O836" s="589"/>
      <c r="P836" s="589"/>
      <c r="Q836" s="589"/>
    </row>
    <row r="837" customHeight="1" spans="6:17">
      <c r="F837" s="589"/>
      <c r="G837" s="589"/>
      <c r="H837" s="589"/>
      <c r="I837" s="589"/>
      <c r="J837" s="589"/>
      <c r="K837" s="589"/>
      <c r="L837" s="589"/>
      <c r="N837" s="589"/>
      <c r="O837" s="589"/>
      <c r="P837" s="589"/>
      <c r="Q837" s="589"/>
    </row>
    <row r="838" customHeight="1" spans="6:17">
      <c r="F838" s="589"/>
      <c r="G838" s="589"/>
      <c r="H838" s="589"/>
      <c r="I838" s="589"/>
      <c r="J838" s="589"/>
      <c r="K838" s="589"/>
      <c r="L838" s="589"/>
      <c r="N838" s="589"/>
      <c r="O838" s="589"/>
      <c r="P838" s="589"/>
      <c r="Q838" s="589"/>
    </row>
    <row r="839" customHeight="1" spans="6:17">
      <c r="F839" s="589"/>
      <c r="G839" s="589"/>
      <c r="H839" s="589"/>
      <c r="I839" s="589"/>
      <c r="J839" s="589"/>
      <c r="K839" s="589"/>
      <c r="L839" s="589"/>
      <c r="N839" s="589"/>
      <c r="O839" s="589"/>
      <c r="P839" s="589"/>
      <c r="Q839" s="589"/>
    </row>
    <row r="840" customHeight="1" spans="6:17">
      <c r="F840" s="589"/>
      <c r="G840" s="589"/>
      <c r="H840" s="589"/>
      <c r="I840" s="589"/>
      <c r="J840" s="589"/>
      <c r="K840" s="589"/>
      <c r="L840" s="589"/>
      <c r="N840" s="589"/>
      <c r="O840" s="589"/>
      <c r="P840" s="589"/>
      <c r="Q840" s="589"/>
    </row>
    <row r="841" customHeight="1" spans="6:17">
      <c r="F841" s="589"/>
      <c r="G841" s="589"/>
      <c r="H841" s="589"/>
      <c r="I841" s="589"/>
      <c r="J841" s="589"/>
      <c r="K841" s="589"/>
      <c r="L841" s="589"/>
      <c r="N841" s="589"/>
      <c r="O841" s="589"/>
      <c r="P841" s="589"/>
      <c r="Q841" s="589"/>
    </row>
    <row r="842" customHeight="1" spans="6:17">
      <c r="F842" s="589"/>
      <c r="G842" s="589"/>
      <c r="H842" s="589"/>
      <c r="I842" s="589"/>
      <c r="J842" s="589"/>
      <c r="K842" s="589"/>
      <c r="L842" s="589"/>
      <c r="N842" s="589"/>
      <c r="O842" s="589"/>
      <c r="P842" s="589"/>
      <c r="Q842" s="589"/>
    </row>
    <row r="843" customHeight="1" spans="6:17">
      <c r="F843" s="589"/>
      <c r="G843" s="589"/>
      <c r="H843" s="589"/>
      <c r="I843" s="589"/>
      <c r="J843" s="589"/>
      <c r="K843" s="589"/>
      <c r="L843" s="589"/>
      <c r="N843" s="589"/>
      <c r="O843" s="589"/>
      <c r="P843" s="589"/>
      <c r="Q843" s="589"/>
    </row>
    <row r="844" customHeight="1" spans="6:17">
      <c r="F844" s="589"/>
      <c r="G844" s="589"/>
      <c r="H844" s="589"/>
      <c r="I844" s="589"/>
      <c r="J844" s="589"/>
      <c r="K844" s="589"/>
      <c r="L844" s="589"/>
      <c r="N844" s="589"/>
      <c r="O844" s="589"/>
      <c r="P844" s="589"/>
      <c r="Q844" s="589"/>
    </row>
    <row r="845" customHeight="1" spans="6:17">
      <c r="F845" s="589"/>
      <c r="G845" s="589"/>
      <c r="H845" s="589"/>
      <c r="I845" s="589"/>
      <c r="J845" s="589"/>
      <c r="K845" s="589"/>
      <c r="L845" s="589"/>
      <c r="N845" s="589"/>
      <c r="O845" s="589"/>
      <c r="P845" s="589"/>
      <c r="Q845" s="589"/>
    </row>
    <row r="846" customHeight="1" spans="6:17">
      <c r="F846" s="589"/>
      <c r="G846" s="589"/>
      <c r="H846" s="589"/>
      <c r="I846" s="589"/>
      <c r="J846" s="589"/>
      <c r="K846" s="589"/>
      <c r="L846" s="589"/>
      <c r="N846" s="589"/>
      <c r="O846" s="589"/>
      <c r="P846" s="589"/>
      <c r="Q846" s="589"/>
    </row>
    <row r="847" customHeight="1" spans="6:17">
      <c r="F847" s="589"/>
      <c r="G847" s="589"/>
      <c r="H847" s="589"/>
      <c r="I847" s="589"/>
      <c r="J847" s="589"/>
      <c r="K847" s="589"/>
      <c r="L847" s="589"/>
      <c r="N847" s="589"/>
      <c r="O847" s="589"/>
      <c r="P847" s="589"/>
      <c r="Q847" s="589"/>
    </row>
    <row r="848" customHeight="1" spans="6:17">
      <c r="F848" s="589"/>
      <c r="G848" s="589"/>
      <c r="H848" s="589"/>
      <c r="I848" s="589"/>
      <c r="J848" s="589"/>
      <c r="K848" s="589"/>
      <c r="L848" s="589"/>
      <c r="N848" s="589"/>
      <c r="O848" s="589"/>
      <c r="P848" s="589"/>
      <c r="Q848" s="589"/>
    </row>
    <row r="849" customHeight="1" spans="6:17">
      <c r="F849" s="589"/>
      <c r="G849" s="589"/>
      <c r="H849" s="589"/>
      <c r="I849" s="589"/>
      <c r="J849" s="589"/>
      <c r="K849" s="589"/>
      <c r="L849" s="589"/>
      <c r="N849" s="589"/>
      <c r="O849" s="589"/>
      <c r="P849" s="589"/>
      <c r="Q849" s="589"/>
    </row>
    <row r="850" customHeight="1" spans="6:17">
      <c r="F850" s="589"/>
      <c r="G850" s="589"/>
      <c r="H850" s="589"/>
      <c r="I850" s="589"/>
      <c r="J850" s="589"/>
      <c r="K850" s="589"/>
      <c r="L850" s="589"/>
      <c r="N850" s="589"/>
      <c r="O850" s="589"/>
      <c r="P850" s="589"/>
      <c r="Q850" s="589"/>
    </row>
    <row r="851" customHeight="1" spans="6:17">
      <c r="F851" s="589"/>
      <c r="G851" s="589"/>
      <c r="H851" s="589"/>
      <c r="I851" s="589"/>
      <c r="J851" s="589"/>
      <c r="K851" s="589"/>
      <c r="L851" s="589"/>
      <c r="N851" s="589"/>
      <c r="O851" s="589"/>
      <c r="P851" s="589"/>
      <c r="Q851" s="589"/>
    </row>
    <row r="852" customHeight="1" spans="6:17">
      <c r="F852" s="589"/>
      <c r="G852" s="589"/>
      <c r="H852" s="589"/>
      <c r="I852" s="589"/>
      <c r="J852" s="589"/>
      <c r="K852" s="589"/>
      <c r="L852" s="589"/>
      <c r="N852" s="589"/>
      <c r="O852" s="589"/>
      <c r="P852" s="589"/>
      <c r="Q852" s="589"/>
    </row>
    <row r="853" customHeight="1" spans="6:17">
      <c r="F853" s="589"/>
      <c r="G853" s="589"/>
      <c r="H853" s="589"/>
      <c r="I853" s="589"/>
      <c r="J853" s="589"/>
      <c r="K853" s="589"/>
      <c r="L853" s="589"/>
      <c r="N853" s="589"/>
      <c r="O853" s="589"/>
      <c r="P853" s="589"/>
      <c r="Q853" s="589"/>
    </row>
    <row r="854" customHeight="1" spans="6:17">
      <c r="F854" s="589"/>
      <c r="G854" s="589"/>
      <c r="H854" s="589"/>
      <c r="I854" s="589"/>
      <c r="J854" s="589"/>
      <c r="K854" s="589"/>
      <c r="L854" s="589"/>
      <c r="N854" s="589"/>
      <c r="O854" s="589"/>
      <c r="P854" s="589"/>
      <c r="Q854" s="589"/>
    </row>
    <row r="855" customHeight="1" spans="6:17">
      <c r="F855" s="589"/>
      <c r="G855" s="589"/>
      <c r="H855" s="589"/>
      <c r="I855" s="589"/>
      <c r="J855" s="589"/>
      <c r="K855" s="589"/>
      <c r="L855" s="589"/>
      <c r="N855" s="589"/>
      <c r="O855" s="589"/>
      <c r="P855" s="589"/>
      <c r="Q855" s="589"/>
    </row>
    <row r="856" customHeight="1" spans="6:17">
      <c r="F856" s="589"/>
      <c r="G856" s="589"/>
      <c r="H856" s="589"/>
      <c r="I856" s="589"/>
      <c r="J856" s="589"/>
      <c r="K856" s="589"/>
      <c r="L856" s="589"/>
      <c r="N856" s="589"/>
      <c r="O856" s="589"/>
      <c r="P856" s="589"/>
      <c r="Q856" s="589"/>
    </row>
    <row r="857" customHeight="1" spans="6:17">
      <c r="F857" s="589"/>
      <c r="G857" s="589"/>
      <c r="H857" s="589"/>
      <c r="I857" s="589"/>
      <c r="J857" s="589"/>
      <c r="K857" s="589"/>
      <c r="L857" s="589"/>
      <c r="N857" s="589"/>
      <c r="O857" s="589"/>
      <c r="P857" s="589"/>
      <c r="Q857" s="589"/>
    </row>
    <row r="858" customHeight="1" spans="6:17">
      <c r="F858" s="589"/>
      <c r="G858" s="589"/>
      <c r="H858" s="589"/>
      <c r="I858" s="589"/>
      <c r="J858" s="589"/>
      <c r="K858" s="589"/>
      <c r="L858" s="589"/>
      <c r="N858" s="589"/>
      <c r="O858" s="589"/>
      <c r="P858" s="589"/>
      <c r="Q858" s="589"/>
    </row>
    <row r="859" customHeight="1" spans="6:17">
      <c r="F859" s="589"/>
      <c r="G859" s="589"/>
      <c r="H859" s="589"/>
      <c r="I859" s="589"/>
      <c r="J859" s="589"/>
      <c r="K859" s="589"/>
      <c r="L859" s="589"/>
      <c r="N859" s="589"/>
      <c r="O859" s="589"/>
      <c r="P859" s="589"/>
      <c r="Q859" s="589"/>
    </row>
    <row r="860" customHeight="1" spans="6:17">
      <c r="F860" s="589"/>
      <c r="G860" s="589"/>
      <c r="H860" s="589"/>
      <c r="I860" s="589"/>
      <c r="J860" s="589"/>
      <c r="K860" s="589"/>
      <c r="L860" s="589"/>
      <c r="N860" s="589"/>
      <c r="O860" s="589"/>
      <c r="P860" s="589"/>
      <c r="Q860" s="589"/>
    </row>
    <row r="861" customHeight="1" spans="6:17">
      <c r="F861" s="589"/>
      <c r="G861" s="589"/>
      <c r="H861" s="589"/>
      <c r="I861" s="589"/>
      <c r="J861" s="589"/>
      <c r="K861" s="589"/>
      <c r="L861" s="589"/>
      <c r="N861" s="589"/>
      <c r="O861" s="589"/>
      <c r="P861" s="589"/>
      <c r="Q861" s="589"/>
    </row>
    <row r="862" customHeight="1" spans="6:17">
      <c r="F862" s="589"/>
      <c r="G862" s="589"/>
      <c r="H862" s="589"/>
      <c r="I862" s="589"/>
      <c r="J862" s="589"/>
      <c r="K862" s="589"/>
      <c r="L862" s="589"/>
      <c r="N862" s="589"/>
      <c r="O862" s="589"/>
      <c r="P862" s="589"/>
      <c r="Q862" s="589"/>
    </row>
    <row r="863" customHeight="1" spans="6:17">
      <c r="F863" s="589"/>
      <c r="G863" s="589"/>
      <c r="H863" s="589"/>
      <c r="I863" s="589"/>
      <c r="J863" s="589"/>
      <c r="K863" s="589"/>
      <c r="L863" s="589"/>
      <c r="N863" s="589"/>
      <c r="O863" s="589"/>
      <c r="P863" s="589"/>
      <c r="Q863" s="589"/>
    </row>
    <row r="864" customHeight="1" spans="6:17">
      <c r="F864" s="589"/>
      <c r="G864" s="589"/>
      <c r="H864" s="589"/>
      <c r="I864" s="589"/>
      <c r="J864" s="589"/>
      <c r="K864" s="589"/>
      <c r="L864" s="589"/>
      <c r="N864" s="589"/>
      <c r="O864" s="589"/>
      <c r="P864" s="589"/>
      <c r="Q864" s="589"/>
    </row>
    <row r="865" customHeight="1" spans="6:17">
      <c r="F865" s="589"/>
      <c r="G865" s="589"/>
      <c r="H865" s="589"/>
      <c r="I865" s="589"/>
      <c r="J865" s="589"/>
      <c r="K865" s="589"/>
      <c r="L865" s="589"/>
      <c r="N865" s="589"/>
      <c r="O865" s="589"/>
      <c r="P865" s="589"/>
      <c r="Q865" s="589"/>
    </row>
    <row r="866" customHeight="1" spans="6:17">
      <c r="F866" s="589"/>
      <c r="G866" s="589"/>
      <c r="H866" s="589"/>
      <c r="I866" s="589"/>
      <c r="J866" s="589"/>
      <c r="K866" s="589"/>
      <c r="L866" s="589"/>
      <c r="N866" s="589"/>
      <c r="O866" s="589"/>
      <c r="P866" s="589"/>
      <c r="Q866" s="589"/>
    </row>
    <row r="867" customHeight="1" spans="6:17">
      <c r="F867" s="589"/>
      <c r="G867" s="589"/>
      <c r="H867" s="589"/>
      <c r="I867" s="589"/>
      <c r="J867" s="589"/>
      <c r="K867" s="589"/>
      <c r="L867" s="589"/>
      <c r="N867" s="589"/>
      <c r="O867" s="589"/>
      <c r="P867" s="589"/>
      <c r="Q867" s="589"/>
    </row>
    <row r="868" customHeight="1" spans="6:17">
      <c r="F868" s="589"/>
      <c r="G868" s="589"/>
      <c r="H868" s="589"/>
      <c r="I868" s="589"/>
      <c r="J868" s="589"/>
      <c r="K868" s="589"/>
      <c r="L868" s="589"/>
      <c r="N868" s="589"/>
      <c r="O868" s="589"/>
      <c r="P868" s="589"/>
      <c r="Q868" s="589"/>
    </row>
    <row r="869" customHeight="1" spans="6:17">
      <c r="F869" s="589"/>
      <c r="G869" s="589"/>
      <c r="H869" s="589"/>
      <c r="I869" s="589"/>
      <c r="J869" s="589"/>
      <c r="K869" s="589"/>
      <c r="L869" s="589"/>
      <c r="N869" s="589"/>
      <c r="O869" s="589"/>
      <c r="P869" s="589"/>
      <c r="Q869" s="589"/>
    </row>
    <row r="870" customHeight="1" spans="6:17">
      <c r="F870" s="589"/>
      <c r="G870" s="589"/>
      <c r="H870" s="589"/>
      <c r="I870" s="589"/>
      <c r="J870" s="589"/>
      <c r="K870" s="589"/>
      <c r="L870" s="589"/>
      <c r="N870" s="589"/>
      <c r="O870" s="589"/>
      <c r="P870" s="589"/>
      <c r="Q870" s="589"/>
    </row>
    <row r="871" customHeight="1" spans="6:17">
      <c r="F871" s="589"/>
      <c r="G871" s="589"/>
      <c r="H871" s="589"/>
      <c r="I871" s="589"/>
      <c r="J871" s="589"/>
      <c r="K871" s="589"/>
      <c r="L871" s="589"/>
      <c r="N871" s="589"/>
      <c r="O871" s="589"/>
      <c r="P871" s="589"/>
      <c r="Q871" s="589"/>
    </row>
    <row r="872" customHeight="1" spans="6:17">
      <c r="F872" s="589"/>
      <c r="G872" s="589"/>
      <c r="H872" s="589"/>
      <c r="I872" s="589"/>
      <c r="J872" s="589"/>
      <c r="K872" s="589"/>
      <c r="L872" s="589"/>
      <c r="N872" s="589"/>
      <c r="O872" s="589"/>
      <c r="P872" s="589"/>
      <c r="Q872" s="589"/>
    </row>
    <row r="873" customHeight="1" spans="6:17">
      <c r="F873" s="589"/>
      <c r="G873" s="589"/>
      <c r="H873" s="589"/>
      <c r="I873" s="589"/>
      <c r="J873" s="589"/>
      <c r="K873" s="589"/>
      <c r="L873" s="589"/>
      <c r="N873" s="589"/>
      <c r="O873" s="589"/>
      <c r="P873" s="589"/>
      <c r="Q873" s="589"/>
    </row>
    <row r="874" customHeight="1" spans="6:17">
      <c r="F874" s="589"/>
      <c r="G874" s="589"/>
      <c r="H874" s="589"/>
      <c r="I874" s="589"/>
      <c r="J874" s="589"/>
      <c r="K874" s="589"/>
      <c r="L874" s="589"/>
      <c r="N874" s="589"/>
      <c r="O874" s="589"/>
      <c r="P874" s="589"/>
      <c r="Q874" s="589"/>
    </row>
    <row r="875" customHeight="1" spans="6:17">
      <c r="F875" s="589"/>
      <c r="G875" s="589"/>
      <c r="H875" s="589"/>
      <c r="I875" s="589"/>
      <c r="J875" s="589"/>
      <c r="K875" s="589"/>
      <c r="L875" s="589"/>
      <c r="N875" s="589"/>
      <c r="O875" s="589"/>
      <c r="P875" s="589"/>
      <c r="Q875" s="589"/>
    </row>
    <row r="876" customHeight="1" spans="6:17">
      <c r="F876" s="589"/>
      <c r="G876" s="589"/>
      <c r="H876" s="589"/>
      <c r="I876" s="589"/>
      <c r="J876" s="589"/>
      <c r="K876" s="589"/>
      <c r="L876" s="589"/>
      <c r="N876" s="589"/>
      <c r="O876" s="589"/>
      <c r="P876" s="589"/>
      <c r="Q876" s="589"/>
    </row>
    <row r="877" customHeight="1" spans="6:17">
      <c r="F877" s="589"/>
      <c r="G877" s="589"/>
      <c r="H877" s="589"/>
      <c r="I877" s="589"/>
      <c r="J877" s="589"/>
      <c r="K877" s="589"/>
      <c r="L877" s="589"/>
      <c r="N877" s="589"/>
      <c r="O877" s="589"/>
      <c r="P877" s="589"/>
      <c r="Q877" s="589"/>
    </row>
    <row r="878" customHeight="1" spans="6:17">
      <c r="F878" s="589"/>
      <c r="G878" s="589"/>
      <c r="H878" s="589"/>
      <c r="I878" s="589"/>
      <c r="J878" s="589"/>
      <c r="K878" s="589"/>
      <c r="L878" s="589"/>
      <c r="N878" s="589"/>
      <c r="O878" s="589"/>
      <c r="P878" s="589"/>
      <c r="Q878" s="589"/>
    </row>
    <row r="879" customHeight="1" spans="6:17">
      <c r="F879" s="589"/>
      <c r="G879" s="589"/>
      <c r="H879" s="589"/>
      <c r="I879" s="589"/>
      <c r="J879" s="589"/>
      <c r="K879" s="589"/>
      <c r="L879" s="589"/>
      <c r="N879" s="589"/>
      <c r="O879" s="589"/>
      <c r="P879" s="589"/>
      <c r="Q879" s="589"/>
    </row>
    <row r="880" customHeight="1" spans="6:17">
      <c r="F880" s="589"/>
      <c r="G880" s="589"/>
      <c r="H880" s="589"/>
      <c r="I880" s="589"/>
      <c r="J880" s="589"/>
      <c r="K880" s="589"/>
      <c r="L880" s="589"/>
      <c r="N880" s="589"/>
      <c r="O880" s="589"/>
      <c r="P880" s="589"/>
      <c r="Q880" s="589"/>
    </row>
    <row r="881" customHeight="1" spans="6:17">
      <c r="F881" s="589"/>
      <c r="G881" s="589"/>
      <c r="H881" s="589"/>
      <c r="I881" s="589"/>
      <c r="J881" s="589"/>
      <c r="K881" s="589"/>
      <c r="L881" s="589"/>
      <c r="N881" s="589"/>
      <c r="O881" s="589"/>
      <c r="P881" s="589"/>
      <c r="Q881" s="589"/>
    </row>
    <row r="882" customHeight="1" spans="6:17">
      <c r="F882" s="589"/>
      <c r="G882" s="589"/>
      <c r="H882" s="589"/>
      <c r="I882" s="589"/>
      <c r="J882" s="589"/>
      <c r="K882" s="589"/>
      <c r="L882" s="589"/>
      <c r="N882" s="589"/>
      <c r="O882" s="589"/>
      <c r="P882" s="589"/>
      <c r="Q882" s="589"/>
    </row>
    <row r="883" customHeight="1" spans="6:17">
      <c r="F883" s="589"/>
      <c r="G883" s="589"/>
      <c r="H883" s="589"/>
      <c r="I883" s="589"/>
      <c r="J883" s="589"/>
      <c r="K883" s="589"/>
      <c r="L883" s="589"/>
      <c r="N883" s="589"/>
      <c r="O883" s="589"/>
      <c r="P883" s="589"/>
      <c r="Q883" s="589"/>
    </row>
    <row r="884" customHeight="1" spans="6:17">
      <c r="F884" s="589"/>
      <c r="G884" s="589"/>
      <c r="H884" s="589"/>
      <c r="I884" s="589"/>
      <c r="J884" s="589"/>
      <c r="K884" s="589"/>
      <c r="L884" s="589"/>
      <c r="N884" s="589"/>
      <c r="O884" s="589"/>
      <c r="P884" s="589"/>
      <c r="Q884" s="589"/>
    </row>
    <row r="885" customHeight="1" spans="6:17">
      <c r="F885" s="589"/>
      <c r="G885" s="589"/>
      <c r="H885" s="589"/>
      <c r="I885" s="589"/>
      <c r="J885" s="589"/>
      <c r="K885" s="589"/>
      <c r="L885" s="589"/>
      <c r="N885" s="589"/>
      <c r="O885" s="589"/>
      <c r="P885" s="589"/>
      <c r="Q885" s="589"/>
    </row>
    <row r="886" customHeight="1" spans="6:17">
      <c r="F886" s="589"/>
      <c r="G886" s="589"/>
      <c r="H886" s="589"/>
      <c r="I886" s="589"/>
      <c r="J886" s="589"/>
      <c r="K886" s="589"/>
      <c r="L886" s="589"/>
      <c r="N886" s="589"/>
      <c r="O886" s="589"/>
      <c r="P886" s="589"/>
      <c r="Q886" s="589"/>
    </row>
    <row r="887" customHeight="1" spans="6:17">
      <c r="F887" s="589"/>
      <c r="G887" s="589"/>
      <c r="H887" s="589"/>
      <c r="I887" s="589"/>
      <c r="J887" s="589"/>
      <c r="K887" s="589"/>
      <c r="L887" s="589"/>
      <c r="N887" s="589"/>
      <c r="O887" s="589"/>
      <c r="P887" s="589"/>
      <c r="Q887" s="589"/>
    </row>
    <row r="888" customHeight="1" spans="6:17">
      <c r="F888" s="589"/>
      <c r="G888" s="589"/>
      <c r="H888" s="589"/>
      <c r="I888" s="589"/>
      <c r="J888" s="589"/>
      <c r="K888" s="589"/>
      <c r="L888" s="589"/>
      <c r="N888" s="589"/>
      <c r="O888" s="589"/>
      <c r="P888" s="589"/>
      <c r="Q888" s="589"/>
    </row>
    <row r="889" customHeight="1" spans="6:17">
      <c r="F889" s="589"/>
      <c r="G889" s="589"/>
      <c r="H889" s="589"/>
      <c r="I889" s="589"/>
      <c r="J889" s="589"/>
      <c r="K889" s="589"/>
      <c r="L889" s="589"/>
      <c r="N889" s="589"/>
      <c r="O889" s="589"/>
      <c r="P889" s="589"/>
      <c r="Q889" s="589"/>
    </row>
    <row r="890" customHeight="1" spans="6:17">
      <c r="F890" s="589"/>
      <c r="G890" s="589"/>
      <c r="H890" s="589"/>
      <c r="I890" s="589"/>
      <c r="J890" s="589"/>
      <c r="K890" s="589"/>
      <c r="L890" s="589"/>
      <c r="N890" s="589"/>
      <c r="O890" s="589"/>
      <c r="P890" s="589"/>
      <c r="Q890" s="589"/>
    </row>
    <row r="891" customHeight="1" spans="6:17">
      <c r="F891" s="589"/>
      <c r="G891" s="589"/>
      <c r="H891" s="589"/>
      <c r="I891" s="589"/>
      <c r="J891" s="589"/>
      <c r="K891" s="589"/>
      <c r="L891" s="589"/>
      <c r="N891" s="589"/>
      <c r="O891" s="589"/>
      <c r="P891" s="589"/>
      <c r="Q891" s="589"/>
    </row>
    <row r="892" customHeight="1" spans="6:17">
      <c r="F892" s="589"/>
      <c r="G892" s="589"/>
      <c r="H892" s="589"/>
      <c r="I892" s="589"/>
      <c r="J892" s="589"/>
      <c r="K892" s="589"/>
      <c r="L892" s="589"/>
      <c r="N892" s="589"/>
      <c r="O892" s="589"/>
      <c r="P892" s="589"/>
      <c r="Q892" s="589"/>
    </row>
    <row r="893" customHeight="1" spans="6:17">
      <c r="F893" s="589"/>
      <c r="G893" s="589"/>
      <c r="H893" s="589"/>
      <c r="I893" s="589"/>
      <c r="J893" s="589"/>
      <c r="K893" s="589"/>
      <c r="L893" s="589"/>
      <c r="N893" s="589"/>
      <c r="O893" s="589"/>
      <c r="P893" s="589"/>
      <c r="Q893" s="589"/>
    </row>
    <row r="894" customHeight="1" spans="6:17">
      <c r="F894" s="589"/>
      <c r="G894" s="589"/>
      <c r="H894" s="589"/>
      <c r="I894" s="589"/>
      <c r="J894" s="589"/>
      <c r="K894" s="589"/>
      <c r="L894" s="589"/>
      <c r="N894" s="589"/>
      <c r="O894" s="589"/>
      <c r="P894" s="589"/>
      <c r="Q894" s="589"/>
    </row>
    <row r="895" customHeight="1" spans="6:17">
      <c r="F895" s="589"/>
      <c r="G895" s="589"/>
      <c r="H895" s="589"/>
      <c r="I895" s="589"/>
      <c r="J895" s="589"/>
      <c r="K895" s="589"/>
      <c r="L895" s="589"/>
      <c r="N895" s="589"/>
      <c r="O895" s="589"/>
      <c r="P895" s="589"/>
      <c r="Q895" s="589"/>
    </row>
    <row r="896" customHeight="1" spans="6:17">
      <c r="F896" s="589"/>
      <c r="G896" s="589"/>
      <c r="H896" s="589"/>
      <c r="I896" s="589"/>
      <c r="J896" s="589"/>
      <c r="K896" s="589"/>
      <c r="L896" s="589"/>
      <c r="N896" s="589"/>
      <c r="O896" s="589"/>
      <c r="P896" s="589"/>
      <c r="Q896" s="589"/>
    </row>
    <row r="897" customHeight="1" spans="6:17">
      <c r="F897" s="589"/>
      <c r="G897" s="589"/>
      <c r="H897" s="589"/>
      <c r="I897" s="589"/>
      <c r="J897" s="589"/>
      <c r="K897" s="589"/>
      <c r="L897" s="589"/>
      <c r="N897" s="589"/>
      <c r="O897" s="589"/>
      <c r="P897" s="589"/>
      <c r="Q897" s="589"/>
    </row>
    <row r="898" customHeight="1" spans="6:17">
      <c r="F898" s="589"/>
      <c r="G898" s="589"/>
      <c r="H898" s="589"/>
      <c r="I898" s="589"/>
      <c r="J898" s="589"/>
      <c r="K898" s="589"/>
      <c r="L898" s="589"/>
      <c r="N898" s="589"/>
      <c r="O898" s="589"/>
      <c r="P898" s="589"/>
      <c r="Q898" s="589"/>
    </row>
    <row r="899" customHeight="1" spans="6:17">
      <c r="F899" s="589"/>
      <c r="G899" s="589"/>
      <c r="H899" s="589"/>
      <c r="I899" s="589"/>
      <c r="J899" s="589"/>
      <c r="K899" s="589"/>
      <c r="L899" s="589"/>
      <c r="N899" s="589"/>
      <c r="O899" s="589"/>
      <c r="P899" s="589"/>
      <c r="Q899" s="589"/>
    </row>
    <row r="900" customHeight="1" spans="6:17">
      <c r="F900" s="589"/>
      <c r="G900" s="589"/>
      <c r="H900" s="589"/>
      <c r="I900" s="589"/>
      <c r="J900" s="589"/>
      <c r="K900" s="589"/>
      <c r="L900" s="589"/>
      <c r="N900" s="589"/>
      <c r="O900" s="589"/>
      <c r="P900" s="589"/>
      <c r="Q900" s="589"/>
    </row>
    <row r="901" customHeight="1" spans="6:17">
      <c r="F901" s="589"/>
      <c r="G901" s="589"/>
      <c r="H901" s="589"/>
      <c r="I901" s="589"/>
      <c r="J901" s="589"/>
      <c r="K901" s="589"/>
      <c r="L901" s="589"/>
      <c r="N901" s="589"/>
      <c r="O901" s="589"/>
      <c r="P901" s="589"/>
      <c r="Q901" s="589"/>
    </row>
    <row r="902" customHeight="1" spans="6:17">
      <c r="F902" s="589"/>
      <c r="G902" s="589"/>
      <c r="H902" s="589"/>
      <c r="I902" s="589"/>
      <c r="J902" s="589"/>
      <c r="K902" s="589"/>
      <c r="L902" s="589"/>
      <c r="N902" s="589"/>
      <c r="O902" s="589"/>
      <c r="P902" s="589"/>
      <c r="Q902" s="589"/>
    </row>
    <row r="903" customHeight="1" spans="6:17">
      <c r="F903" s="589"/>
      <c r="G903" s="589"/>
      <c r="H903" s="589"/>
      <c r="I903" s="589"/>
      <c r="J903" s="589"/>
      <c r="K903" s="589"/>
      <c r="L903" s="589"/>
      <c r="N903" s="589"/>
      <c r="O903" s="589"/>
      <c r="P903" s="589"/>
      <c r="Q903" s="589"/>
    </row>
    <row r="904" customHeight="1" spans="6:17">
      <c r="F904" s="589"/>
      <c r="G904" s="589"/>
      <c r="H904" s="589"/>
      <c r="I904" s="589"/>
      <c r="J904" s="589"/>
      <c r="K904" s="589"/>
      <c r="L904" s="589"/>
      <c r="N904" s="589"/>
      <c r="O904" s="589"/>
      <c r="P904" s="589"/>
      <c r="Q904" s="589"/>
    </row>
    <row r="905" customHeight="1" spans="6:17">
      <c r="F905" s="589"/>
      <c r="G905" s="589"/>
      <c r="H905" s="589"/>
      <c r="I905" s="589"/>
      <c r="J905" s="589"/>
      <c r="K905" s="589"/>
      <c r="L905" s="589"/>
      <c r="N905" s="589"/>
      <c r="O905" s="589"/>
      <c r="P905" s="589"/>
      <c r="Q905" s="589"/>
    </row>
    <row r="906" customHeight="1" spans="6:17">
      <c r="F906" s="589"/>
      <c r="G906" s="589"/>
      <c r="H906" s="589"/>
      <c r="I906" s="589"/>
      <c r="J906" s="589"/>
      <c r="K906" s="589"/>
      <c r="L906" s="589"/>
      <c r="N906" s="589"/>
      <c r="O906" s="589"/>
      <c r="P906" s="589"/>
      <c r="Q906" s="589"/>
    </row>
    <row r="907" customHeight="1" spans="6:17">
      <c r="F907" s="589"/>
      <c r="G907" s="589"/>
      <c r="H907" s="589"/>
      <c r="I907" s="589"/>
      <c r="J907" s="589"/>
      <c r="K907" s="589"/>
      <c r="L907" s="589"/>
      <c r="N907" s="589"/>
      <c r="O907" s="589"/>
      <c r="P907" s="589"/>
      <c r="Q907" s="589"/>
    </row>
    <row r="908" customHeight="1" spans="6:17">
      <c r="F908" s="589"/>
      <c r="G908" s="589"/>
      <c r="H908" s="589"/>
      <c r="I908" s="589"/>
      <c r="J908" s="589"/>
      <c r="K908" s="589"/>
      <c r="L908" s="589"/>
      <c r="N908" s="589"/>
      <c r="O908" s="589"/>
      <c r="P908" s="589"/>
      <c r="Q908" s="589"/>
    </row>
    <row r="909" customHeight="1" spans="6:17">
      <c r="F909" s="589"/>
      <c r="G909" s="589"/>
      <c r="H909" s="589"/>
      <c r="I909" s="589"/>
      <c r="J909" s="589"/>
      <c r="K909" s="589"/>
      <c r="L909" s="589"/>
      <c r="N909" s="589"/>
      <c r="O909" s="589"/>
      <c r="P909" s="589"/>
      <c r="Q909" s="589"/>
    </row>
    <row r="910" customHeight="1" spans="6:17">
      <c r="F910" s="589"/>
      <c r="G910" s="589"/>
      <c r="H910" s="589"/>
      <c r="I910" s="589"/>
      <c r="J910" s="589"/>
      <c r="K910" s="589"/>
      <c r="L910" s="589"/>
      <c r="N910" s="589"/>
      <c r="O910" s="589"/>
      <c r="P910" s="589"/>
      <c r="Q910" s="589"/>
    </row>
    <row r="911" customHeight="1" spans="6:17">
      <c r="F911" s="589"/>
      <c r="G911" s="589"/>
      <c r="H911" s="589"/>
      <c r="I911" s="589"/>
      <c r="J911" s="589"/>
      <c r="K911" s="589"/>
      <c r="L911" s="589"/>
      <c r="N911" s="589"/>
      <c r="O911" s="589"/>
      <c r="P911" s="589"/>
      <c r="Q911" s="589"/>
    </row>
    <row r="912" customHeight="1" spans="6:17">
      <c r="F912" s="589"/>
      <c r="G912" s="589"/>
      <c r="H912" s="589"/>
      <c r="I912" s="589"/>
      <c r="J912" s="589"/>
      <c r="K912" s="589"/>
      <c r="L912" s="589"/>
      <c r="N912" s="589"/>
      <c r="O912" s="589"/>
      <c r="P912" s="589"/>
      <c r="Q912" s="589"/>
    </row>
    <row r="913" customHeight="1" spans="6:17">
      <c r="F913" s="589"/>
      <c r="G913" s="589"/>
      <c r="H913" s="589"/>
      <c r="I913" s="589"/>
      <c r="J913" s="589"/>
      <c r="K913" s="589"/>
      <c r="L913" s="589"/>
      <c r="N913" s="589"/>
      <c r="O913" s="589"/>
      <c r="P913" s="589"/>
      <c r="Q913" s="589"/>
    </row>
    <row r="914" customHeight="1" spans="6:17">
      <c r="F914" s="589"/>
      <c r="G914" s="589"/>
      <c r="H914" s="589"/>
      <c r="I914" s="589"/>
      <c r="J914" s="589"/>
      <c r="K914" s="589"/>
      <c r="L914" s="589"/>
      <c r="N914" s="589"/>
      <c r="O914" s="589"/>
      <c r="P914" s="589"/>
      <c r="Q914" s="589"/>
    </row>
    <row r="915" customHeight="1" spans="6:17">
      <c r="F915" s="589"/>
      <c r="G915" s="589"/>
      <c r="H915" s="589"/>
      <c r="I915" s="589"/>
      <c r="J915" s="589"/>
      <c r="K915" s="589"/>
      <c r="L915" s="589"/>
      <c r="N915" s="589"/>
      <c r="O915" s="589"/>
      <c r="P915" s="589"/>
      <c r="Q915" s="589"/>
    </row>
    <row r="916" customHeight="1" spans="6:17">
      <c r="F916" s="589"/>
      <c r="G916" s="589"/>
      <c r="H916" s="589"/>
      <c r="I916" s="589"/>
      <c r="J916" s="589"/>
      <c r="K916" s="589"/>
      <c r="L916" s="589"/>
      <c r="N916" s="589"/>
      <c r="O916" s="589"/>
      <c r="P916" s="589"/>
      <c r="Q916" s="589"/>
    </row>
    <row r="917" customHeight="1" spans="6:17">
      <c r="F917" s="589"/>
      <c r="G917" s="589"/>
      <c r="H917" s="589"/>
      <c r="I917" s="589"/>
      <c r="J917" s="589"/>
      <c r="K917" s="589"/>
      <c r="L917" s="589"/>
      <c r="N917" s="589"/>
      <c r="O917" s="589"/>
      <c r="P917" s="589"/>
      <c r="Q917" s="589"/>
    </row>
    <row r="918" customHeight="1" spans="6:17">
      <c r="F918" s="589"/>
      <c r="G918" s="589"/>
      <c r="H918" s="589"/>
      <c r="I918" s="589"/>
      <c r="J918" s="589"/>
      <c r="K918" s="589"/>
      <c r="L918" s="589"/>
      <c r="N918" s="589"/>
      <c r="O918" s="589"/>
      <c r="P918" s="589"/>
      <c r="Q918" s="589"/>
    </row>
    <row r="919" customHeight="1" spans="6:17">
      <c r="F919" s="589"/>
      <c r="G919" s="589"/>
      <c r="H919" s="589"/>
      <c r="I919" s="589"/>
      <c r="J919" s="589"/>
      <c r="K919" s="589"/>
      <c r="L919" s="589"/>
      <c r="N919" s="589"/>
      <c r="O919" s="589"/>
      <c r="P919" s="589"/>
      <c r="Q919" s="589"/>
    </row>
    <row r="920" customHeight="1" spans="6:17">
      <c r="F920" s="589"/>
      <c r="G920" s="589"/>
      <c r="H920" s="589"/>
      <c r="I920" s="589"/>
      <c r="J920" s="589"/>
      <c r="K920" s="589"/>
      <c r="L920" s="589"/>
      <c r="N920" s="589"/>
      <c r="O920" s="589"/>
      <c r="P920" s="589"/>
      <c r="Q920" s="589"/>
    </row>
    <row r="921" customHeight="1" spans="6:17">
      <c r="F921" s="589"/>
      <c r="G921" s="589"/>
      <c r="H921" s="589"/>
      <c r="I921" s="589"/>
      <c r="J921" s="589"/>
      <c r="K921" s="589"/>
      <c r="L921" s="589"/>
      <c r="N921" s="589"/>
      <c r="O921" s="589"/>
      <c r="P921" s="589"/>
      <c r="Q921" s="589"/>
    </row>
    <row r="922" customHeight="1" spans="6:17">
      <c r="F922" s="589"/>
      <c r="G922" s="589"/>
      <c r="H922" s="589"/>
      <c r="I922" s="589"/>
      <c r="J922" s="589"/>
      <c r="K922" s="589"/>
      <c r="L922" s="589"/>
      <c r="N922" s="589"/>
      <c r="O922" s="589"/>
      <c r="P922" s="589"/>
      <c r="Q922" s="589"/>
    </row>
    <row r="923" customHeight="1" spans="6:17">
      <c r="F923" s="589"/>
      <c r="G923" s="589"/>
      <c r="H923" s="589"/>
      <c r="I923" s="589"/>
      <c r="J923" s="589"/>
      <c r="K923" s="589"/>
      <c r="L923" s="589"/>
      <c r="N923" s="589"/>
      <c r="O923" s="589"/>
      <c r="P923" s="589"/>
      <c r="Q923" s="589"/>
    </row>
    <row r="924" customHeight="1" spans="6:17">
      <c r="F924" s="589"/>
      <c r="G924" s="589"/>
      <c r="H924" s="589"/>
      <c r="I924" s="589"/>
      <c r="J924" s="589"/>
      <c r="K924" s="589"/>
      <c r="L924" s="589"/>
      <c r="N924" s="589"/>
      <c r="O924" s="589"/>
      <c r="P924" s="589"/>
      <c r="Q924" s="589"/>
    </row>
    <row r="925" customHeight="1" spans="6:17">
      <c r="F925" s="589"/>
      <c r="G925" s="589"/>
      <c r="H925" s="589"/>
      <c r="I925" s="589"/>
      <c r="J925" s="589"/>
      <c r="K925" s="589"/>
      <c r="L925" s="589"/>
      <c r="N925" s="589"/>
      <c r="O925" s="589"/>
      <c r="P925" s="589"/>
      <c r="Q925" s="589"/>
    </row>
    <row r="926" customHeight="1" spans="6:17">
      <c r="F926" s="589"/>
      <c r="G926" s="589"/>
      <c r="H926" s="589"/>
      <c r="I926" s="589"/>
      <c r="J926" s="589"/>
      <c r="K926" s="589"/>
      <c r="L926" s="589"/>
      <c r="N926" s="589"/>
      <c r="O926" s="589"/>
      <c r="P926" s="589"/>
      <c r="Q926" s="589"/>
    </row>
    <row r="927" customHeight="1" spans="6:17">
      <c r="F927" s="589"/>
      <c r="G927" s="589"/>
      <c r="H927" s="589"/>
      <c r="I927" s="589"/>
      <c r="J927" s="589"/>
      <c r="K927" s="589"/>
      <c r="L927" s="589"/>
      <c r="N927" s="589"/>
      <c r="O927" s="589"/>
      <c r="P927" s="589"/>
      <c r="Q927" s="589"/>
    </row>
    <row r="928" customHeight="1" spans="6:17">
      <c r="F928" s="589"/>
      <c r="G928" s="589"/>
      <c r="H928" s="589"/>
      <c r="I928" s="589"/>
      <c r="J928" s="589"/>
      <c r="K928" s="589"/>
      <c r="L928" s="589"/>
      <c r="N928" s="589"/>
      <c r="O928" s="589"/>
      <c r="P928" s="589"/>
      <c r="Q928" s="589"/>
    </row>
    <row r="929" customHeight="1" spans="6:17">
      <c r="F929" s="589"/>
      <c r="G929" s="589"/>
      <c r="H929" s="589"/>
      <c r="I929" s="589"/>
      <c r="J929" s="589"/>
      <c r="K929" s="589"/>
      <c r="L929" s="589"/>
      <c r="N929" s="589"/>
      <c r="O929" s="589"/>
      <c r="P929" s="589"/>
      <c r="Q929" s="589"/>
    </row>
    <row r="930" customHeight="1" spans="6:17">
      <c r="F930" s="589"/>
      <c r="G930" s="589"/>
      <c r="H930" s="589"/>
      <c r="I930" s="589"/>
      <c r="J930" s="589"/>
      <c r="K930" s="589"/>
      <c r="L930" s="589"/>
      <c r="N930" s="589"/>
      <c r="O930" s="589"/>
      <c r="P930" s="589"/>
      <c r="Q930" s="589"/>
    </row>
    <row r="931" customHeight="1" spans="6:17">
      <c r="F931" s="589"/>
      <c r="G931" s="589"/>
      <c r="H931" s="589"/>
      <c r="I931" s="589"/>
      <c r="J931" s="589"/>
      <c r="K931" s="589"/>
      <c r="L931" s="589"/>
      <c r="N931" s="589"/>
      <c r="O931" s="589"/>
      <c r="P931" s="589"/>
      <c r="Q931" s="589"/>
    </row>
    <row r="932" customHeight="1" spans="6:17">
      <c r="F932" s="589"/>
      <c r="G932" s="589"/>
      <c r="H932" s="589"/>
      <c r="I932" s="589"/>
      <c r="J932" s="589"/>
      <c r="K932" s="589"/>
      <c r="L932" s="589"/>
      <c r="N932" s="589"/>
      <c r="O932" s="589"/>
      <c r="P932" s="589"/>
      <c r="Q932" s="589"/>
    </row>
    <row r="933" customHeight="1" spans="6:17">
      <c r="F933" s="589"/>
      <c r="G933" s="589"/>
      <c r="H933" s="589"/>
      <c r="I933" s="589"/>
      <c r="J933" s="589"/>
      <c r="K933" s="589"/>
      <c r="L933" s="589"/>
      <c r="N933" s="589"/>
      <c r="O933" s="589"/>
      <c r="P933" s="589"/>
      <c r="Q933" s="589"/>
    </row>
    <row r="934" customHeight="1" spans="6:17">
      <c r="F934" s="589"/>
      <c r="G934" s="589"/>
      <c r="H934" s="589"/>
      <c r="I934" s="589"/>
      <c r="J934" s="589"/>
      <c r="K934" s="589"/>
      <c r="L934" s="589"/>
      <c r="N934" s="589"/>
      <c r="O934" s="589"/>
      <c r="P934" s="589"/>
      <c r="Q934" s="589"/>
    </row>
    <row r="935" customHeight="1" spans="6:17">
      <c r="F935" s="589"/>
      <c r="G935" s="589"/>
      <c r="H935" s="589"/>
      <c r="I935" s="589"/>
      <c r="J935" s="589"/>
      <c r="K935" s="589"/>
      <c r="L935" s="589"/>
      <c r="N935" s="589"/>
      <c r="O935" s="589"/>
      <c r="P935" s="589"/>
      <c r="Q935" s="589"/>
    </row>
    <row r="936" customHeight="1" spans="6:17">
      <c r="F936" s="589"/>
      <c r="G936" s="589"/>
      <c r="H936" s="589"/>
      <c r="I936" s="589"/>
      <c r="J936" s="589"/>
      <c r="K936" s="589"/>
      <c r="L936" s="589"/>
      <c r="N936" s="589"/>
      <c r="O936" s="589"/>
      <c r="P936" s="589"/>
      <c r="Q936" s="589"/>
    </row>
    <row r="937" customHeight="1" spans="6:17">
      <c r="F937" s="589"/>
      <c r="G937" s="589"/>
      <c r="H937" s="589"/>
      <c r="I937" s="589"/>
      <c r="J937" s="589"/>
      <c r="K937" s="589"/>
      <c r="L937" s="589"/>
      <c r="N937" s="589"/>
      <c r="O937" s="589"/>
      <c r="P937" s="589"/>
      <c r="Q937" s="589"/>
    </row>
    <row r="938" customHeight="1" spans="6:17">
      <c r="F938" s="589"/>
      <c r="G938" s="589"/>
      <c r="H938" s="589"/>
      <c r="I938" s="589"/>
      <c r="J938" s="589"/>
      <c r="K938" s="589"/>
      <c r="L938" s="589"/>
      <c r="N938" s="589"/>
      <c r="O938" s="589"/>
      <c r="P938" s="589"/>
      <c r="Q938" s="589"/>
    </row>
    <row r="939" customHeight="1" spans="6:17">
      <c r="F939" s="589"/>
      <c r="G939" s="589"/>
      <c r="H939" s="589"/>
      <c r="I939" s="589"/>
      <c r="J939" s="589"/>
      <c r="K939" s="589"/>
      <c r="L939" s="589"/>
      <c r="N939" s="589"/>
      <c r="O939" s="589"/>
      <c r="P939" s="589"/>
      <c r="Q939" s="589"/>
    </row>
    <row r="940" customHeight="1" spans="6:17">
      <c r="F940" s="589"/>
      <c r="G940" s="589"/>
      <c r="H940" s="589"/>
      <c r="I940" s="589"/>
      <c r="J940" s="589"/>
      <c r="K940" s="589"/>
      <c r="L940" s="589"/>
      <c r="N940" s="589"/>
      <c r="O940" s="589"/>
      <c r="P940" s="589"/>
      <c r="Q940" s="589"/>
    </row>
    <row r="941" customHeight="1" spans="6:17">
      <c r="F941" s="589"/>
      <c r="G941" s="589"/>
      <c r="H941" s="589"/>
      <c r="I941" s="589"/>
      <c r="J941" s="589"/>
      <c r="K941" s="589"/>
      <c r="L941" s="589"/>
      <c r="N941" s="589"/>
      <c r="O941" s="589"/>
      <c r="P941" s="589"/>
      <c r="Q941" s="589"/>
    </row>
    <row r="942" customHeight="1" spans="6:17">
      <c r="F942" s="589"/>
      <c r="G942" s="589"/>
      <c r="H942" s="589"/>
      <c r="I942" s="589"/>
      <c r="J942" s="589"/>
      <c r="K942" s="589"/>
      <c r="L942" s="589"/>
      <c r="N942" s="589"/>
      <c r="O942" s="589"/>
      <c r="P942" s="589"/>
      <c r="Q942" s="589"/>
    </row>
    <row r="943" customHeight="1" spans="6:17">
      <c r="F943" s="589"/>
      <c r="G943" s="589"/>
      <c r="H943" s="589"/>
      <c r="I943" s="589"/>
      <c r="J943" s="589"/>
      <c r="K943" s="589"/>
      <c r="L943" s="589"/>
      <c r="N943" s="589"/>
      <c r="O943" s="589"/>
      <c r="P943" s="589"/>
      <c r="Q943" s="589"/>
    </row>
    <row r="944" customHeight="1" spans="6:17">
      <c r="F944" s="589"/>
      <c r="G944" s="589"/>
      <c r="H944" s="589"/>
      <c r="I944" s="589"/>
      <c r="J944" s="589"/>
      <c r="K944" s="589"/>
      <c r="L944" s="589"/>
      <c r="N944" s="589"/>
      <c r="O944" s="589"/>
      <c r="P944" s="589"/>
      <c r="Q944" s="589"/>
    </row>
    <row r="945" customHeight="1" spans="6:17">
      <c r="F945" s="589"/>
      <c r="G945" s="589"/>
      <c r="H945" s="589"/>
      <c r="I945" s="589"/>
      <c r="J945" s="589"/>
      <c r="K945" s="589"/>
      <c r="L945" s="589"/>
      <c r="N945" s="589"/>
      <c r="O945" s="589"/>
      <c r="P945" s="589"/>
      <c r="Q945" s="589"/>
    </row>
    <row r="946" customHeight="1" spans="6:17">
      <c r="F946" s="589"/>
      <c r="G946" s="589"/>
      <c r="H946" s="589"/>
      <c r="I946" s="589"/>
      <c r="J946" s="589"/>
      <c r="K946" s="589"/>
      <c r="L946" s="589"/>
      <c r="N946" s="589"/>
      <c r="O946" s="589"/>
      <c r="P946" s="589"/>
      <c r="Q946" s="589"/>
    </row>
    <row r="947" customHeight="1" spans="6:17">
      <c r="F947" s="589"/>
      <c r="G947" s="589"/>
      <c r="H947" s="589"/>
      <c r="I947" s="589"/>
      <c r="J947" s="589"/>
      <c r="K947" s="589"/>
      <c r="L947" s="589"/>
      <c r="N947" s="589"/>
      <c r="O947" s="589"/>
      <c r="P947" s="589"/>
      <c r="Q947" s="589"/>
    </row>
    <row r="948" customHeight="1" spans="6:17">
      <c r="F948" s="589"/>
      <c r="G948" s="589"/>
      <c r="H948" s="589"/>
      <c r="I948" s="589"/>
      <c r="J948" s="589"/>
      <c r="K948" s="589"/>
      <c r="L948" s="589"/>
      <c r="N948" s="589"/>
      <c r="O948" s="589"/>
      <c r="P948" s="589"/>
      <c r="Q948" s="589"/>
    </row>
    <row r="949" customHeight="1" spans="6:17">
      <c r="F949" s="589"/>
      <c r="G949" s="589"/>
      <c r="H949" s="589"/>
      <c r="I949" s="589"/>
      <c r="J949" s="589"/>
      <c r="K949" s="589"/>
      <c r="L949" s="589"/>
      <c r="N949" s="589"/>
      <c r="O949" s="589"/>
      <c r="P949" s="589"/>
      <c r="Q949" s="589"/>
    </row>
    <row r="950" customHeight="1" spans="6:17">
      <c r="F950" s="589"/>
      <c r="G950" s="589"/>
      <c r="H950" s="589"/>
      <c r="I950" s="589"/>
      <c r="J950" s="589"/>
      <c r="K950" s="589"/>
      <c r="L950" s="589"/>
      <c r="N950" s="589"/>
      <c r="O950" s="589"/>
      <c r="P950" s="589"/>
      <c r="Q950" s="589"/>
    </row>
    <row r="951" customHeight="1" spans="6:17">
      <c r="F951" s="589"/>
      <c r="G951" s="589"/>
      <c r="H951" s="589"/>
      <c r="I951" s="589"/>
      <c r="J951" s="589"/>
      <c r="K951" s="589"/>
      <c r="L951" s="589"/>
      <c r="N951" s="589"/>
      <c r="O951" s="589"/>
      <c r="P951" s="589"/>
      <c r="Q951" s="589"/>
    </row>
    <row r="952" customHeight="1" spans="6:17">
      <c r="F952" s="589"/>
      <c r="G952" s="589"/>
      <c r="H952" s="589"/>
      <c r="I952" s="589"/>
      <c r="J952" s="589"/>
      <c r="K952" s="589"/>
      <c r="L952" s="589"/>
      <c r="N952" s="589"/>
      <c r="O952" s="589"/>
      <c r="P952" s="589"/>
      <c r="Q952" s="589"/>
    </row>
    <row r="953" customHeight="1" spans="6:17">
      <c r="F953" s="589"/>
      <c r="G953" s="589"/>
      <c r="H953" s="589"/>
      <c r="I953" s="589"/>
      <c r="J953" s="589"/>
      <c r="K953" s="589"/>
      <c r="L953" s="589"/>
      <c r="N953" s="589"/>
      <c r="O953" s="589"/>
      <c r="P953" s="589"/>
      <c r="Q953" s="589"/>
    </row>
    <row r="954" customHeight="1" spans="6:17">
      <c r="F954" s="589"/>
      <c r="G954" s="589"/>
      <c r="H954" s="589"/>
      <c r="I954" s="589"/>
      <c r="J954" s="589"/>
      <c r="K954" s="589"/>
      <c r="L954" s="589"/>
      <c r="N954" s="589"/>
      <c r="O954" s="589"/>
      <c r="P954" s="589"/>
      <c r="Q954" s="589"/>
    </row>
    <row r="955" customHeight="1" spans="6:17">
      <c r="F955" s="589"/>
      <c r="G955" s="589"/>
      <c r="H955" s="589"/>
      <c r="I955" s="589"/>
      <c r="J955" s="589"/>
      <c r="K955" s="589"/>
      <c r="L955" s="589"/>
      <c r="N955" s="589"/>
      <c r="O955" s="589"/>
      <c r="P955" s="589"/>
      <c r="Q955" s="589"/>
    </row>
    <row r="956" customHeight="1" spans="6:17">
      <c r="F956" s="589"/>
      <c r="G956" s="589"/>
      <c r="H956" s="589"/>
      <c r="I956" s="589"/>
      <c r="J956" s="589"/>
      <c r="K956" s="589"/>
      <c r="L956" s="589"/>
      <c r="N956" s="589"/>
      <c r="O956" s="589"/>
      <c r="P956" s="589"/>
      <c r="Q956" s="589"/>
    </row>
    <row r="957" customHeight="1" spans="6:17">
      <c r="F957" s="589"/>
      <c r="G957" s="589"/>
      <c r="H957" s="589"/>
      <c r="I957" s="589"/>
      <c r="J957" s="589"/>
      <c r="K957" s="589"/>
      <c r="L957" s="589"/>
      <c r="N957" s="589"/>
      <c r="O957" s="589"/>
      <c r="P957" s="589"/>
      <c r="Q957" s="589"/>
    </row>
    <row r="958" customHeight="1" spans="6:17">
      <c r="F958" s="589"/>
      <c r="G958" s="589"/>
      <c r="H958" s="589"/>
      <c r="I958" s="589"/>
      <c r="J958" s="589"/>
      <c r="K958" s="589"/>
      <c r="L958" s="589"/>
      <c r="N958" s="589"/>
      <c r="O958" s="589"/>
      <c r="P958" s="589"/>
      <c r="Q958" s="589"/>
    </row>
    <row r="959" customHeight="1" spans="6:17">
      <c r="F959" s="589"/>
      <c r="G959" s="589"/>
      <c r="H959" s="589"/>
      <c r="I959" s="589"/>
      <c r="J959" s="589"/>
      <c r="K959" s="589"/>
      <c r="L959" s="589"/>
      <c r="N959" s="589"/>
      <c r="O959" s="589"/>
      <c r="P959" s="589"/>
      <c r="Q959" s="589"/>
    </row>
    <row r="960" customHeight="1" spans="6:17">
      <c r="F960" s="589"/>
      <c r="G960" s="589"/>
      <c r="H960" s="589"/>
      <c r="I960" s="589"/>
      <c r="J960" s="589"/>
      <c r="K960" s="589"/>
      <c r="L960" s="589"/>
      <c r="N960" s="589"/>
      <c r="O960" s="589"/>
      <c r="P960" s="589"/>
      <c r="Q960" s="589"/>
    </row>
    <row r="961" customHeight="1" spans="6:17">
      <c r="F961" s="589"/>
      <c r="G961" s="589"/>
      <c r="H961" s="589"/>
      <c r="I961" s="589"/>
      <c r="J961" s="589"/>
      <c r="K961" s="589"/>
      <c r="L961" s="589"/>
      <c r="N961" s="589"/>
      <c r="O961" s="589"/>
      <c r="P961" s="589"/>
      <c r="Q961" s="589"/>
    </row>
    <row r="962" customHeight="1" spans="6:17">
      <c r="F962" s="589"/>
      <c r="G962" s="589"/>
      <c r="H962" s="589"/>
      <c r="I962" s="589"/>
      <c r="J962" s="589"/>
      <c r="K962" s="589"/>
      <c r="L962" s="589"/>
      <c r="N962" s="589"/>
      <c r="O962" s="589"/>
      <c r="P962" s="589"/>
      <c r="Q962" s="589"/>
    </row>
    <row r="963" customHeight="1" spans="6:17">
      <c r="F963" s="589"/>
      <c r="G963" s="589"/>
      <c r="H963" s="589"/>
      <c r="I963" s="589"/>
      <c r="J963" s="589"/>
      <c r="K963" s="589"/>
      <c r="L963" s="589"/>
      <c r="N963" s="589"/>
      <c r="O963" s="589"/>
      <c r="P963" s="589"/>
      <c r="Q963" s="589"/>
    </row>
    <row r="964" customHeight="1" spans="6:17">
      <c r="F964" s="589"/>
      <c r="G964" s="589"/>
      <c r="H964" s="589"/>
      <c r="I964" s="589"/>
      <c r="J964" s="589"/>
      <c r="K964" s="589"/>
      <c r="L964" s="589"/>
      <c r="N964" s="589"/>
      <c r="O964" s="589"/>
      <c r="P964" s="589"/>
      <c r="Q964" s="589"/>
    </row>
    <row r="965" customHeight="1" spans="6:17">
      <c r="F965" s="589"/>
      <c r="G965" s="589"/>
      <c r="H965" s="589"/>
      <c r="I965" s="589"/>
      <c r="J965" s="589"/>
      <c r="K965" s="589"/>
      <c r="L965" s="589"/>
      <c r="N965" s="589"/>
      <c r="O965" s="589"/>
      <c r="P965" s="589"/>
      <c r="Q965" s="589"/>
    </row>
    <row r="966" customHeight="1" spans="6:17">
      <c r="F966" s="589"/>
      <c r="G966" s="589"/>
      <c r="H966" s="589"/>
      <c r="I966" s="589"/>
      <c r="J966" s="589"/>
      <c r="K966" s="589"/>
      <c r="L966" s="589"/>
      <c r="N966" s="589"/>
      <c r="O966" s="589"/>
      <c r="P966" s="589"/>
      <c r="Q966" s="589"/>
    </row>
    <row r="967" customHeight="1" spans="6:17">
      <c r="F967" s="589"/>
      <c r="G967" s="589"/>
      <c r="H967" s="589"/>
      <c r="I967" s="589"/>
      <c r="J967" s="589"/>
      <c r="K967" s="589"/>
      <c r="L967" s="589"/>
      <c r="N967" s="589"/>
      <c r="O967" s="589"/>
      <c r="P967" s="589"/>
      <c r="Q967" s="589"/>
    </row>
    <row r="968" customHeight="1" spans="6:17">
      <c r="F968" s="589"/>
      <c r="G968" s="589"/>
      <c r="H968" s="589"/>
      <c r="I968" s="589"/>
      <c r="J968" s="589"/>
      <c r="K968" s="589"/>
      <c r="L968" s="589"/>
      <c r="N968" s="589"/>
      <c r="O968" s="589"/>
      <c r="P968" s="589"/>
      <c r="Q968" s="589"/>
    </row>
    <row r="969" customHeight="1" spans="6:17">
      <c r="F969" s="589"/>
      <c r="G969" s="589"/>
      <c r="H969" s="589"/>
      <c r="I969" s="589"/>
      <c r="J969" s="589"/>
      <c r="K969" s="589"/>
      <c r="L969" s="589"/>
      <c r="N969" s="589"/>
      <c r="O969" s="589"/>
      <c r="P969" s="589"/>
      <c r="Q969" s="589"/>
    </row>
    <row r="970" customHeight="1" spans="6:17">
      <c r="F970" s="589"/>
      <c r="G970" s="589"/>
      <c r="H970" s="589"/>
      <c r="I970" s="589"/>
      <c r="J970" s="589"/>
      <c r="K970" s="589"/>
      <c r="L970" s="589"/>
      <c r="N970" s="589"/>
      <c r="O970" s="589"/>
      <c r="P970" s="589"/>
      <c r="Q970" s="589"/>
    </row>
    <row r="971" customHeight="1" spans="6:17">
      <c r="F971" s="589"/>
      <c r="G971" s="589"/>
      <c r="H971" s="589"/>
      <c r="I971" s="589"/>
      <c r="J971" s="589"/>
      <c r="K971" s="589"/>
      <c r="L971" s="589"/>
      <c r="N971" s="589"/>
      <c r="O971" s="589"/>
      <c r="P971" s="589"/>
      <c r="Q971" s="589"/>
    </row>
    <row r="972" customHeight="1" spans="6:17">
      <c r="F972" s="589"/>
      <c r="G972" s="589"/>
      <c r="H972" s="589"/>
      <c r="I972" s="589"/>
      <c r="J972" s="589"/>
      <c r="K972" s="589"/>
      <c r="L972" s="589"/>
      <c r="N972" s="589"/>
      <c r="O972" s="589"/>
      <c r="P972" s="589"/>
      <c r="Q972" s="589"/>
    </row>
    <row r="973" customHeight="1" spans="6:17">
      <c r="F973" s="589"/>
      <c r="G973" s="589"/>
      <c r="H973" s="589"/>
      <c r="I973" s="589"/>
      <c r="J973" s="589"/>
      <c r="K973" s="589"/>
      <c r="L973" s="589"/>
      <c r="N973" s="589"/>
      <c r="O973" s="589"/>
      <c r="P973" s="589"/>
      <c r="Q973" s="589"/>
    </row>
    <row r="974" customHeight="1" spans="6:17">
      <c r="F974" s="589"/>
      <c r="G974" s="589"/>
      <c r="H974" s="589"/>
      <c r="I974" s="589"/>
      <c r="J974" s="589"/>
      <c r="K974" s="589"/>
      <c r="L974" s="589"/>
      <c r="N974" s="589"/>
      <c r="O974" s="589"/>
      <c r="P974" s="589"/>
      <c r="Q974" s="589"/>
    </row>
    <row r="975" customHeight="1" spans="6:17">
      <c r="F975" s="589"/>
      <c r="G975" s="589"/>
      <c r="H975" s="589"/>
      <c r="I975" s="589"/>
      <c r="J975" s="589"/>
      <c r="K975" s="589"/>
      <c r="L975" s="589"/>
      <c r="N975" s="589"/>
      <c r="O975" s="589"/>
      <c r="P975" s="589"/>
      <c r="Q975" s="589"/>
    </row>
    <row r="976" customHeight="1" spans="6:17">
      <c r="F976" s="589"/>
      <c r="G976" s="589"/>
      <c r="H976" s="589"/>
      <c r="I976" s="589"/>
      <c r="J976" s="589"/>
      <c r="K976" s="589"/>
      <c r="L976" s="589"/>
      <c r="N976" s="589"/>
      <c r="O976" s="589"/>
      <c r="P976" s="589"/>
      <c r="Q976" s="589"/>
    </row>
    <row r="977" customHeight="1" spans="6:17">
      <c r="F977" s="589"/>
      <c r="G977" s="589"/>
      <c r="H977" s="589"/>
      <c r="I977" s="589"/>
      <c r="J977" s="589"/>
      <c r="K977" s="589"/>
      <c r="L977" s="589"/>
      <c r="N977" s="589"/>
      <c r="O977" s="589"/>
      <c r="P977" s="589"/>
      <c r="Q977" s="589"/>
    </row>
    <row r="978" customHeight="1" spans="6:17">
      <c r="F978" s="589"/>
      <c r="G978" s="589"/>
      <c r="H978" s="589"/>
      <c r="I978" s="589"/>
      <c r="J978" s="589"/>
      <c r="K978" s="589"/>
      <c r="L978" s="589"/>
      <c r="N978" s="589"/>
      <c r="O978" s="589"/>
      <c r="P978" s="589"/>
      <c r="Q978" s="589"/>
    </row>
    <row r="979" customHeight="1" spans="6:17">
      <c r="F979" s="589"/>
      <c r="G979" s="589"/>
      <c r="H979" s="589"/>
      <c r="I979" s="589"/>
      <c r="J979" s="589"/>
      <c r="K979" s="589"/>
      <c r="L979" s="589"/>
      <c r="N979" s="589"/>
      <c r="O979" s="589"/>
      <c r="P979" s="589"/>
      <c r="Q979" s="589"/>
    </row>
    <row r="980" customHeight="1" spans="6:17">
      <c r="F980" s="589"/>
      <c r="G980" s="589"/>
      <c r="H980" s="589"/>
      <c r="I980" s="589"/>
      <c r="J980" s="589"/>
      <c r="K980" s="589"/>
      <c r="L980" s="589"/>
      <c r="N980" s="589"/>
      <c r="O980" s="589"/>
      <c r="P980" s="589"/>
      <c r="Q980" s="589"/>
    </row>
    <row r="981" customHeight="1" spans="6:17">
      <c r="F981" s="589"/>
      <c r="G981" s="589"/>
      <c r="H981" s="589"/>
      <c r="I981" s="589"/>
      <c r="J981" s="589"/>
      <c r="K981" s="589"/>
      <c r="L981" s="589"/>
      <c r="N981" s="589"/>
      <c r="O981" s="589"/>
      <c r="P981" s="589"/>
      <c r="Q981" s="589"/>
    </row>
    <row r="982" customHeight="1" spans="6:17">
      <c r="F982" s="589"/>
      <c r="G982" s="589"/>
      <c r="H982" s="589"/>
      <c r="I982" s="589"/>
      <c r="J982" s="589"/>
      <c r="K982" s="589"/>
      <c r="L982" s="589"/>
      <c r="N982" s="589"/>
      <c r="O982" s="589"/>
      <c r="P982" s="589"/>
      <c r="Q982" s="589"/>
    </row>
    <row r="983" customHeight="1" spans="6:17">
      <c r="F983" s="589"/>
      <c r="G983" s="589"/>
      <c r="H983" s="589"/>
      <c r="I983" s="589"/>
      <c r="J983" s="589"/>
      <c r="K983" s="589"/>
      <c r="L983" s="589"/>
      <c r="N983" s="589"/>
      <c r="O983" s="589"/>
      <c r="P983" s="589"/>
      <c r="Q983" s="589"/>
    </row>
    <row r="984" customHeight="1" spans="6:17">
      <c r="F984" s="589"/>
      <c r="G984" s="589"/>
      <c r="H984" s="589"/>
      <c r="I984" s="589"/>
      <c r="J984" s="589"/>
      <c r="K984" s="589"/>
      <c r="L984" s="589"/>
      <c r="N984" s="589"/>
      <c r="O984" s="589"/>
      <c r="P984" s="589"/>
      <c r="Q984" s="589"/>
    </row>
    <row r="985" customHeight="1" spans="6:17">
      <c r="F985" s="589"/>
      <c r="G985" s="589"/>
      <c r="H985" s="589"/>
      <c r="I985" s="589"/>
      <c r="J985" s="589"/>
      <c r="K985" s="589"/>
      <c r="L985" s="589"/>
      <c r="N985" s="589"/>
      <c r="O985" s="589"/>
      <c r="P985" s="589"/>
      <c r="Q985" s="589"/>
    </row>
    <row r="986" customHeight="1" spans="6:17">
      <c r="F986" s="589"/>
      <c r="G986" s="589"/>
      <c r="H986" s="589"/>
      <c r="I986" s="589"/>
      <c r="J986" s="589"/>
      <c r="K986" s="589"/>
      <c r="L986" s="589"/>
      <c r="N986" s="589"/>
      <c r="O986" s="589"/>
      <c r="P986" s="589"/>
      <c r="Q986" s="589"/>
    </row>
    <row r="987" customHeight="1" spans="6:17">
      <c r="F987" s="589"/>
      <c r="G987" s="589"/>
      <c r="H987" s="589"/>
      <c r="I987" s="589"/>
      <c r="J987" s="589"/>
      <c r="K987" s="589"/>
      <c r="L987" s="589"/>
      <c r="N987" s="589"/>
      <c r="O987" s="589"/>
      <c r="P987" s="589"/>
      <c r="Q987" s="589"/>
    </row>
    <row r="988" customHeight="1" spans="6:17">
      <c r="F988" s="589"/>
      <c r="G988" s="589"/>
      <c r="H988" s="589"/>
      <c r="I988" s="589"/>
      <c r="J988" s="589"/>
      <c r="K988" s="589"/>
      <c r="L988" s="589"/>
      <c r="N988" s="589"/>
      <c r="O988" s="589"/>
      <c r="P988" s="589"/>
      <c r="Q988" s="589"/>
    </row>
    <row r="989" customHeight="1" spans="6:17">
      <c r="F989" s="589"/>
      <c r="G989" s="589"/>
      <c r="H989" s="589"/>
      <c r="I989" s="589"/>
      <c r="J989" s="589"/>
      <c r="K989" s="589"/>
      <c r="L989" s="589"/>
      <c r="N989" s="589"/>
      <c r="O989" s="589"/>
      <c r="P989" s="589"/>
      <c r="Q989" s="589"/>
    </row>
    <row r="990" customHeight="1" spans="6:17">
      <c r="F990" s="589"/>
      <c r="G990" s="589"/>
      <c r="H990" s="589"/>
      <c r="I990" s="589"/>
      <c r="J990" s="589"/>
      <c r="K990" s="589"/>
      <c r="L990" s="589"/>
      <c r="N990" s="589"/>
      <c r="O990" s="589"/>
      <c r="P990" s="589"/>
      <c r="Q990" s="589"/>
    </row>
    <row r="991" customHeight="1" spans="6:17">
      <c r="F991" s="589"/>
      <c r="G991" s="589"/>
      <c r="H991" s="589"/>
      <c r="I991" s="589"/>
      <c r="J991" s="589"/>
      <c r="K991" s="589"/>
      <c r="L991" s="589"/>
      <c r="N991" s="589"/>
      <c r="O991" s="589"/>
      <c r="P991" s="589"/>
      <c r="Q991" s="589"/>
    </row>
    <row r="992" customHeight="1" spans="6:17">
      <c r="F992" s="589"/>
      <c r="G992" s="589"/>
      <c r="H992" s="589"/>
      <c r="I992" s="589"/>
      <c r="J992" s="589"/>
      <c r="K992" s="589"/>
      <c r="L992" s="589"/>
      <c r="N992" s="589"/>
      <c r="O992" s="589"/>
      <c r="P992" s="589"/>
      <c r="Q992" s="589"/>
    </row>
    <row r="993" customHeight="1" spans="6:17">
      <c r="F993" s="589"/>
      <c r="G993" s="589"/>
      <c r="H993" s="589"/>
      <c r="I993" s="589"/>
      <c r="J993" s="589"/>
      <c r="K993" s="589"/>
      <c r="L993" s="589"/>
      <c r="N993" s="589"/>
      <c r="O993" s="589"/>
      <c r="P993" s="589"/>
      <c r="Q993" s="589"/>
    </row>
    <row r="994" customHeight="1" spans="6:17">
      <c r="F994" s="589"/>
      <c r="G994" s="589"/>
      <c r="H994" s="589"/>
      <c r="I994" s="589"/>
      <c r="J994" s="589"/>
      <c r="K994" s="589"/>
      <c r="L994" s="589"/>
      <c r="N994" s="589"/>
      <c r="O994" s="589"/>
      <c r="P994" s="589"/>
      <c r="Q994" s="589"/>
    </row>
    <row r="995" customHeight="1" spans="6:17">
      <c r="F995" s="589"/>
      <c r="G995" s="589"/>
      <c r="H995" s="589"/>
      <c r="I995" s="589"/>
      <c r="J995" s="589"/>
      <c r="K995" s="589"/>
      <c r="L995" s="589"/>
      <c r="N995" s="589"/>
      <c r="O995" s="589"/>
      <c r="P995" s="589"/>
      <c r="Q995" s="589"/>
    </row>
    <row r="996" customHeight="1" spans="6:17">
      <c r="F996" s="589"/>
      <c r="G996" s="589"/>
      <c r="H996" s="589"/>
      <c r="I996" s="589"/>
      <c r="J996" s="589"/>
      <c r="K996" s="589"/>
      <c r="L996" s="589"/>
      <c r="N996" s="589"/>
      <c r="O996" s="589"/>
      <c r="P996" s="589"/>
      <c r="Q996" s="589"/>
    </row>
    <row r="997" customHeight="1" spans="6:17">
      <c r="F997" s="589"/>
      <c r="G997" s="589"/>
      <c r="H997" s="589"/>
      <c r="I997" s="589"/>
      <c r="J997" s="589"/>
      <c r="K997" s="589"/>
      <c r="L997" s="589"/>
      <c r="N997" s="589"/>
      <c r="O997" s="589"/>
      <c r="P997" s="589"/>
      <c r="Q997" s="589"/>
    </row>
    <row r="998" customHeight="1" spans="6:17">
      <c r="F998" s="589"/>
      <c r="G998" s="589"/>
      <c r="H998" s="589"/>
      <c r="I998" s="589"/>
      <c r="J998" s="589"/>
      <c r="K998" s="589"/>
      <c r="L998" s="589"/>
      <c r="N998" s="589"/>
      <c r="O998" s="589"/>
      <c r="P998" s="589"/>
      <c r="Q998" s="589"/>
    </row>
    <row r="999" customHeight="1" spans="6:17">
      <c r="F999" s="589"/>
      <c r="G999" s="589"/>
      <c r="H999" s="589"/>
      <c r="I999" s="589"/>
      <c r="J999" s="589"/>
      <c r="K999" s="589"/>
      <c r="L999" s="589"/>
      <c r="N999" s="589"/>
      <c r="O999" s="589"/>
      <c r="P999" s="589"/>
      <c r="Q999" s="589"/>
    </row>
    <row r="1000" customHeight="1" spans="6:17">
      <c r="F1000" s="589"/>
      <c r="G1000" s="589"/>
      <c r="H1000" s="589"/>
      <c r="I1000" s="589"/>
      <c r="J1000" s="589"/>
      <c r="K1000" s="589"/>
      <c r="L1000" s="589"/>
      <c r="N1000" s="589"/>
      <c r="O1000" s="589"/>
      <c r="P1000" s="589"/>
      <c r="Q1000" s="589"/>
    </row>
    <row r="1001" customHeight="1" spans="6:17">
      <c r="F1001" s="589"/>
      <c r="G1001" s="589"/>
      <c r="H1001" s="589"/>
      <c r="I1001" s="589"/>
      <c r="J1001" s="589"/>
      <c r="K1001" s="589"/>
      <c r="L1001" s="589"/>
      <c r="N1001" s="589"/>
      <c r="O1001" s="589"/>
      <c r="P1001" s="589"/>
      <c r="Q1001" s="589"/>
    </row>
    <row r="1002" customHeight="1" spans="6:17">
      <c r="F1002" s="589"/>
      <c r="G1002" s="589"/>
      <c r="H1002" s="589"/>
      <c r="I1002" s="589"/>
      <c r="J1002" s="589"/>
      <c r="K1002" s="589"/>
      <c r="L1002" s="589"/>
      <c r="N1002" s="589"/>
      <c r="O1002" s="589"/>
      <c r="P1002" s="589"/>
      <c r="Q1002" s="589"/>
    </row>
    <row r="1003" customHeight="1" spans="6:17">
      <c r="F1003" s="589"/>
      <c r="G1003" s="589"/>
      <c r="H1003" s="589"/>
      <c r="I1003" s="589"/>
      <c r="J1003" s="589"/>
      <c r="K1003" s="589"/>
      <c r="L1003" s="589"/>
      <c r="N1003" s="589"/>
      <c r="O1003" s="589"/>
      <c r="P1003" s="589"/>
      <c r="Q1003" s="589"/>
    </row>
    <row r="1004" customHeight="1" spans="6:17">
      <c r="F1004" s="589"/>
      <c r="G1004" s="589"/>
      <c r="H1004" s="589"/>
      <c r="I1004" s="589"/>
      <c r="J1004" s="589"/>
      <c r="K1004" s="589"/>
      <c r="L1004" s="589"/>
      <c r="N1004" s="589"/>
      <c r="O1004" s="589"/>
      <c r="P1004" s="589"/>
      <c r="Q1004" s="589"/>
    </row>
    <row r="1005" customHeight="1" spans="6:17">
      <c r="F1005" s="589"/>
      <c r="G1005" s="589"/>
      <c r="H1005" s="589"/>
      <c r="I1005" s="589"/>
      <c r="J1005" s="589"/>
      <c r="K1005" s="589"/>
      <c r="L1005" s="589"/>
      <c r="N1005" s="589"/>
      <c r="O1005" s="589"/>
      <c r="P1005" s="589"/>
      <c r="Q1005" s="589"/>
    </row>
    <row r="1006" customHeight="1" spans="6:17">
      <c r="F1006" s="589"/>
      <c r="G1006" s="589"/>
      <c r="H1006" s="589"/>
      <c r="I1006" s="589"/>
      <c r="J1006" s="589"/>
      <c r="K1006" s="589"/>
      <c r="L1006" s="589"/>
      <c r="N1006" s="589"/>
      <c r="O1006" s="589"/>
      <c r="P1006" s="589"/>
      <c r="Q1006" s="589"/>
    </row>
    <row r="1007" customHeight="1" spans="6:17">
      <c r="F1007" s="589"/>
      <c r="G1007" s="589"/>
      <c r="H1007" s="589"/>
      <c r="I1007" s="589"/>
      <c r="J1007" s="589"/>
      <c r="K1007" s="589"/>
      <c r="L1007" s="589"/>
      <c r="N1007" s="589"/>
      <c r="O1007" s="589"/>
      <c r="P1007" s="589"/>
      <c r="Q1007" s="589"/>
    </row>
    <row r="1008" customHeight="1" spans="6:17">
      <c r="F1008" s="589"/>
      <c r="G1008" s="589"/>
      <c r="H1008" s="589"/>
      <c r="I1008" s="589"/>
      <c r="J1008" s="589"/>
      <c r="K1008" s="589"/>
      <c r="L1008" s="589"/>
      <c r="N1008" s="589"/>
      <c r="O1008" s="589"/>
      <c r="P1008" s="589"/>
      <c r="Q1008" s="589"/>
    </row>
    <row r="1009" customHeight="1" spans="6:17">
      <c r="F1009" s="589"/>
      <c r="G1009" s="589"/>
      <c r="H1009" s="589"/>
      <c r="I1009" s="589"/>
      <c r="J1009" s="589"/>
      <c r="K1009" s="589"/>
      <c r="L1009" s="589"/>
      <c r="N1009" s="589"/>
      <c r="O1009" s="589"/>
      <c r="P1009" s="589"/>
      <c r="Q1009" s="589"/>
    </row>
    <row r="1010" customHeight="1" spans="6:17">
      <c r="F1010" s="589"/>
      <c r="G1010" s="589"/>
      <c r="H1010" s="589"/>
      <c r="I1010" s="589"/>
      <c r="J1010" s="589"/>
      <c r="K1010" s="589"/>
      <c r="L1010" s="589"/>
      <c r="N1010" s="589"/>
      <c r="O1010" s="589"/>
      <c r="P1010" s="589"/>
      <c r="Q1010" s="589"/>
    </row>
    <row r="1011" customHeight="1" spans="6:17">
      <c r="F1011" s="589"/>
      <c r="G1011" s="589"/>
      <c r="H1011" s="589"/>
      <c r="I1011" s="589"/>
      <c r="J1011" s="589"/>
      <c r="K1011" s="589"/>
      <c r="L1011" s="589"/>
      <c r="N1011" s="589"/>
      <c r="O1011" s="589"/>
      <c r="P1011" s="589"/>
      <c r="Q1011" s="589"/>
    </row>
    <row r="1012" customHeight="1" spans="6:17">
      <c r="F1012" s="589"/>
      <c r="G1012" s="589"/>
      <c r="H1012" s="589"/>
      <c r="I1012" s="589"/>
      <c r="J1012" s="589"/>
      <c r="K1012" s="589"/>
      <c r="L1012" s="589"/>
      <c r="N1012" s="589"/>
      <c r="O1012" s="589"/>
      <c r="P1012" s="589"/>
      <c r="Q1012" s="589"/>
    </row>
    <row r="1013" customHeight="1" spans="6:17">
      <c r="F1013" s="589"/>
      <c r="G1013" s="589"/>
      <c r="H1013" s="589"/>
      <c r="I1013" s="589"/>
      <c r="J1013" s="589"/>
      <c r="K1013" s="589"/>
      <c r="L1013" s="589"/>
      <c r="N1013" s="589"/>
      <c r="O1013" s="589"/>
      <c r="P1013" s="589"/>
      <c r="Q1013" s="589"/>
    </row>
    <row r="1014" customHeight="1" spans="6:17">
      <c r="F1014" s="589"/>
      <c r="G1014" s="589"/>
      <c r="H1014" s="589"/>
      <c r="I1014" s="589"/>
      <c r="J1014" s="589"/>
      <c r="K1014" s="589"/>
      <c r="L1014" s="589"/>
      <c r="N1014" s="589"/>
      <c r="O1014" s="589"/>
      <c r="P1014" s="589"/>
      <c r="Q1014" s="589"/>
    </row>
    <row r="1015" customHeight="1" spans="6:17">
      <c r="F1015" s="589"/>
      <c r="G1015" s="589"/>
      <c r="H1015" s="589"/>
      <c r="I1015" s="589"/>
      <c r="J1015" s="589"/>
      <c r="K1015" s="589"/>
      <c r="L1015" s="589"/>
      <c r="N1015" s="589"/>
      <c r="O1015" s="589"/>
      <c r="P1015" s="589"/>
      <c r="Q1015" s="589"/>
    </row>
    <row r="1016" customHeight="1" spans="6:17">
      <c r="F1016" s="589"/>
      <c r="G1016" s="589"/>
      <c r="H1016" s="589"/>
      <c r="I1016" s="589"/>
      <c r="J1016" s="589"/>
      <c r="K1016" s="589"/>
      <c r="L1016" s="589"/>
      <c r="N1016" s="589"/>
      <c r="O1016" s="589"/>
      <c r="P1016" s="589"/>
      <c r="Q1016" s="589"/>
    </row>
    <row r="1017" customHeight="1" spans="6:17">
      <c r="F1017" s="589"/>
      <c r="G1017" s="589"/>
      <c r="H1017" s="589"/>
      <c r="I1017" s="589"/>
      <c r="J1017" s="589"/>
      <c r="K1017" s="589"/>
      <c r="L1017" s="589"/>
      <c r="N1017" s="589"/>
      <c r="O1017" s="589"/>
      <c r="P1017" s="589"/>
      <c r="Q1017" s="589"/>
    </row>
    <row r="1018" customHeight="1" spans="6:17">
      <c r="F1018" s="589"/>
      <c r="G1018" s="589"/>
      <c r="H1018" s="589"/>
      <c r="I1018" s="589"/>
      <c r="J1018" s="589"/>
      <c r="K1018" s="589"/>
      <c r="L1018" s="589"/>
      <c r="N1018" s="589"/>
      <c r="O1018" s="589"/>
      <c r="P1018" s="589"/>
      <c r="Q1018" s="589"/>
    </row>
    <row r="1019" customHeight="1" spans="6:17">
      <c r="F1019" s="589"/>
      <c r="G1019" s="589"/>
      <c r="H1019" s="589"/>
      <c r="I1019" s="589"/>
      <c r="J1019" s="589"/>
      <c r="K1019" s="589"/>
      <c r="L1019" s="589"/>
      <c r="N1019" s="589"/>
      <c r="O1019" s="589"/>
      <c r="P1019" s="589"/>
      <c r="Q1019" s="589"/>
    </row>
    <row r="1020" customHeight="1" spans="6:17">
      <c r="F1020" s="589"/>
      <c r="G1020" s="589"/>
      <c r="H1020" s="589"/>
      <c r="I1020" s="589"/>
      <c r="J1020" s="589"/>
      <c r="K1020" s="589"/>
      <c r="L1020" s="589"/>
      <c r="N1020" s="589"/>
      <c r="O1020" s="589"/>
      <c r="P1020" s="589"/>
      <c r="Q1020" s="589"/>
    </row>
    <row r="1021" customHeight="1" spans="6:17">
      <c r="F1021" s="589"/>
      <c r="G1021" s="589"/>
      <c r="H1021" s="589"/>
      <c r="I1021" s="589"/>
      <c r="J1021" s="589"/>
      <c r="K1021" s="589"/>
      <c r="L1021" s="589"/>
      <c r="N1021" s="589"/>
      <c r="O1021" s="589"/>
      <c r="P1021" s="589"/>
      <c r="Q1021" s="589"/>
    </row>
    <row r="1022" customHeight="1" spans="6:17">
      <c r="F1022" s="589"/>
      <c r="G1022" s="589"/>
      <c r="H1022" s="589"/>
      <c r="I1022" s="589"/>
      <c r="J1022" s="589"/>
      <c r="K1022" s="589"/>
      <c r="L1022" s="589"/>
      <c r="N1022" s="589"/>
      <c r="O1022" s="589"/>
      <c r="P1022" s="589"/>
      <c r="Q1022" s="589"/>
    </row>
    <row r="1023" customHeight="1" spans="6:17">
      <c r="F1023" s="589"/>
      <c r="G1023" s="589"/>
      <c r="H1023" s="589"/>
      <c r="I1023" s="589"/>
      <c r="J1023" s="589"/>
      <c r="K1023" s="589"/>
      <c r="L1023" s="589"/>
      <c r="N1023" s="589"/>
      <c r="O1023" s="589"/>
      <c r="P1023" s="589"/>
      <c r="Q1023" s="589"/>
    </row>
    <row r="1024" customHeight="1" spans="6:17">
      <c r="F1024" s="589"/>
      <c r="G1024" s="589"/>
      <c r="H1024" s="589"/>
      <c r="I1024" s="589"/>
      <c r="J1024" s="589"/>
      <c r="K1024" s="589"/>
      <c r="L1024" s="589"/>
      <c r="N1024" s="589"/>
      <c r="O1024" s="589"/>
      <c r="P1024" s="589"/>
      <c r="Q1024" s="589"/>
    </row>
    <row r="1025" customHeight="1" spans="6:17">
      <c r="F1025" s="589"/>
      <c r="G1025" s="589"/>
      <c r="H1025" s="589"/>
      <c r="I1025" s="589"/>
      <c r="J1025" s="589"/>
      <c r="K1025" s="589"/>
      <c r="L1025" s="589"/>
      <c r="N1025" s="589"/>
      <c r="O1025" s="589"/>
      <c r="P1025" s="589"/>
      <c r="Q1025" s="589"/>
    </row>
    <row r="1026" customHeight="1" spans="6:17">
      <c r="F1026" s="589"/>
      <c r="G1026" s="589"/>
      <c r="H1026" s="589"/>
      <c r="I1026" s="589"/>
      <c r="J1026" s="589"/>
      <c r="K1026" s="589"/>
      <c r="L1026" s="589"/>
      <c r="N1026" s="589"/>
      <c r="O1026" s="589"/>
      <c r="P1026" s="589"/>
      <c r="Q1026" s="589"/>
    </row>
    <row r="1027" customHeight="1" spans="6:17">
      <c r="F1027" s="589"/>
      <c r="G1027" s="589"/>
      <c r="H1027" s="589"/>
      <c r="I1027" s="589"/>
      <c r="J1027" s="589"/>
      <c r="K1027" s="589"/>
      <c r="L1027" s="589"/>
      <c r="N1027" s="589"/>
      <c r="O1027" s="589"/>
      <c r="P1027" s="589"/>
      <c r="Q1027" s="589"/>
    </row>
    <row r="1028" customHeight="1" spans="6:17">
      <c r="F1028" s="589"/>
      <c r="G1028" s="589"/>
      <c r="H1028" s="589"/>
      <c r="I1028" s="589"/>
      <c r="J1028" s="589"/>
      <c r="K1028" s="589"/>
      <c r="L1028" s="589"/>
      <c r="N1028" s="589"/>
      <c r="O1028" s="589"/>
      <c r="P1028" s="589"/>
      <c r="Q1028" s="589"/>
    </row>
    <row r="1029" customHeight="1" spans="6:17">
      <c r="F1029" s="589"/>
      <c r="G1029" s="589"/>
      <c r="H1029" s="589"/>
      <c r="I1029" s="589"/>
      <c r="J1029" s="589"/>
      <c r="K1029" s="589"/>
      <c r="L1029" s="589"/>
      <c r="N1029" s="589"/>
      <c r="O1029" s="589"/>
      <c r="P1029" s="589"/>
      <c r="Q1029" s="589"/>
    </row>
    <row r="1030" customHeight="1" spans="6:17">
      <c r="F1030" s="589"/>
      <c r="G1030" s="589"/>
      <c r="H1030" s="589"/>
      <c r="I1030" s="589"/>
      <c r="J1030" s="589"/>
      <c r="K1030" s="589"/>
      <c r="L1030" s="589"/>
      <c r="N1030" s="589"/>
      <c r="O1030" s="589"/>
      <c r="P1030" s="589"/>
      <c r="Q1030" s="589"/>
    </row>
    <row r="1031" customHeight="1" spans="6:17">
      <c r="F1031" s="589"/>
      <c r="G1031" s="589"/>
      <c r="H1031" s="589"/>
      <c r="I1031" s="589"/>
      <c r="J1031" s="589"/>
      <c r="K1031" s="589"/>
      <c r="L1031" s="589"/>
      <c r="N1031" s="589"/>
      <c r="O1031" s="589"/>
      <c r="P1031" s="589"/>
      <c r="Q1031" s="589"/>
    </row>
    <row r="1032" customHeight="1" spans="6:17">
      <c r="F1032" s="589"/>
      <c r="G1032" s="589"/>
      <c r="H1032" s="589"/>
      <c r="I1032" s="589"/>
      <c r="J1032" s="589"/>
      <c r="K1032" s="589"/>
      <c r="L1032" s="589"/>
      <c r="N1032" s="589"/>
      <c r="O1032" s="589"/>
      <c r="P1032" s="589"/>
      <c r="Q1032" s="589"/>
    </row>
    <row r="1033" customHeight="1" spans="6:17">
      <c r="F1033" s="589"/>
      <c r="G1033" s="589"/>
      <c r="H1033" s="589"/>
      <c r="I1033" s="589"/>
      <c r="J1033" s="589"/>
      <c r="K1033" s="589"/>
      <c r="L1033" s="589"/>
      <c r="N1033" s="589"/>
      <c r="O1033" s="589"/>
      <c r="P1033" s="589"/>
      <c r="Q1033" s="589"/>
    </row>
    <row r="1034" customHeight="1" spans="6:17">
      <c r="F1034" s="589"/>
      <c r="G1034" s="589"/>
      <c r="H1034" s="589"/>
      <c r="I1034" s="589"/>
      <c r="J1034" s="589"/>
      <c r="K1034" s="589"/>
      <c r="L1034" s="589"/>
      <c r="N1034" s="589"/>
      <c r="O1034" s="589"/>
      <c r="P1034" s="589"/>
      <c r="Q1034" s="589"/>
    </row>
    <row r="1035" customHeight="1" spans="6:17">
      <c r="F1035" s="589"/>
      <c r="G1035" s="589"/>
      <c r="H1035" s="589"/>
      <c r="I1035" s="589"/>
      <c r="J1035" s="589"/>
      <c r="K1035" s="589"/>
      <c r="L1035" s="589"/>
      <c r="N1035" s="589"/>
      <c r="O1035" s="589"/>
      <c r="P1035" s="589"/>
      <c r="Q1035" s="589"/>
    </row>
    <row r="1036" customHeight="1" spans="6:17">
      <c r="F1036" s="589"/>
      <c r="G1036" s="589"/>
      <c r="H1036" s="589"/>
      <c r="I1036" s="589"/>
      <c r="J1036" s="589"/>
      <c r="K1036" s="589"/>
      <c r="L1036" s="589"/>
      <c r="N1036" s="589"/>
      <c r="O1036" s="589"/>
      <c r="P1036" s="589"/>
      <c r="Q1036" s="589"/>
    </row>
    <row r="1037" customHeight="1" spans="6:17">
      <c r="F1037" s="589"/>
      <c r="G1037" s="589"/>
      <c r="H1037" s="589"/>
      <c r="I1037" s="589"/>
      <c r="J1037" s="589"/>
      <c r="K1037" s="589"/>
      <c r="L1037" s="589"/>
      <c r="N1037" s="589"/>
      <c r="O1037" s="589"/>
      <c r="P1037" s="589"/>
      <c r="Q1037" s="589"/>
    </row>
    <row r="1038" customHeight="1" spans="6:17">
      <c r="F1038" s="589"/>
      <c r="G1038" s="589"/>
      <c r="H1038" s="589"/>
      <c r="I1038" s="589"/>
      <c r="J1038" s="589"/>
      <c r="K1038" s="589"/>
      <c r="L1038" s="589"/>
      <c r="N1038" s="589"/>
      <c r="O1038" s="589"/>
      <c r="P1038" s="589"/>
      <c r="Q1038" s="589"/>
    </row>
    <row r="1039" customHeight="1" spans="6:17">
      <c r="F1039" s="589"/>
      <c r="G1039" s="589"/>
      <c r="H1039" s="589"/>
      <c r="I1039" s="589"/>
      <c r="J1039" s="589"/>
      <c r="K1039" s="589"/>
      <c r="L1039" s="589"/>
      <c r="N1039" s="589"/>
      <c r="O1039" s="589"/>
      <c r="P1039" s="589"/>
      <c r="Q1039" s="589"/>
    </row>
    <row r="1040" customHeight="1" spans="6:17">
      <c r="F1040" s="589"/>
      <c r="G1040" s="589"/>
      <c r="H1040" s="589"/>
      <c r="I1040" s="589"/>
      <c r="J1040" s="589"/>
      <c r="K1040" s="589"/>
      <c r="L1040" s="589"/>
      <c r="N1040" s="589"/>
      <c r="O1040" s="589"/>
      <c r="P1040" s="589"/>
      <c r="Q1040" s="589"/>
    </row>
    <row r="1041" customHeight="1" spans="6:17">
      <c r="F1041" s="589"/>
      <c r="G1041" s="589"/>
      <c r="H1041" s="589"/>
      <c r="I1041" s="589"/>
      <c r="J1041" s="589"/>
      <c r="K1041" s="589"/>
      <c r="L1041" s="589"/>
      <c r="N1041" s="589"/>
      <c r="O1041" s="589"/>
      <c r="P1041" s="589"/>
      <c r="Q1041" s="589"/>
    </row>
    <row r="1042" customHeight="1" spans="6:17">
      <c r="F1042" s="589"/>
      <c r="G1042" s="589"/>
      <c r="H1042" s="589"/>
      <c r="I1042" s="589"/>
      <c r="J1042" s="589"/>
      <c r="K1042" s="589"/>
      <c r="L1042" s="589"/>
      <c r="N1042" s="589"/>
      <c r="O1042" s="589"/>
      <c r="P1042" s="589"/>
      <c r="Q1042" s="589"/>
    </row>
    <row r="1043" customHeight="1" spans="6:17">
      <c r="F1043" s="589"/>
      <c r="G1043" s="589"/>
      <c r="H1043" s="589"/>
      <c r="I1043" s="589"/>
      <c r="J1043" s="589"/>
      <c r="K1043" s="589"/>
      <c r="L1043" s="589"/>
      <c r="N1043" s="589"/>
      <c r="O1043" s="589"/>
      <c r="P1043" s="589"/>
      <c r="Q1043" s="589"/>
    </row>
    <row r="1044" customHeight="1" spans="6:17">
      <c r="F1044" s="589"/>
      <c r="G1044" s="589"/>
      <c r="H1044" s="589"/>
      <c r="I1044" s="589"/>
      <c r="J1044" s="589"/>
      <c r="K1044" s="589"/>
      <c r="L1044" s="589"/>
      <c r="N1044" s="589"/>
      <c r="O1044" s="589"/>
      <c r="P1044" s="589"/>
      <c r="Q1044" s="589"/>
    </row>
    <row r="1045" customHeight="1" spans="6:17">
      <c r="F1045" s="589"/>
      <c r="G1045" s="589"/>
      <c r="H1045" s="589"/>
      <c r="I1045" s="589"/>
      <c r="J1045" s="589"/>
      <c r="K1045" s="589"/>
      <c r="L1045" s="589"/>
      <c r="N1045" s="589"/>
      <c r="O1045" s="589"/>
      <c r="P1045" s="589"/>
      <c r="Q1045" s="589"/>
    </row>
    <row r="1046" customHeight="1" spans="6:17">
      <c r="F1046" s="589"/>
      <c r="G1046" s="589"/>
      <c r="H1046" s="589"/>
      <c r="I1046" s="589"/>
      <c r="J1046" s="589"/>
      <c r="K1046" s="589"/>
      <c r="L1046" s="589"/>
      <c r="N1046" s="589"/>
      <c r="O1046" s="589"/>
      <c r="P1046" s="589"/>
      <c r="Q1046" s="589"/>
    </row>
    <row r="1047" customHeight="1" spans="6:17">
      <c r="F1047" s="589"/>
      <c r="G1047" s="589"/>
      <c r="H1047" s="589"/>
      <c r="I1047" s="589"/>
      <c r="J1047" s="589"/>
      <c r="K1047" s="589"/>
      <c r="L1047" s="589"/>
      <c r="N1047" s="589"/>
      <c r="O1047" s="589"/>
      <c r="P1047" s="589"/>
      <c r="Q1047" s="589"/>
    </row>
    <row r="1048" customHeight="1" spans="6:17">
      <c r="F1048" s="589"/>
      <c r="G1048" s="589"/>
      <c r="H1048" s="589"/>
      <c r="I1048" s="589"/>
      <c r="J1048" s="589"/>
      <c r="K1048" s="589"/>
      <c r="L1048" s="589"/>
      <c r="N1048" s="589"/>
      <c r="O1048" s="589"/>
      <c r="P1048" s="589"/>
      <c r="Q1048" s="589"/>
    </row>
    <row r="1049" customHeight="1" spans="6:17">
      <c r="F1049" s="589"/>
      <c r="G1049" s="589"/>
      <c r="H1049" s="589"/>
      <c r="I1049" s="589"/>
      <c r="J1049" s="589"/>
      <c r="K1049" s="589"/>
      <c r="L1049" s="589"/>
      <c r="N1049" s="589"/>
      <c r="O1049" s="589"/>
      <c r="P1049" s="589"/>
      <c r="Q1049" s="589"/>
    </row>
    <row r="1050" customHeight="1" spans="6:17">
      <c r="F1050" s="589"/>
      <c r="G1050" s="589"/>
      <c r="H1050" s="589"/>
      <c r="I1050" s="589"/>
      <c r="J1050" s="589"/>
      <c r="K1050" s="589"/>
      <c r="L1050" s="589"/>
      <c r="N1050" s="589"/>
      <c r="O1050" s="589"/>
      <c r="P1050" s="589"/>
      <c r="Q1050" s="589"/>
    </row>
    <row r="1051" customHeight="1" spans="6:17">
      <c r="F1051" s="589"/>
      <c r="G1051" s="589"/>
      <c r="H1051" s="589"/>
      <c r="I1051" s="589"/>
      <c r="J1051" s="589"/>
      <c r="K1051" s="589"/>
      <c r="L1051" s="589"/>
      <c r="N1051" s="589"/>
      <c r="O1051" s="589"/>
      <c r="P1051" s="589"/>
      <c r="Q1051" s="589"/>
    </row>
    <row r="1052" customHeight="1" spans="6:17">
      <c r="F1052" s="589"/>
      <c r="G1052" s="589"/>
      <c r="H1052" s="589"/>
      <c r="I1052" s="589"/>
      <c r="J1052" s="589"/>
      <c r="K1052" s="589"/>
      <c r="L1052" s="589"/>
      <c r="N1052" s="589"/>
      <c r="O1052" s="589"/>
      <c r="P1052" s="589"/>
      <c r="Q1052" s="589"/>
    </row>
    <row r="1053" customHeight="1" spans="6:17">
      <c r="F1053" s="589"/>
      <c r="G1053" s="589"/>
      <c r="H1053" s="589"/>
      <c r="I1053" s="589"/>
      <c r="J1053" s="589"/>
      <c r="K1053" s="589"/>
      <c r="L1053" s="589"/>
      <c r="N1053" s="589"/>
      <c r="O1053" s="589"/>
      <c r="P1053" s="589"/>
      <c r="Q1053" s="589"/>
    </row>
    <row r="1054" customHeight="1" spans="6:17">
      <c r="F1054" s="589"/>
      <c r="G1054" s="589"/>
      <c r="H1054" s="589"/>
      <c r="I1054" s="589"/>
      <c r="J1054" s="589"/>
      <c r="K1054" s="589"/>
      <c r="L1054" s="589"/>
      <c r="N1054" s="589"/>
      <c r="O1054" s="589"/>
      <c r="P1054" s="589"/>
      <c r="Q1054" s="589"/>
    </row>
    <row r="1055" customHeight="1" spans="6:17">
      <c r="F1055" s="589"/>
      <c r="G1055" s="589"/>
      <c r="H1055" s="589"/>
      <c r="I1055" s="589"/>
      <c r="J1055" s="589"/>
      <c r="K1055" s="589"/>
      <c r="L1055" s="589"/>
      <c r="N1055" s="589"/>
      <c r="O1055" s="589"/>
      <c r="P1055" s="589"/>
      <c r="Q1055" s="589"/>
    </row>
    <row r="1056" customHeight="1" spans="6:17">
      <c r="F1056" s="589"/>
      <c r="G1056" s="589"/>
      <c r="H1056" s="589"/>
      <c r="I1056" s="589"/>
      <c r="J1056" s="589"/>
      <c r="K1056" s="589"/>
      <c r="L1056" s="589"/>
      <c r="N1056" s="589"/>
      <c r="O1056" s="589"/>
      <c r="P1056" s="589"/>
      <c r="Q1056" s="589"/>
    </row>
    <row r="1057" customHeight="1" spans="6:17">
      <c r="F1057" s="589"/>
      <c r="G1057" s="589"/>
      <c r="H1057" s="589"/>
      <c r="I1057" s="589"/>
      <c r="J1057" s="589"/>
      <c r="K1057" s="589"/>
      <c r="L1057" s="589"/>
      <c r="N1057" s="589"/>
      <c r="O1057" s="589"/>
      <c r="P1057" s="589"/>
      <c r="Q1057" s="589"/>
    </row>
    <row r="1058" customHeight="1" spans="6:17">
      <c r="F1058" s="589"/>
      <c r="G1058" s="589"/>
      <c r="H1058" s="589"/>
      <c r="I1058" s="589"/>
      <c r="J1058" s="589"/>
      <c r="K1058" s="589"/>
      <c r="L1058" s="589"/>
      <c r="N1058" s="589"/>
      <c r="O1058" s="589"/>
      <c r="P1058" s="589"/>
      <c r="Q1058" s="589"/>
    </row>
    <row r="1059" customHeight="1" spans="6:17">
      <c r="F1059" s="589"/>
      <c r="G1059" s="589"/>
      <c r="H1059" s="589"/>
      <c r="I1059" s="589"/>
      <c r="J1059" s="589"/>
      <c r="K1059" s="589"/>
      <c r="L1059" s="589"/>
      <c r="N1059" s="589"/>
      <c r="O1059" s="589"/>
      <c r="P1059" s="589"/>
      <c r="Q1059" s="589"/>
    </row>
    <row r="1060" customHeight="1" spans="6:17">
      <c r="F1060" s="589"/>
      <c r="G1060" s="589"/>
      <c r="H1060" s="589"/>
      <c r="I1060" s="589"/>
      <c r="J1060" s="589"/>
      <c r="K1060" s="589"/>
      <c r="L1060" s="589"/>
      <c r="N1060" s="589"/>
      <c r="O1060" s="589"/>
      <c r="P1060" s="589"/>
      <c r="Q1060" s="589"/>
    </row>
    <row r="1061" customHeight="1" spans="6:17">
      <c r="F1061" s="589"/>
      <c r="G1061" s="589"/>
      <c r="H1061" s="589"/>
      <c r="I1061" s="589"/>
      <c r="J1061" s="589"/>
      <c r="K1061" s="589"/>
      <c r="L1061" s="589"/>
      <c r="N1061" s="589"/>
      <c r="O1061" s="589"/>
      <c r="P1061" s="589"/>
      <c r="Q1061" s="589"/>
    </row>
    <row r="1062" customHeight="1" spans="6:17">
      <c r="F1062" s="589"/>
      <c r="G1062" s="589"/>
      <c r="H1062" s="589"/>
      <c r="I1062" s="589"/>
      <c r="J1062" s="589"/>
      <c r="K1062" s="589"/>
      <c r="L1062" s="589"/>
      <c r="N1062" s="589"/>
      <c r="O1062" s="589"/>
      <c r="P1062" s="589"/>
      <c r="Q1062" s="589"/>
    </row>
    <row r="1063" customHeight="1" spans="6:17">
      <c r="F1063" s="589"/>
      <c r="G1063" s="589"/>
      <c r="H1063" s="589"/>
      <c r="I1063" s="589"/>
      <c r="J1063" s="589"/>
      <c r="K1063" s="589"/>
      <c r="L1063" s="589"/>
      <c r="N1063" s="589"/>
      <c r="O1063" s="589"/>
      <c r="P1063" s="589"/>
      <c r="Q1063" s="589"/>
    </row>
    <row r="1064" customHeight="1" spans="6:17">
      <c r="F1064" s="589"/>
      <c r="G1064" s="589"/>
      <c r="H1064" s="589"/>
      <c r="I1064" s="589"/>
      <c r="J1064" s="589"/>
      <c r="K1064" s="589"/>
      <c r="L1064" s="589"/>
      <c r="N1064" s="589"/>
      <c r="O1064" s="589"/>
      <c r="P1064" s="589"/>
      <c r="Q1064" s="589"/>
    </row>
    <row r="1065" customHeight="1" spans="6:17">
      <c r="F1065" s="589"/>
      <c r="G1065" s="589"/>
      <c r="H1065" s="589"/>
      <c r="I1065" s="589"/>
      <c r="J1065" s="589"/>
      <c r="K1065" s="589"/>
      <c r="L1065" s="589"/>
      <c r="N1065" s="589"/>
      <c r="O1065" s="589"/>
      <c r="P1065" s="589"/>
      <c r="Q1065" s="589"/>
    </row>
    <row r="1066" customHeight="1" spans="6:17">
      <c r="F1066" s="589"/>
      <c r="G1066" s="589"/>
      <c r="H1066" s="589"/>
      <c r="I1066" s="589"/>
      <c r="J1066" s="589"/>
      <c r="K1066" s="589"/>
      <c r="L1066" s="589"/>
      <c r="N1066" s="589"/>
      <c r="O1066" s="589"/>
      <c r="P1066" s="589"/>
      <c r="Q1066" s="589"/>
    </row>
    <row r="1067" customHeight="1" spans="6:17">
      <c r="F1067" s="589"/>
      <c r="G1067" s="589"/>
      <c r="H1067" s="589"/>
      <c r="I1067" s="589"/>
      <c r="J1067" s="589"/>
      <c r="K1067" s="589"/>
      <c r="L1067" s="589"/>
      <c r="N1067" s="589"/>
      <c r="O1067" s="589"/>
      <c r="P1067" s="589"/>
      <c r="Q1067" s="589"/>
    </row>
    <row r="1068" customHeight="1" spans="6:17">
      <c r="F1068" s="589"/>
      <c r="G1068" s="589"/>
      <c r="H1068" s="589"/>
      <c r="I1068" s="589"/>
      <c r="J1068" s="589"/>
      <c r="K1068" s="589"/>
      <c r="L1068" s="589"/>
      <c r="N1068" s="589"/>
      <c r="O1068" s="589"/>
      <c r="P1068" s="589"/>
      <c r="Q1068" s="589"/>
    </row>
    <row r="1069" customHeight="1" spans="6:17">
      <c r="F1069" s="589"/>
      <c r="G1069" s="589"/>
      <c r="H1069" s="589"/>
      <c r="I1069" s="589"/>
      <c r="J1069" s="589"/>
      <c r="K1069" s="589"/>
      <c r="L1069" s="589"/>
      <c r="N1069" s="589"/>
      <c r="O1069" s="589"/>
      <c r="P1069" s="589"/>
      <c r="Q1069" s="589"/>
    </row>
    <row r="1070" customHeight="1" spans="6:17">
      <c r="F1070" s="589"/>
      <c r="G1070" s="589"/>
      <c r="H1070" s="589"/>
      <c r="I1070" s="589"/>
      <c r="J1070" s="589"/>
      <c r="K1070" s="589"/>
      <c r="L1070" s="589"/>
      <c r="N1070" s="589"/>
      <c r="O1070" s="589"/>
      <c r="P1070" s="589"/>
      <c r="Q1070" s="589"/>
    </row>
    <row r="1071" customHeight="1" spans="6:17">
      <c r="F1071" s="589"/>
      <c r="G1071" s="589"/>
      <c r="H1071" s="589"/>
      <c r="I1071" s="589"/>
      <c r="J1071" s="589"/>
      <c r="K1071" s="589"/>
      <c r="L1071" s="589"/>
      <c r="N1071" s="589"/>
      <c r="O1071" s="589"/>
      <c r="P1071" s="589"/>
      <c r="Q1071" s="589"/>
    </row>
    <row r="1072" customHeight="1" spans="6:17">
      <c r="F1072" s="589"/>
      <c r="G1072" s="589"/>
      <c r="H1072" s="589"/>
      <c r="I1072" s="589"/>
      <c r="J1072" s="589"/>
      <c r="K1072" s="589"/>
      <c r="L1072" s="589"/>
      <c r="N1072" s="589"/>
      <c r="O1072" s="589"/>
      <c r="P1072" s="589"/>
      <c r="Q1072" s="589"/>
    </row>
    <row r="1073" customHeight="1" spans="6:17">
      <c r="F1073" s="589"/>
      <c r="G1073" s="589"/>
      <c r="H1073" s="589"/>
      <c r="I1073" s="589"/>
      <c r="J1073" s="589"/>
      <c r="K1073" s="589"/>
      <c r="L1073" s="589"/>
      <c r="N1073" s="589"/>
      <c r="O1073" s="589"/>
      <c r="P1073" s="589"/>
      <c r="Q1073" s="589"/>
    </row>
    <row r="1074" customHeight="1" spans="6:17">
      <c r="F1074" s="589"/>
      <c r="G1074" s="589"/>
      <c r="H1074" s="589"/>
      <c r="I1074" s="589"/>
      <c r="J1074" s="589"/>
      <c r="K1074" s="589"/>
      <c r="L1074" s="589"/>
      <c r="N1074" s="589"/>
      <c r="O1074" s="589"/>
      <c r="P1074" s="589"/>
      <c r="Q1074" s="589"/>
    </row>
    <row r="1075" customHeight="1" spans="6:17">
      <c r="F1075" s="589"/>
      <c r="G1075" s="589"/>
      <c r="H1075" s="589"/>
      <c r="I1075" s="589"/>
      <c r="J1075" s="589"/>
      <c r="K1075" s="589"/>
      <c r="L1075" s="589"/>
      <c r="N1075" s="589"/>
      <c r="O1075" s="589"/>
      <c r="P1075" s="589"/>
      <c r="Q1075" s="589"/>
    </row>
    <row r="1076" customHeight="1" spans="6:17">
      <c r="F1076" s="589"/>
      <c r="G1076" s="589"/>
      <c r="H1076" s="589"/>
      <c r="I1076" s="589"/>
      <c r="J1076" s="589"/>
      <c r="K1076" s="589"/>
      <c r="L1076" s="589"/>
      <c r="N1076" s="589"/>
      <c r="O1076" s="589"/>
      <c r="P1076" s="589"/>
      <c r="Q1076" s="589"/>
    </row>
    <row r="1077" customHeight="1" spans="6:17">
      <c r="F1077" s="589"/>
      <c r="G1077" s="589"/>
      <c r="H1077" s="589"/>
      <c r="I1077" s="589"/>
      <c r="J1077" s="589"/>
      <c r="K1077" s="589"/>
      <c r="L1077" s="589"/>
      <c r="N1077" s="589"/>
      <c r="O1077" s="589"/>
      <c r="P1077" s="589"/>
      <c r="Q1077" s="589"/>
    </row>
    <row r="1078" customHeight="1" spans="6:17">
      <c r="F1078" s="589"/>
      <c r="G1078" s="589"/>
      <c r="H1078" s="589"/>
      <c r="I1078" s="589"/>
      <c r="J1078" s="589"/>
      <c r="K1078" s="589"/>
      <c r="L1078" s="589"/>
      <c r="N1078" s="589"/>
      <c r="O1078" s="589"/>
      <c r="P1078" s="589"/>
      <c r="Q1078" s="589"/>
    </row>
    <row r="1079" customHeight="1" spans="6:17">
      <c r="F1079" s="589"/>
      <c r="G1079" s="589"/>
      <c r="H1079" s="589"/>
      <c r="I1079" s="589"/>
      <c r="J1079" s="589"/>
      <c r="K1079" s="589"/>
      <c r="L1079" s="589"/>
      <c r="N1079" s="589"/>
      <c r="O1079" s="589"/>
      <c r="P1079" s="589"/>
      <c r="Q1079" s="589"/>
    </row>
    <row r="1080" customHeight="1" spans="6:17">
      <c r="F1080" s="589"/>
      <c r="G1080" s="589"/>
      <c r="H1080" s="589"/>
      <c r="I1080" s="589"/>
      <c r="J1080" s="589"/>
      <c r="K1080" s="589"/>
      <c r="L1080" s="589"/>
      <c r="N1080" s="589"/>
      <c r="O1080" s="589"/>
      <c r="P1080" s="589"/>
      <c r="Q1080" s="589"/>
    </row>
    <row r="1081" customHeight="1" spans="6:17">
      <c r="F1081" s="589"/>
      <c r="G1081" s="589"/>
      <c r="H1081" s="589"/>
      <c r="I1081" s="589"/>
      <c r="J1081" s="589"/>
      <c r="K1081" s="589"/>
      <c r="L1081" s="589"/>
      <c r="N1081" s="589"/>
      <c r="O1081" s="589"/>
      <c r="P1081" s="589"/>
      <c r="Q1081" s="589"/>
    </row>
    <row r="1082" customHeight="1" spans="6:17">
      <c r="F1082" s="589"/>
      <c r="G1082" s="589"/>
      <c r="H1082" s="589"/>
      <c r="I1082" s="589"/>
      <c r="J1082" s="589"/>
      <c r="K1082" s="589"/>
      <c r="L1082" s="589"/>
      <c r="N1082" s="589"/>
      <c r="O1082" s="589"/>
      <c r="P1082" s="589"/>
      <c r="Q1082" s="589"/>
    </row>
    <row r="1083" customHeight="1" spans="6:17">
      <c r="F1083" s="589"/>
      <c r="G1083" s="589"/>
      <c r="H1083" s="589"/>
      <c r="I1083" s="589"/>
      <c r="J1083" s="589"/>
      <c r="K1083" s="589"/>
      <c r="L1083" s="589"/>
      <c r="N1083" s="589"/>
      <c r="O1083" s="589"/>
      <c r="P1083" s="589"/>
      <c r="Q1083" s="589"/>
    </row>
    <row r="1084" customHeight="1" spans="6:17">
      <c r="F1084" s="589"/>
      <c r="G1084" s="589"/>
      <c r="H1084" s="589"/>
      <c r="I1084" s="589"/>
      <c r="J1084" s="589"/>
      <c r="K1084" s="589"/>
      <c r="L1084" s="589"/>
      <c r="N1084" s="589"/>
      <c r="O1084" s="589"/>
      <c r="P1084" s="589"/>
      <c r="Q1084" s="589"/>
    </row>
    <row r="1085" customHeight="1" spans="6:17">
      <c r="F1085" s="589"/>
      <c r="G1085" s="589"/>
      <c r="H1085" s="589"/>
      <c r="I1085" s="589"/>
      <c r="J1085" s="589"/>
      <c r="K1085" s="589"/>
      <c r="L1085" s="589"/>
      <c r="N1085" s="589"/>
      <c r="O1085" s="589"/>
      <c r="P1085" s="589"/>
      <c r="Q1085" s="589"/>
    </row>
    <row r="1086" customHeight="1" spans="6:17">
      <c r="F1086" s="589"/>
      <c r="G1086" s="589"/>
      <c r="H1086" s="589"/>
      <c r="I1086" s="589"/>
      <c r="J1086" s="589"/>
      <c r="K1086" s="589"/>
      <c r="L1086" s="589"/>
      <c r="N1086" s="589"/>
      <c r="O1086" s="589"/>
      <c r="P1086" s="589"/>
      <c r="Q1086" s="589"/>
    </row>
    <row r="1087" customHeight="1" spans="6:17">
      <c r="F1087" s="589"/>
      <c r="G1087" s="589"/>
      <c r="H1087" s="589"/>
      <c r="I1087" s="589"/>
      <c r="J1087" s="589"/>
      <c r="K1087" s="589"/>
      <c r="L1087" s="589"/>
      <c r="N1087" s="589"/>
      <c r="O1087" s="589"/>
      <c r="P1087" s="589"/>
      <c r="Q1087" s="589"/>
    </row>
    <row r="1088" customHeight="1" spans="6:17">
      <c r="F1088" s="589"/>
      <c r="G1088" s="589"/>
      <c r="H1088" s="589"/>
      <c r="I1088" s="589"/>
      <c r="J1088" s="589"/>
      <c r="K1088" s="589"/>
      <c r="L1088" s="589"/>
      <c r="N1088" s="589"/>
      <c r="O1088" s="589"/>
      <c r="P1088" s="589"/>
      <c r="Q1088" s="589"/>
    </row>
    <row r="1089" customHeight="1" spans="6:17">
      <c r="F1089" s="589"/>
      <c r="G1089" s="589"/>
      <c r="H1089" s="589"/>
      <c r="I1089" s="589"/>
      <c r="J1089" s="589"/>
      <c r="K1089" s="589"/>
      <c r="L1089" s="589"/>
      <c r="N1089" s="589"/>
      <c r="O1089" s="589"/>
      <c r="P1089" s="589"/>
      <c r="Q1089" s="589"/>
    </row>
    <row r="1090" customHeight="1" spans="6:17">
      <c r="F1090" s="589"/>
      <c r="G1090" s="589"/>
      <c r="H1090" s="589"/>
      <c r="I1090" s="589"/>
      <c r="J1090" s="589"/>
      <c r="K1090" s="589"/>
      <c r="L1090" s="589"/>
      <c r="N1090" s="589"/>
      <c r="O1090" s="589"/>
      <c r="P1090" s="589"/>
      <c r="Q1090" s="589"/>
    </row>
    <row r="1091" customHeight="1" spans="6:17">
      <c r="F1091" s="589"/>
      <c r="G1091" s="589"/>
      <c r="H1091" s="589"/>
      <c r="I1091" s="589"/>
      <c r="J1091" s="589"/>
      <c r="K1091" s="589"/>
      <c r="L1091" s="589"/>
      <c r="N1091" s="589"/>
      <c r="O1091" s="589"/>
      <c r="P1091" s="589"/>
      <c r="Q1091" s="589"/>
    </row>
    <row r="1092" customHeight="1" spans="6:17">
      <c r="F1092" s="589"/>
      <c r="G1092" s="589"/>
      <c r="H1092" s="589"/>
      <c r="I1092" s="589"/>
      <c r="J1092" s="589"/>
      <c r="K1092" s="589"/>
      <c r="L1092" s="589"/>
      <c r="N1092" s="589"/>
      <c r="O1092" s="589"/>
      <c r="P1092" s="589"/>
      <c r="Q1092" s="589"/>
    </row>
    <row r="1093" customHeight="1" spans="6:17">
      <c r="F1093" s="589"/>
      <c r="G1093" s="589"/>
      <c r="H1093" s="589"/>
      <c r="I1093" s="589"/>
      <c r="J1093" s="589"/>
      <c r="K1093" s="589"/>
      <c r="L1093" s="589"/>
      <c r="N1093" s="589"/>
      <c r="O1093" s="589"/>
      <c r="P1093" s="589"/>
      <c r="Q1093" s="589"/>
    </row>
    <row r="1094" customHeight="1" spans="6:17">
      <c r="F1094" s="589"/>
      <c r="G1094" s="589"/>
      <c r="H1094" s="589"/>
      <c r="I1094" s="589"/>
      <c r="J1094" s="589"/>
      <c r="K1094" s="589"/>
      <c r="L1094" s="589"/>
      <c r="N1094" s="589"/>
      <c r="O1094" s="589"/>
      <c r="P1094" s="589"/>
      <c r="Q1094" s="589"/>
    </row>
    <row r="1095" customHeight="1" spans="6:17">
      <c r="F1095" s="589"/>
      <c r="G1095" s="589"/>
      <c r="H1095" s="589"/>
      <c r="I1095" s="589"/>
      <c r="J1095" s="589"/>
      <c r="K1095" s="589"/>
      <c r="L1095" s="589"/>
      <c r="N1095" s="589"/>
      <c r="O1095" s="589"/>
      <c r="P1095" s="589"/>
      <c r="Q1095" s="589"/>
    </row>
    <row r="1096" customHeight="1" spans="6:17">
      <c r="F1096" s="589"/>
      <c r="G1096" s="589"/>
      <c r="H1096" s="589"/>
      <c r="I1096" s="589"/>
      <c r="J1096" s="589"/>
      <c r="K1096" s="589"/>
      <c r="L1096" s="589"/>
      <c r="N1096" s="589"/>
      <c r="O1096" s="589"/>
      <c r="P1096" s="589"/>
      <c r="Q1096" s="589"/>
    </row>
    <row r="1097" customHeight="1" spans="6:17">
      <c r="F1097" s="589"/>
      <c r="G1097" s="589"/>
      <c r="H1097" s="589"/>
      <c r="I1097" s="589"/>
      <c r="J1097" s="589"/>
      <c r="K1097" s="589"/>
      <c r="L1097" s="589"/>
      <c r="N1097" s="589"/>
      <c r="O1097" s="589"/>
      <c r="P1097" s="589"/>
      <c r="Q1097" s="589"/>
    </row>
    <row r="1098" customHeight="1" spans="6:17">
      <c r="F1098" s="589"/>
      <c r="G1098" s="589"/>
      <c r="H1098" s="589"/>
      <c r="I1098" s="589"/>
      <c r="J1098" s="589"/>
      <c r="K1098" s="589"/>
      <c r="L1098" s="589"/>
      <c r="N1098" s="589"/>
      <c r="O1098" s="589"/>
      <c r="P1098" s="589"/>
      <c r="Q1098" s="589"/>
    </row>
    <row r="1099" customHeight="1" spans="6:17">
      <c r="F1099" s="589"/>
      <c r="G1099" s="589"/>
      <c r="H1099" s="589"/>
      <c r="I1099" s="589"/>
      <c r="J1099" s="589"/>
      <c r="K1099" s="589"/>
      <c r="L1099" s="589"/>
      <c r="N1099" s="589"/>
      <c r="O1099" s="589"/>
      <c r="P1099" s="589"/>
      <c r="Q1099" s="589"/>
    </row>
    <row r="1100" customHeight="1" spans="6:17">
      <c r="F1100" s="589"/>
      <c r="G1100" s="589"/>
      <c r="H1100" s="589"/>
      <c r="I1100" s="589"/>
      <c r="J1100" s="589"/>
      <c r="K1100" s="589"/>
      <c r="L1100" s="589"/>
      <c r="N1100" s="589"/>
      <c r="O1100" s="589"/>
      <c r="P1100" s="589"/>
      <c r="Q1100" s="589"/>
    </row>
    <row r="1101" customHeight="1" spans="6:17">
      <c r="F1101" s="589"/>
      <c r="G1101" s="589"/>
      <c r="H1101" s="589"/>
      <c r="I1101" s="589"/>
      <c r="J1101" s="589"/>
      <c r="K1101" s="589"/>
      <c r="L1101" s="589"/>
      <c r="N1101" s="589"/>
      <c r="O1101" s="589"/>
      <c r="P1101" s="589"/>
      <c r="Q1101" s="589"/>
    </row>
    <row r="1102" customHeight="1" spans="6:17">
      <c r="F1102" s="589"/>
      <c r="G1102" s="589"/>
      <c r="H1102" s="589"/>
      <c r="I1102" s="589"/>
      <c r="J1102" s="589"/>
      <c r="K1102" s="589"/>
      <c r="L1102" s="589"/>
      <c r="N1102" s="589"/>
      <c r="O1102" s="589"/>
      <c r="P1102" s="589"/>
      <c r="Q1102" s="589"/>
    </row>
    <row r="1103" customHeight="1" spans="6:17">
      <c r="F1103" s="589"/>
      <c r="G1103" s="589"/>
      <c r="H1103" s="589"/>
      <c r="I1103" s="589"/>
      <c r="J1103" s="589"/>
      <c r="K1103" s="589"/>
      <c r="L1103" s="589"/>
      <c r="N1103" s="589"/>
      <c r="O1103" s="589"/>
      <c r="P1103" s="589"/>
      <c r="Q1103" s="589"/>
    </row>
    <row r="1104" customHeight="1" spans="6:17">
      <c r="F1104" s="589"/>
      <c r="G1104" s="589"/>
      <c r="H1104" s="589"/>
      <c r="I1104" s="589"/>
      <c r="J1104" s="589"/>
      <c r="K1104" s="589"/>
      <c r="L1104" s="589"/>
      <c r="N1104" s="589"/>
      <c r="O1104" s="589"/>
      <c r="P1104" s="589"/>
      <c r="Q1104" s="589"/>
    </row>
    <row r="1105" customHeight="1" spans="6:17">
      <c r="F1105" s="589"/>
      <c r="G1105" s="589"/>
      <c r="H1105" s="589"/>
      <c r="I1105" s="589"/>
      <c r="J1105" s="589"/>
      <c r="K1105" s="589"/>
      <c r="L1105" s="589"/>
      <c r="N1105" s="589"/>
      <c r="O1105" s="589"/>
      <c r="P1105" s="589"/>
      <c r="Q1105" s="589"/>
    </row>
    <row r="1106" customHeight="1" spans="6:17">
      <c r="F1106" s="589"/>
      <c r="G1106" s="589"/>
      <c r="H1106" s="589"/>
      <c r="I1106" s="589"/>
      <c r="J1106" s="589"/>
      <c r="K1106" s="589"/>
      <c r="L1106" s="589"/>
      <c r="N1106" s="589"/>
      <c r="O1106" s="589"/>
      <c r="P1106" s="589"/>
      <c r="Q1106" s="589"/>
    </row>
    <row r="1107" customHeight="1" spans="6:17">
      <c r="F1107" s="589"/>
      <c r="G1107" s="589"/>
      <c r="H1107" s="589"/>
      <c r="I1107" s="589"/>
      <c r="J1107" s="589"/>
      <c r="K1107" s="589"/>
      <c r="L1107" s="589"/>
      <c r="N1107" s="589"/>
      <c r="O1107" s="589"/>
      <c r="P1107" s="589"/>
      <c r="Q1107" s="589"/>
    </row>
    <row r="1108" customHeight="1" spans="6:17">
      <c r="F1108" s="589"/>
      <c r="G1108" s="589"/>
      <c r="H1108" s="589"/>
      <c r="I1108" s="589"/>
      <c r="J1108" s="589"/>
      <c r="K1108" s="589"/>
      <c r="L1108" s="589"/>
      <c r="N1108" s="589"/>
      <c r="O1108" s="589"/>
      <c r="P1108" s="589"/>
      <c r="Q1108" s="589"/>
    </row>
    <row r="1109" customHeight="1" spans="6:17">
      <c r="F1109" s="589"/>
      <c r="G1109" s="589"/>
      <c r="H1109" s="589"/>
      <c r="I1109" s="589"/>
      <c r="J1109" s="589"/>
      <c r="K1109" s="589"/>
      <c r="L1109" s="589"/>
      <c r="N1109" s="589"/>
      <c r="O1109" s="589"/>
      <c r="P1109" s="589"/>
      <c r="Q1109" s="589"/>
    </row>
    <row r="1110" customHeight="1" spans="6:17">
      <c r="F1110" s="589"/>
      <c r="G1110" s="589"/>
      <c r="H1110" s="589"/>
      <c r="I1110" s="589"/>
      <c r="J1110" s="589"/>
      <c r="K1110" s="589"/>
      <c r="L1110" s="589"/>
      <c r="N1110" s="589"/>
      <c r="O1110" s="589"/>
      <c r="P1110" s="589"/>
      <c r="Q1110" s="589"/>
    </row>
    <row r="1111" customHeight="1" spans="6:17">
      <c r="F1111" s="589"/>
      <c r="G1111" s="589"/>
      <c r="H1111" s="589"/>
      <c r="I1111" s="589"/>
      <c r="J1111" s="589"/>
      <c r="K1111" s="589"/>
      <c r="L1111" s="589"/>
      <c r="N1111" s="589"/>
      <c r="O1111" s="589"/>
      <c r="P1111" s="589"/>
      <c r="Q1111" s="589"/>
    </row>
    <row r="1112" customHeight="1" spans="6:17">
      <c r="F1112" s="589"/>
      <c r="G1112" s="589"/>
      <c r="H1112" s="589"/>
      <c r="I1112" s="589"/>
      <c r="J1112" s="589"/>
      <c r="K1112" s="589"/>
      <c r="L1112" s="589"/>
      <c r="N1112" s="589"/>
      <c r="O1112" s="589"/>
      <c r="P1112" s="589"/>
      <c r="Q1112" s="589"/>
    </row>
    <row r="1113" customHeight="1" spans="6:17">
      <c r="F1113" s="589"/>
      <c r="G1113" s="589"/>
      <c r="H1113" s="589"/>
      <c r="I1113" s="589"/>
      <c r="J1113" s="589"/>
      <c r="K1113" s="589"/>
      <c r="L1113" s="589"/>
      <c r="N1113" s="589"/>
      <c r="O1113" s="589"/>
      <c r="P1113" s="589"/>
      <c r="Q1113" s="589"/>
    </row>
    <row r="1114" customHeight="1" spans="6:17">
      <c r="F1114" s="589"/>
      <c r="G1114" s="589"/>
      <c r="H1114" s="589"/>
      <c r="I1114" s="589"/>
      <c r="J1114" s="589"/>
      <c r="K1114" s="589"/>
      <c r="L1114" s="589"/>
      <c r="N1114" s="589"/>
      <c r="O1114" s="589"/>
      <c r="P1114" s="589"/>
      <c r="Q1114" s="589"/>
    </row>
    <row r="1115" customHeight="1" spans="6:17">
      <c r="F1115" s="589"/>
      <c r="G1115" s="589"/>
      <c r="H1115" s="589"/>
      <c r="I1115" s="589"/>
      <c r="J1115" s="589"/>
      <c r="K1115" s="589"/>
      <c r="L1115" s="589"/>
      <c r="N1115" s="589"/>
      <c r="O1115" s="589"/>
      <c r="P1115" s="589"/>
      <c r="Q1115" s="589"/>
    </row>
    <row r="1116" customHeight="1" spans="6:17">
      <c r="F1116" s="589"/>
      <c r="G1116" s="589"/>
      <c r="H1116" s="589"/>
      <c r="I1116" s="589"/>
      <c r="J1116" s="589"/>
      <c r="K1116" s="589"/>
      <c r="L1116" s="589"/>
      <c r="N1116" s="589"/>
      <c r="O1116" s="589"/>
      <c r="P1116" s="589"/>
      <c r="Q1116" s="589"/>
    </row>
    <row r="1117" customHeight="1" spans="6:17">
      <c r="F1117" s="589"/>
      <c r="G1117" s="589"/>
      <c r="H1117" s="589"/>
      <c r="I1117" s="589"/>
      <c r="J1117" s="589"/>
      <c r="K1117" s="589"/>
      <c r="L1117" s="589"/>
      <c r="N1117" s="589"/>
      <c r="O1117" s="589"/>
      <c r="P1117" s="589"/>
      <c r="Q1117" s="589"/>
    </row>
    <row r="1118" customHeight="1" spans="6:17">
      <c r="F1118" s="589"/>
      <c r="G1118" s="589"/>
      <c r="H1118" s="589"/>
      <c r="I1118" s="589"/>
      <c r="J1118" s="589"/>
      <c r="K1118" s="589"/>
      <c r="L1118" s="589"/>
      <c r="N1118" s="589"/>
      <c r="O1118" s="589"/>
      <c r="P1118" s="589"/>
      <c r="Q1118" s="589"/>
    </row>
    <row r="1119" customHeight="1" spans="6:17">
      <c r="F1119" s="589"/>
      <c r="G1119" s="589"/>
      <c r="H1119" s="589"/>
      <c r="I1119" s="589"/>
      <c r="J1119" s="589"/>
      <c r="K1119" s="589"/>
      <c r="L1119" s="589"/>
      <c r="N1119" s="589"/>
      <c r="O1119" s="589"/>
      <c r="P1119" s="589"/>
      <c r="Q1119" s="589"/>
    </row>
    <row r="1120" customHeight="1" spans="6:17">
      <c r="F1120" s="589"/>
      <c r="G1120" s="589"/>
      <c r="H1120" s="589"/>
      <c r="I1120" s="589"/>
      <c r="J1120" s="589"/>
      <c r="K1120" s="589"/>
      <c r="L1120" s="589"/>
      <c r="N1120" s="589"/>
      <c r="O1120" s="589"/>
      <c r="P1120" s="589"/>
      <c r="Q1120" s="589"/>
    </row>
    <row r="1121" customHeight="1" spans="6:17">
      <c r="F1121" s="589"/>
      <c r="G1121" s="589"/>
      <c r="H1121" s="589"/>
      <c r="I1121" s="589"/>
      <c r="J1121" s="589"/>
      <c r="K1121" s="589"/>
      <c r="L1121" s="589"/>
      <c r="N1121" s="589"/>
      <c r="O1121" s="589"/>
      <c r="P1121" s="589"/>
      <c r="Q1121" s="589"/>
    </row>
    <row r="1122" customHeight="1" spans="6:17">
      <c r="F1122" s="589"/>
      <c r="G1122" s="589"/>
      <c r="H1122" s="589"/>
      <c r="I1122" s="589"/>
      <c r="J1122" s="589"/>
      <c r="K1122" s="589"/>
      <c r="L1122" s="589"/>
      <c r="N1122" s="589"/>
      <c r="O1122" s="589"/>
      <c r="P1122" s="589"/>
      <c r="Q1122" s="589"/>
    </row>
    <row r="1123" customHeight="1" spans="6:17">
      <c r="F1123" s="589"/>
      <c r="G1123" s="589"/>
      <c r="H1123" s="589"/>
      <c r="I1123" s="589"/>
      <c r="J1123" s="589"/>
      <c r="K1123" s="589"/>
      <c r="L1123" s="589"/>
      <c r="N1123" s="589"/>
      <c r="O1123" s="589"/>
      <c r="P1123" s="589"/>
      <c r="Q1123" s="589"/>
    </row>
    <row r="1124" customHeight="1" spans="6:17">
      <c r="F1124" s="589"/>
      <c r="G1124" s="589"/>
      <c r="H1124" s="589"/>
      <c r="I1124" s="589"/>
      <c r="J1124" s="589"/>
      <c r="K1124" s="589"/>
      <c r="L1124" s="589"/>
      <c r="N1124" s="589"/>
      <c r="O1124" s="589"/>
      <c r="P1124" s="589"/>
      <c r="Q1124" s="589"/>
    </row>
    <row r="1125" customHeight="1" spans="6:17">
      <c r="F1125" s="589"/>
      <c r="G1125" s="589"/>
      <c r="H1125" s="589"/>
      <c r="I1125" s="589"/>
      <c r="J1125" s="589"/>
      <c r="K1125" s="589"/>
      <c r="L1125" s="589"/>
      <c r="N1125" s="589"/>
      <c r="O1125" s="589"/>
      <c r="P1125" s="589"/>
      <c r="Q1125" s="589"/>
    </row>
    <row r="1126" customHeight="1" spans="6:17">
      <c r="F1126" s="589"/>
      <c r="G1126" s="589"/>
      <c r="H1126" s="589"/>
      <c r="I1126" s="589"/>
      <c r="J1126" s="589"/>
      <c r="K1126" s="589"/>
      <c r="L1126" s="589"/>
      <c r="N1126" s="589"/>
      <c r="O1126" s="589"/>
      <c r="P1126" s="589"/>
      <c r="Q1126" s="589"/>
    </row>
    <row r="1127" customHeight="1" spans="6:17">
      <c r="F1127" s="589"/>
      <c r="G1127" s="589"/>
      <c r="H1127" s="589"/>
      <c r="I1127" s="589"/>
      <c r="J1127" s="589"/>
      <c r="K1127" s="589"/>
      <c r="L1127" s="589"/>
      <c r="N1127" s="589"/>
      <c r="O1127" s="589"/>
      <c r="P1127" s="589"/>
      <c r="Q1127" s="589"/>
    </row>
    <row r="1128" customHeight="1" spans="6:17">
      <c r="F1128" s="589"/>
      <c r="G1128" s="589"/>
      <c r="H1128" s="589"/>
      <c r="I1128" s="589"/>
      <c r="J1128" s="589"/>
      <c r="K1128" s="589"/>
      <c r="L1128" s="589"/>
      <c r="N1128" s="589"/>
      <c r="O1128" s="589"/>
      <c r="P1128" s="589"/>
      <c r="Q1128" s="589"/>
    </row>
    <row r="1129" customHeight="1" spans="6:17">
      <c r="F1129" s="589"/>
      <c r="G1129" s="589"/>
      <c r="H1129" s="589"/>
      <c r="I1129" s="589"/>
      <c r="J1129" s="589"/>
      <c r="K1129" s="589"/>
      <c r="L1129" s="589"/>
      <c r="N1129" s="589"/>
      <c r="O1129" s="589"/>
      <c r="P1129" s="589"/>
      <c r="Q1129" s="589"/>
    </row>
    <row r="1130" customHeight="1" spans="6:17">
      <c r="F1130" s="589"/>
      <c r="G1130" s="589"/>
      <c r="H1130" s="589"/>
      <c r="I1130" s="589"/>
      <c r="J1130" s="589"/>
      <c r="K1130" s="589"/>
      <c r="L1130" s="589"/>
      <c r="N1130" s="589"/>
      <c r="O1130" s="589"/>
      <c r="P1130" s="589"/>
      <c r="Q1130" s="589"/>
    </row>
    <row r="1131" customHeight="1" spans="6:17">
      <c r="F1131" s="589"/>
      <c r="G1131" s="589"/>
      <c r="H1131" s="589"/>
      <c r="I1131" s="589"/>
      <c r="J1131" s="589"/>
      <c r="K1131" s="589"/>
      <c r="L1131" s="589"/>
      <c r="N1131" s="589"/>
      <c r="O1131" s="589"/>
      <c r="P1131" s="589"/>
      <c r="Q1131" s="589"/>
    </row>
    <row r="1132" customHeight="1" spans="6:17">
      <c r="F1132" s="589"/>
      <c r="G1132" s="589"/>
      <c r="H1132" s="589"/>
      <c r="I1132" s="589"/>
      <c r="J1132" s="589"/>
      <c r="K1132" s="589"/>
      <c r="L1132" s="589"/>
      <c r="N1132" s="589"/>
      <c r="O1132" s="589"/>
      <c r="P1132" s="589"/>
      <c r="Q1132" s="589"/>
    </row>
    <row r="1133" customHeight="1" spans="6:17">
      <c r="F1133" s="589"/>
      <c r="G1133" s="589"/>
      <c r="H1133" s="589"/>
      <c r="I1133" s="589"/>
      <c r="J1133" s="589"/>
      <c r="K1133" s="589"/>
      <c r="L1133" s="589"/>
      <c r="N1133" s="589"/>
      <c r="O1133" s="589"/>
      <c r="P1133" s="589"/>
      <c r="Q1133" s="589"/>
    </row>
    <row r="1134" customHeight="1" spans="6:17">
      <c r="F1134" s="589"/>
      <c r="G1134" s="589"/>
      <c r="H1134" s="589"/>
      <c r="I1134" s="589"/>
      <c r="J1134" s="589"/>
      <c r="K1134" s="589"/>
      <c r="L1134" s="589"/>
      <c r="N1134" s="589"/>
      <c r="O1134" s="589"/>
      <c r="P1134" s="589"/>
      <c r="Q1134" s="589"/>
    </row>
    <row r="1135" customHeight="1" spans="6:17">
      <c r="F1135" s="589"/>
      <c r="G1135" s="589"/>
      <c r="H1135" s="589"/>
      <c r="I1135" s="589"/>
      <c r="J1135" s="589"/>
      <c r="K1135" s="589"/>
      <c r="L1135" s="589"/>
      <c r="N1135" s="589"/>
      <c r="O1135" s="589"/>
      <c r="P1135" s="589"/>
      <c r="Q1135" s="589"/>
    </row>
    <row r="1136" customHeight="1" spans="6:17">
      <c r="F1136" s="589"/>
      <c r="G1136" s="589"/>
      <c r="H1136" s="589"/>
      <c r="I1136" s="589"/>
      <c r="J1136" s="589"/>
      <c r="K1136" s="589"/>
      <c r="L1136" s="589"/>
      <c r="N1136" s="589"/>
      <c r="O1136" s="589"/>
      <c r="P1136" s="589"/>
      <c r="Q1136" s="589"/>
    </row>
    <row r="1137" customHeight="1" spans="6:17">
      <c r="F1137" s="589"/>
      <c r="G1137" s="589"/>
      <c r="H1137" s="589"/>
      <c r="I1137" s="589"/>
      <c r="J1137" s="589"/>
      <c r="K1137" s="589"/>
      <c r="L1137" s="589"/>
      <c r="N1137" s="589"/>
      <c r="O1137" s="589"/>
      <c r="P1137" s="589"/>
      <c r="Q1137" s="589"/>
    </row>
    <row r="1138" customHeight="1" spans="6:17">
      <c r="F1138" s="589"/>
      <c r="G1138" s="589"/>
      <c r="H1138" s="589"/>
      <c r="I1138" s="589"/>
      <c r="J1138" s="589"/>
      <c r="K1138" s="589"/>
      <c r="L1138" s="589"/>
      <c r="N1138" s="589"/>
      <c r="O1138" s="589"/>
      <c r="P1138" s="589"/>
      <c r="Q1138" s="589"/>
    </row>
    <row r="1139" customHeight="1" spans="6:17">
      <c r="F1139" s="589"/>
      <c r="G1139" s="589"/>
      <c r="H1139" s="589"/>
      <c r="I1139" s="589"/>
      <c r="J1139" s="589"/>
      <c r="K1139" s="589"/>
      <c r="L1139" s="589"/>
      <c r="N1139" s="589"/>
      <c r="O1139" s="589"/>
      <c r="P1139" s="589"/>
      <c r="Q1139" s="589"/>
    </row>
    <row r="1140" customHeight="1" spans="6:17">
      <c r="F1140" s="589"/>
      <c r="G1140" s="589"/>
      <c r="H1140" s="589"/>
      <c r="I1140" s="589"/>
      <c r="J1140" s="589"/>
      <c r="K1140" s="589"/>
      <c r="L1140" s="589"/>
      <c r="N1140" s="589"/>
      <c r="O1140" s="589"/>
      <c r="P1140" s="589"/>
      <c r="Q1140" s="589"/>
    </row>
    <row r="1141" customHeight="1" spans="6:17">
      <c r="F1141" s="589"/>
      <c r="G1141" s="589"/>
      <c r="H1141" s="589"/>
      <c r="I1141" s="589"/>
      <c r="J1141" s="589"/>
      <c r="K1141" s="589"/>
      <c r="L1141" s="589"/>
      <c r="N1141" s="589"/>
      <c r="O1141" s="589"/>
      <c r="P1141" s="589"/>
      <c r="Q1141" s="589"/>
    </row>
    <row r="1142" customHeight="1" spans="6:17">
      <c r="F1142" s="589"/>
      <c r="G1142" s="589"/>
      <c r="H1142" s="589"/>
      <c r="I1142" s="589"/>
      <c r="J1142" s="589"/>
      <c r="K1142" s="589"/>
      <c r="L1142" s="589"/>
      <c r="N1142" s="589"/>
      <c r="O1142" s="589"/>
      <c r="P1142" s="589"/>
      <c r="Q1142" s="589"/>
    </row>
    <row r="1143" customHeight="1" spans="6:17">
      <c r="F1143" s="589"/>
      <c r="G1143" s="589"/>
      <c r="H1143" s="589"/>
      <c r="I1143" s="589"/>
      <c r="J1143" s="589"/>
      <c r="K1143" s="589"/>
      <c r="L1143" s="589"/>
      <c r="N1143" s="589"/>
      <c r="O1143" s="589"/>
      <c r="P1143" s="589"/>
      <c r="Q1143" s="589"/>
    </row>
    <row r="1144" customHeight="1" spans="6:17">
      <c r="F1144" s="589"/>
      <c r="G1144" s="589"/>
      <c r="H1144" s="589"/>
      <c r="I1144" s="589"/>
      <c r="J1144" s="589"/>
      <c r="K1144" s="589"/>
      <c r="L1144" s="589"/>
      <c r="N1144" s="589"/>
      <c r="O1144" s="589"/>
      <c r="P1144" s="589"/>
      <c r="Q1144" s="589"/>
    </row>
    <row r="1145" customHeight="1" spans="6:17">
      <c r="F1145" s="589"/>
      <c r="G1145" s="589"/>
      <c r="H1145" s="589"/>
      <c r="I1145" s="589"/>
      <c r="J1145" s="589"/>
      <c r="K1145" s="589"/>
      <c r="L1145" s="589"/>
      <c r="N1145" s="589"/>
      <c r="O1145" s="589"/>
      <c r="P1145" s="589"/>
      <c r="Q1145" s="589"/>
    </row>
    <row r="1146" customHeight="1" spans="6:17">
      <c r="F1146" s="589"/>
      <c r="G1146" s="589"/>
      <c r="H1146" s="589"/>
      <c r="I1146" s="589"/>
      <c r="J1146" s="589"/>
      <c r="K1146" s="589"/>
      <c r="L1146" s="589"/>
      <c r="N1146" s="589"/>
      <c r="O1146" s="589"/>
      <c r="P1146" s="589"/>
      <c r="Q1146" s="589"/>
    </row>
    <row r="1147" customHeight="1" spans="6:17">
      <c r="F1147" s="589"/>
      <c r="G1147" s="589"/>
      <c r="H1147" s="589"/>
      <c r="I1147" s="589"/>
      <c r="J1147" s="589"/>
      <c r="K1147" s="589"/>
      <c r="L1147" s="589"/>
      <c r="N1147" s="589"/>
      <c r="O1147" s="589"/>
      <c r="P1147" s="589"/>
      <c r="Q1147" s="589"/>
    </row>
    <row r="1148" customHeight="1" spans="6:17">
      <c r="F1148" s="589"/>
      <c r="G1148" s="589"/>
      <c r="H1148" s="589"/>
      <c r="I1148" s="589"/>
      <c r="J1148" s="589"/>
      <c r="K1148" s="589"/>
      <c r="L1148" s="589"/>
      <c r="N1148" s="589"/>
      <c r="O1148" s="589"/>
      <c r="P1148" s="589"/>
      <c r="Q1148" s="589"/>
    </row>
    <row r="1149" customHeight="1" spans="6:17">
      <c r="F1149" s="589"/>
      <c r="G1149" s="589"/>
      <c r="H1149" s="589"/>
      <c r="I1149" s="589"/>
      <c r="J1149" s="589"/>
      <c r="K1149" s="589"/>
      <c r="L1149" s="589"/>
      <c r="N1149" s="589"/>
      <c r="O1149" s="589"/>
      <c r="P1149" s="589"/>
      <c r="Q1149" s="589"/>
    </row>
    <row r="1150" customHeight="1" spans="6:17">
      <c r="F1150" s="589"/>
      <c r="G1150" s="589"/>
      <c r="H1150" s="589"/>
      <c r="I1150" s="589"/>
      <c r="J1150" s="589"/>
      <c r="K1150" s="589"/>
      <c r="L1150" s="589"/>
      <c r="N1150" s="589"/>
      <c r="O1150" s="589"/>
      <c r="P1150" s="589"/>
      <c r="Q1150" s="589"/>
    </row>
    <row r="1151" customHeight="1" spans="6:17">
      <c r="F1151" s="589"/>
      <c r="G1151" s="589"/>
      <c r="H1151" s="589"/>
      <c r="I1151" s="589"/>
      <c r="J1151" s="589"/>
      <c r="K1151" s="589"/>
      <c r="L1151" s="589"/>
      <c r="N1151" s="589"/>
      <c r="O1151" s="589"/>
      <c r="P1151" s="589"/>
      <c r="Q1151" s="589"/>
    </row>
    <row r="1152" customHeight="1" spans="6:17">
      <c r="F1152" s="589"/>
      <c r="G1152" s="589"/>
      <c r="H1152" s="589"/>
      <c r="I1152" s="589"/>
      <c r="J1152" s="589"/>
      <c r="K1152" s="589"/>
      <c r="L1152" s="589"/>
      <c r="N1152" s="589"/>
      <c r="O1152" s="589"/>
      <c r="P1152" s="589"/>
      <c r="Q1152" s="589"/>
    </row>
    <row r="1153" customHeight="1" spans="6:17">
      <c r="F1153" s="589"/>
      <c r="G1153" s="589"/>
      <c r="H1153" s="589"/>
      <c r="I1153" s="589"/>
      <c r="J1153" s="589"/>
      <c r="K1153" s="589"/>
      <c r="L1153" s="589"/>
      <c r="N1153" s="589"/>
      <c r="O1153" s="589"/>
      <c r="P1153" s="589"/>
      <c r="Q1153" s="589"/>
    </row>
    <row r="1154" customHeight="1" spans="6:17">
      <c r="F1154" s="589"/>
      <c r="G1154" s="589"/>
      <c r="H1154" s="589"/>
      <c r="I1154" s="589"/>
      <c r="J1154" s="589"/>
      <c r="K1154" s="589"/>
      <c r="L1154" s="589"/>
      <c r="N1154" s="589"/>
      <c r="O1154" s="589"/>
      <c r="P1154" s="589"/>
      <c r="Q1154" s="589"/>
    </row>
    <row r="1155" customHeight="1" spans="6:17">
      <c r="F1155" s="589"/>
      <c r="G1155" s="589"/>
      <c r="H1155" s="589"/>
      <c r="I1155" s="589"/>
      <c r="J1155" s="589"/>
      <c r="K1155" s="589"/>
      <c r="L1155" s="589"/>
      <c r="N1155" s="589"/>
      <c r="O1155" s="589"/>
      <c r="P1155" s="589"/>
      <c r="Q1155" s="589"/>
    </row>
    <row r="1156" customHeight="1" spans="6:17">
      <c r="F1156" s="589"/>
      <c r="G1156" s="589"/>
      <c r="H1156" s="589"/>
      <c r="I1156" s="589"/>
      <c r="J1156" s="589"/>
      <c r="K1156" s="589"/>
      <c r="L1156" s="589"/>
      <c r="N1156" s="589"/>
      <c r="O1156" s="589"/>
      <c r="P1156" s="589"/>
      <c r="Q1156" s="589"/>
    </row>
    <row r="1157" customHeight="1" spans="6:17">
      <c r="F1157" s="589"/>
      <c r="G1157" s="589"/>
      <c r="H1157" s="589"/>
      <c r="I1157" s="589"/>
      <c r="J1157" s="589"/>
      <c r="K1157" s="589"/>
      <c r="L1157" s="589"/>
      <c r="N1157" s="589"/>
      <c r="O1157" s="589"/>
      <c r="P1157" s="589"/>
      <c r="Q1157" s="589"/>
    </row>
    <row r="1158" customHeight="1" spans="6:17">
      <c r="F1158" s="589"/>
      <c r="G1158" s="589"/>
      <c r="H1158" s="589"/>
      <c r="I1158" s="589"/>
      <c r="J1158" s="589"/>
      <c r="K1158" s="589"/>
      <c r="L1158" s="589"/>
      <c r="N1158" s="589"/>
      <c r="O1158" s="589"/>
      <c r="P1158" s="589"/>
      <c r="Q1158" s="589"/>
    </row>
    <row r="1159" customHeight="1" spans="6:17">
      <c r="F1159" s="589"/>
      <c r="G1159" s="589"/>
      <c r="H1159" s="589"/>
      <c r="I1159" s="589"/>
      <c r="J1159" s="589"/>
      <c r="K1159" s="589"/>
      <c r="L1159" s="589"/>
      <c r="N1159" s="589"/>
      <c r="O1159" s="589"/>
      <c r="P1159" s="589"/>
      <c r="Q1159" s="589"/>
    </row>
    <row r="1160" customHeight="1" spans="6:17">
      <c r="F1160" s="589"/>
      <c r="G1160" s="589"/>
      <c r="H1160" s="589"/>
      <c r="I1160" s="589"/>
      <c r="J1160" s="589"/>
      <c r="K1160" s="589"/>
      <c r="L1160" s="589"/>
      <c r="N1160" s="589"/>
      <c r="O1160" s="589"/>
      <c r="P1160" s="589"/>
      <c r="Q1160" s="589"/>
    </row>
    <row r="1161" customHeight="1" spans="6:17">
      <c r="F1161" s="589"/>
      <c r="G1161" s="589"/>
      <c r="H1161" s="589"/>
      <c r="I1161" s="589"/>
      <c r="J1161" s="589"/>
      <c r="K1161" s="589"/>
      <c r="L1161" s="589"/>
      <c r="N1161" s="589"/>
      <c r="O1161" s="589"/>
      <c r="P1161" s="589"/>
      <c r="Q1161" s="589"/>
    </row>
    <row r="1162" customHeight="1" spans="6:17">
      <c r="F1162" s="589"/>
      <c r="G1162" s="589"/>
      <c r="H1162" s="589"/>
      <c r="I1162" s="589"/>
      <c r="J1162" s="589"/>
      <c r="K1162" s="589"/>
      <c r="L1162" s="589"/>
      <c r="N1162" s="589"/>
      <c r="O1162" s="589"/>
      <c r="P1162" s="589"/>
      <c r="Q1162" s="589"/>
    </row>
    <row r="1163" customHeight="1" spans="6:17">
      <c r="F1163" s="589"/>
      <c r="G1163" s="589"/>
      <c r="H1163" s="589"/>
      <c r="I1163" s="589"/>
      <c r="J1163" s="589"/>
      <c r="K1163" s="589"/>
      <c r="L1163" s="589"/>
      <c r="N1163" s="589"/>
      <c r="O1163" s="589"/>
      <c r="P1163" s="589"/>
      <c r="Q1163" s="589"/>
    </row>
    <row r="1164" customHeight="1" spans="6:17">
      <c r="F1164" s="589"/>
      <c r="G1164" s="589"/>
      <c r="H1164" s="589"/>
      <c r="I1164" s="589"/>
      <c r="J1164" s="589"/>
      <c r="K1164" s="589"/>
      <c r="L1164" s="589"/>
      <c r="N1164" s="589"/>
      <c r="O1164" s="589"/>
      <c r="P1164" s="589"/>
      <c r="Q1164" s="589"/>
    </row>
    <row r="1165" customHeight="1" spans="6:17">
      <c r="F1165" s="589"/>
      <c r="G1165" s="589"/>
      <c r="H1165" s="589"/>
      <c r="I1165" s="589"/>
      <c r="J1165" s="589"/>
      <c r="K1165" s="589"/>
      <c r="L1165" s="589"/>
      <c r="N1165" s="589"/>
      <c r="O1165" s="589"/>
      <c r="P1165" s="589"/>
      <c r="Q1165" s="589"/>
    </row>
    <row r="1166" customHeight="1" spans="6:17">
      <c r="F1166" s="589"/>
      <c r="G1166" s="589"/>
      <c r="H1166" s="589"/>
      <c r="I1166" s="589"/>
      <c r="J1166" s="589"/>
      <c r="K1166" s="589"/>
      <c r="L1166" s="589"/>
      <c r="N1166" s="589"/>
      <c r="O1166" s="589"/>
      <c r="P1166" s="589"/>
      <c r="Q1166" s="589"/>
    </row>
    <row r="1167" customHeight="1" spans="6:17">
      <c r="F1167" s="589"/>
      <c r="G1167" s="589"/>
      <c r="H1167" s="589"/>
      <c r="I1167" s="589"/>
      <c r="J1167" s="589"/>
      <c r="K1167" s="589"/>
      <c r="L1167" s="589"/>
      <c r="N1167" s="589"/>
      <c r="O1167" s="589"/>
      <c r="P1167" s="589"/>
      <c r="Q1167" s="589"/>
    </row>
    <row r="1168" customHeight="1" spans="6:17">
      <c r="F1168" s="589"/>
      <c r="G1168" s="589"/>
      <c r="H1168" s="589"/>
      <c r="I1168" s="589"/>
      <c r="J1168" s="589"/>
      <c r="K1168" s="589"/>
      <c r="L1168" s="589"/>
      <c r="N1168" s="589"/>
      <c r="O1168" s="589"/>
      <c r="P1168" s="589"/>
      <c r="Q1168" s="589"/>
    </row>
    <row r="1169" customHeight="1" spans="6:17">
      <c r="F1169" s="589"/>
      <c r="G1169" s="589"/>
      <c r="H1169" s="589"/>
      <c r="I1169" s="589"/>
      <c r="J1169" s="589"/>
      <c r="K1169" s="589"/>
      <c r="L1169" s="589"/>
      <c r="N1169" s="589"/>
      <c r="O1169" s="589"/>
      <c r="P1169" s="589"/>
      <c r="Q1169" s="589"/>
    </row>
    <row r="1170" customHeight="1" spans="6:17">
      <c r="F1170" s="589"/>
      <c r="G1170" s="589"/>
      <c r="H1170" s="589"/>
      <c r="I1170" s="589"/>
      <c r="J1170" s="589"/>
      <c r="K1170" s="589"/>
      <c r="L1170" s="589"/>
      <c r="N1170" s="589"/>
      <c r="O1170" s="589"/>
      <c r="P1170" s="589"/>
      <c r="Q1170" s="589"/>
    </row>
    <row r="1171" customHeight="1" spans="6:17">
      <c r="F1171" s="589"/>
      <c r="G1171" s="589"/>
      <c r="H1171" s="589"/>
      <c r="I1171" s="589"/>
      <c r="J1171" s="589"/>
      <c r="K1171" s="589"/>
      <c r="L1171" s="589"/>
      <c r="N1171" s="589"/>
      <c r="O1171" s="589"/>
      <c r="P1171" s="589"/>
      <c r="Q1171" s="589"/>
    </row>
    <row r="1172" customHeight="1" spans="6:17">
      <c r="F1172" s="589"/>
      <c r="G1172" s="589"/>
      <c r="H1172" s="589"/>
      <c r="I1172" s="589"/>
      <c r="J1172" s="589"/>
      <c r="K1172" s="589"/>
      <c r="L1172" s="589"/>
      <c r="N1172" s="589"/>
      <c r="O1172" s="589"/>
      <c r="P1172" s="589"/>
      <c r="Q1172" s="589"/>
    </row>
    <row r="1173" customHeight="1" spans="6:17">
      <c r="F1173" s="589"/>
      <c r="G1173" s="589"/>
      <c r="H1173" s="589"/>
      <c r="I1173" s="589"/>
      <c r="J1173" s="589"/>
      <c r="K1173" s="589"/>
      <c r="L1173" s="589"/>
      <c r="N1173" s="589"/>
      <c r="O1173" s="589"/>
      <c r="P1173" s="589"/>
      <c r="Q1173" s="589"/>
    </row>
    <row r="1174" customHeight="1" spans="6:17">
      <c r="F1174" s="589"/>
      <c r="G1174" s="589"/>
      <c r="H1174" s="589"/>
      <c r="I1174" s="589"/>
      <c r="J1174" s="589"/>
      <c r="K1174" s="589"/>
      <c r="L1174" s="589"/>
      <c r="N1174" s="589"/>
      <c r="O1174" s="589"/>
      <c r="P1174" s="589"/>
      <c r="Q1174" s="589"/>
    </row>
    <row r="1175" customHeight="1" spans="6:17">
      <c r="F1175" s="589"/>
      <c r="G1175" s="589"/>
      <c r="H1175" s="589"/>
      <c r="I1175" s="589"/>
      <c r="J1175" s="589"/>
      <c r="K1175" s="589"/>
      <c r="L1175" s="589"/>
      <c r="N1175" s="589"/>
      <c r="O1175" s="589"/>
      <c r="P1175" s="589"/>
      <c r="Q1175" s="589"/>
    </row>
    <row r="1176" customHeight="1" spans="6:17">
      <c r="F1176" s="589"/>
      <c r="G1176" s="589"/>
      <c r="H1176" s="589"/>
      <c r="I1176" s="589"/>
      <c r="J1176" s="589"/>
      <c r="K1176" s="589"/>
      <c r="L1176" s="589"/>
      <c r="N1176" s="589"/>
      <c r="O1176" s="589"/>
      <c r="P1176" s="589"/>
      <c r="Q1176" s="589"/>
    </row>
    <row r="1177" customHeight="1" spans="6:17">
      <c r="F1177" s="589"/>
      <c r="G1177" s="589"/>
      <c r="H1177" s="589"/>
      <c r="I1177" s="589"/>
      <c r="J1177" s="589"/>
      <c r="K1177" s="589"/>
      <c r="L1177" s="589"/>
      <c r="N1177" s="589"/>
      <c r="O1177" s="589"/>
      <c r="P1177" s="589"/>
      <c r="Q1177" s="589"/>
    </row>
    <row r="1178" customHeight="1" spans="6:17">
      <c r="F1178" s="589"/>
      <c r="G1178" s="589"/>
      <c r="H1178" s="589"/>
      <c r="I1178" s="589"/>
      <c r="J1178" s="589"/>
      <c r="K1178" s="589"/>
      <c r="L1178" s="589"/>
      <c r="N1178" s="589"/>
      <c r="O1178" s="589"/>
      <c r="P1178" s="589"/>
      <c r="Q1178" s="589"/>
    </row>
    <row r="1179" customHeight="1" spans="6:17">
      <c r="F1179" s="589"/>
      <c r="G1179" s="589"/>
      <c r="H1179" s="589"/>
      <c r="I1179" s="589"/>
      <c r="J1179" s="589"/>
      <c r="K1179" s="589"/>
      <c r="L1179" s="589"/>
      <c r="N1179" s="589"/>
      <c r="O1179" s="589"/>
      <c r="P1179" s="589"/>
      <c r="Q1179" s="589"/>
    </row>
    <row r="1180" customHeight="1" spans="6:17">
      <c r="F1180" s="589"/>
      <c r="G1180" s="589"/>
      <c r="H1180" s="589"/>
      <c r="I1180" s="589"/>
      <c r="J1180" s="589"/>
      <c r="K1180" s="589"/>
      <c r="L1180" s="589"/>
      <c r="N1180" s="589"/>
      <c r="O1180" s="589"/>
      <c r="P1180" s="589"/>
      <c r="Q1180" s="589"/>
    </row>
    <row r="1181" customHeight="1" spans="6:17">
      <c r="F1181" s="589"/>
      <c r="G1181" s="589"/>
      <c r="H1181" s="589"/>
      <c r="I1181" s="589"/>
      <c r="J1181" s="589"/>
      <c r="K1181" s="589"/>
      <c r="L1181" s="589"/>
      <c r="N1181" s="589"/>
      <c r="O1181" s="589"/>
      <c r="P1181" s="589"/>
      <c r="Q1181" s="589"/>
    </row>
    <row r="1182" customHeight="1" spans="6:17">
      <c r="F1182" s="589"/>
      <c r="G1182" s="589"/>
      <c r="H1182" s="589"/>
      <c r="I1182" s="589"/>
      <c r="J1182" s="589"/>
      <c r="K1182" s="589"/>
      <c r="L1182" s="589"/>
      <c r="N1182" s="589"/>
      <c r="O1182" s="589"/>
      <c r="P1182" s="589"/>
      <c r="Q1182" s="589"/>
    </row>
    <row r="1183" customHeight="1" spans="6:17">
      <c r="F1183" s="589"/>
      <c r="G1183" s="589"/>
      <c r="H1183" s="589"/>
      <c r="I1183" s="589"/>
      <c r="J1183" s="589"/>
      <c r="K1183" s="589"/>
      <c r="L1183" s="589"/>
      <c r="N1183" s="589"/>
      <c r="O1183" s="589"/>
      <c r="P1183" s="589"/>
      <c r="Q1183" s="589"/>
    </row>
    <row r="1184" customHeight="1" spans="6:17">
      <c r="F1184" s="589"/>
      <c r="G1184" s="589"/>
      <c r="H1184" s="589"/>
      <c r="I1184" s="589"/>
      <c r="J1184" s="589"/>
      <c r="K1184" s="589"/>
      <c r="L1184" s="589"/>
      <c r="N1184" s="589"/>
      <c r="O1184" s="589"/>
      <c r="P1184" s="589"/>
      <c r="Q1184" s="589"/>
    </row>
    <row r="1185" customHeight="1" spans="6:17">
      <c r="F1185" s="589"/>
      <c r="G1185" s="589"/>
      <c r="H1185" s="589"/>
      <c r="I1185" s="589"/>
      <c r="J1185" s="589"/>
      <c r="K1185" s="589"/>
      <c r="L1185" s="589"/>
      <c r="N1185" s="589"/>
      <c r="O1185" s="589"/>
      <c r="P1185" s="589"/>
      <c r="Q1185" s="589"/>
    </row>
    <row r="1186" customHeight="1" spans="6:17">
      <c r="F1186" s="589"/>
      <c r="G1186" s="589"/>
      <c r="H1186" s="589"/>
      <c r="I1186" s="589"/>
      <c r="J1186" s="589"/>
      <c r="K1186" s="589"/>
      <c r="L1186" s="589"/>
      <c r="N1186" s="589"/>
      <c r="O1186" s="589"/>
      <c r="P1186" s="589"/>
      <c r="Q1186" s="589"/>
    </row>
    <row r="1187" customHeight="1" spans="6:17">
      <c r="F1187" s="589"/>
      <c r="G1187" s="589"/>
      <c r="H1187" s="589"/>
      <c r="I1187" s="589"/>
      <c r="J1187" s="589"/>
      <c r="K1187" s="589"/>
      <c r="L1187" s="589"/>
      <c r="N1187" s="589"/>
      <c r="O1187" s="589"/>
      <c r="P1187" s="589"/>
      <c r="Q1187" s="589"/>
    </row>
    <row r="1188" customHeight="1" spans="6:17">
      <c r="F1188" s="589"/>
      <c r="G1188" s="589"/>
      <c r="H1188" s="589"/>
      <c r="I1188" s="589"/>
      <c r="J1188" s="589"/>
      <c r="K1188" s="589"/>
      <c r="L1188" s="589"/>
      <c r="N1188" s="589"/>
      <c r="O1188" s="589"/>
      <c r="P1188" s="589"/>
      <c r="Q1188" s="589"/>
    </row>
    <row r="1189" customHeight="1" spans="6:17">
      <c r="F1189" s="589"/>
      <c r="G1189" s="589"/>
      <c r="H1189" s="589"/>
      <c r="I1189" s="589"/>
      <c r="J1189" s="589"/>
      <c r="K1189" s="589"/>
      <c r="L1189" s="589"/>
      <c r="N1189" s="589"/>
      <c r="O1189" s="589"/>
      <c r="P1189" s="589"/>
      <c r="Q1189" s="589"/>
    </row>
    <row r="1190" customHeight="1" spans="6:17">
      <c r="F1190" s="589"/>
      <c r="G1190" s="589"/>
      <c r="H1190" s="589"/>
      <c r="I1190" s="589"/>
      <c r="J1190" s="589"/>
      <c r="K1190" s="589"/>
      <c r="L1190" s="589"/>
      <c r="N1190" s="589"/>
      <c r="O1190" s="589"/>
      <c r="P1190" s="589"/>
      <c r="Q1190" s="589"/>
    </row>
    <row r="1191" customHeight="1" spans="6:17">
      <c r="F1191" s="589"/>
      <c r="G1191" s="589"/>
      <c r="H1191" s="589"/>
      <c r="I1191" s="589"/>
      <c r="J1191" s="589"/>
      <c r="K1191" s="589"/>
      <c r="L1191" s="589"/>
      <c r="N1191" s="589"/>
      <c r="O1191" s="589"/>
      <c r="P1191" s="589"/>
      <c r="Q1191" s="589"/>
    </row>
    <row r="1192" customHeight="1" spans="6:17">
      <c r="F1192" s="589"/>
      <c r="G1192" s="589"/>
      <c r="H1192" s="589"/>
      <c r="I1192" s="589"/>
      <c r="J1192" s="589"/>
      <c r="K1192" s="589"/>
      <c r="L1192" s="589"/>
      <c r="N1192" s="589"/>
      <c r="O1192" s="589"/>
      <c r="P1192" s="589"/>
      <c r="Q1192" s="589"/>
    </row>
    <row r="1193" customHeight="1" spans="6:17">
      <c r="F1193" s="589"/>
      <c r="G1193" s="589"/>
      <c r="H1193" s="589"/>
      <c r="I1193" s="589"/>
      <c r="J1193" s="589"/>
      <c r="K1193" s="589"/>
      <c r="L1193" s="589"/>
      <c r="N1193" s="589"/>
      <c r="O1193" s="589"/>
      <c r="P1193" s="589"/>
      <c r="Q1193" s="589"/>
    </row>
    <row r="1194" customHeight="1" spans="6:17">
      <c r="F1194" s="589"/>
      <c r="G1194" s="589"/>
      <c r="H1194" s="589"/>
      <c r="I1194" s="589"/>
      <c r="J1194" s="589"/>
      <c r="K1194" s="589"/>
      <c r="L1194" s="589"/>
      <c r="N1194" s="589"/>
      <c r="O1194" s="589"/>
      <c r="P1194" s="589"/>
      <c r="Q1194" s="589"/>
    </row>
    <row r="1195" customHeight="1" spans="6:17">
      <c r="F1195" s="589"/>
      <c r="G1195" s="589"/>
      <c r="H1195" s="589"/>
      <c r="I1195" s="589"/>
      <c r="J1195" s="589"/>
      <c r="K1195" s="589"/>
      <c r="L1195" s="589"/>
      <c r="N1195" s="589"/>
      <c r="O1195" s="589"/>
      <c r="P1195" s="589"/>
      <c r="Q1195" s="589"/>
    </row>
    <row r="1196" customHeight="1" spans="6:17">
      <c r="F1196" s="589"/>
      <c r="G1196" s="589"/>
      <c r="H1196" s="589"/>
      <c r="I1196" s="589"/>
      <c r="J1196" s="589"/>
      <c r="K1196" s="589"/>
      <c r="L1196" s="589"/>
      <c r="N1196" s="589"/>
      <c r="O1196" s="589"/>
      <c r="P1196" s="589"/>
      <c r="Q1196" s="589"/>
    </row>
    <row r="1197" customHeight="1" spans="6:17">
      <c r="F1197" s="589"/>
      <c r="G1197" s="589"/>
      <c r="H1197" s="589"/>
      <c r="I1197" s="589"/>
      <c r="J1197" s="589"/>
      <c r="K1197" s="589"/>
      <c r="L1197" s="589"/>
      <c r="N1197" s="589"/>
      <c r="O1197" s="589"/>
      <c r="P1197" s="589"/>
      <c r="Q1197" s="589"/>
    </row>
    <row r="1198" customHeight="1" spans="6:17">
      <c r="F1198" s="589"/>
      <c r="G1198" s="589"/>
      <c r="H1198" s="589"/>
      <c r="I1198" s="589"/>
      <c r="J1198" s="589"/>
      <c r="K1198" s="589"/>
      <c r="L1198" s="589"/>
      <c r="N1198" s="589"/>
      <c r="O1198" s="589"/>
      <c r="P1198" s="589"/>
      <c r="Q1198" s="589"/>
    </row>
    <row r="1199" customHeight="1" spans="6:17">
      <c r="F1199" s="589"/>
      <c r="G1199" s="589"/>
      <c r="H1199" s="589"/>
      <c r="I1199" s="589"/>
      <c r="J1199" s="589"/>
      <c r="K1199" s="589"/>
      <c r="L1199" s="589"/>
      <c r="N1199" s="589"/>
      <c r="O1199" s="589"/>
      <c r="P1199" s="589"/>
      <c r="Q1199" s="589"/>
    </row>
    <row r="1200" customHeight="1" spans="6:17">
      <c r="F1200" s="589"/>
      <c r="G1200" s="589"/>
      <c r="H1200" s="589"/>
      <c r="I1200" s="589"/>
      <c r="J1200" s="589"/>
      <c r="K1200" s="589"/>
      <c r="L1200" s="589"/>
      <c r="N1200" s="589"/>
      <c r="O1200" s="589"/>
      <c r="P1200" s="589"/>
      <c r="Q1200" s="589"/>
    </row>
    <row r="1201" customHeight="1" spans="6:17">
      <c r="F1201" s="589"/>
      <c r="G1201" s="589"/>
      <c r="H1201" s="589"/>
      <c r="I1201" s="589"/>
      <c r="J1201" s="589"/>
      <c r="K1201" s="589"/>
      <c r="L1201" s="589"/>
      <c r="N1201" s="589"/>
      <c r="O1201" s="589"/>
      <c r="P1201" s="589"/>
      <c r="Q1201" s="589"/>
    </row>
    <row r="1202" customHeight="1" spans="6:17">
      <c r="F1202" s="589"/>
      <c r="G1202" s="589"/>
      <c r="H1202" s="589"/>
      <c r="I1202" s="589"/>
      <c r="J1202" s="589"/>
      <c r="K1202" s="589"/>
      <c r="L1202" s="589"/>
      <c r="N1202" s="589"/>
      <c r="O1202" s="589"/>
      <c r="P1202" s="589"/>
      <c r="Q1202" s="589"/>
    </row>
    <row r="1203" customHeight="1" spans="6:17">
      <c r="F1203" s="589"/>
      <c r="G1203" s="589"/>
      <c r="H1203" s="589"/>
      <c r="I1203" s="589"/>
      <c r="J1203" s="589"/>
      <c r="K1203" s="589"/>
      <c r="L1203" s="589"/>
      <c r="N1203" s="589"/>
      <c r="O1203" s="589"/>
      <c r="P1203" s="589"/>
      <c r="Q1203" s="589"/>
    </row>
    <row r="1204" customHeight="1" spans="6:17">
      <c r="F1204" s="589"/>
      <c r="G1204" s="589"/>
      <c r="H1204" s="589"/>
      <c r="I1204" s="589"/>
      <c r="J1204" s="589"/>
      <c r="K1204" s="589"/>
      <c r="L1204" s="589"/>
      <c r="N1204" s="589"/>
      <c r="O1204" s="589"/>
      <c r="P1204" s="589"/>
      <c r="Q1204" s="589"/>
    </row>
    <row r="1205" customHeight="1" spans="6:17">
      <c r="F1205" s="589"/>
      <c r="G1205" s="589"/>
      <c r="H1205" s="589"/>
      <c r="I1205" s="589"/>
      <c r="J1205" s="589"/>
      <c r="K1205" s="589"/>
      <c r="L1205" s="589"/>
      <c r="N1205" s="589"/>
      <c r="O1205" s="589"/>
      <c r="P1205" s="589"/>
      <c r="Q1205" s="589"/>
    </row>
    <row r="1206" customHeight="1" spans="6:17">
      <c r="F1206" s="589"/>
      <c r="G1206" s="589"/>
      <c r="H1206" s="589"/>
      <c r="I1206" s="589"/>
      <c r="J1206" s="589"/>
      <c r="K1206" s="589"/>
      <c r="L1206" s="589"/>
      <c r="N1206" s="589"/>
      <c r="O1206" s="589"/>
      <c r="P1206" s="589"/>
      <c r="Q1206" s="589"/>
    </row>
    <row r="1207" customHeight="1" spans="6:17">
      <c r="F1207" s="589"/>
      <c r="G1207" s="589"/>
      <c r="H1207" s="589"/>
      <c r="I1207" s="589"/>
      <c r="J1207" s="589"/>
      <c r="K1207" s="589"/>
      <c r="L1207" s="589"/>
      <c r="N1207" s="589"/>
      <c r="O1207" s="589"/>
      <c r="P1207" s="589"/>
      <c r="Q1207" s="589"/>
    </row>
    <row r="1208" customHeight="1" spans="6:17">
      <c r="F1208" s="589"/>
      <c r="G1208" s="589"/>
      <c r="H1208" s="589"/>
      <c r="I1208" s="589"/>
      <c r="J1208" s="589"/>
      <c r="K1208" s="589"/>
      <c r="L1208" s="589"/>
      <c r="N1208" s="589"/>
      <c r="O1208" s="589"/>
      <c r="P1208" s="589"/>
      <c r="Q1208" s="589"/>
    </row>
    <row r="1209" customHeight="1" spans="6:17">
      <c r="F1209" s="589"/>
      <c r="G1209" s="589"/>
      <c r="H1209" s="589"/>
      <c r="I1209" s="589"/>
      <c r="J1209" s="589"/>
      <c r="K1209" s="589"/>
      <c r="L1209" s="589"/>
      <c r="N1209" s="589"/>
      <c r="O1209" s="589"/>
      <c r="P1209" s="589"/>
      <c r="Q1209" s="589"/>
    </row>
    <row r="1210" customHeight="1" spans="6:17">
      <c r="F1210" s="589"/>
      <c r="G1210" s="589"/>
      <c r="H1210" s="589"/>
      <c r="I1210" s="589"/>
      <c r="J1210" s="589"/>
      <c r="K1210" s="589"/>
      <c r="L1210" s="589"/>
      <c r="N1210" s="589"/>
      <c r="O1210" s="589"/>
      <c r="P1210" s="589"/>
      <c r="Q1210" s="589"/>
    </row>
    <row r="1211" customHeight="1" spans="6:17">
      <c r="F1211" s="589"/>
      <c r="G1211" s="589"/>
      <c r="H1211" s="589"/>
      <c r="I1211" s="589"/>
      <c r="J1211" s="589"/>
      <c r="K1211" s="589"/>
      <c r="L1211" s="589"/>
      <c r="N1211" s="589"/>
      <c r="O1211" s="589"/>
      <c r="P1211" s="589"/>
      <c r="Q1211" s="589"/>
    </row>
    <row r="1212" customHeight="1" spans="6:17">
      <c r="F1212" s="589"/>
      <c r="G1212" s="589"/>
      <c r="H1212" s="589"/>
      <c r="I1212" s="589"/>
      <c r="J1212" s="589"/>
      <c r="K1212" s="589"/>
      <c r="L1212" s="589"/>
      <c r="N1212" s="589"/>
      <c r="O1212" s="589"/>
      <c r="P1212" s="589"/>
      <c r="Q1212" s="589"/>
    </row>
    <row r="1213" customHeight="1" spans="6:17">
      <c r="F1213" s="589"/>
      <c r="G1213" s="589"/>
      <c r="H1213" s="589"/>
      <c r="I1213" s="589"/>
      <c r="J1213" s="589"/>
      <c r="K1213" s="589"/>
      <c r="L1213" s="589"/>
      <c r="N1213" s="589"/>
      <c r="O1213" s="589"/>
      <c r="P1213" s="589"/>
      <c r="Q1213" s="589"/>
    </row>
    <row r="1214" customHeight="1" spans="6:17">
      <c r="F1214" s="589"/>
      <c r="G1214" s="589"/>
      <c r="H1214" s="589"/>
      <c r="I1214" s="589"/>
      <c r="J1214" s="589"/>
      <c r="K1214" s="589"/>
      <c r="L1214" s="589"/>
      <c r="N1214" s="589"/>
      <c r="O1214" s="589"/>
      <c r="P1214" s="589"/>
      <c r="Q1214" s="589"/>
    </row>
    <row r="1215" customHeight="1" spans="6:17">
      <c r="F1215" s="589"/>
      <c r="G1215" s="589"/>
      <c r="H1215" s="589"/>
      <c r="I1215" s="589"/>
      <c r="J1215" s="589"/>
      <c r="K1215" s="589"/>
      <c r="L1215" s="589"/>
      <c r="N1215" s="589"/>
      <c r="O1215" s="589"/>
      <c r="P1215" s="589"/>
      <c r="Q1215" s="589"/>
    </row>
    <row r="1216" customHeight="1" spans="6:17">
      <c r="F1216" s="589"/>
      <c r="G1216" s="589"/>
      <c r="H1216" s="589"/>
      <c r="I1216" s="589"/>
      <c r="J1216" s="589"/>
      <c r="K1216" s="589"/>
      <c r="L1216" s="589"/>
      <c r="N1216" s="589"/>
      <c r="O1216" s="589"/>
      <c r="P1216" s="589"/>
      <c r="Q1216" s="589"/>
    </row>
    <row r="1217" customHeight="1" spans="6:17">
      <c r="F1217" s="589"/>
      <c r="G1217" s="589"/>
      <c r="H1217" s="589"/>
      <c r="I1217" s="589"/>
      <c r="J1217" s="589"/>
      <c r="K1217" s="589"/>
      <c r="L1217" s="589"/>
      <c r="N1217" s="589"/>
      <c r="O1217" s="589"/>
      <c r="P1217" s="589"/>
      <c r="Q1217" s="589"/>
    </row>
    <row r="1218" customHeight="1" spans="6:17">
      <c r="F1218" s="589"/>
      <c r="G1218" s="589"/>
      <c r="H1218" s="589"/>
      <c r="I1218" s="589"/>
      <c r="J1218" s="589"/>
      <c r="K1218" s="589"/>
      <c r="L1218" s="589"/>
      <c r="N1218" s="589"/>
      <c r="O1218" s="589"/>
      <c r="P1218" s="589"/>
      <c r="Q1218" s="589"/>
    </row>
    <row r="1219" customHeight="1" spans="6:17">
      <c r="F1219" s="589"/>
      <c r="G1219" s="589"/>
      <c r="H1219" s="589"/>
      <c r="I1219" s="589"/>
      <c r="J1219" s="589"/>
      <c r="K1219" s="589"/>
      <c r="L1219" s="589"/>
      <c r="N1219" s="589"/>
      <c r="O1219" s="589"/>
      <c r="P1219" s="589"/>
      <c r="Q1219" s="589"/>
    </row>
    <row r="1220" customHeight="1" spans="6:17">
      <c r="F1220" s="589"/>
      <c r="G1220" s="589"/>
      <c r="H1220" s="589"/>
      <c r="I1220" s="589"/>
      <c r="J1220" s="589"/>
      <c r="K1220" s="589"/>
      <c r="L1220" s="589"/>
      <c r="N1220" s="589"/>
      <c r="O1220" s="589"/>
      <c r="P1220" s="589"/>
      <c r="Q1220" s="589"/>
    </row>
    <row r="1221" customHeight="1" spans="6:17">
      <c r="F1221" s="589"/>
      <c r="G1221" s="589"/>
      <c r="H1221" s="589"/>
      <c r="I1221" s="589"/>
      <c r="J1221" s="589"/>
      <c r="K1221" s="589"/>
      <c r="L1221" s="589"/>
      <c r="N1221" s="589"/>
      <c r="O1221" s="589"/>
      <c r="P1221" s="589"/>
      <c r="Q1221" s="589"/>
    </row>
    <row r="1222" customHeight="1" spans="6:17">
      <c r="F1222" s="589"/>
      <c r="G1222" s="589"/>
      <c r="H1222" s="589"/>
      <c r="I1222" s="589"/>
      <c r="J1222" s="589"/>
      <c r="K1222" s="589"/>
      <c r="L1222" s="589"/>
      <c r="N1222" s="589"/>
      <c r="O1222" s="589"/>
      <c r="P1222" s="589"/>
      <c r="Q1222" s="589"/>
    </row>
    <row r="1223" customHeight="1" spans="6:17">
      <c r="F1223" s="589"/>
      <c r="G1223" s="589"/>
      <c r="H1223" s="589"/>
      <c r="I1223" s="589"/>
      <c r="J1223" s="589"/>
      <c r="K1223" s="589"/>
      <c r="L1223" s="589"/>
      <c r="N1223" s="589"/>
      <c r="O1223" s="589"/>
      <c r="P1223" s="589"/>
      <c r="Q1223" s="589"/>
    </row>
    <row r="1224" customHeight="1" spans="6:17">
      <c r="F1224" s="589"/>
      <c r="G1224" s="589"/>
      <c r="H1224" s="589"/>
      <c r="I1224" s="589"/>
      <c r="J1224" s="589"/>
      <c r="K1224" s="589"/>
      <c r="L1224" s="589"/>
      <c r="N1224" s="589"/>
      <c r="O1224" s="589"/>
      <c r="P1224" s="589"/>
      <c r="Q1224" s="589"/>
    </row>
    <row r="1225" customHeight="1" spans="6:17">
      <c r="F1225" s="589"/>
      <c r="G1225" s="589"/>
      <c r="H1225" s="589"/>
      <c r="I1225" s="589"/>
      <c r="J1225" s="589"/>
      <c r="K1225" s="589"/>
      <c r="L1225" s="589"/>
      <c r="N1225" s="589"/>
      <c r="O1225" s="589"/>
      <c r="P1225" s="589"/>
      <c r="Q1225" s="589"/>
    </row>
    <row r="1226" customHeight="1" spans="6:17">
      <c r="F1226" s="589"/>
      <c r="G1226" s="589"/>
      <c r="H1226" s="589"/>
      <c r="I1226" s="589"/>
      <c r="J1226" s="589"/>
      <c r="K1226" s="589"/>
      <c r="L1226" s="589"/>
      <c r="N1226" s="589"/>
      <c r="O1226" s="589"/>
      <c r="P1226" s="589"/>
      <c r="Q1226" s="589"/>
    </row>
    <row r="1227" customHeight="1" spans="6:17">
      <c r="F1227" s="589"/>
      <c r="G1227" s="589"/>
      <c r="H1227" s="589"/>
      <c r="I1227" s="589"/>
      <c r="J1227" s="589"/>
      <c r="K1227" s="589"/>
      <c r="L1227" s="589"/>
      <c r="N1227" s="589"/>
      <c r="O1227" s="589"/>
      <c r="P1227" s="589"/>
      <c r="Q1227" s="589"/>
    </row>
    <row r="1228" customHeight="1" spans="6:17">
      <c r="F1228" s="589"/>
      <c r="G1228" s="589"/>
      <c r="H1228" s="589"/>
      <c r="I1228" s="589"/>
      <c r="J1228" s="589"/>
      <c r="K1228" s="589"/>
      <c r="L1228" s="589"/>
      <c r="N1228" s="589"/>
      <c r="O1228" s="589"/>
      <c r="P1228" s="589"/>
      <c r="Q1228" s="589"/>
    </row>
    <row r="1229" customHeight="1" spans="6:17">
      <c r="F1229" s="589"/>
      <c r="G1229" s="589"/>
      <c r="H1229" s="589"/>
      <c r="I1229" s="589"/>
      <c r="J1229" s="589"/>
      <c r="K1229" s="589"/>
      <c r="L1229" s="589"/>
      <c r="N1229" s="589"/>
      <c r="O1229" s="589"/>
      <c r="P1229" s="589"/>
      <c r="Q1229" s="589"/>
    </row>
    <row r="1230" customHeight="1" spans="6:17">
      <c r="F1230" s="589"/>
      <c r="G1230" s="589"/>
      <c r="H1230" s="589"/>
      <c r="I1230" s="589"/>
      <c r="J1230" s="589"/>
      <c r="K1230" s="589"/>
      <c r="L1230" s="589"/>
      <c r="N1230" s="589"/>
      <c r="O1230" s="589"/>
      <c r="P1230" s="589"/>
      <c r="Q1230" s="589"/>
    </row>
    <row r="1231" customHeight="1" spans="6:17">
      <c r="F1231" s="589"/>
      <c r="G1231" s="589"/>
      <c r="H1231" s="589"/>
      <c r="I1231" s="589"/>
      <c r="J1231" s="589"/>
      <c r="K1231" s="589"/>
      <c r="L1231" s="589"/>
      <c r="N1231" s="589"/>
      <c r="O1231" s="589"/>
      <c r="P1231" s="589"/>
      <c r="Q1231" s="589"/>
    </row>
    <row r="1232" customHeight="1" spans="6:17">
      <c r="F1232" s="589"/>
      <c r="G1232" s="589"/>
      <c r="H1232" s="589"/>
      <c r="I1232" s="589"/>
      <c r="J1232" s="589"/>
      <c r="K1232" s="589"/>
      <c r="L1232" s="589"/>
      <c r="N1232" s="589"/>
      <c r="O1232" s="589"/>
      <c r="P1232" s="589"/>
      <c r="Q1232" s="589"/>
    </row>
    <row r="1233" customHeight="1" spans="6:17">
      <c r="F1233" s="589"/>
      <c r="G1233" s="589"/>
      <c r="H1233" s="589"/>
      <c r="I1233" s="589"/>
      <c r="J1233" s="589"/>
      <c r="K1233" s="589"/>
      <c r="L1233" s="589"/>
      <c r="N1233" s="589"/>
      <c r="O1233" s="589"/>
      <c r="P1233" s="589"/>
      <c r="Q1233" s="589"/>
    </row>
    <row r="1234" customHeight="1" spans="6:17">
      <c r="F1234" s="589"/>
      <c r="G1234" s="589"/>
      <c r="H1234" s="589"/>
      <c r="I1234" s="589"/>
      <c r="J1234" s="589"/>
      <c r="K1234" s="589"/>
      <c r="L1234" s="589"/>
      <c r="N1234" s="589"/>
      <c r="O1234" s="589"/>
      <c r="P1234" s="589"/>
      <c r="Q1234" s="589"/>
    </row>
    <row r="1235" customHeight="1" spans="6:17">
      <c r="F1235" s="589"/>
      <c r="G1235" s="589"/>
      <c r="H1235" s="589"/>
      <c r="I1235" s="589"/>
      <c r="J1235" s="589"/>
      <c r="K1235" s="589"/>
      <c r="L1235" s="589"/>
      <c r="N1235" s="589"/>
      <c r="O1235" s="589"/>
      <c r="P1235" s="589"/>
      <c r="Q1235" s="589"/>
    </row>
    <row r="1236" customHeight="1" spans="6:17">
      <c r="F1236" s="589"/>
      <c r="G1236" s="589"/>
      <c r="H1236" s="589"/>
      <c r="I1236" s="589"/>
      <c r="J1236" s="589"/>
      <c r="K1236" s="589"/>
      <c r="L1236" s="589"/>
      <c r="N1236" s="589"/>
      <c r="O1236" s="589"/>
      <c r="P1236" s="589"/>
      <c r="Q1236" s="589"/>
    </row>
    <row r="1237" customHeight="1" spans="6:17">
      <c r="F1237" s="589"/>
      <c r="G1237" s="589"/>
      <c r="H1237" s="589"/>
      <c r="I1237" s="589"/>
      <c r="J1237" s="589"/>
      <c r="K1237" s="589"/>
      <c r="L1237" s="589"/>
      <c r="N1237" s="589"/>
      <c r="O1237" s="589"/>
      <c r="P1237" s="589"/>
      <c r="Q1237" s="589"/>
    </row>
    <row r="1238" customHeight="1" spans="6:17">
      <c r="F1238" s="589"/>
      <c r="G1238" s="589"/>
      <c r="H1238" s="589"/>
      <c r="I1238" s="589"/>
      <c r="J1238" s="589"/>
      <c r="K1238" s="589"/>
      <c r="L1238" s="589"/>
      <c r="N1238" s="589"/>
      <c r="O1238" s="589"/>
      <c r="P1238" s="589"/>
      <c r="Q1238" s="589"/>
    </row>
    <row r="1239" customHeight="1" spans="6:17">
      <c r="F1239" s="589"/>
      <c r="G1239" s="589"/>
      <c r="H1239" s="589"/>
      <c r="I1239" s="589"/>
      <c r="J1239" s="589"/>
      <c r="K1239" s="589"/>
      <c r="L1239" s="589"/>
      <c r="N1239" s="589"/>
      <c r="O1239" s="589"/>
      <c r="P1239" s="589"/>
      <c r="Q1239" s="589"/>
    </row>
    <row r="1240" customHeight="1" spans="6:17">
      <c r="F1240" s="589"/>
      <c r="G1240" s="589"/>
      <c r="H1240" s="589"/>
      <c r="I1240" s="589"/>
      <c r="J1240" s="589"/>
      <c r="K1240" s="589"/>
      <c r="L1240" s="589"/>
      <c r="N1240" s="589"/>
      <c r="O1240" s="589"/>
      <c r="P1240" s="589"/>
      <c r="Q1240" s="589"/>
    </row>
    <row r="1241" customHeight="1" spans="6:17">
      <c r="F1241" s="589"/>
      <c r="G1241" s="589"/>
      <c r="H1241" s="589"/>
      <c r="I1241" s="589"/>
      <c r="J1241" s="589"/>
      <c r="K1241" s="589"/>
      <c r="L1241" s="589"/>
      <c r="N1241" s="589"/>
      <c r="O1241" s="589"/>
      <c r="P1241" s="589"/>
      <c r="Q1241" s="589"/>
    </row>
    <row r="1242" customHeight="1" spans="6:17">
      <c r="F1242" s="589"/>
      <c r="G1242" s="589"/>
      <c r="H1242" s="589"/>
      <c r="I1242" s="589"/>
      <c r="J1242" s="589"/>
      <c r="K1242" s="589"/>
      <c r="L1242" s="589"/>
      <c r="N1242" s="589"/>
      <c r="O1242" s="589"/>
      <c r="P1242" s="589"/>
      <c r="Q1242" s="589"/>
    </row>
    <row r="1243" customHeight="1" spans="6:17">
      <c r="F1243" s="589"/>
      <c r="G1243" s="589"/>
      <c r="H1243" s="589"/>
      <c r="I1243" s="589"/>
      <c r="J1243" s="589"/>
      <c r="K1243" s="589"/>
      <c r="L1243" s="589"/>
      <c r="N1243" s="589"/>
      <c r="O1243" s="589"/>
      <c r="P1243" s="589"/>
      <c r="Q1243" s="589"/>
    </row>
    <row r="1244" customHeight="1" spans="6:17">
      <c r="F1244" s="589"/>
      <c r="G1244" s="589"/>
      <c r="H1244" s="589"/>
      <c r="I1244" s="589"/>
      <c r="J1244" s="589"/>
      <c r="K1244" s="589"/>
      <c r="L1244" s="589"/>
      <c r="N1244" s="589"/>
      <c r="O1244" s="589"/>
      <c r="P1244" s="589"/>
      <c r="Q1244" s="589"/>
    </row>
    <row r="1245" customHeight="1" spans="6:17">
      <c r="F1245" s="589"/>
      <c r="G1245" s="589"/>
      <c r="H1245" s="589"/>
      <c r="I1245" s="589"/>
      <c r="J1245" s="589"/>
      <c r="K1245" s="589"/>
      <c r="L1245" s="589"/>
      <c r="N1245" s="589"/>
      <c r="O1245" s="589"/>
      <c r="P1245" s="589"/>
      <c r="Q1245" s="589"/>
    </row>
    <row r="1246" customHeight="1" spans="6:17">
      <c r="F1246" s="589"/>
      <c r="G1246" s="589"/>
      <c r="H1246" s="589"/>
      <c r="I1246" s="589"/>
      <c r="J1246" s="589"/>
      <c r="K1246" s="589"/>
      <c r="L1246" s="589"/>
      <c r="N1246" s="589"/>
      <c r="O1246" s="589"/>
      <c r="P1246" s="589"/>
      <c r="Q1246" s="589"/>
    </row>
    <row r="1247" customHeight="1" spans="6:17">
      <c r="F1247" s="589"/>
      <c r="G1247" s="589"/>
      <c r="H1247" s="589"/>
      <c r="I1247" s="589"/>
      <c r="J1247" s="589"/>
      <c r="K1247" s="589"/>
      <c r="L1247" s="589"/>
      <c r="N1247" s="589"/>
      <c r="O1247" s="589"/>
      <c r="P1247" s="589"/>
      <c r="Q1247" s="589"/>
    </row>
    <row r="1248" customHeight="1" spans="6:17">
      <c r="F1248" s="589"/>
      <c r="G1248" s="589"/>
      <c r="H1248" s="589"/>
      <c r="I1248" s="589"/>
      <c r="J1248" s="589"/>
      <c r="K1248" s="589"/>
      <c r="L1248" s="589"/>
      <c r="N1248" s="589"/>
      <c r="O1248" s="589"/>
      <c r="P1248" s="589"/>
      <c r="Q1248" s="589"/>
    </row>
    <row r="1249" customHeight="1" spans="6:17">
      <c r="F1249" s="589"/>
      <c r="G1249" s="589"/>
      <c r="H1249" s="589"/>
      <c r="I1249" s="589"/>
      <c r="J1249" s="589"/>
      <c r="K1249" s="589"/>
      <c r="L1249" s="589"/>
      <c r="N1249" s="589"/>
      <c r="O1249" s="589"/>
      <c r="P1249" s="589"/>
      <c r="Q1249" s="589"/>
    </row>
    <row r="1250" customHeight="1" spans="6:17">
      <c r="F1250" s="589"/>
      <c r="G1250" s="589"/>
      <c r="H1250" s="589"/>
      <c r="I1250" s="589"/>
      <c r="J1250" s="589"/>
      <c r="K1250" s="589"/>
      <c r="L1250" s="589"/>
      <c r="N1250" s="589"/>
      <c r="O1250" s="589"/>
      <c r="P1250" s="589"/>
      <c r="Q1250" s="589"/>
    </row>
    <row r="1251" customHeight="1" spans="6:17">
      <c r="F1251" s="589"/>
      <c r="G1251" s="589"/>
      <c r="H1251" s="589"/>
      <c r="I1251" s="589"/>
      <c r="J1251" s="589"/>
      <c r="K1251" s="589"/>
      <c r="L1251" s="589"/>
      <c r="N1251" s="589"/>
      <c r="O1251" s="589"/>
      <c r="P1251" s="589"/>
      <c r="Q1251" s="589"/>
    </row>
    <row r="1252" customHeight="1" spans="6:17">
      <c r="F1252" s="589"/>
      <c r="G1252" s="589"/>
      <c r="H1252" s="589"/>
      <c r="I1252" s="589"/>
      <c r="J1252" s="589"/>
      <c r="K1252" s="589"/>
      <c r="L1252" s="589"/>
      <c r="N1252" s="589"/>
      <c r="O1252" s="589"/>
      <c r="P1252" s="589"/>
      <c r="Q1252" s="589"/>
    </row>
    <row r="1253" customHeight="1" spans="6:17">
      <c r="F1253" s="589"/>
      <c r="G1253" s="589"/>
      <c r="H1253" s="589"/>
      <c r="I1253" s="589"/>
      <c r="J1253" s="589"/>
      <c r="K1253" s="589"/>
      <c r="L1253" s="589"/>
      <c r="N1253" s="589"/>
      <c r="O1253" s="589"/>
      <c r="P1253" s="589"/>
      <c r="Q1253" s="589"/>
    </row>
    <row r="1254" customHeight="1" spans="6:17">
      <c r="F1254" s="589"/>
      <c r="G1254" s="589"/>
      <c r="H1254" s="589"/>
      <c r="I1254" s="589"/>
      <c r="J1254" s="589"/>
      <c r="K1254" s="589"/>
      <c r="L1254" s="589"/>
      <c r="N1254" s="589"/>
      <c r="O1254" s="589"/>
      <c r="P1254" s="589"/>
      <c r="Q1254" s="589"/>
    </row>
    <row r="1255" customHeight="1" spans="6:17">
      <c r="F1255" s="589"/>
      <c r="G1255" s="589"/>
      <c r="H1255" s="589"/>
      <c r="I1255" s="589"/>
      <c r="J1255" s="589"/>
      <c r="K1255" s="589"/>
      <c r="L1255" s="589"/>
      <c r="N1255" s="589"/>
      <c r="O1255" s="589"/>
      <c r="P1255" s="589"/>
      <c r="Q1255" s="589"/>
    </row>
    <row r="1256" customHeight="1" spans="6:17">
      <c r="F1256" s="589"/>
      <c r="G1256" s="589"/>
      <c r="H1256" s="589"/>
      <c r="I1256" s="589"/>
      <c r="J1256" s="589"/>
      <c r="K1256" s="589"/>
      <c r="L1256" s="589"/>
      <c r="N1256" s="589"/>
      <c r="O1256" s="589"/>
      <c r="P1256" s="589"/>
      <c r="Q1256" s="589"/>
    </row>
    <row r="1257" customHeight="1" spans="6:17">
      <c r="F1257" s="589"/>
      <c r="G1257" s="589"/>
      <c r="H1257" s="589"/>
      <c r="I1257" s="589"/>
      <c r="J1257" s="589"/>
      <c r="K1257" s="589"/>
      <c r="L1257" s="589"/>
      <c r="N1257" s="589"/>
      <c r="O1257" s="589"/>
      <c r="P1257" s="589"/>
      <c r="Q1257" s="589"/>
    </row>
    <row r="1258" customHeight="1" spans="6:17">
      <c r="F1258" s="589"/>
      <c r="G1258" s="589"/>
      <c r="H1258" s="589"/>
      <c r="I1258" s="589"/>
      <c r="J1258" s="589"/>
      <c r="K1258" s="589"/>
      <c r="L1258" s="589"/>
      <c r="N1258" s="589"/>
      <c r="O1258" s="589"/>
      <c r="P1258" s="589"/>
      <c r="Q1258" s="589"/>
    </row>
    <row r="1259" customHeight="1" spans="6:17">
      <c r="F1259" s="589"/>
      <c r="G1259" s="589"/>
      <c r="H1259" s="589"/>
      <c r="I1259" s="589"/>
      <c r="J1259" s="589"/>
      <c r="K1259" s="589"/>
      <c r="L1259" s="589"/>
      <c r="N1259" s="589"/>
      <c r="O1259" s="589"/>
      <c r="P1259" s="589"/>
      <c r="Q1259" s="589"/>
    </row>
    <row r="1260" customHeight="1" spans="6:17">
      <c r="F1260" s="589"/>
      <c r="G1260" s="589"/>
      <c r="H1260" s="589"/>
      <c r="I1260" s="589"/>
      <c r="J1260" s="589"/>
      <c r="K1260" s="589"/>
      <c r="L1260" s="589"/>
      <c r="N1260" s="589"/>
      <c r="O1260" s="589"/>
      <c r="P1260" s="589"/>
      <c r="Q1260" s="589"/>
    </row>
    <row r="1261" customHeight="1" spans="6:17">
      <c r="F1261" s="589"/>
      <c r="G1261" s="589"/>
      <c r="H1261" s="589"/>
      <c r="I1261" s="589"/>
      <c r="J1261" s="589"/>
      <c r="K1261" s="589"/>
      <c r="L1261" s="589"/>
      <c r="N1261" s="589"/>
      <c r="O1261" s="589"/>
      <c r="P1261" s="589"/>
      <c r="Q1261" s="589"/>
    </row>
    <row r="1262" customHeight="1" spans="6:17">
      <c r="F1262" s="589"/>
      <c r="G1262" s="589"/>
      <c r="H1262" s="589"/>
      <c r="I1262" s="589"/>
      <c r="J1262" s="589"/>
      <c r="K1262" s="589"/>
      <c r="L1262" s="589"/>
      <c r="N1262" s="589"/>
      <c r="O1262" s="589"/>
      <c r="P1262" s="589"/>
      <c r="Q1262" s="589"/>
    </row>
    <row r="1263" customHeight="1" spans="6:17">
      <c r="F1263" s="589"/>
      <c r="G1263" s="589"/>
      <c r="H1263" s="589"/>
      <c r="I1263" s="589"/>
      <c r="J1263" s="589"/>
      <c r="K1263" s="589"/>
      <c r="L1263" s="589"/>
      <c r="N1263" s="589"/>
      <c r="O1263" s="589"/>
      <c r="P1263" s="589"/>
      <c r="Q1263" s="589"/>
    </row>
    <row r="1264" customHeight="1" spans="6:17">
      <c r="F1264" s="589"/>
      <c r="G1264" s="589"/>
      <c r="H1264" s="589"/>
      <c r="I1264" s="589"/>
      <c r="J1264" s="589"/>
      <c r="K1264" s="589"/>
      <c r="L1264" s="589"/>
      <c r="N1264" s="589"/>
      <c r="O1264" s="589"/>
      <c r="P1264" s="589"/>
      <c r="Q1264" s="589"/>
    </row>
    <row r="1265" customHeight="1" spans="6:17">
      <c r="F1265" s="589"/>
      <c r="G1265" s="589"/>
      <c r="H1265" s="589"/>
      <c r="I1265" s="589"/>
      <c r="J1265" s="589"/>
      <c r="K1265" s="589"/>
      <c r="L1265" s="589"/>
      <c r="N1265" s="589"/>
      <c r="O1265" s="589"/>
      <c r="P1265" s="589"/>
      <c r="Q1265" s="589"/>
    </row>
    <row r="1266" customHeight="1" spans="6:17">
      <c r="F1266" s="589"/>
      <c r="G1266" s="589"/>
      <c r="H1266" s="589"/>
      <c r="I1266" s="589"/>
      <c r="J1266" s="589"/>
      <c r="K1266" s="589"/>
      <c r="L1266" s="589"/>
      <c r="N1266" s="589"/>
      <c r="O1266" s="589"/>
      <c r="P1266" s="589"/>
      <c r="Q1266" s="589"/>
    </row>
    <row r="1267" customHeight="1" spans="6:17">
      <c r="F1267" s="589"/>
      <c r="G1267" s="589"/>
      <c r="H1267" s="589"/>
      <c r="I1267" s="589"/>
      <c r="J1267" s="589"/>
      <c r="K1267" s="589"/>
      <c r="L1267" s="589"/>
      <c r="N1267" s="589"/>
      <c r="O1267" s="589"/>
      <c r="P1267" s="589"/>
      <c r="Q1267" s="589"/>
    </row>
    <row r="1268" customHeight="1" spans="6:17">
      <c r="F1268" s="589"/>
      <c r="G1268" s="589"/>
      <c r="H1268" s="589"/>
      <c r="I1268" s="589"/>
      <c r="J1268" s="589"/>
      <c r="K1268" s="589"/>
      <c r="L1268" s="589"/>
      <c r="N1268" s="589"/>
      <c r="O1268" s="589"/>
      <c r="P1268" s="589"/>
      <c r="Q1268" s="589"/>
    </row>
    <row r="1269" customHeight="1" spans="6:17">
      <c r="F1269" s="589"/>
      <c r="G1269" s="589"/>
      <c r="H1269" s="589"/>
      <c r="I1269" s="589"/>
      <c r="J1269" s="589"/>
      <c r="K1269" s="589"/>
      <c r="L1269" s="589"/>
      <c r="N1269" s="589"/>
      <c r="O1269" s="589"/>
      <c r="P1269" s="589"/>
      <c r="Q1269" s="589"/>
    </row>
    <row r="1270" customHeight="1" spans="6:17">
      <c r="F1270" s="589"/>
      <c r="G1270" s="589"/>
      <c r="H1270" s="589"/>
      <c r="I1270" s="589"/>
      <c r="J1270" s="589"/>
      <c r="K1270" s="589"/>
      <c r="L1270" s="589"/>
      <c r="N1270" s="589"/>
      <c r="O1270" s="589"/>
      <c r="P1270" s="589"/>
      <c r="Q1270" s="589"/>
    </row>
    <row r="1271" customHeight="1" spans="6:17">
      <c r="F1271" s="589"/>
      <c r="G1271" s="589"/>
      <c r="H1271" s="589"/>
      <c r="I1271" s="589"/>
      <c r="J1271" s="589"/>
      <c r="K1271" s="589"/>
      <c r="L1271" s="589"/>
      <c r="N1271" s="589"/>
      <c r="O1271" s="589"/>
      <c r="P1271" s="589"/>
      <c r="Q1271" s="589"/>
    </row>
    <row r="1272" customHeight="1" spans="6:17">
      <c r="F1272" s="589"/>
      <c r="G1272" s="589"/>
      <c r="H1272" s="589"/>
      <c r="I1272" s="589"/>
      <c r="J1272" s="589"/>
      <c r="K1272" s="589"/>
      <c r="L1272" s="589"/>
      <c r="N1272" s="589"/>
      <c r="O1272" s="589"/>
      <c r="P1272" s="589"/>
      <c r="Q1272" s="589"/>
    </row>
    <row r="1273" customHeight="1" spans="6:17">
      <c r="F1273" s="589"/>
      <c r="G1273" s="589"/>
      <c r="H1273" s="589"/>
      <c r="I1273" s="589"/>
      <c r="J1273" s="589"/>
      <c r="K1273" s="589"/>
      <c r="L1273" s="589"/>
      <c r="N1273" s="589"/>
      <c r="O1273" s="589"/>
      <c r="P1273" s="589"/>
      <c r="Q1273" s="589"/>
    </row>
    <row r="1274" customHeight="1" spans="6:17">
      <c r="F1274" s="589"/>
      <c r="G1274" s="589"/>
      <c r="H1274" s="589"/>
      <c r="I1274" s="589"/>
      <c r="J1274" s="589"/>
      <c r="K1274" s="589"/>
      <c r="L1274" s="589"/>
      <c r="N1274" s="589"/>
      <c r="O1274" s="589"/>
      <c r="P1274" s="589"/>
      <c r="Q1274" s="589"/>
    </row>
    <row r="1275" customHeight="1" spans="6:17">
      <c r="F1275" s="589"/>
      <c r="G1275" s="589"/>
      <c r="H1275" s="589"/>
      <c r="I1275" s="589"/>
      <c r="J1275" s="589"/>
      <c r="K1275" s="589"/>
      <c r="L1275" s="589"/>
      <c r="N1275" s="589"/>
      <c r="O1275" s="589"/>
      <c r="P1275" s="589"/>
      <c r="Q1275" s="589"/>
    </row>
    <row r="1276" customHeight="1" spans="6:17">
      <c r="F1276" s="589"/>
      <c r="G1276" s="589"/>
      <c r="H1276" s="589"/>
      <c r="I1276" s="589"/>
      <c r="J1276" s="589"/>
      <c r="K1276" s="589"/>
      <c r="L1276" s="589"/>
      <c r="N1276" s="589"/>
      <c r="O1276" s="589"/>
      <c r="P1276" s="589"/>
      <c r="Q1276" s="589"/>
    </row>
    <row r="1277" customHeight="1" spans="6:17">
      <c r="F1277" s="589"/>
      <c r="G1277" s="589"/>
      <c r="H1277" s="589"/>
      <c r="I1277" s="589"/>
      <c r="J1277" s="589"/>
      <c r="K1277" s="589"/>
      <c r="L1277" s="589"/>
      <c r="N1277" s="589"/>
      <c r="O1277" s="589"/>
      <c r="P1277" s="589"/>
      <c r="Q1277" s="589"/>
    </row>
    <row r="1278" customHeight="1" spans="6:17">
      <c r="F1278" s="589"/>
      <c r="G1278" s="589"/>
      <c r="H1278" s="589"/>
      <c r="I1278" s="589"/>
      <c r="J1278" s="589"/>
      <c r="K1278" s="589"/>
      <c r="L1278" s="589"/>
      <c r="N1278" s="589"/>
      <c r="O1278" s="589"/>
      <c r="P1278" s="589"/>
      <c r="Q1278" s="589"/>
    </row>
    <row r="1279" customHeight="1" spans="6:17">
      <c r="F1279" s="589"/>
      <c r="G1279" s="589"/>
      <c r="H1279" s="589"/>
      <c r="I1279" s="589"/>
      <c r="J1279" s="589"/>
      <c r="K1279" s="589"/>
      <c r="L1279" s="589"/>
      <c r="N1279" s="589"/>
      <c r="O1279" s="589"/>
      <c r="P1279" s="589"/>
      <c r="Q1279" s="589"/>
    </row>
    <row r="1280" customHeight="1" spans="6:17">
      <c r="F1280" s="589"/>
      <c r="G1280" s="589"/>
      <c r="H1280" s="589"/>
      <c r="I1280" s="589"/>
      <c r="J1280" s="589"/>
      <c r="K1280" s="589"/>
      <c r="L1280" s="589"/>
      <c r="N1280" s="589"/>
      <c r="O1280" s="589"/>
      <c r="P1280" s="589"/>
      <c r="Q1280" s="589"/>
    </row>
    <row r="1281" customHeight="1" spans="6:17">
      <c r="F1281" s="589"/>
      <c r="G1281" s="589"/>
      <c r="H1281" s="589"/>
      <c r="I1281" s="589"/>
      <c r="J1281" s="589"/>
      <c r="K1281" s="589"/>
      <c r="L1281" s="589"/>
      <c r="N1281" s="589"/>
      <c r="O1281" s="589"/>
      <c r="P1281" s="589"/>
      <c r="Q1281" s="589"/>
    </row>
    <row r="1282" customHeight="1" spans="6:17">
      <c r="F1282" s="589"/>
      <c r="G1282" s="589"/>
      <c r="H1282" s="589"/>
      <c r="I1282" s="589"/>
      <c r="J1282" s="589"/>
      <c r="K1282" s="589"/>
      <c r="L1282" s="589"/>
      <c r="N1282" s="589"/>
      <c r="O1282" s="589"/>
      <c r="P1282" s="589"/>
      <c r="Q1282" s="589"/>
    </row>
    <row r="1283" customHeight="1" spans="6:17">
      <c r="F1283" s="589"/>
      <c r="G1283" s="589"/>
      <c r="H1283" s="589"/>
      <c r="I1283" s="589"/>
      <c r="J1283" s="589"/>
      <c r="K1283" s="589"/>
      <c r="L1283" s="589"/>
      <c r="N1283" s="589"/>
      <c r="O1283" s="589"/>
      <c r="P1283" s="589"/>
      <c r="Q1283" s="589"/>
    </row>
    <row r="1284" customHeight="1" spans="6:17">
      <c r="F1284" s="589"/>
      <c r="G1284" s="589"/>
      <c r="H1284" s="589"/>
      <c r="I1284" s="589"/>
      <c r="J1284" s="589"/>
      <c r="K1284" s="589"/>
      <c r="L1284" s="589"/>
      <c r="N1284" s="589"/>
      <c r="O1284" s="589"/>
      <c r="P1284" s="589"/>
      <c r="Q1284" s="589"/>
    </row>
    <row r="1285" customHeight="1" spans="6:17">
      <c r="F1285" s="589"/>
      <c r="G1285" s="589"/>
      <c r="H1285" s="589"/>
      <c r="I1285" s="589"/>
      <c r="J1285" s="589"/>
      <c r="K1285" s="589"/>
      <c r="L1285" s="589"/>
      <c r="N1285" s="589"/>
      <c r="O1285" s="589"/>
      <c r="P1285" s="589"/>
      <c r="Q1285" s="589"/>
    </row>
    <row r="1286" customHeight="1" spans="6:17">
      <c r="F1286" s="589"/>
      <c r="G1286" s="589"/>
      <c r="H1286" s="589"/>
      <c r="I1286" s="589"/>
      <c r="J1286" s="589"/>
      <c r="K1286" s="589"/>
      <c r="L1286" s="589"/>
      <c r="N1286" s="589"/>
      <c r="O1286" s="589"/>
      <c r="P1286" s="589"/>
      <c r="Q1286" s="589"/>
    </row>
    <row r="1287" customHeight="1" spans="6:17">
      <c r="F1287" s="589"/>
      <c r="G1287" s="589"/>
      <c r="H1287" s="589"/>
      <c r="I1287" s="589"/>
      <c r="J1287" s="589"/>
      <c r="K1287" s="589"/>
      <c r="L1287" s="589"/>
      <c r="N1287" s="589"/>
      <c r="O1287" s="589"/>
      <c r="P1287" s="589"/>
      <c r="Q1287" s="589"/>
    </row>
    <row r="1288" customHeight="1" spans="6:17">
      <c r="F1288" s="589"/>
      <c r="G1288" s="589"/>
      <c r="H1288" s="589"/>
      <c r="I1288" s="589"/>
      <c r="J1288" s="589"/>
      <c r="K1288" s="589"/>
      <c r="L1288" s="589"/>
      <c r="N1288" s="589"/>
      <c r="O1288" s="589"/>
      <c r="P1288" s="589"/>
      <c r="Q1288" s="589"/>
    </row>
    <row r="1289" customHeight="1" spans="6:17">
      <c r="F1289" s="589"/>
      <c r="G1289" s="589"/>
      <c r="H1289" s="589"/>
      <c r="I1289" s="589"/>
      <c r="J1289" s="589"/>
      <c r="K1289" s="589"/>
      <c r="L1289" s="589"/>
      <c r="N1289" s="589"/>
      <c r="O1289" s="589"/>
      <c r="P1289" s="589"/>
      <c r="Q1289" s="589"/>
    </row>
    <row r="1290" customHeight="1" spans="6:17">
      <c r="F1290" s="589"/>
      <c r="G1290" s="589"/>
      <c r="H1290" s="589"/>
      <c r="I1290" s="589"/>
      <c r="J1290" s="589"/>
      <c r="K1290" s="589"/>
      <c r="L1290" s="589"/>
      <c r="N1290" s="589"/>
      <c r="O1290" s="589"/>
      <c r="P1290" s="589"/>
      <c r="Q1290" s="589"/>
    </row>
    <row r="1291" customHeight="1" spans="6:17">
      <c r="F1291" s="589"/>
      <c r="G1291" s="589"/>
      <c r="H1291" s="589"/>
      <c r="I1291" s="589"/>
      <c r="J1291" s="589"/>
      <c r="K1291" s="589"/>
      <c r="L1291" s="589"/>
      <c r="N1291" s="589"/>
      <c r="O1291" s="589"/>
      <c r="P1291" s="589"/>
      <c r="Q1291" s="589"/>
    </row>
    <row r="1292" customHeight="1" spans="6:17">
      <c r="F1292" s="589"/>
      <c r="G1292" s="589"/>
      <c r="H1292" s="589"/>
      <c r="I1292" s="589"/>
      <c r="J1292" s="589"/>
      <c r="K1292" s="589"/>
      <c r="L1292" s="589"/>
      <c r="N1292" s="589"/>
      <c r="O1292" s="589"/>
      <c r="P1292" s="589"/>
      <c r="Q1292" s="589"/>
    </row>
    <row r="1293" customHeight="1" spans="6:17">
      <c r="F1293" s="589"/>
      <c r="G1293" s="589"/>
      <c r="H1293" s="589"/>
      <c r="I1293" s="589"/>
      <c r="J1293" s="589"/>
      <c r="K1293" s="589"/>
      <c r="L1293" s="589"/>
      <c r="N1293" s="589"/>
      <c r="O1293" s="589"/>
      <c r="P1293" s="589"/>
      <c r="Q1293" s="589"/>
    </row>
    <row r="1294" customHeight="1" spans="6:17">
      <c r="F1294" s="589"/>
      <c r="G1294" s="589"/>
      <c r="H1294" s="589"/>
      <c r="I1294" s="589"/>
      <c r="J1294" s="589"/>
      <c r="K1294" s="589"/>
      <c r="L1294" s="589"/>
      <c r="N1294" s="589"/>
      <c r="O1294" s="589"/>
      <c r="P1294" s="589"/>
      <c r="Q1294" s="589"/>
    </row>
    <row r="1295" customHeight="1" spans="6:17">
      <c r="F1295" s="589"/>
      <c r="G1295" s="589"/>
      <c r="H1295" s="589"/>
      <c r="I1295" s="589"/>
      <c r="J1295" s="589"/>
      <c r="K1295" s="589"/>
      <c r="L1295" s="589"/>
      <c r="N1295" s="589"/>
      <c r="O1295" s="589"/>
      <c r="P1295" s="589"/>
      <c r="Q1295" s="589"/>
    </row>
    <row r="1296" customHeight="1" spans="6:17">
      <c r="F1296" s="589"/>
      <c r="G1296" s="589"/>
      <c r="H1296" s="589"/>
      <c r="I1296" s="589"/>
      <c r="J1296" s="589"/>
      <c r="K1296" s="589"/>
      <c r="L1296" s="589"/>
      <c r="N1296" s="589"/>
      <c r="O1296" s="589"/>
      <c r="P1296" s="589"/>
      <c r="Q1296" s="589"/>
    </row>
    <row r="1297" customHeight="1" spans="6:17">
      <c r="F1297" s="589"/>
      <c r="G1297" s="589"/>
      <c r="H1297" s="589"/>
      <c r="I1297" s="589"/>
      <c r="J1297" s="589"/>
      <c r="K1297" s="589"/>
      <c r="L1297" s="589"/>
      <c r="N1297" s="589"/>
      <c r="O1297" s="589"/>
      <c r="P1297" s="589"/>
      <c r="Q1297" s="589"/>
    </row>
    <row r="1298" customHeight="1" spans="6:17">
      <c r="F1298" s="589"/>
      <c r="G1298" s="589"/>
      <c r="H1298" s="589"/>
      <c r="I1298" s="589"/>
      <c r="J1298" s="589"/>
      <c r="K1298" s="589"/>
      <c r="L1298" s="589"/>
      <c r="N1298" s="589"/>
      <c r="O1298" s="589"/>
      <c r="P1298" s="589"/>
      <c r="Q1298" s="589"/>
    </row>
    <row r="1299" customHeight="1" spans="6:17">
      <c r="F1299" s="589"/>
      <c r="G1299" s="589"/>
      <c r="H1299" s="589"/>
      <c r="I1299" s="589"/>
      <c r="J1299" s="589"/>
      <c r="K1299" s="589"/>
      <c r="L1299" s="589"/>
      <c r="N1299" s="589"/>
      <c r="O1299" s="589"/>
      <c r="P1299" s="589"/>
      <c r="Q1299" s="589"/>
    </row>
    <row r="1300" customHeight="1" spans="6:17">
      <c r="F1300" s="589"/>
      <c r="G1300" s="589"/>
      <c r="H1300" s="589"/>
      <c r="I1300" s="589"/>
      <c r="J1300" s="589"/>
      <c r="K1300" s="589"/>
      <c r="L1300" s="589"/>
      <c r="N1300" s="589"/>
      <c r="O1300" s="589"/>
      <c r="P1300" s="589"/>
      <c r="Q1300" s="589"/>
    </row>
    <row r="1301" customHeight="1" spans="6:17">
      <c r="F1301" s="589"/>
      <c r="G1301" s="589"/>
      <c r="H1301" s="589"/>
      <c r="I1301" s="589"/>
      <c r="J1301" s="589"/>
      <c r="K1301" s="589"/>
      <c r="L1301" s="589"/>
      <c r="N1301" s="589"/>
      <c r="O1301" s="589"/>
      <c r="P1301" s="589"/>
      <c r="Q1301" s="589"/>
    </row>
    <row r="1302" customHeight="1" spans="6:17">
      <c r="F1302" s="589"/>
      <c r="G1302" s="589"/>
      <c r="H1302" s="589"/>
      <c r="I1302" s="589"/>
      <c r="J1302" s="589"/>
      <c r="K1302" s="589"/>
      <c r="L1302" s="589"/>
      <c r="N1302" s="589"/>
      <c r="O1302" s="589"/>
      <c r="P1302" s="589"/>
      <c r="Q1302" s="589"/>
    </row>
    <row r="1303" customHeight="1" spans="6:17">
      <c r="F1303" s="589"/>
      <c r="G1303" s="589"/>
      <c r="H1303" s="589"/>
      <c r="I1303" s="589"/>
      <c r="J1303" s="589"/>
      <c r="K1303" s="589"/>
      <c r="L1303" s="589"/>
      <c r="N1303" s="589"/>
      <c r="O1303" s="589"/>
      <c r="P1303" s="589"/>
      <c r="Q1303" s="589"/>
    </row>
    <row r="1304" customHeight="1" spans="6:17">
      <c r="F1304" s="589"/>
      <c r="G1304" s="589"/>
      <c r="H1304" s="589"/>
      <c r="I1304" s="589"/>
      <c r="J1304" s="589"/>
      <c r="K1304" s="589"/>
      <c r="L1304" s="589"/>
      <c r="N1304" s="589"/>
      <c r="O1304" s="589"/>
      <c r="P1304" s="589"/>
      <c r="Q1304" s="589"/>
    </row>
    <row r="1305" customHeight="1" spans="6:17">
      <c r="F1305" s="589"/>
      <c r="G1305" s="589"/>
      <c r="H1305" s="589"/>
      <c r="I1305" s="589"/>
      <c r="J1305" s="589"/>
      <c r="K1305" s="589"/>
      <c r="L1305" s="589"/>
      <c r="N1305" s="589"/>
      <c r="O1305" s="589"/>
      <c r="P1305" s="589"/>
      <c r="Q1305" s="589"/>
    </row>
    <row r="1306" customHeight="1" spans="6:17">
      <c r="F1306" s="589"/>
      <c r="G1306" s="589"/>
      <c r="H1306" s="589"/>
      <c r="I1306" s="589"/>
      <c r="J1306" s="589"/>
      <c r="K1306" s="589"/>
      <c r="L1306" s="589"/>
      <c r="N1306" s="589"/>
      <c r="O1306" s="589"/>
      <c r="P1306" s="589"/>
      <c r="Q1306" s="589"/>
    </row>
    <row r="1307" customHeight="1" spans="6:17">
      <c r="F1307" s="589"/>
      <c r="G1307" s="589"/>
      <c r="H1307" s="589"/>
      <c r="I1307" s="589"/>
      <c r="J1307" s="589"/>
      <c r="K1307" s="589"/>
      <c r="L1307" s="589"/>
      <c r="N1307" s="589"/>
      <c r="O1307" s="589"/>
      <c r="P1307" s="589"/>
      <c r="Q1307" s="589"/>
    </row>
    <row r="1308" customHeight="1" spans="6:17">
      <c r="F1308" s="589"/>
      <c r="G1308" s="589"/>
      <c r="H1308" s="589"/>
      <c r="I1308" s="589"/>
      <c r="J1308" s="589"/>
      <c r="K1308" s="589"/>
      <c r="L1308" s="589"/>
      <c r="N1308" s="589"/>
      <c r="O1308" s="589"/>
      <c r="P1308" s="589"/>
      <c r="Q1308" s="589"/>
    </row>
    <row r="1309" customHeight="1" spans="6:17">
      <c r="F1309" s="589"/>
      <c r="G1309" s="589"/>
      <c r="H1309" s="589"/>
      <c r="I1309" s="589"/>
      <c r="J1309" s="589"/>
      <c r="K1309" s="589"/>
      <c r="L1309" s="589"/>
      <c r="N1309" s="589"/>
      <c r="O1309" s="589"/>
      <c r="P1309" s="589"/>
      <c r="Q1309" s="589"/>
    </row>
    <row r="1310" customHeight="1" spans="6:17">
      <c r="F1310" s="589"/>
      <c r="G1310" s="589"/>
      <c r="H1310" s="589"/>
      <c r="I1310" s="589"/>
      <c r="J1310" s="589"/>
      <c r="K1310" s="589"/>
      <c r="L1310" s="589"/>
      <c r="N1310" s="589"/>
      <c r="O1310" s="589"/>
      <c r="P1310" s="589"/>
      <c r="Q1310" s="589"/>
    </row>
    <row r="1311" customHeight="1" spans="6:17">
      <c r="F1311" s="589"/>
      <c r="G1311" s="589"/>
      <c r="H1311" s="589"/>
      <c r="I1311" s="589"/>
      <c r="J1311" s="589"/>
      <c r="K1311" s="589"/>
      <c r="L1311" s="589"/>
      <c r="N1311" s="589"/>
      <c r="O1311" s="589"/>
      <c r="P1311" s="589"/>
      <c r="Q1311" s="589"/>
    </row>
    <row r="1312" customHeight="1" spans="6:17">
      <c r="F1312" s="589"/>
      <c r="G1312" s="589"/>
      <c r="H1312" s="589"/>
      <c r="I1312" s="589"/>
      <c r="J1312" s="589"/>
      <c r="K1312" s="589"/>
      <c r="L1312" s="589"/>
      <c r="N1312" s="589"/>
      <c r="O1312" s="589"/>
      <c r="P1312" s="589"/>
      <c r="Q1312" s="589"/>
    </row>
    <row r="1313" customHeight="1" spans="6:17">
      <c r="F1313" s="589"/>
      <c r="G1313" s="589"/>
      <c r="H1313" s="589"/>
      <c r="I1313" s="589"/>
      <c r="J1313" s="589"/>
      <c r="K1313" s="589"/>
      <c r="L1313" s="589"/>
      <c r="N1313" s="589"/>
      <c r="O1313" s="589"/>
      <c r="P1313" s="589"/>
      <c r="Q1313" s="589"/>
    </row>
    <row r="1314" customHeight="1" spans="6:17">
      <c r="F1314" s="589"/>
      <c r="G1314" s="589"/>
      <c r="H1314" s="589"/>
      <c r="I1314" s="589"/>
      <c r="J1314" s="589"/>
      <c r="K1314" s="589"/>
      <c r="L1314" s="589"/>
      <c r="N1314" s="589"/>
      <c r="O1314" s="589"/>
      <c r="P1314" s="589"/>
      <c r="Q1314" s="589"/>
    </row>
    <row r="1315" customHeight="1" spans="6:17">
      <c r="F1315" s="589"/>
      <c r="G1315" s="589"/>
      <c r="H1315" s="589"/>
      <c r="I1315" s="589"/>
      <c r="J1315" s="589"/>
      <c r="K1315" s="589"/>
      <c r="L1315" s="589"/>
      <c r="N1315" s="589"/>
      <c r="O1315" s="589"/>
      <c r="P1315" s="589"/>
      <c r="Q1315" s="589"/>
    </row>
    <row r="1316" customHeight="1" spans="6:17">
      <c r="F1316" s="589"/>
      <c r="G1316" s="589"/>
      <c r="H1316" s="589"/>
      <c r="I1316" s="589"/>
      <c r="J1316" s="589"/>
      <c r="K1316" s="589"/>
      <c r="L1316" s="589"/>
      <c r="N1316" s="589"/>
      <c r="O1316" s="589"/>
      <c r="P1316" s="589"/>
      <c r="Q1316" s="589"/>
    </row>
    <row r="1317" customHeight="1" spans="6:17">
      <c r="F1317" s="589"/>
      <c r="G1317" s="589"/>
      <c r="H1317" s="589"/>
      <c r="I1317" s="589"/>
      <c r="J1317" s="589"/>
      <c r="K1317" s="589"/>
      <c r="L1317" s="589"/>
      <c r="N1317" s="589"/>
      <c r="O1317" s="589"/>
      <c r="P1317" s="589"/>
      <c r="Q1317" s="589"/>
    </row>
    <row r="1318" customHeight="1" spans="6:17">
      <c r="F1318" s="589"/>
      <c r="G1318" s="589"/>
      <c r="H1318" s="589"/>
      <c r="I1318" s="589"/>
      <c r="J1318" s="589"/>
      <c r="K1318" s="589"/>
      <c r="L1318" s="589"/>
      <c r="N1318" s="589"/>
      <c r="O1318" s="589"/>
      <c r="P1318" s="589"/>
      <c r="Q1318" s="589"/>
    </row>
    <row r="1319" customHeight="1" spans="6:17">
      <c r="F1319" s="589"/>
      <c r="G1319" s="589"/>
      <c r="H1319" s="589"/>
      <c r="I1319" s="589"/>
      <c r="J1319" s="589"/>
      <c r="K1319" s="589"/>
      <c r="L1319" s="589"/>
      <c r="N1319" s="589"/>
      <c r="O1319" s="589"/>
      <c r="P1319" s="589"/>
      <c r="Q1319" s="589"/>
    </row>
    <row r="1320" customHeight="1" spans="6:17">
      <c r="F1320" s="589"/>
      <c r="G1320" s="589"/>
      <c r="H1320" s="589"/>
      <c r="I1320" s="589"/>
      <c r="J1320" s="589"/>
      <c r="K1320" s="589"/>
      <c r="L1320" s="589"/>
      <c r="N1320" s="589"/>
      <c r="O1320" s="589"/>
      <c r="P1320" s="589"/>
      <c r="Q1320" s="589"/>
    </row>
    <row r="1321" customHeight="1" spans="6:17">
      <c r="F1321" s="589"/>
      <c r="G1321" s="589"/>
      <c r="H1321" s="589"/>
      <c r="I1321" s="589"/>
      <c r="J1321" s="589"/>
      <c r="K1321" s="589"/>
      <c r="L1321" s="589"/>
      <c r="N1321" s="589"/>
      <c r="O1321" s="589"/>
      <c r="P1321" s="589"/>
      <c r="Q1321" s="589"/>
    </row>
    <row r="1322" customHeight="1" spans="6:17">
      <c r="F1322" s="589"/>
      <c r="G1322" s="589"/>
      <c r="H1322" s="589"/>
      <c r="I1322" s="589"/>
      <c r="J1322" s="589"/>
      <c r="K1322" s="589"/>
      <c r="L1322" s="589"/>
      <c r="N1322" s="589"/>
      <c r="O1322" s="589"/>
      <c r="P1322" s="589"/>
      <c r="Q1322" s="589"/>
    </row>
    <row r="1323" customHeight="1" spans="6:17">
      <c r="F1323" s="589"/>
      <c r="G1323" s="589"/>
      <c r="H1323" s="589"/>
      <c r="I1323" s="589"/>
      <c r="J1323" s="589"/>
      <c r="K1323" s="589"/>
      <c r="L1323" s="589"/>
      <c r="N1323" s="589"/>
      <c r="O1323" s="589"/>
      <c r="P1323" s="589"/>
      <c r="Q1323" s="589"/>
    </row>
    <row r="1324" customHeight="1" spans="6:17">
      <c r="F1324" s="589"/>
      <c r="G1324" s="589"/>
      <c r="H1324" s="589"/>
      <c r="I1324" s="589"/>
      <c r="J1324" s="589"/>
      <c r="K1324" s="589"/>
      <c r="L1324" s="589"/>
      <c r="N1324" s="589"/>
      <c r="O1324" s="589"/>
      <c r="P1324" s="589"/>
      <c r="Q1324" s="589"/>
    </row>
    <row r="1325" customHeight="1" spans="6:17">
      <c r="F1325" s="589"/>
      <c r="G1325" s="589"/>
      <c r="H1325" s="589"/>
      <c r="I1325" s="589"/>
      <c r="J1325" s="589"/>
      <c r="K1325" s="589"/>
      <c r="L1325" s="589"/>
      <c r="N1325" s="589"/>
      <c r="O1325" s="589"/>
      <c r="P1325" s="589"/>
      <c r="Q1325" s="589"/>
    </row>
    <row r="1326" customHeight="1" spans="6:17">
      <c r="F1326" s="589"/>
      <c r="G1326" s="589"/>
      <c r="H1326" s="589"/>
      <c r="I1326" s="589"/>
      <c r="J1326" s="589"/>
      <c r="K1326" s="589"/>
      <c r="L1326" s="589"/>
      <c r="N1326" s="589"/>
      <c r="O1326" s="589"/>
      <c r="P1326" s="589"/>
      <c r="Q1326" s="589"/>
    </row>
    <row r="1327" customHeight="1" spans="6:17">
      <c r="F1327" s="589"/>
      <c r="G1327" s="589"/>
      <c r="H1327" s="589"/>
      <c r="I1327" s="589"/>
      <c r="J1327" s="589"/>
      <c r="K1327" s="589"/>
      <c r="L1327" s="589"/>
      <c r="N1327" s="589"/>
      <c r="O1327" s="589"/>
      <c r="P1327" s="589"/>
      <c r="Q1327" s="589"/>
    </row>
    <row r="1328" customHeight="1" spans="6:17">
      <c r="F1328" s="589"/>
      <c r="G1328" s="589"/>
      <c r="H1328" s="589"/>
      <c r="I1328" s="589"/>
      <c r="J1328" s="589"/>
      <c r="K1328" s="589"/>
      <c r="L1328" s="589"/>
      <c r="N1328" s="589"/>
      <c r="O1328" s="589"/>
      <c r="P1328" s="589"/>
      <c r="Q1328" s="589"/>
    </row>
    <row r="1329" customHeight="1" spans="6:17">
      <c r="F1329" s="589"/>
      <c r="G1329" s="589"/>
      <c r="H1329" s="589"/>
      <c r="I1329" s="589"/>
      <c r="J1329" s="589"/>
      <c r="K1329" s="589"/>
      <c r="L1329" s="589"/>
      <c r="N1329" s="589"/>
      <c r="O1329" s="589"/>
      <c r="P1329" s="589"/>
      <c r="Q1329" s="589"/>
    </row>
    <row r="1330" customHeight="1" spans="6:17">
      <c r="F1330" s="589"/>
      <c r="G1330" s="589"/>
      <c r="H1330" s="589"/>
      <c r="I1330" s="589"/>
      <c r="J1330" s="589"/>
      <c r="K1330" s="589"/>
      <c r="L1330" s="589"/>
      <c r="N1330" s="589"/>
      <c r="O1330" s="589"/>
      <c r="P1330" s="589"/>
      <c r="Q1330" s="589"/>
    </row>
    <row r="1331" customHeight="1" spans="6:17">
      <c r="F1331" s="589"/>
      <c r="G1331" s="589"/>
      <c r="H1331" s="589"/>
      <c r="I1331" s="589"/>
      <c r="J1331" s="589"/>
      <c r="K1331" s="589"/>
      <c r="L1331" s="589"/>
      <c r="N1331" s="589"/>
      <c r="O1331" s="589"/>
      <c r="P1331" s="589"/>
      <c r="Q1331" s="589"/>
    </row>
    <row r="1332" customHeight="1" spans="6:17">
      <c r="F1332" s="589"/>
      <c r="G1332" s="589"/>
      <c r="H1332" s="589"/>
      <c r="I1332" s="589"/>
      <c r="J1332" s="589"/>
      <c r="K1332" s="589"/>
      <c r="L1332" s="589"/>
      <c r="N1332" s="589"/>
      <c r="O1332" s="589"/>
      <c r="P1332" s="589"/>
      <c r="Q1332" s="589"/>
    </row>
    <row r="1333" customHeight="1" spans="6:17">
      <c r="F1333" s="589"/>
      <c r="G1333" s="589"/>
      <c r="H1333" s="589"/>
      <c r="I1333" s="589"/>
      <c r="J1333" s="589"/>
      <c r="K1333" s="589"/>
      <c r="L1333" s="589"/>
      <c r="N1333" s="589"/>
      <c r="O1333" s="589"/>
      <c r="P1333" s="589"/>
      <c r="Q1333" s="589"/>
    </row>
    <row r="1334" customHeight="1" spans="6:17">
      <c r="F1334" s="589"/>
      <c r="G1334" s="589"/>
      <c r="H1334" s="589"/>
      <c r="I1334" s="589"/>
      <c r="J1334" s="589"/>
      <c r="K1334" s="589"/>
      <c r="L1334" s="589"/>
      <c r="N1334" s="589"/>
      <c r="O1334" s="589"/>
      <c r="P1334" s="589"/>
      <c r="Q1334" s="589"/>
    </row>
    <row r="1335" customHeight="1" spans="6:17">
      <c r="F1335" s="589"/>
      <c r="G1335" s="589"/>
      <c r="H1335" s="589"/>
      <c r="I1335" s="589"/>
      <c r="J1335" s="589"/>
      <c r="K1335" s="589"/>
      <c r="L1335" s="589"/>
      <c r="N1335" s="589"/>
      <c r="O1335" s="589"/>
      <c r="P1335" s="589"/>
      <c r="Q1335" s="589"/>
    </row>
    <row r="1336" customHeight="1" spans="6:17">
      <c r="F1336" s="589"/>
      <c r="G1336" s="589"/>
      <c r="H1336" s="589"/>
      <c r="I1336" s="589"/>
      <c r="J1336" s="589"/>
      <c r="K1336" s="589"/>
      <c r="L1336" s="589"/>
      <c r="N1336" s="589"/>
      <c r="O1336" s="589"/>
      <c r="P1336" s="589"/>
      <c r="Q1336" s="589"/>
    </row>
    <row r="1337" customHeight="1" spans="6:17">
      <c r="F1337" s="589"/>
      <c r="G1337" s="589"/>
      <c r="H1337" s="589"/>
      <c r="I1337" s="589"/>
      <c r="J1337" s="589"/>
      <c r="K1337" s="589"/>
      <c r="L1337" s="589"/>
      <c r="N1337" s="589"/>
      <c r="O1337" s="589"/>
      <c r="P1337" s="589"/>
      <c r="Q1337" s="589"/>
    </row>
    <row r="1338" customHeight="1" spans="6:17">
      <c r="F1338" s="589"/>
      <c r="G1338" s="589"/>
      <c r="H1338" s="589"/>
      <c r="I1338" s="589"/>
      <c r="J1338" s="589"/>
      <c r="K1338" s="589"/>
      <c r="L1338" s="589"/>
      <c r="N1338" s="589"/>
      <c r="O1338" s="589"/>
      <c r="P1338" s="589"/>
      <c r="Q1338" s="589"/>
    </row>
    <row r="1339" customHeight="1" spans="6:17">
      <c r="F1339" s="589"/>
      <c r="G1339" s="589"/>
      <c r="H1339" s="589"/>
      <c r="I1339" s="589"/>
      <c r="J1339" s="589"/>
      <c r="K1339" s="589"/>
      <c r="L1339" s="589"/>
      <c r="N1339" s="589"/>
      <c r="O1339" s="589"/>
      <c r="P1339" s="589"/>
      <c r="Q1339" s="589"/>
    </row>
    <row r="1340" customHeight="1" spans="6:17">
      <c r="F1340" s="589"/>
      <c r="G1340" s="589"/>
      <c r="H1340" s="589"/>
      <c r="I1340" s="589"/>
      <c r="J1340" s="589"/>
      <c r="K1340" s="589"/>
      <c r="L1340" s="589"/>
      <c r="N1340" s="589"/>
      <c r="O1340" s="589"/>
      <c r="P1340" s="589"/>
      <c r="Q1340" s="589"/>
    </row>
    <row r="1341" customHeight="1" spans="6:17">
      <c r="F1341" s="589"/>
      <c r="G1341" s="589"/>
      <c r="H1341" s="589"/>
      <c r="I1341" s="589"/>
      <c r="J1341" s="589"/>
      <c r="K1341" s="589"/>
      <c r="L1341" s="589"/>
      <c r="N1341" s="589"/>
      <c r="O1341" s="589"/>
      <c r="P1341" s="589"/>
      <c r="Q1341" s="589"/>
    </row>
    <row r="1342" customHeight="1" spans="6:17">
      <c r="F1342" s="589"/>
      <c r="G1342" s="589"/>
      <c r="H1342" s="589"/>
      <c r="I1342" s="589"/>
      <c r="J1342" s="589"/>
      <c r="K1342" s="589"/>
      <c r="L1342" s="589"/>
      <c r="N1342" s="589"/>
      <c r="O1342" s="589"/>
      <c r="P1342" s="589"/>
      <c r="Q1342" s="589"/>
    </row>
    <row r="1343" customHeight="1" spans="6:17">
      <c r="F1343" s="589"/>
      <c r="G1343" s="589"/>
      <c r="H1343" s="589"/>
      <c r="I1343" s="589"/>
      <c r="J1343" s="589"/>
      <c r="K1343" s="589"/>
      <c r="L1343" s="589"/>
      <c r="N1343" s="589"/>
      <c r="O1343" s="589"/>
      <c r="P1343" s="589"/>
      <c r="Q1343" s="589"/>
    </row>
    <row r="1344" customHeight="1" spans="6:17">
      <c r="F1344" s="589"/>
      <c r="G1344" s="589"/>
      <c r="H1344" s="589"/>
      <c r="I1344" s="589"/>
      <c r="J1344" s="589"/>
      <c r="K1344" s="589"/>
      <c r="L1344" s="589"/>
      <c r="N1344" s="589"/>
      <c r="O1344" s="589"/>
      <c r="P1344" s="589"/>
      <c r="Q1344" s="589"/>
    </row>
    <row r="1345" customHeight="1" spans="6:17">
      <c r="F1345" s="589"/>
      <c r="G1345" s="589"/>
      <c r="H1345" s="589"/>
      <c r="I1345" s="589"/>
      <c r="J1345" s="589"/>
      <c r="K1345" s="589"/>
      <c r="L1345" s="589"/>
      <c r="N1345" s="589"/>
      <c r="O1345" s="589"/>
      <c r="P1345" s="589"/>
      <c r="Q1345" s="589"/>
    </row>
    <row r="1346" customHeight="1" spans="6:17">
      <c r="F1346" s="589"/>
      <c r="G1346" s="589"/>
      <c r="H1346" s="589"/>
      <c r="I1346" s="589"/>
      <c r="J1346" s="589"/>
      <c r="K1346" s="589"/>
      <c r="L1346" s="589"/>
      <c r="N1346" s="589"/>
      <c r="O1346" s="589"/>
      <c r="P1346" s="589"/>
      <c r="Q1346" s="589"/>
    </row>
    <row r="1347" customHeight="1" spans="6:17">
      <c r="F1347" s="589"/>
      <c r="G1347" s="589"/>
      <c r="H1347" s="589"/>
      <c r="I1347" s="589"/>
      <c r="J1347" s="589"/>
      <c r="K1347" s="589"/>
      <c r="L1347" s="589"/>
      <c r="N1347" s="589"/>
      <c r="O1347" s="589"/>
      <c r="P1347" s="589"/>
      <c r="Q1347" s="589"/>
    </row>
    <row r="1348" customHeight="1" spans="6:17">
      <c r="F1348" s="589"/>
      <c r="G1348" s="589"/>
      <c r="H1348" s="589"/>
      <c r="I1348" s="589"/>
      <c r="J1348" s="589"/>
      <c r="K1348" s="589"/>
      <c r="L1348" s="589"/>
      <c r="N1348" s="589"/>
      <c r="O1348" s="589"/>
      <c r="P1348" s="589"/>
      <c r="Q1348" s="589"/>
    </row>
    <row r="1349" customHeight="1" spans="6:17">
      <c r="F1349" s="589"/>
      <c r="G1349" s="589"/>
      <c r="H1349" s="589"/>
      <c r="I1349" s="589"/>
      <c r="J1349" s="589"/>
      <c r="K1349" s="589"/>
      <c r="L1349" s="589"/>
      <c r="N1349" s="589"/>
      <c r="O1349" s="589"/>
      <c r="P1349" s="589"/>
      <c r="Q1349" s="589"/>
    </row>
    <row r="1350" customHeight="1" spans="6:17">
      <c r="F1350" s="589"/>
      <c r="G1350" s="589"/>
      <c r="H1350" s="589"/>
      <c r="I1350" s="589"/>
      <c r="J1350" s="589"/>
      <c r="K1350" s="589"/>
      <c r="L1350" s="589"/>
      <c r="N1350" s="589"/>
      <c r="O1350" s="589"/>
      <c r="P1350" s="589"/>
      <c r="Q1350" s="589"/>
    </row>
    <row r="1351" customHeight="1" spans="6:17">
      <c r="F1351" s="589"/>
      <c r="G1351" s="589"/>
      <c r="H1351" s="589"/>
      <c r="I1351" s="589"/>
      <c r="J1351" s="589"/>
      <c r="K1351" s="589"/>
      <c r="L1351" s="589"/>
      <c r="N1351" s="589"/>
      <c r="O1351" s="589"/>
      <c r="P1351" s="589"/>
      <c r="Q1351" s="589"/>
    </row>
    <row r="1352" customHeight="1" spans="6:17">
      <c r="F1352" s="589"/>
      <c r="G1352" s="589"/>
      <c r="H1352" s="589"/>
      <c r="I1352" s="589"/>
      <c r="J1352" s="589"/>
      <c r="K1352" s="589"/>
      <c r="L1352" s="589"/>
      <c r="N1352" s="589"/>
      <c r="O1352" s="589"/>
      <c r="P1352" s="589"/>
      <c r="Q1352" s="589"/>
    </row>
    <row r="1353" customHeight="1" spans="6:17">
      <c r="F1353" s="589"/>
      <c r="G1353" s="589"/>
      <c r="H1353" s="589"/>
      <c r="I1353" s="589"/>
      <c r="J1353" s="589"/>
      <c r="K1353" s="589"/>
      <c r="L1353" s="589"/>
      <c r="N1353" s="589"/>
      <c r="O1353" s="589"/>
      <c r="P1353" s="589"/>
      <c r="Q1353" s="589"/>
    </row>
    <row r="1354" customHeight="1" spans="6:17">
      <c r="F1354" s="589"/>
      <c r="G1354" s="589"/>
      <c r="H1354" s="589"/>
      <c r="I1354" s="589"/>
      <c r="J1354" s="589"/>
      <c r="K1354" s="589"/>
      <c r="L1354" s="589"/>
      <c r="N1354" s="589"/>
      <c r="O1354" s="589"/>
      <c r="P1354" s="589"/>
      <c r="Q1354" s="589"/>
    </row>
    <row r="1355" customHeight="1" spans="6:17">
      <c r="F1355" s="589"/>
      <c r="G1355" s="589"/>
      <c r="H1355" s="589"/>
      <c r="I1355" s="589"/>
      <c r="J1355" s="589"/>
      <c r="K1355" s="589"/>
      <c r="L1355" s="589"/>
      <c r="N1355" s="589"/>
      <c r="O1355" s="589"/>
      <c r="P1355" s="589"/>
      <c r="Q1355" s="589"/>
    </row>
    <row r="1356" customHeight="1" spans="6:17">
      <c r="F1356" s="589"/>
      <c r="G1356" s="589"/>
      <c r="H1356" s="589"/>
      <c r="I1356" s="589"/>
      <c r="J1356" s="589"/>
      <c r="K1356" s="589"/>
      <c r="L1356" s="589"/>
      <c r="N1356" s="589"/>
      <c r="O1356" s="589"/>
      <c r="P1356" s="589"/>
      <c r="Q1356" s="589"/>
    </row>
    <row r="1357" customHeight="1" spans="6:17">
      <c r="F1357" s="589"/>
      <c r="G1357" s="589"/>
      <c r="H1357" s="589"/>
      <c r="I1357" s="589"/>
      <c r="J1357" s="589"/>
      <c r="K1357" s="589"/>
      <c r="L1357" s="589"/>
      <c r="N1357" s="589"/>
      <c r="O1357" s="589"/>
      <c r="P1357" s="589"/>
      <c r="Q1357" s="589"/>
    </row>
    <row r="1358" customHeight="1" spans="6:17">
      <c r="F1358" s="589"/>
      <c r="G1358" s="589"/>
      <c r="H1358" s="589"/>
      <c r="I1358" s="589"/>
      <c r="J1358" s="589"/>
      <c r="K1358" s="589"/>
      <c r="L1358" s="589"/>
      <c r="N1358" s="589"/>
      <c r="O1358" s="589"/>
      <c r="P1358" s="589"/>
      <c r="Q1358" s="589"/>
    </row>
    <row r="1359" customHeight="1" spans="6:17">
      <c r="F1359" s="589"/>
      <c r="G1359" s="589"/>
      <c r="H1359" s="589"/>
      <c r="I1359" s="589"/>
      <c r="J1359" s="589"/>
      <c r="K1359" s="589"/>
      <c r="L1359" s="589"/>
      <c r="N1359" s="589"/>
      <c r="O1359" s="589"/>
      <c r="P1359" s="589"/>
      <c r="Q1359" s="589"/>
    </row>
    <row r="1360" customHeight="1" spans="6:17">
      <c r="F1360" s="589"/>
      <c r="G1360" s="589"/>
      <c r="H1360" s="589"/>
      <c r="I1360" s="589"/>
      <c r="J1360" s="589"/>
      <c r="K1360" s="589"/>
      <c r="L1360" s="589"/>
      <c r="N1360" s="589"/>
      <c r="O1360" s="589"/>
      <c r="P1360" s="589"/>
      <c r="Q1360" s="589"/>
    </row>
    <row r="1361" customHeight="1" spans="6:17">
      <c r="F1361" s="589"/>
      <c r="G1361" s="589"/>
      <c r="H1361" s="589"/>
      <c r="I1361" s="589"/>
      <c r="J1361" s="589"/>
      <c r="K1361" s="589"/>
      <c r="L1361" s="589"/>
      <c r="N1361" s="589"/>
      <c r="O1361" s="589"/>
      <c r="P1361" s="589"/>
      <c r="Q1361" s="589"/>
    </row>
    <row r="1362" customHeight="1" spans="6:17">
      <c r="F1362" s="589"/>
      <c r="G1362" s="589"/>
      <c r="H1362" s="589"/>
      <c r="I1362" s="589"/>
      <c r="J1362" s="589"/>
      <c r="K1362" s="589"/>
      <c r="L1362" s="589"/>
      <c r="N1362" s="589"/>
      <c r="O1362" s="589"/>
      <c r="P1362" s="589"/>
      <c r="Q1362" s="589"/>
    </row>
    <row r="1363" customHeight="1" spans="6:17">
      <c r="F1363" s="589"/>
      <c r="G1363" s="589"/>
      <c r="H1363" s="589"/>
      <c r="I1363" s="589"/>
      <c r="J1363" s="589"/>
      <c r="K1363" s="589"/>
      <c r="L1363" s="589"/>
      <c r="N1363" s="589"/>
      <c r="O1363" s="589"/>
      <c r="P1363" s="589"/>
      <c r="Q1363" s="589"/>
    </row>
    <row r="1364" customHeight="1" spans="6:17">
      <c r="F1364" s="589"/>
      <c r="G1364" s="589"/>
      <c r="H1364" s="589"/>
      <c r="I1364" s="589"/>
      <c r="J1364" s="589"/>
      <c r="K1364" s="589"/>
      <c r="L1364" s="589"/>
      <c r="N1364" s="589"/>
      <c r="O1364" s="589"/>
      <c r="P1364" s="589"/>
      <c r="Q1364" s="589"/>
    </row>
    <row r="1365" customHeight="1" spans="6:17">
      <c r="F1365" s="589"/>
      <c r="G1365" s="589"/>
      <c r="H1365" s="589"/>
      <c r="I1365" s="589"/>
      <c r="J1365" s="589"/>
      <c r="K1365" s="589"/>
      <c r="L1365" s="589"/>
      <c r="N1365" s="589"/>
      <c r="O1365" s="589"/>
      <c r="P1365" s="589"/>
      <c r="Q1365" s="589"/>
    </row>
    <row r="1366" customHeight="1" spans="6:17">
      <c r="F1366" s="589"/>
      <c r="G1366" s="589"/>
      <c r="H1366" s="589"/>
      <c r="I1366" s="589"/>
      <c r="J1366" s="589"/>
      <c r="K1366" s="589"/>
      <c r="L1366" s="589"/>
      <c r="N1366" s="589"/>
      <c r="O1366" s="589"/>
      <c r="P1366" s="589"/>
      <c r="Q1366" s="589"/>
    </row>
    <row r="1367" customHeight="1" spans="6:17">
      <c r="F1367" s="589"/>
      <c r="G1367" s="589"/>
      <c r="H1367" s="589"/>
      <c r="I1367" s="589"/>
      <c r="J1367" s="589"/>
      <c r="K1367" s="589"/>
      <c r="L1367" s="589"/>
      <c r="N1367" s="589"/>
      <c r="O1367" s="589"/>
      <c r="P1367" s="589"/>
      <c r="Q1367" s="589"/>
    </row>
    <row r="1368" customHeight="1" spans="6:17">
      <c r="F1368" s="589"/>
      <c r="G1368" s="589"/>
      <c r="H1368" s="589"/>
      <c r="I1368" s="589"/>
      <c r="J1368" s="589"/>
      <c r="K1368" s="589"/>
      <c r="L1368" s="589"/>
      <c r="N1368" s="589"/>
      <c r="O1368" s="589"/>
      <c r="P1368" s="589"/>
      <c r="Q1368" s="589"/>
    </row>
    <row r="1369" customHeight="1" spans="6:17">
      <c r="F1369" s="589"/>
      <c r="G1369" s="589"/>
      <c r="H1369" s="589"/>
      <c r="I1369" s="589"/>
      <c r="J1369" s="589"/>
      <c r="K1369" s="589"/>
      <c r="L1369" s="589"/>
      <c r="N1369" s="589"/>
      <c r="O1369" s="589"/>
      <c r="P1369" s="589"/>
      <c r="Q1369" s="589"/>
    </row>
    <row r="1370" customHeight="1" spans="6:17">
      <c r="F1370" s="589"/>
      <c r="G1370" s="589"/>
      <c r="H1370" s="589"/>
      <c r="I1370" s="589"/>
      <c r="J1370" s="589"/>
      <c r="K1370" s="589"/>
      <c r="L1370" s="589"/>
      <c r="N1370" s="589"/>
      <c r="O1370" s="589"/>
      <c r="P1370" s="589"/>
      <c r="Q1370" s="589"/>
    </row>
    <row r="1371" customHeight="1" spans="6:17">
      <c r="F1371" s="589"/>
      <c r="G1371" s="589"/>
      <c r="H1371" s="589"/>
      <c r="I1371" s="589"/>
      <c r="J1371" s="589"/>
      <c r="K1371" s="589"/>
      <c r="L1371" s="589"/>
      <c r="N1371" s="589"/>
      <c r="O1371" s="589"/>
      <c r="P1371" s="589"/>
      <c r="Q1371" s="589"/>
    </row>
    <row r="1372" customHeight="1" spans="6:17">
      <c r="F1372" s="589"/>
      <c r="G1372" s="589"/>
      <c r="H1372" s="589"/>
      <c r="I1372" s="589"/>
      <c r="J1372" s="589"/>
      <c r="K1372" s="589"/>
      <c r="L1372" s="589"/>
      <c r="N1372" s="589"/>
      <c r="O1372" s="589"/>
      <c r="P1372" s="589"/>
      <c r="Q1372" s="589"/>
    </row>
    <row r="1373" customHeight="1" spans="6:17">
      <c r="F1373" s="589"/>
      <c r="G1373" s="589"/>
      <c r="H1373" s="589"/>
      <c r="I1373" s="589"/>
      <c r="J1373" s="589"/>
      <c r="K1373" s="589"/>
      <c r="L1373" s="589"/>
      <c r="N1373" s="589"/>
      <c r="O1373" s="589"/>
      <c r="P1373" s="589"/>
      <c r="Q1373" s="589"/>
    </row>
    <row r="1374" customHeight="1" spans="6:17">
      <c r="F1374" s="589"/>
      <c r="G1374" s="589"/>
      <c r="H1374" s="589"/>
      <c r="I1374" s="589"/>
      <c r="J1374" s="589"/>
      <c r="K1374" s="589"/>
      <c r="L1374" s="589"/>
      <c r="N1374" s="589"/>
      <c r="O1374" s="589"/>
      <c r="P1374" s="589"/>
      <c r="Q1374" s="589"/>
    </row>
    <row r="1375" customHeight="1" spans="6:17">
      <c r="F1375" s="589"/>
      <c r="G1375" s="589"/>
      <c r="H1375" s="589"/>
      <c r="I1375" s="589"/>
      <c r="J1375" s="589"/>
      <c r="K1375" s="589"/>
      <c r="L1375" s="589"/>
      <c r="N1375" s="589"/>
      <c r="O1375" s="589"/>
      <c r="P1375" s="589"/>
      <c r="Q1375" s="589"/>
    </row>
    <row r="1376" customHeight="1" spans="6:17">
      <c r="F1376" s="589"/>
      <c r="G1376" s="589"/>
      <c r="H1376" s="589"/>
      <c r="I1376" s="589"/>
      <c r="J1376" s="589"/>
      <c r="K1376" s="589"/>
      <c r="L1376" s="589"/>
      <c r="N1376" s="589"/>
      <c r="O1376" s="589"/>
      <c r="P1376" s="589"/>
      <c r="Q1376" s="589"/>
    </row>
    <row r="1377" customHeight="1" spans="6:17">
      <c r="F1377" s="589"/>
      <c r="G1377" s="589"/>
      <c r="H1377" s="589"/>
      <c r="I1377" s="589"/>
      <c r="J1377" s="589"/>
      <c r="K1377" s="589"/>
      <c r="L1377" s="589"/>
      <c r="N1377" s="589"/>
      <c r="O1377" s="589"/>
      <c r="P1377" s="589"/>
      <c r="Q1377" s="589"/>
    </row>
    <row r="1378" customHeight="1" spans="6:17">
      <c r="F1378" s="589"/>
      <c r="G1378" s="589"/>
      <c r="H1378" s="589"/>
      <c r="I1378" s="589"/>
      <c r="J1378" s="589"/>
      <c r="K1378" s="589"/>
      <c r="L1378" s="589"/>
      <c r="N1378" s="589"/>
      <c r="O1378" s="589"/>
      <c r="P1378" s="589"/>
      <c r="Q1378" s="589"/>
    </row>
    <row r="1379" customHeight="1" spans="6:17">
      <c r="F1379" s="589"/>
      <c r="G1379" s="589"/>
      <c r="H1379" s="589"/>
      <c r="I1379" s="589"/>
      <c r="J1379" s="589"/>
      <c r="K1379" s="589"/>
      <c r="L1379" s="589"/>
      <c r="N1379" s="589"/>
      <c r="O1379" s="589"/>
      <c r="P1379" s="589"/>
      <c r="Q1379" s="589"/>
    </row>
    <row r="1380" customHeight="1" spans="6:17">
      <c r="F1380" s="589"/>
      <c r="G1380" s="589"/>
      <c r="H1380" s="589"/>
      <c r="I1380" s="589"/>
      <c r="J1380" s="589"/>
      <c r="K1380" s="589"/>
      <c r="L1380" s="589"/>
      <c r="N1380" s="589"/>
      <c r="O1380" s="589"/>
      <c r="P1380" s="589"/>
      <c r="Q1380" s="589"/>
    </row>
    <row r="1381" customHeight="1" spans="6:17">
      <c r="F1381" s="589"/>
      <c r="G1381" s="589"/>
      <c r="H1381" s="589"/>
      <c r="I1381" s="589"/>
      <c r="J1381" s="589"/>
      <c r="K1381" s="589"/>
      <c r="L1381" s="589"/>
      <c r="N1381" s="589"/>
      <c r="O1381" s="589"/>
      <c r="P1381" s="589"/>
      <c r="Q1381" s="589"/>
    </row>
    <row r="1382" customHeight="1" spans="6:17">
      <c r="F1382" s="589"/>
      <c r="G1382" s="589"/>
      <c r="H1382" s="589"/>
      <c r="I1382" s="589"/>
      <c r="J1382" s="589"/>
      <c r="K1382" s="589"/>
      <c r="L1382" s="589"/>
      <c r="N1382" s="589"/>
      <c r="O1382" s="589"/>
      <c r="P1382" s="589"/>
      <c r="Q1382" s="589"/>
    </row>
    <row r="1383" customHeight="1" spans="6:17">
      <c r="F1383" s="589"/>
      <c r="G1383" s="589"/>
      <c r="H1383" s="589"/>
      <c r="I1383" s="589"/>
      <c r="J1383" s="589"/>
      <c r="K1383" s="589"/>
      <c r="L1383" s="589"/>
      <c r="N1383" s="589"/>
      <c r="O1383" s="589"/>
      <c r="P1383" s="589"/>
      <c r="Q1383" s="589"/>
    </row>
    <row r="1384" customHeight="1" spans="6:17">
      <c r="F1384" s="589"/>
      <c r="G1384" s="589"/>
      <c r="H1384" s="589"/>
      <c r="I1384" s="589"/>
      <c r="J1384" s="589"/>
      <c r="K1384" s="589"/>
      <c r="L1384" s="589"/>
      <c r="N1384" s="589"/>
      <c r="O1384" s="589"/>
      <c r="P1384" s="589"/>
      <c r="Q1384" s="589"/>
    </row>
    <row r="1385" customHeight="1" spans="6:17">
      <c r="F1385" s="589"/>
      <c r="G1385" s="589"/>
      <c r="H1385" s="589"/>
      <c r="I1385" s="589"/>
      <c r="J1385" s="589"/>
      <c r="K1385" s="589"/>
      <c r="L1385" s="589"/>
      <c r="N1385" s="589"/>
      <c r="O1385" s="589"/>
      <c r="P1385" s="589"/>
      <c r="Q1385" s="589"/>
    </row>
    <row r="1386" customHeight="1" spans="6:17">
      <c r="F1386" s="589"/>
      <c r="G1386" s="589"/>
      <c r="H1386" s="589"/>
      <c r="I1386" s="589"/>
      <c r="J1386" s="589"/>
      <c r="K1386" s="589"/>
      <c r="L1386" s="589"/>
      <c r="N1386" s="589"/>
      <c r="O1386" s="589"/>
      <c r="P1386" s="589"/>
      <c r="Q1386" s="589"/>
    </row>
    <row r="1387" customHeight="1" spans="6:17">
      <c r="F1387" s="589"/>
      <c r="G1387" s="589"/>
      <c r="H1387" s="589"/>
      <c r="I1387" s="589"/>
      <c r="J1387" s="589"/>
      <c r="K1387" s="589"/>
      <c r="L1387" s="589"/>
      <c r="N1387" s="589"/>
      <c r="O1387" s="589"/>
      <c r="P1387" s="589"/>
      <c r="Q1387" s="589"/>
    </row>
    <row r="1388" customHeight="1" spans="6:17">
      <c r="F1388" s="589"/>
      <c r="G1388" s="589"/>
      <c r="H1388" s="589"/>
      <c r="I1388" s="589"/>
      <c r="J1388" s="589"/>
      <c r="K1388" s="589"/>
      <c r="L1388" s="589"/>
      <c r="N1388" s="589"/>
      <c r="O1388" s="589"/>
      <c r="P1388" s="589"/>
      <c r="Q1388" s="589"/>
    </row>
    <row r="1389" customHeight="1" spans="6:17">
      <c r="F1389" s="589"/>
      <c r="G1389" s="589"/>
      <c r="H1389" s="589"/>
      <c r="I1389" s="589"/>
      <c r="J1389" s="589"/>
      <c r="K1389" s="589"/>
      <c r="L1389" s="589"/>
      <c r="N1389" s="589"/>
      <c r="O1389" s="589"/>
      <c r="P1389" s="589"/>
      <c r="Q1389" s="589"/>
    </row>
    <row r="1390" customHeight="1" spans="6:17">
      <c r="F1390" s="589"/>
      <c r="G1390" s="589"/>
      <c r="H1390" s="589"/>
      <c r="I1390" s="589"/>
      <c r="J1390" s="589"/>
      <c r="K1390" s="589"/>
      <c r="L1390" s="589"/>
      <c r="N1390" s="589"/>
      <c r="O1390" s="589"/>
      <c r="P1390" s="589"/>
      <c r="Q1390" s="589"/>
    </row>
    <row r="1391" customHeight="1" spans="6:17">
      <c r="F1391" s="589"/>
      <c r="G1391" s="589"/>
      <c r="H1391" s="589"/>
      <c r="I1391" s="589"/>
      <c r="J1391" s="589"/>
      <c r="K1391" s="589"/>
      <c r="L1391" s="589"/>
      <c r="N1391" s="589"/>
      <c r="O1391" s="589"/>
      <c r="P1391" s="589"/>
      <c r="Q1391" s="589"/>
    </row>
    <row r="1392" customHeight="1" spans="6:17">
      <c r="F1392" s="589"/>
      <c r="G1392" s="589"/>
      <c r="H1392" s="589"/>
      <c r="I1392" s="589"/>
      <c r="J1392" s="589"/>
      <c r="K1392" s="589"/>
      <c r="L1392" s="589"/>
      <c r="N1392" s="589"/>
      <c r="O1392" s="589"/>
      <c r="P1392" s="589"/>
      <c r="Q1392" s="589"/>
    </row>
    <row r="1393" customHeight="1" spans="6:17">
      <c r="F1393" s="589"/>
      <c r="G1393" s="589"/>
      <c r="H1393" s="589"/>
      <c r="I1393" s="589"/>
      <c r="J1393" s="589"/>
      <c r="K1393" s="589"/>
      <c r="L1393" s="589"/>
      <c r="N1393" s="589"/>
      <c r="O1393" s="589"/>
      <c r="P1393" s="589"/>
      <c r="Q1393" s="589"/>
    </row>
    <row r="1394" customHeight="1" spans="6:17">
      <c r="F1394" s="589"/>
      <c r="G1394" s="589"/>
      <c r="H1394" s="589"/>
      <c r="I1394" s="589"/>
      <c r="J1394" s="589"/>
      <c r="K1394" s="589"/>
      <c r="L1394" s="589"/>
      <c r="N1394" s="589"/>
      <c r="O1394" s="589"/>
      <c r="P1394" s="589"/>
      <c r="Q1394" s="589"/>
    </row>
    <row r="1395" customHeight="1" spans="6:17">
      <c r="F1395" s="589"/>
      <c r="G1395" s="589"/>
      <c r="H1395" s="589"/>
      <c r="I1395" s="589"/>
      <c r="J1395" s="589"/>
      <c r="K1395" s="589"/>
      <c r="L1395" s="589"/>
      <c r="N1395" s="589"/>
      <c r="O1395" s="589"/>
      <c r="P1395" s="589"/>
      <c r="Q1395" s="589"/>
    </row>
    <row r="1396" customHeight="1" spans="6:17">
      <c r="F1396" s="589"/>
      <c r="G1396" s="589"/>
      <c r="H1396" s="589"/>
      <c r="I1396" s="589"/>
      <c r="J1396" s="589"/>
      <c r="K1396" s="589"/>
      <c r="L1396" s="589"/>
      <c r="N1396" s="589"/>
      <c r="O1396" s="589"/>
      <c r="P1396" s="589"/>
      <c r="Q1396" s="589"/>
    </row>
    <row r="1397" customHeight="1" spans="6:17">
      <c r="F1397" s="589"/>
      <c r="G1397" s="589"/>
      <c r="H1397" s="589"/>
      <c r="I1397" s="589"/>
      <c r="J1397" s="589"/>
      <c r="K1397" s="589"/>
      <c r="L1397" s="589"/>
      <c r="N1397" s="589"/>
      <c r="O1397" s="589"/>
      <c r="P1397" s="589"/>
      <c r="Q1397" s="589"/>
    </row>
    <row r="1398" customHeight="1" spans="6:17">
      <c r="F1398" s="589"/>
      <c r="G1398" s="589"/>
      <c r="H1398" s="589"/>
      <c r="I1398" s="589"/>
      <c r="J1398" s="589"/>
      <c r="K1398" s="589"/>
      <c r="L1398" s="589"/>
      <c r="N1398" s="589"/>
      <c r="O1398" s="589"/>
      <c r="P1398" s="589"/>
      <c r="Q1398" s="589"/>
    </row>
    <row r="1399" customHeight="1" spans="6:17">
      <c r="F1399" s="589"/>
      <c r="G1399" s="589"/>
      <c r="H1399" s="589"/>
      <c r="I1399" s="589"/>
      <c r="J1399" s="589"/>
      <c r="K1399" s="589"/>
      <c r="L1399" s="589"/>
      <c r="N1399" s="589"/>
      <c r="O1399" s="589"/>
      <c r="P1399" s="589"/>
      <c r="Q1399" s="589"/>
    </row>
    <row r="1400" customHeight="1" spans="6:17">
      <c r="F1400" s="589"/>
      <c r="G1400" s="589"/>
      <c r="H1400" s="589"/>
      <c r="I1400" s="589"/>
      <c r="J1400" s="589"/>
      <c r="K1400" s="589"/>
      <c r="L1400" s="589"/>
      <c r="N1400" s="589"/>
      <c r="O1400" s="589"/>
      <c r="P1400" s="589"/>
      <c r="Q1400" s="589"/>
    </row>
    <row r="1401" customHeight="1" spans="6:17">
      <c r="F1401" s="589"/>
      <c r="G1401" s="589"/>
      <c r="H1401" s="589"/>
      <c r="I1401" s="589"/>
      <c r="J1401" s="589"/>
      <c r="K1401" s="589"/>
      <c r="L1401" s="589"/>
      <c r="N1401" s="589"/>
      <c r="O1401" s="589"/>
      <c r="P1401" s="589"/>
      <c r="Q1401" s="589"/>
    </row>
    <row r="1402" customHeight="1" spans="6:17">
      <c r="F1402" s="589"/>
      <c r="G1402" s="589"/>
      <c r="H1402" s="589"/>
      <c r="I1402" s="589"/>
      <c r="J1402" s="589"/>
      <c r="K1402" s="589"/>
      <c r="L1402" s="589"/>
      <c r="N1402" s="589"/>
      <c r="O1402" s="589"/>
      <c r="P1402" s="589"/>
      <c r="Q1402" s="589"/>
    </row>
    <row r="1403" customHeight="1" spans="6:17">
      <c r="F1403" s="589"/>
      <c r="G1403" s="589"/>
      <c r="H1403" s="589"/>
      <c r="I1403" s="589"/>
      <c r="J1403" s="589"/>
      <c r="K1403" s="589"/>
      <c r="L1403" s="589"/>
      <c r="N1403" s="589"/>
      <c r="O1403" s="589"/>
      <c r="P1403" s="589"/>
      <c r="Q1403" s="589"/>
    </row>
    <row r="1404" customHeight="1" spans="6:17">
      <c r="F1404" s="589"/>
      <c r="G1404" s="589"/>
      <c r="H1404" s="589"/>
      <c r="I1404" s="589"/>
      <c r="J1404" s="589"/>
      <c r="K1404" s="589"/>
      <c r="L1404" s="589"/>
      <c r="N1404" s="589"/>
      <c r="O1404" s="589"/>
      <c r="P1404" s="589"/>
      <c r="Q1404" s="589"/>
    </row>
    <row r="1405" customHeight="1" spans="6:17">
      <c r="F1405" s="589"/>
      <c r="G1405" s="589"/>
      <c r="H1405" s="589"/>
      <c r="I1405" s="589"/>
      <c r="J1405" s="589"/>
      <c r="K1405" s="589"/>
      <c r="L1405" s="589"/>
      <c r="N1405" s="589"/>
      <c r="O1405" s="589"/>
      <c r="P1405" s="589"/>
      <c r="Q1405" s="589"/>
    </row>
    <row r="1406" customHeight="1" spans="6:17">
      <c r="F1406" s="589"/>
      <c r="G1406" s="589"/>
      <c r="H1406" s="589"/>
      <c r="I1406" s="589"/>
      <c r="J1406" s="589"/>
      <c r="K1406" s="589"/>
      <c r="L1406" s="589"/>
      <c r="N1406" s="589"/>
      <c r="O1406" s="589"/>
      <c r="P1406" s="589"/>
      <c r="Q1406" s="589"/>
    </row>
    <row r="1407" customHeight="1" spans="6:17">
      <c r="F1407" s="589"/>
      <c r="G1407" s="589"/>
      <c r="H1407" s="589"/>
      <c r="I1407" s="589"/>
      <c r="J1407" s="589"/>
      <c r="K1407" s="589"/>
      <c r="L1407" s="589"/>
      <c r="N1407" s="589"/>
      <c r="O1407" s="589"/>
      <c r="P1407" s="589"/>
      <c r="Q1407" s="589"/>
    </row>
    <row r="1408" customHeight="1" spans="6:17">
      <c r="F1408" s="589"/>
      <c r="G1408" s="589"/>
      <c r="H1408" s="589"/>
      <c r="I1408" s="589"/>
      <c r="J1408" s="589"/>
      <c r="K1408" s="589"/>
      <c r="L1408" s="589"/>
      <c r="N1408" s="589"/>
      <c r="O1408" s="589"/>
      <c r="P1408" s="589"/>
      <c r="Q1408" s="589"/>
    </row>
    <row r="1409" customHeight="1" spans="6:17">
      <c r="F1409" s="589"/>
      <c r="G1409" s="589"/>
      <c r="H1409" s="589"/>
      <c r="I1409" s="589"/>
      <c r="J1409" s="589"/>
      <c r="K1409" s="589"/>
      <c r="L1409" s="589"/>
      <c r="N1409" s="589"/>
      <c r="O1409" s="589"/>
      <c r="P1409" s="589"/>
      <c r="Q1409" s="589"/>
    </row>
    <row r="1410" customHeight="1" spans="6:17">
      <c r="F1410" s="589"/>
      <c r="G1410" s="589"/>
      <c r="H1410" s="589"/>
      <c r="I1410" s="589"/>
      <c r="J1410" s="589"/>
      <c r="K1410" s="589"/>
      <c r="L1410" s="589"/>
      <c r="N1410" s="589"/>
      <c r="O1410" s="589"/>
      <c r="P1410" s="589"/>
      <c r="Q1410" s="589"/>
    </row>
    <row r="1411" customHeight="1" spans="6:17">
      <c r="F1411" s="589"/>
      <c r="G1411" s="589"/>
      <c r="H1411" s="589"/>
      <c r="I1411" s="589"/>
      <c r="J1411" s="589"/>
      <c r="K1411" s="589"/>
      <c r="L1411" s="589"/>
      <c r="N1411" s="589"/>
      <c r="O1411" s="589"/>
      <c r="P1411" s="589"/>
      <c r="Q1411" s="589"/>
    </row>
    <row r="1412" customHeight="1" spans="6:17">
      <c r="F1412" s="589"/>
      <c r="G1412" s="589"/>
      <c r="H1412" s="589"/>
      <c r="I1412" s="589"/>
      <c r="J1412" s="589"/>
      <c r="K1412" s="589"/>
      <c r="L1412" s="589"/>
      <c r="N1412" s="589"/>
      <c r="O1412" s="589"/>
      <c r="P1412" s="589"/>
      <c r="Q1412" s="589"/>
    </row>
    <row r="1413" customHeight="1" spans="6:17">
      <c r="F1413" s="589"/>
      <c r="G1413" s="589"/>
      <c r="H1413" s="589"/>
      <c r="I1413" s="589"/>
      <c r="J1413" s="589"/>
      <c r="K1413" s="589"/>
      <c r="L1413" s="589"/>
      <c r="N1413" s="589"/>
      <c r="O1413" s="589"/>
      <c r="P1413" s="589"/>
      <c r="Q1413" s="589"/>
    </row>
    <row r="1414" customHeight="1" spans="6:17">
      <c r="F1414" s="589"/>
      <c r="G1414" s="589"/>
      <c r="H1414" s="589"/>
      <c r="I1414" s="589"/>
      <c r="J1414" s="589"/>
      <c r="K1414" s="589"/>
      <c r="L1414" s="589"/>
      <c r="N1414" s="589"/>
      <c r="O1414" s="589"/>
      <c r="P1414" s="589"/>
      <c r="Q1414" s="589"/>
    </row>
    <row r="1415" customHeight="1" spans="6:17">
      <c r="F1415" s="589"/>
      <c r="G1415" s="589"/>
      <c r="H1415" s="589"/>
      <c r="I1415" s="589"/>
      <c r="J1415" s="589"/>
      <c r="K1415" s="589"/>
      <c r="L1415" s="589"/>
      <c r="N1415" s="589"/>
      <c r="O1415" s="589"/>
      <c r="P1415" s="589"/>
      <c r="Q1415" s="589"/>
    </row>
    <row r="1416" customHeight="1" spans="6:17">
      <c r="F1416" s="589"/>
      <c r="G1416" s="589"/>
      <c r="H1416" s="589"/>
      <c r="I1416" s="589"/>
      <c r="J1416" s="589"/>
      <c r="K1416" s="589"/>
      <c r="L1416" s="589"/>
      <c r="N1416" s="589"/>
      <c r="O1416" s="589"/>
      <c r="P1416" s="589"/>
      <c r="Q1416" s="589"/>
    </row>
    <row r="1417" customHeight="1" spans="6:17">
      <c r="F1417" s="589"/>
      <c r="G1417" s="589"/>
      <c r="H1417" s="589"/>
      <c r="I1417" s="589"/>
      <c r="J1417" s="589"/>
      <c r="K1417" s="589"/>
      <c r="L1417" s="589"/>
      <c r="N1417" s="589"/>
      <c r="O1417" s="589"/>
      <c r="P1417" s="589"/>
      <c r="Q1417" s="589"/>
    </row>
    <row r="1418" customHeight="1" spans="6:17">
      <c r="F1418" s="589"/>
      <c r="G1418" s="589"/>
      <c r="H1418" s="589"/>
      <c r="I1418" s="589"/>
      <c r="J1418" s="589"/>
      <c r="K1418" s="589"/>
      <c r="L1418" s="589"/>
      <c r="N1418" s="589"/>
      <c r="O1418" s="589"/>
      <c r="P1418" s="589"/>
      <c r="Q1418" s="589"/>
    </row>
    <row r="1419" customHeight="1" spans="6:17">
      <c r="F1419" s="589"/>
      <c r="G1419" s="589"/>
      <c r="H1419" s="589"/>
      <c r="I1419" s="589"/>
      <c r="J1419" s="589"/>
      <c r="K1419" s="589"/>
      <c r="L1419" s="589"/>
      <c r="N1419" s="589"/>
      <c r="O1419" s="589"/>
      <c r="P1419" s="589"/>
      <c r="Q1419" s="589"/>
    </row>
    <row r="1420" customHeight="1" spans="6:17">
      <c r="F1420" s="589"/>
      <c r="G1420" s="589"/>
      <c r="H1420" s="589"/>
      <c r="I1420" s="589"/>
      <c r="J1420" s="589"/>
      <c r="K1420" s="589"/>
      <c r="L1420" s="589"/>
      <c r="N1420" s="589"/>
      <c r="O1420" s="589"/>
      <c r="P1420" s="589"/>
      <c r="Q1420" s="589"/>
    </row>
    <row r="1421" customHeight="1" spans="6:17">
      <c r="F1421" s="589"/>
      <c r="G1421" s="589"/>
      <c r="H1421" s="589"/>
      <c r="I1421" s="589"/>
      <c r="J1421" s="589"/>
      <c r="K1421" s="589"/>
      <c r="L1421" s="589"/>
      <c r="N1421" s="589"/>
      <c r="O1421" s="589"/>
      <c r="P1421" s="589"/>
      <c r="Q1421" s="589"/>
    </row>
    <row r="1422" customHeight="1" spans="6:17">
      <c r="F1422" s="589"/>
      <c r="G1422" s="589"/>
      <c r="H1422" s="589"/>
      <c r="I1422" s="589"/>
      <c r="J1422" s="589"/>
      <c r="K1422" s="589"/>
      <c r="L1422" s="589"/>
      <c r="N1422" s="589"/>
      <c r="O1422" s="589"/>
      <c r="P1422" s="589"/>
      <c r="Q1422" s="589"/>
    </row>
    <row r="1423" customHeight="1" spans="6:17">
      <c r="F1423" s="589"/>
      <c r="G1423" s="589"/>
      <c r="H1423" s="589"/>
      <c r="I1423" s="589"/>
      <c r="J1423" s="589"/>
      <c r="K1423" s="589"/>
      <c r="L1423" s="589"/>
      <c r="N1423" s="589"/>
      <c r="O1423" s="589"/>
      <c r="P1423" s="589"/>
      <c r="Q1423" s="589"/>
    </row>
    <row r="1424" customHeight="1" spans="6:17">
      <c r="F1424" s="589"/>
      <c r="G1424" s="589"/>
      <c r="H1424" s="589"/>
      <c r="I1424" s="589"/>
      <c r="J1424" s="589"/>
      <c r="K1424" s="589"/>
      <c r="L1424" s="589"/>
      <c r="N1424" s="589"/>
      <c r="O1424" s="589"/>
      <c r="P1424" s="589"/>
      <c r="Q1424" s="589"/>
    </row>
    <row r="1425" customHeight="1" spans="6:17">
      <c r="F1425" s="589"/>
      <c r="G1425" s="589"/>
      <c r="H1425" s="589"/>
      <c r="I1425" s="589"/>
      <c r="J1425" s="589"/>
      <c r="K1425" s="589"/>
      <c r="L1425" s="589"/>
      <c r="N1425" s="589"/>
      <c r="O1425" s="589"/>
      <c r="P1425" s="589"/>
      <c r="Q1425" s="589"/>
    </row>
    <row r="1426" customHeight="1" spans="6:17">
      <c r="F1426" s="589"/>
      <c r="G1426" s="589"/>
      <c r="H1426" s="589"/>
      <c r="I1426" s="589"/>
      <c r="J1426" s="589"/>
      <c r="K1426" s="589"/>
      <c r="L1426" s="589"/>
      <c r="N1426" s="589"/>
      <c r="O1426" s="589"/>
      <c r="P1426" s="589"/>
      <c r="Q1426" s="589"/>
    </row>
    <row r="1427" customHeight="1" spans="6:17">
      <c r="F1427" s="589"/>
      <c r="G1427" s="589"/>
      <c r="H1427" s="589"/>
      <c r="I1427" s="589"/>
      <c r="J1427" s="589"/>
      <c r="K1427" s="589"/>
      <c r="L1427" s="589"/>
      <c r="N1427" s="589"/>
      <c r="O1427" s="589"/>
      <c r="P1427" s="589"/>
      <c r="Q1427" s="589"/>
    </row>
    <row r="1428" customHeight="1" spans="6:17">
      <c r="F1428" s="589"/>
      <c r="G1428" s="589"/>
      <c r="H1428" s="589"/>
      <c r="I1428" s="589"/>
      <c r="J1428" s="589"/>
      <c r="K1428" s="589"/>
      <c r="L1428" s="589"/>
      <c r="N1428" s="589"/>
      <c r="O1428" s="589"/>
      <c r="P1428" s="589"/>
      <c r="Q1428" s="589"/>
    </row>
    <row r="1429" customHeight="1" spans="6:17">
      <c r="F1429" s="589"/>
      <c r="G1429" s="589"/>
      <c r="H1429" s="589"/>
      <c r="I1429" s="589"/>
      <c r="J1429" s="589"/>
      <c r="K1429" s="589"/>
      <c r="L1429" s="589"/>
      <c r="N1429" s="589"/>
      <c r="O1429" s="589"/>
      <c r="P1429" s="589"/>
      <c r="Q1429" s="589"/>
    </row>
    <row r="1430" customHeight="1" spans="6:17">
      <c r="F1430" s="589"/>
      <c r="G1430" s="589"/>
      <c r="H1430" s="589"/>
      <c r="I1430" s="589"/>
      <c r="J1430" s="589"/>
      <c r="K1430" s="589"/>
      <c r="L1430" s="589"/>
      <c r="N1430" s="589"/>
      <c r="O1430" s="589"/>
      <c r="P1430" s="589"/>
      <c r="Q1430" s="589"/>
    </row>
    <row r="1431" customHeight="1" spans="6:17">
      <c r="F1431" s="589"/>
      <c r="G1431" s="589"/>
      <c r="H1431" s="589"/>
      <c r="I1431" s="589"/>
      <c r="J1431" s="589"/>
      <c r="K1431" s="589"/>
      <c r="L1431" s="589"/>
      <c r="N1431" s="589"/>
      <c r="O1431" s="589"/>
      <c r="P1431" s="589"/>
      <c r="Q1431" s="589"/>
    </row>
    <row r="1432" customHeight="1" spans="6:17">
      <c r="F1432" s="589"/>
      <c r="G1432" s="589"/>
      <c r="H1432" s="589"/>
      <c r="I1432" s="589"/>
      <c r="J1432" s="589"/>
      <c r="K1432" s="589"/>
      <c r="L1432" s="589"/>
      <c r="N1432" s="589"/>
      <c r="O1432" s="589"/>
      <c r="P1432" s="589"/>
      <c r="Q1432" s="589"/>
    </row>
    <row r="1433" customHeight="1" spans="6:17">
      <c r="F1433" s="589"/>
      <c r="G1433" s="589"/>
      <c r="H1433" s="589"/>
      <c r="I1433" s="589"/>
      <c r="J1433" s="589"/>
      <c r="K1433" s="589"/>
      <c r="L1433" s="589"/>
      <c r="N1433" s="589"/>
      <c r="O1433" s="589"/>
      <c r="P1433" s="589"/>
      <c r="Q1433" s="589"/>
    </row>
    <row r="1434" customHeight="1" spans="6:17">
      <c r="F1434" s="589"/>
      <c r="G1434" s="589"/>
      <c r="H1434" s="589"/>
      <c r="I1434" s="589"/>
      <c r="J1434" s="589"/>
      <c r="K1434" s="589"/>
      <c r="L1434" s="589"/>
      <c r="N1434" s="589"/>
      <c r="O1434" s="589"/>
      <c r="P1434" s="589"/>
      <c r="Q1434" s="589"/>
    </row>
    <row r="1435" customHeight="1" spans="6:17">
      <c r="F1435" s="589"/>
      <c r="G1435" s="589"/>
      <c r="H1435" s="589"/>
      <c r="I1435" s="589"/>
      <c r="J1435" s="589"/>
      <c r="K1435" s="589"/>
      <c r="L1435" s="589"/>
      <c r="N1435" s="589"/>
      <c r="O1435" s="589"/>
      <c r="P1435" s="589"/>
      <c r="Q1435" s="589"/>
    </row>
    <row r="1436" customHeight="1" spans="6:17">
      <c r="F1436" s="589"/>
      <c r="G1436" s="589"/>
      <c r="H1436" s="589"/>
      <c r="I1436" s="589"/>
      <c r="J1436" s="589"/>
      <c r="K1436" s="589"/>
      <c r="L1436" s="589"/>
      <c r="N1436" s="589"/>
      <c r="O1436" s="589"/>
      <c r="P1436" s="589"/>
      <c r="Q1436" s="589"/>
    </row>
    <row r="1437" customHeight="1" spans="6:17">
      <c r="F1437" s="589"/>
      <c r="G1437" s="589"/>
      <c r="H1437" s="589"/>
      <c r="I1437" s="589"/>
      <c r="J1437" s="589"/>
      <c r="K1437" s="589"/>
      <c r="L1437" s="589"/>
      <c r="N1437" s="589"/>
      <c r="O1437" s="589"/>
      <c r="P1437" s="589"/>
      <c r="Q1437" s="589"/>
    </row>
    <row r="1438" customHeight="1" spans="6:17">
      <c r="F1438" s="589"/>
      <c r="G1438" s="589"/>
      <c r="H1438" s="589"/>
      <c r="I1438" s="589"/>
      <c r="J1438" s="589"/>
      <c r="K1438" s="589"/>
      <c r="L1438" s="589"/>
      <c r="N1438" s="589"/>
      <c r="O1438" s="589"/>
      <c r="P1438" s="589"/>
      <c r="Q1438" s="589"/>
    </row>
    <row r="1439" customHeight="1" spans="6:17">
      <c r="F1439" s="589"/>
      <c r="G1439" s="589"/>
      <c r="H1439" s="589"/>
      <c r="I1439" s="589"/>
      <c r="J1439" s="589"/>
      <c r="K1439" s="589"/>
      <c r="L1439" s="589"/>
      <c r="N1439" s="589"/>
      <c r="O1439" s="589"/>
      <c r="P1439" s="589"/>
      <c r="Q1439" s="589"/>
    </row>
    <row r="1440" customHeight="1" spans="6:17">
      <c r="F1440" s="589"/>
      <c r="G1440" s="589"/>
      <c r="H1440" s="589"/>
      <c r="I1440" s="589"/>
      <c r="J1440" s="589"/>
      <c r="K1440" s="589"/>
      <c r="L1440" s="589"/>
      <c r="N1440" s="589"/>
      <c r="O1440" s="589"/>
      <c r="P1440" s="589"/>
      <c r="Q1440" s="589"/>
    </row>
    <row r="1441" customHeight="1" spans="6:17">
      <c r="F1441" s="589"/>
      <c r="G1441" s="589"/>
      <c r="H1441" s="589"/>
      <c r="I1441" s="589"/>
      <c r="J1441" s="589"/>
      <c r="K1441" s="589"/>
      <c r="L1441" s="589"/>
      <c r="N1441" s="589"/>
      <c r="O1441" s="589"/>
      <c r="P1441" s="589"/>
      <c r="Q1441" s="589"/>
    </row>
    <row r="1442" customHeight="1" spans="6:17">
      <c r="F1442" s="589"/>
      <c r="G1442" s="589"/>
      <c r="H1442" s="589"/>
      <c r="I1442" s="589"/>
      <c r="J1442" s="589"/>
      <c r="K1442" s="589"/>
      <c r="L1442" s="589"/>
      <c r="N1442" s="589"/>
      <c r="O1442" s="589"/>
      <c r="P1442" s="589"/>
      <c r="Q1442" s="589"/>
    </row>
    <row r="1443" customHeight="1" spans="6:17">
      <c r="F1443" s="589"/>
      <c r="G1443" s="589"/>
      <c r="H1443" s="589"/>
      <c r="I1443" s="589"/>
      <c r="J1443" s="589"/>
      <c r="K1443" s="589"/>
      <c r="L1443" s="589"/>
      <c r="N1443" s="589"/>
      <c r="O1443" s="589"/>
      <c r="P1443" s="589"/>
      <c r="Q1443" s="589"/>
    </row>
    <row r="1444" customHeight="1" spans="6:17">
      <c r="F1444" s="589"/>
      <c r="G1444" s="589"/>
      <c r="H1444" s="589"/>
      <c r="I1444" s="589"/>
      <c r="J1444" s="589"/>
      <c r="K1444" s="589"/>
      <c r="L1444" s="589"/>
      <c r="N1444" s="589"/>
      <c r="O1444" s="589"/>
      <c r="P1444" s="589"/>
      <c r="Q1444" s="589"/>
    </row>
    <row r="1445" customHeight="1" spans="6:17">
      <c r="F1445" s="589"/>
      <c r="G1445" s="589"/>
      <c r="H1445" s="589"/>
      <c r="I1445" s="589"/>
      <c r="J1445" s="589"/>
      <c r="K1445" s="589"/>
      <c r="L1445" s="589"/>
      <c r="N1445" s="589"/>
      <c r="O1445" s="589"/>
      <c r="P1445" s="589"/>
      <c r="Q1445" s="589"/>
    </row>
    <row r="1446" customHeight="1" spans="6:17">
      <c r="F1446" s="589"/>
      <c r="G1446" s="589"/>
      <c r="H1446" s="589"/>
      <c r="I1446" s="589"/>
      <c r="J1446" s="589"/>
      <c r="K1446" s="589"/>
      <c r="L1446" s="589"/>
      <c r="N1446" s="589"/>
      <c r="O1446" s="589"/>
      <c r="P1446" s="589"/>
      <c r="Q1446" s="589"/>
    </row>
    <row r="1447" customHeight="1" spans="6:17">
      <c r="F1447" s="589"/>
      <c r="G1447" s="589"/>
      <c r="H1447" s="589"/>
      <c r="I1447" s="589"/>
      <c r="J1447" s="589"/>
      <c r="K1447" s="589"/>
      <c r="L1447" s="589"/>
      <c r="N1447" s="589"/>
      <c r="O1447" s="589"/>
      <c r="P1447" s="589"/>
      <c r="Q1447" s="589"/>
    </row>
    <row r="1448" customHeight="1" spans="6:17">
      <c r="F1448" s="589"/>
      <c r="G1448" s="589"/>
      <c r="H1448" s="589"/>
      <c r="I1448" s="589"/>
      <c r="J1448" s="589"/>
      <c r="K1448" s="589"/>
      <c r="L1448" s="589"/>
      <c r="N1448" s="589"/>
      <c r="O1448" s="589"/>
      <c r="P1448" s="589"/>
      <c r="Q1448" s="589"/>
    </row>
    <row r="1449" customHeight="1" spans="6:17">
      <c r="F1449" s="589"/>
      <c r="G1449" s="589"/>
      <c r="H1449" s="589"/>
      <c r="I1449" s="589"/>
      <c r="J1449" s="589"/>
      <c r="K1449" s="589"/>
      <c r="L1449" s="589"/>
      <c r="N1449" s="589"/>
      <c r="O1449" s="589"/>
      <c r="P1449" s="589"/>
      <c r="Q1449" s="589"/>
    </row>
    <row r="1450" customHeight="1" spans="6:17">
      <c r="F1450" s="589"/>
      <c r="G1450" s="589"/>
      <c r="H1450" s="589"/>
      <c r="I1450" s="589"/>
      <c r="J1450" s="589"/>
      <c r="K1450" s="589"/>
      <c r="L1450" s="589"/>
      <c r="N1450" s="589"/>
      <c r="O1450" s="589"/>
      <c r="P1450" s="589"/>
      <c r="Q1450" s="589"/>
    </row>
    <row r="1451" customHeight="1" spans="6:17">
      <c r="F1451" s="589"/>
      <c r="G1451" s="589"/>
      <c r="H1451" s="589"/>
      <c r="I1451" s="589"/>
      <c r="J1451" s="589"/>
      <c r="K1451" s="589"/>
      <c r="L1451" s="589"/>
      <c r="N1451" s="589"/>
      <c r="O1451" s="589"/>
      <c r="P1451" s="589"/>
      <c r="Q1451" s="589"/>
    </row>
    <row r="1452" customHeight="1" spans="6:17">
      <c r="F1452" s="589"/>
      <c r="G1452" s="589"/>
      <c r="H1452" s="589"/>
      <c r="I1452" s="589"/>
      <c r="J1452" s="589"/>
      <c r="K1452" s="589"/>
      <c r="L1452" s="589"/>
      <c r="N1452" s="589"/>
      <c r="O1452" s="589"/>
      <c r="P1452" s="589"/>
      <c r="Q1452" s="589"/>
    </row>
    <row r="1453" customHeight="1" spans="6:17">
      <c r="F1453" s="589"/>
      <c r="G1453" s="589"/>
      <c r="H1453" s="589"/>
      <c r="I1453" s="589"/>
      <c r="J1453" s="589"/>
      <c r="K1453" s="589"/>
      <c r="L1453" s="589"/>
      <c r="N1453" s="589"/>
      <c r="O1453" s="589"/>
      <c r="P1453" s="589"/>
      <c r="Q1453" s="589"/>
    </row>
    <row r="1454" customHeight="1" spans="6:17">
      <c r="F1454" s="589"/>
      <c r="G1454" s="589"/>
      <c r="H1454" s="589"/>
      <c r="I1454" s="589"/>
      <c r="J1454" s="589"/>
      <c r="K1454" s="589"/>
      <c r="L1454" s="589"/>
      <c r="N1454" s="589"/>
      <c r="O1454" s="589"/>
      <c r="P1454" s="589"/>
      <c r="Q1454" s="589"/>
    </row>
    <row r="1455" customHeight="1" spans="6:17">
      <c r="F1455" s="589"/>
      <c r="G1455" s="589"/>
      <c r="H1455" s="589"/>
      <c r="I1455" s="589"/>
      <c r="J1455" s="589"/>
      <c r="K1455" s="589"/>
      <c r="L1455" s="589"/>
      <c r="N1455" s="589"/>
      <c r="O1455" s="589"/>
      <c r="P1455" s="589"/>
      <c r="Q1455" s="589"/>
    </row>
    <row r="1456" customHeight="1" spans="6:17">
      <c r="F1456" s="589"/>
      <c r="G1456" s="589"/>
      <c r="H1456" s="589"/>
      <c r="I1456" s="589"/>
      <c r="J1456" s="589"/>
      <c r="K1456" s="589"/>
      <c r="L1456" s="589"/>
      <c r="N1456" s="589"/>
      <c r="O1456" s="589"/>
      <c r="P1456" s="589"/>
      <c r="Q1456" s="589"/>
    </row>
    <row r="1457" customHeight="1" spans="6:17">
      <c r="F1457" s="589"/>
      <c r="G1457" s="589"/>
      <c r="H1457" s="589"/>
      <c r="I1457" s="589"/>
      <c r="J1457" s="589"/>
      <c r="K1457" s="589"/>
      <c r="L1457" s="589"/>
      <c r="N1457" s="589"/>
      <c r="O1457" s="589"/>
      <c r="P1457" s="589"/>
      <c r="Q1457" s="589"/>
    </row>
    <row r="1458" customHeight="1" spans="6:17">
      <c r="F1458" s="589"/>
      <c r="G1458" s="589"/>
      <c r="H1458" s="589"/>
      <c r="I1458" s="589"/>
      <c r="J1458" s="589"/>
      <c r="K1458" s="589"/>
      <c r="L1458" s="589"/>
      <c r="N1458" s="589"/>
      <c r="O1458" s="589"/>
      <c r="P1458" s="589"/>
      <c r="Q1458" s="589"/>
    </row>
    <row r="1459" customHeight="1" spans="6:17">
      <c r="F1459" s="589"/>
      <c r="G1459" s="589"/>
      <c r="H1459" s="589"/>
      <c r="I1459" s="589"/>
      <c r="J1459" s="589"/>
      <c r="K1459" s="589"/>
      <c r="L1459" s="589"/>
      <c r="N1459" s="589"/>
      <c r="O1459" s="589"/>
      <c r="P1459" s="589"/>
      <c r="Q1459" s="589"/>
    </row>
    <row r="1460" customHeight="1" spans="6:17">
      <c r="F1460" s="589"/>
      <c r="G1460" s="589"/>
      <c r="H1460" s="589"/>
      <c r="I1460" s="589"/>
      <c r="J1460" s="589"/>
      <c r="K1460" s="589"/>
      <c r="L1460" s="589"/>
      <c r="N1460" s="589"/>
      <c r="O1460" s="589"/>
      <c r="P1460" s="589"/>
      <c r="Q1460" s="589"/>
    </row>
    <row r="1461" customHeight="1" spans="6:17">
      <c r="F1461" s="589"/>
      <c r="G1461" s="589"/>
      <c r="H1461" s="589"/>
      <c r="I1461" s="589"/>
      <c r="J1461" s="589"/>
      <c r="K1461" s="589"/>
      <c r="L1461" s="589"/>
      <c r="N1461" s="589"/>
      <c r="O1461" s="589"/>
      <c r="P1461" s="589"/>
      <c r="Q1461" s="589"/>
    </row>
    <row r="1462" customHeight="1" spans="6:17">
      <c r="F1462" s="589"/>
      <c r="G1462" s="589"/>
      <c r="H1462" s="589"/>
      <c r="I1462" s="589"/>
      <c r="J1462" s="589"/>
      <c r="K1462" s="589"/>
      <c r="L1462" s="589"/>
      <c r="N1462" s="589"/>
      <c r="O1462" s="589"/>
      <c r="P1462" s="589"/>
      <c r="Q1462" s="589"/>
    </row>
    <row r="1463" customHeight="1" spans="6:17">
      <c r="F1463" s="589"/>
      <c r="G1463" s="589"/>
      <c r="H1463" s="589"/>
      <c r="I1463" s="589"/>
      <c r="J1463" s="589"/>
      <c r="K1463" s="589"/>
      <c r="L1463" s="589"/>
      <c r="N1463" s="589"/>
      <c r="O1463" s="589"/>
      <c r="P1463" s="589"/>
      <c r="Q1463" s="589"/>
    </row>
    <row r="1464" customHeight="1" spans="6:17">
      <c r="F1464" s="589"/>
      <c r="G1464" s="589"/>
      <c r="H1464" s="589"/>
      <c r="I1464" s="589"/>
      <c r="J1464" s="589"/>
      <c r="K1464" s="589"/>
      <c r="L1464" s="589"/>
      <c r="N1464" s="589"/>
      <c r="O1464" s="589"/>
      <c r="P1464" s="589"/>
      <c r="Q1464" s="589"/>
    </row>
    <row r="1465" customHeight="1" spans="6:17">
      <c r="F1465" s="589"/>
      <c r="G1465" s="589"/>
      <c r="H1465" s="589"/>
      <c r="I1465" s="589"/>
      <c r="J1465" s="589"/>
      <c r="K1465" s="589"/>
      <c r="L1465" s="589"/>
      <c r="N1465" s="589"/>
      <c r="O1465" s="589"/>
      <c r="P1465" s="589"/>
      <c r="Q1465" s="589"/>
    </row>
    <row r="1466" customHeight="1" spans="6:17">
      <c r="F1466" s="589"/>
      <c r="G1466" s="589"/>
      <c r="H1466" s="589"/>
      <c r="I1466" s="589"/>
      <c r="J1466" s="589"/>
      <c r="K1466" s="589"/>
      <c r="L1466" s="589"/>
      <c r="N1466" s="589"/>
      <c r="O1466" s="589"/>
      <c r="P1466" s="589"/>
      <c r="Q1466" s="589"/>
    </row>
    <row r="1467" customHeight="1" spans="6:17">
      <c r="F1467" s="589"/>
      <c r="G1467" s="589"/>
      <c r="H1467" s="589"/>
      <c r="I1467" s="589"/>
      <c r="J1467" s="589"/>
      <c r="K1467" s="589"/>
      <c r="L1467" s="589"/>
      <c r="N1467" s="589"/>
      <c r="O1467" s="589"/>
      <c r="P1467" s="589"/>
      <c r="Q1467" s="589"/>
    </row>
    <row r="1468" customHeight="1" spans="6:17">
      <c r="F1468" s="589"/>
      <c r="G1468" s="589"/>
      <c r="H1468" s="589"/>
      <c r="I1468" s="589"/>
      <c r="J1468" s="589"/>
      <c r="K1468" s="589"/>
      <c r="L1468" s="589"/>
      <c r="N1468" s="589"/>
      <c r="O1468" s="589"/>
      <c r="P1468" s="589"/>
      <c r="Q1468" s="589"/>
    </row>
    <row r="1469" customHeight="1" spans="6:17">
      <c r="F1469" s="589"/>
      <c r="G1469" s="589"/>
      <c r="H1469" s="589"/>
      <c r="I1469" s="589"/>
      <c r="J1469" s="589"/>
      <c r="K1469" s="589"/>
      <c r="L1469" s="589"/>
      <c r="N1469" s="589"/>
      <c r="O1469" s="589"/>
      <c r="P1469" s="589"/>
      <c r="Q1469" s="589"/>
    </row>
    <row r="1470" customHeight="1" spans="6:17">
      <c r="F1470" s="589"/>
      <c r="G1470" s="589"/>
      <c r="H1470" s="589"/>
      <c r="I1470" s="589"/>
      <c r="J1470" s="589"/>
      <c r="K1470" s="589"/>
      <c r="L1470" s="589"/>
      <c r="N1470" s="589"/>
      <c r="O1470" s="589"/>
      <c r="P1470" s="589"/>
      <c r="Q1470" s="589"/>
    </row>
    <row r="1471" customHeight="1" spans="6:17">
      <c r="F1471" s="589"/>
      <c r="G1471" s="589"/>
      <c r="H1471" s="589"/>
      <c r="I1471" s="589"/>
      <c r="J1471" s="589"/>
      <c r="K1471" s="589"/>
      <c r="L1471" s="589"/>
      <c r="N1471" s="589"/>
      <c r="O1471" s="589"/>
      <c r="P1471" s="589"/>
      <c r="Q1471" s="589"/>
    </row>
    <row r="1472" customHeight="1" spans="6:17">
      <c r="F1472" s="589"/>
      <c r="G1472" s="589"/>
      <c r="H1472" s="589"/>
      <c r="I1472" s="589"/>
      <c r="J1472" s="589"/>
      <c r="K1472" s="589"/>
      <c r="L1472" s="589"/>
      <c r="N1472" s="589"/>
      <c r="O1472" s="589"/>
      <c r="P1472" s="589"/>
      <c r="Q1472" s="589"/>
    </row>
    <row r="1473" customHeight="1" spans="6:17">
      <c r="F1473" s="589"/>
      <c r="G1473" s="589"/>
      <c r="H1473" s="589"/>
      <c r="I1473" s="589"/>
      <c r="J1473" s="589"/>
      <c r="K1473" s="589"/>
      <c r="L1473" s="589"/>
      <c r="N1473" s="589"/>
      <c r="O1473" s="589"/>
      <c r="P1473" s="589"/>
      <c r="Q1473" s="589"/>
    </row>
    <row r="1474" customHeight="1" spans="6:17">
      <c r="F1474" s="589"/>
      <c r="G1474" s="589"/>
      <c r="H1474" s="589"/>
      <c r="I1474" s="589"/>
      <c r="J1474" s="589"/>
      <c r="K1474" s="589"/>
      <c r="L1474" s="589"/>
      <c r="N1474" s="589"/>
      <c r="O1474" s="589"/>
      <c r="P1474" s="589"/>
      <c r="Q1474" s="589"/>
    </row>
    <row r="1475" customHeight="1" spans="6:17">
      <c r="F1475" s="589"/>
      <c r="G1475" s="589"/>
      <c r="H1475" s="589"/>
      <c r="I1475" s="589"/>
      <c r="J1475" s="589"/>
      <c r="K1475" s="589"/>
      <c r="L1475" s="589"/>
      <c r="N1475" s="589"/>
      <c r="O1475" s="589"/>
      <c r="P1475" s="589"/>
      <c r="Q1475" s="589"/>
    </row>
    <row r="1476" customHeight="1" spans="6:17">
      <c r="F1476" s="589"/>
      <c r="G1476" s="589"/>
      <c r="H1476" s="589"/>
      <c r="I1476" s="589"/>
      <c r="J1476" s="589"/>
      <c r="K1476" s="589"/>
      <c r="L1476" s="589"/>
      <c r="N1476" s="589"/>
      <c r="O1476" s="589"/>
      <c r="P1476" s="589"/>
      <c r="Q1476" s="589"/>
    </row>
    <row r="1477" customHeight="1" spans="6:17">
      <c r="F1477" s="589"/>
      <c r="G1477" s="589"/>
      <c r="H1477" s="589"/>
      <c r="I1477" s="589"/>
      <c r="J1477" s="589"/>
      <c r="K1477" s="589"/>
      <c r="L1477" s="589"/>
      <c r="N1477" s="589"/>
      <c r="O1477" s="589"/>
      <c r="P1477" s="589"/>
      <c r="Q1477" s="589"/>
    </row>
    <row r="1478" customHeight="1" spans="6:17">
      <c r="F1478" s="589"/>
      <c r="G1478" s="589"/>
      <c r="H1478" s="589"/>
      <c r="I1478" s="589"/>
      <c r="J1478" s="589"/>
      <c r="K1478" s="589"/>
      <c r="L1478" s="589"/>
      <c r="N1478" s="589"/>
      <c r="O1478" s="589"/>
      <c r="P1478" s="589"/>
      <c r="Q1478" s="589"/>
    </row>
    <row r="1479" customHeight="1" spans="6:17">
      <c r="F1479" s="589"/>
      <c r="G1479" s="589"/>
      <c r="H1479" s="589"/>
      <c r="I1479" s="589"/>
      <c r="J1479" s="589"/>
      <c r="K1479" s="589"/>
      <c r="L1479" s="589"/>
      <c r="N1479" s="589"/>
      <c r="O1479" s="589"/>
      <c r="P1479" s="589"/>
      <c r="Q1479" s="589"/>
    </row>
    <row r="1480" customHeight="1" spans="6:17">
      <c r="F1480" s="589"/>
      <c r="G1480" s="589"/>
      <c r="H1480" s="589"/>
      <c r="I1480" s="589"/>
      <c r="J1480" s="589"/>
      <c r="K1480" s="589"/>
      <c r="L1480" s="589"/>
      <c r="N1480" s="589"/>
      <c r="O1480" s="589"/>
      <c r="P1480" s="589"/>
      <c r="Q1480" s="589"/>
    </row>
    <row r="1481" customHeight="1" spans="6:17">
      <c r="F1481" s="589"/>
      <c r="G1481" s="589"/>
      <c r="H1481" s="589"/>
      <c r="I1481" s="589"/>
      <c r="J1481" s="589"/>
      <c r="K1481" s="589"/>
      <c r="L1481" s="589"/>
      <c r="N1481" s="589"/>
      <c r="O1481" s="589"/>
      <c r="P1481" s="589"/>
      <c r="Q1481" s="589"/>
    </row>
    <row r="1482" customHeight="1" spans="6:17">
      <c r="F1482" s="589"/>
      <c r="G1482" s="589"/>
      <c r="H1482" s="589"/>
      <c r="I1482" s="589"/>
      <c r="J1482" s="589"/>
      <c r="K1482" s="589"/>
      <c r="L1482" s="589"/>
      <c r="N1482" s="589"/>
      <c r="O1482" s="589"/>
      <c r="P1482" s="589"/>
      <c r="Q1482" s="589"/>
    </row>
    <row r="1483" customHeight="1" spans="6:17">
      <c r="F1483" s="589"/>
      <c r="G1483" s="589"/>
      <c r="H1483" s="589"/>
      <c r="I1483" s="589"/>
      <c r="J1483" s="589"/>
      <c r="K1483" s="589"/>
      <c r="L1483" s="589"/>
      <c r="N1483" s="589"/>
      <c r="O1483" s="589"/>
      <c r="P1483" s="589"/>
      <c r="Q1483" s="589"/>
    </row>
    <row r="1484" customHeight="1" spans="6:17">
      <c r="F1484" s="589"/>
      <c r="G1484" s="589"/>
      <c r="H1484" s="589"/>
      <c r="I1484" s="589"/>
      <c r="J1484" s="589"/>
      <c r="K1484" s="589"/>
      <c r="L1484" s="589"/>
      <c r="N1484" s="589"/>
      <c r="O1484" s="589"/>
      <c r="P1484" s="589"/>
      <c r="Q1484" s="589"/>
    </row>
    <row r="1485" customHeight="1" spans="6:17">
      <c r="F1485" s="589"/>
      <c r="G1485" s="589"/>
      <c r="H1485" s="589"/>
      <c r="I1485" s="589"/>
      <c r="J1485" s="589"/>
      <c r="K1485" s="589"/>
      <c r="L1485" s="589"/>
      <c r="N1485" s="589"/>
      <c r="O1485" s="589"/>
      <c r="P1485" s="589"/>
      <c r="Q1485" s="589"/>
    </row>
    <row r="1486" customHeight="1" spans="6:17">
      <c r="F1486" s="589"/>
      <c r="G1486" s="589"/>
      <c r="H1486" s="589"/>
      <c r="I1486" s="589"/>
      <c r="J1486" s="589"/>
      <c r="K1486" s="589"/>
      <c r="L1486" s="589"/>
      <c r="N1486" s="589"/>
      <c r="O1486" s="589"/>
      <c r="P1486" s="589"/>
      <c r="Q1486" s="589"/>
    </row>
    <row r="1487" customHeight="1" spans="6:17">
      <c r="F1487" s="589"/>
      <c r="G1487" s="589"/>
      <c r="H1487" s="589"/>
      <c r="I1487" s="589"/>
      <c r="J1487" s="589"/>
      <c r="K1487" s="589"/>
      <c r="L1487" s="589"/>
      <c r="N1487" s="589"/>
      <c r="O1487" s="589"/>
      <c r="P1487" s="589"/>
      <c r="Q1487" s="589"/>
    </row>
    <row r="1488" customHeight="1" spans="6:17">
      <c r="F1488" s="589"/>
      <c r="G1488" s="589"/>
      <c r="H1488" s="589"/>
      <c r="I1488" s="589"/>
      <c r="J1488" s="589"/>
      <c r="K1488" s="589"/>
      <c r="L1488" s="589"/>
      <c r="N1488" s="589"/>
      <c r="O1488" s="589"/>
      <c r="P1488" s="589"/>
      <c r="Q1488" s="589"/>
    </row>
    <row r="1489" customHeight="1" spans="6:17">
      <c r="F1489" s="589"/>
      <c r="G1489" s="589"/>
      <c r="H1489" s="589"/>
      <c r="I1489" s="589"/>
      <c r="J1489" s="589"/>
      <c r="K1489" s="589"/>
      <c r="L1489" s="589"/>
      <c r="N1489" s="589"/>
      <c r="O1489" s="589"/>
      <c r="P1489" s="589"/>
      <c r="Q1489" s="589"/>
    </row>
    <row r="1490" customHeight="1" spans="6:17">
      <c r="F1490" s="589"/>
      <c r="G1490" s="589"/>
      <c r="H1490" s="589"/>
      <c r="I1490" s="589"/>
      <c r="J1490" s="589"/>
      <c r="K1490" s="589"/>
      <c r="L1490" s="589"/>
      <c r="N1490" s="589"/>
      <c r="O1490" s="589"/>
      <c r="P1490" s="589"/>
      <c r="Q1490" s="589"/>
    </row>
    <row r="1491" customHeight="1" spans="6:17">
      <c r="F1491" s="589"/>
      <c r="G1491" s="589"/>
      <c r="H1491" s="589"/>
      <c r="I1491" s="589"/>
      <c r="J1491" s="589"/>
      <c r="K1491" s="589"/>
      <c r="L1491" s="589"/>
      <c r="N1491" s="589"/>
      <c r="O1491" s="589"/>
      <c r="P1491" s="589"/>
      <c r="Q1491" s="589"/>
    </row>
    <row r="1492" customHeight="1" spans="6:17">
      <c r="F1492" s="589"/>
      <c r="G1492" s="589"/>
      <c r="H1492" s="589"/>
      <c r="I1492" s="589"/>
      <c r="J1492" s="589"/>
      <c r="K1492" s="589"/>
      <c r="L1492" s="589"/>
      <c r="N1492" s="589"/>
      <c r="O1492" s="589"/>
      <c r="P1492" s="589"/>
      <c r="Q1492" s="589"/>
    </row>
    <row r="1493" customHeight="1" spans="6:17">
      <c r="F1493" s="589"/>
      <c r="G1493" s="589"/>
      <c r="H1493" s="589"/>
      <c r="I1493" s="589"/>
      <c r="J1493" s="589"/>
      <c r="K1493" s="589"/>
      <c r="L1493" s="589"/>
      <c r="N1493" s="589"/>
      <c r="O1493" s="589"/>
      <c r="P1493" s="589"/>
      <c r="Q1493" s="589"/>
    </row>
    <row r="1494" customHeight="1" spans="6:17">
      <c r="F1494" s="589"/>
      <c r="G1494" s="589"/>
      <c r="H1494" s="589"/>
      <c r="I1494" s="589"/>
      <c r="J1494" s="589"/>
      <c r="K1494" s="589"/>
      <c r="L1494" s="589"/>
      <c r="N1494" s="589"/>
      <c r="O1494" s="589"/>
      <c r="P1494" s="589"/>
      <c r="Q1494" s="589"/>
    </row>
    <row r="1495" customHeight="1" spans="6:17">
      <c r="F1495" s="589"/>
      <c r="G1495" s="589"/>
      <c r="H1495" s="589"/>
      <c r="I1495" s="589"/>
      <c r="J1495" s="589"/>
      <c r="K1495" s="589"/>
      <c r="L1495" s="589"/>
      <c r="N1495" s="589"/>
      <c r="O1495" s="589"/>
      <c r="P1495" s="589"/>
      <c r="Q1495" s="589"/>
    </row>
    <row r="1496" customHeight="1" spans="6:17">
      <c r="F1496" s="589"/>
      <c r="G1496" s="589"/>
      <c r="H1496" s="589"/>
      <c r="I1496" s="589"/>
      <c r="J1496" s="589"/>
      <c r="K1496" s="589"/>
      <c r="L1496" s="589"/>
      <c r="N1496" s="589"/>
      <c r="O1496" s="589"/>
      <c r="P1496" s="589"/>
      <c r="Q1496" s="589"/>
    </row>
    <row r="1497" customHeight="1" spans="6:17">
      <c r="F1497" s="589"/>
      <c r="G1497" s="589"/>
      <c r="H1497" s="589"/>
      <c r="I1497" s="589"/>
      <c r="J1497" s="589"/>
      <c r="K1497" s="589"/>
      <c r="L1497" s="589"/>
      <c r="N1497" s="589"/>
      <c r="O1497" s="589"/>
      <c r="P1497" s="589"/>
      <c r="Q1497" s="589"/>
    </row>
    <row r="1498" customHeight="1" spans="6:17">
      <c r="F1498" s="589"/>
      <c r="G1498" s="589"/>
      <c r="H1498" s="589"/>
      <c r="I1498" s="589"/>
      <c r="J1498" s="589"/>
      <c r="K1498" s="589"/>
      <c r="L1498" s="589"/>
      <c r="N1498" s="589"/>
      <c r="O1498" s="589"/>
      <c r="P1498" s="589"/>
      <c r="Q1498" s="589"/>
    </row>
    <row r="1499" customHeight="1" spans="6:17">
      <c r="F1499" s="589"/>
      <c r="G1499" s="589"/>
      <c r="H1499" s="589"/>
      <c r="I1499" s="589"/>
      <c r="J1499" s="589"/>
      <c r="K1499" s="589"/>
      <c r="L1499" s="589"/>
      <c r="N1499" s="589"/>
      <c r="O1499" s="589"/>
      <c r="P1499" s="589"/>
      <c r="Q1499" s="589"/>
    </row>
    <row r="1500" customHeight="1" spans="6:17">
      <c r="F1500" s="589"/>
      <c r="G1500" s="589"/>
      <c r="H1500" s="589"/>
      <c r="I1500" s="589"/>
      <c r="J1500" s="589"/>
      <c r="K1500" s="589"/>
      <c r="L1500" s="589"/>
      <c r="N1500" s="589"/>
      <c r="O1500" s="589"/>
      <c r="P1500" s="589"/>
      <c r="Q1500" s="589"/>
    </row>
    <row r="1501" customHeight="1" spans="6:17">
      <c r="F1501" s="589"/>
      <c r="G1501" s="589"/>
      <c r="H1501" s="589"/>
      <c r="I1501" s="589"/>
      <c r="J1501" s="589"/>
      <c r="K1501" s="589"/>
      <c r="L1501" s="589"/>
      <c r="N1501" s="589"/>
      <c r="O1501" s="589"/>
      <c r="P1501" s="589"/>
      <c r="Q1501" s="589"/>
    </row>
    <row r="1502" customHeight="1" spans="6:17">
      <c r="F1502" s="589"/>
      <c r="G1502" s="589"/>
      <c r="H1502" s="589"/>
      <c r="I1502" s="589"/>
      <c r="J1502" s="589"/>
      <c r="K1502" s="589"/>
      <c r="L1502" s="589"/>
      <c r="N1502" s="589"/>
      <c r="O1502" s="589"/>
      <c r="P1502" s="589"/>
      <c r="Q1502" s="589"/>
    </row>
    <row r="1503" customHeight="1" spans="6:17">
      <c r="F1503" s="589"/>
      <c r="G1503" s="589"/>
      <c r="H1503" s="589"/>
      <c r="I1503" s="589"/>
      <c r="J1503" s="589"/>
      <c r="K1503" s="589"/>
      <c r="L1503" s="589"/>
      <c r="N1503" s="589"/>
      <c r="O1503" s="589"/>
      <c r="P1503" s="589"/>
      <c r="Q1503" s="589"/>
    </row>
    <row r="1504" customHeight="1" spans="6:17">
      <c r="F1504" s="589"/>
      <c r="G1504" s="589"/>
      <c r="H1504" s="589"/>
      <c r="I1504" s="589"/>
      <c r="J1504" s="589"/>
      <c r="K1504" s="589"/>
      <c r="L1504" s="589"/>
      <c r="N1504" s="589"/>
      <c r="O1504" s="589"/>
      <c r="P1504" s="589"/>
      <c r="Q1504" s="589"/>
    </row>
    <row r="1505" customHeight="1" spans="6:17">
      <c r="F1505" s="589"/>
      <c r="G1505" s="589"/>
      <c r="H1505" s="589"/>
      <c r="I1505" s="589"/>
      <c r="J1505" s="589"/>
      <c r="K1505" s="589"/>
      <c r="L1505" s="589"/>
      <c r="N1505" s="589"/>
      <c r="O1505" s="589"/>
      <c r="P1505" s="589"/>
      <c r="Q1505" s="589"/>
    </row>
    <row r="1506" customHeight="1" spans="6:17">
      <c r="F1506" s="589"/>
      <c r="G1506" s="589"/>
      <c r="H1506" s="589"/>
      <c r="I1506" s="589"/>
      <c r="J1506" s="589"/>
      <c r="K1506" s="589"/>
      <c r="L1506" s="589"/>
      <c r="N1506" s="589"/>
      <c r="O1506" s="589"/>
      <c r="P1506" s="589"/>
      <c r="Q1506" s="589"/>
    </row>
    <row r="1507" customHeight="1" spans="6:17">
      <c r="F1507" s="589"/>
      <c r="G1507" s="589"/>
      <c r="H1507" s="589"/>
      <c r="I1507" s="589"/>
      <c r="J1507" s="589"/>
      <c r="K1507" s="589"/>
      <c r="L1507" s="589"/>
      <c r="N1507" s="589"/>
      <c r="O1507" s="589"/>
      <c r="P1507" s="589"/>
      <c r="Q1507" s="589"/>
    </row>
    <row r="1508" customHeight="1" spans="6:17">
      <c r="F1508" s="589"/>
      <c r="G1508" s="589"/>
      <c r="H1508" s="589"/>
      <c r="I1508" s="589"/>
      <c r="J1508" s="589"/>
      <c r="K1508" s="589"/>
      <c r="L1508" s="589"/>
      <c r="N1508" s="589"/>
      <c r="O1508" s="589"/>
      <c r="P1508" s="589"/>
      <c r="Q1508" s="589"/>
    </row>
    <row r="1509" customHeight="1" spans="6:17">
      <c r="F1509" s="589"/>
      <c r="G1509" s="589"/>
      <c r="H1509" s="589"/>
      <c r="I1509" s="589"/>
      <c r="J1509" s="589"/>
      <c r="K1509" s="589"/>
      <c r="L1509" s="589"/>
      <c r="N1509" s="589"/>
      <c r="O1509" s="589"/>
      <c r="P1509" s="589"/>
      <c r="Q1509" s="589"/>
    </row>
    <row r="1510" customHeight="1" spans="6:17">
      <c r="F1510" s="589"/>
      <c r="G1510" s="589"/>
      <c r="H1510" s="589"/>
      <c r="I1510" s="589"/>
      <c r="J1510" s="589"/>
      <c r="K1510" s="589"/>
      <c r="L1510" s="589"/>
      <c r="N1510" s="589"/>
      <c r="O1510" s="589"/>
      <c r="P1510" s="589"/>
      <c r="Q1510" s="589"/>
    </row>
    <row r="1511" customHeight="1" spans="6:17">
      <c r="F1511" s="589"/>
      <c r="G1511" s="589"/>
      <c r="H1511" s="589"/>
      <c r="I1511" s="589"/>
      <c r="J1511" s="589"/>
      <c r="K1511" s="589"/>
      <c r="L1511" s="589"/>
      <c r="N1511" s="589"/>
      <c r="O1511" s="589"/>
      <c r="P1511" s="589"/>
      <c r="Q1511" s="589"/>
    </row>
    <row r="1512" customHeight="1" spans="6:17">
      <c r="F1512" s="589"/>
      <c r="G1512" s="589"/>
      <c r="H1512" s="589"/>
      <c r="I1512" s="589"/>
      <c r="J1512" s="589"/>
      <c r="K1512" s="589"/>
      <c r="L1512" s="589"/>
      <c r="N1512" s="589"/>
      <c r="O1512" s="589"/>
      <c r="P1512" s="589"/>
      <c r="Q1512" s="589"/>
    </row>
    <row r="1513" customHeight="1" spans="6:17">
      <c r="F1513" s="589"/>
      <c r="G1513" s="589"/>
      <c r="H1513" s="589"/>
      <c r="I1513" s="589"/>
      <c r="J1513" s="589"/>
      <c r="K1513" s="589"/>
      <c r="L1513" s="589"/>
      <c r="N1513" s="589"/>
      <c r="O1513" s="589"/>
      <c r="P1513" s="589"/>
      <c r="Q1513" s="589"/>
    </row>
    <row r="1514" customHeight="1" spans="6:17">
      <c r="F1514" s="589"/>
      <c r="G1514" s="589"/>
      <c r="H1514" s="589"/>
      <c r="I1514" s="589"/>
      <c r="J1514" s="589"/>
      <c r="K1514" s="589"/>
      <c r="L1514" s="589"/>
      <c r="N1514" s="589"/>
      <c r="O1514" s="589"/>
      <c r="P1514" s="589"/>
      <c r="Q1514" s="589"/>
    </row>
    <row r="1515" customHeight="1" spans="6:17">
      <c r="F1515" s="589"/>
      <c r="G1515" s="589"/>
      <c r="H1515" s="589"/>
      <c r="I1515" s="589"/>
      <c r="J1515" s="589"/>
      <c r="K1515" s="589"/>
      <c r="L1515" s="589"/>
      <c r="N1515" s="589"/>
      <c r="O1515" s="589"/>
      <c r="P1515" s="589"/>
      <c r="Q1515" s="589"/>
    </row>
    <row r="1516" customHeight="1" spans="6:17">
      <c r="F1516" s="589"/>
      <c r="G1516" s="589"/>
      <c r="H1516" s="589"/>
      <c r="I1516" s="589"/>
      <c r="J1516" s="589"/>
      <c r="K1516" s="589"/>
      <c r="L1516" s="589"/>
      <c r="N1516" s="589"/>
      <c r="O1516" s="589"/>
      <c r="P1516" s="589"/>
      <c r="Q1516" s="589"/>
    </row>
    <row r="1517" customHeight="1" spans="6:17">
      <c r="F1517" s="589"/>
      <c r="G1517" s="589"/>
      <c r="H1517" s="589"/>
      <c r="I1517" s="589"/>
      <c r="J1517" s="589"/>
      <c r="K1517" s="589"/>
      <c r="L1517" s="589"/>
      <c r="N1517" s="589"/>
      <c r="O1517" s="589"/>
      <c r="P1517" s="589"/>
      <c r="Q1517" s="589"/>
    </row>
    <row r="1518" customHeight="1" spans="6:17">
      <c r="F1518" s="589"/>
      <c r="G1518" s="589"/>
      <c r="H1518" s="589"/>
      <c r="I1518" s="589"/>
      <c r="J1518" s="589"/>
      <c r="K1518" s="589"/>
      <c r="L1518" s="589"/>
      <c r="N1518" s="589"/>
      <c r="O1518" s="589"/>
      <c r="P1518" s="589"/>
      <c r="Q1518" s="589"/>
    </row>
    <row r="1519" customHeight="1" spans="6:17">
      <c r="F1519" s="589"/>
      <c r="G1519" s="589"/>
      <c r="H1519" s="589"/>
      <c r="I1519" s="589"/>
      <c r="J1519" s="589"/>
      <c r="K1519" s="589"/>
      <c r="L1519" s="589"/>
      <c r="N1519" s="589"/>
      <c r="O1519" s="589"/>
      <c r="P1519" s="589"/>
      <c r="Q1519" s="589"/>
    </row>
    <row r="1520" customHeight="1" spans="6:17">
      <c r="F1520" s="589"/>
      <c r="G1520" s="589"/>
      <c r="H1520" s="589"/>
      <c r="I1520" s="589"/>
      <c r="J1520" s="589"/>
      <c r="K1520" s="589"/>
      <c r="L1520" s="589"/>
      <c r="N1520" s="589"/>
      <c r="O1520" s="589"/>
      <c r="P1520" s="589"/>
      <c r="Q1520" s="589"/>
    </row>
    <row r="1521" customHeight="1" spans="6:17">
      <c r="F1521" s="589"/>
      <c r="G1521" s="589"/>
      <c r="H1521" s="589"/>
      <c r="I1521" s="589"/>
      <c r="J1521" s="589"/>
      <c r="K1521" s="589"/>
      <c r="L1521" s="589"/>
      <c r="N1521" s="589"/>
      <c r="O1521" s="589"/>
      <c r="P1521" s="589"/>
      <c r="Q1521" s="589"/>
    </row>
    <row r="1522" customHeight="1" spans="6:17">
      <c r="F1522" s="589"/>
      <c r="G1522" s="589"/>
      <c r="H1522" s="589"/>
      <c r="I1522" s="589"/>
      <c r="J1522" s="589"/>
      <c r="K1522" s="589"/>
      <c r="L1522" s="589"/>
      <c r="N1522" s="589"/>
      <c r="O1522" s="589"/>
      <c r="P1522" s="589"/>
      <c r="Q1522" s="589"/>
    </row>
    <row r="1523" customHeight="1" spans="6:17">
      <c r="F1523" s="589"/>
      <c r="G1523" s="589"/>
      <c r="H1523" s="589"/>
      <c r="I1523" s="589"/>
      <c r="J1523" s="589"/>
      <c r="K1523" s="589"/>
      <c r="L1523" s="589"/>
      <c r="N1523" s="589"/>
      <c r="O1523" s="589"/>
      <c r="P1523" s="589"/>
      <c r="Q1523" s="589"/>
    </row>
    <row r="1524" customHeight="1" spans="6:17">
      <c r="F1524" s="589"/>
      <c r="G1524" s="589"/>
      <c r="H1524" s="589"/>
      <c r="I1524" s="589"/>
      <c r="J1524" s="589"/>
      <c r="K1524" s="589"/>
      <c r="L1524" s="589"/>
      <c r="N1524" s="589"/>
      <c r="O1524" s="589"/>
      <c r="P1524" s="589"/>
      <c r="Q1524" s="589"/>
    </row>
    <row r="1525" customHeight="1" spans="6:17">
      <c r="F1525" s="589"/>
      <c r="G1525" s="589"/>
      <c r="H1525" s="589"/>
      <c r="I1525" s="589"/>
      <c r="J1525" s="589"/>
      <c r="K1525" s="589"/>
      <c r="L1525" s="589"/>
      <c r="N1525" s="589"/>
      <c r="O1525" s="589"/>
      <c r="P1525" s="589"/>
      <c r="Q1525" s="589"/>
    </row>
    <row r="1526" customHeight="1" spans="6:17">
      <c r="F1526" s="589"/>
      <c r="G1526" s="589"/>
      <c r="H1526" s="589"/>
      <c r="I1526" s="589"/>
      <c r="J1526" s="589"/>
      <c r="K1526" s="589"/>
      <c r="L1526" s="589"/>
      <c r="N1526" s="589"/>
      <c r="O1526" s="589"/>
      <c r="P1526" s="589"/>
      <c r="Q1526" s="589"/>
    </row>
    <row r="1527" customHeight="1" spans="6:17">
      <c r="F1527" s="589"/>
      <c r="G1527" s="589"/>
      <c r="H1527" s="589"/>
      <c r="I1527" s="589"/>
      <c r="J1527" s="589"/>
      <c r="K1527" s="589"/>
      <c r="L1527" s="589"/>
      <c r="N1527" s="589"/>
      <c r="O1527" s="589"/>
      <c r="P1527" s="589"/>
      <c r="Q1527" s="589"/>
    </row>
    <row r="1528" customHeight="1" spans="6:17">
      <c r="F1528" s="589"/>
      <c r="G1528" s="589"/>
      <c r="H1528" s="589"/>
      <c r="I1528" s="589"/>
      <c r="J1528" s="589"/>
      <c r="K1528" s="589"/>
      <c r="L1528" s="589"/>
      <c r="N1528" s="589"/>
      <c r="O1528" s="589"/>
      <c r="P1528" s="589"/>
      <c r="Q1528" s="589"/>
    </row>
    <row r="1529" customHeight="1" spans="6:17">
      <c r="F1529" s="589"/>
      <c r="G1529" s="589"/>
      <c r="H1529" s="589"/>
      <c r="I1529" s="589"/>
      <c r="J1529" s="589"/>
      <c r="K1529" s="589"/>
      <c r="L1529" s="589"/>
      <c r="N1529" s="589"/>
      <c r="O1529" s="589"/>
      <c r="P1529" s="589"/>
      <c r="Q1529" s="589"/>
    </row>
    <row r="1530" customHeight="1" spans="6:17">
      <c r="F1530" s="589"/>
      <c r="G1530" s="589"/>
      <c r="H1530" s="589"/>
      <c r="I1530" s="589"/>
      <c r="J1530" s="589"/>
      <c r="K1530" s="589"/>
      <c r="L1530" s="589"/>
      <c r="N1530" s="589"/>
      <c r="O1530" s="589"/>
      <c r="P1530" s="589"/>
      <c r="Q1530" s="589"/>
    </row>
    <row r="1531" customHeight="1" spans="6:17">
      <c r="F1531" s="589"/>
      <c r="G1531" s="589"/>
      <c r="H1531" s="589"/>
      <c r="I1531" s="589"/>
      <c r="J1531" s="589"/>
      <c r="K1531" s="589"/>
      <c r="L1531" s="589"/>
      <c r="N1531" s="589"/>
      <c r="O1531" s="589"/>
      <c r="P1531" s="589"/>
      <c r="Q1531" s="589"/>
    </row>
    <row r="1532" customHeight="1" spans="6:17">
      <c r="F1532" s="589"/>
      <c r="G1532" s="589"/>
      <c r="H1532" s="589"/>
      <c r="I1532" s="589"/>
      <c r="J1532" s="589"/>
      <c r="K1532" s="589"/>
      <c r="L1532" s="589"/>
      <c r="N1532" s="589"/>
      <c r="O1532" s="589"/>
      <c r="P1532" s="589"/>
      <c r="Q1532" s="589"/>
    </row>
    <row r="1533" customHeight="1" spans="6:17">
      <c r="F1533" s="589"/>
      <c r="G1533" s="589"/>
      <c r="H1533" s="589"/>
      <c r="I1533" s="589"/>
      <c r="J1533" s="589"/>
      <c r="K1533" s="589"/>
      <c r="L1533" s="589"/>
      <c r="N1533" s="589"/>
      <c r="O1533" s="589"/>
      <c r="P1533" s="589"/>
      <c r="Q1533" s="589"/>
    </row>
    <row r="1534" customHeight="1" spans="6:17">
      <c r="F1534" s="589"/>
      <c r="G1534" s="589"/>
      <c r="H1534" s="589"/>
      <c r="I1534" s="589"/>
      <c r="J1534" s="589"/>
      <c r="K1534" s="589"/>
      <c r="L1534" s="589"/>
      <c r="N1534" s="589"/>
      <c r="O1534" s="589"/>
      <c r="P1534" s="589"/>
      <c r="Q1534" s="589"/>
    </row>
    <row r="1535" customHeight="1" spans="6:17">
      <c r="F1535" s="589"/>
      <c r="G1535" s="589"/>
      <c r="H1535" s="589"/>
      <c r="I1535" s="589"/>
      <c r="J1535" s="589"/>
      <c r="K1535" s="589"/>
      <c r="L1535" s="589"/>
      <c r="N1535" s="589"/>
      <c r="O1535" s="589"/>
      <c r="P1535" s="589"/>
      <c r="Q1535" s="589"/>
    </row>
    <row r="1536" customHeight="1" spans="6:17">
      <c r="F1536" s="589"/>
      <c r="G1536" s="589"/>
      <c r="H1536" s="589"/>
      <c r="I1536" s="589"/>
      <c r="J1536" s="589"/>
      <c r="K1536" s="589"/>
      <c r="L1536" s="589"/>
      <c r="N1536" s="589"/>
      <c r="O1536" s="589"/>
      <c r="P1536" s="589"/>
      <c r="Q1536" s="589"/>
    </row>
    <row r="1537" customHeight="1" spans="6:17">
      <c r="F1537" s="589"/>
      <c r="G1537" s="589"/>
      <c r="H1537" s="589"/>
      <c r="I1537" s="589"/>
      <c r="J1537" s="589"/>
      <c r="K1537" s="589"/>
      <c r="L1537" s="589"/>
      <c r="N1537" s="589"/>
      <c r="O1537" s="589"/>
      <c r="P1537" s="589"/>
      <c r="Q1537" s="589"/>
    </row>
    <row r="1538" customHeight="1" spans="6:17">
      <c r="F1538" s="589"/>
      <c r="G1538" s="589"/>
      <c r="H1538" s="589"/>
      <c r="I1538" s="589"/>
      <c r="J1538" s="589"/>
      <c r="K1538" s="589"/>
      <c r="L1538" s="589"/>
      <c r="N1538" s="589"/>
      <c r="O1538" s="589"/>
      <c r="P1538" s="589"/>
      <c r="Q1538" s="589"/>
    </row>
    <row r="1539" customHeight="1" spans="6:17">
      <c r="F1539" s="589"/>
      <c r="G1539" s="589"/>
      <c r="H1539" s="589"/>
      <c r="I1539" s="589"/>
      <c r="J1539" s="589"/>
      <c r="K1539" s="589"/>
      <c r="L1539" s="589"/>
      <c r="N1539" s="589"/>
      <c r="O1539" s="589"/>
      <c r="P1539" s="589"/>
      <c r="Q1539" s="589"/>
    </row>
    <row r="1540" customHeight="1" spans="6:17">
      <c r="F1540" s="589"/>
      <c r="G1540" s="589"/>
      <c r="H1540" s="589"/>
      <c r="I1540" s="589"/>
      <c r="J1540" s="589"/>
      <c r="K1540" s="589"/>
      <c r="L1540" s="589"/>
      <c r="N1540" s="589"/>
      <c r="O1540" s="589"/>
      <c r="P1540" s="589"/>
      <c r="Q1540" s="589"/>
    </row>
    <row r="1541" customHeight="1" spans="6:17">
      <c r="F1541" s="589"/>
      <c r="G1541" s="589"/>
      <c r="H1541" s="589"/>
      <c r="I1541" s="589"/>
      <c r="J1541" s="589"/>
      <c r="K1541" s="589"/>
      <c r="L1541" s="589"/>
      <c r="N1541" s="589"/>
      <c r="O1541" s="589"/>
      <c r="P1541" s="589"/>
      <c r="Q1541" s="589"/>
    </row>
    <row r="1542" customHeight="1" spans="6:17">
      <c r="F1542" s="589"/>
      <c r="G1542" s="589"/>
      <c r="H1542" s="589"/>
      <c r="I1542" s="589"/>
      <c r="J1542" s="589"/>
      <c r="K1542" s="589"/>
      <c r="L1542" s="589"/>
      <c r="N1542" s="589"/>
      <c r="O1542" s="589"/>
      <c r="P1542" s="589"/>
      <c r="Q1542" s="589"/>
    </row>
    <row r="1543" customHeight="1" spans="6:17">
      <c r="F1543" s="589"/>
      <c r="G1543" s="589"/>
      <c r="H1543" s="589"/>
      <c r="I1543" s="589"/>
      <c r="J1543" s="589"/>
      <c r="K1543" s="589"/>
      <c r="L1543" s="589"/>
      <c r="N1543" s="589"/>
      <c r="O1543" s="589"/>
      <c r="P1543" s="589"/>
      <c r="Q1543" s="589"/>
    </row>
    <row r="1544" customHeight="1" spans="6:17">
      <c r="F1544" s="589"/>
      <c r="G1544" s="589"/>
      <c r="H1544" s="589"/>
      <c r="I1544" s="589"/>
      <c r="J1544" s="589"/>
      <c r="K1544" s="589"/>
      <c r="L1544" s="589"/>
      <c r="N1544" s="589"/>
      <c r="O1544" s="589"/>
      <c r="P1544" s="589"/>
      <c r="Q1544" s="589"/>
    </row>
    <row r="1545" customHeight="1" spans="6:17">
      <c r="F1545" s="589"/>
      <c r="G1545" s="589"/>
      <c r="H1545" s="589"/>
      <c r="I1545" s="589"/>
      <c r="J1545" s="589"/>
      <c r="K1545" s="589"/>
      <c r="L1545" s="589"/>
      <c r="N1545" s="589"/>
      <c r="O1545" s="589"/>
      <c r="P1545" s="589"/>
      <c r="Q1545" s="589"/>
    </row>
    <row r="1546" customHeight="1" spans="6:17">
      <c r="F1546" s="589"/>
      <c r="G1546" s="589"/>
      <c r="H1546" s="589"/>
      <c r="I1546" s="589"/>
      <c r="J1546" s="589"/>
      <c r="K1546" s="589"/>
      <c r="L1546" s="589"/>
      <c r="N1546" s="589"/>
      <c r="O1546" s="589"/>
      <c r="P1546" s="589"/>
      <c r="Q1546" s="589"/>
    </row>
    <row r="1547" customHeight="1" spans="6:17">
      <c r="F1547" s="589"/>
      <c r="G1547" s="589"/>
      <c r="H1547" s="589"/>
      <c r="I1547" s="589"/>
      <c r="J1547" s="589"/>
      <c r="K1547" s="589"/>
      <c r="L1547" s="589"/>
      <c r="N1547" s="589"/>
      <c r="O1547" s="589"/>
      <c r="P1547" s="589"/>
      <c r="Q1547" s="589"/>
    </row>
    <row r="1548" customHeight="1" spans="6:17">
      <c r="F1548" s="589"/>
      <c r="G1548" s="589"/>
      <c r="H1548" s="589"/>
      <c r="I1548" s="589"/>
      <c r="J1548" s="589"/>
      <c r="K1548" s="589"/>
      <c r="L1548" s="589"/>
      <c r="N1548" s="589"/>
      <c r="O1548" s="589"/>
      <c r="P1548" s="589"/>
      <c r="Q1548" s="589"/>
    </row>
    <row r="1549" customHeight="1" spans="6:17">
      <c r="F1549" s="589"/>
      <c r="G1549" s="589"/>
      <c r="H1549" s="589"/>
      <c r="I1549" s="589"/>
      <c r="J1549" s="589"/>
      <c r="K1549" s="589"/>
      <c r="L1549" s="589"/>
      <c r="N1549" s="589"/>
      <c r="O1549" s="589"/>
      <c r="P1549" s="589"/>
      <c r="Q1549" s="589"/>
    </row>
    <row r="1550" customHeight="1" spans="6:17">
      <c r="F1550" s="589"/>
      <c r="G1550" s="589"/>
      <c r="H1550" s="589"/>
      <c r="I1550" s="589"/>
      <c r="J1550" s="589"/>
      <c r="K1550" s="589"/>
      <c r="L1550" s="589"/>
      <c r="N1550" s="589"/>
      <c r="O1550" s="589"/>
      <c r="P1550" s="589"/>
      <c r="Q1550" s="589"/>
    </row>
    <row r="1551" customHeight="1" spans="6:17">
      <c r="F1551" s="589"/>
      <c r="G1551" s="589"/>
      <c r="H1551" s="589"/>
      <c r="I1551" s="589"/>
      <c r="J1551" s="589"/>
      <c r="K1551" s="589"/>
      <c r="L1551" s="589"/>
      <c r="N1551" s="589"/>
      <c r="O1551" s="589"/>
      <c r="P1551" s="589"/>
      <c r="Q1551" s="589"/>
    </row>
    <row r="1552" customHeight="1" spans="6:17">
      <c r="F1552" s="589"/>
      <c r="G1552" s="589"/>
      <c r="H1552" s="589"/>
      <c r="I1552" s="589"/>
      <c r="J1552" s="589"/>
      <c r="K1552" s="589"/>
      <c r="L1552" s="589"/>
      <c r="N1552" s="589"/>
      <c r="O1552" s="589"/>
      <c r="P1552" s="589"/>
      <c r="Q1552" s="589"/>
    </row>
    <row r="1553" customHeight="1" spans="6:17">
      <c r="F1553" s="589"/>
      <c r="G1553" s="589"/>
      <c r="H1553" s="589"/>
      <c r="I1553" s="589"/>
      <c r="J1553" s="589"/>
      <c r="K1553" s="589"/>
      <c r="L1553" s="589"/>
      <c r="N1553" s="589"/>
      <c r="O1553" s="589"/>
      <c r="P1553" s="589"/>
      <c r="Q1553" s="589"/>
    </row>
    <row r="1554" customHeight="1" spans="6:17">
      <c r="F1554" s="589"/>
      <c r="G1554" s="589"/>
      <c r="H1554" s="589"/>
      <c r="I1554" s="589"/>
      <c r="J1554" s="589"/>
      <c r="K1554" s="589"/>
      <c r="L1554" s="589"/>
      <c r="N1554" s="589"/>
      <c r="O1554" s="589"/>
      <c r="P1554" s="589"/>
      <c r="Q1554" s="589"/>
    </row>
    <row r="1555" customHeight="1" spans="6:17">
      <c r="F1555" s="589"/>
      <c r="G1555" s="589"/>
      <c r="H1555" s="589"/>
      <c r="I1555" s="589"/>
      <c r="J1555" s="589"/>
      <c r="K1555" s="589"/>
      <c r="L1555" s="589"/>
      <c r="N1555" s="589"/>
      <c r="O1555" s="589"/>
      <c r="P1555" s="589"/>
      <c r="Q1555" s="589"/>
    </row>
    <row r="1556" customHeight="1" spans="6:17">
      <c r="F1556" s="589"/>
      <c r="G1556" s="589"/>
      <c r="H1556" s="589"/>
      <c r="I1556" s="589"/>
      <c r="J1556" s="589"/>
      <c r="K1556" s="589"/>
      <c r="L1556" s="589"/>
      <c r="N1556" s="589"/>
      <c r="O1556" s="589"/>
      <c r="P1556" s="589"/>
      <c r="Q1556" s="589"/>
    </row>
    <row r="1557" customHeight="1" spans="6:17">
      <c r="F1557" s="589"/>
      <c r="G1557" s="589"/>
      <c r="H1557" s="589"/>
      <c r="I1557" s="589"/>
      <c r="J1557" s="589"/>
      <c r="K1557" s="589"/>
      <c r="L1557" s="589"/>
      <c r="N1557" s="589"/>
      <c r="O1557" s="589"/>
      <c r="P1557" s="589"/>
      <c r="Q1557" s="589"/>
    </row>
    <row r="1558" customHeight="1" spans="6:17">
      <c r="F1558" s="589"/>
      <c r="G1558" s="589"/>
      <c r="H1558" s="589"/>
      <c r="I1558" s="589"/>
      <c r="J1558" s="589"/>
      <c r="K1558" s="589"/>
      <c r="L1558" s="589"/>
      <c r="N1558" s="589"/>
      <c r="O1558" s="589"/>
      <c r="P1558" s="589"/>
      <c r="Q1558" s="589"/>
    </row>
    <row r="1559" customHeight="1" spans="6:17">
      <c r="F1559" s="589"/>
      <c r="G1559" s="589"/>
      <c r="H1559" s="589"/>
      <c r="I1559" s="589"/>
      <c r="J1559" s="589"/>
      <c r="K1559" s="589"/>
      <c r="L1559" s="589"/>
      <c r="N1559" s="589"/>
      <c r="O1559" s="589"/>
      <c r="P1559" s="589"/>
      <c r="Q1559" s="589"/>
    </row>
    <row r="1560" customHeight="1" spans="6:17">
      <c r="F1560" s="589"/>
      <c r="G1560" s="589"/>
      <c r="H1560" s="589"/>
      <c r="I1560" s="589"/>
      <c r="J1560" s="589"/>
      <c r="K1560" s="589"/>
      <c r="L1560" s="589"/>
      <c r="N1560" s="589"/>
      <c r="O1560" s="589"/>
      <c r="P1560" s="589"/>
      <c r="Q1560" s="589"/>
    </row>
    <row r="1561" customHeight="1" spans="6:17">
      <c r="F1561" s="589"/>
      <c r="G1561" s="589"/>
      <c r="H1561" s="589"/>
      <c r="I1561" s="589"/>
      <c r="J1561" s="589"/>
      <c r="K1561" s="589"/>
      <c r="L1561" s="589"/>
      <c r="N1561" s="589"/>
      <c r="O1561" s="589"/>
      <c r="P1561" s="589"/>
      <c r="Q1561" s="589"/>
    </row>
    <row r="1562" customHeight="1" spans="6:17">
      <c r="F1562" s="589"/>
      <c r="G1562" s="589"/>
      <c r="H1562" s="589"/>
      <c r="I1562" s="589"/>
      <c r="J1562" s="589"/>
      <c r="K1562" s="589"/>
      <c r="L1562" s="589"/>
      <c r="N1562" s="589"/>
      <c r="O1562" s="589"/>
      <c r="P1562" s="589"/>
      <c r="Q1562" s="589"/>
    </row>
    <row r="1563" customHeight="1" spans="6:17">
      <c r="F1563" s="589"/>
      <c r="G1563" s="589"/>
      <c r="H1563" s="589"/>
      <c r="I1563" s="589"/>
      <c r="J1563" s="589"/>
      <c r="K1563" s="589"/>
      <c r="L1563" s="589"/>
      <c r="N1563" s="589"/>
      <c r="O1563" s="589"/>
      <c r="P1563" s="589"/>
      <c r="Q1563" s="589"/>
    </row>
    <row r="1564" customHeight="1" spans="6:17">
      <c r="F1564" s="589"/>
      <c r="G1564" s="589"/>
      <c r="H1564" s="589"/>
      <c r="I1564" s="589"/>
      <c r="J1564" s="589"/>
      <c r="K1564" s="589"/>
      <c r="L1564" s="589"/>
      <c r="N1564" s="589"/>
      <c r="O1564" s="589"/>
      <c r="P1564" s="589"/>
      <c r="Q1564" s="589"/>
    </row>
    <row r="1565" customHeight="1" spans="6:17">
      <c r="F1565" s="589"/>
      <c r="G1565" s="589"/>
      <c r="H1565" s="589"/>
      <c r="I1565" s="589"/>
      <c r="J1565" s="589"/>
      <c r="K1565" s="589"/>
      <c r="L1565" s="589"/>
      <c r="N1565" s="589"/>
      <c r="O1565" s="589"/>
      <c r="P1565" s="589"/>
      <c r="Q1565" s="589"/>
    </row>
    <row r="1566" customHeight="1" spans="6:17">
      <c r="F1566" s="589"/>
      <c r="G1566" s="589"/>
      <c r="H1566" s="589"/>
      <c r="I1566" s="589"/>
      <c r="J1566" s="589"/>
      <c r="K1566" s="589"/>
      <c r="L1566" s="589"/>
      <c r="N1566" s="589"/>
      <c r="O1566" s="589"/>
      <c r="P1566" s="589"/>
      <c r="Q1566" s="589"/>
    </row>
    <row r="1567" customHeight="1" spans="6:17">
      <c r="F1567" s="589"/>
      <c r="G1567" s="589"/>
      <c r="H1567" s="589"/>
      <c r="I1567" s="589"/>
      <c r="J1567" s="589"/>
      <c r="K1567" s="589"/>
      <c r="L1567" s="589"/>
      <c r="N1567" s="589"/>
      <c r="O1567" s="589"/>
      <c r="P1567" s="589"/>
      <c r="Q1567" s="589"/>
    </row>
    <row r="1568" customHeight="1" spans="6:17">
      <c r="F1568" s="589"/>
      <c r="G1568" s="589"/>
      <c r="H1568" s="589"/>
      <c r="I1568" s="589"/>
      <c r="J1568" s="589"/>
      <c r="K1568" s="589"/>
      <c r="L1568" s="589"/>
      <c r="N1568" s="589"/>
      <c r="O1568" s="589"/>
      <c r="P1568" s="589"/>
      <c r="Q1568" s="589"/>
    </row>
    <row r="1569" customHeight="1" spans="6:17">
      <c r="F1569" s="589"/>
      <c r="G1569" s="589"/>
      <c r="H1569" s="589"/>
      <c r="I1569" s="589"/>
      <c r="J1569" s="589"/>
      <c r="K1569" s="589"/>
      <c r="L1569" s="589"/>
      <c r="N1569" s="589"/>
      <c r="O1569" s="589"/>
      <c r="P1569" s="589"/>
      <c r="Q1569" s="589"/>
    </row>
    <row r="1570" customHeight="1" spans="6:17">
      <c r="F1570" s="589"/>
      <c r="G1570" s="589"/>
      <c r="H1570" s="589"/>
      <c r="I1570" s="589"/>
      <c r="J1570" s="589"/>
      <c r="K1570" s="589"/>
      <c r="L1570" s="589"/>
      <c r="N1570" s="589"/>
      <c r="O1570" s="589"/>
      <c r="P1570" s="589"/>
      <c r="Q1570" s="589"/>
    </row>
    <row r="1571" customHeight="1" spans="6:17">
      <c r="F1571" s="589"/>
      <c r="G1571" s="589"/>
      <c r="H1571" s="589"/>
      <c r="I1571" s="589"/>
      <c r="J1571" s="589"/>
      <c r="K1571" s="589"/>
      <c r="L1571" s="589"/>
      <c r="N1571" s="589"/>
      <c r="O1571" s="589"/>
      <c r="P1571" s="589"/>
      <c r="Q1571" s="589"/>
    </row>
    <row r="1572" customHeight="1" spans="6:17">
      <c r="F1572" s="589"/>
      <c r="G1572" s="589"/>
      <c r="H1572" s="589"/>
      <c r="I1572" s="589"/>
      <c r="J1572" s="589"/>
      <c r="K1572" s="589"/>
      <c r="L1572" s="589"/>
      <c r="N1572" s="589"/>
      <c r="O1572" s="589"/>
      <c r="P1572" s="589"/>
      <c r="Q1572" s="589"/>
    </row>
    <row r="1573" customHeight="1" spans="6:17">
      <c r="F1573" s="589"/>
      <c r="G1573" s="589"/>
      <c r="H1573" s="589"/>
      <c r="I1573" s="589"/>
      <c r="J1573" s="589"/>
      <c r="K1573" s="589"/>
      <c r="L1573" s="589"/>
      <c r="N1573" s="589"/>
      <c r="O1573" s="589"/>
      <c r="P1573" s="589"/>
      <c r="Q1573" s="589"/>
    </row>
    <row r="1574" customHeight="1" spans="6:17">
      <c r="F1574" s="589"/>
      <c r="G1574" s="589"/>
      <c r="H1574" s="589"/>
      <c r="I1574" s="589"/>
      <c r="J1574" s="589"/>
      <c r="K1574" s="589"/>
      <c r="L1574" s="589"/>
      <c r="N1574" s="589"/>
      <c r="O1574" s="589"/>
      <c r="P1574" s="589"/>
      <c r="Q1574" s="589"/>
    </row>
    <row r="1575" customHeight="1" spans="6:17">
      <c r="F1575" s="589"/>
      <c r="G1575" s="589"/>
      <c r="H1575" s="589"/>
      <c r="I1575" s="589"/>
      <c r="J1575" s="589"/>
      <c r="K1575" s="589"/>
      <c r="L1575" s="589"/>
      <c r="N1575" s="589"/>
      <c r="O1575" s="589"/>
      <c r="P1575" s="589"/>
      <c r="Q1575" s="589"/>
    </row>
    <row r="1576" customHeight="1" spans="6:17">
      <c r="F1576" s="589"/>
      <c r="G1576" s="589"/>
      <c r="H1576" s="589"/>
      <c r="I1576" s="589"/>
      <c r="J1576" s="589"/>
      <c r="K1576" s="589"/>
      <c r="L1576" s="589"/>
      <c r="N1576" s="589"/>
      <c r="O1576" s="589"/>
      <c r="P1576" s="589"/>
      <c r="Q1576" s="589"/>
    </row>
    <row r="1577" customHeight="1" spans="6:17">
      <c r="F1577" s="589"/>
      <c r="G1577" s="589"/>
      <c r="H1577" s="589"/>
      <c r="I1577" s="589"/>
      <c r="J1577" s="589"/>
      <c r="K1577" s="589"/>
      <c r="L1577" s="589"/>
      <c r="N1577" s="589"/>
      <c r="O1577" s="589"/>
      <c r="P1577" s="589"/>
      <c r="Q1577" s="589"/>
    </row>
    <row r="1578" customHeight="1" spans="6:17">
      <c r="F1578" s="589"/>
      <c r="G1578" s="589"/>
      <c r="H1578" s="589"/>
      <c r="I1578" s="589"/>
      <c r="J1578" s="589"/>
      <c r="K1578" s="589"/>
      <c r="L1578" s="589"/>
      <c r="N1578" s="589"/>
      <c r="O1578" s="589"/>
      <c r="P1578" s="589"/>
      <c r="Q1578" s="589"/>
    </row>
    <row r="1579" customHeight="1" spans="6:17">
      <c r="F1579" s="589"/>
      <c r="G1579" s="589"/>
      <c r="H1579" s="589"/>
      <c r="I1579" s="589"/>
      <c r="J1579" s="589"/>
      <c r="K1579" s="589"/>
      <c r="L1579" s="589"/>
      <c r="N1579" s="589"/>
      <c r="O1579" s="589"/>
      <c r="P1579" s="589"/>
      <c r="Q1579" s="589"/>
    </row>
    <row r="1580" customHeight="1" spans="6:17">
      <c r="F1580" s="589"/>
      <c r="G1580" s="589"/>
      <c r="H1580" s="589"/>
      <c r="I1580" s="589"/>
      <c r="J1580" s="589"/>
      <c r="K1580" s="589"/>
      <c r="L1580" s="589"/>
      <c r="N1580" s="589"/>
      <c r="O1580" s="589"/>
      <c r="P1580" s="589"/>
      <c r="Q1580" s="589"/>
    </row>
    <row r="1581" customHeight="1" spans="6:17">
      <c r="F1581" s="589"/>
      <c r="G1581" s="589"/>
      <c r="H1581" s="589"/>
      <c r="I1581" s="589"/>
      <c r="J1581" s="589"/>
      <c r="K1581" s="589"/>
      <c r="L1581" s="589"/>
      <c r="N1581" s="589"/>
      <c r="O1581" s="589"/>
      <c r="P1581" s="589"/>
      <c r="Q1581" s="589"/>
    </row>
    <row r="1582" customHeight="1" spans="6:17">
      <c r="F1582" s="589"/>
      <c r="G1582" s="589"/>
      <c r="H1582" s="589"/>
      <c r="I1582" s="589"/>
      <c r="J1582" s="589"/>
      <c r="K1582" s="589"/>
      <c r="L1582" s="589"/>
      <c r="N1582" s="589"/>
      <c r="O1582" s="589"/>
      <c r="P1582" s="589"/>
      <c r="Q1582" s="589"/>
    </row>
    <row r="1583" customHeight="1" spans="6:17">
      <c r="F1583" s="589"/>
      <c r="G1583" s="589"/>
      <c r="H1583" s="589"/>
      <c r="I1583" s="589"/>
      <c r="J1583" s="589"/>
      <c r="K1583" s="589"/>
      <c r="L1583" s="589"/>
      <c r="N1583" s="589"/>
      <c r="O1583" s="589"/>
      <c r="P1583" s="589"/>
      <c r="Q1583" s="589"/>
    </row>
    <row r="1584" customHeight="1" spans="6:17">
      <c r="F1584" s="589"/>
      <c r="G1584" s="589"/>
      <c r="H1584" s="589"/>
      <c r="I1584" s="589"/>
      <c r="J1584" s="589"/>
      <c r="K1584" s="589"/>
      <c r="L1584" s="589"/>
      <c r="N1584" s="589"/>
      <c r="O1584" s="589"/>
      <c r="P1584" s="589"/>
      <c r="Q1584" s="589"/>
    </row>
    <row r="1585" customHeight="1" spans="6:17">
      <c r="F1585" s="589"/>
      <c r="G1585" s="589"/>
      <c r="H1585" s="589"/>
      <c r="I1585" s="589"/>
      <c r="J1585" s="589"/>
      <c r="K1585" s="589"/>
      <c r="L1585" s="589"/>
      <c r="N1585" s="589"/>
      <c r="O1585" s="589"/>
      <c r="P1585" s="589"/>
      <c r="Q1585" s="589"/>
    </row>
    <row r="1586" customHeight="1" spans="6:17">
      <c r="F1586" s="589"/>
      <c r="G1586" s="589"/>
      <c r="H1586" s="589"/>
      <c r="I1586" s="589"/>
      <c r="J1586" s="589"/>
      <c r="K1586" s="589"/>
      <c r="L1586" s="589"/>
      <c r="N1586" s="589"/>
      <c r="O1586" s="589"/>
      <c r="P1586" s="589"/>
      <c r="Q1586" s="589"/>
    </row>
    <row r="1587" customHeight="1" spans="6:17">
      <c r="F1587" s="589"/>
      <c r="G1587" s="589"/>
      <c r="H1587" s="589"/>
      <c r="I1587" s="589"/>
      <c r="J1587" s="589"/>
      <c r="K1587" s="589"/>
      <c r="L1587" s="589"/>
      <c r="N1587" s="589"/>
      <c r="O1587" s="589"/>
      <c r="P1587" s="589"/>
      <c r="Q1587" s="589"/>
    </row>
    <row r="1588" customHeight="1" spans="6:17">
      <c r="F1588" s="589"/>
      <c r="G1588" s="589"/>
      <c r="H1588" s="589"/>
      <c r="I1588" s="589"/>
      <c r="J1588" s="589"/>
      <c r="K1588" s="589"/>
      <c r="L1588" s="589"/>
      <c r="N1588" s="589"/>
      <c r="O1588" s="589"/>
      <c r="P1588" s="589"/>
      <c r="Q1588" s="589"/>
    </row>
    <row r="1589" customHeight="1" spans="6:17">
      <c r="F1589" s="589"/>
      <c r="G1589" s="589"/>
      <c r="H1589" s="589"/>
      <c r="I1589" s="589"/>
      <c r="J1589" s="589"/>
      <c r="K1589" s="589"/>
      <c r="L1589" s="589"/>
      <c r="N1589" s="589"/>
      <c r="O1589" s="589"/>
      <c r="P1589" s="589"/>
      <c r="Q1589" s="589"/>
    </row>
    <row r="1590" customHeight="1" spans="6:17">
      <c r="F1590" s="589"/>
      <c r="G1590" s="589"/>
      <c r="H1590" s="589"/>
      <c r="I1590" s="589"/>
      <c r="J1590" s="589"/>
      <c r="K1590" s="589"/>
      <c r="L1590" s="589"/>
      <c r="N1590" s="589"/>
      <c r="O1590" s="589"/>
      <c r="P1590" s="589"/>
      <c r="Q1590" s="589"/>
    </row>
    <row r="1591" customHeight="1" spans="6:17">
      <c r="F1591" s="589"/>
      <c r="G1591" s="589"/>
      <c r="H1591" s="589"/>
      <c r="I1591" s="589"/>
      <c r="J1591" s="589"/>
      <c r="K1591" s="589"/>
      <c r="L1591" s="589"/>
      <c r="N1591" s="589"/>
      <c r="O1591" s="589"/>
      <c r="P1591" s="589"/>
      <c r="Q1591" s="589"/>
    </row>
    <row r="1592" customHeight="1" spans="6:17">
      <c r="F1592" s="589"/>
      <c r="G1592" s="589"/>
      <c r="H1592" s="589"/>
      <c r="I1592" s="589"/>
      <c r="J1592" s="589"/>
      <c r="K1592" s="589"/>
      <c r="L1592" s="589"/>
      <c r="N1592" s="589"/>
      <c r="O1592" s="589"/>
      <c r="P1592" s="589"/>
      <c r="Q1592" s="589"/>
    </row>
    <row r="1593" customHeight="1" spans="6:17">
      <c r="F1593" s="589"/>
      <c r="G1593" s="589"/>
      <c r="H1593" s="589"/>
      <c r="I1593" s="589"/>
      <c r="J1593" s="589"/>
      <c r="K1593" s="589"/>
      <c r="L1593" s="589"/>
      <c r="N1593" s="589"/>
      <c r="O1593" s="589"/>
      <c r="P1593" s="589"/>
      <c r="Q1593" s="589"/>
    </row>
    <row r="1594" customHeight="1" spans="6:17">
      <c r="F1594" s="589"/>
      <c r="G1594" s="589"/>
      <c r="H1594" s="589"/>
      <c r="I1594" s="589"/>
      <c r="J1594" s="589"/>
      <c r="K1594" s="589"/>
      <c r="L1594" s="589"/>
      <c r="N1594" s="589"/>
      <c r="O1594" s="589"/>
      <c r="P1594" s="589"/>
      <c r="Q1594" s="589"/>
    </row>
    <row r="1595" customHeight="1" spans="6:17">
      <c r="F1595" s="589"/>
      <c r="G1595" s="589"/>
      <c r="H1595" s="589"/>
      <c r="I1595" s="589"/>
      <c r="J1595" s="589"/>
      <c r="K1595" s="589"/>
      <c r="L1595" s="589"/>
      <c r="N1595" s="589"/>
      <c r="O1595" s="589"/>
      <c r="P1595" s="589"/>
      <c r="Q1595" s="589"/>
    </row>
    <row r="1596" customHeight="1" spans="6:17">
      <c r="F1596" s="589"/>
      <c r="G1596" s="589"/>
      <c r="H1596" s="589"/>
      <c r="I1596" s="589"/>
      <c r="J1596" s="589"/>
      <c r="K1596" s="589"/>
      <c r="L1596" s="589"/>
      <c r="N1596" s="589"/>
      <c r="O1596" s="589"/>
      <c r="P1596" s="589"/>
      <c r="Q1596" s="589"/>
    </row>
    <row r="1597" customHeight="1" spans="6:17">
      <c r="F1597" s="589"/>
      <c r="G1597" s="589"/>
      <c r="H1597" s="589"/>
      <c r="I1597" s="589"/>
      <c r="J1597" s="589"/>
      <c r="K1597" s="589"/>
      <c r="L1597" s="589"/>
      <c r="N1597" s="589"/>
      <c r="O1597" s="589"/>
      <c r="P1597" s="589"/>
      <c r="Q1597" s="589"/>
    </row>
    <row r="1598" customHeight="1" spans="6:17">
      <c r="F1598" s="589"/>
      <c r="G1598" s="589"/>
      <c r="H1598" s="589"/>
      <c r="I1598" s="589"/>
      <c r="J1598" s="589"/>
      <c r="K1598" s="589"/>
      <c r="L1598" s="589"/>
      <c r="N1598" s="589"/>
      <c r="O1598" s="589"/>
      <c r="P1598" s="589"/>
      <c r="Q1598" s="589"/>
    </row>
    <row r="1599" customHeight="1" spans="6:17">
      <c r="F1599" s="589"/>
      <c r="G1599" s="589"/>
      <c r="H1599" s="589"/>
      <c r="I1599" s="589"/>
      <c r="J1599" s="589"/>
      <c r="K1599" s="589"/>
      <c r="L1599" s="589"/>
      <c r="N1599" s="589"/>
      <c r="O1599" s="589"/>
      <c r="P1599" s="589"/>
      <c r="Q1599" s="589"/>
    </row>
    <row r="1600" customHeight="1" spans="6:17">
      <c r="F1600" s="589"/>
      <c r="G1600" s="589"/>
      <c r="H1600" s="589"/>
      <c r="I1600" s="589"/>
      <c r="J1600" s="589"/>
      <c r="K1600" s="589"/>
      <c r="L1600" s="589"/>
      <c r="N1600" s="589"/>
      <c r="O1600" s="589"/>
      <c r="P1600" s="589"/>
      <c r="Q1600" s="589"/>
    </row>
    <row r="1601" customHeight="1" spans="6:17">
      <c r="F1601" s="589"/>
      <c r="G1601" s="589"/>
      <c r="H1601" s="589"/>
      <c r="I1601" s="589"/>
      <c r="J1601" s="589"/>
      <c r="K1601" s="589"/>
      <c r="L1601" s="589"/>
      <c r="N1601" s="589"/>
      <c r="O1601" s="589"/>
      <c r="P1601" s="589"/>
      <c r="Q1601" s="589"/>
    </row>
    <row r="1602" customHeight="1" spans="6:17">
      <c r="F1602" s="589"/>
      <c r="G1602" s="589"/>
      <c r="H1602" s="589"/>
      <c r="I1602" s="589"/>
      <c r="J1602" s="589"/>
      <c r="K1602" s="589"/>
      <c r="L1602" s="589"/>
      <c r="N1602" s="589"/>
      <c r="O1602" s="589"/>
      <c r="P1602" s="589"/>
      <c r="Q1602" s="589"/>
    </row>
    <row r="1603" customHeight="1" spans="6:17">
      <c r="F1603" s="589"/>
      <c r="G1603" s="589"/>
      <c r="H1603" s="589"/>
      <c r="I1603" s="589"/>
      <c r="J1603" s="589"/>
      <c r="K1603" s="589"/>
      <c r="L1603" s="589"/>
      <c r="N1603" s="589"/>
      <c r="O1603" s="589"/>
      <c r="P1603" s="589"/>
      <c r="Q1603" s="589"/>
    </row>
    <row r="1604" customHeight="1" spans="6:17">
      <c r="F1604" s="589"/>
      <c r="G1604" s="589"/>
      <c r="H1604" s="589"/>
      <c r="I1604" s="589"/>
      <c r="J1604" s="589"/>
      <c r="K1604" s="589"/>
      <c r="L1604" s="589"/>
      <c r="N1604" s="589"/>
      <c r="O1604" s="589"/>
      <c r="P1604" s="589"/>
      <c r="Q1604" s="589"/>
    </row>
    <row r="1605" customHeight="1" spans="6:17">
      <c r="F1605" s="589"/>
      <c r="G1605" s="589"/>
      <c r="H1605" s="589"/>
      <c r="I1605" s="589"/>
      <c r="J1605" s="589"/>
      <c r="K1605" s="589"/>
      <c r="L1605" s="589"/>
      <c r="N1605" s="589"/>
      <c r="O1605" s="589"/>
      <c r="P1605" s="589"/>
      <c r="Q1605" s="589"/>
    </row>
    <row r="1606" customHeight="1" spans="6:17">
      <c r="F1606" s="589"/>
      <c r="G1606" s="589"/>
      <c r="H1606" s="589"/>
      <c r="I1606" s="589"/>
      <c r="J1606" s="589"/>
      <c r="K1606" s="589"/>
      <c r="L1606" s="589"/>
      <c r="N1606" s="589"/>
      <c r="O1606" s="589"/>
      <c r="P1606" s="589"/>
      <c r="Q1606" s="589"/>
    </row>
    <row r="1607" customHeight="1" spans="6:17">
      <c r="F1607" s="589"/>
      <c r="G1607" s="589"/>
      <c r="H1607" s="589"/>
      <c r="I1607" s="589"/>
      <c r="J1607" s="589"/>
      <c r="K1607" s="589"/>
      <c r="L1607" s="589"/>
      <c r="N1607" s="589"/>
      <c r="O1607" s="589"/>
      <c r="P1607" s="589"/>
      <c r="Q1607" s="589"/>
    </row>
    <row r="1608" customHeight="1" spans="6:17">
      <c r="F1608" s="589"/>
      <c r="G1608" s="589"/>
      <c r="H1608" s="589"/>
      <c r="I1608" s="589"/>
      <c r="J1608" s="589"/>
      <c r="K1608" s="589"/>
      <c r="L1608" s="589"/>
      <c r="N1608" s="589"/>
      <c r="O1608" s="589"/>
      <c r="P1608" s="589"/>
      <c r="Q1608" s="589"/>
    </row>
    <row r="1609" customHeight="1" spans="6:17">
      <c r="F1609" s="589"/>
      <c r="G1609" s="589"/>
      <c r="H1609" s="589"/>
      <c r="I1609" s="589"/>
      <c r="J1609" s="589"/>
      <c r="K1609" s="589"/>
      <c r="L1609" s="589"/>
      <c r="N1609" s="589"/>
      <c r="O1609" s="589"/>
      <c r="P1609" s="589"/>
      <c r="Q1609" s="589"/>
    </row>
    <row r="1610" customHeight="1" spans="6:17">
      <c r="F1610" s="589"/>
      <c r="G1610" s="589"/>
      <c r="H1610" s="589"/>
      <c r="I1610" s="589"/>
      <c r="J1610" s="589"/>
      <c r="K1610" s="589"/>
      <c r="L1610" s="589"/>
      <c r="N1610" s="589"/>
      <c r="O1610" s="589"/>
      <c r="P1610" s="589"/>
      <c r="Q1610" s="589"/>
    </row>
    <row r="1611" customHeight="1" spans="6:17">
      <c r="F1611" s="589"/>
      <c r="G1611" s="589"/>
      <c r="H1611" s="589"/>
      <c r="I1611" s="589"/>
      <c r="J1611" s="589"/>
      <c r="K1611" s="589"/>
      <c r="L1611" s="589"/>
      <c r="N1611" s="589"/>
      <c r="O1611" s="589"/>
      <c r="P1611" s="589"/>
      <c r="Q1611" s="589"/>
    </row>
    <row r="1612" customHeight="1" spans="6:17">
      <c r="F1612" s="589"/>
      <c r="G1612" s="589"/>
      <c r="H1612" s="589"/>
      <c r="I1612" s="589"/>
      <c r="J1612" s="589"/>
      <c r="K1612" s="589"/>
      <c r="L1612" s="589"/>
      <c r="N1612" s="589"/>
      <c r="O1612" s="589"/>
      <c r="P1612" s="589"/>
      <c r="Q1612" s="589"/>
    </row>
    <row r="1613" customHeight="1" spans="6:17">
      <c r="F1613" s="589"/>
      <c r="G1613" s="589"/>
      <c r="H1613" s="589"/>
      <c r="I1613" s="589"/>
      <c r="J1613" s="589"/>
      <c r="K1613" s="589"/>
      <c r="L1613" s="589"/>
      <c r="N1613" s="589"/>
      <c r="O1613" s="589"/>
      <c r="P1613" s="589"/>
      <c r="Q1613" s="589"/>
    </row>
    <row r="1614" customHeight="1" spans="6:17">
      <c r="F1614" s="589"/>
      <c r="G1614" s="589"/>
      <c r="H1614" s="589"/>
      <c r="I1614" s="589"/>
      <c r="J1614" s="589"/>
      <c r="K1614" s="589"/>
      <c r="L1614" s="589"/>
      <c r="N1614" s="589"/>
      <c r="O1614" s="589"/>
      <c r="P1614" s="589"/>
      <c r="Q1614" s="589"/>
    </row>
    <row r="1615" customHeight="1" spans="6:17">
      <c r="F1615" s="589"/>
      <c r="G1615" s="589"/>
      <c r="H1615" s="589"/>
      <c r="I1615" s="589"/>
      <c r="J1615" s="589"/>
      <c r="K1615" s="589"/>
      <c r="L1615" s="589"/>
      <c r="N1615" s="589"/>
      <c r="O1615" s="589"/>
      <c r="P1615" s="589"/>
      <c r="Q1615" s="589"/>
    </row>
    <row r="1616" customHeight="1" spans="6:17">
      <c r="F1616" s="589"/>
      <c r="G1616" s="589"/>
      <c r="H1616" s="589"/>
      <c r="I1616" s="589"/>
      <c r="J1616" s="589"/>
      <c r="K1616" s="589"/>
      <c r="L1616" s="589"/>
      <c r="N1616" s="589"/>
      <c r="O1616" s="589"/>
      <c r="P1616" s="589"/>
      <c r="Q1616" s="589"/>
    </row>
    <row r="1617" customHeight="1" spans="6:17">
      <c r="F1617" s="589"/>
      <c r="G1617" s="589"/>
      <c r="H1617" s="589"/>
      <c r="I1617" s="589"/>
      <c r="J1617" s="589"/>
      <c r="K1617" s="589"/>
      <c r="L1617" s="589"/>
      <c r="N1617" s="589"/>
      <c r="O1617" s="589"/>
      <c r="P1617" s="589"/>
      <c r="Q1617" s="589"/>
    </row>
    <row r="1618" customHeight="1" spans="6:17">
      <c r="F1618" s="589"/>
      <c r="G1618" s="589"/>
      <c r="H1618" s="589"/>
      <c r="I1618" s="589"/>
      <c r="J1618" s="589"/>
      <c r="K1618" s="589"/>
      <c r="L1618" s="589"/>
      <c r="N1618" s="589"/>
      <c r="O1618" s="589"/>
      <c r="P1618" s="589"/>
      <c r="Q1618" s="589"/>
    </row>
    <row r="1619" customHeight="1" spans="6:17">
      <c r="F1619" s="589"/>
      <c r="G1619" s="589"/>
      <c r="H1619" s="589"/>
      <c r="I1619" s="589"/>
      <c r="J1619" s="589"/>
      <c r="K1619" s="589"/>
      <c r="L1619" s="589"/>
      <c r="N1619" s="589"/>
      <c r="O1619" s="589"/>
      <c r="P1619" s="589"/>
      <c r="Q1619" s="589"/>
    </row>
    <row r="1620" customHeight="1" spans="6:17">
      <c r="F1620" s="589"/>
      <c r="G1620" s="589"/>
      <c r="H1620" s="589"/>
      <c r="I1620" s="589"/>
      <c r="J1620" s="589"/>
      <c r="K1620" s="589"/>
      <c r="L1620" s="589"/>
      <c r="N1620" s="589"/>
      <c r="O1620" s="589"/>
      <c r="P1620" s="589"/>
      <c r="Q1620" s="589"/>
    </row>
    <row r="1621" customHeight="1" spans="6:17">
      <c r="F1621" s="589"/>
      <c r="G1621" s="589"/>
      <c r="H1621" s="589"/>
      <c r="I1621" s="589"/>
      <c r="J1621" s="589"/>
      <c r="K1621" s="589"/>
      <c r="L1621" s="589"/>
      <c r="N1621" s="589"/>
      <c r="O1621" s="589"/>
      <c r="P1621" s="589"/>
      <c r="Q1621" s="589"/>
    </row>
    <row r="1622" customHeight="1" spans="6:17">
      <c r="F1622" s="589"/>
      <c r="G1622" s="589"/>
      <c r="H1622" s="589"/>
      <c r="I1622" s="589"/>
      <c r="J1622" s="589"/>
      <c r="K1622" s="589"/>
      <c r="L1622" s="589"/>
      <c r="N1622" s="589"/>
      <c r="O1622" s="589"/>
      <c r="P1622" s="589"/>
      <c r="Q1622" s="589"/>
    </row>
    <row r="1623" customHeight="1" spans="6:17">
      <c r="F1623" s="589"/>
      <c r="G1623" s="589"/>
      <c r="H1623" s="589"/>
      <c r="I1623" s="589"/>
      <c r="J1623" s="589"/>
      <c r="K1623" s="589"/>
      <c r="L1623" s="589"/>
      <c r="N1623" s="589"/>
      <c r="O1623" s="589"/>
      <c r="P1623" s="589"/>
      <c r="Q1623" s="589"/>
    </row>
    <row r="1624" customHeight="1" spans="6:17">
      <c r="F1624" s="589"/>
      <c r="G1624" s="589"/>
      <c r="H1624" s="589"/>
      <c r="I1624" s="589"/>
      <c r="J1624" s="589"/>
      <c r="K1624" s="589"/>
      <c r="L1624" s="589"/>
      <c r="N1624" s="589"/>
      <c r="O1624" s="589"/>
      <c r="P1624" s="589"/>
      <c r="Q1624" s="589"/>
    </row>
    <row r="1625" customHeight="1" spans="6:17">
      <c r="F1625" s="589"/>
      <c r="G1625" s="589"/>
      <c r="H1625" s="589"/>
      <c r="I1625" s="589"/>
      <c r="J1625" s="589"/>
      <c r="K1625" s="589"/>
      <c r="L1625" s="589"/>
      <c r="N1625" s="589"/>
      <c r="O1625" s="589"/>
      <c r="P1625" s="589"/>
      <c r="Q1625" s="589"/>
    </row>
    <row r="1626" customHeight="1" spans="6:17">
      <c r="F1626" s="589"/>
      <c r="G1626" s="589"/>
      <c r="H1626" s="589"/>
      <c r="I1626" s="589"/>
      <c r="J1626" s="589"/>
      <c r="K1626" s="589"/>
      <c r="L1626" s="589"/>
      <c r="N1626" s="589"/>
      <c r="O1626" s="589"/>
      <c r="P1626" s="589"/>
      <c r="Q1626" s="589"/>
    </row>
    <row r="1627" customHeight="1" spans="6:17">
      <c r="F1627" s="589"/>
      <c r="G1627" s="589"/>
      <c r="H1627" s="589"/>
      <c r="I1627" s="589"/>
      <c r="J1627" s="589"/>
      <c r="K1627" s="589"/>
      <c r="L1627" s="589"/>
      <c r="N1627" s="589"/>
      <c r="O1627" s="589"/>
      <c r="P1627" s="589"/>
      <c r="Q1627" s="589"/>
    </row>
    <row r="1628" customHeight="1" spans="6:17">
      <c r="F1628" s="589"/>
      <c r="G1628" s="589"/>
      <c r="H1628" s="589"/>
      <c r="I1628" s="589"/>
      <c r="J1628" s="589"/>
      <c r="K1628" s="589"/>
      <c r="L1628" s="589"/>
      <c r="N1628" s="589"/>
      <c r="O1628" s="589"/>
      <c r="P1628" s="589"/>
      <c r="Q1628" s="589"/>
    </row>
    <row r="1629" customHeight="1" spans="6:17">
      <c r="F1629" s="589"/>
      <c r="G1629" s="589"/>
      <c r="H1629" s="589"/>
      <c r="I1629" s="589"/>
      <c r="J1629" s="589"/>
      <c r="K1629" s="589"/>
      <c r="L1629" s="589"/>
      <c r="N1629" s="589"/>
      <c r="O1629" s="589"/>
      <c r="P1629" s="589"/>
      <c r="Q1629" s="589"/>
    </row>
    <row r="1630" customHeight="1" spans="6:17">
      <c r="F1630" s="589"/>
      <c r="G1630" s="589"/>
      <c r="H1630" s="589"/>
      <c r="I1630" s="589"/>
      <c r="J1630" s="589"/>
      <c r="K1630" s="589"/>
      <c r="L1630" s="589"/>
      <c r="N1630" s="589"/>
      <c r="O1630" s="589"/>
      <c r="P1630" s="589"/>
      <c r="Q1630" s="589"/>
    </row>
    <row r="1631" customHeight="1" spans="6:17">
      <c r="F1631" s="589"/>
      <c r="G1631" s="589"/>
      <c r="H1631" s="589"/>
      <c r="I1631" s="589"/>
      <c r="J1631" s="589"/>
      <c r="K1631" s="589"/>
      <c r="L1631" s="589"/>
      <c r="N1631" s="589"/>
      <c r="O1631" s="589"/>
      <c r="P1631" s="589"/>
      <c r="Q1631" s="589"/>
    </row>
    <row r="1632" customHeight="1" spans="6:17">
      <c r="F1632" s="589"/>
      <c r="G1632" s="589"/>
      <c r="H1632" s="589"/>
      <c r="I1632" s="589"/>
      <c r="J1632" s="589"/>
      <c r="K1632" s="589"/>
      <c r="L1632" s="589"/>
      <c r="N1632" s="589"/>
      <c r="O1632" s="589"/>
      <c r="P1632" s="589"/>
      <c r="Q1632" s="589"/>
    </row>
    <row r="1633" customHeight="1" spans="6:17">
      <c r="F1633" s="589"/>
      <c r="G1633" s="589"/>
      <c r="H1633" s="589"/>
      <c r="I1633" s="589"/>
      <c r="J1633" s="589"/>
      <c r="K1633" s="589"/>
      <c r="L1633" s="589"/>
      <c r="N1633" s="589"/>
      <c r="O1633" s="589"/>
      <c r="P1633" s="589"/>
      <c r="Q1633" s="589"/>
    </row>
    <row r="1634" customHeight="1" spans="6:17">
      <c r="F1634" s="589"/>
      <c r="G1634" s="589"/>
      <c r="H1634" s="589"/>
      <c r="I1634" s="589"/>
      <c r="J1634" s="589"/>
      <c r="K1634" s="589"/>
      <c r="L1634" s="589"/>
      <c r="N1634" s="589"/>
      <c r="O1634" s="589"/>
      <c r="P1634" s="589"/>
      <c r="Q1634" s="589"/>
    </row>
    <row r="1635" customHeight="1" spans="6:17">
      <c r="F1635" s="589"/>
      <c r="G1635" s="589"/>
      <c r="H1635" s="589"/>
      <c r="I1635" s="589"/>
      <c r="J1635" s="589"/>
      <c r="K1635" s="589"/>
      <c r="L1635" s="589"/>
      <c r="N1635" s="589"/>
      <c r="O1635" s="589"/>
      <c r="P1635" s="589"/>
      <c r="Q1635" s="589"/>
    </row>
    <row r="1636" customHeight="1" spans="6:17">
      <c r="F1636" s="589"/>
      <c r="G1636" s="589"/>
      <c r="H1636" s="589"/>
      <c r="I1636" s="589"/>
      <c r="J1636" s="589"/>
      <c r="K1636" s="589"/>
      <c r="L1636" s="589"/>
      <c r="N1636" s="589"/>
      <c r="O1636" s="589"/>
      <c r="P1636" s="589"/>
      <c r="Q1636" s="589"/>
    </row>
    <row r="1637" customHeight="1" spans="6:17">
      <c r="F1637" s="589"/>
      <c r="G1637" s="589"/>
      <c r="H1637" s="589"/>
      <c r="I1637" s="589"/>
      <c r="J1637" s="589"/>
      <c r="K1637" s="589"/>
      <c r="L1637" s="589"/>
      <c r="N1637" s="589"/>
      <c r="O1637" s="589"/>
      <c r="P1637" s="589"/>
      <c r="Q1637" s="589"/>
    </row>
    <row r="1638" customHeight="1" spans="6:17">
      <c r="F1638" s="589"/>
      <c r="G1638" s="589"/>
      <c r="H1638" s="589"/>
      <c r="I1638" s="589"/>
      <c r="J1638" s="589"/>
      <c r="K1638" s="589"/>
      <c r="L1638" s="589"/>
      <c r="N1638" s="589"/>
      <c r="O1638" s="589"/>
      <c r="P1638" s="589"/>
      <c r="Q1638" s="589"/>
    </row>
    <row r="1639" customHeight="1" spans="6:17">
      <c r="F1639" s="589"/>
      <c r="G1639" s="589"/>
      <c r="H1639" s="589"/>
      <c r="I1639" s="589"/>
      <c r="J1639" s="589"/>
      <c r="K1639" s="589"/>
      <c r="L1639" s="589"/>
      <c r="N1639" s="589"/>
      <c r="O1639" s="589"/>
      <c r="P1639" s="589"/>
      <c r="Q1639" s="589"/>
    </row>
    <row r="1640" customHeight="1" spans="6:17">
      <c r="F1640" s="589"/>
      <c r="G1640" s="589"/>
      <c r="H1640" s="589"/>
      <c r="I1640" s="589"/>
      <c r="J1640" s="589"/>
      <c r="K1640" s="589"/>
      <c r="L1640" s="589"/>
      <c r="N1640" s="589"/>
      <c r="O1640" s="589"/>
      <c r="P1640" s="589"/>
      <c r="Q1640" s="589"/>
    </row>
    <row r="1641" customHeight="1" spans="6:17">
      <c r="F1641" s="589"/>
      <c r="G1641" s="589"/>
      <c r="H1641" s="589"/>
      <c r="I1641" s="589"/>
      <c r="J1641" s="589"/>
      <c r="K1641" s="589"/>
      <c r="L1641" s="589"/>
      <c r="N1641" s="589"/>
      <c r="O1641" s="589"/>
      <c r="P1641" s="589"/>
      <c r="Q1641" s="589"/>
    </row>
    <row r="1642" customHeight="1" spans="6:17">
      <c r="F1642" s="589"/>
      <c r="G1642" s="589"/>
      <c r="H1642" s="589"/>
      <c r="I1642" s="589"/>
      <c r="J1642" s="589"/>
      <c r="K1642" s="589"/>
      <c r="L1642" s="589"/>
      <c r="N1642" s="589"/>
      <c r="O1642" s="589"/>
      <c r="P1642" s="589"/>
      <c r="Q1642" s="589"/>
    </row>
    <row r="1643" customHeight="1" spans="6:17">
      <c r="F1643" s="589"/>
      <c r="G1643" s="589"/>
      <c r="H1643" s="589"/>
      <c r="I1643" s="589"/>
      <c r="J1643" s="589"/>
      <c r="K1643" s="589"/>
      <c r="L1643" s="589"/>
      <c r="N1643" s="589"/>
      <c r="O1643" s="589"/>
      <c r="P1643" s="589"/>
      <c r="Q1643" s="589"/>
    </row>
    <row r="1644" customHeight="1" spans="6:17">
      <c r="F1644" s="589"/>
      <c r="G1644" s="589"/>
      <c r="H1644" s="589"/>
      <c r="I1644" s="589"/>
      <c r="J1644" s="589"/>
      <c r="K1644" s="589"/>
      <c r="L1644" s="589"/>
      <c r="N1644" s="589"/>
      <c r="O1644" s="589"/>
      <c r="P1644" s="589"/>
      <c r="Q1644" s="589"/>
    </row>
    <row r="1645" customHeight="1" spans="6:17">
      <c r="F1645" s="589"/>
      <c r="G1645" s="589"/>
      <c r="H1645" s="589"/>
      <c r="I1645" s="589"/>
      <c r="J1645" s="589"/>
      <c r="K1645" s="589"/>
      <c r="L1645" s="589"/>
      <c r="N1645" s="589"/>
      <c r="O1645" s="589"/>
      <c r="P1645" s="589"/>
      <c r="Q1645" s="589"/>
    </row>
    <row r="1646" customHeight="1" spans="6:17">
      <c r="F1646" s="589"/>
      <c r="G1646" s="589"/>
      <c r="H1646" s="589"/>
      <c r="I1646" s="589"/>
      <c r="J1646" s="589"/>
      <c r="K1646" s="589"/>
      <c r="L1646" s="589"/>
      <c r="N1646" s="589"/>
      <c r="O1646" s="589"/>
      <c r="P1646" s="589"/>
      <c r="Q1646" s="589"/>
    </row>
    <row r="1647" customHeight="1" spans="6:17">
      <c r="F1647" s="589"/>
      <c r="G1647" s="589"/>
      <c r="H1647" s="589"/>
      <c r="I1647" s="589"/>
      <c r="J1647" s="589"/>
      <c r="K1647" s="589"/>
      <c r="L1647" s="589"/>
      <c r="N1647" s="589"/>
      <c r="O1647" s="589"/>
      <c r="P1647" s="589"/>
      <c r="Q1647" s="589"/>
    </row>
    <row r="1648" customHeight="1" spans="6:17">
      <c r="F1648" s="589"/>
      <c r="G1648" s="589"/>
      <c r="H1648" s="589"/>
      <c r="I1648" s="589"/>
      <c r="J1648" s="589"/>
      <c r="K1648" s="589"/>
      <c r="L1648" s="589"/>
      <c r="N1648" s="589"/>
      <c r="O1648" s="589"/>
      <c r="P1648" s="589"/>
      <c r="Q1648" s="589"/>
    </row>
    <row r="1649" customHeight="1" spans="6:17">
      <c r="F1649" s="589"/>
      <c r="G1649" s="589"/>
      <c r="H1649" s="589"/>
      <c r="I1649" s="589"/>
      <c r="J1649" s="589"/>
      <c r="K1649" s="589"/>
      <c r="L1649" s="589"/>
      <c r="N1649" s="589"/>
      <c r="O1649" s="589"/>
      <c r="P1649" s="589"/>
      <c r="Q1649" s="589"/>
    </row>
    <row r="1650" customHeight="1" spans="6:17">
      <c r="F1650" s="589"/>
      <c r="G1650" s="589"/>
      <c r="H1650" s="589"/>
      <c r="I1650" s="589"/>
      <c r="J1650" s="589"/>
      <c r="K1650" s="589"/>
      <c r="L1650" s="589"/>
      <c r="N1650" s="589"/>
      <c r="O1650" s="589"/>
      <c r="P1650" s="589"/>
      <c r="Q1650" s="589"/>
    </row>
    <row r="1651" customHeight="1" spans="6:17">
      <c r="F1651" s="589"/>
      <c r="G1651" s="589"/>
      <c r="H1651" s="589"/>
      <c r="I1651" s="589"/>
      <c r="J1651" s="589"/>
      <c r="K1651" s="589"/>
      <c r="L1651" s="589"/>
      <c r="N1651" s="589"/>
      <c r="O1651" s="589"/>
      <c r="P1651" s="589"/>
      <c r="Q1651" s="589"/>
    </row>
    <row r="1652" customHeight="1" spans="6:17">
      <c r="F1652" s="589"/>
      <c r="G1652" s="589"/>
      <c r="H1652" s="589"/>
      <c r="I1652" s="589"/>
      <c r="J1652" s="589"/>
      <c r="K1652" s="589"/>
      <c r="L1652" s="589"/>
      <c r="N1652" s="589"/>
      <c r="O1652" s="589"/>
      <c r="P1652" s="589"/>
      <c r="Q1652" s="589"/>
    </row>
    <row r="1653" customHeight="1" spans="6:17">
      <c r="F1653" s="589"/>
      <c r="G1653" s="589"/>
      <c r="H1653" s="589"/>
      <c r="I1653" s="589"/>
      <c r="J1653" s="589"/>
      <c r="K1653" s="589"/>
      <c r="L1653" s="589"/>
      <c r="N1653" s="589"/>
      <c r="O1653" s="589"/>
      <c r="P1653" s="589"/>
      <c r="Q1653" s="589"/>
    </row>
    <row r="1654" customHeight="1" spans="6:17">
      <c r="F1654" s="589"/>
      <c r="G1654" s="589"/>
      <c r="H1654" s="589"/>
      <c r="I1654" s="589"/>
      <c r="J1654" s="589"/>
      <c r="K1654" s="589"/>
      <c r="L1654" s="589"/>
      <c r="N1654" s="589"/>
      <c r="O1654" s="589"/>
      <c r="P1654" s="589"/>
      <c r="Q1654" s="589"/>
    </row>
    <row r="1655" customHeight="1" spans="6:17">
      <c r="F1655" s="589"/>
      <c r="G1655" s="589"/>
      <c r="H1655" s="589"/>
      <c r="I1655" s="589"/>
      <c r="J1655" s="589"/>
      <c r="K1655" s="589"/>
      <c r="L1655" s="589"/>
      <c r="N1655" s="589"/>
      <c r="O1655" s="589"/>
      <c r="P1655" s="589"/>
      <c r="Q1655" s="589"/>
    </row>
    <row r="1656" customHeight="1" spans="6:17">
      <c r="F1656" s="589"/>
      <c r="G1656" s="589"/>
      <c r="H1656" s="589"/>
      <c r="I1656" s="589"/>
      <c r="J1656" s="589"/>
      <c r="K1656" s="589"/>
      <c r="L1656" s="589"/>
      <c r="N1656" s="589"/>
      <c r="O1656" s="589"/>
      <c r="P1656" s="589"/>
      <c r="Q1656" s="589"/>
    </row>
    <row r="1657" customHeight="1" spans="6:17">
      <c r="F1657" s="589"/>
      <c r="G1657" s="589"/>
      <c r="H1657" s="589"/>
      <c r="I1657" s="589"/>
      <c r="J1657" s="589"/>
      <c r="K1657" s="589"/>
      <c r="L1657" s="589"/>
      <c r="N1657" s="589"/>
      <c r="O1657" s="589"/>
      <c r="P1657" s="589"/>
      <c r="Q1657" s="589"/>
    </row>
    <row r="1658" customHeight="1" spans="6:17">
      <c r="F1658" s="589"/>
      <c r="G1658" s="589"/>
      <c r="H1658" s="589"/>
      <c r="I1658" s="589"/>
      <c r="J1658" s="589"/>
      <c r="K1658" s="589"/>
      <c r="L1658" s="589"/>
      <c r="N1658" s="589"/>
      <c r="O1658" s="589"/>
      <c r="P1658" s="589"/>
      <c r="Q1658" s="589"/>
    </row>
    <row r="1659" customHeight="1" spans="6:17">
      <c r="F1659" s="589"/>
      <c r="G1659" s="589"/>
      <c r="H1659" s="589"/>
      <c r="I1659" s="589"/>
      <c r="J1659" s="589"/>
      <c r="K1659" s="589"/>
      <c r="L1659" s="589"/>
      <c r="N1659" s="589"/>
      <c r="O1659" s="589"/>
      <c r="P1659" s="589"/>
      <c r="Q1659" s="589"/>
    </row>
    <row r="1660" customHeight="1" spans="6:17">
      <c r="F1660" s="589"/>
      <c r="G1660" s="589"/>
      <c r="H1660" s="589"/>
      <c r="I1660" s="589"/>
      <c r="J1660" s="589"/>
      <c r="K1660" s="589"/>
      <c r="L1660" s="589"/>
      <c r="N1660" s="589"/>
      <c r="O1660" s="589"/>
      <c r="P1660" s="589"/>
      <c r="Q1660" s="589"/>
    </row>
    <row r="1661" customHeight="1" spans="6:17">
      <c r="F1661" s="589"/>
      <c r="G1661" s="589"/>
      <c r="H1661" s="589"/>
      <c r="I1661" s="589"/>
      <c r="J1661" s="589"/>
      <c r="K1661" s="589"/>
      <c r="L1661" s="589"/>
      <c r="N1661" s="589"/>
      <c r="O1661" s="589"/>
      <c r="P1661" s="589"/>
      <c r="Q1661" s="589"/>
    </row>
    <row r="1662" customHeight="1" spans="6:17">
      <c r="F1662" s="589"/>
      <c r="G1662" s="589"/>
      <c r="H1662" s="589"/>
      <c r="I1662" s="589"/>
      <c r="J1662" s="589"/>
      <c r="K1662" s="589"/>
      <c r="L1662" s="589"/>
      <c r="N1662" s="589"/>
      <c r="O1662" s="589"/>
      <c r="P1662" s="589"/>
      <c r="Q1662" s="589"/>
    </row>
    <row r="1663" customHeight="1" spans="6:17">
      <c r="F1663" s="589"/>
      <c r="G1663" s="589"/>
      <c r="H1663" s="589"/>
      <c r="I1663" s="589"/>
      <c r="J1663" s="589"/>
      <c r="K1663" s="589"/>
      <c r="L1663" s="589"/>
      <c r="N1663" s="589"/>
      <c r="O1663" s="589"/>
      <c r="P1663" s="589"/>
      <c r="Q1663" s="589"/>
    </row>
    <row r="1664" customHeight="1" spans="6:17">
      <c r="F1664" s="589"/>
      <c r="G1664" s="589"/>
      <c r="H1664" s="589"/>
      <c r="I1664" s="589"/>
      <c r="J1664" s="589"/>
      <c r="K1664" s="589"/>
      <c r="L1664" s="589"/>
      <c r="N1664" s="589"/>
      <c r="O1664" s="589"/>
      <c r="P1664" s="589"/>
      <c r="Q1664" s="589"/>
    </row>
    <row r="1665" customHeight="1" spans="6:17">
      <c r="F1665" s="589"/>
      <c r="G1665" s="589"/>
      <c r="H1665" s="589"/>
      <c r="I1665" s="589"/>
      <c r="J1665" s="589"/>
      <c r="K1665" s="589"/>
      <c r="L1665" s="589"/>
      <c r="N1665" s="589"/>
      <c r="O1665" s="589"/>
      <c r="P1665" s="589"/>
      <c r="Q1665" s="589"/>
    </row>
    <row r="1666" customHeight="1" spans="6:17">
      <c r="F1666" s="589"/>
      <c r="G1666" s="589"/>
      <c r="H1666" s="589"/>
      <c r="I1666" s="589"/>
      <c r="J1666" s="589"/>
      <c r="K1666" s="589"/>
      <c r="L1666" s="589"/>
      <c r="N1666" s="589"/>
      <c r="O1666" s="589"/>
      <c r="P1666" s="589"/>
      <c r="Q1666" s="589"/>
    </row>
    <row r="1667" customHeight="1" spans="6:17">
      <c r="F1667" s="589"/>
      <c r="G1667" s="589"/>
      <c r="H1667" s="589"/>
      <c r="I1667" s="589"/>
      <c r="J1667" s="589"/>
      <c r="K1667" s="589"/>
      <c r="L1667" s="589"/>
      <c r="N1667" s="589"/>
      <c r="O1667" s="589"/>
      <c r="P1667" s="589"/>
      <c r="Q1667" s="589"/>
    </row>
    <row r="1668" customHeight="1" spans="6:17">
      <c r="F1668" s="589"/>
      <c r="G1668" s="589"/>
      <c r="H1668" s="589"/>
      <c r="I1668" s="589"/>
      <c r="J1668" s="589"/>
      <c r="K1668" s="589"/>
      <c r="L1668" s="589"/>
      <c r="N1668" s="589"/>
      <c r="O1668" s="589"/>
      <c r="P1668" s="589"/>
      <c r="Q1668" s="589"/>
    </row>
    <row r="1669" customHeight="1" spans="6:17">
      <c r="F1669" s="589"/>
      <c r="G1669" s="589"/>
      <c r="H1669" s="589"/>
      <c r="I1669" s="589"/>
      <c r="J1669" s="589"/>
      <c r="K1669" s="589"/>
      <c r="L1669" s="589"/>
      <c r="N1669" s="589"/>
      <c r="O1669" s="589"/>
      <c r="P1669" s="589"/>
      <c r="Q1669" s="589"/>
    </row>
    <row r="1670" customHeight="1" spans="6:17">
      <c r="F1670" s="589"/>
      <c r="G1670" s="589"/>
      <c r="H1670" s="589"/>
      <c r="I1670" s="589"/>
      <c r="J1670" s="589"/>
      <c r="K1670" s="589"/>
      <c r="L1670" s="589"/>
      <c r="N1670" s="589"/>
      <c r="O1670" s="589"/>
      <c r="P1670" s="589"/>
      <c r="Q1670" s="589"/>
    </row>
    <row r="1671" customHeight="1" spans="6:17">
      <c r="F1671" s="589"/>
      <c r="G1671" s="589"/>
      <c r="H1671" s="589"/>
      <c r="I1671" s="589"/>
      <c r="J1671" s="589"/>
      <c r="K1671" s="589"/>
      <c r="L1671" s="589"/>
      <c r="N1671" s="589"/>
      <c r="O1671" s="589"/>
      <c r="P1671" s="589"/>
      <c r="Q1671" s="589"/>
    </row>
    <row r="1672" customHeight="1" spans="6:17">
      <c r="F1672" s="589"/>
      <c r="G1672" s="589"/>
      <c r="H1672" s="589"/>
      <c r="I1672" s="589"/>
      <c r="J1672" s="589"/>
      <c r="K1672" s="589"/>
      <c r="L1672" s="589"/>
      <c r="N1672" s="589"/>
      <c r="O1672" s="589"/>
      <c r="P1672" s="589"/>
      <c r="Q1672" s="589"/>
    </row>
    <row r="1673" customHeight="1" spans="6:17">
      <c r="F1673" s="589"/>
      <c r="G1673" s="589"/>
      <c r="H1673" s="589"/>
      <c r="I1673" s="589"/>
      <c r="J1673" s="589"/>
      <c r="K1673" s="589"/>
      <c r="L1673" s="589"/>
      <c r="N1673" s="589"/>
      <c r="O1673" s="589"/>
      <c r="P1673" s="589"/>
      <c r="Q1673" s="589"/>
    </row>
    <row r="1674" customHeight="1" spans="6:17">
      <c r="F1674" s="589"/>
      <c r="G1674" s="589"/>
      <c r="H1674" s="589"/>
      <c r="I1674" s="589"/>
      <c r="J1674" s="589"/>
      <c r="K1674" s="589"/>
      <c r="L1674" s="589"/>
      <c r="N1674" s="589"/>
      <c r="O1674" s="589"/>
      <c r="P1674" s="589"/>
      <c r="Q1674" s="589"/>
    </row>
    <row r="1675" customHeight="1" spans="6:17">
      <c r="F1675" s="589"/>
      <c r="G1675" s="589"/>
      <c r="H1675" s="589"/>
      <c r="I1675" s="589"/>
      <c r="J1675" s="589"/>
      <c r="K1675" s="589"/>
      <c r="L1675" s="589"/>
      <c r="N1675" s="589"/>
      <c r="O1675" s="589"/>
      <c r="P1675" s="589"/>
      <c r="Q1675" s="589"/>
    </row>
    <row r="1676" customHeight="1" spans="6:17">
      <c r="F1676" s="589"/>
      <c r="G1676" s="589"/>
      <c r="H1676" s="589"/>
      <c r="I1676" s="589"/>
      <c r="J1676" s="589"/>
      <c r="K1676" s="589"/>
      <c r="L1676" s="589"/>
      <c r="N1676" s="589"/>
      <c r="O1676" s="589"/>
      <c r="P1676" s="589"/>
      <c r="Q1676" s="589"/>
    </row>
    <row r="1677" customHeight="1" spans="6:17">
      <c r="F1677" s="589"/>
      <c r="G1677" s="589"/>
      <c r="H1677" s="589"/>
      <c r="I1677" s="589"/>
      <c r="J1677" s="589"/>
      <c r="K1677" s="589"/>
      <c r="L1677" s="589"/>
      <c r="N1677" s="589"/>
      <c r="O1677" s="589"/>
      <c r="P1677" s="589"/>
      <c r="Q1677" s="589"/>
    </row>
    <row r="1678" customHeight="1" spans="6:17">
      <c r="F1678" s="589"/>
      <c r="G1678" s="589"/>
      <c r="H1678" s="589"/>
      <c r="I1678" s="589"/>
      <c r="J1678" s="589"/>
      <c r="K1678" s="589"/>
      <c r="L1678" s="589"/>
      <c r="N1678" s="589"/>
      <c r="O1678" s="589"/>
      <c r="P1678" s="589"/>
      <c r="Q1678" s="589"/>
    </row>
    <row r="1679" customHeight="1" spans="6:17">
      <c r="F1679" s="589"/>
      <c r="G1679" s="589"/>
      <c r="H1679" s="589"/>
      <c r="I1679" s="589"/>
      <c r="J1679" s="589"/>
      <c r="K1679" s="589"/>
      <c r="L1679" s="589"/>
      <c r="N1679" s="589"/>
      <c r="O1679" s="589"/>
      <c r="P1679" s="589"/>
      <c r="Q1679" s="589"/>
    </row>
    <row r="1680" customHeight="1" spans="6:17">
      <c r="F1680" s="589"/>
      <c r="G1680" s="589"/>
      <c r="H1680" s="589"/>
      <c r="I1680" s="589"/>
      <c r="J1680" s="589"/>
      <c r="K1680" s="589"/>
      <c r="L1680" s="589"/>
      <c r="N1680" s="589"/>
      <c r="O1680" s="589"/>
      <c r="P1680" s="589"/>
      <c r="Q1680" s="589"/>
    </row>
    <row r="1681" customHeight="1" spans="6:17">
      <c r="F1681" s="589"/>
      <c r="G1681" s="589"/>
      <c r="H1681" s="589"/>
      <c r="I1681" s="589"/>
      <c r="J1681" s="589"/>
      <c r="K1681" s="589"/>
      <c r="L1681" s="589"/>
      <c r="N1681" s="589"/>
      <c r="O1681" s="589"/>
      <c r="P1681" s="589"/>
      <c r="Q1681" s="589"/>
    </row>
    <row r="1682" customHeight="1" spans="6:17">
      <c r="F1682" s="589"/>
      <c r="G1682" s="589"/>
      <c r="H1682" s="589"/>
      <c r="I1682" s="589"/>
      <c r="J1682" s="589"/>
      <c r="K1682" s="589"/>
      <c r="L1682" s="589"/>
      <c r="N1682" s="589"/>
      <c r="O1682" s="589"/>
      <c r="P1682" s="589"/>
      <c r="Q1682" s="589"/>
    </row>
    <row r="1683" customHeight="1" spans="6:17">
      <c r="F1683" s="589"/>
      <c r="G1683" s="589"/>
      <c r="H1683" s="589"/>
      <c r="I1683" s="589"/>
      <c r="J1683" s="589"/>
      <c r="K1683" s="589"/>
      <c r="L1683" s="589"/>
      <c r="N1683" s="589"/>
      <c r="O1683" s="589"/>
      <c r="P1683" s="589"/>
      <c r="Q1683" s="589"/>
    </row>
    <row r="1684" customHeight="1" spans="6:17">
      <c r="F1684" s="589"/>
      <c r="G1684" s="589"/>
      <c r="H1684" s="589"/>
      <c r="I1684" s="589"/>
      <c r="J1684" s="589"/>
      <c r="K1684" s="589"/>
      <c r="L1684" s="589"/>
      <c r="N1684" s="589"/>
      <c r="O1684" s="589"/>
      <c r="P1684" s="589"/>
      <c r="Q1684" s="589"/>
    </row>
    <row r="1685" customHeight="1" spans="6:17">
      <c r="F1685" s="589"/>
      <c r="G1685" s="589"/>
      <c r="H1685" s="589"/>
      <c r="I1685" s="589"/>
      <c r="J1685" s="589"/>
      <c r="K1685" s="589"/>
      <c r="L1685" s="589"/>
      <c r="N1685" s="589"/>
      <c r="O1685" s="589"/>
      <c r="P1685" s="589"/>
      <c r="Q1685" s="589"/>
    </row>
    <row r="1686" customHeight="1" spans="6:17">
      <c r="F1686" s="589"/>
      <c r="G1686" s="589"/>
      <c r="H1686" s="589"/>
      <c r="I1686" s="589"/>
      <c r="J1686" s="589"/>
      <c r="K1686" s="589"/>
      <c r="L1686" s="589"/>
      <c r="N1686" s="589"/>
      <c r="O1686" s="589"/>
      <c r="P1686" s="589"/>
      <c r="Q1686" s="589"/>
    </row>
    <row r="1687" customHeight="1" spans="6:17">
      <c r="F1687" s="589"/>
      <c r="G1687" s="589"/>
      <c r="H1687" s="589"/>
      <c r="I1687" s="589"/>
      <c r="J1687" s="589"/>
      <c r="K1687" s="589"/>
      <c r="L1687" s="589"/>
      <c r="N1687" s="589"/>
      <c r="O1687" s="589"/>
      <c r="P1687" s="589"/>
      <c r="Q1687" s="589"/>
    </row>
    <row r="1688" customHeight="1" spans="6:17">
      <c r="F1688" s="589"/>
      <c r="G1688" s="589"/>
      <c r="H1688" s="589"/>
      <c r="I1688" s="589"/>
      <c r="J1688" s="589"/>
      <c r="K1688" s="589"/>
      <c r="L1688" s="589"/>
      <c r="N1688" s="589"/>
      <c r="O1688" s="589"/>
      <c r="P1688" s="589"/>
      <c r="Q1688" s="589"/>
    </row>
    <row r="1689" customHeight="1" spans="6:17">
      <c r="F1689" s="589"/>
      <c r="G1689" s="589"/>
      <c r="H1689" s="589"/>
      <c r="I1689" s="589"/>
      <c r="J1689" s="589"/>
      <c r="K1689" s="589"/>
      <c r="L1689" s="589"/>
      <c r="N1689" s="589"/>
      <c r="O1689" s="589"/>
      <c r="P1689" s="589"/>
      <c r="Q1689" s="589"/>
    </row>
    <row r="1690" customHeight="1" spans="6:17">
      <c r="F1690" s="589"/>
      <c r="G1690" s="589"/>
      <c r="H1690" s="589"/>
      <c r="I1690" s="589"/>
      <c r="J1690" s="589"/>
      <c r="K1690" s="589"/>
      <c r="L1690" s="589"/>
      <c r="N1690" s="589"/>
      <c r="O1690" s="589"/>
      <c r="P1690" s="589"/>
      <c r="Q1690" s="589"/>
    </row>
    <row r="1691" customHeight="1" spans="6:17">
      <c r="F1691" s="589"/>
      <c r="G1691" s="589"/>
      <c r="H1691" s="589"/>
      <c r="I1691" s="589"/>
      <c r="J1691" s="589"/>
      <c r="K1691" s="589"/>
      <c r="L1691" s="589"/>
      <c r="N1691" s="589"/>
      <c r="O1691" s="589"/>
      <c r="P1691" s="589"/>
      <c r="Q1691" s="589"/>
    </row>
    <row r="1692" customHeight="1" spans="6:17">
      <c r="F1692" s="589"/>
      <c r="G1692" s="589"/>
      <c r="H1692" s="589"/>
      <c r="I1692" s="589"/>
      <c r="J1692" s="589"/>
      <c r="K1692" s="589"/>
      <c r="L1692" s="589"/>
      <c r="N1692" s="589"/>
      <c r="O1692" s="589"/>
      <c r="P1692" s="589"/>
      <c r="Q1692" s="589"/>
    </row>
    <row r="1693" customHeight="1" spans="6:17">
      <c r="F1693" s="589"/>
      <c r="G1693" s="589"/>
      <c r="H1693" s="589"/>
      <c r="I1693" s="589"/>
      <c r="J1693" s="589"/>
      <c r="K1693" s="589"/>
      <c r="L1693" s="589"/>
      <c r="N1693" s="589"/>
      <c r="O1693" s="589"/>
      <c r="P1693" s="589"/>
      <c r="Q1693" s="589"/>
    </row>
    <row r="1694" customHeight="1" spans="6:17">
      <c r="F1694" s="589"/>
      <c r="G1694" s="589"/>
      <c r="H1694" s="589"/>
      <c r="I1694" s="589"/>
      <c r="J1694" s="589"/>
      <c r="K1694" s="589"/>
      <c r="L1694" s="589"/>
      <c r="N1694" s="589"/>
      <c r="O1694" s="589"/>
      <c r="P1694" s="589"/>
      <c r="Q1694" s="589"/>
    </row>
    <row r="1695" customHeight="1" spans="6:17">
      <c r="F1695" s="589"/>
      <c r="G1695" s="589"/>
      <c r="H1695" s="589"/>
      <c r="I1695" s="589"/>
      <c r="J1695" s="589"/>
      <c r="K1695" s="589"/>
      <c r="L1695" s="589"/>
      <c r="N1695" s="589"/>
      <c r="O1695" s="589"/>
      <c r="P1695" s="589"/>
      <c r="Q1695" s="589"/>
    </row>
    <row r="1696" customHeight="1" spans="6:17">
      <c r="F1696" s="589"/>
      <c r="G1696" s="589"/>
      <c r="H1696" s="589"/>
      <c r="I1696" s="589"/>
      <c r="J1696" s="589"/>
      <c r="K1696" s="589"/>
      <c r="L1696" s="589"/>
      <c r="N1696" s="589"/>
      <c r="O1696" s="589"/>
      <c r="P1696" s="589"/>
      <c r="Q1696" s="589"/>
    </row>
    <row r="1697" customHeight="1" spans="6:17">
      <c r="F1697" s="589"/>
      <c r="G1697" s="589"/>
      <c r="H1697" s="589"/>
      <c r="I1697" s="589"/>
      <c r="J1697" s="589"/>
      <c r="K1697" s="589"/>
      <c r="L1697" s="589"/>
      <c r="N1697" s="589"/>
      <c r="O1697" s="589"/>
      <c r="P1697" s="589"/>
      <c r="Q1697" s="589"/>
    </row>
    <row r="1698" customHeight="1" spans="6:17">
      <c r="F1698" s="589"/>
      <c r="G1698" s="589"/>
      <c r="H1698" s="589"/>
      <c r="I1698" s="589"/>
      <c r="J1698" s="589"/>
      <c r="K1698" s="589"/>
      <c r="L1698" s="589"/>
      <c r="N1698" s="589"/>
      <c r="O1698" s="589"/>
      <c r="P1698" s="589"/>
      <c r="Q1698" s="589"/>
    </row>
    <row r="1699" customHeight="1" spans="6:17">
      <c r="F1699" s="589"/>
      <c r="G1699" s="589"/>
      <c r="H1699" s="589"/>
      <c r="I1699" s="589"/>
      <c r="J1699" s="589"/>
      <c r="K1699" s="589"/>
      <c r="L1699" s="589"/>
      <c r="N1699" s="589"/>
      <c r="O1699" s="589"/>
      <c r="P1699" s="589"/>
      <c r="Q1699" s="589"/>
    </row>
    <row r="1700" customHeight="1" spans="6:17">
      <c r="F1700" s="589"/>
      <c r="G1700" s="589"/>
      <c r="H1700" s="589"/>
      <c r="I1700" s="589"/>
      <c r="J1700" s="589"/>
      <c r="K1700" s="589"/>
      <c r="L1700" s="589"/>
      <c r="N1700" s="589"/>
      <c r="O1700" s="589"/>
      <c r="P1700" s="589"/>
      <c r="Q1700" s="589"/>
    </row>
    <row r="1701" customHeight="1" spans="6:17">
      <c r="F1701" s="589"/>
      <c r="G1701" s="589"/>
      <c r="H1701" s="589"/>
      <c r="I1701" s="589"/>
      <c r="J1701" s="589"/>
      <c r="K1701" s="589"/>
      <c r="L1701" s="589"/>
      <c r="N1701" s="589"/>
      <c r="O1701" s="589"/>
      <c r="P1701" s="589"/>
      <c r="Q1701" s="589"/>
    </row>
    <row r="1702" customHeight="1" spans="6:17">
      <c r="F1702" s="589"/>
      <c r="G1702" s="589"/>
      <c r="H1702" s="589"/>
      <c r="I1702" s="589"/>
      <c r="J1702" s="589"/>
      <c r="K1702" s="589"/>
      <c r="L1702" s="589"/>
      <c r="N1702" s="589"/>
      <c r="O1702" s="589"/>
      <c r="P1702" s="589"/>
      <c r="Q1702" s="589"/>
    </row>
    <row r="1703" customHeight="1" spans="6:17">
      <c r="F1703" s="589"/>
      <c r="G1703" s="589"/>
      <c r="H1703" s="589"/>
      <c r="I1703" s="589"/>
      <c r="J1703" s="589"/>
      <c r="K1703" s="589"/>
      <c r="L1703" s="589"/>
      <c r="N1703" s="589"/>
      <c r="O1703" s="589"/>
      <c r="P1703" s="589"/>
      <c r="Q1703" s="589"/>
    </row>
    <row r="1704" customHeight="1" spans="6:17">
      <c r="F1704" s="589"/>
      <c r="G1704" s="589"/>
      <c r="H1704" s="589"/>
      <c r="I1704" s="589"/>
      <c r="J1704" s="589"/>
      <c r="K1704" s="589"/>
      <c r="L1704" s="589"/>
      <c r="N1704" s="589"/>
      <c r="O1704" s="589"/>
      <c r="P1704" s="589"/>
      <c r="Q1704" s="589"/>
    </row>
    <row r="1705" customHeight="1" spans="6:17">
      <c r="F1705" s="589"/>
      <c r="G1705" s="589"/>
      <c r="H1705" s="589"/>
      <c r="I1705" s="589"/>
      <c r="J1705" s="589"/>
      <c r="K1705" s="589"/>
      <c r="L1705" s="589"/>
      <c r="N1705" s="589"/>
      <c r="O1705" s="589"/>
      <c r="P1705" s="589"/>
      <c r="Q1705" s="589"/>
    </row>
    <row r="1706" customHeight="1" spans="6:17">
      <c r="F1706" s="589"/>
      <c r="G1706" s="589"/>
      <c r="H1706" s="589"/>
      <c r="I1706" s="589"/>
      <c r="J1706" s="589"/>
      <c r="K1706" s="589"/>
      <c r="L1706" s="589"/>
      <c r="N1706" s="589"/>
      <c r="O1706" s="589"/>
      <c r="P1706" s="589"/>
      <c r="Q1706" s="589"/>
    </row>
    <row r="1707" customHeight="1" spans="6:17">
      <c r="F1707" s="589"/>
      <c r="G1707" s="589"/>
      <c r="H1707" s="589"/>
      <c r="I1707" s="589"/>
      <c r="J1707" s="589"/>
      <c r="K1707" s="589"/>
      <c r="L1707" s="589"/>
      <c r="N1707" s="589"/>
      <c r="O1707" s="589"/>
      <c r="P1707" s="589"/>
      <c r="Q1707" s="589"/>
    </row>
    <row r="1708" customHeight="1" spans="6:17">
      <c r="F1708" s="589"/>
      <c r="G1708" s="589"/>
      <c r="H1708" s="589"/>
      <c r="I1708" s="589"/>
      <c r="J1708" s="589"/>
      <c r="K1708" s="589"/>
      <c r="L1708" s="589"/>
      <c r="N1708" s="589"/>
      <c r="O1708" s="589"/>
      <c r="P1708" s="589"/>
      <c r="Q1708" s="589"/>
    </row>
    <row r="1709" customHeight="1" spans="6:17">
      <c r="F1709" s="589"/>
      <c r="G1709" s="589"/>
      <c r="H1709" s="589"/>
      <c r="I1709" s="589"/>
      <c r="J1709" s="589"/>
      <c r="K1709" s="589"/>
      <c r="L1709" s="589"/>
      <c r="N1709" s="589"/>
      <c r="O1709" s="589"/>
      <c r="P1709" s="589"/>
      <c r="Q1709" s="589"/>
    </row>
    <row r="1710" customHeight="1" spans="6:17">
      <c r="F1710" s="589"/>
      <c r="G1710" s="589"/>
      <c r="H1710" s="589"/>
      <c r="I1710" s="589"/>
      <c r="J1710" s="589"/>
      <c r="K1710" s="589"/>
      <c r="L1710" s="589"/>
      <c r="N1710" s="589"/>
      <c r="O1710" s="589"/>
      <c r="P1710" s="589"/>
      <c r="Q1710" s="589"/>
    </row>
    <row r="1711" customHeight="1" spans="6:17">
      <c r="F1711" s="589"/>
      <c r="G1711" s="589"/>
      <c r="H1711" s="589"/>
      <c r="I1711" s="589"/>
      <c r="J1711" s="589"/>
      <c r="K1711" s="589"/>
      <c r="L1711" s="589"/>
      <c r="N1711" s="589"/>
      <c r="O1711" s="589"/>
      <c r="P1711" s="589"/>
      <c r="Q1711" s="589"/>
    </row>
    <row r="1712" customHeight="1" spans="6:17">
      <c r="F1712" s="589"/>
      <c r="G1712" s="589"/>
      <c r="H1712" s="589"/>
      <c r="I1712" s="589"/>
      <c r="J1712" s="589"/>
      <c r="K1712" s="589"/>
      <c r="L1712" s="589"/>
      <c r="N1712" s="589"/>
      <c r="O1712" s="589"/>
      <c r="P1712" s="589"/>
      <c r="Q1712" s="589"/>
    </row>
    <row r="1713" customHeight="1" spans="6:17">
      <c r="F1713" s="589"/>
      <c r="G1713" s="589"/>
      <c r="H1713" s="589"/>
      <c r="I1713" s="589"/>
      <c r="J1713" s="589"/>
      <c r="K1713" s="589"/>
      <c r="L1713" s="589"/>
      <c r="N1713" s="589"/>
      <c r="O1713" s="589"/>
      <c r="P1713" s="589"/>
      <c r="Q1713" s="589"/>
    </row>
    <row r="1714" customHeight="1" spans="6:17">
      <c r="F1714" s="589"/>
      <c r="G1714" s="589"/>
      <c r="H1714" s="589"/>
      <c r="I1714" s="589"/>
      <c r="J1714" s="589"/>
      <c r="K1714" s="589"/>
      <c r="L1714" s="589"/>
      <c r="N1714" s="589"/>
      <c r="O1714" s="589"/>
      <c r="P1714" s="589"/>
      <c r="Q1714" s="589"/>
    </row>
    <row r="1715" customHeight="1" spans="6:17">
      <c r="F1715" s="589"/>
      <c r="G1715" s="589"/>
      <c r="H1715" s="589"/>
      <c r="I1715" s="589"/>
      <c r="J1715" s="589"/>
      <c r="K1715" s="589"/>
      <c r="L1715" s="589"/>
      <c r="N1715" s="589"/>
      <c r="O1715" s="589"/>
      <c r="P1715" s="589"/>
      <c r="Q1715" s="589"/>
    </row>
    <row r="1716" customHeight="1" spans="6:17">
      <c r="F1716" s="589"/>
      <c r="G1716" s="589"/>
      <c r="H1716" s="589"/>
      <c r="I1716" s="589"/>
      <c r="J1716" s="589"/>
      <c r="K1716" s="589"/>
      <c r="L1716" s="589"/>
      <c r="N1716" s="589"/>
      <c r="O1716" s="589"/>
      <c r="P1716" s="589"/>
      <c r="Q1716" s="589"/>
    </row>
    <row r="1717" customHeight="1" spans="6:17">
      <c r="F1717" s="589"/>
      <c r="G1717" s="589"/>
      <c r="H1717" s="589"/>
      <c r="I1717" s="589"/>
      <c r="J1717" s="589"/>
      <c r="K1717" s="589"/>
      <c r="L1717" s="589"/>
      <c r="N1717" s="589"/>
      <c r="O1717" s="589"/>
      <c r="P1717" s="589"/>
      <c r="Q1717" s="589"/>
    </row>
    <row r="1718" customHeight="1" spans="6:17">
      <c r="F1718" s="589"/>
      <c r="G1718" s="589"/>
      <c r="H1718" s="589"/>
      <c r="I1718" s="589"/>
      <c r="J1718" s="589"/>
      <c r="K1718" s="589"/>
      <c r="L1718" s="589"/>
      <c r="N1718" s="589"/>
      <c r="O1718" s="589"/>
      <c r="P1718" s="589"/>
      <c r="Q1718" s="589"/>
    </row>
    <row r="1719" customHeight="1" spans="6:17">
      <c r="F1719" s="589"/>
      <c r="G1719" s="589"/>
      <c r="H1719" s="589"/>
      <c r="I1719" s="589"/>
      <c r="J1719" s="589"/>
      <c r="K1719" s="589"/>
      <c r="L1719" s="589"/>
      <c r="N1719" s="589"/>
      <c r="O1719" s="589"/>
      <c r="P1719" s="589"/>
      <c r="Q1719" s="589"/>
    </row>
    <row r="1720" customHeight="1" spans="6:17">
      <c r="F1720" s="589"/>
      <c r="G1720" s="589"/>
      <c r="H1720" s="589"/>
      <c r="I1720" s="589"/>
      <c r="J1720" s="589"/>
      <c r="K1720" s="589"/>
      <c r="L1720" s="589"/>
      <c r="N1720" s="589"/>
      <c r="O1720" s="589"/>
      <c r="P1720" s="589"/>
      <c r="Q1720" s="589"/>
    </row>
    <row r="1721" customHeight="1" spans="6:17">
      <c r="F1721" s="589"/>
      <c r="G1721" s="589"/>
      <c r="H1721" s="589"/>
      <c r="I1721" s="589"/>
      <c r="J1721" s="589"/>
      <c r="K1721" s="589"/>
      <c r="L1721" s="589"/>
      <c r="N1721" s="589"/>
      <c r="O1721" s="589"/>
      <c r="P1721" s="589"/>
      <c r="Q1721" s="589"/>
    </row>
    <row r="1722" customHeight="1" spans="6:17">
      <c r="F1722" s="589"/>
      <c r="G1722" s="589"/>
      <c r="H1722" s="589"/>
      <c r="I1722" s="589"/>
      <c r="J1722" s="589"/>
      <c r="K1722" s="589"/>
      <c r="L1722" s="589"/>
      <c r="N1722" s="589"/>
      <c r="O1722" s="589"/>
      <c r="P1722" s="589"/>
      <c r="Q1722" s="589"/>
    </row>
    <row r="1723" customHeight="1" spans="6:17">
      <c r="F1723" s="589"/>
      <c r="G1723" s="589"/>
      <c r="H1723" s="589"/>
      <c r="I1723" s="589"/>
      <c r="J1723" s="589"/>
      <c r="K1723" s="589"/>
      <c r="L1723" s="589"/>
      <c r="N1723" s="589"/>
      <c r="O1723" s="589"/>
      <c r="P1723" s="589"/>
      <c r="Q1723" s="589"/>
    </row>
    <row r="1724" customHeight="1" spans="6:17">
      <c r="F1724" s="589"/>
      <c r="G1724" s="589"/>
      <c r="H1724" s="589"/>
      <c r="I1724" s="589"/>
      <c r="J1724" s="589"/>
      <c r="K1724" s="589"/>
      <c r="L1724" s="589"/>
      <c r="N1724" s="589"/>
      <c r="O1724" s="589"/>
      <c r="P1724" s="589"/>
      <c r="Q1724" s="589"/>
    </row>
    <row r="1725" customHeight="1" spans="6:17">
      <c r="F1725" s="589"/>
      <c r="G1725" s="589"/>
      <c r="H1725" s="589"/>
      <c r="I1725" s="589"/>
      <c r="J1725" s="589"/>
      <c r="K1725" s="589"/>
      <c r="L1725" s="589"/>
      <c r="N1725" s="589"/>
      <c r="O1725" s="589"/>
      <c r="P1725" s="589"/>
      <c r="Q1725" s="589"/>
    </row>
    <row r="1726" customHeight="1" spans="6:17">
      <c r="F1726" s="589"/>
      <c r="G1726" s="589"/>
      <c r="H1726" s="589"/>
      <c r="I1726" s="589"/>
      <c r="J1726" s="589"/>
      <c r="K1726" s="589"/>
      <c r="L1726" s="589"/>
      <c r="N1726" s="589"/>
      <c r="O1726" s="589"/>
      <c r="P1726" s="589"/>
      <c r="Q1726" s="589"/>
    </row>
    <row r="1727" customHeight="1" spans="6:17">
      <c r="F1727" s="589"/>
      <c r="G1727" s="589"/>
      <c r="H1727" s="589"/>
      <c r="I1727" s="589"/>
      <c r="J1727" s="589"/>
      <c r="K1727" s="589"/>
      <c r="L1727" s="589"/>
      <c r="N1727" s="589"/>
      <c r="O1727" s="589"/>
      <c r="P1727" s="589"/>
      <c r="Q1727" s="589"/>
    </row>
    <row r="1728" customHeight="1" spans="6:17">
      <c r="F1728" s="589"/>
      <c r="G1728" s="589"/>
      <c r="H1728" s="589"/>
      <c r="I1728" s="589"/>
      <c r="J1728" s="589"/>
      <c r="K1728" s="589"/>
      <c r="L1728" s="589"/>
      <c r="N1728" s="589"/>
      <c r="O1728" s="589"/>
      <c r="P1728" s="589"/>
      <c r="Q1728" s="589"/>
    </row>
    <row r="1729" customHeight="1" spans="6:17">
      <c r="F1729" s="589"/>
      <c r="G1729" s="589"/>
      <c r="H1729" s="589"/>
      <c r="I1729" s="589"/>
      <c r="J1729" s="589"/>
      <c r="K1729" s="589"/>
      <c r="L1729" s="589"/>
      <c r="N1729" s="589"/>
      <c r="O1729" s="589"/>
      <c r="P1729" s="589"/>
      <c r="Q1729" s="589"/>
    </row>
    <row r="1730" customHeight="1" spans="6:17">
      <c r="F1730" s="589"/>
      <c r="G1730" s="589"/>
      <c r="H1730" s="589"/>
      <c r="I1730" s="589"/>
      <c r="J1730" s="589"/>
      <c r="K1730" s="589"/>
      <c r="L1730" s="589"/>
      <c r="N1730" s="589"/>
      <c r="O1730" s="589"/>
      <c r="P1730" s="589"/>
      <c r="Q1730" s="589"/>
    </row>
    <row r="1731" customHeight="1" spans="6:17">
      <c r="F1731" s="589"/>
      <c r="G1731" s="589"/>
      <c r="H1731" s="589"/>
      <c r="I1731" s="589"/>
      <c r="J1731" s="589"/>
      <c r="K1731" s="589"/>
      <c r="L1731" s="589"/>
      <c r="N1731" s="589"/>
      <c r="O1731" s="589"/>
      <c r="P1731" s="589"/>
      <c r="Q1731" s="589"/>
    </row>
    <row r="1732" customHeight="1" spans="6:17">
      <c r="F1732" s="589"/>
      <c r="G1732" s="589"/>
      <c r="H1732" s="589"/>
      <c r="I1732" s="589"/>
      <c r="J1732" s="589"/>
      <c r="K1732" s="589"/>
      <c r="L1732" s="589"/>
      <c r="N1732" s="589"/>
      <c r="O1732" s="589"/>
      <c r="P1732" s="589"/>
      <c r="Q1732" s="589"/>
    </row>
    <row r="1733" customHeight="1" spans="6:17">
      <c r="F1733" s="589"/>
      <c r="G1733" s="589"/>
      <c r="H1733" s="589"/>
      <c r="I1733" s="589"/>
      <c r="J1733" s="589"/>
      <c r="K1733" s="589"/>
      <c r="L1733" s="589"/>
      <c r="N1733" s="589"/>
      <c r="O1733" s="589"/>
      <c r="P1733" s="589"/>
      <c r="Q1733" s="589"/>
    </row>
    <row r="1734" customHeight="1" spans="6:17">
      <c r="F1734" s="589"/>
      <c r="G1734" s="589"/>
      <c r="H1734" s="589"/>
      <c r="I1734" s="589"/>
      <c r="J1734" s="589"/>
      <c r="K1734" s="589"/>
      <c r="L1734" s="589"/>
      <c r="N1734" s="589"/>
      <c r="O1734" s="589"/>
      <c r="P1734" s="589"/>
      <c r="Q1734" s="589"/>
    </row>
    <row r="1735" customHeight="1" spans="6:17">
      <c r="F1735" s="589"/>
      <c r="G1735" s="589"/>
      <c r="H1735" s="589"/>
      <c r="I1735" s="589"/>
      <c r="J1735" s="589"/>
      <c r="K1735" s="589"/>
      <c r="L1735" s="589"/>
      <c r="N1735" s="589"/>
      <c r="O1735" s="589"/>
      <c r="P1735" s="589"/>
      <c r="Q1735" s="589"/>
    </row>
    <row r="1736" customHeight="1" spans="6:17">
      <c r="F1736" s="589"/>
      <c r="G1736" s="589"/>
      <c r="H1736" s="589"/>
      <c r="I1736" s="589"/>
      <c r="J1736" s="589"/>
      <c r="K1736" s="589"/>
      <c r="L1736" s="589"/>
      <c r="N1736" s="589"/>
      <c r="O1736" s="589"/>
      <c r="P1736" s="589"/>
      <c r="Q1736" s="589"/>
    </row>
    <row r="1737" customHeight="1" spans="6:17">
      <c r="F1737" s="589"/>
      <c r="G1737" s="589"/>
      <c r="H1737" s="589"/>
      <c r="I1737" s="589"/>
      <c r="J1737" s="589"/>
      <c r="K1737" s="589"/>
      <c r="L1737" s="589"/>
      <c r="N1737" s="589"/>
      <c r="O1737" s="589"/>
      <c r="P1737" s="589"/>
      <c r="Q1737" s="589"/>
    </row>
    <row r="1738" customHeight="1" spans="6:17">
      <c r="F1738" s="589"/>
      <c r="G1738" s="589"/>
      <c r="H1738" s="589"/>
      <c r="I1738" s="589"/>
      <c r="J1738" s="589"/>
      <c r="K1738" s="589"/>
      <c r="L1738" s="589"/>
      <c r="N1738" s="589"/>
      <c r="O1738" s="589"/>
      <c r="P1738" s="589"/>
      <c r="Q1738" s="589"/>
    </row>
    <row r="1739" customHeight="1" spans="6:17">
      <c r="F1739" s="589"/>
      <c r="G1739" s="589"/>
      <c r="H1739" s="589"/>
      <c r="I1739" s="589"/>
      <c r="J1739" s="589"/>
      <c r="K1739" s="589"/>
      <c r="L1739" s="589"/>
      <c r="N1739" s="589"/>
      <c r="O1739" s="589"/>
      <c r="P1739" s="589"/>
      <c r="Q1739" s="589"/>
    </row>
    <row r="1740" customHeight="1" spans="6:17">
      <c r="F1740" s="589"/>
      <c r="G1740" s="589"/>
      <c r="H1740" s="589"/>
      <c r="I1740" s="589"/>
      <c r="J1740" s="589"/>
      <c r="K1740" s="589"/>
      <c r="L1740" s="589"/>
      <c r="N1740" s="589"/>
      <c r="O1740" s="589"/>
      <c r="P1740" s="589"/>
      <c r="Q1740" s="589"/>
    </row>
    <row r="1741" customHeight="1" spans="6:17">
      <c r="F1741" s="589"/>
      <c r="G1741" s="589"/>
      <c r="H1741" s="589"/>
      <c r="I1741" s="589"/>
      <c r="J1741" s="589"/>
      <c r="K1741" s="589"/>
      <c r="L1741" s="589"/>
      <c r="N1741" s="589"/>
      <c r="O1741" s="589"/>
      <c r="P1741" s="589"/>
      <c r="Q1741" s="589"/>
    </row>
    <row r="1742" customHeight="1" spans="6:17">
      <c r="F1742" s="589"/>
      <c r="G1742" s="589"/>
      <c r="H1742" s="589"/>
      <c r="I1742" s="589"/>
      <c r="J1742" s="589"/>
      <c r="K1742" s="589"/>
      <c r="L1742" s="589"/>
      <c r="N1742" s="589"/>
      <c r="O1742" s="589"/>
      <c r="P1742" s="589"/>
      <c r="Q1742" s="589"/>
    </row>
    <row r="1743" customHeight="1" spans="6:17">
      <c r="F1743" s="589"/>
      <c r="G1743" s="589"/>
      <c r="H1743" s="589"/>
      <c r="I1743" s="589"/>
      <c r="J1743" s="589"/>
      <c r="K1743" s="589"/>
      <c r="L1743" s="589"/>
      <c r="N1743" s="589"/>
      <c r="O1743" s="589"/>
      <c r="P1743" s="589"/>
      <c r="Q1743" s="589"/>
    </row>
    <row r="1744" customHeight="1" spans="6:17">
      <c r="F1744" s="589"/>
      <c r="G1744" s="589"/>
      <c r="H1744" s="589"/>
      <c r="I1744" s="589"/>
      <c r="J1744" s="589"/>
      <c r="K1744" s="589"/>
      <c r="L1744" s="589"/>
      <c r="N1744" s="589"/>
      <c r="O1744" s="589"/>
      <c r="P1744" s="589"/>
      <c r="Q1744" s="589"/>
    </row>
    <row r="1745" customHeight="1" spans="6:17">
      <c r="F1745" s="589"/>
      <c r="G1745" s="589"/>
      <c r="H1745" s="589"/>
      <c r="I1745" s="589"/>
      <c r="J1745" s="589"/>
      <c r="K1745" s="589"/>
      <c r="L1745" s="589"/>
      <c r="N1745" s="589"/>
      <c r="O1745" s="589"/>
      <c r="P1745" s="589"/>
      <c r="Q1745" s="589"/>
    </row>
    <row r="1746" customHeight="1" spans="6:17">
      <c r="F1746" s="589"/>
      <c r="G1746" s="589"/>
      <c r="H1746" s="589"/>
      <c r="I1746" s="589"/>
      <c r="J1746" s="589"/>
      <c r="K1746" s="589"/>
      <c r="L1746" s="589"/>
      <c r="N1746" s="589"/>
      <c r="O1746" s="589"/>
      <c r="P1746" s="589"/>
      <c r="Q1746" s="589"/>
    </row>
    <row r="1747" customHeight="1" spans="6:17">
      <c r="F1747" s="589"/>
      <c r="G1747" s="589"/>
      <c r="H1747" s="589"/>
      <c r="I1747" s="589"/>
      <c r="J1747" s="589"/>
      <c r="K1747" s="589"/>
      <c r="L1747" s="589"/>
      <c r="N1747" s="589"/>
      <c r="O1747" s="589"/>
      <c r="P1747" s="589"/>
      <c r="Q1747" s="589"/>
    </row>
    <row r="1748" customHeight="1" spans="6:17">
      <c r="F1748" s="589"/>
      <c r="G1748" s="589"/>
      <c r="H1748" s="589"/>
      <c r="I1748" s="589"/>
      <c r="J1748" s="589"/>
      <c r="K1748" s="589"/>
      <c r="L1748" s="589"/>
      <c r="N1748" s="589"/>
      <c r="O1748" s="589"/>
      <c r="P1748" s="589"/>
      <c r="Q1748" s="589"/>
    </row>
    <row r="1749" customHeight="1" spans="6:17">
      <c r="F1749" s="589"/>
      <c r="G1749" s="589"/>
      <c r="H1749" s="589"/>
      <c r="I1749" s="589"/>
      <c r="J1749" s="589"/>
      <c r="K1749" s="589"/>
      <c r="L1749" s="589"/>
      <c r="N1749" s="589"/>
      <c r="O1749" s="589"/>
      <c r="P1749" s="589"/>
      <c r="Q1749" s="589"/>
    </row>
    <row r="1750" customHeight="1" spans="6:17">
      <c r="F1750" s="589"/>
      <c r="G1750" s="589"/>
      <c r="H1750" s="589"/>
      <c r="I1750" s="589"/>
      <c r="J1750" s="589"/>
      <c r="K1750" s="589"/>
      <c r="L1750" s="589"/>
      <c r="N1750" s="589"/>
      <c r="O1750" s="589"/>
      <c r="P1750" s="589"/>
      <c r="Q1750" s="589"/>
    </row>
    <row r="1751" customHeight="1" spans="6:17">
      <c r="F1751" s="589"/>
      <c r="G1751" s="589"/>
      <c r="H1751" s="589"/>
      <c r="I1751" s="589"/>
      <c r="J1751" s="589"/>
      <c r="K1751" s="589"/>
      <c r="L1751" s="589"/>
      <c r="N1751" s="589"/>
      <c r="O1751" s="589"/>
      <c r="P1751" s="589"/>
      <c r="Q1751" s="589"/>
    </row>
    <row r="1752" customHeight="1" spans="6:17">
      <c r="F1752" s="589"/>
      <c r="G1752" s="589"/>
      <c r="H1752" s="589"/>
      <c r="I1752" s="589"/>
      <c r="J1752" s="589"/>
      <c r="K1752" s="589"/>
      <c r="L1752" s="589"/>
      <c r="N1752" s="589"/>
      <c r="O1752" s="589"/>
      <c r="P1752" s="589"/>
      <c r="Q1752" s="589"/>
    </row>
    <row r="1753" customHeight="1" spans="6:17">
      <c r="F1753" s="589"/>
      <c r="G1753" s="589"/>
      <c r="H1753" s="589"/>
      <c r="I1753" s="589"/>
      <c r="J1753" s="589"/>
      <c r="K1753" s="589"/>
      <c r="L1753" s="589"/>
      <c r="N1753" s="589"/>
      <c r="O1753" s="589"/>
      <c r="P1753" s="589"/>
      <c r="Q1753" s="589"/>
    </row>
    <row r="1754" customHeight="1" spans="6:17">
      <c r="F1754" s="589"/>
      <c r="G1754" s="589"/>
      <c r="H1754" s="589"/>
      <c r="I1754" s="589"/>
      <c r="J1754" s="589"/>
      <c r="K1754" s="589"/>
      <c r="L1754" s="589"/>
      <c r="N1754" s="589"/>
      <c r="O1754" s="589"/>
      <c r="P1754" s="589"/>
      <c r="Q1754" s="589"/>
    </row>
    <row r="1755" customHeight="1" spans="6:17">
      <c r="F1755" s="589"/>
      <c r="G1755" s="589"/>
      <c r="H1755" s="589"/>
      <c r="I1755" s="589"/>
      <c r="J1755" s="589"/>
      <c r="K1755" s="589"/>
      <c r="L1755" s="589"/>
      <c r="N1755" s="589"/>
      <c r="O1755" s="589"/>
      <c r="P1755" s="589"/>
      <c r="Q1755" s="589"/>
    </row>
    <row r="1756" customHeight="1" spans="6:17">
      <c r="F1756" s="589"/>
      <c r="G1756" s="589"/>
      <c r="H1756" s="589"/>
      <c r="I1756" s="589"/>
      <c r="J1756" s="589"/>
      <c r="K1756" s="589"/>
      <c r="L1756" s="589"/>
      <c r="N1756" s="589"/>
      <c r="O1756" s="589"/>
      <c r="P1756" s="589"/>
      <c r="Q1756" s="589"/>
    </row>
    <row r="1757" customHeight="1" spans="6:17">
      <c r="F1757" s="589"/>
      <c r="G1757" s="589"/>
      <c r="H1757" s="589"/>
      <c r="I1757" s="589"/>
      <c r="J1757" s="589"/>
      <c r="K1757" s="589"/>
      <c r="L1757" s="589"/>
      <c r="N1757" s="589"/>
      <c r="O1757" s="589"/>
      <c r="P1757" s="589"/>
      <c r="Q1757" s="589"/>
    </row>
    <row r="1758" customHeight="1" spans="6:17">
      <c r="F1758" s="589"/>
      <c r="G1758" s="589"/>
      <c r="H1758" s="589"/>
      <c r="I1758" s="589"/>
      <c r="J1758" s="589"/>
      <c r="K1758" s="589"/>
      <c r="L1758" s="589"/>
      <c r="N1758" s="589"/>
      <c r="O1758" s="589"/>
      <c r="P1758" s="589"/>
      <c r="Q1758" s="589"/>
    </row>
    <row r="1759" customHeight="1" spans="6:17">
      <c r="F1759" s="589"/>
      <c r="G1759" s="589"/>
      <c r="H1759" s="589"/>
      <c r="I1759" s="589"/>
      <c r="J1759" s="589"/>
      <c r="K1759" s="589"/>
      <c r="L1759" s="589"/>
      <c r="N1759" s="589"/>
      <c r="O1759" s="589"/>
      <c r="P1759" s="589"/>
      <c r="Q1759" s="589"/>
    </row>
    <row r="1760" customHeight="1" spans="6:17">
      <c r="F1760" s="589"/>
      <c r="G1760" s="589"/>
      <c r="H1760" s="589"/>
      <c r="I1760" s="589"/>
      <c r="J1760" s="589"/>
      <c r="K1760" s="589"/>
      <c r="L1760" s="589"/>
      <c r="N1760" s="589"/>
      <c r="O1760" s="589"/>
      <c r="P1760" s="589"/>
      <c r="Q1760" s="589"/>
    </row>
    <row r="1761" customHeight="1" spans="6:17">
      <c r="F1761" s="589"/>
      <c r="G1761" s="589"/>
      <c r="H1761" s="589"/>
      <c r="I1761" s="589"/>
      <c r="J1761" s="589"/>
      <c r="K1761" s="589"/>
      <c r="L1761" s="589"/>
      <c r="N1761" s="589"/>
      <c r="O1761" s="589"/>
      <c r="P1761" s="589"/>
      <c r="Q1761" s="589"/>
    </row>
    <row r="1762" customHeight="1" spans="6:17">
      <c r="F1762" s="589"/>
      <c r="G1762" s="589"/>
      <c r="H1762" s="589"/>
      <c r="I1762" s="589"/>
      <c r="J1762" s="589"/>
      <c r="K1762" s="589"/>
      <c r="L1762" s="589"/>
      <c r="N1762" s="589"/>
      <c r="O1762" s="589"/>
      <c r="P1762" s="589"/>
      <c r="Q1762" s="589"/>
    </row>
    <row r="1763" customHeight="1" spans="6:17">
      <c r="F1763" s="589"/>
      <c r="G1763" s="589"/>
      <c r="H1763" s="589"/>
      <c r="I1763" s="589"/>
      <c r="J1763" s="589"/>
      <c r="K1763" s="589"/>
      <c r="L1763" s="589"/>
      <c r="N1763" s="589"/>
      <c r="O1763" s="589"/>
      <c r="P1763" s="589"/>
      <c r="Q1763" s="589"/>
    </row>
    <row r="1764" customHeight="1" spans="6:17">
      <c r="F1764" s="589"/>
      <c r="G1764" s="589"/>
      <c r="H1764" s="589"/>
      <c r="I1764" s="589"/>
      <c r="J1764" s="589"/>
      <c r="K1764" s="589"/>
      <c r="L1764" s="589"/>
      <c r="N1764" s="589"/>
      <c r="O1764" s="589"/>
      <c r="P1764" s="589"/>
      <c r="Q1764" s="589"/>
    </row>
    <row r="1765" customHeight="1" spans="6:17">
      <c r="F1765" s="589"/>
      <c r="G1765" s="589"/>
      <c r="H1765" s="589"/>
      <c r="I1765" s="589"/>
      <c r="J1765" s="589"/>
      <c r="K1765" s="589"/>
      <c r="L1765" s="589"/>
      <c r="N1765" s="589"/>
      <c r="O1765" s="589"/>
      <c r="P1765" s="589"/>
      <c r="Q1765" s="589"/>
    </row>
    <row r="1766" customHeight="1" spans="6:17">
      <c r="F1766" s="589"/>
      <c r="G1766" s="589"/>
      <c r="H1766" s="589"/>
      <c r="I1766" s="589"/>
      <c r="J1766" s="589"/>
      <c r="K1766" s="589"/>
      <c r="L1766" s="589"/>
      <c r="N1766" s="589"/>
      <c r="O1766" s="589"/>
      <c r="P1766" s="589"/>
      <c r="Q1766" s="589"/>
    </row>
    <row r="1767" customHeight="1" spans="6:17">
      <c r="F1767" s="589"/>
      <c r="G1767" s="589"/>
      <c r="H1767" s="589"/>
      <c r="I1767" s="589"/>
      <c r="J1767" s="589"/>
      <c r="K1767" s="589"/>
      <c r="L1767" s="589"/>
      <c r="N1767" s="589"/>
      <c r="O1767" s="589"/>
      <c r="P1767" s="589"/>
      <c r="Q1767" s="589"/>
    </row>
    <row r="1768" customHeight="1" spans="6:17">
      <c r="F1768" s="589"/>
      <c r="G1768" s="589"/>
      <c r="H1768" s="589"/>
      <c r="I1768" s="589"/>
      <c r="J1768" s="589"/>
      <c r="K1768" s="589"/>
      <c r="L1768" s="589"/>
      <c r="N1768" s="589"/>
      <c r="O1768" s="589"/>
      <c r="P1768" s="589"/>
      <c r="Q1768" s="589"/>
    </row>
    <row r="1769" customHeight="1" spans="6:17">
      <c r="F1769" s="589"/>
      <c r="G1769" s="589"/>
      <c r="H1769" s="589"/>
      <c r="I1769" s="589"/>
      <c r="J1769" s="589"/>
      <c r="K1769" s="589"/>
      <c r="L1769" s="589"/>
      <c r="N1769" s="589"/>
      <c r="O1769" s="589"/>
      <c r="P1769" s="589"/>
      <c r="Q1769" s="589"/>
    </row>
    <row r="1770" customHeight="1" spans="6:17">
      <c r="F1770" s="589"/>
      <c r="G1770" s="589"/>
      <c r="H1770" s="589"/>
      <c r="I1770" s="589"/>
      <c r="J1770" s="589"/>
      <c r="K1770" s="589"/>
      <c r="L1770" s="589"/>
      <c r="N1770" s="589"/>
      <c r="O1770" s="589"/>
      <c r="P1770" s="589"/>
      <c r="Q1770" s="589"/>
    </row>
    <row r="1771" customHeight="1" spans="6:17">
      <c r="F1771" s="589"/>
      <c r="G1771" s="589"/>
      <c r="H1771" s="589"/>
      <c r="I1771" s="589"/>
      <c r="J1771" s="589"/>
      <c r="K1771" s="589"/>
      <c r="L1771" s="589"/>
      <c r="N1771" s="589"/>
      <c r="O1771" s="589"/>
      <c r="P1771" s="589"/>
      <c r="Q1771" s="589"/>
    </row>
    <row r="1772" customHeight="1" spans="6:17">
      <c r="F1772" s="589"/>
      <c r="G1772" s="589"/>
      <c r="H1772" s="589"/>
      <c r="I1772" s="589"/>
      <c r="J1772" s="589"/>
      <c r="K1772" s="589"/>
      <c r="L1772" s="589"/>
      <c r="N1772" s="589"/>
      <c r="O1772" s="589"/>
      <c r="P1772" s="589"/>
      <c r="Q1772" s="589"/>
    </row>
    <row r="1773" customHeight="1" spans="6:17">
      <c r="F1773" s="589"/>
      <c r="G1773" s="589"/>
      <c r="H1773" s="589"/>
      <c r="I1773" s="589"/>
      <c r="J1773" s="589"/>
      <c r="K1773" s="589"/>
      <c r="L1773" s="589"/>
      <c r="N1773" s="589"/>
      <c r="O1773" s="589"/>
      <c r="P1773" s="589"/>
      <c r="Q1773" s="589"/>
    </row>
    <row r="1774" customHeight="1" spans="6:17">
      <c r="F1774" s="589"/>
      <c r="G1774" s="589"/>
      <c r="H1774" s="589"/>
      <c r="I1774" s="589"/>
      <c r="J1774" s="589"/>
      <c r="K1774" s="589"/>
      <c r="L1774" s="589"/>
      <c r="N1774" s="589"/>
      <c r="O1774" s="589"/>
      <c r="P1774" s="589"/>
      <c r="Q1774" s="589"/>
    </row>
    <row r="1775" customHeight="1" spans="6:17">
      <c r="F1775" s="589"/>
      <c r="G1775" s="589"/>
      <c r="H1775" s="589"/>
      <c r="I1775" s="589"/>
      <c r="J1775" s="589"/>
      <c r="K1775" s="589"/>
      <c r="L1775" s="589"/>
      <c r="N1775" s="589"/>
      <c r="O1775" s="589"/>
      <c r="P1775" s="589"/>
      <c r="Q1775" s="589"/>
    </row>
    <row r="1776" customHeight="1" spans="6:17">
      <c r="F1776" s="589"/>
      <c r="G1776" s="589"/>
      <c r="H1776" s="589"/>
      <c r="I1776" s="589"/>
      <c r="J1776" s="589"/>
      <c r="K1776" s="589"/>
      <c r="L1776" s="589"/>
      <c r="N1776" s="589"/>
      <c r="O1776" s="589"/>
      <c r="P1776" s="589"/>
      <c r="Q1776" s="589"/>
    </row>
    <row r="1777" customHeight="1" spans="6:17">
      <c r="F1777" s="589"/>
      <c r="G1777" s="589"/>
      <c r="H1777" s="589"/>
      <c r="I1777" s="589"/>
      <c r="J1777" s="589"/>
      <c r="K1777" s="589"/>
      <c r="L1777" s="589"/>
      <c r="N1777" s="589"/>
      <c r="O1777" s="589"/>
      <c r="P1777" s="589"/>
      <c r="Q1777" s="589"/>
    </row>
    <row r="1778" customHeight="1" spans="6:17">
      <c r="F1778" s="589"/>
      <c r="G1778" s="589"/>
      <c r="H1778" s="589"/>
      <c r="I1778" s="589"/>
      <c r="J1778" s="589"/>
      <c r="K1778" s="589"/>
      <c r="L1778" s="589"/>
      <c r="N1778" s="589"/>
      <c r="O1778" s="589"/>
      <c r="P1778" s="589"/>
      <c r="Q1778" s="589"/>
    </row>
    <row r="1779" customHeight="1" spans="6:17">
      <c r="F1779" s="589"/>
      <c r="G1779" s="589"/>
      <c r="H1779" s="589"/>
      <c r="I1779" s="589"/>
      <c r="J1779" s="589"/>
      <c r="K1779" s="589"/>
      <c r="L1779" s="589"/>
      <c r="N1779" s="589"/>
      <c r="O1779" s="589"/>
      <c r="P1779" s="589"/>
      <c r="Q1779" s="589"/>
    </row>
    <row r="1780" customHeight="1" spans="6:17">
      <c r="F1780" s="589"/>
      <c r="G1780" s="589"/>
      <c r="H1780" s="589"/>
      <c r="I1780" s="589"/>
      <c r="J1780" s="589"/>
      <c r="K1780" s="589"/>
      <c r="L1780" s="589"/>
      <c r="N1780" s="589"/>
      <c r="O1780" s="589"/>
      <c r="P1780" s="589"/>
      <c r="Q1780" s="589"/>
    </row>
    <row r="1781" customHeight="1" spans="6:17">
      <c r="F1781" s="589"/>
      <c r="G1781" s="589"/>
      <c r="H1781" s="589"/>
      <c r="I1781" s="589"/>
      <c r="J1781" s="589"/>
      <c r="K1781" s="589"/>
      <c r="L1781" s="589"/>
      <c r="N1781" s="589"/>
      <c r="O1781" s="589"/>
      <c r="P1781" s="589"/>
      <c r="Q1781" s="589"/>
    </row>
    <row r="1782" customHeight="1" spans="6:17">
      <c r="F1782" s="589"/>
      <c r="G1782" s="589"/>
      <c r="H1782" s="589"/>
      <c r="I1782" s="589"/>
      <c r="J1782" s="589"/>
      <c r="K1782" s="589"/>
      <c r="L1782" s="589"/>
      <c r="N1782" s="589"/>
      <c r="O1782" s="589"/>
      <c r="P1782" s="589"/>
      <c r="Q1782" s="589"/>
    </row>
    <row r="1783" customHeight="1" spans="6:17">
      <c r="F1783" s="589"/>
      <c r="G1783" s="589"/>
      <c r="H1783" s="589"/>
      <c r="I1783" s="589"/>
      <c r="J1783" s="589"/>
      <c r="K1783" s="589"/>
      <c r="L1783" s="589"/>
      <c r="N1783" s="589"/>
      <c r="O1783" s="589"/>
      <c r="P1783" s="589"/>
      <c r="Q1783" s="589"/>
    </row>
    <row r="1784" customHeight="1" spans="6:17">
      <c r="F1784" s="589"/>
      <c r="G1784" s="589"/>
      <c r="H1784" s="589"/>
      <c r="I1784" s="589"/>
      <c r="J1784" s="589"/>
      <c r="K1784" s="589"/>
      <c r="L1784" s="589"/>
      <c r="N1784" s="589"/>
      <c r="O1784" s="589"/>
      <c r="P1784" s="589"/>
      <c r="Q1784" s="589"/>
    </row>
    <row r="1785" customHeight="1" spans="6:17">
      <c r="F1785" s="589"/>
      <c r="G1785" s="589"/>
      <c r="H1785" s="589"/>
      <c r="I1785" s="589"/>
      <c r="J1785" s="589"/>
      <c r="K1785" s="589"/>
      <c r="L1785" s="589"/>
      <c r="N1785" s="589"/>
      <c r="O1785" s="589"/>
      <c r="P1785" s="589"/>
      <c r="Q1785" s="589"/>
    </row>
    <row r="1786" customHeight="1" spans="6:17">
      <c r="F1786" s="589"/>
      <c r="G1786" s="589"/>
      <c r="H1786" s="589"/>
      <c r="I1786" s="589"/>
      <c r="J1786" s="589"/>
      <c r="K1786" s="589"/>
      <c r="L1786" s="589"/>
      <c r="N1786" s="589"/>
      <c r="O1786" s="589"/>
      <c r="P1786" s="589"/>
      <c r="Q1786" s="589"/>
    </row>
    <row r="1787" customHeight="1" spans="6:17">
      <c r="F1787" s="589"/>
      <c r="G1787" s="589"/>
      <c r="H1787" s="589"/>
      <c r="I1787" s="589"/>
      <c r="J1787" s="589"/>
      <c r="K1787" s="589"/>
      <c r="L1787" s="589"/>
      <c r="N1787" s="589"/>
      <c r="O1787" s="589"/>
      <c r="P1787" s="589"/>
      <c r="Q1787" s="589"/>
    </row>
    <row r="1788" customHeight="1" spans="6:17">
      <c r="F1788" s="589"/>
      <c r="G1788" s="589"/>
      <c r="H1788" s="589"/>
      <c r="I1788" s="589"/>
      <c r="J1788" s="589"/>
      <c r="K1788" s="589"/>
      <c r="L1788" s="589"/>
      <c r="N1788" s="589"/>
      <c r="O1788" s="589"/>
      <c r="P1788" s="589"/>
      <c r="Q1788" s="589"/>
    </row>
    <row r="1789" customHeight="1" spans="6:17">
      <c r="F1789" s="589"/>
      <c r="G1789" s="589"/>
      <c r="H1789" s="589"/>
      <c r="I1789" s="589"/>
      <c r="J1789" s="589"/>
      <c r="K1789" s="589"/>
      <c r="L1789" s="589"/>
      <c r="N1789" s="589"/>
      <c r="O1789" s="589"/>
      <c r="P1789" s="589"/>
      <c r="Q1789" s="589"/>
    </row>
    <row r="1790" customHeight="1" spans="6:17">
      <c r="F1790" s="589"/>
      <c r="G1790" s="589"/>
      <c r="H1790" s="589"/>
      <c r="I1790" s="589"/>
      <c r="J1790" s="589"/>
      <c r="K1790" s="589"/>
      <c r="L1790" s="589"/>
      <c r="N1790" s="589"/>
      <c r="O1790" s="589"/>
      <c r="P1790" s="589"/>
      <c r="Q1790" s="589"/>
    </row>
    <row r="1791" customHeight="1" spans="6:17">
      <c r="F1791" s="589"/>
      <c r="G1791" s="589"/>
      <c r="H1791" s="589"/>
      <c r="I1791" s="589"/>
      <c r="J1791" s="589"/>
      <c r="K1791" s="589"/>
      <c r="L1791" s="589"/>
      <c r="N1791" s="589"/>
      <c r="O1791" s="589"/>
      <c r="P1791" s="589"/>
      <c r="Q1791" s="589"/>
    </row>
    <row r="1792" customHeight="1" spans="6:17">
      <c r="F1792" s="589"/>
      <c r="G1792" s="589"/>
      <c r="H1792" s="589"/>
      <c r="I1792" s="589"/>
      <c r="J1792" s="589"/>
      <c r="K1792" s="589"/>
      <c r="L1792" s="589"/>
      <c r="N1792" s="589"/>
      <c r="O1792" s="589"/>
      <c r="P1792" s="589"/>
      <c r="Q1792" s="589"/>
    </row>
    <row r="1793" customHeight="1" spans="6:17">
      <c r="F1793" s="589"/>
      <c r="G1793" s="589"/>
      <c r="H1793" s="589"/>
      <c r="I1793" s="589"/>
      <c r="J1793" s="589"/>
      <c r="K1793" s="589"/>
      <c r="L1793" s="589"/>
      <c r="N1793" s="589"/>
      <c r="O1793" s="589"/>
      <c r="P1793" s="589"/>
      <c r="Q1793" s="589"/>
    </row>
    <row r="1794" customHeight="1" spans="6:17">
      <c r="F1794" s="589"/>
      <c r="G1794" s="589"/>
      <c r="H1794" s="589"/>
      <c r="I1794" s="589"/>
      <c r="J1794" s="589"/>
      <c r="K1794" s="589"/>
      <c r="L1794" s="589"/>
      <c r="N1794" s="589"/>
      <c r="O1794" s="589"/>
      <c r="P1794" s="589"/>
      <c r="Q1794" s="589"/>
    </row>
    <row r="1795" customHeight="1" spans="6:17">
      <c r="F1795" s="589"/>
      <c r="G1795" s="589"/>
      <c r="H1795" s="589"/>
      <c r="I1795" s="589"/>
      <c r="J1795" s="589"/>
      <c r="K1795" s="589"/>
      <c r="L1795" s="589"/>
      <c r="N1795" s="589"/>
      <c r="O1795" s="589"/>
      <c r="P1795" s="589"/>
      <c r="Q1795" s="589"/>
    </row>
    <row r="1796" customHeight="1" spans="6:17">
      <c r="F1796" s="589"/>
      <c r="G1796" s="589"/>
      <c r="H1796" s="589"/>
      <c r="I1796" s="589"/>
      <c r="J1796" s="589"/>
      <c r="K1796" s="589"/>
      <c r="L1796" s="589"/>
      <c r="N1796" s="589"/>
      <c r="O1796" s="589"/>
      <c r="P1796" s="589"/>
      <c r="Q1796" s="589"/>
    </row>
    <row r="1797" customHeight="1" spans="6:17">
      <c r="F1797" s="589"/>
      <c r="G1797" s="589"/>
      <c r="H1797" s="589"/>
      <c r="I1797" s="589"/>
      <c r="J1797" s="589"/>
      <c r="K1797" s="589"/>
      <c r="L1797" s="589"/>
      <c r="N1797" s="589"/>
      <c r="O1797" s="589"/>
      <c r="P1797" s="589"/>
      <c r="Q1797" s="589"/>
    </row>
    <row r="1798" customHeight="1" spans="6:17">
      <c r="F1798" s="589"/>
      <c r="G1798" s="589"/>
      <c r="H1798" s="589"/>
      <c r="I1798" s="589"/>
      <c r="J1798" s="589"/>
      <c r="K1798" s="589"/>
      <c r="L1798" s="589"/>
      <c r="N1798" s="589"/>
      <c r="O1798" s="589"/>
      <c r="P1798" s="589"/>
      <c r="Q1798" s="589"/>
    </row>
    <row r="1799" customHeight="1" spans="6:17">
      <c r="F1799" s="589"/>
      <c r="G1799" s="589"/>
      <c r="H1799" s="589"/>
      <c r="I1799" s="589"/>
      <c r="J1799" s="589"/>
      <c r="K1799" s="589"/>
      <c r="L1799" s="589"/>
      <c r="N1799" s="589"/>
      <c r="O1799" s="589"/>
      <c r="P1799" s="589"/>
      <c r="Q1799" s="589"/>
    </row>
    <row r="1800" customHeight="1" spans="6:17">
      <c r="F1800" s="589"/>
      <c r="G1800" s="589"/>
      <c r="H1800" s="589"/>
      <c r="I1800" s="589"/>
      <c r="J1800" s="589"/>
      <c r="K1800" s="589"/>
      <c r="L1800" s="589"/>
      <c r="N1800" s="589"/>
      <c r="O1800" s="589"/>
      <c r="P1800" s="589"/>
      <c r="Q1800" s="589"/>
    </row>
    <row r="1801" customHeight="1" spans="6:17">
      <c r="F1801" s="589"/>
      <c r="G1801" s="589"/>
      <c r="H1801" s="589"/>
      <c r="I1801" s="589"/>
      <c r="J1801" s="589"/>
      <c r="K1801" s="589"/>
      <c r="L1801" s="589"/>
      <c r="N1801" s="589"/>
      <c r="O1801" s="589"/>
      <c r="P1801" s="589"/>
      <c r="Q1801" s="589"/>
    </row>
    <row r="1802" customHeight="1" spans="6:17">
      <c r="F1802" s="589"/>
      <c r="G1802" s="589"/>
      <c r="H1802" s="589"/>
      <c r="I1802" s="589"/>
      <c r="J1802" s="589"/>
      <c r="K1802" s="589"/>
      <c r="L1802" s="589"/>
      <c r="N1802" s="589"/>
      <c r="O1802" s="589"/>
      <c r="P1802" s="589"/>
      <c r="Q1802" s="589"/>
    </row>
    <row r="1803" customHeight="1" spans="6:17">
      <c r="F1803" s="589"/>
      <c r="G1803" s="589"/>
      <c r="H1803" s="589"/>
      <c r="I1803" s="589"/>
      <c r="J1803" s="589"/>
      <c r="K1803" s="589"/>
      <c r="L1803" s="589"/>
      <c r="N1803" s="589"/>
      <c r="O1803" s="589"/>
      <c r="P1803" s="589"/>
      <c r="Q1803" s="589"/>
    </row>
    <row r="1804" customHeight="1" spans="6:17">
      <c r="F1804" s="589"/>
      <c r="G1804" s="589"/>
      <c r="H1804" s="589"/>
      <c r="I1804" s="589"/>
      <c r="J1804" s="589"/>
      <c r="K1804" s="589"/>
      <c r="L1804" s="589"/>
      <c r="N1804" s="589"/>
      <c r="O1804" s="589"/>
      <c r="P1804" s="589"/>
      <c r="Q1804" s="589"/>
    </row>
    <row r="1805" customHeight="1" spans="6:17">
      <c r="F1805" s="589"/>
      <c r="G1805" s="589"/>
      <c r="H1805" s="589"/>
      <c r="I1805" s="589"/>
      <c r="J1805" s="589"/>
      <c r="K1805" s="589"/>
      <c r="L1805" s="589"/>
      <c r="N1805" s="589"/>
      <c r="O1805" s="589"/>
      <c r="P1805" s="589"/>
      <c r="Q1805" s="589"/>
    </row>
    <row r="1806" customHeight="1" spans="6:17">
      <c r="F1806" s="589"/>
      <c r="G1806" s="589"/>
      <c r="H1806" s="589"/>
      <c r="I1806" s="589"/>
      <c r="J1806" s="589"/>
      <c r="K1806" s="589"/>
      <c r="L1806" s="589"/>
      <c r="N1806" s="589"/>
      <c r="O1806" s="589"/>
      <c r="P1806" s="589"/>
      <c r="Q1806" s="589"/>
    </row>
    <row r="1807" customHeight="1" spans="6:17">
      <c r="F1807" s="589"/>
      <c r="G1807" s="589"/>
      <c r="H1807" s="589"/>
      <c r="I1807" s="589"/>
      <c r="J1807" s="589"/>
      <c r="K1807" s="589"/>
      <c r="L1807" s="589"/>
      <c r="N1807" s="589"/>
      <c r="O1807" s="589"/>
      <c r="P1807" s="589"/>
      <c r="Q1807" s="589"/>
    </row>
    <row r="1808" customHeight="1" spans="6:17">
      <c r="F1808" s="589"/>
      <c r="G1808" s="589"/>
      <c r="H1808" s="589"/>
      <c r="I1808" s="589"/>
      <c r="J1808" s="589"/>
      <c r="K1808" s="589"/>
      <c r="L1808" s="589"/>
      <c r="N1808" s="589"/>
      <c r="O1808" s="589"/>
      <c r="P1808" s="589"/>
      <c r="Q1808" s="589"/>
    </row>
    <row r="1809" customHeight="1" spans="6:17">
      <c r="F1809" s="589"/>
      <c r="G1809" s="589"/>
      <c r="H1809" s="589"/>
      <c r="I1809" s="589"/>
      <c r="J1809" s="589"/>
      <c r="K1809" s="589"/>
      <c r="L1809" s="589"/>
      <c r="N1809" s="589"/>
      <c r="O1809" s="589"/>
      <c r="P1809" s="589"/>
      <c r="Q1809" s="589"/>
    </row>
    <row r="1810" customHeight="1" spans="6:17">
      <c r="F1810" s="589"/>
      <c r="G1810" s="589"/>
      <c r="H1810" s="589"/>
      <c r="I1810" s="589"/>
      <c r="J1810" s="589"/>
      <c r="K1810" s="589"/>
      <c r="L1810" s="589"/>
      <c r="N1810" s="589"/>
      <c r="O1810" s="589"/>
      <c r="P1810" s="589"/>
      <c r="Q1810" s="589"/>
    </row>
    <row r="1811" customHeight="1" spans="6:17">
      <c r="F1811" s="589"/>
      <c r="G1811" s="589"/>
      <c r="H1811" s="589"/>
      <c r="I1811" s="589"/>
      <c r="J1811" s="589"/>
      <c r="K1811" s="589"/>
      <c r="L1811" s="589"/>
      <c r="N1811" s="589"/>
      <c r="O1811" s="589"/>
      <c r="P1811" s="589"/>
      <c r="Q1811" s="589"/>
    </row>
    <row r="1812" customHeight="1" spans="6:17">
      <c r="F1812" s="589"/>
      <c r="G1812" s="589"/>
      <c r="H1812" s="589"/>
      <c r="I1812" s="589"/>
      <c r="J1812" s="589"/>
      <c r="K1812" s="589"/>
      <c r="L1812" s="589"/>
      <c r="N1812" s="589"/>
      <c r="O1812" s="589"/>
      <c r="P1812" s="589"/>
      <c r="Q1812" s="589"/>
    </row>
    <row r="1813" customHeight="1" spans="6:17">
      <c r="F1813" s="589"/>
      <c r="G1813" s="589"/>
      <c r="H1813" s="589"/>
      <c r="I1813" s="589"/>
      <c r="J1813" s="589"/>
      <c r="K1813" s="589"/>
      <c r="L1813" s="589"/>
      <c r="N1813" s="589"/>
      <c r="O1813" s="589"/>
      <c r="P1813" s="589"/>
      <c r="Q1813" s="589"/>
    </row>
    <row r="1814" customHeight="1" spans="6:17">
      <c r="F1814" s="589"/>
      <c r="G1814" s="589"/>
      <c r="H1814" s="589"/>
      <c r="I1814" s="589"/>
      <c r="J1814" s="589"/>
      <c r="K1814" s="589"/>
      <c r="L1814" s="589"/>
      <c r="N1814" s="589"/>
      <c r="O1814" s="589"/>
      <c r="P1814" s="589"/>
      <c r="Q1814" s="589"/>
    </row>
    <row r="1815" customHeight="1" spans="6:17">
      <c r="F1815" s="589"/>
      <c r="G1815" s="589"/>
      <c r="H1815" s="589"/>
      <c r="I1815" s="589"/>
      <c r="J1815" s="589"/>
      <c r="K1815" s="589"/>
      <c r="L1815" s="589"/>
      <c r="N1815" s="589"/>
      <c r="O1815" s="589"/>
      <c r="P1815" s="589"/>
      <c r="Q1815" s="589"/>
    </row>
    <row r="1816" customHeight="1" spans="6:17">
      <c r="F1816" s="589"/>
      <c r="G1816" s="589"/>
      <c r="H1816" s="589"/>
      <c r="I1816" s="589"/>
      <c r="J1816" s="589"/>
      <c r="K1816" s="589"/>
      <c r="L1816" s="589"/>
      <c r="N1816" s="589"/>
      <c r="O1816" s="589"/>
      <c r="P1816" s="589"/>
      <c r="Q1816" s="589"/>
    </row>
    <row r="1817" customHeight="1" spans="6:17">
      <c r="F1817" s="589"/>
      <c r="G1817" s="589"/>
      <c r="H1817" s="589"/>
      <c r="I1817" s="589"/>
      <c r="J1817" s="589"/>
      <c r="K1817" s="589"/>
      <c r="L1817" s="589"/>
      <c r="N1817" s="589"/>
      <c r="O1817" s="589"/>
      <c r="P1817" s="589"/>
      <c r="Q1817" s="589"/>
    </row>
    <row r="1818" customHeight="1" spans="6:17">
      <c r="F1818" s="589"/>
      <c r="G1818" s="589"/>
      <c r="H1818" s="589"/>
      <c r="I1818" s="589"/>
      <c r="J1818" s="589"/>
      <c r="K1818" s="589"/>
      <c r="L1818" s="589"/>
      <c r="N1818" s="589"/>
      <c r="O1818" s="589"/>
      <c r="P1818" s="589"/>
      <c r="Q1818" s="589"/>
    </row>
    <row r="1819" customHeight="1" spans="6:17">
      <c r="F1819" s="589"/>
      <c r="G1819" s="589"/>
      <c r="H1819" s="589"/>
      <c r="I1819" s="589"/>
      <c r="J1819" s="589"/>
      <c r="K1819" s="589"/>
      <c r="L1819" s="589"/>
      <c r="N1819" s="589"/>
      <c r="O1819" s="589"/>
      <c r="P1819" s="589"/>
      <c r="Q1819" s="589"/>
    </row>
    <row r="1820" customHeight="1" spans="6:17">
      <c r="F1820" s="589"/>
      <c r="G1820" s="589"/>
      <c r="H1820" s="589"/>
      <c r="I1820" s="589"/>
      <c r="J1820" s="589"/>
      <c r="K1820" s="589"/>
      <c r="L1820" s="589"/>
      <c r="N1820" s="589"/>
      <c r="O1820" s="589"/>
      <c r="P1820" s="589"/>
      <c r="Q1820" s="589"/>
    </row>
    <row r="1821" customHeight="1" spans="6:17">
      <c r="F1821" s="589"/>
      <c r="G1821" s="589"/>
      <c r="H1821" s="589"/>
      <c r="I1821" s="589"/>
      <c r="J1821" s="589"/>
      <c r="K1821" s="589"/>
      <c r="L1821" s="589"/>
      <c r="N1821" s="589"/>
      <c r="O1821" s="589"/>
      <c r="P1821" s="589"/>
      <c r="Q1821" s="589"/>
    </row>
    <row r="1822" customHeight="1" spans="6:17">
      <c r="F1822" s="589"/>
      <c r="G1822" s="589"/>
      <c r="H1822" s="589"/>
      <c r="I1822" s="589"/>
      <c r="J1822" s="589"/>
      <c r="K1822" s="589"/>
      <c r="L1822" s="589"/>
      <c r="N1822" s="589"/>
      <c r="O1822" s="589"/>
      <c r="P1822" s="589"/>
      <c r="Q1822" s="589"/>
    </row>
    <row r="1823" customHeight="1" spans="6:17">
      <c r="F1823" s="589"/>
      <c r="G1823" s="589"/>
      <c r="H1823" s="589"/>
      <c r="I1823" s="589"/>
      <c r="J1823" s="589"/>
      <c r="K1823" s="589"/>
      <c r="L1823" s="589"/>
      <c r="N1823" s="589"/>
      <c r="O1823" s="589"/>
      <c r="P1823" s="589"/>
      <c r="Q1823" s="589"/>
    </row>
    <row r="1824" customHeight="1" spans="6:17">
      <c r="F1824" s="589"/>
      <c r="G1824" s="589"/>
      <c r="H1824" s="589"/>
      <c r="I1824" s="589"/>
      <c r="J1824" s="589"/>
      <c r="K1824" s="589"/>
      <c r="L1824" s="589"/>
      <c r="N1824" s="589"/>
      <c r="O1824" s="589"/>
      <c r="P1824" s="589"/>
      <c r="Q1824" s="589"/>
    </row>
    <row r="1825" customHeight="1" spans="6:17">
      <c r="F1825" s="589"/>
      <c r="G1825" s="589"/>
      <c r="H1825" s="589"/>
      <c r="I1825" s="589"/>
      <c r="J1825" s="589"/>
      <c r="K1825" s="589"/>
      <c r="L1825" s="589"/>
      <c r="N1825" s="589"/>
      <c r="O1825" s="589"/>
      <c r="P1825" s="589"/>
      <c r="Q1825" s="589"/>
    </row>
    <row r="1826" customHeight="1" spans="6:17">
      <c r="F1826" s="589"/>
      <c r="G1826" s="589"/>
      <c r="H1826" s="589"/>
      <c r="I1826" s="589"/>
      <c r="J1826" s="589"/>
      <c r="K1826" s="589"/>
      <c r="L1826" s="589"/>
      <c r="N1826" s="589"/>
      <c r="O1826" s="589"/>
      <c r="P1826" s="589"/>
      <c r="Q1826" s="589"/>
    </row>
    <row r="1827" customHeight="1" spans="6:17">
      <c r="F1827" s="589"/>
      <c r="G1827" s="589"/>
      <c r="H1827" s="589"/>
      <c r="I1827" s="589"/>
      <c r="J1827" s="589"/>
      <c r="K1827" s="589"/>
      <c r="L1827" s="589"/>
      <c r="N1827" s="589"/>
      <c r="O1827" s="589"/>
      <c r="P1827" s="589"/>
      <c r="Q1827" s="589"/>
    </row>
    <row r="1828" customHeight="1" spans="6:17">
      <c r="F1828" s="589"/>
      <c r="G1828" s="589"/>
      <c r="H1828" s="589"/>
      <c r="I1828" s="589"/>
      <c r="J1828" s="589"/>
      <c r="K1828" s="589"/>
      <c r="L1828" s="589"/>
      <c r="N1828" s="589"/>
      <c r="O1828" s="589"/>
      <c r="P1828" s="589"/>
      <c r="Q1828" s="589"/>
    </row>
    <row r="1829" customHeight="1" spans="6:17">
      <c r="F1829" s="589"/>
      <c r="G1829" s="589"/>
      <c r="H1829" s="589"/>
      <c r="I1829" s="589"/>
      <c r="J1829" s="589"/>
      <c r="K1829" s="589"/>
      <c r="L1829" s="589"/>
      <c r="N1829" s="589"/>
      <c r="O1829" s="589"/>
      <c r="P1829" s="589"/>
      <c r="Q1829" s="589"/>
    </row>
    <row r="1830" customHeight="1" spans="6:17">
      <c r="F1830" s="589"/>
      <c r="G1830" s="589"/>
      <c r="H1830" s="589"/>
      <c r="I1830" s="589"/>
      <c r="J1830" s="589"/>
      <c r="K1830" s="589"/>
      <c r="L1830" s="589"/>
      <c r="N1830" s="589"/>
      <c r="O1830" s="589"/>
      <c r="P1830" s="589"/>
      <c r="Q1830" s="589"/>
    </row>
    <row r="1831" customHeight="1" spans="6:17">
      <c r="F1831" s="589"/>
      <c r="G1831" s="589"/>
      <c r="H1831" s="589"/>
      <c r="I1831" s="589"/>
      <c r="J1831" s="589"/>
      <c r="K1831" s="589"/>
      <c r="L1831" s="589"/>
      <c r="N1831" s="589"/>
      <c r="O1831" s="589"/>
      <c r="P1831" s="589"/>
      <c r="Q1831" s="589"/>
    </row>
    <row r="1832" customHeight="1" spans="6:17">
      <c r="F1832" s="589"/>
      <c r="G1832" s="589"/>
      <c r="H1832" s="589"/>
      <c r="I1832" s="589"/>
      <c r="J1832" s="589"/>
      <c r="K1832" s="589"/>
      <c r="L1832" s="589"/>
      <c r="N1832" s="589"/>
      <c r="O1832" s="589"/>
      <c r="P1832" s="589"/>
      <c r="Q1832" s="589"/>
    </row>
    <row r="1833" customHeight="1" spans="6:17">
      <c r="F1833" s="589"/>
      <c r="G1833" s="589"/>
      <c r="H1833" s="589"/>
      <c r="I1833" s="589"/>
      <c r="J1833" s="589"/>
      <c r="K1833" s="589"/>
      <c r="L1833" s="589"/>
      <c r="N1833" s="589"/>
      <c r="O1833" s="589"/>
      <c r="P1833" s="589"/>
      <c r="Q1833" s="589"/>
    </row>
    <row r="1834" customHeight="1" spans="6:17">
      <c r="F1834" s="589"/>
      <c r="G1834" s="589"/>
      <c r="H1834" s="589"/>
      <c r="I1834" s="589"/>
      <c r="J1834" s="589"/>
      <c r="K1834" s="589"/>
      <c r="L1834" s="589"/>
      <c r="N1834" s="589"/>
      <c r="O1834" s="589"/>
      <c r="P1834" s="589"/>
      <c r="Q1834" s="589"/>
    </row>
    <row r="1835" customHeight="1" spans="6:17">
      <c r="F1835" s="589"/>
      <c r="G1835" s="589"/>
      <c r="H1835" s="589"/>
      <c r="I1835" s="589"/>
      <c r="J1835" s="589"/>
      <c r="K1835" s="589"/>
      <c r="L1835" s="589"/>
      <c r="N1835" s="589"/>
      <c r="O1835" s="589"/>
      <c r="P1835" s="589"/>
      <c r="Q1835" s="589"/>
    </row>
    <row r="1836" customHeight="1" spans="6:17">
      <c r="F1836" s="589"/>
      <c r="G1836" s="589"/>
      <c r="H1836" s="589"/>
      <c r="I1836" s="589"/>
      <c r="J1836" s="589"/>
      <c r="K1836" s="589"/>
      <c r="L1836" s="589"/>
      <c r="N1836" s="589"/>
      <c r="O1836" s="589"/>
      <c r="P1836" s="589"/>
      <c r="Q1836" s="589"/>
    </row>
    <row r="1837" customHeight="1" spans="6:17">
      <c r="F1837" s="589"/>
      <c r="G1837" s="589"/>
      <c r="H1837" s="589"/>
      <c r="I1837" s="589"/>
      <c r="J1837" s="589"/>
      <c r="K1837" s="589"/>
      <c r="L1837" s="589"/>
      <c r="N1837" s="589"/>
      <c r="O1837" s="589"/>
      <c r="P1837" s="589"/>
      <c r="Q1837" s="589"/>
    </row>
    <row r="1838" customHeight="1" spans="6:17">
      <c r="F1838" s="589"/>
      <c r="G1838" s="589"/>
      <c r="H1838" s="589"/>
      <c r="I1838" s="589"/>
      <c r="J1838" s="589"/>
      <c r="K1838" s="589"/>
      <c r="L1838" s="589"/>
      <c r="N1838" s="589"/>
      <c r="O1838" s="589"/>
      <c r="P1838" s="589"/>
      <c r="Q1838" s="589"/>
    </row>
    <row r="1839" customHeight="1" spans="6:17">
      <c r="F1839" s="589"/>
      <c r="G1839" s="589"/>
      <c r="H1839" s="589"/>
      <c r="I1839" s="589"/>
      <c r="J1839" s="589"/>
      <c r="K1839" s="589"/>
      <c r="L1839" s="589"/>
      <c r="N1839" s="589"/>
      <c r="O1839" s="589"/>
      <c r="P1839" s="589"/>
      <c r="Q1839" s="589"/>
    </row>
    <row r="1840" customHeight="1" spans="6:17">
      <c r="F1840" s="589"/>
      <c r="G1840" s="589"/>
      <c r="H1840" s="589"/>
      <c r="I1840" s="589"/>
      <c r="J1840" s="589"/>
      <c r="K1840" s="589"/>
      <c r="L1840" s="589"/>
      <c r="N1840" s="589"/>
      <c r="O1840" s="589"/>
      <c r="P1840" s="589"/>
      <c r="Q1840" s="589"/>
    </row>
    <row r="1841" customHeight="1" spans="6:17">
      <c r="F1841" s="589"/>
      <c r="G1841" s="589"/>
      <c r="H1841" s="589"/>
      <c r="I1841" s="589"/>
      <c r="J1841" s="589"/>
      <c r="K1841" s="589"/>
      <c r="L1841" s="589"/>
      <c r="N1841" s="589"/>
      <c r="O1841" s="589"/>
      <c r="P1841" s="589"/>
      <c r="Q1841" s="589"/>
    </row>
    <row r="1842" customHeight="1" spans="6:17">
      <c r="F1842" s="589"/>
      <c r="G1842" s="589"/>
      <c r="H1842" s="589"/>
      <c r="I1842" s="589"/>
      <c r="J1842" s="589"/>
      <c r="K1842" s="589"/>
      <c r="L1842" s="589"/>
      <c r="N1842" s="589"/>
      <c r="O1842" s="589"/>
      <c r="P1842" s="589"/>
      <c r="Q1842" s="589"/>
    </row>
    <row r="1843" customHeight="1" spans="6:17">
      <c r="F1843" s="589"/>
      <c r="G1843" s="589"/>
      <c r="H1843" s="589"/>
      <c r="I1843" s="589"/>
      <c r="J1843" s="589"/>
      <c r="K1843" s="589"/>
      <c r="L1843" s="589"/>
      <c r="N1843" s="589"/>
      <c r="O1843" s="589"/>
      <c r="P1843" s="589"/>
      <c r="Q1843" s="589"/>
    </row>
    <row r="1844" customHeight="1" spans="6:17">
      <c r="F1844" s="589"/>
      <c r="G1844" s="589"/>
      <c r="H1844" s="589"/>
      <c r="I1844" s="589"/>
      <c r="J1844" s="589"/>
      <c r="K1844" s="589"/>
      <c r="L1844" s="589"/>
      <c r="N1844" s="589"/>
      <c r="O1844" s="589"/>
      <c r="P1844" s="589"/>
      <c r="Q1844" s="589"/>
    </row>
    <row r="1845" customHeight="1" spans="6:17">
      <c r="F1845" s="589"/>
      <c r="G1845" s="589"/>
      <c r="H1845" s="589"/>
      <c r="I1845" s="589"/>
      <c r="J1845" s="589"/>
      <c r="K1845" s="589"/>
      <c r="L1845" s="589"/>
      <c r="N1845" s="589"/>
      <c r="O1845" s="589"/>
      <c r="P1845" s="589"/>
      <c r="Q1845" s="589"/>
    </row>
    <row r="1846" customHeight="1" spans="6:17">
      <c r="F1846" s="589"/>
      <c r="G1846" s="589"/>
      <c r="H1846" s="589"/>
      <c r="I1846" s="589"/>
      <c r="J1846" s="589"/>
      <c r="K1846" s="589"/>
      <c r="L1846" s="589"/>
      <c r="N1846" s="589"/>
      <c r="O1846" s="589"/>
      <c r="P1846" s="589"/>
      <c r="Q1846" s="589"/>
    </row>
    <row r="1847" customHeight="1" spans="6:17">
      <c r="F1847" s="589"/>
      <c r="G1847" s="589"/>
      <c r="H1847" s="589"/>
      <c r="I1847" s="589"/>
      <c r="J1847" s="589"/>
      <c r="K1847" s="589"/>
      <c r="L1847" s="589"/>
      <c r="N1847" s="589"/>
      <c r="O1847" s="589"/>
      <c r="P1847" s="589"/>
      <c r="Q1847" s="589"/>
    </row>
    <row r="1848" customHeight="1" spans="6:17">
      <c r="F1848" s="589"/>
      <c r="G1848" s="589"/>
      <c r="H1848" s="589"/>
      <c r="I1848" s="589"/>
      <c r="J1848" s="589"/>
      <c r="K1848" s="589"/>
      <c r="L1848" s="589"/>
      <c r="N1848" s="589"/>
      <c r="O1848" s="589"/>
      <c r="P1848" s="589"/>
      <c r="Q1848" s="589"/>
    </row>
    <row r="1849" customHeight="1" spans="6:17">
      <c r="F1849" s="589"/>
      <c r="G1849" s="589"/>
      <c r="H1849" s="589"/>
      <c r="I1849" s="589"/>
      <c r="J1849" s="589"/>
      <c r="K1849" s="589"/>
      <c r="L1849" s="589"/>
      <c r="N1849" s="589"/>
      <c r="O1849" s="589"/>
      <c r="P1849" s="589"/>
      <c r="Q1849" s="589"/>
    </row>
    <row r="1850" customHeight="1" spans="6:17">
      <c r="F1850" s="589"/>
      <c r="G1850" s="589"/>
      <c r="H1850" s="589"/>
      <c r="I1850" s="589"/>
      <c r="J1850" s="589"/>
      <c r="K1850" s="589"/>
      <c r="L1850" s="589"/>
      <c r="N1850" s="589"/>
      <c r="O1850" s="589"/>
      <c r="P1850" s="589"/>
      <c r="Q1850" s="589"/>
    </row>
    <row r="1851" customHeight="1" spans="6:17">
      <c r="F1851" s="589"/>
      <c r="G1851" s="589"/>
      <c r="H1851" s="589"/>
      <c r="I1851" s="589"/>
      <c r="J1851" s="589"/>
      <c r="K1851" s="589"/>
      <c r="L1851" s="589"/>
      <c r="N1851" s="589"/>
      <c r="O1851" s="589"/>
      <c r="P1851" s="589"/>
      <c r="Q1851" s="589"/>
    </row>
    <row r="1852" customHeight="1" spans="6:17">
      <c r="F1852" s="589"/>
      <c r="G1852" s="589"/>
      <c r="H1852" s="589"/>
      <c r="I1852" s="589"/>
      <c r="J1852" s="589"/>
      <c r="K1852" s="589"/>
      <c r="L1852" s="589"/>
      <c r="N1852" s="589"/>
      <c r="O1852" s="589"/>
      <c r="P1852" s="589"/>
      <c r="Q1852" s="589"/>
    </row>
    <row r="1853" customHeight="1" spans="6:17">
      <c r="F1853" s="589"/>
      <c r="G1853" s="589"/>
      <c r="H1853" s="589"/>
      <c r="I1853" s="589"/>
      <c r="J1853" s="589"/>
      <c r="K1853" s="589"/>
      <c r="L1853" s="589"/>
      <c r="N1853" s="589"/>
      <c r="O1853" s="589"/>
      <c r="P1853" s="589"/>
      <c r="Q1853" s="589"/>
    </row>
    <row r="1854" customHeight="1" spans="6:17">
      <c r="F1854" s="589"/>
      <c r="G1854" s="589"/>
      <c r="H1854" s="589"/>
      <c r="I1854" s="589"/>
      <c r="J1854" s="589"/>
      <c r="K1854" s="589"/>
      <c r="L1854" s="589"/>
      <c r="N1854" s="589"/>
      <c r="O1854" s="589"/>
      <c r="P1854" s="589"/>
      <c r="Q1854" s="589"/>
    </row>
    <row r="1855" customHeight="1" spans="6:17">
      <c r="F1855" s="589"/>
      <c r="G1855" s="589"/>
      <c r="H1855" s="589"/>
      <c r="I1855" s="589"/>
      <c r="J1855" s="589"/>
      <c r="K1855" s="589"/>
      <c r="L1855" s="589"/>
      <c r="N1855" s="589"/>
      <c r="O1855" s="589"/>
      <c r="P1855" s="589"/>
      <c r="Q1855" s="589"/>
    </row>
    <row r="1856" customHeight="1" spans="6:17">
      <c r="F1856" s="589"/>
      <c r="G1856" s="589"/>
      <c r="H1856" s="589"/>
      <c r="I1856" s="589"/>
      <c r="J1856" s="589"/>
      <c r="K1856" s="589"/>
      <c r="L1856" s="589"/>
      <c r="N1856" s="589"/>
      <c r="O1856" s="589"/>
      <c r="P1856" s="589"/>
      <c r="Q1856" s="589"/>
    </row>
    <row r="1857" customHeight="1" spans="6:17">
      <c r="F1857" s="589"/>
      <c r="G1857" s="589"/>
      <c r="H1857" s="589"/>
      <c r="I1857" s="589"/>
      <c r="J1857" s="589"/>
      <c r="K1857" s="589"/>
      <c r="L1857" s="589"/>
      <c r="N1857" s="589"/>
      <c r="O1857" s="589"/>
      <c r="P1857" s="589"/>
      <c r="Q1857" s="589"/>
    </row>
    <row r="1858" customHeight="1" spans="6:17">
      <c r="F1858" s="589"/>
      <c r="G1858" s="589"/>
      <c r="H1858" s="589"/>
      <c r="I1858" s="589"/>
      <c r="J1858" s="589"/>
      <c r="K1858" s="589"/>
      <c r="L1858" s="589"/>
      <c r="N1858" s="589"/>
      <c r="O1858" s="589"/>
      <c r="P1858" s="589"/>
      <c r="Q1858" s="589"/>
    </row>
    <row r="1859" customHeight="1" spans="6:17">
      <c r="F1859" s="589"/>
      <c r="G1859" s="589"/>
      <c r="H1859" s="589"/>
      <c r="I1859" s="589"/>
      <c r="J1859" s="589"/>
      <c r="K1859" s="589"/>
      <c r="L1859" s="589"/>
      <c r="N1859" s="589"/>
      <c r="O1859" s="589"/>
      <c r="P1859" s="589"/>
      <c r="Q1859" s="589"/>
    </row>
    <row r="1860" customHeight="1" spans="6:17">
      <c r="F1860" s="589"/>
      <c r="G1860" s="589"/>
      <c r="H1860" s="589"/>
      <c r="I1860" s="589"/>
      <c r="J1860" s="589"/>
      <c r="K1860" s="589"/>
      <c r="L1860" s="589"/>
      <c r="N1860" s="589"/>
      <c r="O1860" s="589"/>
      <c r="P1860" s="589"/>
      <c r="Q1860" s="589"/>
    </row>
    <row r="1861" customHeight="1" spans="6:17">
      <c r="F1861" s="589"/>
      <c r="G1861" s="589"/>
      <c r="H1861" s="589"/>
      <c r="I1861" s="589"/>
      <c r="J1861" s="589"/>
      <c r="K1861" s="589"/>
      <c r="L1861" s="589"/>
      <c r="N1861" s="589"/>
      <c r="O1861" s="589"/>
      <c r="P1861" s="589"/>
      <c r="Q1861" s="589"/>
    </row>
    <row r="1862" customHeight="1" spans="6:17">
      <c r="F1862" s="589"/>
      <c r="G1862" s="589"/>
      <c r="H1862" s="589"/>
      <c r="I1862" s="589"/>
      <c r="J1862" s="589"/>
      <c r="K1862" s="589"/>
      <c r="L1862" s="589"/>
      <c r="N1862" s="589"/>
      <c r="O1862" s="589"/>
      <c r="P1862" s="589"/>
      <c r="Q1862" s="589"/>
    </row>
    <row r="1863" customHeight="1" spans="6:17">
      <c r="F1863" s="589"/>
      <c r="G1863" s="589"/>
      <c r="H1863" s="589"/>
      <c r="I1863" s="589"/>
      <c r="J1863" s="589"/>
      <c r="K1863" s="589"/>
      <c r="L1863" s="589"/>
      <c r="N1863" s="589"/>
      <c r="O1863" s="589"/>
      <c r="P1863" s="589"/>
      <c r="Q1863" s="589"/>
    </row>
    <row r="1864" customHeight="1" spans="6:17">
      <c r="F1864" s="589"/>
      <c r="G1864" s="589"/>
      <c r="H1864" s="589"/>
      <c r="I1864" s="589"/>
      <c r="J1864" s="589"/>
      <c r="K1864" s="589"/>
      <c r="L1864" s="589"/>
      <c r="N1864" s="589"/>
      <c r="O1864" s="589"/>
      <c r="P1864" s="589"/>
      <c r="Q1864" s="589"/>
    </row>
    <row r="1865" customHeight="1" spans="6:17">
      <c r="F1865" s="589"/>
      <c r="G1865" s="589"/>
      <c r="H1865" s="589"/>
      <c r="I1865" s="589"/>
      <c r="J1865" s="589"/>
      <c r="K1865" s="589"/>
      <c r="L1865" s="589"/>
      <c r="N1865" s="589"/>
      <c r="O1865" s="589"/>
      <c r="P1865" s="589"/>
      <c r="Q1865" s="589"/>
    </row>
    <row r="1866" customHeight="1" spans="6:17">
      <c r="F1866" s="589"/>
      <c r="G1866" s="589"/>
      <c r="H1866" s="589"/>
      <c r="I1866" s="589"/>
      <c r="J1866" s="589"/>
      <c r="K1866" s="589"/>
      <c r="L1866" s="589"/>
      <c r="N1866" s="589"/>
      <c r="O1866" s="589"/>
      <c r="P1866" s="589"/>
      <c r="Q1866" s="589"/>
    </row>
    <row r="1867" customHeight="1" spans="6:17">
      <c r="F1867" s="589"/>
      <c r="G1867" s="589"/>
      <c r="H1867" s="589"/>
      <c r="I1867" s="589"/>
      <c r="J1867" s="589"/>
      <c r="K1867" s="589"/>
      <c r="L1867" s="589"/>
      <c r="N1867" s="589"/>
      <c r="O1867" s="589"/>
      <c r="P1867" s="589"/>
      <c r="Q1867" s="589"/>
    </row>
    <row r="1868" customHeight="1" spans="6:17">
      <c r="F1868" s="589"/>
      <c r="G1868" s="589"/>
      <c r="H1868" s="589"/>
      <c r="I1868" s="589"/>
      <c r="J1868" s="589"/>
      <c r="K1868" s="589"/>
      <c r="L1868" s="589"/>
      <c r="N1868" s="589"/>
      <c r="O1868" s="589"/>
      <c r="P1868" s="589"/>
      <c r="Q1868" s="589"/>
    </row>
    <row r="1869" customHeight="1" spans="6:17">
      <c r="F1869" s="589"/>
      <c r="G1869" s="589"/>
      <c r="H1869" s="589"/>
      <c r="I1869" s="589"/>
      <c r="J1869" s="589"/>
      <c r="K1869" s="589"/>
      <c r="L1869" s="589"/>
      <c r="N1869" s="589"/>
      <c r="O1869" s="589"/>
      <c r="P1869" s="589"/>
      <c r="Q1869" s="589"/>
    </row>
    <row r="1870" customHeight="1" spans="6:17">
      <c r="F1870" s="589"/>
      <c r="G1870" s="589"/>
      <c r="H1870" s="589"/>
      <c r="I1870" s="589"/>
      <c r="J1870" s="589"/>
      <c r="K1870" s="589"/>
      <c r="L1870" s="589"/>
      <c r="N1870" s="589"/>
      <c r="O1870" s="589"/>
      <c r="P1870" s="589"/>
      <c r="Q1870" s="589"/>
    </row>
    <row r="1871" customHeight="1" spans="6:17">
      <c r="F1871" s="589"/>
      <c r="G1871" s="589"/>
      <c r="H1871" s="589"/>
      <c r="I1871" s="589"/>
      <c r="J1871" s="589"/>
      <c r="K1871" s="589"/>
      <c r="L1871" s="589"/>
      <c r="N1871" s="589"/>
      <c r="O1871" s="589"/>
      <c r="P1871" s="589"/>
      <c r="Q1871" s="589"/>
    </row>
    <row r="1872" customHeight="1" spans="6:17">
      <c r="F1872" s="589"/>
      <c r="G1872" s="589"/>
      <c r="H1872" s="589"/>
      <c r="I1872" s="589"/>
      <c r="J1872" s="589"/>
      <c r="K1872" s="589"/>
      <c r="L1872" s="589"/>
      <c r="N1872" s="589"/>
      <c r="O1872" s="589"/>
      <c r="P1872" s="589"/>
      <c r="Q1872" s="589"/>
    </row>
    <row r="1873" customHeight="1" spans="6:17">
      <c r="F1873" s="589"/>
      <c r="G1873" s="589"/>
      <c r="H1873" s="589"/>
      <c r="I1873" s="589"/>
      <c r="J1873" s="589"/>
      <c r="K1873" s="589"/>
      <c r="L1873" s="589"/>
      <c r="N1873" s="589"/>
      <c r="O1873" s="589"/>
      <c r="P1873" s="589"/>
      <c r="Q1873" s="589"/>
    </row>
    <row r="1874" customHeight="1" spans="6:17">
      <c r="F1874" s="589"/>
      <c r="G1874" s="589"/>
      <c r="H1874" s="589"/>
      <c r="I1874" s="589"/>
      <c r="J1874" s="589"/>
      <c r="K1874" s="589"/>
      <c r="L1874" s="589"/>
      <c r="N1874" s="589"/>
      <c r="O1874" s="589"/>
      <c r="P1874" s="589"/>
      <c r="Q1874" s="589"/>
    </row>
    <row r="1875" customHeight="1" spans="6:17">
      <c r="F1875" s="589"/>
      <c r="G1875" s="589"/>
      <c r="H1875" s="589"/>
      <c r="I1875" s="589"/>
      <c r="J1875" s="589"/>
      <c r="K1875" s="589"/>
      <c r="L1875" s="589"/>
      <c r="N1875" s="589"/>
      <c r="O1875" s="589"/>
      <c r="P1875" s="589"/>
      <c r="Q1875" s="589"/>
    </row>
    <row r="1876" customHeight="1" spans="6:17">
      <c r="F1876" s="589"/>
      <c r="G1876" s="589"/>
      <c r="H1876" s="589"/>
      <c r="I1876" s="589"/>
      <c r="J1876" s="589"/>
      <c r="K1876" s="589"/>
      <c r="L1876" s="589"/>
      <c r="N1876" s="589"/>
      <c r="O1876" s="589"/>
      <c r="P1876" s="589"/>
      <c r="Q1876" s="589"/>
    </row>
    <row r="1877" customHeight="1" spans="6:17">
      <c r="F1877" s="589"/>
      <c r="G1877" s="589"/>
      <c r="H1877" s="589"/>
      <c r="I1877" s="589"/>
      <c r="J1877" s="589"/>
      <c r="K1877" s="589"/>
      <c r="L1877" s="589"/>
      <c r="N1877" s="589"/>
      <c r="O1877" s="589"/>
      <c r="P1877" s="589"/>
      <c r="Q1877" s="589"/>
    </row>
    <row r="1878" customHeight="1" spans="6:17">
      <c r="F1878" s="589"/>
      <c r="G1878" s="589"/>
      <c r="H1878" s="589"/>
      <c r="I1878" s="589"/>
      <c r="J1878" s="589"/>
      <c r="K1878" s="589"/>
      <c r="L1878" s="589"/>
      <c r="N1878" s="589"/>
      <c r="O1878" s="589"/>
      <c r="P1878" s="589"/>
      <c r="Q1878" s="589"/>
    </row>
    <row r="1879" customHeight="1" spans="6:17">
      <c r="F1879" s="589"/>
      <c r="G1879" s="589"/>
      <c r="H1879" s="589"/>
      <c r="I1879" s="589"/>
      <c r="J1879" s="589"/>
      <c r="K1879" s="589"/>
      <c r="L1879" s="589"/>
      <c r="N1879" s="589"/>
      <c r="O1879" s="589"/>
      <c r="P1879" s="589"/>
      <c r="Q1879" s="589"/>
    </row>
    <row r="1880" customHeight="1" spans="6:17">
      <c r="F1880" s="589"/>
      <c r="G1880" s="589"/>
      <c r="H1880" s="589"/>
      <c r="I1880" s="589"/>
      <c r="J1880" s="589"/>
      <c r="K1880" s="589"/>
      <c r="L1880" s="589"/>
      <c r="N1880" s="589"/>
      <c r="O1880" s="589"/>
      <c r="P1880" s="589"/>
      <c r="Q1880" s="589"/>
    </row>
    <row r="1881" customHeight="1" spans="6:17">
      <c r="F1881" s="589"/>
      <c r="G1881" s="589"/>
      <c r="H1881" s="589"/>
      <c r="I1881" s="589"/>
      <c r="J1881" s="589"/>
      <c r="K1881" s="589"/>
      <c r="L1881" s="589"/>
      <c r="N1881" s="589"/>
      <c r="O1881" s="589"/>
      <c r="P1881" s="589"/>
      <c r="Q1881" s="589"/>
    </row>
    <row r="1882" customHeight="1" spans="6:17">
      <c r="F1882" s="589"/>
      <c r="G1882" s="589"/>
      <c r="H1882" s="589"/>
      <c r="I1882" s="589"/>
      <c r="J1882" s="589"/>
      <c r="K1882" s="589"/>
      <c r="L1882" s="589"/>
      <c r="N1882" s="589"/>
      <c r="O1882" s="589"/>
      <c r="P1882" s="589"/>
      <c r="Q1882" s="589"/>
    </row>
    <row r="1883" customHeight="1" spans="6:17">
      <c r="F1883" s="589"/>
      <c r="G1883" s="589"/>
      <c r="H1883" s="589"/>
      <c r="I1883" s="589"/>
      <c r="J1883" s="589"/>
      <c r="K1883" s="589"/>
      <c r="L1883" s="589"/>
      <c r="N1883" s="589"/>
      <c r="O1883" s="589"/>
      <c r="P1883" s="589"/>
      <c r="Q1883" s="589"/>
    </row>
    <row r="1884" customHeight="1" spans="6:17">
      <c r="F1884" s="589"/>
      <c r="G1884" s="589"/>
      <c r="H1884" s="589"/>
      <c r="I1884" s="589"/>
      <c r="J1884" s="589"/>
      <c r="K1884" s="589"/>
      <c r="L1884" s="589"/>
      <c r="N1884" s="589"/>
      <c r="O1884" s="589"/>
      <c r="P1884" s="589"/>
      <c r="Q1884" s="589"/>
    </row>
    <row r="1885" customHeight="1" spans="6:17">
      <c r="F1885" s="589"/>
      <c r="G1885" s="589"/>
      <c r="H1885" s="589"/>
      <c r="I1885" s="589"/>
      <c r="J1885" s="589"/>
      <c r="K1885" s="589"/>
      <c r="L1885" s="589"/>
      <c r="N1885" s="589"/>
      <c r="O1885" s="589"/>
      <c r="P1885" s="589"/>
      <c r="Q1885" s="589"/>
    </row>
    <row r="1886" customHeight="1" spans="6:17">
      <c r="F1886" s="589"/>
      <c r="G1886" s="589"/>
      <c r="H1886" s="589"/>
      <c r="I1886" s="589"/>
      <c r="J1886" s="589"/>
      <c r="K1886" s="589"/>
      <c r="L1886" s="589"/>
      <c r="N1886" s="589"/>
      <c r="O1886" s="589"/>
      <c r="P1886" s="589"/>
      <c r="Q1886" s="589"/>
    </row>
    <row r="1887" customHeight="1" spans="6:17">
      <c r="F1887" s="589"/>
      <c r="G1887" s="589"/>
      <c r="H1887" s="589"/>
      <c r="I1887" s="589"/>
      <c r="J1887" s="589"/>
      <c r="K1887" s="589"/>
      <c r="L1887" s="589"/>
      <c r="N1887" s="589"/>
      <c r="O1887" s="589"/>
      <c r="P1887" s="589"/>
      <c r="Q1887" s="589"/>
    </row>
    <row r="1888" customHeight="1" spans="6:17">
      <c r="F1888" s="589"/>
      <c r="G1888" s="589"/>
      <c r="H1888" s="589"/>
      <c r="I1888" s="589"/>
      <c r="J1888" s="589"/>
      <c r="K1888" s="589"/>
      <c r="L1888" s="589"/>
      <c r="N1888" s="589"/>
      <c r="O1888" s="589"/>
      <c r="P1888" s="589"/>
      <c r="Q1888" s="589"/>
    </row>
    <row r="1889" customHeight="1" spans="6:17">
      <c r="F1889" s="589"/>
      <c r="G1889" s="589"/>
      <c r="H1889" s="589"/>
      <c r="I1889" s="589"/>
      <c r="J1889" s="589"/>
      <c r="K1889" s="589"/>
      <c r="L1889" s="589"/>
      <c r="N1889" s="589"/>
      <c r="O1889" s="589"/>
      <c r="P1889" s="589"/>
      <c r="Q1889" s="589"/>
    </row>
    <row r="1890" customHeight="1" spans="6:17">
      <c r="F1890" s="589"/>
      <c r="G1890" s="589"/>
      <c r="H1890" s="589"/>
      <c r="I1890" s="589"/>
      <c r="J1890" s="589"/>
      <c r="K1890" s="589"/>
      <c r="L1890" s="589"/>
      <c r="N1890" s="589"/>
      <c r="O1890" s="589"/>
      <c r="P1890" s="589"/>
      <c r="Q1890" s="589"/>
    </row>
    <row r="1891" customHeight="1" spans="6:17">
      <c r="F1891" s="589"/>
      <c r="G1891" s="589"/>
      <c r="H1891" s="589"/>
      <c r="I1891" s="589"/>
      <c r="J1891" s="589"/>
      <c r="K1891" s="589"/>
      <c r="L1891" s="589"/>
      <c r="N1891" s="589"/>
      <c r="O1891" s="589"/>
      <c r="P1891" s="589"/>
      <c r="Q1891" s="589"/>
    </row>
    <row r="1892" customHeight="1" spans="6:17">
      <c r="F1892" s="589"/>
      <c r="G1892" s="589"/>
      <c r="H1892" s="589"/>
      <c r="I1892" s="589"/>
      <c r="J1892" s="589"/>
      <c r="K1892" s="589"/>
      <c r="L1892" s="589"/>
      <c r="N1892" s="589"/>
      <c r="O1892" s="589"/>
      <c r="P1892" s="589"/>
      <c r="Q1892" s="589"/>
    </row>
    <row r="1893" customHeight="1" spans="6:17">
      <c r="F1893" s="589"/>
      <c r="G1893" s="589"/>
      <c r="H1893" s="589"/>
      <c r="I1893" s="589"/>
      <c r="J1893" s="589"/>
      <c r="K1893" s="589"/>
      <c r="L1893" s="589"/>
      <c r="N1893" s="589"/>
      <c r="O1893" s="589"/>
      <c r="P1893" s="589"/>
      <c r="Q1893" s="589"/>
    </row>
    <row r="1894" customHeight="1" spans="6:17">
      <c r="F1894" s="589"/>
      <c r="G1894" s="589"/>
      <c r="H1894" s="589"/>
      <c r="I1894" s="589"/>
      <c r="J1894" s="589"/>
      <c r="K1894" s="589"/>
      <c r="L1894" s="589"/>
      <c r="N1894" s="589"/>
      <c r="O1894" s="589"/>
      <c r="P1894" s="589"/>
      <c r="Q1894" s="589"/>
    </row>
    <row r="1895" customHeight="1" spans="6:17">
      <c r="F1895" s="589"/>
      <c r="G1895" s="589"/>
      <c r="H1895" s="589"/>
      <c r="I1895" s="589"/>
      <c r="J1895" s="589"/>
      <c r="K1895" s="589"/>
      <c r="L1895" s="589"/>
      <c r="N1895" s="589"/>
      <c r="O1895" s="589"/>
      <c r="P1895" s="589"/>
      <c r="Q1895" s="589"/>
    </row>
    <row r="1896" customHeight="1" spans="6:17">
      <c r="F1896" s="589"/>
      <c r="G1896" s="589"/>
      <c r="H1896" s="589"/>
      <c r="I1896" s="589"/>
      <c r="J1896" s="589"/>
      <c r="K1896" s="589"/>
      <c r="L1896" s="589"/>
      <c r="N1896" s="589"/>
      <c r="O1896" s="589"/>
      <c r="P1896" s="589"/>
      <c r="Q1896" s="589"/>
    </row>
    <row r="1897" customHeight="1" spans="6:17">
      <c r="F1897" s="589"/>
      <c r="G1897" s="589"/>
      <c r="H1897" s="589"/>
      <c r="I1897" s="589"/>
      <c r="J1897" s="589"/>
      <c r="K1897" s="589"/>
      <c r="L1897" s="589"/>
      <c r="N1897" s="589"/>
      <c r="O1897" s="589"/>
      <c r="P1897" s="589"/>
      <c r="Q1897" s="589"/>
    </row>
    <row r="1898" customHeight="1" spans="6:17">
      <c r="F1898" s="589"/>
      <c r="G1898" s="589"/>
      <c r="H1898" s="589"/>
      <c r="I1898" s="589"/>
      <c r="J1898" s="589"/>
      <c r="K1898" s="589"/>
      <c r="L1898" s="589"/>
      <c r="N1898" s="589"/>
      <c r="O1898" s="589"/>
      <c r="P1898" s="589"/>
      <c r="Q1898" s="589"/>
    </row>
    <row r="1899" customHeight="1" spans="6:17">
      <c r="F1899" s="589"/>
      <c r="G1899" s="589"/>
      <c r="H1899" s="589"/>
      <c r="I1899" s="589"/>
      <c r="J1899" s="589"/>
      <c r="K1899" s="589"/>
      <c r="L1899" s="589"/>
      <c r="N1899" s="589"/>
      <c r="O1899" s="589"/>
      <c r="P1899" s="589"/>
      <c r="Q1899" s="589"/>
    </row>
    <row r="1900" customHeight="1" spans="6:17">
      <c r="F1900" s="589"/>
      <c r="G1900" s="589"/>
      <c r="H1900" s="589"/>
      <c r="I1900" s="589"/>
      <c r="J1900" s="589"/>
      <c r="K1900" s="589"/>
      <c r="L1900" s="589"/>
      <c r="N1900" s="589"/>
      <c r="O1900" s="589"/>
      <c r="P1900" s="589"/>
      <c r="Q1900" s="589"/>
    </row>
    <row r="1901" customHeight="1" spans="6:17">
      <c r="F1901" s="589"/>
      <c r="G1901" s="589"/>
      <c r="H1901" s="589"/>
      <c r="I1901" s="589"/>
      <c r="J1901" s="589"/>
      <c r="K1901" s="589"/>
      <c r="L1901" s="589"/>
      <c r="N1901" s="589"/>
      <c r="O1901" s="589"/>
      <c r="P1901" s="589"/>
      <c r="Q1901" s="589"/>
    </row>
    <row r="1902" customHeight="1" spans="6:17">
      <c r="F1902" s="589"/>
      <c r="G1902" s="589"/>
      <c r="H1902" s="589"/>
      <c r="I1902" s="589"/>
      <c r="J1902" s="589"/>
      <c r="K1902" s="589"/>
      <c r="L1902" s="589"/>
      <c r="N1902" s="589"/>
      <c r="O1902" s="589"/>
      <c r="P1902" s="589"/>
      <c r="Q1902" s="589"/>
    </row>
    <row r="1903" customHeight="1" spans="6:17">
      <c r="F1903" s="589"/>
      <c r="G1903" s="589"/>
      <c r="H1903" s="589"/>
      <c r="I1903" s="589"/>
      <c r="J1903" s="589"/>
      <c r="K1903" s="589"/>
      <c r="L1903" s="589"/>
      <c r="N1903" s="589"/>
      <c r="O1903" s="589"/>
      <c r="P1903" s="589"/>
      <c r="Q1903" s="589"/>
    </row>
    <row r="1904" customHeight="1" spans="6:17">
      <c r="F1904" s="589"/>
      <c r="G1904" s="589"/>
      <c r="H1904" s="589"/>
      <c r="I1904" s="589"/>
      <c r="J1904" s="589"/>
      <c r="K1904" s="589"/>
      <c r="L1904" s="589"/>
      <c r="N1904" s="589"/>
      <c r="O1904" s="589"/>
      <c r="P1904" s="589"/>
      <c r="Q1904" s="589"/>
    </row>
    <row r="1905" customHeight="1" spans="6:17">
      <c r="F1905" s="589"/>
      <c r="G1905" s="589"/>
      <c r="H1905" s="589"/>
      <c r="I1905" s="589"/>
      <c r="J1905" s="589"/>
      <c r="K1905" s="589"/>
      <c r="L1905" s="589"/>
      <c r="N1905" s="589"/>
      <c r="O1905" s="589"/>
      <c r="P1905" s="589"/>
      <c r="Q1905" s="589"/>
    </row>
    <row r="1906" customHeight="1" spans="6:17">
      <c r="F1906" s="589"/>
      <c r="G1906" s="589"/>
      <c r="H1906" s="589"/>
      <c r="I1906" s="589"/>
      <c r="J1906" s="589"/>
      <c r="K1906" s="589"/>
      <c r="L1906" s="589"/>
      <c r="N1906" s="589"/>
      <c r="O1906" s="589"/>
      <c r="P1906" s="589"/>
      <c r="Q1906" s="589"/>
    </row>
    <row r="1907" customHeight="1" spans="6:17">
      <c r="F1907" s="589"/>
      <c r="G1907" s="589"/>
      <c r="H1907" s="589"/>
      <c r="I1907" s="589"/>
      <c r="J1907" s="589"/>
      <c r="K1907" s="589"/>
      <c r="L1907" s="589"/>
      <c r="N1907" s="589"/>
      <c r="O1907" s="589"/>
      <c r="P1907" s="589"/>
      <c r="Q1907" s="589"/>
    </row>
    <row r="1908" customHeight="1" spans="6:17">
      <c r="F1908" s="589"/>
      <c r="G1908" s="589"/>
      <c r="H1908" s="589"/>
      <c r="I1908" s="589"/>
      <c r="J1908" s="589"/>
      <c r="K1908" s="589"/>
      <c r="L1908" s="589"/>
      <c r="N1908" s="589"/>
      <c r="O1908" s="589"/>
      <c r="P1908" s="589"/>
      <c r="Q1908" s="589"/>
    </row>
    <row r="1909" customHeight="1" spans="6:17">
      <c r="F1909" s="589"/>
      <c r="G1909" s="589"/>
      <c r="H1909" s="589"/>
      <c r="I1909" s="589"/>
      <c r="J1909" s="589"/>
      <c r="K1909" s="589"/>
      <c r="L1909" s="589"/>
      <c r="N1909" s="589"/>
      <c r="O1909" s="589"/>
      <c r="P1909" s="589"/>
      <c r="Q1909" s="589"/>
    </row>
    <row r="1910" customHeight="1" spans="6:17">
      <c r="F1910" s="589"/>
      <c r="G1910" s="589"/>
      <c r="H1910" s="589"/>
      <c r="I1910" s="589"/>
      <c r="J1910" s="589"/>
      <c r="K1910" s="589"/>
      <c r="L1910" s="589"/>
      <c r="N1910" s="589"/>
      <c r="O1910" s="589"/>
      <c r="P1910" s="589"/>
      <c r="Q1910" s="589"/>
    </row>
    <row r="1911" customHeight="1" spans="6:17">
      <c r="F1911" s="589"/>
      <c r="G1911" s="589"/>
      <c r="H1911" s="589"/>
      <c r="I1911" s="589"/>
      <c r="J1911" s="589"/>
      <c r="K1911" s="589"/>
      <c r="L1911" s="589"/>
      <c r="N1911" s="589"/>
      <c r="O1911" s="589"/>
      <c r="P1911" s="589"/>
      <c r="Q1911" s="589"/>
    </row>
    <row r="1912" customHeight="1" spans="6:17">
      <c r="F1912" s="589"/>
      <c r="G1912" s="589"/>
      <c r="H1912" s="589"/>
      <c r="I1912" s="589"/>
      <c r="J1912" s="589"/>
      <c r="K1912" s="589"/>
      <c r="L1912" s="589"/>
      <c r="N1912" s="589"/>
      <c r="O1912" s="589"/>
      <c r="P1912" s="589"/>
      <c r="Q1912" s="589"/>
    </row>
    <row r="1913" customHeight="1" spans="6:17">
      <c r="F1913" s="589"/>
      <c r="G1913" s="589"/>
      <c r="H1913" s="589"/>
      <c r="I1913" s="589"/>
      <c r="J1913" s="589"/>
      <c r="K1913" s="589"/>
      <c r="L1913" s="589"/>
      <c r="N1913" s="589"/>
      <c r="O1913" s="589"/>
      <c r="P1913" s="589"/>
      <c r="Q1913" s="589"/>
    </row>
    <row r="1914" customHeight="1" spans="6:17">
      <c r="F1914" s="589"/>
      <c r="G1914" s="589"/>
      <c r="H1914" s="589"/>
      <c r="I1914" s="589"/>
      <c r="J1914" s="589"/>
      <c r="K1914" s="589"/>
      <c r="L1914" s="589"/>
      <c r="N1914" s="589"/>
      <c r="O1914" s="589"/>
      <c r="P1914" s="589"/>
      <c r="Q1914" s="589"/>
    </row>
    <row r="1915" customHeight="1" spans="6:17">
      <c r="F1915" s="589"/>
      <c r="G1915" s="589"/>
      <c r="H1915" s="589"/>
      <c r="I1915" s="589"/>
      <c r="J1915" s="589"/>
      <c r="K1915" s="589"/>
      <c r="L1915" s="589"/>
      <c r="N1915" s="589"/>
      <c r="O1915" s="589"/>
      <c r="P1915" s="589"/>
      <c r="Q1915" s="589"/>
    </row>
    <row r="1916" customHeight="1" spans="6:17">
      <c r="F1916" s="589"/>
      <c r="G1916" s="589"/>
      <c r="H1916" s="589"/>
      <c r="I1916" s="589"/>
      <c r="J1916" s="589"/>
      <c r="K1916" s="589"/>
      <c r="L1916" s="589"/>
      <c r="N1916" s="589"/>
      <c r="O1916" s="589"/>
      <c r="P1916" s="589"/>
      <c r="Q1916" s="589"/>
    </row>
    <row r="1917" customHeight="1" spans="6:17">
      <c r="F1917" s="589"/>
      <c r="G1917" s="589"/>
      <c r="H1917" s="589"/>
      <c r="I1917" s="589"/>
      <c r="J1917" s="589"/>
      <c r="K1917" s="589"/>
      <c r="L1917" s="589"/>
      <c r="N1917" s="589"/>
      <c r="O1917" s="589"/>
      <c r="P1917" s="589"/>
      <c r="Q1917" s="589"/>
    </row>
    <row r="1918" customHeight="1" spans="6:17">
      <c r="F1918" s="589"/>
      <c r="G1918" s="589"/>
      <c r="H1918" s="589"/>
      <c r="I1918" s="589"/>
      <c r="J1918" s="589"/>
      <c r="K1918" s="589"/>
      <c r="L1918" s="589"/>
      <c r="N1918" s="589"/>
      <c r="O1918" s="589"/>
      <c r="P1918" s="589"/>
      <c r="Q1918" s="589"/>
    </row>
    <row r="1919" customHeight="1" spans="6:17">
      <c r="F1919" s="589"/>
      <c r="G1919" s="589"/>
      <c r="H1919" s="589"/>
      <c r="I1919" s="589"/>
      <c r="J1919" s="589"/>
      <c r="K1919" s="589"/>
      <c r="L1919" s="589"/>
      <c r="N1919" s="589"/>
      <c r="O1919" s="589"/>
      <c r="P1919" s="589"/>
      <c r="Q1919" s="589"/>
    </row>
    <row r="1920" customHeight="1" spans="6:17">
      <c r="F1920" s="589"/>
      <c r="G1920" s="589"/>
      <c r="H1920" s="589"/>
      <c r="I1920" s="589"/>
      <c r="J1920" s="589"/>
      <c r="K1920" s="589"/>
      <c r="L1920" s="589"/>
      <c r="N1920" s="589"/>
      <c r="O1920" s="589"/>
      <c r="P1920" s="589"/>
      <c r="Q1920" s="589"/>
    </row>
    <row r="1921" customHeight="1" spans="6:17">
      <c r="F1921" s="589"/>
      <c r="G1921" s="589"/>
      <c r="H1921" s="589"/>
      <c r="I1921" s="589"/>
      <c r="J1921" s="589"/>
      <c r="K1921" s="589"/>
      <c r="L1921" s="589"/>
      <c r="N1921" s="589"/>
      <c r="O1921" s="589"/>
      <c r="P1921" s="589"/>
      <c r="Q1921" s="589"/>
    </row>
    <row r="1922" customHeight="1" spans="6:17">
      <c r="F1922" s="589"/>
      <c r="G1922" s="589"/>
      <c r="H1922" s="589"/>
      <c r="I1922" s="589"/>
      <c r="J1922" s="589"/>
      <c r="K1922" s="589"/>
      <c r="L1922" s="589"/>
      <c r="N1922" s="589"/>
      <c r="O1922" s="589"/>
      <c r="P1922" s="589"/>
      <c r="Q1922" s="589"/>
    </row>
    <row r="1923" customHeight="1" spans="6:17">
      <c r="F1923" s="589"/>
      <c r="G1923" s="589"/>
      <c r="H1923" s="589"/>
      <c r="I1923" s="589"/>
      <c r="J1923" s="589"/>
      <c r="K1923" s="589"/>
      <c r="L1923" s="589"/>
      <c r="N1923" s="589"/>
      <c r="O1923" s="589"/>
      <c r="P1923" s="589"/>
      <c r="Q1923" s="589"/>
    </row>
    <row r="1924" customHeight="1" spans="6:17">
      <c r="F1924" s="589"/>
      <c r="G1924" s="589"/>
      <c r="H1924" s="589"/>
      <c r="I1924" s="589"/>
      <c r="J1924" s="589"/>
      <c r="K1924" s="589"/>
      <c r="L1924" s="589"/>
      <c r="N1924" s="589"/>
      <c r="O1924" s="589"/>
      <c r="P1924" s="589"/>
      <c r="Q1924" s="589"/>
    </row>
    <row r="1925" customHeight="1" spans="6:17">
      <c r="F1925" s="589"/>
      <c r="G1925" s="589"/>
      <c r="H1925" s="589"/>
      <c r="I1925" s="589"/>
      <c r="J1925" s="589"/>
      <c r="K1925" s="589"/>
      <c r="L1925" s="589"/>
      <c r="N1925" s="589"/>
      <c r="O1925" s="589"/>
      <c r="P1925" s="589"/>
      <c r="Q1925" s="589"/>
    </row>
    <row r="1926" customHeight="1" spans="6:17">
      <c r="F1926" s="589"/>
      <c r="G1926" s="589"/>
      <c r="H1926" s="589"/>
      <c r="I1926" s="589"/>
      <c r="J1926" s="589"/>
      <c r="K1926" s="589"/>
      <c r="L1926" s="589"/>
      <c r="N1926" s="589"/>
      <c r="O1926" s="589"/>
      <c r="P1926" s="589"/>
      <c r="Q1926" s="589"/>
    </row>
    <row r="1927" customHeight="1" spans="6:17">
      <c r="F1927" s="589"/>
      <c r="G1927" s="589"/>
      <c r="H1927" s="589"/>
      <c r="I1927" s="589"/>
      <c r="J1927" s="589"/>
      <c r="K1927" s="589"/>
      <c r="L1927" s="589"/>
      <c r="N1927" s="589"/>
      <c r="O1927" s="589"/>
      <c r="P1927" s="589"/>
      <c r="Q1927" s="589"/>
    </row>
    <row r="1928" customHeight="1" spans="6:17">
      <c r="F1928" s="589"/>
      <c r="G1928" s="589"/>
      <c r="H1928" s="589"/>
      <c r="I1928" s="589"/>
      <c r="J1928" s="589"/>
      <c r="K1928" s="589"/>
      <c r="L1928" s="589"/>
      <c r="N1928" s="589"/>
      <c r="O1928" s="589"/>
      <c r="P1928" s="589"/>
      <c r="Q1928" s="589"/>
    </row>
    <row r="1929" customHeight="1" spans="6:17">
      <c r="F1929" s="589"/>
      <c r="G1929" s="589"/>
      <c r="H1929" s="589"/>
      <c r="I1929" s="589"/>
      <c r="J1929" s="589"/>
      <c r="K1929" s="589"/>
      <c r="L1929" s="589"/>
      <c r="N1929" s="589"/>
      <c r="O1929" s="589"/>
      <c r="P1929" s="589"/>
      <c r="Q1929" s="589"/>
    </row>
    <row r="1930" customHeight="1" spans="6:17">
      <c r="F1930" s="589"/>
      <c r="G1930" s="589"/>
      <c r="H1930" s="589"/>
      <c r="I1930" s="589"/>
      <c r="J1930" s="589"/>
      <c r="K1930" s="589"/>
      <c r="L1930" s="589"/>
      <c r="N1930" s="589"/>
      <c r="O1930" s="589"/>
      <c r="P1930" s="589"/>
      <c r="Q1930" s="589"/>
    </row>
    <row r="1931" customHeight="1" spans="6:17">
      <c r="F1931" s="589"/>
      <c r="G1931" s="589"/>
      <c r="H1931" s="589"/>
      <c r="I1931" s="589"/>
      <c r="J1931" s="589"/>
      <c r="K1931" s="589"/>
      <c r="L1931" s="589"/>
      <c r="N1931" s="589"/>
      <c r="O1931" s="589"/>
      <c r="P1931" s="589"/>
      <c r="Q1931" s="589"/>
    </row>
    <row r="1932" customHeight="1" spans="6:17">
      <c r="F1932" s="589"/>
      <c r="G1932" s="589"/>
      <c r="H1932" s="589"/>
      <c r="I1932" s="589"/>
      <c r="J1932" s="589"/>
      <c r="K1932" s="589"/>
      <c r="L1932" s="589"/>
      <c r="N1932" s="589"/>
      <c r="O1932" s="589"/>
      <c r="P1932" s="589"/>
      <c r="Q1932" s="589"/>
    </row>
    <row r="1933" customHeight="1" spans="6:17">
      <c r="F1933" s="589"/>
      <c r="G1933" s="589"/>
      <c r="H1933" s="589"/>
      <c r="I1933" s="589"/>
      <c r="J1933" s="589"/>
      <c r="K1933" s="589"/>
      <c r="L1933" s="589"/>
      <c r="N1933" s="589"/>
      <c r="O1933" s="589"/>
      <c r="P1933" s="589"/>
      <c r="Q1933" s="589"/>
    </row>
    <row r="1934" customHeight="1" spans="6:17">
      <c r="F1934" s="589"/>
      <c r="G1934" s="589"/>
      <c r="H1934" s="589"/>
      <c r="I1934" s="589"/>
      <c r="J1934" s="589"/>
      <c r="K1934" s="589"/>
      <c r="L1934" s="589"/>
      <c r="N1934" s="589"/>
      <c r="O1934" s="589"/>
      <c r="P1934" s="589"/>
      <c r="Q1934" s="589"/>
    </row>
    <row r="1935" customHeight="1" spans="6:17">
      <c r="F1935" s="589"/>
      <c r="G1935" s="589"/>
      <c r="H1935" s="589"/>
      <c r="I1935" s="589"/>
      <c r="J1935" s="589"/>
      <c r="K1935" s="589"/>
      <c r="L1935" s="589"/>
      <c r="N1935" s="589"/>
      <c r="O1935" s="589"/>
      <c r="P1935" s="589"/>
      <c r="Q1935" s="589"/>
    </row>
    <row r="1936" customHeight="1" spans="6:17">
      <c r="F1936" s="589"/>
      <c r="G1936" s="589"/>
      <c r="H1936" s="589"/>
      <c r="I1936" s="589"/>
      <c r="J1936" s="589"/>
      <c r="K1936" s="589"/>
      <c r="L1936" s="589"/>
      <c r="N1936" s="589"/>
      <c r="O1936" s="589"/>
      <c r="P1936" s="589"/>
      <c r="Q1936" s="589"/>
    </row>
    <row r="1937" customHeight="1" spans="6:17">
      <c r="F1937" s="589"/>
      <c r="G1937" s="589"/>
      <c r="H1937" s="589"/>
      <c r="I1937" s="589"/>
      <c r="J1937" s="589"/>
      <c r="K1937" s="589"/>
      <c r="L1937" s="589"/>
      <c r="N1937" s="589"/>
      <c r="O1937" s="589"/>
      <c r="P1937" s="589"/>
      <c r="Q1937" s="589"/>
    </row>
    <row r="1938" customHeight="1" spans="6:17">
      <c r="F1938" s="589"/>
      <c r="G1938" s="589"/>
      <c r="H1938" s="589"/>
      <c r="I1938" s="589"/>
      <c r="J1938" s="589"/>
      <c r="K1938" s="589"/>
      <c r="L1938" s="589"/>
      <c r="N1938" s="589"/>
      <c r="O1938" s="589"/>
      <c r="P1938" s="589"/>
      <c r="Q1938" s="589"/>
    </row>
    <row r="1939" customHeight="1" spans="6:17">
      <c r="F1939" s="589"/>
      <c r="G1939" s="589"/>
      <c r="H1939" s="589"/>
      <c r="I1939" s="589"/>
      <c r="J1939" s="589"/>
      <c r="K1939" s="589"/>
      <c r="L1939" s="589"/>
      <c r="N1939" s="589"/>
      <c r="O1939" s="589"/>
      <c r="P1939" s="589"/>
      <c r="Q1939" s="589"/>
    </row>
    <row r="1940" customHeight="1" spans="6:17">
      <c r="F1940" s="589"/>
      <c r="G1940" s="589"/>
      <c r="H1940" s="589"/>
      <c r="I1940" s="589"/>
      <c r="J1940" s="589"/>
      <c r="K1940" s="589"/>
      <c r="L1940" s="589"/>
      <c r="N1940" s="589"/>
      <c r="O1940" s="589"/>
      <c r="P1940" s="589"/>
      <c r="Q1940" s="589"/>
    </row>
    <row r="1941" customHeight="1" spans="6:17">
      <c r="F1941" s="589"/>
      <c r="G1941" s="589"/>
      <c r="H1941" s="589"/>
      <c r="I1941" s="589"/>
      <c r="J1941" s="589"/>
      <c r="K1941" s="589"/>
      <c r="L1941" s="589"/>
      <c r="N1941" s="589"/>
      <c r="O1941" s="589"/>
      <c r="P1941" s="589"/>
      <c r="Q1941" s="589"/>
    </row>
    <row r="1942" customHeight="1" spans="6:17">
      <c r="F1942" s="589"/>
      <c r="G1942" s="589"/>
      <c r="H1942" s="589"/>
      <c r="I1942" s="589"/>
      <c r="J1942" s="589"/>
      <c r="K1942" s="589"/>
      <c r="L1942" s="589"/>
      <c r="N1942" s="589"/>
      <c r="O1942" s="589"/>
      <c r="P1942" s="589"/>
      <c r="Q1942" s="589"/>
    </row>
    <row r="1943" customHeight="1" spans="6:17">
      <c r="F1943" s="589"/>
      <c r="G1943" s="589"/>
      <c r="H1943" s="589"/>
      <c r="I1943" s="589"/>
      <c r="J1943" s="589"/>
      <c r="K1943" s="589"/>
      <c r="L1943" s="589"/>
      <c r="N1943" s="589"/>
      <c r="O1943" s="589"/>
      <c r="P1943" s="589"/>
      <c r="Q1943" s="589"/>
    </row>
    <row r="1944" customHeight="1" spans="6:17">
      <c r="F1944" s="589"/>
      <c r="G1944" s="589"/>
      <c r="H1944" s="589"/>
      <c r="I1944" s="589"/>
      <c r="J1944" s="589"/>
      <c r="K1944" s="589"/>
      <c r="L1944" s="589"/>
      <c r="N1944" s="589"/>
      <c r="O1944" s="589"/>
      <c r="P1944" s="589"/>
      <c r="Q1944" s="589"/>
    </row>
    <row r="1945" customHeight="1" spans="6:17">
      <c r="F1945" s="589"/>
      <c r="G1945" s="589"/>
      <c r="H1945" s="589"/>
      <c r="I1945" s="589"/>
      <c r="J1945" s="589"/>
      <c r="K1945" s="589"/>
      <c r="L1945" s="589"/>
      <c r="N1945" s="589"/>
      <c r="O1945" s="589"/>
      <c r="P1945" s="589"/>
      <c r="Q1945" s="589"/>
    </row>
    <row r="1946" customHeight="1" spans="6:17">
      <c r="F1946" s="589"/>
      <c r="G1946" s="589"/>
      <c r="H1946" s="589"/>
      <c r="I1946" s="589"/>
      <c r="J1946" s="589"/>
      <c r="K1946" s="589"/>
      <c r="L1946" s="589"/>
      <c r="N1946" s="589"/>
      <c r="O1946" s="589"/>
      <c r="P1946" s="589"/>
      <c r="Q1946" s="589"/>
    </row>
    <row r="1947" customHeight="1" spans="6:17">
      <c r="F1947" s="589"/>
      <c r="G1947" s="589"/>
      <c r="H1947" s="589"/>
      <c r="I1947" s="589"/>
      <c r="J1947" s="589"/>
      <c r="K1947" s="589"/>
      <c r="L1947" s="589"/>
      <c r="N1947" s="589"/>
      <c r="O1947" s="589"/>
      <c r="P1947" s="589"/>
      <c r="Q1947" s="589"/>
    </row>
    <row r="1948" customHeight="1" spans="6:17">
      <c r="F1948" s="589"/>
      <c r="G1948" s="589"/>
      <c r="H1948" s="589"/>
      <c r="I1948" s="589"/>
      <c r="J1948" s="589"/>
      <c r="K1948" s="589"/>
      <c r="L1948" s="589"/>
      <c r="N1948" s="589"/>
      <c r="O1948" s="589"/>
      <c r="P1948" s="589"/>
      <c r="Q1948" s="589"/>
    </row>
    <row r="1949" customHeight="1" spans="6:17">
      <c r="F1949" s="589"/>
      <c r="G1949" s="589"/>
      <c r="H1949" s="589"/>
      <c r="I1949" s="589"/>
      <c r="J1949" s="589"/>
      <c r="K1949" s="589"/>
      <c r="L1949" s="589"/>
      <c r="N1949" s="589"/>
      <c r="O1949" s="589"/>
      <c r="P1949" s="589"/>
      <c r="Q1949" s="589"/>
    </row>
    <row r="1950" customHeight="1" spans="6:17">
      <c r="F1950" s="589"/>
      <c r="G1950" s="589"/>
      <c r="H1950" s="589"/>
      <c r="I1950" s="589"/>
      <c r="J1950" s="589"/>
      <c r="K1950" s="589"/>
      <c r="L1950" s="589"/>
      <c r="N1950" s="589"/>
      <c r="O1950" s="589"/>
      <c r="P1950" s="589"/>
      <c r="Q1950" s="589"/>
    </row>
    <row r="1951" customHeight="1" spans="6:17">
      <c r="F1951" s="589"/>
      <c r="G1951" s="589"/>
      <c r="H1951" s="589"/>
      <c r="I1951" s="589"/>
      <c r="J1951" s="589"/>
      <c r="K1951" s="589"/>
      <c r="L1951" s="589"/>
      <c r="N1951" s="589"/>
      <c r="O1951" s="589"/>
      <c r="P1951" s="589"/>
      <c r="Q1951" s="589"/>
    </row>
    <row r="1952" customHeight="1" spans="6:17">
      <c r="F1952" s="589"/>
      <c r="G1952" s="589"/>
      <c r="H1952" s="589"/>
      <c r="I1952" s="589"/>
      <c r="J1952" s="589"/>
      <c r="K1952" s="589"/>
      <c r="L1952" s="589"/>
      <c r="N1952" s="589"/>
      <c r="O1952" s="589"/>
      <c r="P1952" s="589"/>
      <c r="Q1952" s="589"/>
    </row>
    <row r="1953" customHeight="1" spans="6:17">
      <c r="F1953" s="589"/>
      <c r="G1953" s="589"/>
      <c r="H1953" s="589"/>
      <c r="I1953" s="589"/>
      <c r="J1953" s="589"/>
      <c r="K1953" s="589"/>
      <c r="L1953" s="589"/>
      <c r="N1953" s="589"/>
      <c r="O1953" s="589"/>
      <c r="P1953" s="589"/>
      <c r="Q1953" s="589"/>
    </row>
    <row r="1954" customHeight="1" spans="6:17">
      <c r="F1954" s="589"/>
      <c r="G1954" s="589"/>
      <c r="H1954" s="589"/>
      <c r="I1954" s="589"/>
      <c r="J1954" s="589"/>
      <c r="K1954" s="589"/>
      <c r="L1954" s="589"/>
      <c r="N1954" s="589"/>
      <c r="O1954" s="589"/>
      <c r="P1954" s="589"/>
      <c r="Q1954" s="589"/>
    </row>
    <row r="1955" customHeight="1" spans="6:17">
      <c r="F1955" s="589"/>
      <c r="G1955" s="589"/>
      <c r="H1955" s="589"/>
      <c r="I1955" s="589"/>
      <c r="J1955" s="589"/>
      <c r="K1955" s="589"/>
      <c r="L1955" s="589"/>
      <c r="N1955" s="589"/>
      <c r="O1955" s="589"/>
      <c r="P1955" s="589"/>
      <c r="Q1955" s="589"/>
    </row>
    <row r="1956" customHeight="1" spans="6:17">
      <c r="F1956" s="589"/>
      <c r="G1956" s="589"/>
      <c r="H1956" s="589"/>
      <c r="I1956" s="589"/>
      <c r="J1956" s="589"/>
      <c r="K1956" s="589"/>
      <c r="L1956" s="589"/>
      <c r="N1956" s="589"/>
      <c r="O1956" s="589"/>
      <c r="P1956" s="589"/>
      <c r="Q1956" s="589"/>
    </row>
    <row r="1957" customHeight="1" spans="6:17">
      <c r="F1957" s="589"/>
      <c r="G1957" s="589"/>
      <c r="H1957" s="589"/>
      <c r="I1957" s="589"/>
      <c r="J1957" s="589"/>
      <c r="K1957" s="589"/>
      <c r="L1957" s="589"/>
      <c r="N1957" s="589"/>
      <c r="O1957" s="589"/>
      <c r="P1957" s="589"/>
      <c r="Q1957" s="589"/>
    </row>
    <row r="1958" customHeight="1" spans="6:17">
      <c r="F1958" s="589"/>
      <c r="G1958" s="589"/>
      <c r="H1958" s="589"/>
      <c r="I1958" s="589"/>
      <c r="J1958" s="589"/>
      <c r="K1958" s="589"/>
      <c r="L1958" s="589"/>
      <c r="N1958" s="589"/>
      <c r="O1958" s="589"/>
      <c r="P1958" s="589"/>
      <c r="Q1958" s="589"/>
    </row>
    <row r="1959" customHeight="1" spans="6:17">
      <c r="F1959" s="589"/>
      <c r="G1959" s="589"/>
      <c r="H1959" s="589"/>
      <c r="I1959" s="589"/>
      <c r="J1959" s="589"/>
      <c r="K1959" s="589"/>
      <c r="L1959" s="589"/>
      <c r="N1959" s="589"/>
      <c r="O1959" s="589"/>
      <c r="P1959" s="589"/>
      <c r="Q1959" s="589"/>
    </row>
    <row r="1960" customHeight="1" spans="6:17">
      <c r="F1960" s="589"/>
      <c r="G1960" s="589"/>
      <c r="H1960" s="589"/>
      <c r="I1960" s="589"/>
      <c r="J1960" s="589"/>
      <c r="K1960" s="589"/>
      <c r="L1960" s="589"/>
      <c r="N1960" s="589"/>
      <c r="O1960" s="589"/>
      <c r="P1960" s="589"/>
      <c r="Q1960" s="589"/>
    </row>
    <row r="1961" customHeight="1" spans="6:17">
      <c r="F1961" s="589"/>
      <c r="G1961" s="589"/>
      <c r="H1961" s="589"/>
      <c r="I1961" s="589"/>
      <c r="J1961" s="589"/>
      <c r="K1961" s="589"/>
      <c r="L1961" s="589"/>
      <c r="N1961" s="589"/>
      <c r="O1961" s="589"/>
      <c r="P1961" s="589"/>
      <c r="Q1961" s="589"/>
    </row>
    <row r="1962" customHeight="1" spans="6:17">
      <c r="F1962" s="589"/>
      <c r="G1962" s="589"/>
      <c r="H1962" s="589"/>
      <c r="I1962" s="589"/>
      <c r="J1962" s="589"/>
      <c r="K1962" s="589"/>
      <c r="L1962" s="589"/>
      <c r="N1962" s="589"/>
      <c r="O1962" s="589"/>
      <c r="P1962" s="589"/>
      <c r="Q1962" s="589"/>
    </row>
    <row r="1963" customHeight="1" spans="6:17">
      <c r="F1963" s="589"/>
      <c r="G1963" s="589"/>
      <c r="H1963" s="589"/>
      <c r="I1963" s="589"/>
      <c r="J1963" s="589"/>
      <c r="K1963" s="589"/>
      <c r="L1963" s="589"/>
      <c r="N1963" s="589"/>
      <c r="O1963" s="589"/>
      <c r="P1963" s="589"/>
      <c r="Q1963" s="589"/>
    </row>
    <row r="1964" customHeight="1" spans="6:17">
      <c r="F1964" s="589"/>
      <c r="G1964" s="589"/>
      <c r="H1964" s="589"/>
      <c r="I1964" s="589"/>
      <c r="J1964" s="589"/>
      <c r="K1964" s="589"/>
      <c r="L1964" s="589"/>
      <c r="N1964" s="589"/>
      <c r="O1964" s="589"/>
      <c r="P1964" s="589"/>
      <c r="Q1964" s="589"/>
    </row>
    <row r="1965" customHeight="1" spans="6:17">
      <c r="F1965" s="589"/>
      <c r="G1965" s="589"/>
      <c r="H1965" s="589"/>
      <c r="I1965" s="589"/>
      <c r="J1965" s="589"/>
      <c r="K1965" s="589"/>
      <c r="L1965" s="589"/>
      <c r="N1965" s="589"/>
      <c r="O1965" s="589"/>
      <c r="P1965" s="589"/>
      <c r="Q1965" s="589"/>
    </row>
    <row r="1966" customHeight="1" spans="6:17">
      <c r="F1966" s="589"/>
      <c r="G1966" s="589"/>
      <c r="H1966" s="589"/>
      <c r="I1966" s="589"/>
      <c r="J1966" s="589"/>
      <c r="K1966" s="589"/>
      <c r="L1966" s="589"/>
      <c r="N1966" s="589"/>
      <c r="O1966" s="589"/>
      <c r="P1966" s="589"/>
      <c r="Q1966" s="589"/>
    </row>
    <row r="1967" customHeight="1" spans="6:17">
      <c r="F1967" s="589"/>
      <c r="G1967" s="589"/>
      <c r="H1967" s="589"/>
      <c r="I1967" s="589"/>
      <c r="J1967" s="589"/>
      <c r="K1967" s="589"/>
      <c r="L1967" s="589"/>
      <c r="N1967" s="589"/>
      <c r="O1967" s="589"/>
      <c r="P1967" s="589"/>
      <c r="Q1967" s="589"/>
    </row>
    <row r="1968" customHeight="1" spans="6:17">
      <c r="F1968" s="589"/>
      <c r="G1968" s="589"/>
      <c r="H1968" s="589"/>
      <c r="I1968" s="589"/>
      <c r="J1968" s="589"/>
      <c r="K1968" s="589"/>
      <c r="L1968" s="589"/>
      <c r="N1968" s="589"/>
      <c r="O1968" s="589"/>
      <c r="P1968" s="589"/>
      <c r="Q1968" s="589"/>
    </row>
    <row r="1969" customHeight="1" spans="6:17">
      <c r="F1969" s="589"/>
      <c r="G1969" s="589"/>
      <c r="H1969" s="589"/>
      <c r="I1969" s="589"/>
      <c r="J1969" s="589"/>
      <c r="K1969" s="589"/>
      <c r="L1969" s="589"/>
      <c r="N1969" s="589"/>
      <c r="O1969" s="589"/>
      <c r="P1969" s="589"/>
      <c r="Q1969" s="589"/>
    </row>
    <row r="1970" customHeight="1" spans="6:17">
      <c r="F1970" s="589"/>
      <c r="G1970" s="589"/>
      <c r="H1970" s="589"/>
      <c r="I1970" s="589"/>
      <c r="J1970" s="589"/>
      <c r="K1970" s="589"/>
      <c r="L1970" s="589"/>
      <c r="N1970" s="589"/>
      <c r="O1970" s="589"/>
      <c r="P1970" s="589"/>
      <c r="Q1970" s="589"/>
    </row>
    <row r="1971" customHeight="1" spans="6:17">
      <c r="F1971" s="589"/>
      <c r="G1971" s="589"/>
      <c r="H1971" s="589"/>
      <c r="I1971" s="589"/>
      <c r="J1971" s="589"/>
      <c r="K1971" s="589"/>
      <c r="L1971" s="589"/>
      <c r="N1971" s="589"/>
      <c r="O1971" s="589"/>
      <c r="P1971" s="589"/>
      <c r="Q1971" s="589"/>
    </row>
    <row r="1972" customHeight="1" spans="6:17">
      <c r="F1972" s="589"/>
      <c r="G1972" s="589"/>
      <c r="H1972" s="589"/>
      <c r="I1972" s="589"/>
      <c r="J1972" s="589"/>
      <c r="K1972" s="589"/>
      <c r="L1972" s="589"/>
      <c r="N1972" s="589"/>
      <c r="O1972" s="589"/>
      <c r="P1972" s="589"/>
      <c r="Q1972" s="589"/>
    </row>
    <row r="1973" customHeight="1" spans="6:17">
      <c r="F1973" s="589"/>
      <c r="G1973" s="589"/>
      <c r="H1973" s="589"/>
      <c r="I1973" s="589"/>
      <c r="J1973" s="589"/>
      <c r="K1973" s="589"/>
      <c r="L1973" s="589"/>
      <c r="N1973" s="589"/>
      <c r="O1973" s="589"/>
      <c r="P1973" s="589"/>
      <c r="Q1973" s="589"/>
    </row>
    <row r="1974" customHeight="1" spans="6:17">
      <c r="F1974" s="589"/>
      <c r="G1974" s="589"/>
      <c r="H1974" s="589"/>
      <c r="I1974" s="589"/>
      <c r="J1974" s="589"/>
      <c r="K1974" s="589"/>
      <c r="L1974" s="589"/>
      <c r="N1974" s="589"/>
      <c r="O1974" s="589"/>
      <c r="P1974" s="589"/>
      <c r="Q1974" s="589"/>
    </row>
    <row r="1975" customHeight="1" spans="6:17">
      <c r="F1975" s="589"/>
      <c r="G1975" s="589"/>
      <c r="H1975" s="589"/>
      <c r="I1975" s="589"/>
      <c r="J1975" s="589"/>
      <c r="K1975" s="589"/>
      <c r="L1975" s="589"/>
      <c r="N1975" s="589"/>
      <c r="O1975" s="589"/>
      <c r="P1975" s="589"/>
      <c r="Q1975" s="589"/>
    </row>
    <row r="1976" customHeight="1" spans="6:17">
      <c r="F1976" s="589"/>
      <c r="G1976" s="589"/>
      <c r="H1976" s="589"/>
      <c r="I1976" s="589"/>
      <c r="J1976" s="589"/>
      <c r="K1976" s="589"/>
      <c r="L1976" s="589"/>
      <c r="N1976" s="589"/>
      <c r="O1976" s="589"/>
      <c r="P1976" s="589"/>
      <c r="Q1976" s="589"/>
    </row>
    <row r="1977" customHeight="1" spans="6:17">
      <c r="F1977" s="589"/>
      <c r="G1977" s="589"/>
      <c r="H1977" s="589"/>
      <c r="I1977" s="589"/>
      <c r="J1977" s="589"/>
      <c r="K1977" s="589"/>
      <c r="L1977" s="589"/>
      <c r="N1977" s="589"/>
      <c r="O1977" s="589"/>
      <c r="P1977" s="589"/>
      <c r="Q1977" s="589"/>
    </row>
    <row r="1978" customHeight="1" spans="6:17">
      <c r="F1978" s="589"/>
      <c r="G1978" s="589"/>
      <c r="H1978" s="589"/>
      <c r="I1978" s="589"/>
      <c r="J1978" s="589"/>
      <c r="K1978" s="589"/>
      <c r="L1978" s="589"/>
      <c r="N1978" s="589"/>
      <c r="O1978" s="589"/>
      <c r="P1978" s="589"/>
      <c r="Q1978" s="589"/>
    </row>
    <row r="1979" customHeight="1" spans="6:17">
      <c r="F1979" s="589"/>
      <c r="G1979" s="589"/>
      <c r="H1979" s="589"/>
      <c r="I1979" s="589"/>
      <c r="J1979" s="589"/>
      <c r="K1979" s="589"/>
      <c r="L1979" s="589"/>
      <c r="N1979" s="589"/>
      <c r="O1979" s="589"/>
      <c r="P1979" s="589"/>
      <c r="Q1979" s="589"/>
    </row>
    <row r="1980" customHeight="1" spans="6:17">
      <c r="F1980" s="589"/>
      <c r="G1980" s="589"/>
      <c r="H1980" s="589"/>
      <c r="I1980" s="589"/>
      <c r="J1980" s="589"/>
      <c r="K1980" s="589"/>
      <c r="L1980" s="589"/>
      <c r="N1980" s="589"/>
      <c r="O1980" s="589"/>
      <c r="P1980" s="589"/>
      <c r="Q1980" s="589"/>
    </row>
    <row r="1981" customHeight="1" spans="6:17">
      <c r="F1981" s="589"/>
      <c r="G1981" s="589"/>
      <c r="H1981" s="589"/>
      <c r="I1981" s="589"/>
      <c r="J1981" s="589"/>
      <c r="K1981" s="589"/>
      <c r="L1981" s="589"/>
      <c r="N1981" s="589"/>
      <c r="O1981" s="589"/>
      <c r="P1981" s="589"/>
      <c r="Q1981" s="589"/>
    </row>
    <row r="1982" customHeight="1" spans="6:17">
      <c r="F1982" s="589"/>
      <c r="G1982" s="589"/>
      <c r="H1982" s="589"/>
      <c r="I1982" s="589"/>
      <c r="J1982" s="589"/>
      <c r="K1982" s="589"/>
      <c r="L1982" s="589"/>
      <c r="N1982" s="589"/>
      <c r="O1982" s="589"/>
      <c r="P1982" s="589"/>
      <c r="Q1982" s="589"/>
    </row>
    <row r="1983" customHeight="1" spans="6:17">
      <c r="F1983" s="589"/>
      <c r="G1983" s="589"/>
      <c r="H1983" s="589"/>
      <c r="I1983" s="589"/>
      <c r="J1983" s="589"/>
      <c r="K1983" s="589"/>
      <c r="L1983" s="589"/>
      <c r="N1983" s="589"/>
      <c r="O1983" s="589"/>
      <c r="P1983" s="589"/>
      <c r="Q1983" s="589"/>
    </row>
    <row r="1984" customHeight="1" spans="6:17">
      <c r="F1984" s="589"/>
      <c r="G1984" s="589"/>
      <c r="H1984" s="589"/>
      <c r="I1984" s="589"/>
      <c r="J1984" s="589"/>
      <c r="K1984" s="589"/>
      <c r="L1984" s="589"/>
      <c r="N1984" s="589"/>
      <c r="O1984" s="589"/>
      <c r="P1984" s="589"/>
      <c r="Q1984" s="589"/>
    </row>
    <row r="1985" customHeight="1" spans="6:17">
      <c r="F1985" s="589"/>
      <c r="G1985" s="589"/>
      <c r="H1985" s="589"/>
      <c r="I1985" s="589"/>
      <c r="J1985" s="589"/>
      <c r="K1985" s="589"/>
      <c r="L1985" s="589"/>
      <c r="N1985" s="589"/>
      <c r="O1985" s="589"/>
      <c r="P1985" s="589"/>
      <c r="Q1985" s="589"/>
    </row>
    <row r="1986" customHeight="1" spans="6:17">
      <c r="F1986" s="589"/>
      <c r="G1986" s="589"/>
      <c r="H1986" s="589"/>
      <c r="I1986" s="589"/>
      <c r="J1986" s="589"/>
      <c r="K1986" s="589"/>
      <c r="L1986" s="589"/>
      <c r="N1986" s="589"/>
      <c r="O1986" s="589"/>
      <c r="P1986" s="589"/>
      <c r="Q1986" s="589"/>
    </row>
    <row r="1987" customHeight="1" spans="6:17">
      <c r="F1987" s="589"/>
      <c r="G1987" s="589"/>
      <c r="H1987" s="589"/>
      <c r="I1987" s="589"/>
      <c r="J1987" s="589"/>
      <c r="K1987" s="589"/>
      <c r="L1987" s="589"/>
      <c r="N1987" s="589"/>
      <c r="O1987" s="589"/>
      <c r="P1987" s="589"/>
      <c r="Q1987" s="589"/>
    </row>
    <row r="1988" customHeight="1" spans="6:17">
      <c r="F1988" s="589"/>
      <c r="G1988" s="589"/>
      <c r="H1988" s="589"/>
      <c r="I1988" s="589"/>
      <c r="J1988" s="589"/>
      <c r="K1988" s="589"/>
      <c r="L1988" s="589"/>
      <c r="N1988" s="589"/>
      <c r="O1988" s="589"/>
      <c r="P1988" s="589"/>
      <c r="Q1988" s="589"/>
    </row>
    <row r="1989" customHeight="1" spans="6:17">
      <c r="F1989" s="589"/>
      <c r="G1989" s="589"/>
      <c r="H1989" s="589"/>
      <c r="I1989" s="589"/>
      <c r="J1989" s="589"/>
      <c r="K1989" s="589"/>
      <c r="L1989" s="589"/>
      <c r="N1989" s="589"/>
      <c r="O1989" s="589"/>
      <c r="P1989" s="589"/>
      <c r="Q1989" s="589"/>
    </row>
    <row r="1990" customHeight="1" spans="6:17">
      <c r="F1990" s="589"/>
      <c r="G1990" s="589"/>
      <c r="H1990" s="589"/>
      <c r="I1990" s="589"/>
      <c r="J1990" s="589"/>
      <c r="K1990" s="589"/>
      <c r="L1990" s="589"/>
      <c r="N1990" s="589"/>
      <c r="O1990" s="589"/>
      <c r="P1990" s="589"/>
      <c r="Q1990" s="589"/>
    </row>
    <row r="1991" customHeight="1" spans="6:17">
      <c r="F1991" s="589"/>
      <c r="G1991" s="589"/>
      <c r="H1991" s="589"/>
      <c r="I1991" s="589"/>
      <c r="J1991" s="589"/>
      <c r="K1991" s="589"/>
      <c r="L1991" s="589"/>
      <c r="N1991" s="589"/>
      <c r="O1991" s="589"/>
      <c r="P1991" s="589"/>
      <c r="Q1991" s="589"/>
    </row>
    <row r="1992" customHeight="1" spans="6:17">
      <c r="F1992" s="589"/>
      <c r="G1992" s="589"/>
      <c r="H1992" s="589"/>
      <c r="I1992" s="589"/>
      <c r="J1992" s="589"/>
      <c r="K1992" s="589"/>
      <c r="L1992" s="589"/>
      <c r="N1992" s="589"/>
      <c r="O1992" s="589"/>
      <c r="P1992" s="589"/>
      <c r="Q1992" s="589"/>
    </row>
    <row r="1993" customHeight="1" spans="6:17">
      <c r="F1993" s="589"/>
      <c r="G1993" s="589"/>
      <c r="H1993" s="589"/>
      <c r="I1993" s="589"/>
      <c r="J1993" s="589"/>
      <c r="K1993" s="589"/>
      <c r="L1993" s="589"/>
      <c r="N1993" s="589"/>
      <c r="O1993" s="589"/>
      <c r="P1993" s="589"/>
      <c r="Q1993" s="589"/>
    </row>
    <row r="1994" customHeight="1" spans="6:17">
      <c r="F1994" s="589"/>
      <c r="G1994" s="589"/>
      <c r="H1994" s="589"/>
      <c r="I1994" s="589"/>
      <c r="J1994" s="589"/>
      <c r="K1994" s="589"/>
      <c r="L1994" s="589"/>
      <c r="N1994" s="589"/>
      <c r="O1994" s="589"/>
      <c r="P1994" s="589"/>
      <c r="Q1994" s="589"/>
    </row>
    <row r="1995" customHeight="1" spans="6:17">
      <c r="F1995" s="589"/>
      <c r="G1995" s="589"/>
      <c r="H1995" s="589"/>
      <c r="I1995" s="589"/>
      <c r="J1995" s="589"/>
      <c r="K1995" s="589"/>
      <c r="L1995" s="589"/>
      <c r="N1995" s="589"/>
      <c r="O1995" s="589"/>
      <c r="P1995" s="589"/>
      <c r="Q1995" s="589"/>
    </row>
    <row r="1996" customHeight="1" spans="6:17">
      <c r="F1996" s="589"/>
      <c r="G1996" s="589"/>
      <c r="H1996" s="589"/>
      <c r="I1996" s="589"/>
      <c r="J1996" s="589"/>
      <c r="K1996" s="589"/>
      <c r="L1996" s="589"/>
      <c r="N1996" s="589"/>
      <c r="O1996" s="589"/>
      <c r="P1996" s="589"/>
      <c r="Q1996" s="589"/>
    </row>
    <row r="1997" customHeight="1" spans="6:17">
      <c r="F1997" s="589"/>
      <c r="G1997" s="589"/>
      <c r="H1997" s="589"/>
      <c r="I1997" s="589"/>
      <c r="J1997" s="589"/>
      <c r="K1997" s="589"/>
      <c r="L1997" s="589"/>
      <c r="N1997" s="589"/>
      <c r="O1997" s="589"/>
      <c r="P1997" s="589"/>
      <c r="Q1997" s="589"/>
    </row>
    <row r="1998" customHeight="1" spans="6:17">
      <c r="F1998" s="589"/>
      <c r="G1998" s="589"/>
      <c r="H1998" s="589"/>
      <c r="I1998" s="589"/>
      <c r="J1998" s="589"/>
      <c r="K1998" s="589"/>
      <c r="L1998" s="589"/>
      <c r="N1998" s="589"/>
      <c r="O1998" s="589"/>
      <c r="P1998" s="589"/>
      <c r="Q1998" s="589"/>
    </row>
    <row r="1999" customHeight="1" spans="6:17">
      <c r="F1999" s="589"/>
      <c r="G1999" s="589"/>
      <c r="H1999" s="589"/>
      <c r="I1999" s="589"/>
      <c r="J1999" s="589"/>
      <c r="K1999" s="589"/>
      <c r="L1999" s="589"/>
      <c r="N1999" s="589"/>
      <c r="O1999" s="589"/>
      <c r="P1999" s="589"/>
      <c r="Q1999" s="589"/>
    </row>
    <row r="2000" customHeight="1" spans="6:17">
      <c r="F2000" s="589"/>
      <c r="G2000" s="589"/>
      <c r="H2000" s="589"/>
      <c r="I2000" s="589"/>
      <c r="J2000" s="589"/>
      <c r="K2000" s="589"/>
      <c r="L2000" s="589"/>
      <c r="N2000" s="589"/>
      <c r="O2000" s="589"/>
      <c r="P2000" s="589"/>
      <c r="Q2000" s="589"/>
    </row>
    <row r="2001" customHeight="1" spans="6:17">
      <c r="F2001" s="589"/>
      <c r="G2001" s="589"/>
      <c r="H2001" s="589"/>
      <c r="I2001" s="589"/>
      <c r="J2001" s="589"/>
      <c r="K2001" s="589"/>
      <c r="L2001" s="589"/>
      <c r="N2001" s="589"/>
      <c r="O2001" s="589"/>
      <c r="P2001" s="589"/>
      <c r="Q2001" s="589"/>
    </row>
    <row r="2002" customHeight="1" spans="6:17">
      <c r="F2002" s="589"/>
      <c r="G2002" s="589"/>
      <c r="H2002" s="589"/>
      <c r="I2002" s="589"/>
      <c r="J2002" s="589"/>
      <c r="K2002" s="589"/>
      <c r="L2002" s="589"/>
      <c r="N2002" s="589"/>
      <c r="O2002" s="589"/>
      <c r="P2002" s="589"/>
      <c r="Q2002" s="589"/>
    </row>
    <row r="2003" customHeight="1" spans="6:17">
      <c r="F2003" s="589"/>
      <c r="G2003" s="589"/>
      <c r="H2003" s="589"/>
      <c r="I2003" s="589"/>
      <c r="J2003" s="589"/>
      <c r="K2003" s="589"/>
      <c r="L2003" s="589"/>
      <c r="N2003" s="589"/>
      <c r="O2003" s="589"/>
      <c r="P2003" s="589"/>
      <c r="Q2003" s="589"/>
    </row>
    <row r="2004" customHeight="1" spans="6:17">
      <c r="F2004" s="589"/>
      <c r="G2004" s="589"/>
      <c r="H2004" s="589"/>
      <c r="I2004" s="589"/>
      <c r="J2004" s="589"/>
      <c r="K2004" s="589"/>
      <c r="L2004" s="589"/>
      <c r="N2004" s="589"/>
      <c r="O2004" s="589"/>
      <c r="P2004" s="589"/>
      <c r="Q2004" s="589"/>
    </row>
    <row r="2005" customHeight="1" spans="6:17">
      <c r="F2005" s="589"/>
      <c r="G2005" s="589"/>
      <c r="H2005" s="589"/>
      <c r="I2005" s="589"/>
      <c r="J2005" s="589"/>
      <c r="K2005" s="589"/>
      <c r="L2005" s="589"/>
      <c r="N2005" s="589"/>
      <c r="O2005" s="589"/>
      <c r="P2005" s="589"/>
      <c r="Q2005" s="589"/>
    </row>
    <row r="2006" customHeight="1" spans="6:17">
      <c r="F2006" s="589"/>
      <c r="G2006" s="589"/>
      <c r="H2006" s="589"/>
      <c r="I2006" s="589"/>
      <c r="J2006" s="589"/>
      <c r="K2006" s="589"/>
      <c r="L2006" s="589"/>
      <c r="N2006" s="589"/>
      <c r="O2006" s="589"/>
      <c r="P2006" s="589"/>
      <c r="Q2006" s="589"/>
    </row>
    <row r="2007" customHeight="1" spans="6:17">
      <c r="F2007" s="589"/>
      <c r="G2007" s="589"/>
      <c r="H2007" s="589"/>
      <c r="I2007" s="589"/>
      <c r="J2007" s="589"/>
      <c r="K2007" s="589"/>
      <c r="L2007" s="589"/>
      <c r="N2007" s="589"/>
      <c r="O2007" s="589"/>
      <c r="P2007" s="589"/>
      <c r="Q2007" s="589"/>
    </row>
    <row r="2008" customHeight="1" spans="6:17">
      <c r="F2008" s="589"/>
      <c r="G2008" s="589"/>
      <c r="H2008" s="589"/>
      <c r="I2008" s="589"/>
      <c r="J2008" s="589"/>
      <c r="K2008" s="589"/>
      <c r="L2008" s="589"/>
      <c r="N2008" s="589"/>
      <c r="O2008" s="589"/>
      <c r="P2008" s="589"/>
      <c r="Q2008" s="589"/>
    </row>
    <row r="2009" customHeight="1" spans="6:17">
      <c r="F2009" s="589"/>
      <c r="G2009" s="589"/>
      <c r="H2009" s="589"/>
      <c r="I2009" s="589"/>
      <c r="J2009" s="589"/>
      <c r="K2009" s="589"/>
      <c r="L2009" s="589"/>
      <c r="N2009" s="589"/>
      <c r="O2009" s="589"/>
      <c r="P2009" s="589"/>
      <c r="Q2009" s="589"/>
    </row>
    <row r="2010" customHeight="1" spans="6:17">
      <c r="F2010" s="589"/>
      <c r="G2010" s="589"/>
      <c r="H2010" s="589"/>
      <c r="I2010" s="589"/>
      <c r="J2010" s="589"/>
      <c r="K2010" s="589"/>
      <c r="L2010" s="589"/>
      <c r="N2010" s="589"/>
      <c r="O2010" s="589"/>
      <c r="P2010" s="589"/>
      <c r="Q2010" s="589"/>
    </row>
    <row r="2011" customHeight="1" spans="6:17">
      <c r="F2011" s="589"/>
      <c r="G2011" s="589"/>
      <c r="H2011" s="589"/>
      <c r="I2011" s="589"/>
      <c r="J2011" s="589"/>
      <c r="K2011" s="589"/>
      <c r="L2011" s="589"/>
      <c r="N2011" s="589"/>
      <c r="O2011" s="589"/>
      <c r="P2011" s="589"/>
      <c r="Q2011" s="589"/>
    </row>
    <row r="2012" customHeight="1" spans="6:17">
      <c r="F2012" s="589"/>
      <c r="G2012" s="589"/>
      <c r="H2012" s="589"/>
      <c r="I2012" s="589"/>
      <c r="J2012" s="589"/>
      <c r="K2012" s="589"/>
      <c r="L2012" s="589"/>
      <c r="N2012" s="589"/>
      <c r="O2012" s="589"/>
      <c r="P2012" s="589"/>
      <c r="Q2012" s="589"/>
    </row>
    <row r="2013" customHeight="1" spans="6:17">
      <c r="F2013" s="589"/>
      <c r="G2013" s="589"/>
      <c r="H2013" s="589"/>
      <c r="I2013" s="589"/>
      <c r="J2013" s="589"/>
      <c r="K2013" s="589"/>
      <c r="L2013" s="589"/>
      <c r="N2013" s="589"/>
      <c r="O2013" s="589"/>
      <c r="P2013" s="589"/>
      <c r="Q2013" s="589"/>
    </row>
    <row r="2014" customHeight="1" spans="6:17">
      <c r="F2014" s="589"/>
      <c r="G2014" s="589"/>
      <c r="H2014" s="589"/>
      <c r="I2014" s="589"/>
      <c r="J2014" s="589"/>
      <c r="K2014" s="589"/>
      <c r="L2014" s="589"/>
      <c r="N2014" s="589"/>
      <c r="O2014" s="589"/>
      <c r="P2014" s="589"/>
      <c r="Q2014" s="589"/>
    </row>
    <row r="2015" customHeight="1" spans="6:17">
      <c r="F2015" s="589"/>
      <c r="G2015" s="589"/>
      <c r="H2015" s="589"/>
      <c r="I2015" s="589"/>
      <c r="J2015" s="589"/>
      <c r="K2015" s="589"/>
      <c r="L2015" s="589"/>
      <c r="N2015" s="589"/>
      <c r="O2015" s="589"/>
      <c r="P2015" s="589"/>
      <c r="Q2015" s="589"/>
    </row>
    <row r="2016" customHeight="1" spans="6:17">
      <c r="F2016" s="589"/>
      <c r="G2016" s="589"/>
      <c r="H2016" s="589"/>
      <c r="I2016" s="589"/>
      <c r="J2016" s="589"/>
      <c r="K2016" s="589"/>
      <c r="L2016" s="589"/>
      <c r="N2016" s="589"/>
      <c r="O2016" s="589"/>
      <c r="P2016" s="589"/>
      <c r="Q2016" s="589"/>
    </row>
    <row r="2017" customHeight="1" spans="6:17">
      <c r="F2017" s="589"/>
      <c r="G2017" s="589"/>
      <c r="H2017" s="589"/>
      <c r="I2017" s="589"/>
      <c r="J2017" s="589"/>
      <c r="K2017" s="589"/>
      <c r="L2017" s="589"/>
      <c r="N2017" s="589"/>
      <c r="O2017" s="589"/>
      <c r="P2017" s="589"/>
      <c r="Q2017" s="589"/>
    </row>
    <row r="2018" customHeight="1" spans="6:17">
      <c r="F2018" s="589"/>
      <c r="G2018" s="589"/>
      <c r="H2018" s="589"/>
      <c r="I2018" s="589"/>
      <c r="J2018" s="589"/>
      <c r="K2018" s="589"/>
      <c r="L2018" s="589"/>
      <c r="N2018" s="589"/>
      <c r="O2018" s="589"/>
      <c r="P2018" s="589"/>
      <c r="Q2018" s="589"/>
    </row>
    <row r="2019" customHeight="1" spans="6:17">
      <c r="F2019" s="589"/>
      <c r="G2019" s="589"/>
      <c r="H2019" s="589"/>
      <c r="I2019" s="589"/>
      <c r="J2019" s="589"/>
      <c r="K2019" s="589"/>
      <c r="L2019" s="589"/>
      <c r="N2019" s="589"/>
      <c r="O2019" s="589"/>
      <c r="P2019" s="589"/>
      <c r="Q2019" s="589"/>
    </row>
    <row r="2020" customHeight="1" spans="6:17">
      <c r="F2020" s="589"/>
      <c r="G2020" s="589"/>
      <c r="H2020" s="589"/>
      <c r="I2020" s="589"/>
      <c r="J2020" s="589"/>
      <c r="K2020" s="589"/>
      <c r="L2020" s="589"/>
      <c r="N2020" s="589"/>
      <c r="O2020" s="589"/>
      <c r="P2020" s="589"/>
      <c r="Q2020" s="589"/>
    </row>
    <row r="2021" customHeight="1" spans="6:17">
      <c r="F2021" s="589"/>
      <c r="G2021" s="589"/>
      <c r="H2021" s="589"/>
      <c r="I2021" s="589"/>
      <c r="J2021" s="589"/>
      <c r="K2021" s="589"/>
      <c r="L2021" s="589"/>
      <c r="N2021" s="589"/>
      <c r="O2021" s="589"/>
      <c r="P2021" s="589"/>
      <c r="Q2021" s="589"/>
    </row>
    <row r="2022" customHeight="1" spans="6:17">
      <c r="F2022" s="589"/>
      <c r="G2022" s="589"/>
      <c r="H2022" s="589"/>
      <c r="I2022" s="589"/>
      <c r="J2022" s="589"/>
      <c r="K2022" s="589"/>
      <c r="L2022" s="589"/>
      <c r="N2022" s="589"/>
      <c r="O2022" s="589"/>
      <c r="P2022" s="589"/>
      <c r="Q2022" s="589"/>
    </row>
    <row r="2023" customHeight="1" spans="6:17">
      <c r="F2023" s="589"/>
      <c r="G2023" s="589"/>
      <c r="H2023" s="589"/>
      <c r="I2023" s="589"/>
      <c r="J2023" s="589"/>
      <c r="K2023" s="589"/>
      <c r="L2023" s="589"/>
      <c r="N2023" s="589"/>
      <c r="O2023" s="589"/>
      <c r="P2023" s="589"/>
      <c r="Q2023" s="589"/>
    </row>
    <row r="2024" customHeight="1" spans="6:17">
      <c r="F2024" s="589"/>
      <c r="G2024" s="589"/>
      <c r="H2024" s="589"/>
      <c r="I2024" s="589"/>
      <c r="J2024" s="589"/>
      <c r="K2024" s="589"/>
      <c r="L2024" s="589"/>
      <c r="N2024" s="589"/>
      <c r="O2024" s="589"/>
      <c r="P2024" s="589"/>
      <c r="Q2024" s="589"/>
    </row>
    <row r="2025" customHeight="1" spans="6:17">
      <c r="F2025" s="589"/>
      <c r="G2025" s="589"/>
      <c r="H2025" s="589"/>
      <c r="I2025" s="589"/>
      <c r="J2025" s="589"/>
      <c r="K2025" s="589"/>
      <c r="L2025" s="589"/>
      <c r="N2025" s="589"/>
      <c r="O2025" s="589"/>
      <c r="P2025" s="589"/>
      <c r="Q2025" s="589"/>
    </row>
    <row r="2026" customHeight="1" spans="6:17">
      <c r="F2026" s="589"/>
      <c r="G2026" s="589"/>
      <c r="H2026" s="589"/>
      <c r="I2026" s="589"/>
      <c r="J2026" s="589"/>
      <c r="K2026" s="589"/>
      <c r="L2026" s="589"/>
      <c r="N2026" s="589"/>
      <c r="O2026" s="589"/>
      <c r="P2026" s="589"/>
      <c r="Q2026" s="589"/>
    </row>
    <row r="2027" customHeight="1" spans="6:17">
      <c r="F2027" s="589"/>
      <c r="G2027" s="589"/>
      <c r="H2027" s="589"/>
      <c r="I2027" s="589"/>
      <c r="J2027" s="589"/>
      <c r="K2027" s="589"/>
      <c r="L2027" s="589"/>
      <c r="N2027" s="589"/>
      <c r="O2027" s="589"/>
      <c r="P2027" s="589"/>
      <c r="Q2027" s="589"/>
    </row>
    <row r="2028" customHeight="1" spans="6:17">
      <c r="F2028" s="589"/>
      <c r="G2028" s="589"/>
      <c r="H2028" s="589"/>
      <c r="I2028" s="589"/>
      <c r="J2028" s="589"/>
      <c r="K2028" s="589"/>
      <c r="L2028" s="589"/>
      <c r="N2028" s="589"/>
      <c r="O2028" s="589"/>
      <c r="P2028" s="589"/>
      <c r="Q2028" s="589"/>
    </row>
    <row r="2029" customHeight="1" spans="6:17">
      <c r="F2029" s="589"/>
      <c r="G2029" s="589"/>
      <c r="H2029" s="589"/>
      <c r="I2029" s="589"/>
      <c r="J2029" s="589"/>
      <c r="K2029" s="589"/>
      <c r="L2029" s="589"/>
      <c r="N2029" s="589"/>
      <c r="O2029" s="589"/>
      <c r="P2029" s="589"/>
      <c r="Q2029" s="589"/>
    </row>
    <row r="2030" customHeight="1" spans="6:17">
      <c r="F2030" s="589"/>
      <c r="G2030" s="589"/>
      <c r="H2030" s="589"/>
      <c r="I2030" s="589"/>
      <c r="J2030" s="589"/>
      <c r="K2030" s="589"/>
      <c r="L2030" s="589"/>
      <c r="N2030" s="589"/>
      <c r="O2030" s="589"/>
      <c r="P2030" s="589"/>
      <c r="Q2030" s="589"/>
    </row>
    <row r="2031" customHeight="1" spans="6:17">
      <c r="F2031" s="589"/>
      <c r="G2031" s="589"/>
      <c r="H2031" s="589"/>
      <c r="I2031" s="589"/>
      <c r="J2031" s="589"/>
      <c r="K2031" s="589"/>
      <c r="L2031" s="589"/>
      <c r="N2031" s="589"/>
      <c r="O2031" s="589"/>
      <c r="P2031" s="589"/>
      <c r="Q2031" s="589"/>
    </row>
    <row r="2032" customHeight="1" spans="6:17">
      <c r="F2032" s="589"/>
      <c r="G2032" s="589"/>
      <c r="H2032" s="589"/>
      <c r="I2032" s="589"/>
      <c r="J2032" s="589"/>
      <c r="K2032" s="589"/>
      <c r="L2032" s="589"/>
      <c r="N2032" s="589"/>
      <c r="O2032" s="589"/>
      <c r="P2032" s="589"/>
      <c r="Q2032" s="589"/>
    </row>
    <row r="2033" customHeight="1" spans="6:17">
      <c r="F2033" s="589"/>
      <c r="G2033" s="589"/>
      <c r="H2033" s="589"/>
      <c r="I2033" s="589"/>
      <c r="J2033" s="589"/>
      <c r="K2033" s="589"/>
      <c r="L2033" s="589"/>
      <c r="N2033" s="589"/>
      <c r="O2033" s="589"/>
      <c r="P2033" s="589"/>
      <c r="Q2033" s="589"/>
    </row>
    <row r="2034" customHeight="1" spans="6:17">
      <c r="F2034" s="589"/>
      <c r="G2034" s="589"/>
      <c r="H2034" s="589"/>
      <c r="I2034" s="589"/>
      <c r="J2034" s="589"/>
      <c r="K2034" s="589"/>
      <c r="L2034" s="589"/>
      <c r="N2034" s="589"/>
      <c r="O2034" s="589"/>
      <c r="P2034" s="589"/>
      <c r="Q2034" s="589"/>
    </row>
    <row r="2035" customHeight="1" spans="6:17">
      <c r="F2035" s="589"/>
      <c r="G2035" s="589"/>
      <c r="H2035" s="589"/>
      <c r="I2035" s="589"/>
      <c r="J2035" s="589"/>
      <c r="K2035" s="589"/>
      <c r="L2035" s="589"/>
      <c r="N2035" s="589"/>
      <c r="O2035" s="589"/>
      <c r="P2035" s="589"/>
      <c r="Q2035" s="589"/>
    </row>
    <row r="2036" customHeight="1" spans="6:17">
      <c r="F2036" s="589"/>
      <c r="G2036" s="589"/>
      <c r="H2036" s="589"/>
      <c r="I2036" s="589"/>
      <c r="J2036" s="589"/>
      <c r="K2036" s="589"/>
      <c r="L2036" s="589"/>
      <c r="N2036" s="589"/>
      <c r="O2036" s="589"/>
      <c r="P2036" s="589"/>
      <c r="Q2036" s="589"/>
    </row>
    <row r="2037" customHeight="1" spans="6:17">
      <c r="F2037" s="589"/>
      <c r="G2037" s="589"/>
      <c r="H2037" s="589"/>
      <c r="I2037" s="589"/>
      <c r="J2037" s="589"/>
      <c r="K2037" s="589"/>
      <c r="L2037" s="589"/>
      <c r="N2037" s="589"/>
      <c r="O2037" s="589"/>
      <c r="P2037" s="589"/>
      <c r="Q2037" s="589"/>
    </row>
    <row r="2038" customHeight="1" spans="6:17">
      <c r="F2038" s="589"/>
      <c r="G2038" s="589"/>
      <c r="H2038" s="589"/>
      <c r="I2038" s="589"/>
      <c r="J2038" s="589"/>
      <c r="K2038" s="589"/>
      <c r="L2038" s="589"/>
      <c r="N2038" s="589"/>
      <c r="O2038" s="589"/>
      <c r="P2038" s="589"/>
      <c r="Q2038" s="589"/>
    </row>
    <row r="2039" customHeight="1" spans="6:17">
      <c r="F2039" s="589"/>
      <c r="G2039" s="589"/>
      <c r="H2039" s="589"/>
      <c r="I2039" s="589"/>
      <c r="J2039" s="589"/>
      <c r="K2039" s="589"/>
      <c r="L2039" s="589"/>
      <c r="N2039" s="589"/>
      <c r="O2039" s="589"/>
      <c r="P2039" s="589"/>
      <c r="Q2039" s="589"/>
    </row>
    <row r="2040" customHeight="1" spans="6:17">
      <c r="F2040" s="589"/>
      <c r="G2040" s="589"/>
      <c r="H2040" s="589"/>
      <c r="I2040" s="589"/>
      <c r="J2040" s="589"/>
      <c r="K2040" s="589"/>
      <c r="L2040" s="589"/>
      <c r="N2040" s="589"/>
      <c r="O2040" s="589"/>
      <c r="P2040" s="589"/>
      <c r="Q2040" s="589"/>
    </row>
    <row r="2041" customHeight="1" spans="6:17">
      <c r="F2041" s="589"/>
      <c r="G2041" s="589"/>
      <c r="H2041" s="589"/>
      <c r="I2041" s="589"/>
      <c r="J2041" s="589"/>
      <c r="K2041" s="589"/>
      <c r="L2041" s="589"/>
      <c r="N2041" s="589"/>
      <c r="O2041" s="589"/>
      <c r="P2041" s="589"/>
      <c r="Q2041" s="589"/>
    </row>
    <row r="2042" customHeight="1" spans="6:17">
      <c r="F2042" s="589"/>
      <c r="G2042" s="589"/>
      <c r="H2042" s="589"/>
      <c r="I2042" s="589"/>
      <c r="J2042" s="589"/>
      <c r="K2042" s="589"/>
      <c r="L2042" s="589"/>
      <c r="N2042" s="589"/>
      <c r="O2042" s="589"/>
      <c r="P2042" s="589"/>
      <c r="Q2042" s="589"/>
    </row>
    <row r="2043" customHeight="1" spans="6:17">
      <c r="F2043" s="589"/>
      <c r="G2043" s="589"/>
      <c r="H2043" s="589"/>
      <c r="I2043" s="589"/>
      <c r="J2043" s="589"/>
      <c r="K2043" s="589"/>
      <c r="L2043" s="589"/>
      <c r="N2043" s="589"/>
      <c r="O2043" s="589"/>
      <c r="P2043" s="589"/>
      <c r="Q2043" s="589"/>
    </row>
    <row r="2044" customHeight="1" spans="6:17">
      <c r="F2044" s="589"/>
      <c r="G2044" s="589"/>
      <c r="H2044" s="589"/>
      <c r="I2044" s="589"/>
      <c r="J2044" s="589"/>
      <c r="K2044" s="589"/>
      <c r="L2044" s="589"/>
      <c r="N2044" s="589"/>
      <c r="O2044" s="589"/>
      <c r="P2044" s="589"/>
      <c r="Q2044" s="589"/>
    </row>
    <row r="2045" customHeight="1" spans="6:17">
      <c r="F2045" s="589"/>
      <c r="G2045" s="589"/>
      <c r="H2045" s="589"/>
      <c r="I2045" s="589"/>
      <c r="J2045" s="589"/>
      <c r="K2045" s="589"/>
      <c r="L2045" s="589"/>
      <c r="N2045" s="589"/>
      <c r="O2045" s="589"/>
      <c r="P2045" s="589"/>
      <c r="Q2045" s="589"/>
    </row>
    <row r="2046" customHeight="1" spans="6:17">
      <c r="F2046" s="589"/>
      <c r="G2046" s="589"/>
      <c r="H2046" s="589"/>
      <c r="I2046" s="589"/>
      <c r="J2046" s="589"/>
      <c r="K2046" s="589"/>
      <c r="L2046" s="589"/>
      <c r="N2046" s="589"/>
      <c r="O2046" s="589"/>
      <c r="P2046" s="589"/>
      <c r="Q2046" s="589"/>
    </row>
    <row r="2047" customHeight="1" spans="6:17">
      <c r="F2047" s="589"/>
      <c r="G2047" s="589"/>
      <c r="H2047" s="589"/>
      <c r="I2047" s="589"/>
      <c r="J2047" s="589"/>
      <c r="K2047" s="589"/>
      <c r="L2047" s="589"/>
      <c r="N2047" s="589"/>
      <c r="O2047" s="589"/>
      <c r="P2047" s="589"/>
      <c r="Q2047" s="589"/>
    </row>
    <row r="2048" customHeight="1" spans="6:17">
      <c r="F2048" s="589"/>
      <c r="G2048" s="589"/>
      <c r="H2048" s="589"/>
      <c r="I2048" s="589"/>
      <c r="J2048" s="589"/>
      <c r="K2048" s="589"/>
      <c r="L2048" s="589"/>
      <c r="N2048" s="589"/>
      <c r="O2048" s="589"/>
      <c r="P2048" s="589"/>
      <c r="Q2048" s="589"/>
    </row>
    <row r="2049" customHeight="1" spans="6:17">
      <c r="F2049" s="589"/>
      <c r="G2049" s="589"/>
      <c r="H2049" s="589"/>
      <c r="I2049" s="589"/>
      <c r="J2049" s="589"/>
      <c r="K2049" s="589"/>
      <c r="L2049" s="589"/>
      <c r="N2049" s="589"/>
      <c r="O2049" s="589"/>
      <c r="P2049" s="589"/>
      <c r="Q2049" s="589"/>
    </row>
    <row r="2050" customHeight="1" spans="6:17">
      <c r="F2050" s="589"/>
      <c r="G2050" s="589"/>
      <c r="H2050" s="589"/>
      <c r="I2050" s="589"/>
      <c r="J2050" s="589"/>
      <c r="K2050" s="589"/>
      <c r="L2050" s="589"/>
      <c r="N2050" s="589"/>
      <c r="O2050" s="589"/>
      <c r="P2050" s="589"/>
      <c r="Q2050" s="589"/>
    </row>
    <row r="2051" customHeight="1" spans="6:17">
      <c r="F2051" s="589"/>
      <c r="G2051" s="589"/>
      <c r="H2051" s="589"/>
      <c r="I2051" s="589"/>
      <c r="J2051" s="589"/>
      <c r="K2051" s="589"/>
      <c r="L2051" s="589"/>
      <c r="N2051" s="589"/>
      <c r="O2051" s="589"/>
      <c r="P2051" s="589"/>
      <c r="Q2051" s="589"/>
    </row>
    <row r="2052" customHeight="1" spans="6:17">
      <c r="F2052" s="589"/>
      <c r="G2052" s="589"/>
      <c r="H2052" s="589"/>
      <c r="I2052" s="589"/>
      <c r="J2052" s="589"/>
      <c r="K2052" s="589"/>
      <c r="L2052" s="589"/>
      <c r="N2052" s="589"/>
      <c r="O2052" s="589"/>
      <c r="P2052" s="589"/>
      <c r="Q2052" s="589"/>
    </row>
    <row r="2053" customHeight="1" spans="6:17">
      <c r="F2053" s="589"/>
      <c r="G2053" s="589"/>
      <c r="H2053" s="589"/>
      <c r="I2053" s="589"/>
      <c r="J2053" s="589"/>
      <c r="K2053" s="589"/>
      <c r="L2053" s="589"/>
      <c r="N2053" s="589"/>
      <c r="O2053" s="589"/>
      <c r="P2053" s="589"/>
      <c r="Q2053" s="589"/>
    </row>
    <row r="2054" customHeight="1" spans="6:17">
      <c r="F2054" s="589"/>
      <c r="G2054" s="589"/>
      <c r="H2054" s="589"/>
      <c r="I2054" s="589"/>
      <c r="J2054" s="589"/>
      <c r="K2054" s="589"/>
      <c r="L2054" s="589"/>
      <c r="N2054" s="589"/>
      <c r="O2054" s="589"/>
      <c r="P2054" s="589"/>
      <c r="Q2054" s="589"/>
    </row>
    <row r="2055" customHeight="1" spans="6:17">
      <c r="F2055" s="589"/>
      <c r="G2055" s="589"/>
      <c r="H2055" s="589"/>
      <c r="I2055" s="589"/>
      <c r="J2055" s="589"/>
      <c r="K2055" s="589"/>
      <c r="L2055" s="589"/>
      <c r="N2055" s="589"/>
      <c r="O2055" s="589"/>
      <c r="P2055" s="589"/>
      <c r="Q2055" s="589"/>
    </row>
    <row r="2056" customHeight="1" spans="6:17">
      <c r="F2056" s="589"/>
      <c r="G2056" s="589"/>
      <c r="H2056" s="589"/>
      <c r="I2056" s="589"/>
      <c r="J2056" s="589"/>
      <c r="K2056" s="589"/>
      <c r="L2056" s="589"/>
      <c r="N2056" s="589"/>
      <c r="O2056" s="589"/>
      <c r="P2056" s="589"/>
      <c r="Q2056" s="589"/>
    </row>
    <row r="2057" customHeight="1" spans="6:17">
      <c r="F2057" s="589"/>
      <c r="G2057" s="589"/>
      <c r="H2057" s="589"/>
      <c r="I2057" s="589"/>
      <c r="J2057" s="589"/>
      <c r="K2057" s="589"/>
      <c r="L2057" s="589"/>
      <c r="N2057" s="589"/>
      <c r="O2057" s="589"/>
      <c r="P2057" s="589"/>
      <c r="Q2057" s="589"/>
    </row>
    <row r="2058" customHeight="1" spans="6:17">
      <c r="F2058" s="589"/>
      <c r="G2058" s="589"/>
      <c r="H2058" s="589"/>
      <c r="I2058" s="589"/>
      <c r="J2058" s="589"/>
      <c r="K2058" s="589"/>
      <c r="L2058" s="589"/>
      <c r="N2058" s="589"/>
      <c r="O2058" s="589"/>
      <c r="P2058" s="589"/>
      <c r="Q2058" s="589"/>
    </row>
    <row r="2059" customHeight="1" spans="6:17">
      <c r="F2059" s="589"/>
      <c r="G2059" s="589"/>
      <c r="H2059" s="589"/>
      <c r="I2059" s="589"/>
      <c r="J2059" s="589"/>
      <c r="K2059" s="589"/>
      <c r="L2059" s="589"/>
      <c r="N2059" s="589"/>
      <c r="O2059" s="589"/>
      <c r="P2059" s="589"/>
      <c r="Q2059" s="589"/>
    </row>
    <row r="2060" customHeight="1" spans="6:17">
      <c r="F2060" s="589"/>
      <c r="G2060" s="589"/>
      <c r="H2060" s="589"/>
      <c r="I2060" s="589"/>
      <c r="J2060" s="589"/>
      <c r="K2060" s="589"/>
      <c r="L2060" s="589"/>
      <c r="N2060" s="589"/>
      <c r="O2060" s="589"/>
      <c r="P2060" s="589"/>
      <c r="Q2060" s="589"/>
    </row>
    <row r="2061" customHeight="1" spans="6:17">
      <c r="F2061" s="589"/>
      <c r="G2061" s="589"/>
      <c r="H2061" s="589"/>
      <c r="I2061" s="589"/>
      <c r="J2061" s="589"/>
      <c r="K2061" s="589"/>
      <c r="L2061" s="589"/>
      <c r="N2061" s="589"/>
      <c r="O2061" s="589"/>
      <c r="P2061" s="589"/>
      <c r="Q2061" s="589"/>
    </row>
    <row r="2062" customHeight="1" spans="6:17">
      <c r="F2062" s="589"/>
      <c r="G2062" s="589"/>
      <c r="H2062" s="589"/>
      <c r="I2062" s="589"/>
      <c r="J2062" s="589"/>
      <c r="K2062" s="589"/>
      <c r="L2062" s="589"/>
      <c r="N2062" s="589"/>
      <c r="O2062" s="589"/>
      <c r="P2062" s="589"/>
      <c r="Q2062" s="589"/>
    </row>
    <row r="2063" customHeight="1" spans="6:17">
      <c r="F2063" s="589"/>
      <c r="G2063" s="589"/>
      <c r="H2063" s="589"/>
      <c r="I2063" s="589"/>
      <c r="J2063" s="589"/>
      <c r="K2063" s="589"/>
      <c r="L2063" s="589"/>
      <c r="N2063" s="589"/>
      <c r="O2063" s="589"/>
      <c r="P2063" s="589"/>
      <c r="Q2063" s="589"/>
    </row>
    <row r="2064" customHeight="1" spans="6:17">
      <c r="F2064" s="589"/>
      <c r="G2064" s="589"/>
      <c r="H2064" s="589"/>
      <c r="I2064" s="589"/>
      <c r="J2064" s="589"/>
      <c r="K2064" s="589"/>
      <c r="L2064" s="589"/>
      <c r="N2064" s="589"/>
      <c r="O2064" s="589"/>
      <c r="P2064" s="589"/>
      <c r="Q2064" s="589"/>
    </row>
    <row r="2065" customHeight="1" spans="6:17">
      <c r="F2065" s="589"/>
      <c r="G2065" s="589"/>
      <c r="H2065" s="589"/>
      <c r="I2065" s="589"/>
      <c r="J2065" s="589"/>
      <c r="K2065" s="589"/>
      <c r="L2065" s="589"/>
      <c r="N2065" s="589"/>
      <c r="O2065" s="589"/>
      <c r="P2065" s="589"/>
      <c r="Q2065" s="589"/>
    </row>
    <row r="2066" customHeight="1" spans="6:17">
      <c r="F2066" s="589"/>
      <c r="G2066" s="589"/>
      <c r="H2066" s="589"/>
      <c r="I2066" s="589"/>
      <c r="J2066" s="589"/>
      <c r="K2066" s="589"/>
      <c r="L2066" s="589"/>
      <c r="N2066" s="589"/>
      <c r="O2066" s="589"/>
      <c r="P2066" s="589"/>
      <c r="Q2066" s="589"/>
    </row>
    <row r="2067" customHeight="1" spans="6:17">
      <c r="F2067" s="589"/>
      <c r="G2067" s="589"/>
      <c r="H2067" s="589"/>
      <c r="I2067" s="589"/>
      <c r="J2067" s="589"/>
      <c r="K2067" s="589"/>
      <c r="L2067" s="589"/>
      <c r="N2067" s="589"/>
      <c r="O2067" s="589"/>
      <c r="P2067" s="589"/>
      <c r="Q2067" s="589"/>
    </row>
    <row r="2068" customHeight="1" spans="6:17">
      <c r="F2068" s="589"/>
      <c r="G2068" s="589"/>
      <c r="H2068" s="589"/>
      <c r="I2068" s="589"/>
      <c r="J2068" s="589"/>
      <c r="K2068" s="589"/>
      <c r="L2068" s="589"/>
      <c r="N2068" s="589"/>
      <c r="O2068" s="589"/>
      <c r="P2068" s="589"/>
      <c r="Q2068" s="589"/>
    </row>
    <row r="2069" customHeight="1" spans="6:17">
      <c r="F2069" s="589"/>
      <c r="G2069" s="589"/>
      <c r="H2069" s="589"/>
      <c r="I2069" s="589"/>
      <c r="J2069" s="589"/>
      <c r="K2069" s="589"/>
      <c r="L2069" s="589"/>
      <c r="N2069" s="589"/>
      <c r="O2069" s="589"/>
      <c r="P2069" s="589"/>
      <c r="Q2069" s="589"/>
    </row>
    <row r="2070" customHeight="1" spans="6:17">
      <c r="F2070" s="589"/>
      <c r="G2070" s="589"/>
      <c r="H2070" s="589"/>
      <c r="I2070" s="589"/>
      <c r="J2070" s="589"/>
      <c r="K2070" s="589"/>
      <c r="L2070" s="589"/>
      <c r="N2070" s="589"/>
      <c r="O2070" s="589"/>
      <c r="P2070" s="589"/>
      <c r="Q2070" s="589"/>
    </row>
    <row r="2071" customHeight="1" spans="6:17">
      <c r="F2071" s="589"/>
      <c r="G2071" s="589"/>
      <c r="H2071" s="589"/>
      <c r="I2071" s="589"/>
      <c r="J2071" s="589"/>
      <c r="K2071" s="589"/>
      <c r="L2071" s="589"/>
      <c r="N2071" s="589"/>
      <c r="O2071" s="589"/>
      <c r="P2071" s="589"/>
      <c r="Q2071" s="589"/>
    </row>
    <row r="2072" customHeight="1" spans="6:17">
      <c r="F2072" s="589"/>
      <c r="G2072" s="589"/>
      <c r="H2072" s="589"/>
      <c r="I2072" s="589"/>
      <c r="J2072" s="589"/>
      <c r="K2072" s="589"/>
      <c r="L2072" s="589"/>
      <c r="N2072" s="589"/>
      <c r="O2072" s="589"/>
      <c r="P2072" s="589"/>
      <c r="Q2072" s="589"/>
    </row>
    <row r="2073" customHeight="1" spans="6:17">
      <c r="F2073" s="589"/>
      <c r="G2073" s="589"/>
      <c r="H2073" s="589"/>
      <c r="I2073" s="589"/>
      <c r="J2073" s="589"/>
      <c r="K2073" s="589"/>
      <c r="L2073" s="589"/>
      <c r="N2073" s="589"/>
      <c r="O2073" s="589"/>
      <c r="P2073" s="589"/>
      <c r="Q2073" s="589"/>
    </row>
    <row r="2074" customHeight="1" spans="6:17">
      <c r="F2074" s="589"/>
      <c r="G2074" s="589"/>
      <c r="H2074" s="589"/>
      <c r="I2074" s="589"/>
      <c r="J2074" s="589"/>
      <c r="K2074" s="589"/>
      <c r="L2074" s="589"/>
      <c r="N2074" s="589"/>
      <c r="O2074" s="589"/>
      <c r="P2074" s="589"/>
      <c r="Q2074" s="589"/>
    </row>
    <row r="2075" customHeight="1" spans="6:17">
      <c r="F2075" s="589"/>
      <c r="G2075" s="589"/>
      <c r="H2075" s="589"/>
      <c r="I2075" s="589"/>
      <c r="J2075" s="589"/>
      <c r="K2075" s="589"/>
      <c r="L2075" s="589"/>
      <c r="N2075" s="589"/>
      <c r="O2075" s="589"/>
      <c r="P2075" s="589"/>
      <c r="Q2075" s="589"/>
    </row>
    <row r="2076" customHeight="1" spans="6:17">
      <c r="F2076" s="589"/>
      <c r="G2076" s="589"/>
      <c r="H2076" s="589"/>
      <c r="I2076" s="589"/>
      <c r="J2076" s="589"/>
      <c r="K2076" s="589"/>
      <c r="L2076" s="589"/>
      <c r="N2076" s="589"/>
      <c r="O2076" s="589"/>
      <c r="P2076" s="589"/>
      <c r="Q2076" s="589"/>
    </row>
    <row r="2077" customHeight="1" spans="6:17">
      <c r="F2077" s="589"/>
      <c r="G2077" s="589"/>
      <c r="H2077" s="589"/>
      <c r="I2077" s="589"/>
      <c r="J2077" s="589"/>
      <c r="K2077" s="589"/>
      <c r="L2077" s="589"/>
      <c r="N2077" s="589"/>
      <c r="O2077" s="589"/>
      <c r="P2077" s="589"/>
      <c r="Q2077" s="589"/>
    </row>
    <row r="2078" customHeight="1" spans="6:17">
      <c r="F2078" s="589"/>
      <c r="G2078" s="589"/>
      <c r="H2078" s="589"/>
      <c r="I2078" s="589"/>
      <c r="J2078" s="589"/>
      <c r="K2078" s="589"/>
      <c r="L2078" s="589"/>
      <c r="N2078" s="589"/>
      <c r="O2078" s="589"/>
      <c r="P2078" s="589"/>
      <c r="Q2078" s="589"/>
    </row>
    <row r="2079" customHeight="1" spans="6:17">
      <c r="F2079" s="589"/>
      <c r="G2079" s="589"/>
      <c r="H2079" s="589"/>
      <c r="I2079" s="589"/>
      <c r="J2079" s="589"/>
      <c r="K2079" s="589"/>
      <c r="L2079" s="589"/>
      <c r="N2079" s="589"/>
      <c r="O2079" s="589"/>
      <c r="P2079" s="589"/>
      <c r="Q2079" s="589"/>
    </row>
    <row r="2080" customHeight="1" spans="6:17">
      <c r="F2080" s="589"/>
      <c r="G2080" s="589"/>
      <c r="H2080" s="589"/>
      <c r="I2080" s="589"/>
      <c r="J2080" s="589"/>
      <c r="K2080" s="589"/>
      <c r="L2080" s="589"/>
      <c r="N2080" s="589"/>
      <c r="O2080" s="589"/>
      <c r="P2080" s="589"/>
      <c r="Q2080" s="589"/>
    </row>
    <row r="2081" customHeight="1" spans="6:17">
      <c r="F2081" s="589"/>
      <c r="G2081" s="589"/>
      <c r="H2081" s="589"/>
      <c r="I2081" s="589"/>
      <c r="J2081" s="589"/>
      <c r="K2081" s="589"/>
      <c r="L2081" s="589"/>
      <c r="N2081" s="589"/>
      <c r="O2081" s="589"/>
      <c r="P2081" s="589"/>
      <c r="Q2081" s="589"/>
    </row>
    <row r="2082" customHeight="1" spans="6:17">
      <c r="F2082" s="589"/>
      <c r="G2082" s="589"/>
      <c r="H2082" s="589"/>
      <c r="I2082" s="589"/>
      <c r="J2082" s="589"/>
      <c r="K2082" s="589"/>
      <c r="L2082" s="589"/>
      <c r="N2082" s="589"/>
      <c r="O2082" s="589"/>
      <c r="P2082" s="589"/>
      <c r="Q2082" s="589"/>
    </row>
    <row r="2083" customHeight="1" spans="6:17">
      <c r="F2083" s="589"/>
      <c r="G2083" s="589"/>
      <c r="H2083" s="589"/>
      <c r="I2083" s="589"/>
      <c r="J2083" s="589"/>
      <c r="K2083" s="589"/>
      <c r="L2083" s="589"/>
      <c r="N2083" s="589"/>
      <c r="O2083" s="589"/>
      <c r="P2083" s="589"/>
      <c r="Q2083" s="589"/>
    </row>
    <row r="2084" customHeight="1" spans="6:17">
      <c r="F2084" s="589"/>
      <c r="G2084" s="589"/>
      <c r="H2084" s="589"/>
      <c r="I2084" s="589"/>
      <c r="J2084" s="589"/>
      <c r="K2084" s="589"/>
      <c r="L2084" s="589"/>
      <c r="N2084" s="589"/>
      <c r="O2084" s="589"/>
      <c r="P2084" s="589"/>
      <c r="Q2084" s="589"/>
    </row>
    <row r="2085" customHeight="1" spans="6:17">
      <c r="F2085" s="589"/>
      <c r="G2085" s="589"/>
      <c r="H2085" s="589"/>
      <c r="I2085" s="589"/>
      <c r="J2085" s="589"/>
      <c r="K2085" s="589"/>
      <c r="L2085" s="589"/>
      <c r="N2085" s="589"/>
      <c r="O2085" s="589"/>
      <c r="P2085" s="589"/>
      <c r="Q2085" s="589"/>
    </row>
    <row r="2086" customHeight="1" spans="6:17">
      <c r="F2086" s="589"/>
      <c r="G2086" s="589"/>
      <c r="H2086" s="589"/>
      <c r="I2086" s="589"/>
      <c r="J2086" s="589"/>
      <c r="K2086" s="589"/>
      <c r="L2086" s="589"/>
      <c r="N2086" s="589"/>
      <c r="O2086" s="589"/>
      <c r="P2086" s="589"/>
      <c r="Q2086" s="589"/>
    </row>
    <row r="2087" customHeight="1" spans="6:17">
      <c r="F2087" s="589"/>
      <c r="G2087" s="589"/>
      <c r="H2087" s="589"/>
      <c r="I2087" s="589"/>
      <c r="J2087" s="589"/>
      <c r="K2087" s="589"/>
      <c r="L2087" s="589"/>
      <c r="N2087" s="589"/>
      <c r="O2087" s="589"/>
      <c r="P2087" s="589"/>
      <c r="Q2087" s="589"/>
    </row>
    <row r="2088" customHeight="1" spans="6:17">
      <c r="F2088" s="589"/>
      <c r="G2088" s="589"/>
      <c r="H2088" s="589"/>
      <c r="I2088" s="589"/>
      <c r="J2088" s="589"/>
      <c r="K2088" s="589"/>
      <c r="L2088" s="589"/>
      <c r="N2088" s="589"/>
      <c r="O2088" s="589"/>
      <c r="P2088" s="589"/>
      <c r="Q2088" s="589"/>
    </row>
    <row r="2089" customHeight="1" spans="6:17">
      <c r="F2089" s="589"/>
      <c r="G2089" s="589"/>
      <c r="H2089" s="589"/>
      <c r="I2089" s="589"/>
      <c r="J2089" s="589"/>
      <c r="K2089" s="589"/>
      <c r="L2089" s="589"/>
      <c r="N2089" s="589"/>
      <c r="O2089" s="589"/>
      <c r="P2089" s="589"/>
      <c r="Q2089" s="589"/>
    </row>
    <row r="2090" customHeight="1" spans="6:17">
      <c r="F2090" s="589"/>
      <c r="G2090" s="589"/>
      <c r="H2090" s="589"/>
      <c r="I2090" s="589"/>
      <c r="J2090" s="589"/>
      <c r="K2090" s="589"/>
      <c r="L2090" s="589"/>
      <c r="N2090" s="589"/>
      <c r="O2090" s="589"/>
      <c r="P2090" s="589"/>
      <c r="Q2090" s="589"/>
    </row>
    <row r="2091" customHeight="1" spans="6:17">
      <c r="F2091" s="589"/>
      <c r="G2091" s="589"/>
      <c r="H2091" s="589"/>
      <c r="I2091" s="589"/>
      <c r="J2091" s="589"/>
      <c r="K2091" s="589"/>
      <c r="L2091" s="589"/>
      <c r="N2091" s="589"/>
      <c r="O2091" s="589"/>
      <c r="P2091" s="589"/>
      <c r="Q2091" s="589"/>
    </row>
    <row r="2092" customHeight="1" spans="6:17">
      <c r="F2092" s="589"/>
      <c r="G2092" s="589"/>
      <c r="H2092" s="589"/>
      <c r="I2092" s="589"/>
      <c r="J2092" s="589"/>
      <c r="K2092" s="589"/>
      <c r="L2092" s="589"/>
      <c r="N2092" s="589"/>
      <c r="O2092" s="589"/>
      <c r="P2092" s="589"/>
      <c r="Q2092" s="589"/>
    </row>
    <row r="2093" customHeight="1" spans="6:17">
      <c r="F2093" s="589"/>
      <c r="G2093" s="589"/>
      <c r="H2093" s="589"/>
      <c r="I2093" s="589"/>
      <c r="J2093" s="589"/>
      <c r="K2093" s="589"/>
      <c r="L2093" s="589"/>
      <c r="N2093" s="589"/>
      <c r="O2093" s="589"/>
      <c r="P2093" s="589"/>
      <c r="Q2093" s="589"/>
    </row>
    <row r="2094" customHeight="1" spans="6:17">
      <c r="F2094" s="589"/>
      <c r="G2094" s="589"/>
      <c r="H2094" s="589"/>
      <c r="I2094" s="589"/>
      <c r="J2094" s="589"/>
      <c r="K2094" s="589"/>
      <c r="L2094" s="589"/>
      <c r="N2094" s="589"/>
      <c r="O2094" s="589"/>
      <c r="P2094" s="589"/>
      <c r="Q2094" s="589"/>
    </row>
    <row r="2095" customHeight="1" spans="6:17">
      <c r="F2095" s="589"/>
      <c r="G2095" s="589"/>
      <c r="H2095" s="589"/>
      <c r="I2095" s="589"/>
      <c r="J2095" s="589"/>
      <c r="K2095" s="589"/>
      <c r="L2095" s="589"/>
      <c r="N2095" s="589"/>
      <c r="O2095" s="589"/>
      <c r="P2095" s="589"/>
      <c r="Q2095" s="589"/>
    </row>
    <row r="2096" customHeight="1" spans="6:17">
      <c r="F2096" s="589"/>
      <c r="G2096" s="589"/>
      <c r="H2096" s="589"/>
      <c r="I2096" s="589"/>
      <c r="J2096" s="589"/>
      <c r="K2096" s="589"/>
      <c r="L2096" s="589"/>
      <c r="N2096" s="589"/>
      <c r="O2096" s="589"/>
      <c r="P2096" s="589"/>
      <c r="Q2096" s="589"/>
    </row>
    <row r="2097" customHeight="1" spans="6:17">
      <c r="F2097" s="589"/>
      <c r="G2097" s="589"/>
      <c r="H2097" s="589"/>
      <c r="I2097" s="589"/>
      <c r="J2097" s="589"/>
      <c r="K2097" s="589"/>
      <c r="L2097" s="589"/>
      <c r="N2097" s="589"/>
      <c r="O2097" s="589"/>
      <c r="P2097" s="589"/>
      <c r="Q2097" s="589"/>
    </row>
    <row r="2098" customHeight="1" spans="6:17">
      <c r="F2098" s="589"/>
      <c r="G2098" s="589"/>
      <c r="H2098" s="589"/>
      <c r="I2098" s="589"/>
      <c r="J2098" s="589"/>
      <c r="K2098" s="589"/>
      <c r="L2098" s="589"/>
      <c r="N2098" s="589"/>
      <c r="O2098" s="589"/>
      <c r="P2098" s="589"/>
      <c r="Q2098" s="589"/>
    </row>
    <row r="2099" customHeight="1" spans="6:17">
      <c r="F2099" s="589"/>
      <c r="G2099" s="589"/>
      <c r="H2099" s="589"/>
      <c r="I2099" s="589"/>
      <c r="J2099" s="589"/>
      <c r="K2099" s="589"/>
      <c r="L2099" s="589"/>
      <c r="N2099" s="589"/>
      <c r="O2099" s="589"/>
      <c r="P2099" s="589"/>
      <c r="Q2099" s="589"/>
    </row>
    <row r="2100" customHeight="1" spans="6:17">
      <c r="F2100" s="589"/>
      <c r="G2100" s="589"/>
      <c r="H2100" s="589"/>
      <c r="I2100" s="589"/>
      <c r="J2100" s="589"/>
      <c r="K2100" s="589"/>
      <c r="L2100" s="589"/>
      <c r="N2100" s="589"/>
      <c r="O2100" s="589"/>
      <c r="P2100" s="589"/>
      <c r="Q2100" s="589"/>
    </row>
    <row r="2101" customHeight="1" spans="6:17">
      <c r="F2101" s="589"/>
      <c r="G2101" s="589"/>
      <c r="H2101" s="589"/>
      <c r="I2101" s="589"/>
      <c r="J2101" s="589"/>
      <c r="K2101" s="589"/>
      <c r="L2101" s="589"/>
      <c r="N2101" s="589"/>
      <c r="O2101" s="589"/>
      <c r="P2101" s="589"/>
      <c r="Q2101" s="589"/>
    </row>
    <row r="2102" customHeight="1" spans="6:17">
      <c r="F2102" s="589"/>
      <c r="G2102" s="589"/>
      <c r="H2102" s="589"/>
      <c r="I2102" s="589"/>
      <c r="J2102" s="589"/>
      <c r="K2102" s="589"/>
      <c r="L2102" s="589"/>
      <c r="N2102" s="589"/>
      <c r="O2102" s="589"/>
      <c r="P2102" s="589"/>
      <c r="Q2102" s="589"/>
    </row>
    <row r="2103" customHeight="1" spans="6:17">
      <c r="F2103" s="589"/>
      <c r="G2103" s="589"/>
      <c r="H2103" s="589"/>
      <c r="I2103" s="589"/>
      <c r="J2103" s="589"/>
      <c r="K2103" s="589"/>
      <c r="L2103" s="589"/>
      <c r="N2103" s="589"/>
      <c r="O2103" s="589"/>
      <c r="P2103" s="589"/>
      <c r="Q2103" s="589"/>
    </row>
    <row r="2104" customHeight="1" spans="6:17">
      <c r="F2104" s="589"/>
      <c r="G2104" s="589"/>
      <c r="H2104" s="589"/>
      <c r="I2104" s="589"/>
      <c r="J2104" s="589"/>
      <c r="K2104" s="589"/>
      <c r="L2104" s="589"/>
      <c r="N2104" s="589"/>
      <c r="O2104" s="589"/>
      <c r="P2104" s="589"/>
      <c r="Q2104" s="589"/>
    </row>
    <row r="2105" customHeight="1" spans="6:17">
      <c r="F2105" s="589"/>
      <c r="G2105" s="589"/>
      <c r="H2105" s="589"/>
      <c r="I2105" s="589"/>
      <c r="J2105" s="589"/>
      <c r="K2105" s="589"/>
      <c r="L2105" s="589"/>
      <c r="N2105" s="589"/>
      <c r="O2105" s="589"/>
      <c r="P2105" s="589"/>
      <c r="Q2105" s="589"/>
    </row>
    <row r="2106" customHeight="1" spans="6:17">
      <c r="F2106" s="589"/>
      <c r="G2106" s="589"/>
      <c r="H2106" s="589"/>
      <c r="I2106" s="589"/>
      <c r="J2106" s="589"/>
      <c r="K2106" s="589"/>
      <c r="L2106" s="589"/>
      <c r="N2106" s="589"/>
      <c r="O2106" s="589"/>
      <c r="P2106" s="589"/>
      <c r="Q2106" s="589"/>
    </row>
    <row r="2107" customHeight="1" spans="6:17">
      <c r="F2107" s="589"/>
      <c r="G2107" s="589"/>
      <c r="H2107" s="589"/>
      <c r="I2107" s="589"/>
      <c r="J2107" s="589"/>
      <c r="K2107" s="589"/>
      <c r="L2107" s="589"/>
      <c r="N2107" s="589"/>
      <c r="O2107" s="589"/>
      <c r="P2107" s="589"/>
      <c r="Q2107" s="589"/>
    </row>
    <row r="2108" customHeight="1" spans="6:17">
      <c r="F2108" s="589"/>
      <c r="G2108" s="589"/>
      <c r="H2108" s="589"/>
      <c r="I2108" s="589"/>
      <c r="J2108" s="589"/>
      <c r="K2108" s="589"/>
      <c r="L2108" s="589"/>
      <c r="N2108" s="589"/>
      <c r="O2108" s="589"/>
      <c r="P2108" s="589"/>
      <c r="Q2108" s="589"/>
    </row>
    <row r="2109" customHeight="1" spans="6:17">
      <c r="F2109" s="589"/>
      <c r="G2109" s="589"/>
      <c r="H2109" s="589"/>
      <c r="I2109" s="589"/>
      <c r="J2109" s="589"/>
      <c r="K2109" s="589"/>
      <c r="L2109" s="589"/>
      <c r="N2109" s="589"/>
      <c r="O2109" s="589"/>
      <c r="P2109" s="589"/>
      <c r="Q2109" s="589"/>
    </row>
    <row r="2110" customHeight="1" spans="6:17">
      <c r="F2110" s="589"/>
      <c r="G2110" s="589"/>
      <c r="H2110" s="589"/>
      <c r="I2110" s="589"/>
      <c r="J2110" s="589"/>
      <c r="K2110" s="589"/>
      <c r="L2110" s="589"/>
      <c r="N2110" s="589"/>
      <c r="O2110" s="589"/>
      <c r="P2110" s="589"/>
      <c r="Q2110" s="589"/>
    </row>
    <row r="2111" customHeight="1" spans="6:17">
      <c r="F2111" s="589"/>
      <c r="G2111" s="589"/>
      <c r="H2111" s="589"/>
      <c r="I2111" s="589"/>
      <c r="J2111" s="589"/>
      <c r="K2111" s="589"/>
      <c r="L2111" s="589"/>
      <c r="N2111" s="589"/>
      <c r="O2111" s="589"/>
      <c r="P2111" s="589"/>
      <c r="Q2111" s="589"/>
    </row>
    <row r="2112" customHeight="1" spans="6:17">
      <c r="F2112" s="589"/>
      <c r="G2112" s="589"/>
      <c r="H2112" s="589"/>
      <c r="I2112" s="589"/>
      <c r="J2112" s="589"/>
      <c r="K2112" s="589"/>
      <c r="L2112" s="589"/>
      <c r="N2112" s="589"/>
      <c r="O2112" s="589"/>
      <c r="P2112" s="589"/>
      <c r="Q2112" s="589"/>
    </row>
    <row r="2113" customHeight="1" spans="6:17">
      <c r="F2113" s="589"/>
      <c r="G2113" s="589"/>
      <c r="H2113" s="589"/>
      <c r="I2113" s="589"/>
      <c r="J2113" s="589"/>
      <c r="K2113" s="589"/>
      <c r="L2113" s="589"/>
      <c r="N2113" s="589"/>
      <c r="O2113" s="589"/>
      <c r="P2113" s="589"/>
      <c r="Q2113" s="589"/>
    </row>
    <row r="2114" customHeight="1" spans="6:17">
      <c r="F2114" s="589"/>
      <c r="G2114" s="589"/>
      <c r="H2114" s="589"/>
      <c r="I2114" s="589"/>
      <c r="J2114" s="589"/>
      <c r="K2114" s="589"/>
      <c r="L2114" s="589"/>
      <c r="N2114" s="589"/>
      <c r="O2114" s="589"/>
      <c r="P2114" s="589"/>
      <c r="Q2114" s="589"/>
    </row>
    <row r="2115" customHeight="1" spans="6:17">
      <c r="F2115" s="589"/>
      <c r="G2115" s="589"/>
      <c r="H2115" s="589"/>
      <c r="I2115" s="589"/>
      <c r="J2115" s="589"/>
      <c r="K2115" s="589"/>
      <c r="L2115" s="589"/>
      <c r="N2115" s="589"/>
      <c r="O2115" s="589"/>
      <c r="P2115" s="589"/>
      <c r="Q2115" s="589"/>
    </row>
    <row r="2116" customHeight="1" spans="6:17">
      <c r="F2116" s="589"/>
      <c r="G2116" s="589"/>
      <c r="H2116" s="589"/>
      <c r="I2116" s="589"/>
      <c r="J2116" s="589"/>
      <c r="K2116" s="589"/>
      <c r="L2116" s="589"/>
      <c r="N2116" s="589"/>
      <c r="O2116" s="589"/>
      <c r="P2116" s="589"/>
      <c r="Q2116" s="589"/>
    </row>
    <row r="2117" customHeight="1" spans="6:17">
      <c r="F2117" s="589"/>
      <c r="G2117" s="589"/>
      <c r="H2117" s="589"/>
      <c r="I2117" s="589"/>
      <c r="J2117" s="589"/>
      <c r="K2117" s="589"/>
      <c r="L2117" s="589"/>
      <c r="N2117" s="589"/>
      <c r="O2117" s="589"/>
      <c r="P2117" s="589"/>
      <c r="Q2117" s="589"/>
    </row>
    <row r="2118" customHeight="1" spans="6:17">
      <c r="F2118" s="589"/>
      <c r="G2118" s="589"/>
      <c r="H2118" s="589"/>
      <c r="I2118" s="589"/>
      <c r="J2118" s="589"/>
      <c r="K2118" s="589"/>
      <c r="L2118" s="589"/>
      <c r="N2118" s="589"/>
      <c r="O2118" s="589"/>
      <c r="P2118" s="589"/>
      <c r="Q2118" s="589"/>
    </row>
    <row r="2119" customHeight="1" spans="6:17">
      <c r="F2119" s="589"/>
      <c r="G2119" s="589"/>
      <c r="H2119" s="589"/>
      <c r="I2119" s="589"/>
      <c r="J2119" s="589"/>
      <c r="K2119" s="589"/>
      <c r="L2119" s="589"/>
      <c r="N2119" s="589"/>
      <c r="O2119" s="589"/>
      <c r="P2119" s="589"/>
      <c r="Q2119" s="589"/>
    </row>
    <row r="2120" customHeight="1" spans="6:17">
      <c r="F2120" s="589"/>
      <c r="G2120" s="589"/>
      <c r="H2120" s="589"/>
      <c r="I2120" s="589"/>
      <c r="J2120" s="589"/>
      <c r="K2120" s="589"/>
      <c r="L2120" s="589"/>
      <c r="N2120" s="589"/>
      <c r="O2120" s="589"/>
      <c r="P2120" s="589"/>
      <c r="Q2120" s="589"/>
    </row>
    <row r="2121" customHeight="1" spans="6:17">
      <c r="F2121" s="589"/>
      <c r="G2121" s="589"/>
      <c r="H2121" s="589"/>
      <c r="I2121" s="589"/>
      <c r="J2121" s="589"/>
      <c r="K2121" s="589"/>
      <c r="L2121" s="589"/>
      <c r="N2121" s="589"/>
      <c r="O2121" s="589"/>
      <c r="P2121" s="589"/>
      <c r="Q2121" s="589"/>
    </row>
    <row r="2122" customHeight="1" spans="6:17">
      <c r="F2122" s="589"/>
      <c r="G2122" s="589"/>
      <c r="H2122" s="589"/>
      <c r="I2122" s="589"/>
      <c r="J2122" s="589"/>
      <c r="K2122" s="589"/>
      <c r="L2122" s="589"/>
      <c r="N2122" s="589"/>
      <c r="O2122" s="589"/>
      <c r="P2122" s="589"/>
      <c r="Q2122" s="589"/>
    </row>
    <row r="2123" customHeight="1" spans="6:17">
      <c r="F2123" s="589"/>
      <c r="G2123" s="589"/>
      <c r="H2123" s="589"/>
      <c r="I2123" s="589"/>
      <c r="J2123" s="589"/>
      <c r="K2123" s="589"/>
      <c r="L2123" s="589"/>
      <c r="N2123" s="589"/>
      <c r="O2123" s="589"/>
      <c r="P2123" s="589"/>
      <c r="Q2123" s="589"/>
    </row>
    <row r="2124" customHeight="1" spans="6:17">
      <c r="F2124" s="589"/>
      <c r="G2124" s="589"/>
      <c r="H2124" s="589"/>
      <c r="I2124" s="589"/>
      <c r="J2124" s="589"/>
      <c r="K2124" s="589"/>
      <c r="L2124" s="589"/>
      <c r="N2124" s="589"/>
      <c r="O2124" s="589"/>
      <c r="P2124" s="589"/>
      <c r="Q2124" s="589"/>
    </row>
    <row r="2125" customHeight="1" spans="6:17">
      <c r="F2125" s="589"/>
      <c r="G2125" s="589"/>
      <c r="H2125" s="589"/>
      <c r="I2125" s="589"/>
      <c r="J2125" s="589"/>
      <c r="K2125" s="589"/>
      <c r="L2125" s="589"/>
      <c r="N2125" s="589"/>
      <c r="O2125" s="589"/>
      <c r="P2125" s="589"/>
      <c r="Q2125" s="589"/>
    </row>
    <row r="2126" customHeight="1" spans="6:17">
      <c r="F2126" s="589"/>
      <c r="G2126" s="589"/>
      <c r="H2126" s="589"/>
      <c r="I2126" s="589"/>
      <c r="J2126" s="589"/>
      <c r="K2126" s="589"/>
      <c r="L2126" s="589"/>
      <c r="N2126" s="589"/>
      <c r="O2126" s="589"/>
      <c r="P2126" s="589"/>
      <c r="Q2126" s="589"/>
    </row>
    <row r="2127" customHeight="1" spans="6:17">
      <c r="F2127" s="589"/>
      <c r="G2127" s="589"/>
      <c r="H2127" s="589"/>
      <c r="I2127" s="589"/>
      <c r="J2127" s="589"/>
      <c r="K2127" s="589"/>
      <c r="L2127" s="589"/>
      <c r="N2127" s="589"/>
      <c r="O2127" s="589"/>
      <c r="P2127" s="589"/>
      <c r="Q2127" s="589"/>
    </row>
    <row r="2128" customHeight="1" spans="6:17">
      <c r="F2128" s="589"/>
      <c r="G2128" s="589"/>
      <c r="H2128" s="589"/>
      <c r="I2128" s="589"/>
      <c r="J2128" s="589"/>
      <c r="K2128" s="589"/>
      <c r="L2128" s="589"/>
      <c r="N2128" s="589"/>
      <c r="O2128" s="589"/>
      <c r="P2128" s="589"/>
      <c r="Q2128" s="589"/>
    </row>
    <row r="2129" customHeight="1" spans="6:17">
      <c r="F2129" s="589"/>
      <c r="G2129" s="589"/>
      <c r="H2129" s="589"/>
      <c r="I2129" s="589"/>
      <c r="J2129" s="589"/>
      <c r="K2129" s="589"/>
      <c r="L2129" s="589"/>
      <c r="N2129" s="589"/>
      <c r="O2129" s="589"/>
      <c r="P2129" s="589"/>
      <c r="Q2129" s="589"/>
    </row>
    <row r="2130" customHeight="1" spans="6:17">
      <c r="F2130" s="589"/>
      <c r="G2130" s="589"/>
      <c r="H2130" s="589"/>
      <c r="I2130" s="589"/>
      <c r="J2130" s="589"/>
      <c r="K2130" s="589"/>
      <c r="L2130" s="589"/>
      <c r="N2130" s="589"/>
      <c r="O2130" s="589"/>
      <c r="P2130" s="589"/>
      <c r="Q2130" s="589"/>
    </row>
    <row r="2131" customHeight="1" spans="6:17">
      <c r="F2131" s="589"/>
      <c r="G2131" s="589"/>
      <c r="H2131" s="589"/>
      <c r="I2131" s="589"/>
      <c r="J2131" s="589"/>
      <c r="K2131" s="589"/>
      <c r="L2131" s="589"/>
      <c r="N2131" s="589"/>
      <c r="O2131" s="589"/>
      <c r="P2131" s="589"/>
      <c r="Q2131" s="589"/>
    </row>
    <row r="2132" customHeight="1" spans="6:17">
      <c r="F2132" s="589"/>
      <c r="G2132" s="589"/>
      <c r="H2132" s="589"/>
      <c r="I2132" s="589"/>
      <c r="J2132" s="589"/>
      <c r="K2132" s="589"/>
      <c r="L2132" s="589"/>
      <c r="N2132" s="589"/>
      <c r="O2132" s="589"/>
      <c r="P2132" s="589"/>
      <c r="Q2132" s="589"/>
    </row>
    <row r="2133" customHeight="1" spans="6:17">
      <c r="F2133" s="589"/>
      <c r="G2133" s="589"/>
      <c r="H2133" s="589"/>
      <c r="I2133" s="589"/>
      <c r="J2133" s="589"/>
      <c r="K2133" s="589"/>
      <c r="L2133" s="589"/>
      <c r="N2133" s="589"/>
      <c r="O2133" s="589"/>
      <c r="P2133" s="589"/>
      <c r="Q2133" s="589"/>
    </row>
    <row r="2134" customHeight="1" spans="6:17">
      <c r="F2134" s="589"/>
      <c r="G2134" s="589"/>
      <c r="H2134" s="589"/>
      <c r="I2134" s="589"/>
      <c r="J2134" s="589"/>
      <c r="K2134" s="589"/>
      <c r="L2134" s="589"/>
      <c r="N2134" s="589"/>
      <c r="O2134" s="589"/>
      <c r="P2134" s="589"/>
      <c r="Q2134" s="589"/>
    </row>
    <row r="2135" customHeight="1" spans="6:17">
      <c r="F2135" s="589"/>
      <c r="G2135" s="589"/>
      <c r="H2135" s="589"/>
      <c r="I2135" s="589"/>
      <c r="J2135" s="589"/>
      <c r="K2135" s="589"/>
      <c r="L2135" s="589"/>
      <c r="N2135" s="589"/>
      <c r="O2135" s="589"/>
      <c r="P2135" s="589"/>
      <c r="Q2135" s="589"/>
    </row>
    <row r="2136" customHeight="1" spans="6:17">
      <c r="F2136" s="589"/>
      <c r="G2136" s="589"/>
      <c r="H2136" s="589"/>
      <c r="I2136" s="589"/>
      <c r="J2136" s="589"/>
      <c r="K2136" s="589"/>
      <c r="L2136" s="589"/>
      <c r="N2136" s="589"/>
      <c r="O2136" s="589"/>
      <c r="P2136" s="589"/>
      <c r="Q2136" s="589"/>
    </row>
    <row r="2137" customHeight="1" spans="6:17">
      <c r="F2137" s="589"/>
      <c r="G2137" s="589"/>
      <c r="H2137" s="589"/>
      <c r="I2137" s="589"/>
      <c r="J2137" s="589"/>
      <c r="K2137" s="589"/>
      <c r="L2137" s="589"/>
      <c r="N2137" s="589"/>
      <c r="O2137" s="589"/>
      <c r="P2137" s="589"/>
      <c r="Q2137" s="589"/>
    </row>
    <row r="2138" customHeight="1" spans="6:17">
      <c r="F2138" s="589"/>
      <c r="G2138" s="589"/>
      <c r="H2138" s="589"/>
      <c r="I2138" s="589"/>
      <c r="J2138" s="589"/>
      <c r="K2138" s="589"/>
      <c r="L2138" s="589"/>
      <c r="N2138" s="589"/>
      <c r="O2138" s="589"/>
      <c r="P2138" s="589"/>
      <c r="Q2138" s="589"/>
    </row>
    <row r="2139" customHeight="1" spans="6:17">
      <c r="F2139" s="589"/>
      <c r="G2139" s="589"/>
      <c r="H2139" s="589"/>
      <c r="I2139" s="589"/>
      <c r="J2139" s="589"/>
      <c r="K2139" s="589"/>
      <c r="L2139" s="589"/>
      <c r="N2139" s="589"/>
      <c r="O2139" s="589"/>
      <c r="P2139" s="589"/>
      <c r="Q2139" s="589"/>
    </row>
    <row r="2140" customHeight="1" spans="6:17">
      <c r="F2140" s="589"/>
      <c r="G2140" s="589"/>
      <c r="H2140" s="589"/>
      <c r="I2140" s="589"/>
      <c r="J2140" s="589"/>
      <c r="K2140" s="589"/>
      <c r="L2140" s="589"/>
      <c r="N2140" s="589"/>
      <c r="O2140" s="589"/>
      <c r="P2140" s="589"/>
      <c r="Q2140" s="589"/>
    </row>
    <row r="2141" customHeight="1" spans="6:17">
      <c r="F2141" s="589"/>
      <c r="G2141" s="589"/>
      <c r="H2141" s="589"/>
      <c r="I2141" s="589"/>
      <c r="J2141" s="589"/>
      <c r="K2141" s="589"/>
      <c r="L2141" s="589"/>
      <c r="N2141" s="589"/>
      <c r="O2141" s="589"/>
      <c r="P2141" s="589"/>
      <c r="Q2141" s="589"/>
    </row>
    <row r="2142" customHeight="1" spans="6:17">
      <c r="F2142" s="589"/>
      <c r="G2142" s="589"/>
      <c r="H2142" s="589"/>
      <c r="I2142" s="589"/>
      <c r="J2142" s="589"/>
      <c r="K2142" s="589"/>
      <c r="L2142" s="589"/>
      <c r="N2142" s="589"/>
      <c r="O2142" s="589"/>
      <c r="P2142" s="589"/>
      <c r="Q2142" s="589"/>
    </row>
    <row r="2143" customHeight="1" spans="6:17">
      <c r="F2143" s="589"/>
      <c r="G2143" s="589"/>
      <c r="H2143" s="589"/>
      <c r="I2143" s="589"/>
      <c r="J2143" s="589"/>
      <c r="K2143" s="589"/>
      <c r="L2143" s="589"/>
      <c r="N2143" s="589"/>
      <c r="O2143" s="589"/>
      <c r="P2143" s="589"/>
      <c r="Q2143" s="589"/>
    </row>
    <row r="2144" customHeight="1" spans="6:17">
      <c r="F2144" s="589"/>
      <c r="G2144" s="589"/>
      <c r="H2144" s="589"/>
      <c r="I2144" s="589"/>
      <c r="J2144" s="589"/>
      <c r="K2144" s="589"/>
      <c r="L2144" s="589"/>
      <c r="N2144" s="589"/>
      <c r="O2144" s="589"/>
      <c r="P2144" s="589"/>
      <c r="Q2144" s="589"/>
    </row>
    <row r="2145" customHeight="1" spans="6:17">
      <c r="F2145" s="589"/>
      <c r="G2145" s="589"/>
      <c r="H2145" s="589"/>
      <c r="I2145" s="589"/>
      <c r="J2145" s="589"/>
      <c r="K2145" s="589"/>
      <c r="L2145" s="589"/>
      <c r="N2145" s="589"/>
      <c r="O2145" s="589"/>
      <c r="P2145" s="589"/>
      <c r="Q2145" s="589"/>
    </row>
    <row r="2146" customHeight="1" spans="6:17">
      <c r="F2146" s="589"/>
      <c r="G2146" s="589"/>
      <c r="H2146" s="589"/>
      <c r="I2146" s="589"/>
      <c r="J2146" s="589"/>
      <c r="K2146" s="589"/>
      <c r="L2146" s="589"/>
      <c r="N2146" s="589"/>
      <c r="O2146" s="589"/>
      <c r="P2146" s="589"/>
      <c r="Q2146" s="589"/>
    </row>
    <row r="2147" customHeight="1" spans="6:17">
      <c r="F2147" s="589"/>
      <c r="G2147" s="589"/>
      <c r="H2147" s="589"/>
      <c r="I2147" s="589"/>
      <c r="J2147" s="589"/>
      <c r="K2147" s="589"/>
      <c r="L2147" s="589"/>
      <c r="N2147" s="589"/>
      <c r="O2147" s="589"/>
      <c r="P2147" s="589"/>
      <c r="Q2147" s="589"/>
    </row>
    <row r="2148" customHeight="1" spans="6:17">
      <c r="F2148" s="589"/>
      <c r="G2148" s="589"/>
      <c r="H2148" s="589"/>
      <c r="I2148" s="589"/>
      <c r="J2148" s="589"/>
      <c r="K2148" s="589"/>
      <c r="L2148" s="589"/>
      <c r="N2148" s="589"/>
      <c r="O2148" s="589"/>
      <c r="P2148" s="589"/>
      <c r="Q2148" s="589"/>
    </row>
    <row r="2149" customHeight="1" spans="6:17">
      <c r="F2149" s="589"/>
      <c r="G2149" s="589"/>
      <c r="H2149" s="589"/>
      <c r="I2149" s="589"/>
      <c r="J2149" s="589"/>
      <c r="K2149" s="589"/>
      <c r="L2149" s="589"/>
      <c r="N2149" s="589"/>
      <c r="O2149" s="589"/>
      <c r="P2149" s="589"/>
      <c r="Q2149" s="589"/>
    </row>
    <row r="2150" customHeight="1" spans="6:17">
      <c r="F2150" s="589"/>
      <c r="G2150" s="589"/>
      <c r="H2150" s="589"/>
      <c r="I2150" s="589"/>
      <c r="J2150" s="589"/>
      <c r="K2150" s="589"/>
      <c r="L2150" s="589"/>
      <c r="N2150" s="589"/>
      <c r="O2150" s="589"/>
      <c r="P2150" s="589"/>
      <c r="Q2150" s="589"/>
    </row>
    <row r="2151" customHeight="1" spans="6:17">
      <c r="F2151" s="589"/>
      <c r="G2151" s="589"/>
      <c r="H2151" s="589"/>
      <c r="I2151" s="589"/>
      <c r="J2151" s="589"/>
      <c r="K2151" s="589"/>
      <c r="L2151" s="589"/>
      <c r="N2151" s="589"/>
      <c r="O2151" s="589"/>
      <c r="P2151" s="589"/>
      <c r="Q2151" s="589"/>
    </row>
    <row r="2152" customHeight="1" spans="6:17">
      <c r="F2152" s="589"/>
      <c r="G2152" s="589"/>
      <c r="H2152" s="589"/>
      <c r="I2152" s="589"/>
      <c r="J2152" s="589"/>
      <c r="K2152" s="589"/>
      <c r="L2152" s="589"/>
      <c r="N2152" s="589"/>
      <c r="O2152" s="589"/>
      <c r="P2152" s="589"/>
      <c r="Q2152" s="589"/>
    </row>
    <row r="2153" customHeight="1" spans="6:17">
      <c r="F2153" s="589"/>
      <c r="G2153" s="589"/>
      <c r="H2153" s="589"/>
      <c r="I2153" s="589"/>
      <c r="J2153" s="589"/>
      <c r="K2153" s="589"/>
      <c r="L2153" s="589"/>
      <c r="N2153" s="589"/>
      <c r="O2153" s="589"/>
      <c r="P2153" s="589"/>
      <c r="Q2153" s="589"/>
    </row>
    <row r="2154" customHeight="1" spans="6:17">
      <c r="F2154" s="589"/>
      <c r="G2154" s="589"/>
      <c r="H2154" s="589"/>
      <c r="I2154" s="589"/>
      <c r="J2154" s="589"/>
      <c r="K2154" s="589"/>
      <c r="L2154" s="589"/>
      <c r="N2154" s="589"/>
      <c r="O2154" s="589"/>
      <c r="P2154" s="589"/>
      <c r="Q2154" s="589"/>
    </row>
    <row r="2155" customHeight="1" spans="6:17">
      <c r="F2155" s="589"/>
      <c r="G2155" s="589"/>
      <c r="H2155" s="589"/>
      <c r="I2155" s="589"/>
      <c r="J2155" s="589"/>
      <c r="K2155" s="589"/>
      <c r="L2155" s="589"/>
      <c r="N2155" s="589"/>
      <c r="O2155" s="589"/>
      <c r="P2155" s="589"/>
      <c r="Q2155" s="589"/>
    </row>
    <row r="2156" customHeight="1" spans="6:17">
      <c r="F2156" s="589"/>
      <c r="G2156" s="589"/>
      <c r="H2156" s="589"/>
      <c r="I2156" s="589"/>
      <c r="J2156" s="589"/>
      <c r="K2156" s="589"/>
      <c r="L2156" s="589"/>
      <c r="N2156" s="589"/>
      <c r="O2156" s="589"/>
      <c r="P2156" s="589"/>
      <c r="Q2156" s="589"/>
    </row>
    <row r="2157" customHeight="1" spans="6:17">
      <c r="F2157" s="589"/>
      <c r="G2157" s="589"/>
      <c r="H2157" s="589"/>
      <c r="I2157" s="589"/>
      <c r="J2157" s="589"/>
      <c r="K2157" s="589"/>
      <c r="L2157" s="589"/>
      <c r="N2157" s="589"/>
      <c r="O2157" s="589"/>
      <c r="P2157" s="589"/>
      <c r="Q2157" s="589"/>
    </row>
    <row r="2158" customHeight="1" spans="6:17">
      <c r="F2158" s="589"/>
      <c r="G2158" s="589"/>
      <c r="H2158" s="589"/>
      <c r="I2158" s="589"/>
      <c r="J2158" s="589"/>
      <c r="K2158" s="589"/>
      <c r="L2158" s="589"/>
      <c r="N2158" s="589"/>
      <c r="O2158" s="589"/>
      <c r="P2158" s="589"/>
      <c r="Q2158" s="589"/>
    </row>
    <row r="2159" customHeight="1" spans="6:17">
      <c r="F2159" s="589"/>
      <c r="G2159" s="589"/>
      <c r="H2159" s="589"/>
      <c r="I2159" s="589"/>
      <c r="J2159" s="589"/>
      <c r="K2159" s="589"/>
      <c r="L2159" s="589"/>
      <c r="N2159" s="589"/>
      <c r="O2159" s="589"/>
      <c r="P2159" s="589"/>
      <c r="Q2159" s="589"/>
    </row>
    <row r="2160" customHeight="1" spans="6:17">
      <c r="F2160" s="589"/>
      <c r="G2160" s="589"/>
      <c r="H2160" s="589"/>
      <c r="I2160" s="589"/>
      <c r="J2160" s="589"/>
      <c r="K2160" s="589"/>
      <c r="L2160" s="589"/>
      <c r="N2160" s="589"/>
      <c r="O2160" s="589"/>
      <c r="P2160" s="589"/>
      <c r="Q2160" s="589"/>
    </row>
    <row r="2161" customHeight="1" spans="6:17">
      <c r="F2161" s="589"/>
      <c r="G2161" s="589"/>
      <c r="H2161" s="589"/>
      <c r="I2161" s="589"/>
      <c r="J2161" s="589"/>
      <c r="K2161" s="589"/>
      <c r="L2161" s="589"/>
      <c r="N2161" s="589"/>
      <c r="O2161" s="589"/>
      <c r="P2161" s="589"/>
      <c r="Q2161" s="589"/>
    </row>
    <row r="2162" customHeight="1" spans="6:17">
      <c r="F2162" s="589"/>
      <c r="G2162" s="589"/>
      <c r="H2162" s="589"/>
      <c r="I2162" s="589"/>
      <c r="J2162" s="589"/>
      <c r="K2162" s="589"/>
      <c r="L2162" s="589"/>
      <c r="N2162" s="589"/>
      <c r="O2162" s="589"/>
      <c r="P2162" s="589"/>
      <c r="Q2162" s="589"/>
    </row>
    <row r="2163" customHeight="1" spans="6:17">
      <c r="F2163" s="589"/>
      <c r="G2163" s="589"/>
      <c r="H2163" s="589"/>
      <c r="I2163" s="589"/>
      <c r="J2163" s="589"/>
      <c r="K2163" s="589"/>
      <c r="L2163" s="589"/>
      <c r="N2163" s="589"/>
      <c r="O2163" s="589"/>
      <c r="P2163" s="589"/>
      <c r="Q2163" s="589"/>
    </row>
    <row r="2164" customHeight="1" spans="6:17">
      <c r="F2164" s="589"/>
      <c r="G2164" s="589"/>
      <c r="H2164" s="589"/>
      <c r="I2164" s="589"/>
      <c r="J2164" s="589"/>
      <c r="K2164" s="589"/>
      <c r="L2164" s="589"/>
      <c r="N2164" s="589"/>
      <c r="O2164" s="589"/>
      <c r="P2164" s="589"/>
      <c r="Q2164" s="589"/>
    </row>
    <row r="2165" customHeight="1" spans="6:17">
      <c r="F2165" s="589"/>
      <c r="G2165" s="589"/>
      <c r="H2165" s="589"/>
      <c r="I2165" s="589"/>
      <c r="J2165" s="589"/>
      <c r="K2165" s="589"/>
      <c r="L2165" s="589"/>
      <c r="N2165" s="589"/>
      <c r="O2165" s="589"/>
      <c r="P2165" s="589"/>
      <c r="Q2165" s="589"/>
    </row>
    <row r="2166" customHeight="1" spans="6:17">
      <c r="F2166" s="589"/>
      <c r="G2166" s="589"/>
      <c r="H2166" s="589"/>
      <c r="I2166" s="589"/>
      <c r="J2166" s="589"/>
      <c r="K2166" s="589"/>
      <c r="L2166" s="589"/>
      <c r="N2166" s="589"/>
      <c r="O2166" s="589"/>
      <c r="P2166" s="589"/>
      <c r="Q2166" s="589"/>
    </row>
    <row r="2167" customHeight="1" spans="6:17">
      <c r="F2167" s="589"/>
      <c r="G2167" s="589"/>
      <c r="H2167" s="589"/>
      <c r="I2167" s="589"/>
      <c r="J2167" s="589"/>
      <c r="K2167" s="589"/>
      <c r="L2167" s="589"/>
      <c r="N2167" s="589"/>
      <c r="O2167" s="589"/>
      <c r="P2167" s="589"/>
      <c r="Q2167" s="589"/>
    </row>
    <row r="2168" customHeight="1" spans="6:17">
      <c r="F2168" s="589"/>
      <c r="G2168" s="589"/>
      <c r="H2168" s="589"/>
      <c r="I2168" s="589"/>
      <c r="J2168" s="589"/>
      <c r="K2168" s="589"/>
      <c r="L2168" s="589"/>
      <c r="N2168" s="589"/>
      <c r="O2168" s="589"/>
      <c r="P2168" s="589"/>
      <c r="Q2168" s="589"/>
    </row>
    <row r="2169" customHeight="1" spans="6:17">
      <c r="F2169" s="589"/>
      <c r="G2169" s="589"/>
      <c r="H2169" s="589"/>
      <c r="I2169" s="589"/>
      <c r="J2169" s="589"/>
      <c r="K2169" s="589"/>
      <c r="L2169" s="589"/>
      <c r="N2169" s="589"/>
      <c r="O2169" s="589"/>
      <c r="P2169" s="589"/>
      <c r="Q2169" s="589"/>
    </row>
    <row r="2170" customHeight="1" spans="6:17">
      <c r="F2170" s="589"/>
      <c r="G2170" s="589"/>
      <c r="H2170" s="589"/>
      <c r="I2170" s="589"/>
      <c r="J2170" s="589"/>
      <c r="K2170" s="589"/>
      <c r="L2170" s="589"/>
      <c r="N2170" s="589"/>
      <c r="O2170" s="589"/>
      <c r="P2170" s="589"/>
      <c r="Q2170" s="589"/>
    </row>
    <row r="2171" customHeight="1" spans="6:17">
      <c r="F2171" s="589"/>
      <c r="G2171" s="589"/>
      <c r="H2171" s="589"/>
      <c r="I2171" s="589"/>
      <c r="J2171" s="589"/>
      <c r="K2171" s="589"/>
      <c r="L2171" s="589"/>
      <c r="N2171" s="589"/>
      <c r="O2171" s="589"/>
      <c r="P2171" s="589"/>
      <c r="Q2171" s="589"/>
    </row>
    <row r="2172" customHeight="1" spans="6:17">
      <c r="F2172" s="589"/>
      <c r="G2172" s="589"/>
      <c r="H2172" s="589"/>
      <c r="I2172" s="589"/>
      <c r="J2172" s="589"/>
      <c r="K2172" s="589"/>
      <c r="L2172" s="589"/>
      <c r="N2172" s="589"/>
      <c r="O2172" s="589"/>
      <c r="P2172" s="589"/>
      <c r="Q2172" s="589"/>
    </row>
    <row r="2173" customHeight="1" spans="6:17">
      <c r="F2173" s="589"/>
      <c r="G2173" s="589"/>
      <c r="H2173" s="589"/>
      <c r="I2173" s="589"/>
      <c r="J2173" s="589"/>
      <c r="K2173" s="589"/>
      <c r="L2173" s="589"/>
      <c r="N2173" s="589"/>
      <c r="O2173" s="589"/>
      <c r="P2173" s="589"/>
      <c r="Q2173" s="589"/>
    </row>
    <row r="2174" customHeight="1" spans="6:17">
      <c r="F2174" s="589"/>
      <c r="G2174" s="589"/>
      <c r="H2174" s="589"/>
      <c r="I2174" s="589"/>
      <c r="J2174" s="589"/>
      <c r="K2174" s="589"/>
      <c r="L2174" s="589"/>
      <c r="N2174" s="589"/>
      <c r="O2174" s="589"/>
      <c r="P2174" s="589"/>
      <c r="Q2174" s="589"/>
    </row>
    <row r="2175" customHeight="1" spans="6:17">
      <c r="F2175" s="589"/>
      <c r="G2175" s="589"/>
      <c r="H2175" s="589"/>
      <c r="I2175" s="589"/>
      <c r="J2175" s="589"/>
      <c r="K2175" s="589"/>
      <c r="L2175" s="589"/>
      <c r="N2175" s="589"/>
      <c r="O2175" s="589"/>
      <c r="P2175" s="589"/>
      <c r="Q2175" s="589"/>
    </row>
    <row r="2176" customHeight="1" spans="6:17">
      <c r="F2176" s="589"/>
      <c r="G2176" s="589"/>
      <c r="H2176" s="589"/>
      <c r="I2176" s="589"/>
      <c r="J2176" s="589"/>
      <c r="K2176" s="589"/>
      <c r="L2176" s="589"/>
      <c r="N2176" s="589"/>
      <c r="O2176" s="589"/>
      <c r="P2176" s="589"/>
      <c r="Q2176" s="589"/>
    </row>
    <row r="2177" customHeight="1" spans="6:17">
      <c r="F2177" s="589"/>
      <c r="G2177" s="589"/>
      <c r="H2177" s="589"/>
      <c r="I2177" s="589"/>
      <c r="J2177" s="589"/>
      <c r="K2177" s="589"/>
      <c r="L2177" s="589"/>
      <c r="N2177" s="589"/>
      <c r="O2177" s="589"/>
      <c r="P2177" s="589"/>
      <c r="Q2177" s="589"/>
    </row>
    <row r="2178" customHeight="1" spans="6:17">
      <c r="F2178" s="589"/>
      <c r="G2178" s="589"/>
      <c r="H2178" s="589"/>
      <c r="I2178" s="589"/>
      <c r="J2178" s="589"/>
      <c r="K2178" s="589"/>
      <c r="L2178" s="589"/>
      <c r="N2178" s="589"/>
      <c r="O2178" s="589"/>
      <c r="P2178" s="589"/>
      <c r="Q2178" s="589"/>
    </row>
    <row r="2179" customHeight="1" spans="6:17">
      <c r="F2179" s="589"/>
      <c r="G2179" s="589"/>
      <c r="H2179" s="589"/>
      <c r="I2179" s="589"/>
      <c r="J2179" s="589"/>
      <c r="K2179" s="589"/>
      <c r="L2179" s="589"/>
      <c r="N2179" s="589"/>
      <c r="O2179" s="589"/>
      <c r="P2179" s="589"/>
      <c r="Q2179" s="589"/>
    </row>
    <row r="2180" customHeight="1" spans="6:17">
      <c r="F2180" s="589"/>
      <c r="G2180" s="589"/>
      <c r="H2180" s="589"/>
      <c r="I2180" s="589"/>
      <c r="J2180" s="589"/>
      <c r="K2180" s="589"/>
      <c r="L2180" s="589"/>
      <c r="N2180" s="589"/>
      <c r="O2180" s="589"/>
      <c r="P2180" s="589"/>
      <c r="Q2180" s="589"/>
    </row>
    <row r="2181" customHeight="1" spans="6:17">
      <c r="F2181" s="589"/>
      <c r="G2181" s="589"/>
      <c r="H2181" s="589"/>
      <c r="I2181" s="589"/>
      <c r="J2181" s="589"/>
      <c r="K2181" s="589"/>
      <c r="L2181" s="589"/>
      <c r="N2181" s="589"/>
      <c r="O2181" s="589"/>
      <c r="P2181" s="589"/>
      <c r="Q2181" s="589"/>
    </row>
    <row r="2182" customHeight="1" spans="6:17">
      <c r="F2182" s="589"/>
      <c r="G2182" s="589"/>
      <c r="H2182" s="589"/>
      <c r="I2182" s="589"/>
      <c r="J2182" s="589"/>
      <c r="K2182" s="589"/>
      <c r="L2182" s="589"/>
      <c r="N2182" s="589"/>
      <c r="O2182" s="589"/>
      <c r="P2182" s="589"/>
      <c r="Q2182" s="589"/>
    </row>
    <row r="2183" customHeight="1" spans="6:17">
      <c r="F2183" s="589"/>
      <c r="G2183" s="589"/>
      <c r="H2183" s="589"/>
      <c r="I2183" s="589"/>
      <c r="J2183" s="589"/>
      <c r="K2183" s="589"/>
      <c r="L2183" s="589"/>
      <c r="N2183" s="589"/>
      <c r="O2183" s="589"/>
      <c r="P2183" s="589"/>
      <c r="Q2183" s="589"/>
    </row>
    <row r="2184" customHeight="1" spans="6:17">
      <c r="F2184" s="589"/>
      <c r="G2184" s="589"/>
      <c r="H2184" s="589"/>
      <c r="I2184" s="589"/>
      <c r="J2184" s="589"/>
      <c r="K2184" s="589"/>
      <c r="L2184" s="589"/>
      <c r="N2184" s="589"/>
      <c r="O2184" s="589"/>
      <c r="P2184" s="589"/>
      <c r="Q2184" s="589"/>
    </row>
    <row r="2185" customHeight="1" spans="6:17">
      <c r="F2185" s="589"/>
      <c r="G2185" s="589"/>
      <c r="H2185" s="589"/>
      <c r="I2185" s="589"/>
      <c r="J2185" s="589"/>
      <c r="K2185" s="589"/>
      <c r="L2185" s="589"/>
      <c r="N2185" s="589"/>
      <c r="O2185" s="589"/>
      <c r="P2185" s="589"/>
      <c r="Q2185" s="589"/>
    </row>
    <row r="2186" customHeight="1" spans="6:17">
      <c r="F2186" s="589"/>
      <c r="G2186" s="589"/>
      <c r="H2186" s="589"/>
      <c r="I2186" s="589"/>
      <c r="J2186" s="589"/>
      <c r="K2186" s="589"/>
      <c r="L2186" s="589"/>
      <c r="N2186" s="589"/>
      <c r="O2186" s="589"/>
      <c r="P2186" s="589"/>
      <c r="Q2186" s="589"/>
    </row>
    <row r="2187" customHeight="1" spans="6:17">
      <c r="F2187" s="589"/>
      <c r="G2187" s="589"/>
      <c r="H2187" s="589"/>
      <c r="I2187" s="589"/>
      <c r="J2187" s="589"/>
      <c r="K2187" s="589"/>
      <c r="L2187" s="589"/>
      <c r="N2187" s="589"/>
      <c r="O2187" s="589"/>
      <c r="P2187" s="589"/>
      <c r="Q2187" s="589"/>
    </row>
    <row r="2188" customHeight="1" spans="6:17">
      <c r="F2188" s="589"/>
      <c r="G2188" s="589"/>
      <c r="H2188" s="589"/>
      <c r="I2188" s="589"/>
      <c r="J2188" s="589"/>
      <c r="K2188" s="589"/>
      <c r="L2188" s="589"/>
      <c r="N2188" s="589"/>
      <c r="O2188" s="589"/>
      <c r="P2188" s="589"/>
      <c r="Q2188" s="589"/>
    </row>
    <row r="2189" customHeight="1" spans="6:17">
      <c r="F2189" s="589"/>
      <c r="G2189" s="589"/>
      <c r="H2189" s="589"/>
      <c r="I2189" s="589"/>
      <c r="J2189" s="589"/>
      <c r="K2189" s="589"/>
      <c r="L2189" s="589"/>
      <c r="N2189" s="589"/>
      <c r="O2189" s="589"/>
      <c r="P2189" s="589"/>
      <c r="Q2189" s="589"/>
    </row>
    <row r="2190" customHeight="1" spans="6:17">
      <c r="F2190" s="589"/>
      <c r="G2190" s="589"/>
      <c r="H2190" s="589"/>
      <c r="I2190" s="589"/>
      <c r="J2190" s="589"/>
      <c r="K2190" s="589"/>
      <c r="L2190" s="589"/>
      <c r="N2190" s="589"/>
      <c r="O2190" s="589"/>
      <c r="P2190" s="589"/>
      <c r="Q2190" s="589"/>
    </row>
    <row r="2191" customHeight="1" spans="6:17">
      <c r="F2191" s="589"/>
      <c r="G2191" s="589"/>
      <c r="H2191" s="589"/>
      <c r="I2191" s="589"/>
      <c r="J2191" s="589"/>
      <c r="K2191" s="589"/>
      <c r="L2191" s="589"/>
      <c r="N2191" s="589"/>
      <c r="O2191" s="589"/>
      <c r="P2191" s="589"/>
      <c r="Q2191" s="589"/>
    </row>
    <row r="2192" customHeight="1" spans="6:17">
      <c r="F2192" s="589"/>
      <c r="G2192" s="589"/>
      <c r="H2192" s="589"/>
      <c r="I2192" s="589"/>
      <c r="J2192" s="589"/>
      <c r="K2192" s="589"/>
      <c r="L2192" s="589"/>
      <c r="N2192" s="589"/>
      <c r="O2192" s="589"/>
      <c r="P2192" s="589"/>
      <c r="Q2192" s="589"/>
    </row>
    <row r="2193" customHeight="1" spans="6:17">
      <c r="F2193" s="589"/>
      <c r="G2193" s="589"/>
      <c r="H2193" s="589"/>
      <c r="I2193" s="589"/>
      <c r="J2193" s="589"/>
      <c r="K2193" s="589"/>
      <c r="L2193" s="589"/>
      <c r="N2193" s="589"/>
      <c r="O2193" s="589"/>
      <c r="P2193" s="589"/>
      <c r="Q2193" s="589"/>
    </row>
    <row r="2194" customHeight="1" spans="6:17">
      <c r="F2194" s="589"/>
      <c r="G2194" s="589"/>
      <c r="H2194" s="589"/>
      <c r="I2194" s="589"/>
      <c r="J2194" s="589"/>
      <c r="K2194" s="589"/>
      <c r="L2194" s="589"/>
      <c r="N2194" s="589"/>
      <c r="O2194" s="589"/>
      <c r="P2194" s="589"/>
      <c r="Q2194" s="589"/>
    </row>
    <row r="2195" customHeight="1" spans="6:17">
      <c r="F2195" s="589"/>
      <c r="G2195" s="589"/>
      <c r="H2195" s="589"/>
      <c r="I2195" s="589"/>
      <c r="J2195" s="589"/>
      <c r="K2195" s="589"/>
      <c r="L2195" s="589"/>
      <c r="N2195" s="589"/>
      <c r="O2195" s="589"/>
      <c r="P2195" s="589"/>
      <c r="Q2195" s="589"/>
    </row>
    <row r="2196" customHeight="1" spans="6:17">
      <c r="F2196" s="589"/>
      <c r="G2196" s="589"/>
      <c r="H2196" s="589"/>
      <c r="I2196" s="589"/>
      <c r="J2196" s="589"/>
      <c r="K2196" s="589"/>
      <c r="L2196" s="589"/>
      <c r="N2196" s="589"/>
      <c r="O2196" s="589"/>
      <c r="P2196" s="589"/>
      <c r="Q2196" s="589"/>
    </row>
    <row r="2197" customHeight="1" spans="6:17">
      <c r="F2197" s="589"/>
      <c r="G2197" s="589"/>
      <c r="H2197" s="589"/>
      <c r="I2197" s="589"/>
      <c r="J2197" s="589"/>
      <c r="K2197" s="589"/>
      <c r="L2197" s="589"/>
      <c r="N2197" s="589"/>
      <c r="O2197" s="589"/>
      <c r="P2197" s="589"/>
      <c r="Q2197" s="589"/>
    </row>
    <row r="2198" customHeight="1" spans="6:17">
      <c r="F2198" s="589"/>
      <c r="G2198" s="589"/>
      <c r="H2198" s="589"/>
      <c r="I2198" s="589"/>
      <c r="J2198" s="589"/>
      <c r="K2198" s="589"/>
      <c r="L2198" s="589"/>
      <c r="N2198" s="589"/>
      <c r="O2198" s="589"/>
      <c r="P2198" s="589"/>
      <c r="Q2198" s="589"/>
    </row>
    <row r="2199" customHeight="1" spans="6:17">
      <c r="F2199" s="589"/>
      <c r="G2199" s="589"/>
      <c r="H2199" s="589"/>
      <c r="I2199" s="589"/>
      <c r="J2199" s="589"/>
      <c r="K2199" s="589"/>
      <c r="L2199" s="589"/>
      <c r="N2199" s="589"/>
      <c r="O2199" s="589"/>
      <c r="P2199" s="589"/>
      <c r="Q2199" s="589"/>
    </row>
    <row r="2200" customHeight="1" spans="6:17">
      <c r="F2200" s="589"/>
      <c r="G2200" s="589"/>
      <c r="H2200" s="589"/>
      <c r="I2200" s="589"/>
      <c r="J2200" s="589"/>
      <c r="K2200" s="589"/>
      <c r="L2200" s="589"/>
      <c r="N2200" s="589"/>
      <c r="O2200" s="589"/>
      <c r="P2200" s="589"/>
      <c r="Q2200" s="589"/>
    </row>
    <row r="2201" customHeight="1" spans="6:17">
      <c r="F2201" s="589"/>
      <c r="G2201" s="589"/>
      <c r="H2201" s="589"/>
      <c r="I2201" s="589"/>
      <c r="J2201" s="589"/>
      <c r="K2201" s="589"/>
      <c r="L2201" s="589"/>
      <c r="N2201" s="589"/>
      <c r="O2201" s="589"/>
      <c r="P2201" s="589"/>
      <c r="Q2201" s="589"/>
    </row>
    <row r="2202" customHeight="1" spans="6:17">
      <c r="F2202" s="589"/>
      <c r="G2202" s="589"/>
      <c r="H2202" s="589"/>
      <c r="I2202" s="589"/>
      <c r="J2202" s="589"/>
      <c r="K2202" s="589"/>
      <c r="L2202" s="589"/>
      <c r="N2202" s="589"/>
      <c r="O2202" s="589"/>
      <c r="P2202" s="589"/>
      <c r="Q2202" s="589"/>
    </row>
    <row r="2203" customHeight="1" spans="6:17">
      <c r="F2203" s="589"/>
      <c r="G2203" s="589"/>
      <c r="H2203" s="589"/>
      <c r="I2203" s="589"/>
      <c r="J2203" s="589"/>
      <c r="K2203" s="589"/>
      <c r="L2203" s="589"/>
      <c r="N2203" s="589"/>
      <c r="O2203" s="589"/>
      <c r="P2203" s="589"/>
      <c r="Q2203" s="589"/>
    </row>
    <row r="2204" customHeight="1" spans="6:17">
      <c r="F2204" s="589"/>
      <c r="G2204" s="589"/>
      <c r="H2204" s="589"/>
      <c r="I2204" s="589"/>
      <c r="J2204" s="589"/>
      <c r="K2204" s="589"/>
      <c r="L2204" s="589"/>
      <c r="N2204" s="589"/>
      <c r="O2204" s="589"/>
      <c r="P2204" s="589"/>
      <c r="Q2204" s="589"/>
    </row>
    <row r="2205" customHeight="1" spans="6:17">
      <c r="F2205" s="589"/>
      <c r="G2205" s="589"/>
      <c r="H2205" s="589"/>
      <c r="I2205" s="589"/>
      <c r="J2205" s="589"/>
      <c r="K2205" s="589"/>
      <c r="L2205" s="589"/>
      <c r="N2205" s="589"/>
      <c r="O2205" s="589"/>
      <c r="P2205" s="589"/>
      <c r="Q2205" s="589"/>
    </row>
    <row r="2206" customHeight="1" spans="6:17">
      <c r="F2206" s="589"/>
      <c r="G2206" s="589"/>
      <c r="H2206" s="589"/>
      <c r="I2206" s="589"/>
      <c r="J2206" s="589"/>
      <c r="K2206" s="589"/>
      <c r="L2206" s="589"/>
      <c r="N2206" s="589"/>
      <c r="O2206" s="589"/>
      <c r="P2206" s="589"/>
      <c r="Q2206" s="589"/>
    </row>
    <row r="2207" customHeight="1" spans="6:17">
      <c r="F2207" s="589"/>
      <c r="G2207" s="589"/>
      <c r="H2207" s="589"/>
      <c r="I2207" s="589"/>
      <c r="J2207" s="589"/>
      <c r="K2207" s="589"/>
      <c r="L2207" s="589"/>
      <c r="N2207" s="589"/>
      <c r="O2207" s="589"/>
      <c r="P2207" s="589"/>
      <c r="Q2207" s="589"/>
    </row>
    <row r="2208" customHeight="1" spans="6:17">
      <c r="F2208" s="589"/>
      <c r="G2208" s="589"/>
      <c r="H2208" s="589"/>
      <c r="I2208" s="589"/>
      <c r="J2208" s="589"/>
      <c r="K2208" s="589"/>
      <c r="L2208" s="589"/>
      <c r="N2208" s="589"/>
      <c r="O2208" s="589"/>
      <c r="P2208" s="589"/>
      <c r="Q2208" s="589"/>
    </row>
    <row r="2209" customHeight="1" spans="6:17">
      <c r="F2209" s="589"/>
      <c r="G2209" s="589"/>
      <c r="H2209" s="589"/>
      <c r="I2209" s="589"/>
      <c r="J2209" s="589"/>
      <c r="K2209" s="589"/>
      <c r="L2209" s="589"/>
      <c r="N2209" s="589"/>
      <c r="O2209" s="589"/>
      <c r="P2209" s="589"/>
      <c r="Q2209" s="589"/>
    </row>
    <row r="2210" customHeight="1" spans="6:17">
      <c r="F2210" s="589"/>
      <c r="G2210" s="589"/>
      <c r="H2210" s="589"/>
      <c r="I2210" s="589"/>
      <c r="J2210" s="589"/>
      <c r="K2210" s="589"/>
      <c r="L2210" s="589"/>
      <c r="N2210" s="589"/>
      <c r="O2210" s="589"/>
      <c r="P2210" s="589"/>
      <c r="Q2210" s="589"/>
    </row>
    <row r="2211" customHeight="1" spans="6:17">
      <c r="F2211" s="589"/>
      <c r="G2211" s="589"/>
      <c r="H2211" s="589"/>
      <c r="I2211" s="589"/>
      <c r="J2211" s="589"/>
      <c r="K2211" s="589"/>
      <c r="L2211" s="589"/>
      <c r="N2211" s="589"/>
      <c r="O2211" s="589"/>
      <c r="P2211" s="589"/>
      <c r="Q2211" s="589"/>
    </row>
    <row r="2212" customHeight="1" spans="6:17">
      <c r="F2212" s="589"/>
      <c r="G2212" s="589"/>
      <c r="H2212" s="589"/>
      <c r="I2212" s="589"/>
      <c r="J2212" s="589"/>
      <c r="K2212" s="589"/>
      <c r="L2212" s="589"/>
      <c r="N2212" s="589"/>
      <c r="O2212" s="589"/>
      <c r="P2212" s="589"/>
      <c r="Q2212" s="589"/>
    </row>
    <row r="2213" customHeight="1" spans="6:17">
      <c r="F2213" s="589"/>
      <c r="G2213" s="589"/>
      <c r="H2213" s="589"/>
      <c r="I2213" s="589"/>
      <c r="J2213" s="589"/>
      <c r="K2213" s="589"/>
      <c r="L2213" s="589"/>
      <c r="N2213" s="589"/>
      <c r="O2213" s="589"/>
      <c r="P2213" s="589"/>
      <c r="Q2213" s="589"/>
    </row>
    <row r="2214" customHeight="1" spans="6:17">
      <c r="F2214" s="589"/>
      <c r="G2214" s="589"/>
      <c r="H2214" s="589"/>
      <c r="I2214" s="589"/>
      <c r="J2214" s="589"/>
      <c r="K2214" s="589"/>
      <c r="L2214" s="589"/>
      <c r="N2214" s="589"/>
      <c r="O2214" s="589"/>
      <c r="P2214" s="589"/>
      <c r="Q2214" s="589"/>
    </row>
    <row r="2215" customHeight="1" spans="6:17">
      <c r="F2215" s="589"/>
      <c r="G2215" s="589"/>
      <c r="H2215" s="589"/>
      <c r="I2215" s="589"/>
      <c r="J2215" s="589"/>
      <c r="K2215" s="589"/>
      <c r="L2215" s="589"/>
      <c r="N2215" s="589"/>
      <c r="O2215" s="589"/>
      <c r="P2215" s="589"/>
      <c r="Q2215" s="589"/>
    </row>
    <row r="2216" customHeight="1" spans="6:17">
      <c r="F2216" s="589"/>
      <c r="G2216" s="589"/>
      <c r="H2216" s="589"/>
      <c r="I2216" s="589"/>
      <c r="J2216" s="589"/>
      <c r="K2216" s="589"/>
      <c r="L2216" s="589"/>
      <c r="N2216" s="589"/>
      <c r="O2216" s="589"/>
      <c r="P2216" s="589"/>
      <c r="Q2216" s="589"/>
    </row>
    <row r="2217" customHeight="1" spans="6:17">
      <c r="F2217" s="589"/>
      <c r="G2217" s="589"/>
      <c r="H2217" s="589"/>
      <c r="I2217" s="589"/>
      <c r="J2217" s="589"/>
      <c r="K2217" s="589"/>
      <c r="L2217" s="589"/>
      <c r="N2217" s="589"/>
      <c r="O2217" s="589"/>
      <c r="P2217" s="589"/>
      <c r="Q2217" s="589"/>
    </row>
    <row r="2218" customHeight="1" spans="6:17">
      <c r="F2218" s="589"/>
      <c r="G2218" s="589"/>
      <c r="H2218" s="589"/>
      <c r="I2218" s="589"/>
      <c r="J2218" s="589"/>
      <c r="K2218" s="589"/>
      <c r="L2218" s="589"/>
      <c r="N2218" s="589"/>
      <c r="O2218" s="589"/>
      <c r="P2218" s="589"/>
      <c r="Q2218" s="589"/>
    </row>
    <row r="2219" customHeight="1" spans="6:17">
      <c r="F2219" s="589"/>
      <c r="G2219" s="589"/>
      <c r="H2219" s="589"/>
      <c r="I2219" s="589"/>
      <c r="J2219" s="589"/>
      <c r="K2219" s="589"/>
      <c r="L2219" s="589"/>
      <c r="N2219" s="589"/>
      <c r="O2219" s="589"/>
      <c r="P2219" s="589"/>
      <c r="Q2219" s="589"/>
    </row>
    <row r="2220" customHeight="1" spans="6:17">
      <c r="F2220" s="589"/>
      <c r="G2220" s="589"/>
      <c r="H2220" s="589"/>
      <c r="I2220" s="589"/>
      <c r="J2220" s="589"/>
      <c r="K2220" s="589"/>
      <c r="L2220" s="589"/>
      <c r="N2220" s="589"/>
      <c r="O2220" s="589"/>
      <c r="P2220" s="589"/>
      <c r="Q2220" s="589"/>
    </row>
    <row r="2221" customHeight="1" spans="6:17">
      <c r="F2221" s="589"/>
      <c r="G2221" s="589"/>
      <c r="H2221" s="589"/>
      <c r="I2221" s="589"/>
      <c r="J2221" s="589"/>
      <c r="K2221" s="589"/>
      <c r="L2221" s="589"/>
      <c r="N2221" s="589"/>
      <c r="O2221" s="589"/>
      <c r="P2221" s="589"/>
      <c r="Q2221" s="589"/>
    </row>
    <row r="2222" customHeight="1" spans="6:17">
      <c r="F2222" s="589"/>
      <c r="G2222" s="589"/>
      <c r="H2222" s="589"/>
      <c r="I2222" s="589"/>
      <c r="J2222" s="589"/>
      <c r="K2222" s="589"/>
      <c r="L2222" s="589"/>
      <c r="N2222" s="589"/>
      <c r="O2222" s="589"/>
      <c r="P2222" s="589"/>
      <c r="Q2222" s="589"/>
    </row>
    <row r="2223" customHeight="1" spans="6:17">
      <c r="F2223" s="589"/>
      <c r="G2223" s="589"/>
      <c r="H2223" s="589"/>
      <c r="I2223" s="589"/>
      <c r="J2223" s="589"/>
      <c r="K2223" s="589"/>
      <c r="L2223" s="589"/>
      <c r="N2223" s="589"/>
      <c r="O2223" s="589"/>
      <c r="P2223" s="589"/>
      <c r="Q2223" s="589"/>
    </row>
    <row r="2224" customHeight="1" spans="6:17">
      <c r="F2224" s="589"/>
      <c r="G2224" s="589"/>
      <c r="H2224" s="589"/>
      <c r="I2224" s="589"/>
      <c r="J2224" s="589"/>
      <c r="K2224" s="589"/>
      <c r="L2224" s="589"/>
      <c r="N2224" s="589"/>
      <c r="O2224" s="589"/>
      <c r="P2224" s="589"/>
      <c r="Q2224" s="589"/>
    </row>
    <row r="2225" customHeight="1" spans="6:17">
      <c r="F2225" s="589"/>
      <c r="G2225" s="589"/>
      <c r="H2225" s="589"/>
      <c r="I2225" s="589"/>
      <c r="J2225" s="589"/>
      <c r="K2225" s="589"/>
      <c r="L2225" s="589"/>
      <c r="N2225" s="589"/>
      <c r="O2225" s="589"/>
      <c r="P2225" s="589"/>
      <c r="Q2225" s="589"/>
    </row>
    <row r="2226" customHeight="1" spans="6:17">
      <c r="F2226" s="589"/>
      <c r="G2226" s="589"/>
      <c r="H2226" s="589"/>
      <c r="I2226" s="589"/>
      <c r="J2226" s="589"/>
      <c r="K2226" s="589"/>
      <c r="L2226" s="589"/>
      <c r="N2226" s="589"/>
      <c r="O2226" s="589"/>
      <c r="P2226" s="589"/>
      <c r="Q2226" s="589"/>
    </row>
    <row r="2227" customHeight="1" spans="6:17">
      <c r="F2227" s="589"/>
      <c r="G2227" s="589"/>
      <c r="H2227" s="589"/>
      <c r="I2227" s="589"/>
      <c r="J2227" s="589"/>
      <c r="K2227" s="589"/>
      <c r="L2227" s="589"/>
      <c r="N2227" s="589"/>
      <c r="O2227" s="589"/>
      <c r="P2227" s="589"/>
      <c r="Q2227" s="589"/>
    </row>
    <row r="2228" customHeight="1" spans="6:17">
      <c r="F2228" s="589"/>
      <c r="G2228" s="589"/>
      <c r="H2228" s="589"/>
      <c r="I2228" s="589"/>
      <c r="J2228" s="589"/>
      <c r="K2228" s="589"/>
      <c r="L2228" s="589"/>
      <c r="N2228" s="589"/>
      <c r="O2228" s="589"/>
      <c r="P2228" s="589"/>
      <c r="Q2228" s="589"/>
    </row>
    <row r="2229" customHeight="1" spans="6:17">
      <c r="F2229" s="589"/>
      <c r="G2229" s="589"/>
      <c r="H2229" s="589"/>
      <c r="I2229" s="589"/>
      <c r="J2229" s="589"/>
      <c r="K2229" s="589"/>
      <c r="L2229" s="589"/>
      <c r="N2229" s="589"/>
      <c r="O2229" s="589"/>
      <c r="P2229" s="589"/>
      <c r="Q2229" s="589"/>
    </row>
    <row r="2230" customHeight="1" spans="6:17">
      <c r="F2230" s="589"/>
      <c r="G2230" s="589"/>
      <c r="H2230" s="589"/>
      <c r="I2230" s="589"/>
      <c r="J2230" s="589"/>
      <c r="K2230" s="589"/>
      <c r="L2230" s="589"/>
      <c r="N2230" s="589"/>
      <c r="O2230" s="589"/>
      <c r="P2230" s="589"/>
      <c r="Q2230" s="589"/>
    </row>
    <row r="2231" customHeight="1" spans="6:17">
      <c r="F2231" s="589"/>
      <c r="G2231" s="589"/>
      <c r="H2231" s="589"/>
      <c r="I2231" s="589"/>
      <c r="J2231" s="589"/>
      <c r="K2231" s="589"/>
      <c r="L2231" s="589"/>
      <c r="N2231" s="589"/>
      <c r="O2231" s="589"/>
      <c r="P2231" s="589"/>
      <c r="Q2231" s="589"/>
    </row>
    <row r="2232" customHeight="1" spans="6:17">
      <c r="F2232" s="589"/>
      <c r="G2232" s="589"/>
      <c r="H2232" s="589"/>
      <c r="I2232" s="589"/>
      <c r="J2232" s="589"/>
      <c r="K2232" s="589"/>
      <c r="L2232" s="589"/>
      <c r="N2232" s="589"/>
      <c r="O2232" s="589"/>
      <c r="P2232" s="589"/>
      <c r="Q2232" s="589"/>
    </row>
    <row r="2233" customHeight="1" spans="6:17">
      <c r="F2233" s="589"/>
      <c r="G2233" s="589"/>
      <c r="H2233" s="589"/>
      <c r="I2233" s="589"/>
      <c r="J2233" s="589"/>
      <c r="K2233" s="589"/>
      <c r="L2233" s="589"/>
      <c r="N2233" s="589"/>
      <c r="O2233" s="589"/>
      <c r="P2233" s="589"/>
      <c r="Q2233" s="589"/>
    </row>
    <row r="2234" customHeight="1" spans="6:17">
      <c r="F2234" s="589"/>
      <c r="G2234" s="589"/>
      <c r="H2234" s="589"/>
      <c r="I2234" s="589"/>
      <c r="J2234" s="589"/>
      <c r="K2234" s="589"/>
      <c r="L2234" s="589"/>
      <c r="N2234" s="589"/>
      <c r="O2234" s="589"/>
      <c r="P2234" s="589"/>
      <c r="Q2234" s="589"/>
    </row>
    <row r="2235" customHeight="1" spans="6:17">
      <c r="F2235" s="589"/>
      <c r="G2235" s="589"/>
      <c r="H2235" s="589"/>
      <c r="I2235" s="589"/>
      <c r="J2235" s="589"/>
      <c r="K2235" s="589"/>
      <c r="L2235" s="589"/>
      <c r="N2235" s="589"/>
      <c r="O2235" s="589"/>
      <c r="P2235" s="589"/>
      <c r="Q2235" s="589"/>
    </row>
    <row r="2236" customHeight="1" spans="6:17">
      <c r="F2236" s="589"/>
      <c r="G2236" s="589"/>
      <c r="H2236" s="589"/>
      <c r="I2236" s="589"/>
      <c r="J2236" s="589"/>
      <c r="K2236" s="589"/>
      <c r="L2236" s="589"/>
      <c r="N2236" s="589"/>
      <c r="O2236" s="589"/>
      <c r="P2236" s="589"/>
      <c r="Q2236" s="589"/>
    </row>
    <row r="2237" customHeight="1" spans="6:17">
      <c r="F2237" s="589"/>
      <c r="G2237" s="589"/>
      <c r="H2237" s="589"/>
      <c r="I2237" s="589"/>
      <c r="J2237" s="589"/>
      <c r="K2237" s="589"/>
      <c r="L2237" s="589"/>
      <c r="N2237" s="589"/>
      <c r="O2237" s="589"/>
      <c r="P2237" s="589"/>
      <c r="Q2237" s="589"/>
    </row>
    <row r="2238" customHeight="1" spans="6:17">
      <c r="F2238" s="589"/>
      <c r="G2238" s="589"/>
      <c r="H2238" s="589"/>
      <c r="I2238" s="589"/>
      <c r="J2238" s="589"/>
      <c r="K2238" s="589"/>
      <c r="L2238" s="589"/>
      <c r="N2238" s="589"/>
      <c r="O2238" s="589"/>
      <c r="P2238" s="589"/>
      <c r="Q2238" s="589"/>
    </row>
    <row r="2239" customHeight="1" spans="6:17">
      <c r="F2239" s="589"/>
      <c r="G2239" s="589"/>
      <c r="H2239" s="589"/>
      <c r="I2239" s="589"/>
      <c r="J2239" s="589"/>
      <c r="K2239" s="589"/>
      <c r="L2239" s="589"/>
      <c r="N2239" s="589"/>
      <c r="O2239" s="589"/>
      <c r="P2239" s="589"/>
      <c r="Q2239" s="589"/>
    </row>
    <row r="2240" customHeight="1" spans="6:17">
      <c r="F2240" s="589"/>
      <c r="G2240" s="589"/>
      <c r="H2240" s="589"/>
      <c r="I2240" s="589"/>
      <c r="J2240" s="589"/>
      <c r="K2240" s="589"/>
      <c r="L2240" s="589"/>
      <c r="N2240" s="589"/>
      <c r="O2240" s="589"/>
      <c r="P2240" s="589"/>
      <c r="Q2240" s="589"/>
    </row>
    <row r="2241" customHeight="1" spans="6:17">
      <c r="F2241" s="589"/>
      <c r="G2241" s="589"/>
      <c r="H2241" s="589"/>
      <c r="I2241" s="589"/>
      <c r="J2241" s="589"/>
      <c r="K2241" s="589"/>
      <c r="L2241" s="589"/>
      <c r="N2241" s="589"/>
      <c r="O2241" s="589"/>
      <c r="P2241" s="589"/>
      <c r="Q2241" s="589"/>
    </row>
    <row r="2242" customHeight="1" spans="6:17">
      <c r="F2242" s="589"/>
      <c r="G2242" s="589"/>
      <c r="H2242" s="589"/>
      <c r="I2242" s="589"/>
      <c r="J2242" s="589"/>
      <c r="K2242" s="589"/>
      <c r="L2242" s="589"/>
      <c r="N2242" s="589"/>
      <c r="O2242" s="589"/>
      <c r="P2242" s="589"/>
      <c r="Q2242" s="589"/>
    </row>
    <row r="2243" customHeight="1" spans="6:17">
      <c r="F2243" s="589"/>
      <c r="G2243" s="589"/>
      <c r="H2243" s="589"/>
      <c r="I2243" s="589"/>
      <c r="J2243" s="589"/>
      <c r="K2243" s="589"/>
      <c r="L2243" s="589"/>
      <c r="N2243" s="589"/>
      <c r="O2243" s="589"/>
      <c r="P2243" s="589"/>
      <c r="Q2243" s="589"/>
    </row>
    <row r="2244" customHeight="1" spans="6:17">
      <c r="F2244" s="589"/>
      <c r="G2244" s="589"/>
      <c r="H2244" s="589"/>
      <c r="I2244" s="589"/>
      <c r="J2244" s="589"/>
      <c r="K2244" s="589"/>
      <c r="L2244" s="589"/>
      <c r="N2244" s="589"/>
      <c r="O2244" s="589"/>
      <c r="P2244" s="589"/>
      <c r="Q2244" s="589"/>
    </row>
    <row r="2245" customHeight="1" spans="6:17">
      <c r="F2245" s="589"/>
      <c r="G2245" s="589"/>
      <c r="H2245" s="589"/>
      <c r="I2245" s="589"/>
      <c r="J2245" s="589"/>
      <c r="K2245" s="589"/>
      <c r="L2245" s="589"/>
      <c r="N2245" s="589"/>
      <c r="O2245" s="589"/>
      <c r="P2245" s="589"/>
      <c r="Q2245" s="589"/>
    </row>
    <row r="2246" customHeight="1" spans="6:17">
      <c r="F2246" s="589"/>
      <c r="G2246" s="589"/>
      <c r="H2246" s="589"/>
      <c r="I2246" s="589"/>
      <c r="J2246" s="589"/>
      <c r="K2246" s="589"/>
      <c r="L2246" s="589"/>
      <c r="N2246" s="589"/>
      <c r="O2246" s="589"/>
      <c r="P2246" s="589"/>
      <c r="Q2246" s="589"/>
    </row>
    <row r="2247" customHeight="1" spans="6:17">
      <c r="F2247" s="589"/>
      <c r="G2247" s="589"/>
      <c r="H2247" s="589"/>
      <c r="I2247" s="589"/>
      <c r="J2247" s="589"/>
      <c r="K2247" s="589"/>
      <c r="L2247" s="589"/>
      <c r="N2247" s="589"/>
      <c r="O2247" s="589"/>
      <c r="P2247" s="589"/>
      <c r="Q2247" s="589"/>
    </row>
    <row r="2248" customHeight="1" spans="6:17">
      <c r="F2248" s="589"/>
      <c r="G2248" s="589"/>
      <c r="H2248" s="589"/>
      <c r="I2248" s="589"/>
      <c r="J2248" s="589"/>
      <c r="K2248" s="589"/>
      <c r="L2248" s="589"/>
      <c r="N2248" s="589"/>
      <c r="O2248" s="589"/>
      <c r="P2248" s="589"/>
      <c r="Q2248" s="589"/>
    </row>
    <row r="2249" customHeight="1" spans="6:17">
      <c r="F2249" s="589"/>
      <c r="G2249" s="589"/>
      <c r="H2249" s="589"/>
      <c r="I2249" s="589"/>
      <c r="J2249" s="589"/>
      <c r="K2249" s="589"/>
      <c r="L2249" s="589"/>
      <c r="N2249" s="589"/>
      <c r="O2249" s="589"/>
      <c r="P2249" s="589"/>
      <c r="Q2249" s="589"/>
    </row>
    <row r="2250" customHeight="1" spans="6:17">
      <c r="F2250" s="589"/>
      <c r="G2250" s="589"/>
      <c r="H2250" s="589"/>
      <c r="I2250" s="589"/>
      <c r="J2250" s="589"/>
      <c r="K2250" s="589"/>
      <c r="L2250" s="589"/>
      <c r="N2250" s="589"/>
      <c r="O2250" s="589"/>
      <c r="P2250" s="589"/>
      <c r="Q2250" s="589"/>
    </row>
    <row r="2251" customHeight="1" spans="6:17">
      <c r="F2251" s="589"/>
      <c r="G2251" s="589"/>
      <c r="H2251" s="589"/>
      <c r="I2251" s="589"/>
      <c r="J2251" s="589"/>
      <c r="K2251" s="589"/>
      <c r="L2251" s="589"/>
      <c r="N2251" s="589"/>
      <c r="O2251" s="589"/>
      <c r="P2251" s="589"/>
      <c r="Q2251" s="589"/>
    </row>
    <row r="2252" customHeight="1" spans="6:17">
      <c r="F2252" s="589"/>
      <c r="G2252" s="589"/>
      <c r="H2252" s="589"/>
      <c r="I2252" s="589"/>
      <c r="J2252" s="589"/>
      <c r="K2252" s="589"/>
      <c r="L2252" s="589"/>
      <c r="N2252" s="589"/>
      <c r="O2252" s="589"/>
      <c r="P2252" s="589"/>
      <c r="Q2252" s="589"/>
    </row>
    <row r="2253" customHeight="1" spans="6:17">
      <c r="F2253" s="589"/>
      <c r="G2253" s="589"/>
      <c r="H2253" s="589"/>
      <c r="I2253" s="589"/>
      <c r="J2253" s="589"/>
      <c r="K2253" s="589"/>
      <c r="L2253" s="589"/>
      <c r="N2253" s="589"/>
      <c r="O2253" s="589"/>
      <c r="P2253" s="589"/>
      <c r="Q2253" s="589"/>
    </row>
    <row r="2254" customHeight="1" spans="6:17">
      <c r="F2254" s="589"/>
      <c r="G2254" s="589"/>
      <c r="H2254" s="589"/>
      <c r="I2254" s="589"/>
      <c r="J2254" s="589"/>
      <c r="K2254" s="589"/>
      <c r="L2254" s="589"/>
      <c r="N2254" s="589"/>
      <c r="O2254" s="589"/>
      <c r="P2254" s="589"/>
      <c r="Q2254" s="589"/>
    </row>
    <row r="2255" customHeight="1" spans="6:17">
      <c r="F2255" s="589"/>
      <c r="G2255" s="589"/>
      <c r="H2255" s="589"/>
      <c r="I2255" s="589"/>
      <c r="J2255" s="589"/>
      <c r="K2255" s="589"/>
      <c r="L2255" s="589"/>
      <c r="N2255" s="589"/>
      <c r="O2255" s="589"/>
      <c r="P2255" s="589"/>
      <c r="Q2255" s="589"/>
    </row>
    <row r="2256" customHeight="1" spans="6:17">
      <c r="F2256" s="589"/>
      <c r="G2256" s="589"/>
      <c r="H2256" s="589"/>
      <c r="I2256" s="589"/>
      <c r="J2256" s="589"/>
      <c r="K2256" s="589"/>
      <c r="L2256" s="589"/>
      <c r="N2256" s="589"/>
      <c r="O2256" s="589"/>
      <c r="P2256" s="589"/>
      <c r="Q2256" s="589"/>
    </row>
    <row r="2257" customHeight="1" spans="6:17">
      <c r="F2257" s="589"/>
      <c r="G2257" s="589"/>
      <c r="H2257" s="589"/>
      <c r="I2257" s="589"/>
      <c r="J2257" s="589"/>
      <c r="K2257" s="589"/>
      <c r="L2257" s="589"/>
      <c r="N2257" s="589"/>
      <c r="O2257" s="589"/>
      <c r="P2257" s="589"/>
      <c r="Q2257" s="589"/>
    </row>
    <row r="2258" customHeight="1" spans="6:17">
      <c r="F2258" s="589"/>
      <c r="G2258" s="589"/>
      <c r="H2258" s="589"/>
      <c r="I2258" s="589"/>
      <c r="J2258" s="589"/>
      <c r="K2258" s="589"/>
      <c r="L2258" s="589"/>
      <c r="N2258" s="589"/>
      <c r="O2258" s="589"/>
      <c r="P2258" s="589"/>
      <c r="Q2258" s="589"/>
    </row>
    <row r="2259" customHeight="1" spans="6:17">
      <c r="F2259" s="589"/>
      <c r="G2259" s="589"/>
      <c r="H2259" s="589"/>
      <c r="I2259" s="589"/>
      <c r="J2259" s="589"/>
      <c r="K2259" s="589"/>
      <c r="L2259" s="589"/>
      <c r="N2259" s="589"/>
      <c r="O2259" s="589"/>
      <c r="P2259" s="589"/>
      <c r="Q2259" s="589"/>
    </row>
    <row r="2260" customHeight="1" spans="6:17">
      <c r="F2260" s="589"/>
      <c r="G2260" s="589"/>
      <c r="H2260" s="589"/>
      <c r="I2260" s="589"/>
      <c r="J2260" s="589"/>
      <c r="K2260" s="589"/>
      <c r="L2260" s="589"/>
      <c r="N2260" s="589"/>
      <c r="O2260" s="589"/>
      <c r="P2260" s="589"/>
      <c r="Q2260" s="589"/>
    </row>
    <row r="2261" customHeight="1" spans="6:17">
      <c r="F2261" s="589"/>
      <c r="G2261" s="589"/>
      <c r="H2261" s="589"/>
      <c r="I2261" s="589"/>
      <c r="J2261" s="589"/>
      <c r="K2261" s="589"/>
      <c r="L2261" s="589"/>
      <c r="N2261" s="589"/>
      <c r="O2261" s="589"/>
      <c r="P2261" s="589"/>
      <c r="Q2261" s="589"/>
    </row>
    <row r="2262" customHeight="1" spans="6:17">
      <c r="F2262" s="589"/>
      <c r="G2262" s="589"/>
      <c r="H2262" s="589"/>
      <c r="I2262" s="589"/>
      <c r="J2262" s="589"/>
      <c r="K2262" s="589"/>
      <c r="L2262" s="589"/>
      <c r="N2262" s="589"/>
      <c r="O2262" s="589"/>
      <c r="P2262" s="589"/>
      <c r="Q2262" s="589"/>
    </row>
    <row r="2263" customHeight="1" spans="6:17">
      <c r="F2263" s="589"/>
      <c r="G2263" s="589"/>
      <c r="H2263" s="589"/>
      <c r="I2263" s="589"/>
      <c r="J2263" s="589"/>
      <c r="K2263" s="589"/>
      <c r="L2263" s="589"/>
      <c r="N2263" s="589"/>
      <c r="O2263" s="589"/>
      <c r="P2263" s="589"/>
      <c r="Q2263" s="589"/>
    </row>
    <row r="2264" customHeight="1" spans="6:17">
      <c r="F2264" s="589"/>
      <c r="G2264" s="589"/>
      <c r="H2264" s="589"/>
      <c r="I2264" s="589"/>
      <c r="J2264" s="589"/>
      <c r="K2264" s="589"/>
      <c r="L2264" s="589"/>
      <c r="N2264" s="589"/>
      <c r="O2264" s="589"/>
      <c r="P2264" s="589"/>
      <c r="Q2264" s="589"/>
    </row>
    <row r="2265" customHeight="1" spans="6:17">
      <c r="F2265" s="589"/>
      <c r="G2265" s="589"/>
      <c r="H2265" s="589"/>
      <c r="I2265" s="589"/>
      <c r="J2265" s="589"/>
      <c r="K2265" s="589"/>
      <c r="L2265" s="589"/>
      <c r="N2265" s="589"/>
      <c r="O2265" s="589"/>
      <c r="P2265" s="589"/>
      <c r="Q2265" s="589"/>
    </row>
    <row r="2266" customHeight="1" spans="6:17">
      <c r="F2266" s="589"/>
      <c r="G2266" s="589"/>
      <c r="H2266" s="589"/>
      <c r="I2266" s="589"/>
      <c r="J2266" s="589"/>
      <c r="K2266" s="589"/>
      <c r="L2266" s="589"/>
      <c r="N2266" s="589"/>
      <c r="O2266" s="589"/>
      <c r="P2266" s="589"/>
      <c r="Q2266" s="589"/>
    </row>
    <row r="2267" customHeight="1" spans="6:17">
      <c r="F2267" s="589"/>
      <c r="G2267" s="589"/>
      <c r="H2267" s="589"/>
      <c r="I2267" s="589"/>
      <c r="J2267" s="589"/>
      <c r="K2267" s="589"/>
      <c r="L2267" s="589"/>
      <c r="N2267" s="589"/>
      <c r="O2267" s="589"/>
      <c r="P2267" s="589"/>
      <c r="Q2267" s="589"/>
    </row>
    <row r="2268" customHeight="1" spans="6:17">
      <c r="F2268" s="589"/>
      <c r="G2268" s="589"/>
      <c r="H2268" s="589"/>
      <c r="I2268" s="589"/>
      <c r="J2268" s="589"/>
      <c r="K2268" s="589"/>
      <c r="L2268" s="589"/>
      <c r="N2268" s="589"/>
      <c r="O2268" s="589"/>
      <c r="P2268" s="589"/>
      <c r="Q2268" s="589"/>
    </row>
    <row r="2269" customHeight="1" spans="6:17">
      <c r="F2269" s="589"/>
      <c r="G2269" s="589"/>
      <c r="H2269" s="589"/>
      <c r="I2269" s="589"/>
      <c r="J2269" s="589"/>
      <c r="K2269" s="589"/>
      <c r="L2269" s="589"/>
      <c r="N2269" s="589"/>
      <c r="O2269" s="589"/>
      <c r="P2269" s="589"/>
      <c r="Q2269" s="589"/>
    </row>
    <row r="2270" customHeight="1" spans="6:17">
      <c r="F2270" s="589"/>
      <c r="G2270" s="589"/>
      <c r="H2270" s="589"/>
      <c r="I2270" s="589"/>
      <c r="J2270" s="589"/>
      <c r="K2270" s="589"/>
      <c r="L2270" s="589"/>
      <c r="N2270" s="589"/>
      <c r="O2270" s="589"/>
      <c r="P2270" s="589"/>
      <c r="Q2270" s="589"/>
    </row>
    <row r="2271" customHeight="1" spans="6:17">
      <c r="F2271" s="589"/>
      <c r="G2271" s="589"/>
      <c r="H2271" s="589"/>
      <c r="I2271" s="589"/>
      <c r="J2271" s="589"/>
      <c r="K2271" s="589"/>
      <c r="L2271" s="589"/>
      <c r="N2271" s="589"/>
      <c r="O2271" s="589"/>
      <c r="P2271" s="589"/>
      <c r="Q2271" s="589"/>
    </row>
    <row r="2272" customHeight="1" spans="6:17">
      <c r="F2272" s="589"/>
      <c r="G2272" s="589"/>
      <c r="H2272" s="589"/>
      <c r="I2272" s="589"/>
      <c r="J2272" s="589"/>
      <c r="K2272" s="589"/>
      <c r="L2272" s="589"/>
      <c r="N2272" s="589"/>
      <c r="O2272" s="589"/>
      <c r="P2272" s="589"/>
      <c r="Q2272" s="589"/>
    </row>
    <row r="2273" customHeight="1" spans="6:17">
      <c r="F2273" s="589"/>
      <c r="G2273" s="589"/>
      <c r="H2273" s="589"/>
      <c r="I2273" s="589"/>
      <c r="J2273" s="589"/>
      <c r="K2273" s="589"/>
      <c r="L2273" s="589"/>
      <c r="N2273" s="589"/>
      <c r="O2273" s="589"/>
      <c r="P2273" s="589"/>
      <c r="Q2273" s="589"/>
    </row>
    <row r="2274" customHeight="1" spans="6:17">
      <c r="F2274" s="589"/>
      <c r="G2274" s="589"/>
      <c r="H2274" s="589"/>
      <c r="I2274" s="589"/>
      <c r="J2274" s="589"/>
      <c r="K2274" s="589"/>
      <c r="L2274" s="589"/>
      <c r="N2274" s="589"/>
      <c r="O2274" s="589"/>
      <c r="P2274" s="589"/>
      <c r="Q2274" s="589"/>
    </row>
    <row r="2275" customHeight="1" spans="6:17">
      <c r="F2275" s="589"/>
      <c r="G2275" s="589"/>
      <c r="H2275" s="589"/>
      <c r="I2275" s="589"/>
      <c r="J2275" s="589"/>
      <c r="K2275" s="589"/>
      <c r="L2275" s="589"/>
      <c r="N2275" s="589"/>
      <c r="O2275" s="589"/>
      <c r="P2275" s="589"/>
      <c r="Q2275" s="589"/>
    </row>
    <row r="2276" customHeight="1" spans="6:17">
      <c r="F2276" s="589"/>
      <c r="G2276" s="589"/>
      <c r="H2276" s="589"/>
      <c r="I2276" s="589"/>
      <c r="J2276" s="589"/>
      <c r="K2276" s="589"/>
      <c r="L2276" s="589"/>
      <c r="N2276" s="589"/>
      <c r="O2276" s="589"/>
      <c r="P2276" s="589"/>
      <c r="Q2276" s="589"/>
    </row>
    <row r="2277" customHeight="1" spans="6:17">
      <c r="F2277" s="589"/>
      <c r="G2277" s="589"/>
      <c r="H2277" s="589"/>
      <c r="I2277" s="589"/>
      <c r="J2277" s="589"/>
      <c r="K2277" s="589"/>
      <c r="L2277" s="589"/>
      <c r="N2277" s="589"/>
      <c r="O2277" s="589"/>
      <c r="P2277" s="589"/>
      <c r="Q2277" s="589"/>
    </row>
    <row r="2278" customHeight="1" spans="6:17">
      <c r="F2278" s="589"/>
      <c r="G2278" s="589"/>
      <c r="H2278" s="589"/>
      <c r="I2278" s="589"/>
      <c r="J2278" s="589"/>
      <c r="K2278" s="589"/>
      <c r="L2278" s="589"/>
      <c r="N2278" s="589"/>
      <c r="O2278" s="589"/>
      <c r="P2278" s="589"/>
      <c r="Q2278" s="589"/>
    </row>
    <row r="2279" customHeight="1" spans="6:17">
      <c r="F2279" s="589"/>
      <c r="G2279" s="589"/>
      <c r="H2279" s="589"/>
      <c r="I2279" s="589"/>
      <c r="J2279" s="589"/>
      <c r="K2279" s="589"/>
      <c r="L2279" s="589"/>
      <c r="N2279" s="589"/>
      <c r="O2279" s="589"/>
      <c r="P2279" s="589"/>
      <c r="Q2279" s="589"/>
    </row>
    <row r="2280" customHeight="1" spans="6:17">
      <c r="F2280" s="589"/>
      <c r="G2280" s="589"/>
      <c r="H2280" s="589"/>
      <c r="I2280" s="589"/>
      <c r="J2280" s="589"/>
      <c r="K2280" s="589"/>
      <c r="L2280" s="589"/>
      <c r="N2280" s="589"/>
      <c r="O2280" s="589"/>
      <c r="P2280" s="589"/>
      <c r="Q2280" s="589"/>
    </row>
    <row r="2281" customHeight="1" spans="6:17">
      <c r="F2281" s="589"/>
      <c r="G2281" s="589"/>
      <c r="H2281" s="589"/>
      <c r="I2281" s="589"/>
      <c r="J2281" s="589"/>
      <c r="K2281" s="589"/>
      <c r="L2281" s="589"/>
      <c r="N2281" s="589"/>
      <c r="O2281" s="589"/>
      <c r="P2281" s="589"/>
      <c r="Q2281" s="589"/>
    </row>
    <row r="2282" customHeight="1" spans="6:17">
      <c r="F2282" s="589"/>
      <c r="G2282" s="589"/>
      <c r="H2282" s="589"/>
      <c r="I2282" s="589"/>
      <c r="J2282" s="589"/>
      <c r="K2282" s="589"/>
      <c r="L2282" s="589"/>
      <c r="N2282" s="589"/>
      <c r="O2282" s="589"/>
      <c r="P2282" s="589"/>
      <c r="Q2282" s="589"/>
    </row>
    <row r="2283" customHeight="1" spans="6:17">
      <c r="F2283" s="589"/>
      <c r="G2283" s="589"/>
      <c r="H2283" s="589"/>
      <c r="I2283" s="589"/>
      <c r="J2283" s="589"/>
      <c r="K2283" s="589"/>
      <c r="L2283" s="589"/>
      <c r="N2283" s="589"/>
      <c r="O2283" s="589"/>
      <c r="P2283" s="589"/>
      <c r="Q2283" s="589"/>
    </row>
    <row r="2284" customHeight="1" spans="6:17">
      <c r="F2284" s="589"/>
      <c r="G2284" s="589"/>
      <c r="H2284" s="589"/>
      <c r="I2284" s="589"/>
      <c r="J2284" s="589"/>
      <c r="K2284" s="589"/>
      <c r="L2284" s="589"/>
      <c r="N2284" s="589"/>
      <c r="O2284" s="589"/>
      <c r="P2284" s="589"/>
      <c r="Q2284" s="589"/>
    </row>
    <row r="2285" customHeight="1" spans="6:17">
      <c r="F2285" s="589"/>
      <c r="G2285" s="589"/>
      <c r="H2285" s="589"/>
      <c r="I2285" s="589"/>
      <c r="J2285" s="589"/>
      <c r="K2285" s="589"/>
      <c r="L2285" s="589"/>
      <c r="N2285" s="589"/>
      <c r="O2285" s="589"/>
      <c r="P2285" s="589"/>
      <c r="Q2285" s="589"/>
    </row>
    <row r="2286" customHeight="1" spans="6:17">
      <c r="F2286" s="589"/>
      <c r="G2286" s="589"/>
      <c r="H2286" s="589"/>
      <c r="I2286" s="589"/>
      <c r="J2286" s="589"/>
      <c r="K2286" s="589"/>
      <c r="L2286" s="589"/>
      <c r="N2286" s="589"/>
      <c r="O2286" s="589"/>
      <c r="P2286" s="589"/>
      <c r="Q2286" s="589"/>
    </row>
    <row r="2287" customHeight="1" spans="6:17">
      <c r="F2287" s="589"/>
      <c r="G2287" s="589"/>
      <c r="H2287" s="589"/>
      <c r="I2287" s="589"/>
      <c r="J2287" s="589"/>
      <c r="K2287" s="589"/>
      <c r="L2287" s="589"/>
      <c r="N2287" s="589"/>
      <c r="O2287" s="589"/>
      <c r="P2287" s="589"/>
      <c r="Q2287" s="589"/>
    </row>
    <row r="2288" customHeight="1" spans="6:17">
      <c r="F2288" s="589"/>
      <c r="G2288" s="589"/>
      <c r="H2288" s="589"/>
      <c r="I2288" s="589"/>
      <c r="J2288" s="589"/>
      <c r="K2288" s="589"/>
      <c r="L2288" s="589"/>
      <c r="N2288" s="589"/>
      <c r="O2288" s="589"/>
      <c r="P2288" s="589"/>
      <c r="Q2288" s="589"/>
    </row>
    <row r="2289" customHeight="1" spans="6:17">
      <c r="F2289" s="589"/>
      <c r="G2289" s="589"/>
      <c r="H2289" s="589"/>
      <c r="I2289" s="589"/>
      <c r="J2289" s="589"/>
      <c r="K2289" s="589"/>
      <c r="L2289" s="589"/>
      <c r="N2289" s="589"/>
      <c r="O2289" s="589"/>
      <c r="P2289" s="589"/>
      <c r="Q2289" s="589"/>
    </row>
    <row r="2290" customHeight="1" spans="6:17">
      <c r="F2290" s="589"/>
      <c r="G2290" s="589"/>
      <c r="H2290" s="589"/>
      <c r="I2290" s="589"/>
      <c r="J2290" s="589"/>
      <c r="K2290" s="589"/>
      <c r="L2290" s="589"/>
      <c r="N2290" s="589"/>
      <c r="O2290" s="589"/>
      <c r="P2290" s="589"/>
      <c r="Q2290" s="589"/>
    </row>
    <row r="2291" customHeight="1" spans="6:17">
      <c r="F2291" s="589"/>
      <c r="G2291" s="589"/>
      <c r="H2291" s="589"/>
      <c r="I2291" s="589"/>
      <c r="J2291" s="589"/>
      <c r="K2291" s="589"/>
      <c r="L2291" s="589"/>
      <c r="N2291" s="589"/>
      <c r="O2291" s="589"/>
      <c r="P2291" s="589"/>
      <c r="Q2291" s="589"/>
    </row>
    <row r="2292" customHeight="1" spans="6:17">
      <c r="F2292" s="589"/>
      <c r="G2292" s="589"/>
      <c r="H2292" s="589"/>
      <c r="I2292" s="589"/>
      <c r="J2292" s="589"/>
      <c r="K2292" s="589"/>
      <c r="L2292" s="589"/>
      <c r="N2292" s="589"/>
      <c r="O2292" s="589"/>
      <c r="P2292" s="589"/>
      <c r="Q2292" s="589"/>
    </row>
    <row r="2293" customHeight="1" spans="6:17">
      <c r="F2293" s="589"/>
      <c r="G2293" s="589"/>
      <c r="H2293" s="589"/>
      <c r="I2293" s="589"/>
      <c r="J2293" s="589"/>
      <c r="K2293" s="589"/>
      <c r="L2293" s="589"/>
      <c r="N2293" s="589"/>
      <c r="O2293" s="589"/>
      <c r="P2293" s="589"/>
      <c r="Q2293" s="589"/>
    </row>
    <row r="2294" customHeight="1" spans="6:17">
      <c r="F2294" s="589"/>
      <c r="G2294" s="589"/>
      <c r="H2294" s="589"/>
      <c r="I2294" s="589"/>
      <c r="J2294" s="589"/>
      <c r="K2294" s="589"/>
      <c r="L2294" s="589"/>
      <c r="N2294" s="589"/>
      <c r="O2294" s="589"/>
      <c r="P2294" s="589"/>
      <c r="Q2294" s="589"/>
    </row>
    <row r="2295" customHeight="1" spans="6:17">
      <c r="F2295" s="589"/>
      <c r="G2295" s="589"/>
      <c r="H2295" s="589"/>
      <c r="I2295" s="589"/>
      <c r="J2295" s="589"/>
      <c r="K2295" s="589"/>
      <c r="L2295" s="589"/>
      <c r="N2295" s="589"/>
      <c r="O2295" s="589"/>
      <c r="P2295" s="589"/>
      <c r="Q2295" s="589"/>
    </row>
    <row r="2296" customHeight="1" spans="6:17">
      <c r="F2296" s="589"/>
      <c r="G2296" s="589"/>
      <c r="H2296" s="589"/>
      <c r="I2296" s="589"/>
      <c r="J2296" s="589"/>
      <c r="K2296" s="589"/>
      <c r="L2296" s="589"/>
      <c r="N2296" s="589"/>
      <c r="O2296" s="589"/>
      <c r="P2296" s="589"/>
      <c r="Q2296" s="589"/>
    </row>
    <row r="2297" customHeight="1" spans="6:17">
      <c r="F2297" s="589"/>
      <c r="G2297" s="589"/>
      <c r="H2297" s="589"/>
      <c r="I2297" s="589"/>
      <c r="J2297" s="589"/>
      <c r="K2297" s="589"/>
      <c r="L2297" s="589"/>
      <c r="N2297" s="589"/>
      <c r="O2297" s="589"/>
      <c r="P2297" s="589"/>
      <c r="Q2297" s="589"/>
    </row>
    <row r="2298" customHeight="1" spans="6:17">
      <c r="F2298" s="589"/>
      <c r="G2298" s="589"/>
      <c r="H2298" s="589"/>
      <c r="I2298" s="589"/>
      <c r="J2298" s="589"/>
      <c r="K2298" s="589"/>
      <c r="L2298" s="589"/>
      <c r="N2298" s="589"/>
      <c r="O2298" s="589"/>
      <c r="P2298" s="589"/>
      <c r="Q2298" s="589"/>
    </row>
    <row r="2299" customHeight="1" spans="6:17">
      <c r="F2299" s="589"/>
      <c r="G2299" s="589"/>
      <c r="H2299" s="589"/>
      <c r="I2299" s="589"/>
      <c r="J2299" s="589"/>
      <c r="K2299" s="589"/>
      <c r="L2299" s="589"/>
      <c r="N2299" s="589"/>
      <c r="O2299" s="589"/>
      <c r="P2299" s="589"/>
      <c r="Q2299" s="589"/>
    </row>
    <row r="2300" customHeight="1" spans="6:17">
      <c r="F2300" s="589"/>
      <c r="G2300" s="589"/>
      <c r="H2300" s="589"/>
      <c r="I2300" s="589"/>
      <c r="J2300" s="589"/>
      <c r="K2300" s="589"/>
      <c r="L2300" s="589"/>
      <c r="N2300" s="589"/>
      <c r="O2300" s="589"/>
      <c r="P2300" s="589"/>
      <c r="Q2300" s="589"/>
    </row>
    <row r="2301" customHeight="1" spans="6:17">
      <c r="F2301" s="589"/>
      <c r="G2301" s="589"/>
      <c r="H2301" s="589"/>
      <c r="I2301" s="589"/>
      <c r="J2301" s="589"/>
      <c r="K2301" s="589"/>
      <c r="L2301" s="589"/>
      <c r="N2301" s="589"/>
      <c r="O2301" s="589"/>
      <c r="P2301" s="589"/>
      <c r="Q2301" s="589"/>
    </row>
    <row r="2302" customHeight="1" spans="6:17">
      <c r="F2302" s="589"/>
      <c r="G2302" s="589"/>
      <c r="H2302" s="589"/>
      <c r="I2302" s="589"/>
      <c r="J2302" s="589"/>
      <c r="K2302" s="589"/>
      <c r="L2302" s="589"/>
      <c r="N2302" s="589"/>
      <c r="O2302" s="589"/>
      <c r="P2302" s="589"/>
      <c r="Q2302" s="589"/>
    </row>
    <row r="2303" customHeight="1" spans="6:17">
      <c r="F2303" s="589"/>
      <c r="G2303" s="589"/>
      <c r="H2303" s="589"/>
      <c r="I2303" s="589"/>
      <c r="J2303" s="589"/>
      <c r="K2303" s="589"/>
      <c r="L2303" s="589"/>
      <c r="N2303" s="589"/>
      <c r="O2303" s="589"/>
      <c r="P2303" s="589"/>
      <c r="Q2303" s="589"/>
    </row>
    <row r="2304" customHeight="1" spans="6:17">
      <c r="F2304" s="589"/>
      <c r="G2304" s="589"/>
      <c r="H2304" s="589"/>
      <c r="I2304" s="589"/>
      <c r="J2304" s="589"/>
      <c r="K2304" s="589"/>
      <c r="L2304" s="589"/>
      <c r="N2304" s="589"/>
      <c r="O2304" s="589"/>
      <c r="P2304" s="589"/>
      <c r="Q2304" s="589"/>
    </row>
    <row r="2305" customHeight="1" spans="6:17">
      <c r="F2305" s="589"/>
      <c r="G2305" s="589"/>
      <c r="H2305" s="589"/>
      <c r="I2305" s="589"/>
      <c r="J2305" s="589"/>
      <c r="K2305" s="589"/>
      <c r="L2305" s="589"/>
      <c r="N2305" s="589"/>
      <c r="O2305" s="589"/>
      <c r="P2305" s="589"/>
      <c r="Q2305" s="589"/>
    </row>
    <row r="2306" customHeight="1" spans="6:17">
      <c r="F2306" s="589"/>
      <c r="G2306" s="589"/>
      <c r="H2306" s="589"/>
      <c r="I2306" s="589"/>
      <c r="J2306" s="589"/>
      <c r="K2306" s="589"/>
      <c r="L2306" s="589"/>
      <c r="N2306" s="589"/>
      <c r="O2306" s="589"/>
      <c r="P2306" s="589"/>
      <c r="Q2306" s="589"/>
    </row>
    <row r="2307" customHeight="1" spans="6:17">
      <c r="F2307" s="589"/>
      <c r="G2307" s="589"/>
      <c r="H2307" s="589"/>
      <c r="I2307" s="589"/>
      <c r="J2307" s="589"/>
      <c r="K2307" s="589"/>
      <c r="L2307" s="589"/>
      <c r="N2307" s="589"/>
      <c r="O2307" s="589"/>
      <c r="P2307" s="589"/>
      <c r="Q2307" s="589"/>
    </row>
    <row r="2308" customHeight="1" spans="6:17">
      <c r="F2308" s="589"/>
      <c r="G2308" s="589"/>
      <c r="H2308" s="589"/>
      <c r="I2308" s="589"/>
      <c r="J2308" s="589"/>
      <c r="K2308" s="589"/>
      <c r="L2308" s="589"/>
      <c r="N2308" s="589"/>
      <c r="O2308" s="589"/>
      <c r="P2308" s="589"/>
      <c r="Q2308" s="589"/>
    </row>
    <row r="2309" customHeight="1" spans="6:17">
      <c r="F2309" s="589"/>
      <c r="G2309" s="589"/>
      <c r="H2309" s="589"/>
      <c r="I2309" s="589"/>
      <c r="J2309" s="589"/>
      <c r="K2309" s="589"/>
      <c r="L2309" s="589"/>
      <c r="N2309" s="589"/>
      <c r="O2309" s="589"/>
      <c r="P2309" s="589"/>
      <c r="Q2309" s="589"/>
    </row>
    <row r="2310" customHeight="1" spans="6:17">
      <c r="F2310" s="589"/>
      <c r="G2310" s="589"/>
      <c r="H2310" s="589"/>
      <c r="I2310" s="589"/>
      <c r="J2310" s="589"/>
      <c r="K2310" s="589"/>
      <c r="L2310" s="589"/>
      <c r="N2310" s="589"/>
      <c r="O2310" s="589"/>
      <c r="P2310" s="589"/>
      <c r="Q2310" s="589"/>
    </row>
    <row r="2311" customHeight="1" spans="6:17">
      <c r="F2311" s="589"/>
      <c r="G2311" s="589"/>
      <c r="H2311" s="589"/>
      <c r="I2311" s="589"/>
      <c r="J2311" s="589"/>
      <c r="K2311" s="589"/>
      <c r="L2311" s="589"/>
      <c r="N2311" s="589"/>
      <c r="O2311" s="589"/>
      <c r="P2311" s="589"/>
      <c r="Q2311" s="589"/>
    </row>
    <row r="2312" customHeight="1" spans="6:17">
      <c r="F2312" s="589"/>
      <c r="G2312" s="589"/>
      <c r="H2312" s="589"/>
      <c r="I2312" s="589"/>
      <c r="J2312" s="589"/>
      <c r="K2312" s="589"/>
      <c r="L2312" s="589"/>
      <c r="N2312" s="589"/>
      <c r="O2312" s="589"/>
      <c r="P2312" s="589"/>
      <c r="Q2312" s="589"/>
    </row>
    <row r="2313" customHeight="1" spans="6:17">
      <c r="F2313" s="589"/>
      <c r="G2313" s="589"/>
      <c r="H2313" s="589"/>
      <c r="I2313" s="589"/>
      <c r="J2313" s="589"/>
      <c r="K2313" s="589"/>
      <c r="L2313" s="589"/>
      <c r="N2313" s="589"/>
      <c r="O2313" s="589"/>
      <c r="P2313" s="589"/>
      <c r="Q2313" s="589"/>
    </row>
    <row r="2314" customHeight="1" spans="6:17">
      <c r="F2314" s="589"/>
      <c r="G2314" s="589"/>
      <c r="H2314" s="589"/>
      <c r="I2314" s="589"/>
      <c r="J2314" s="589"/>
      <c r="K2314" s="589"/>
      <c r="L2314" s="589"/>
      <c r="N2314" s="589"/>
      <c r="O2314" s="589"/>
      <c r="P2314" s="589"/>
      <c r="Q2314" s="589"/>
    </row>
    <row r="2315" customHeight="1" spans="6:17">
      <c r="F2315" s="589"/>
      <c r="G2315" s="589"/>
      <c r="H2315" s="589"/>
      <c r="I2315" s="589"/>
      <c r="J2315" s="589"/>
      <c r="K2315" s="589"/>
      <c r="L2315" s="589"/>
      <c r="N2315" s="589"/>
      <c r="O2315" s="589"/>
      <c r="P2315" s="589"/>
      <c r="Q2315" s="589"/>
    </row>
    <row r="2316" customHeight="1" spans="6:17">
      <c r="F2316" s="589"/>
      <c r="G2316" s="589"/>
      <c r="H2316" s="589"/>
      <c r="I2316" s="589"/>
      <c r="J2316" s="589"/>
      <c r="K2316" s="589"/>
      <c r="L2316" s="589"/>
      <c r="N2316" s="589"/>
      <c r="O2316" s="589"/>
      <c r="P2316" s="589"/>
      <c r="Q2316" s="589"/>
    </row>
    <row r="2317" customHeight="1" spans="6:17">
      <c r="F2317" s="589"/>
      <c r="G2317" s="589"/>
      <c r="H2317" s="589"/>
      <c r="I2317" s="589"/>
      <c r="J2317" s="589"/>
      <c r="K2317" s="589"/>
      <c r="L2317" s="589"/>
      <c r="N2317" s="589"/>
      <c r="O2317" s="589"/>
      <c r="P2317" s="589"/>
      <c r="Q2317" s="589"/>
    </row>
    <row r="2318" customHeight="1" spans="6:17">
      <c r="F2318" s="589"/>
      <c r="G2318" s="589"/>
      <c r="H2318" s="589"/>
      <c r="I2318" s="589"/>
      <c r="J2318" s="589"/>
      <c r="K2318" s="589"/>
      <c r="L2318" s="589"/>
      <c r="N2318" s="589"/>
      <c r="O2318" s="589"/>
      <c r="P2318" s="589"/>
      <c r="Q2318" s="589"/>
    </row>
    <row r="2319" customHeight="1" spans="6:17">
      <c r="F2319" s="589"/>
      <c r="G2319" s="589"/>
      <c r="H2319" s="589"/>
      <c r="I2319" s="589"/>
      <c r="J2319" s="589"/>
      <c r="K2319" s="589"/>
      <c r="L2319" s="589"/>
      <c r="N2319" s="589"/>
      <c r="O2319" s="589"/>
      <c r="P2319" s="589"/>
      <c r="Q2319" s="589"/>
    </row>
    <row r="2320" customHeight="1" spans="6:17">
      <c r="F2320" s="589"/>
      <c r="G2320" s="589"/>
      <c r="H2320" s="589"/>
      <c r="I2320" s="589"/>
      <c r="J2320" s="589"/>
      <c r="K2320" s="589"/>
      <c r="L2320" s="589"/>
      <c r="N2320" s="589"/>
      <c r="O2320" s="589"/>
      <c r="P2320" s="589"/>
      <c r="Q2320" s="589"/>
    </row>
    <row r="2321" customHeight="1" spans="6:17">
      <c r="F2321" s="589"/>
      <c r="G2321" s="589"/>
      <c r="H2321" s="589"/>
      <c r="I2321" s="589"/>
      <c r="J2321" s="589"/>
      <c r="K2321" s="589"/>
      <c r="L2321" s="589"/>
      <c r="N2321" s="589"/>
      <c r="O2321" s="589"/>
      <c r="P2321" s="589"/>
      <c r="Q2321" s="589"/>
    </row>
    <row r="2322" customHeight="1" spans="6:17">
      <c r="F2322" s="589"/>
      <c r="G2322" s="589"/>
      <c r="H2322" s="589"/>
      <c r="I2322" s="589"/>
      <c r="J2322" s="589"/>
      <c r="K2322" s="589"/>
      <c r="L2322" s="589"/>
      <c r="N2322" s="589"/>
      <c r="O2322" s="589"/>
      <c r="P2322" s="589"/>
      <c r="Q2322" s="589"/>
    </row>
    <row r="2323" customHeight="1" spans="6:17">
      <c r="F2323" s="589"/>
      <c r="G2323" s="589"/>
      <c r="H2323" s="589"/>
      <c r="I2323" s="589"/>
      <c r="J2323" s="589"/>
      <c r="K2323" s="589"/>
      <c r="L2323" s="589"/>
      <c r="N2323" s="589"/>
      <c r="O2323" s="589"/>
      <c r="P2323" s="589"/>
      <c r="Q2323" s="589"/>
    </row>
    <row r="2324" customHeight="1" spans="6:17">
      <c r="F2324" s="589"/>
      <c r="G2324" s="589"/>
      <c r="H2324" s="589"/>
      <c r="I2324" s="589"/>
      <c r="J2324" s="589"/>
      <c r="K2324" s="589"/>
      <c r="L2324" s="589"/>
      <c r="N2324" s="589"/>
      <c r="O2324" s="589"/>
      <c r="P2324" s="589"/>
      <c r="Q2324" s="589"/>
    </row>
    <row r="2325" customHeight="1" spans="6:17">
      <c r="F2325" s="589"/>
      <c r="G2325" s="589"/>
      <c r="H2325" s="589"/>
      <c r="I2325" s="589"/>
      <c r="J2325" s="589"/>
      <c r="K2325" s="589"/>
      <c r="L2325" s="589"/>
      <c r="N2325" s="589"/>
      <c r="O2325" s="589"/>
      <c r="P2325" s="589"/>
      <c r="Q2325" s="589"/>
    </row>
    <row r="2326" customHeight="1" spans="6:17">
      <c r="F2326" s="589"/>
      <c r="G2326" s="589"/>
      <c r="H2326" s="589"/>
      <c r="I2326" s="589"/>
      <c r="J2326" s="589"/>
      <c r="K2326" s="589"/>
      <c r="L2326" s="589"/>
      <c r="N2326" s="589"/>
      <c r="O2326" s="589"/>
      <c r="P2326" s="589"/>
      <c r="Q2326" s="589"/>
    </row>
    <row r="2327" customHeight="1" spans="6:17">
      <c r="F2327" s="589"/>
      <c r="G2327" s="589"/>
      <c r="H2327" s="589"/>
      <c r="I2327" s="589"/>
      <c r="J2327" s="589"/>
      <c r="K2327" s="589"/>
      <c r="L2327" s="589"/>
      <c r="N2327" s="589"/>
      <c r="O2327" s="589"/>
      <c r="P2327" s="589"/>
      <c r="Q2327" s="589"/>
    </row>
    <row r="2328" customHeight="1" spans="6:17">
      <c r="F2328" s="589"/>
      <c r="G2328" s="589"/>
      <c r="H2328" s="589"/>
      <c r="I2328" s="589"/>
      <c r="J2328" s="589"/>
      <c r="K2328" s="589"/>
      <c r="L2328" s="589"/>
      <c r="N2328" s="589"/>
      <c r="O2328" s="589"/>
      <c r="P2328" s="589"/>
      <c r="Q2328" s="589"/>
    </row>
    <row r="2329" customHeight="1" spans="6:17">
      <c r="F2329" s="589"/>
      <c r="G2329" s="589"/>
      <c r="H2329" s="589"/>
      <c r="I2329" s="589"/>
      <c r="J2329" s="589"/>
      <c r="K2329" s="589"/>
      <c r="L2329" s="589"/>
      <c r="N2329" s="589"/>
      <c r="O2329" s="589"/>
      <c r="P2329" s="589"/>
      <c r="Q2329" s="589"/>
    </row>
    <row r="2330" customHeight="1" spans="6:17">
      <c r="F2330" s="589"/>
      <c r="G2330" s="589"/>
      <c r="H2330" s="589"/>
      <c r="I2330" s="589"/>
      <c r="J2330" s="589"/>
      <c r="K2330" s="589"/>
      <c r="L2330" s="589"/>
      <c r="N2330" s="589"/>
      <c r="O2330" s="589"/>
      <c r="P2330" s="589"/>
      <c r="Q2330" s="589"/>
    </row>
    <row r="2331" customHeight="1" spans="6:17">
      <c r="F2331" s="589"/>
      <c r="G2331" s="589"/>
      <c r="H2331" s="589"/>
      <c r="I2331" s="589"/>
      <c r="J2331" s="589"/>
      <c r="K2331" s="589"/>
      <c r="L2331" s="589"/>
      <c r="N2331" s="589"/>
      <c r="O2331" s="589"/>
      <c r="P2331" s="589"/>
      <c r="Q2331" s="589"/>
    </row>
    <row r="2332" customHeight="1" spans="6:17">
      <c r="F2332" s="589"/>
      <c r="G2332" s="589"/>
      <c r="H2332" s="589"/>
      <c r="I2332" s="589"/>
      <c r="J2332" s="589"/>
      <c r="K2332" s="589"/>
      <c r="L2332" s="589"/>
      <c r="N2332" s="589"/>
      <c r="O2332" s="589"/>
      <c r="P2332" s="589"/>
      <c r="Q2332" s="589"/>
    </row>
    <row r="2333" customHeight="1" spans="6:17">
      <c r="F2333" s="589"/>
      <c r="G2333" s="589"/>
      <c r="H2333" s="589"/>
      <c r="I2333" s="589"/>
      <c r="J2333" s="589"/>
      <c r="K2333" s="589"/>
      <c r="L2333" s="589"/>
      <c r="N2333" s="589"/>
      <c r="O2333" s="589"/>
      <c r="P2333" s="589"/>
      <c r="Q2333" s="589"/>
    </row>
    <row r="2334" customHeight="1" spans="6:17">
      <c r="F2334" s="589"/>
      <c r="G2334" s="589"/>
      <c r="H2334" s="589"/>
      <c r="I2334" s="589"/>
      <c r="J2334" s="589"/>
      <c r="K2334" s="589"/>
      <c r="L2334" s="589"/>
      <c r="N2334" s="589"/>
      <c r="O2334" s="589"/>
      <c r="P2334" s="589"/>
      <c r="Q2334" s="589"/>
    </row>
    <row r="2335" customHeight="1" spans="6:17">
      <c r="F2335" s="589"/>
      <c r="G2335" s="589"/>
      <c r="H2335" s="589"/>
      <c r="I2335" s="589"/>
      <c r="J2335" s="589"/>
      <c r="K2335" s="589"/>
      <c r="L2335" s="589"/>
      <c r="N2335" s="589"/>
      <c r="O2335" s="589"/>
      <c r="P2335" s="589"/>
      <c r="Q2335" s="589"/>
    </row>
    <row r="2336" customHeight="1" spans="6:17">
      <c r="F2336" s="589"/>
      <c r="G2336" s="589"/>
      <c r="H2336" s="589"/>
      <c r="I2336" s="589"/>
      <c r="J2336" s="589"/>
      <c r="K2336" s="589"/>
      <c r="L2336" s="589"/>
      <c r="N2336" s="589"/>
      <c r="O2336" s="589"/>
      <c r="P2336" s="589"/>
      <c r="Q2336" s="589"/>
    </row>
    <row r="2337" customHeight="1" spans="6:17">
      <c r="F2337" s="589"/>
      <c r="G2337" s="589"/>
      <c r="H2337" s="589"/>
      <c r="I2337" s="589"/>
      <c r="J2337" s="589"/>
      <c r="K2337" s="589"/>
      <c r="L2337" s="589"/>
      <c r="N2337" s="589"/>
      <c r="O2337" s="589"/>
      <c r="P2337" s="589"/>
      <c r="Q2337" s="589"/>
    </row>
    <row r="2338" customHeight="1" spans="6:17">
      <c r="F2338" s="589"/>
      <c r="G2338" s="589"/>
      <c r="H2338" s="589"/>
      <c r="I2338" s="589"/>
      <c r="J2338" s="589"/>
      <c r="K2338" s="589"/>
      <c r="L2338" s="589"/>
      <c r="N2338" s="589"/>
      <c r="O2338" s="589"/>
      <c r="P2338" s="589"/>
      <c r="Q2338" s="589"/>
    </row>
    <row r="2339" customHeight="1" spans="6:17">
      <c r="F2339" s="589"/>
      <c r="G2339" s="589"/>
      <c r="H2339" s="589"/>
      <c r="I2339" s="589"/>
      <c r="J2339" s="589"/>
      <c r="K2339" s="589"/>
      <c r="L2339" s="589"/>
      <c r="N2339" s="589"/>
      <c r="O2339" s="589"/>
      <c r="P2339" s="589"/>
      <c r="Q2339" s="589"/>
    </row>
    <row r="2340" customHeight="1" spans="6:17">
      <c r="F2340" s="589"/>
      <c r="G2340" s="589"/>
      <c r="H2340" s="589"/>
      <c r="I2340" s="589"/>
      <c r="J2340" s="589"/>
      <c r="K2340" s="589"/>
      <c r="L2340" s="589"/>
      <c r="N2340" s="589"/>
      <c r="O2340" s="589"/>
      <c r="P2340" s="589"/>
      <c r="Q2340" s="589"/>
    </row>
    <row r="2341" customHeight="1" spans="6:17">
      <c r="F2341" s="589"/>
      <c r="G2341" s="589"/>
      <c r="H2341" s="589"/>
      <c r="I2341" s="589"/>
      <c r="J2341" s="589"/>
      <c r="K2341" s="589"/>
      <c r="L2341" s="589"/>
      <c r="N2341" s="589"/>
      <c r="O2341" s="589"/>
      <c r="P2341" s="589"/>
      <c r="Q2341" s="589"/>
    </row>
    <row r="2342" customHeight="1" spans="6:17">
      <c r="F2342" s="589"/>
      <c r="G2342" s="589"/>
      <c r="H2342" s="589"/>
      <c r="I2342" s="589"/>
      <c r="J2342" s="589"/>
      <c r="K2342" s="589"/>
      <c r="L2342" s="589"/>
      <c r="N2342" s="589"/>
      <c r="O2342" s="589"/>
      <c r="P2342" s="589"/>
      <c r="Q2342" s="589"/>
    </row>
    <row r="2343" customHeight="1" spans="6:17">
      <c r="F2343" s="589"/>
      <c r="G2343" s="589"/>
      <c r="H2343" s="589"/>
      <c r="I2343" s="589"/>
      <c r="J2343" s="589"/>
      <c r="K2343" s="589"/>
      <c r="L2343" s="589"/>
      <c r="N2343" s="589"/>
      <c r="O2343" s="589"/>
      <c r="P2343" s="589"/>
      <c r="Q2343" s="589"/>
    </row>
    <row r="2344" customHeight="1" spans="6:17">
      <c r="F2344" s="589"/>
      <c r="G2344" s="589"/>
      <c r="H2344" s="589"/>
      <c r="I2344" s="589"/>
      <c r="J2344" s="589"/>
      <c r="K2344" s="589"/>
      <c r="L2344" s="589"/>
      <c r="N2344" s="589"/>
      <c r="O2344" s="589"/>
      <c r="P2344" s="589"/>
      <c r="Q2344" s="589"/>
    </row>
    <row r="2345" customHeight="1" spans="6:17">
      <c r="F2345" s="589"/>
      <c r="G2345" s="589"/>
      <c r="H2345" s="589"/>
      <c r="I2345" s="589"/>
      <c r="J2345" s="589"/>
      <c r="K2345" s="589"/>
      <c r="L2345" s="589"/>
      <c r="N2345" s="589"/>
      <c r="O2345" s="589"/>
      <c r="P2345" s="589"/>
      <c r="Q2345" s="589"/>
    </row>
    <row r="2346" customHeight="1" spans="6:17">
      <c r="F2346" s="589"/>
      <c r="G2346" s="589"/>
      <c r="H2346" s="589"/>
      <c r="I2346" s="589"/>
      <c r="J2346" s="589"/>
      <c r="K2346" s="589"/>
      <c r="L2346" s="589"/>
      <c r="N2346" s="589"/>
      <c r="O2346" s="589"/>
      <c r="P2346" s="589"/>
      <c r="Q2346" s="589"/>
    </row>
    <row r="2347" customHeight="1" spans="6:17">
      <c r="F2347" s="589"/>
      <c r="G2347" s="589"/>
      <c r="H2347" s="589"/>
      <c r="I2347" s="589"/>
      <c r="J2347" s="589"/>
      <c r="K2347" s="589"/>
      <c r="L2347" s="589"/>
      <c r="N2347" s="589"/>
      <c r="O2347" s="589"/>
      <c r="P2347" s="589"/>
      <c r="Q2347" s="589"/>
    </row>
    <row r="2348" customHeight="1" spans="6:17">
      <c r="F2348" s="589"/>
      <c r="G2348" s="589"/>
      <c r="H2348" s="589"/>
      <c r="I2348" s="589"/>
      <c r="J2348" s="589"/>
      <c r="K2348" s="589"/>
      <c r="L2348" s="589"/>
      <c r="N2348" s="589"/>
      <c r="O2348" s="589"/>
      <c r="P2348" s="589"/>
      <c r="Q2348" s="589"/>
    </row>
    <row r="2349" customHeight="1" spans="6:17">
      <c r="F2349" s="589"/>
      <c r="G2349" s="589"/>
      <c r="H2349" s="589"/>
      <c r="I2349" s="589"/>
      <c r="J2349" s="589"/>
      <c r="K2349" s="589"/>
      <c r="L2349" s="589"/>
      <c r="N2349" s="589"/>
      <c r="O2349" s="589"/>
      <c r="P2349" s="589"/>
      <c r="Q2349" s="589"/>
    </row>
    <row r="2350" customHeight="1" spans="6:17">
      <c r="F2350" s="589"/>
      <c r="G2350" s="589"/>
      <c r="H2350" s="589"/>
      <c r="I2350" s="589"/>
      <c r="J2350" s="589"/>
      <c r="K2350" s="589"/>
      <c r="L2350" s="589"/>
      <c r="N2350" s="589"/>
      <c r="O2350" s="589"/>
      <c r="P2350" s="589"/>
      <c r="Q2350" s="589"/>
    </row>
    <row r="2351" customHeight="1" spans="6:17">
      <c r="F2351" s="589"/>
      <c r="G2351" s="589"/>
      <c r="H2351" s="589"/>
      <c r="I2351" s="589"/>
      <c r="J2351" s="589"/>
      <c r="K2351" s="589"/>
      <c r="L2351" s="589"/>
      <c r="N2351" s="589"/>
      <c r="O2351" s="589"/>
      <c r="P2351" s="589"/>
      <c r="Q2351" s="589"/>
    </row>
    <row r="2352" customHeight="1" spans="6:17">
      <c r="F2352" s="589"/>
      <c r="G2352" s="589"/>
      <c r="H2352" s="589"/>
      <c r="I2352" s="589"/>
      <c r="J2352" s="589"/>
      <c r="K2352" s="589"/>
      <c r="L2352" s="589"/>
      <c r="N2352" s="589"/>
      <c r="O2352" s="589"/>
      <c r="P2352" s="589"/>
      <c r="Q2352" s="589"/>
    </row>
    <row r="2353" customHeight="1" spans="6:17">
      <c r="F2353" s="589"/>
      <c r="G2353" s="589"/>
      <c r="H2353" s="589"/>
      <c r="I2353" s="589"/>
      <c r="J2353" s="589"/>
      <c r="K2353" s="589"/>
      <c r="L2353" s="589"/>
      <c r="N2353" s="589"/>
      <c r="O2353" s="589"/>
      <c r="P2353" s="589"/>
      <c r="Q2353" s="589"/>
    </row>
    <row r="2354" customHeight="1" spans="6:17">
      <c r="F2354" s="589"/>
      <c r="G2354" s="589"/>
      <c r="H2354" s="589"/>
      <c r="I2354" s="589"/>
      <c r="J2354" s="589"/>
      <c r="K2354" s="589"/>
      <c r="L2354" s="589"/>
      <c r="N2354" s="589"/>
      <c r="O2354" s="589"/>
      <c r="P2354" s="589"/>
      <c r="Q2354" s="589"/>
    </row>
    <row r="2355" customHeight="1" spans="6:17">
      <c r="F2355" s="589"/>
      <c r="G2355" s="589"/>
      <c r="H2355" s="589"/>
      <c r="I2355" s="589"/>
      <c r="J2355" s="589"/>
      <c r="K2355" s="589"/>
      <c r="L2355" s="589"/>
      <c r="N2355" s="589"/>
      <c r="O2355" s="589"/>
      <c r="P2355" s="589"/>
      <c r="Q2355" s="589"/>
    </row>
    <row r="2356" customHeight="1" spans="6:17">
      <c r="F2356" s="589"/>
      <c r="G2356" s="589"/>
      <c r="H2356" s="589"/>
      <c r="I2356" s="589"/>
      <c r="J2356" s="589"/>
      <c r="K2356" s="589"/>
      <c r="L2356" s="589"/>
      <c r="N2356" s="589"/>
      <c r="O2356" s="589"/>
      <c r="P2356" s="589"/>
      <c r="Q2356" s="589"/>
    </row>
    <row r="2357" customHeight="1" spans="6:17">
      <c r="F2357" s="589"/>
      <c r="G2357" s="589"/>
      <c r="H2357" s="589"/>
      <c r="I2357" s="589"/>
      <c r="J2357" s="589"/>
      <c r="K2357" s="589"/>
      <c r="L2357" s="589"/>
      <c r="N2357" s="589"/>
      <c r="O2357" s="589"/>
      <c r="P2357" s="589"/>
      <c r="Q2357" s="589"/>
    </row>
    <row r="2358" customHeight="1" spans="6:17">
      <c r="F2358" s="589"/>
      <c r="G2358" s="589"/>
      <c r="H2358" s="589"/>
      <c r="I2358" s="589"/>
      <c r="J2358" s="589"/>
      <c r="K2358" s="589"/>
      <c r="L2358" s="589"/>
      <c r="N2358" s="589"/>
      <c r="O2358" s="589"/>
      <c r="P2358" s="589"/>
      <c r="Q2358" s="589"/>
    </row>
    <row r="2359" customHeight="1" spans="6:17">
      <c r="F2359" s="589"/>
      <c r="G2359" s="589"/>
      <c r="H2359" s="589"/>
      <c r="I2359" s="589"/>
      <c r="J2359" s="589"/>
      <c r="K2359" s="589"/>
      <c r="L2359" s="589"/>
      <c r="N2359" s="589"/>
      <c r="O2359" s="589"/>
      <c r="P2359" s="589"/>
      <c r="Q2359" s="589"/>
    </row>
    <row r="2360" customHeight="1" spans="6:17">
      <c r="F2360" s="589"/>
      <c r="G2360" s="589"/>
      <c r="H2360" s="589"/>
      <c r="I2360" s="589"/>
      <c r="J2360" s="589"/>
      <c r="K2360" s="589"/>
      <c r="L2360" s="589"/>
      <c r="N2360" s="589"/>
      <c r="O2360" s="589"/>
      <c r="P2360" s="589"/>
      <c r="Q2360" s="589"/>
    </row>
    <row r="2361" customHeight="1" spans="6:17">
      <c r="F2361" s="589"/>
      <c r="G2361" s="589"/>
      <c r="H2361" s="589"/>
      <c r="I2361" s="589"/>
      <c r="J2361" s="589"/>
      <c r="K2361" s="589"/>
      <c r="L2361" s="589"/>
      <c r="N2361" s="589"/>
      <c r="O2361" s="589"/>
      <c r="P2361" s="589"/>
      <c r="Q2361" s="589"/>
    </row>
    <row r="2362" customHeight="1" spans="6:17">
      <c r="F2362" s="589"/>
      <c r="G2362" s="589"/>
      <c r="H2362" s="589"/>
      <c r="I2362" s="589"/>
      <c r="J2362" s="589"/>
      <c r="K2362" s="589"/>
      <c r="L2362" s="589"/>
      <c r="N2362" s="589"/>
      <c r="O2362" s="589"/>
      <c r="P2362" s="589"/>
      <c r="Q2362" s="589"/>
    </row>
    <row r="2363" customHeight="1" spans="6:17">
      <c r="F2363" s="589"/>
      <c r="G2363" s="589"/>
      <c r="H2363" s="589"/>
      <c r="I2363" s="589"/>
      <c r="J2363" s="589"/>
      <c r="K2363" s="589"/>
      <c r="L2363" s="589"/>
      <c r="N2363" s="589"/>
      <c r="O2363" s="589"/>
      <c r="P2363" s="589"/>
      <c r="Q2363" s="589"/>
    </row>
    <row r="2364" customHeight="1" spans="6:17">
      <c r="F2364" s="589"/>
      <c r="G2364" s="589"/>
      <c r="H2364" s="589"/>
      <c r="I2364" s="589"/>
      <c r="J2364" s="589"/>
      <c r="K2364" s="589"/>
      <c r="L2364" s="589"/>
      <c r="N2364" s="589"/>
      <c r="O2364" s="589"/>
      <c r="P2364" s="589"/>
      <c r="Q2364" s="589"/>
    </row>
    <row r="2365" customHeight="1" spans="6:17">
      <c r="F2365" s="589"/>
      <c r="G2365" s="589"/>
      <c r="H2365" s="589"/>
      <c r="I2365" s="589"/>
      <c r="J2365" s="589"/>
      <c r="K2365" s="589"/>
      <c r="L2365" s="589"/>
      <c r="N2365" s="589"/>
      <c r="O2365" s="589"/>
      <c r="P2365" s="589"/>
      <c r="Q2365" s="589"/>
    </row>
    <row r="2366" customHeight="1" spans="6:17">
      <c r="F2366" s="589"/>
      <c r="G2366" s="589"/>
      <c r="H2366" s="589"/>
      <c r="I2366" s="589"/>
      <c r="J2366" s="589"/>
      <c r="K2366" s="589"/>
      <c r="L2366" s="589"/>
      <c r="N2366" s="589"/>
      <c r="O2366" s="589"/>
      <c r="P2366" s="589"/>
      <c r="Q2366" s="589"/>
    </row>
    <row r="2367" customHeight="1" spans="6:17">
      <c r="F2367" s="589"/>
      <c r="G2367" s="589"/>
      <c r="H2367" s="589"/>
      <c r="I2367" s="589"/>
      <c r="J2367" s="589"/>
      <c r="K2367" s="589"/>
      <c r="L2367" s="589"/>
      <c r="N2367" s="589"/>
      <c r="O2367" s="589"/>
      <c r="P2367" s="589"/>
      <c r="Q2367" s="589"/>
    </row>
    <row r="2368" customHeight="1" spans="6:17">
      <c r="F2368" s="589"/>
      <c r="G2368" s="589"/>
      <c r="H2368" s="589"/>
      <c r="I2368" s="589"/>
      <c r="J2368" s="589"/>
      <c r="K2368" s="589"/>
      <c r="L2368" s="589"/>
      <c r="N2368" s="589"/>
      <c r="O2368" s="589"/>
      <c r="P2368" s="589"/>
      <c r="Q2368" s="589"/>
    </row>
    <row r="2369" customHeight="1" spans="6:17">
      <c r="F2369" s="589"/>
      <c r="G2369" s="589"/>
      <c r="H2369" s="589"/>
      <c r="I2369" s="589"/>
      <c r="J2369" s="589"/>
      <c r="K2369" s="589"/>
      <c r="L2369" s="589"/>
      <c r="N2369" s="589"/>
      <c r="O2369" s="589"/>
      <c r="P2369" s="589"/>
      <c r="Q2369" s="589"/>
    </row>
    <row r="2370" customHeight="1" spans="6:17">
      <c r="F2370" s="589"/>
      <c r="G2370" s="589"/>
      <c r="H2370" s="589"/>
      <c r="I2370" s="589"/>
      <c r="J2370" s="589"/>
      <c r="K2370" s="589"/>
      <c r="L2370" s="589"/>
      <c r="N2370" s="589"/>
      <c r="O2370" s="589"/>
      <c r="P2370" s="589"/>
      <c r="Q2370" s="589"/>
    </row>
    <row r="2371" customHeight="1" spans="6:17">
      <c r="F2371" s="589"/>
      <c r="G2371" s="589"/>
      <c r="H2371" s="589"/>
      <c r="I2371" s="589"/>
      <c r="J2371" s="589"/>
      <c r="K2371" s="589"/>
      <c r="L2371" s="589"/>
      <c r="N2371" s="589"/>
      <c r="O2371" s="589"/>
      <c r="P2371" s="589"/>
      <c r="Q2371" s="589"/>
    </row>
    <row r="2372" customHeight="1" spans="6:17">
      <c r="F2372" s="589"/>
      <c r="G2372" s="589"/>
      <c r="H2372" s="589"/>
      <c r="I2372" s="589"/>
      <c r="J2372" s="589"/>
      <c r="K2372" s="589"/>
      <c r="L2372" s="589"/>
      <c r="N2372" s="589"/>
      <c r="O2372" s="589"/>
      <c r="P2372" s="589"/>
      <c r="Q2372" s="589"/>
    </row>
    <row r="2373" customHeight="1" spans="6:17">
      <c r="F2373" s="589"/>
      <c r="G2373" s="589"/>
      <c r="H2373" s="589"/>
      <c r="I2373" s="589"/>
      <c r="J2373" s="589"/>
      <c r="K2373" s="589"/>
      <c r="L2373" s="589"/>
      <c r="N2373" s="589"/>
      <c r="O2373" s="589"/>
      <c r="P2373" s="589"/>
      <c r="Q2373" s="589"/>
    </row>
    <row r="2374" customHeight="1" spans="6:17">
      <c r="F2374" s="589"/>
      <c r="G2374" s="589"/>
      <c r="H2374" s="589"/>
      <c r="I2374" s="589"/>
      <c r="J2374" s="589"/>
      <c r="K2374" s="589"/>
      <c r="L2374" s="589"/>
      <c r="N2374" s="589"/>
      <c r="O2374" s="589"/>
      <c r="P2374" s="589"/>
      <c r="Q2374" s="589"/>
    </row>
    <row r="2375" customHeight="1" spans="6:17">
      <c r="F2375" s="589"/>
      <c r="G2375" s="589"/>
      <c r="H2375" s="589"/>
      <c r="I2375" s="589"/>
      <c r="J2375" s="589"/>
      <c r="K2375" s="589"/>
      <c r="L2375" s="589"/>
      <c r="N2375" s="589"/>
      <c r="O2375" s="589"/>
      <c r="P2375" s="589"/>
      <c r="Q2375" s="589"/>
    </row>
    <row r="2376" customHeight="1" spans="6:17">
      <c r="F2376" s="589"/>
      <c r="G2376" s="589"/>
      <c r="H2376" s="589"/>
      <c r="I2376" s="589"/>
      <c r="J2376" s="589"/>
      <c r="K2376" s="589"/>
      <c r="L2376" s="589"/>
      <c r="N2376" s="589"/>
      <c r="O2376" s="589"/>
      <c r="P2376" s="589"/>
      <c r="Q2376" s="589"/>
    </row>
    <row r="2377" customHeight="1" spans="6:17">
      <c r="F2377" s="589"/>
      <c r="G2377" s="589"/>
      <c r="H2377" s="589"/>
      <c r="I2377" s="589"/>
      <c r="J2377" s="589"/>
      <c r="K2377" s="589"/>
      <c r="L2377" s="589"/>
      <c r="N2377" s="589"/>
      <c r="O2377" s="589"/>
      <c r="P2377" s="589"/>
      <c r="Q2377" s="589"/>
    </row>
    <row r="2378" customHeight="1" spans="6:17">
      <c r="F2378" s="589"/>
      <c r="G2378" s="589"/>
      <c r="H2378" s="589"/>
      <c r="I2378" s="589"/>
      <c r="J2378" s="589"/>
      <c r="K2378" s="589"/>
      <c r="L2378" s="589"/>
      <c r="N2378" s="589"/>
      <c r="O2378" s="589"/>
      <c r="P2378" s="589"/>
      <c r="Q2378" s="589"/>
    </row>
    <row r="2379" customHeight="1" spans="6:17">
      <c r="F2379" s="589"/>
      <c r="G2379" s="589"/>
      <c r="H2379" s="589"/>
      <c r="I2379" s="589"/>
      <c r="J2379" s="589"/>
      <c r="K2379" s="589"/>
      <c r="L2379" s="589"/>
      <c r="N2379" s="589"/>
      <c r="O2379" s="589"/>
      <c r="P2379" s="589"/>
      <c r="Q2379" s="589"/>
    </row>
    <row r="2380" customHeight="1" spans="6:17">
      <c r="F2380" s="589"/>
      <c r="G2380" s="589"/>
      <c r="H2380" s="589"/>
      <c r="I2380" s="589"/>
      <c r="J2380" s="589"/>
      <c r="K2380" s="589"/>
      <c r="L2380" s="589"/>
      <c r="N2380" s="589"/>
      <c r="O2380" s="589"/>
      <c r="P2380" s="589"/>
      <c r="Q2380" s="589"/>
    </row>
    <row r="2381" customHeight="1" spans="6:17">
      <c r="F2381" s="589"/>
      <c r="G2381" s="589"/>
      <c r="H2381" s="589"/>
      <c r="I2381" s="589"/>
      <c r="J2381" s="589"/>
      <c r="K2381" s="589"/>
      <c r="L2381" s="589"/>
      <c r="N2381" s="589"/>
      <c r="O2381" s="589"/>
      <c r="P2381" s="589"/>
      <c r="Q2381" s="589"/>
    </row>
    <row r="2382" customHeight="1" spans="6:17">
      <c r="F2382" s="589"/>
      <c r="G2382" s="589"/>
      <c r="H2382" s="589"/>
      <c r="I2382" s="589"/>
      <c r="J2382" s="589"/>
      <c r="K2382" s="589"/>
      <c r="L2382" s="589"/>
      <c r="N2382" s="589"/>
      <c r="O2382" s="589"/>
      <c r="P2382" s="589"/>
      <c r="Q2382" s="589"/>
    </row>
    <row r="2383" customHeight="1" spans="6:17">
      <c r="F2383" s="589"/>
      <c r="G2383" s="589"/>
      <c r="H2383" s="589"/>
      <c r="I2383" s="589"/>
      <c r="J2383" s="589"/>
      <c r="K2383" s="589"/>
      <c r="L2383" s="589"/>
      <c r="N2383" s="589"/>
      <c r="O2383" s="589"/>
      <c r="P2383" s="589"/>
      <c r="Q2383" s="589"/>
    </row>
    <row r="2384" customHeight="1" spans="6:17">
      <c r="F2384" s="589"/>
      <c r="G2384" s="589"/>
      <c r="H2384" s="589"/>
      <c r="I2384" s="589"/>
      <c r="J2384" s="589"/>
      <c r="K2384" s="589"/>
      <c r="L2384" s="589"/>
      <c r="N2384" s="589"/>
      <c r="O2384" s="589"/>
      <c r="P2384" s="589"/>
      <c r="Q2384" s="589"/>
    </row>
    <row r="2385" customHeight="1" spans="6:17">
      <c r="F2385" s="589"/>
      <c r="G2385" s="589"/>
      <c r="H2385" s="589"/>
      <c r="I2385" s="589"/>
      <c r="J2385" s="589"/>
      <c r="K2385" s="589"/>
      <c r="L2385" s="589"/>
      <c r="N2385" s="589"/>
      <c r="O2385" s="589"/>
      <c r="P2385" s="589"/>
      <c r="Q2385" s="589"/>
    </row>
    <row r="2386" customHeight="1" spans="6:17">
      <c r="F2386" s="589"/>
      <c r="G2386" s="589"/>
      <c r="H2386" s="589"/>
      <c r="I2386" s="589"/>
      <c r="J2386" s="589"/>
      <c r="K2386" s="589"/>
      <c r="L2386" s="589"/>
      <c r="N2386" s="589"/>
      <c r="O2386" s="589"/>
      <c r="P2386" s="589"/>
      <c r="Q2386" s="589"/>
    </row>
    <row r="2387" customHeight="1" spans="6:17">
      <c r="F2387" s="589"/>
      <c r="G2387" s="589"/>
      <c r="H2387" s="589"/>
      <c r="I2387" s="589"/>
      <c r="J2387" s="589"/>
      <c r="K2387" s="589"/>
      <c r="L2387" s="589"/>
      <c r="N2387" s="589"/>
      <c r="O2387" s="589"/>
      <c r="P2387" s="589"/>
      <c r="Q2387" s="589"/>
    </row>
    <row r="2388" customHeight="1" spans="6:17">
      <c r="F2388" s="589"/>
      <c r="G2388" s="589"/>
      <c r="H2388" s="589"/>
      <c r="I2388" s="589"/>
      <c r="J2388" s="589"/>
      <c r="K2388" s="589"/>
      <c r="L2388" s="589"/>
      <c r="N2388" s="589"/>
      <c r="O2388" s="589"/>
      <c r="P2388" s="589"/>
      <c r="Q2388" s="589"/>
    </row>
    <row r="2389" customHeight="1" spans="6:17">
      <c r="F2389" s="589"/>
      <c r="G2389" s="589"/>
      <c r="H2389" s="589"/>
      <c r="I2389" s="589"/>
      <c r="J2389" s="589"/>
      <c r="K2389" s="589"/>
      <c r="L2389" s="589"/>
      <c r="N2389" s="589"/>
      <c r="O2389" s="589"/>
      <c r="P2389" s="589"/>
      <c r="Q2389" s="589"/>
    </row>
    <row r="2390" customHeight="1" spans="6:17">
      <c r="F2390" s="589"/>
      <c r="G2390" s="589"/>
      <c r="H2390" s="589"/>
      <c r="I2390" s="589"/>
      <c r="J2390" s="589"/>
      <c r="K2390" s="589"/>
      <c r="L2390" s="589"/>
      <c r="N2390" s="589"/>
      <c r="O2390" s="589"/>
      <c r="P2390" s="589"/>
      <c r="Q2390" s="589"/>
    </row>
    <row r="2391" customHeight="1" spans="6:17">
      <c r="F2391" s="589"/>
      <c r="G2391" s="589"/>
      <c r="H2391" s="589"/>
      <c r="I2391" s="589"/>
      <c r="J2391" s="589"/>
      <c r="K2391" s="589"/>
      <c r="L2391" s="589"/>
      <c r="N2391" s="589"/>
      <c r="O2391" s="589"/>
      <c r="P2391" s="589"/>
      <c r="Q2391" s="589"/>
    </row>
    <row r="2392" customHeight="1" spans="6:17">
      <c r="F2392" s="589"/>
      <c r="G2392" s="589"/>
      <c r="H2392" s="589"/>
      <c r="I2392" s="589"/>
      <c r="J2392" s="589"/>
      <c r="K2392" s="589"/>
      <c r="L2392" s="589"/>
      <c r="N2392" s="589"/>
      <c r="O2392" s="589"/>
      <c r="P2392" s="589"/>
      <c r="Q2392" s="589"/>
    </row>
    <row r="2393" customHeight="1" spans="6:17">
      <c r="F2393" s="589"/>
      <c r="G2393" s="589"/>
      <c r="H2393" s="589"/>
      <c r="I2393" s="589"/>
      <c r="J2393" s="589"/>
      <c r="K2393" s="589"/>
      <c r="L2393" s="589"/>
      <c r="N2393" s="589"/>
      <c r="O2393" s="589"/>
      <c r="P2393" s="589"/>
      <c r="Q2393" s="589"/>
    </row>
    <row r="2394" customHeight="1" spans="6:17">
      <c r="F2394" s="589"/>
      <c r="G2394" s="589"/>
      <c r="H2394" s="589"/>
      <c r="I2394" s="589"/>
      <c r="J2394" s="589"/>
      <c r="K2394" s="589"/>
      <c r="L2394" s="589"/>
      <c r="N2394" s="589"/>
      <c r="O2394" s="589"/>
      <c r="P2394" s="589"/>
      <c r="Q2394" s="589"/>
    </row>
    <row r="2395" customHeight="1" spans="6:17">
      <c r="F2395" s="589"/>
      <c r="G2395" s="589"/>
      <c r="H2395" s="589"/>
      <c r="I2395" s="589"/>
      <c r="J2395" s="589"/>
      <c r="K2395" s="589"/>
      <c r="L2395" s="589"/>
      <c r="N2395" s="589"/>
      <c r="O2395" s="589"/>
      <c r="P2395" s="589"/>
      <c r="Q2395" s="589"/>
    </row>
    <row r="2396" customHeight="1" spans="6:17">
      <c r="F2396" s="589"/>
      <c r="G2396" s="589"/>
      <c r="H2396" s="589"/>
      <c r="I2396" s="589"/>
      <c r="J2396" s="589"/>
      <c r="K2396" s="589"/>
      <c r="L2396" s="589"/>
      <c r="N2396" s="589"/>
      <c r="O2396" s="589"/>
      <c r="P2396" s="589"/>
      <c r="Q2396" s="589"/>
    </row>
    <row r="2397" customHeight="1" spans="6:17">
      <c r="F2397" s="589"/>
      <c r="G2397" s="589"/>
      <c r="H2397" s="589"/>
      <c r="I2397" s="589"/>
      <c r="J2397" s="589"/>
      <c r="K2397" s="589"/>
      <c r="L2397" s="589"/>
      <c r="N2397" s="589"/>
      <c r="O2397" s="589"/>
      <c r="P2397" s="589"/>
      <c r="Q2397" s="589"/>
    </row>
    <row r="2398" customHeight="1" spans="6:17">
      <c r="F2398" s="589"/>
      <c r="G2398" s="589"/>
      <c r="H2398" s="589"/>
      <c r="I2398" s="589"/>
      <c r="J2398" s="589"/>
      <c r="K2398" s="589"/>
      <c r="L2398" s="589"/>
      <c r="N2398" s="589"/>
      <c r="O2398" s="589"/>
      <c r="P2398" s="589"/>
      <c r="Q2398" s="589"/>
    </row>
    <row r="2399" customHeight="1" spans="6:17">
      <c r="F2399" s="589"/>
      <c r="G2399" s="589"/>
      <c r="H2399" s="589"/>
      <c r="I2399" s="589"/>
      <c r="J2399" s="589"/>
      <c r="K2399" s="589"/>
      <c r="L2399" s="589"/>
      <c r="N2399" s="589"/>
      <c r="O2399" s="589"/>
      <c r="P2399" s="589"/>
      <c r="Q2399" s="589"/>
    </row>
    <row r="2400" customHeight="1" spans="6:17">
      <c r="F2400" s="589"/>
      <c r="G2400" s="589"/>
      <c r="H2400" s="589"/>
      <c r="I2400" s="589"/>
      <c r="J2400" s="589"/>
      <c r="K2400" s="589"/>
      <c r="L2400" s="589"/>
      <c r="N2400" s="589"/>
      <c r="O2400" s="589"/>
      <c r="P2400" s="589"/>
      <c r="Q2400" s="589"/>
    </row>
    <row r="2401" customHeight="1" spans="6:17">
      <c r="F2401" s="589"/>
      <c r="G2401" s="589"/>
      <c r="H2401" s="589"/>
      <c r="I2401" s="589"/>
      <c r="J2401" s="589"/>
      <c r="K2401" s="589"/>
      <c r="L2401" s="589"/>
      <c r="N2401" s="589"/>
      <c r="O2401" s="589"/>
      <c r="P2401" s="589"/>
      <c r="Q2401" s="589"/>
    </row>
    <row r="2402" customHeight="1" spans="6:17">
      <c r="F2402" s="589"/>
      <c r="G2402" s="589"/>
      <c r="H2402" s="589"/>
      <c r="I2402" s="589"/>
      <c r="J2402" s="589"/>
      <c r="K2402" s="589"/>
      <c r="L2402" s="589"/>
      <c r="N2402" s="589"/>
      <c r="O2402" s="589"/>
      <c r="P2402" s="589"/>
      <c r="Q2402" s="589"/>
    </row>
    <row r="2403" customHeight="1" spans="6:17">
      <c r="F2403" s="589"/>
      <c r="G2403" s="589"/>
      <c r="H2403" s="589"/>
      <c r="I2403" s="589"/>
      <c r="J2403" s="589"/>
      <c r="K2403" s="589"/>
      <c r="L2403" s="589"/>
      <c r="N2403" s="589"/>
      <c r="O2403" s="589"/>
      <c r="P2403" s="589"/>
      <c r="Q2403" s="589"/>
    </row>
    <row r="2404" customHeight="1" spans="6:17">
      <c r="F2404" s="589"/>
      <c r="G2404" s="589"/>
      <c r="H2404" s="589"/>
      <c r="I2404" s="589"/>
      <c r="J2404" s="589"/>
      <c r="K2404" s="589"/>
      <c r="L2404" s="589"/>
      <c r="N2404" s="589"/>
      <c r="O2404" s="589"/>
      <c r="P2404" s="589"/>
      <c r="Q2404" s="589"/>
    </row>
    <row r="2405" customHeight="1" spans="6:17">
      <c r="F2405" s="589"/>
      <c r="G2405" s="589"/>
      <c r="H2405" s="589"/>
      <c r="I2405" s="589"/>
      <c r="J2405" s="589"/>
      <c r="K2405" s="589"/>
      <c r="L2405" s="589"/>
      <c r="N2405" s="589"/>
      <c r="O2405" s="589"/>
      <c r="P2405" s="589"/>
      <c r="Q2405" s="589"/>
    </row>
    <row r="2406" customHeight="1" spans="6:17">
      <c r="F2406" s="589"/>
      <c r="G2406" s="589"/>
      <c r="H2406" s="589"/>
      <c r="I2406" s="589"/>
      <c r="J2406" s="589"/>
      <c r="K2406" s="589"/>
      <c r="L2406" s="589"/>
      <c r="N2406" s="589"/>
      <c r="O2406" s="589"/>
      <c r="P2406" s="589"/>
      <c r="Q2406" s="589"/>
    </row>
    <row r="2407" customHeight="1" spans="6:17">
      <c r="F2407" s="589"/>
      <c r="G2407" s="589"/>
      <c r="H2407" s="589"/>
      <c r="I2407" s="589"/>
      <c r="J2407" s="589"/>
      <c r="K2407" s="589"/>
      <c r="L2407" s="589"/>
      <c r="N2407" s="589"/>
      <c r="O2407" s="589"/>
      <c r="P2407" s="589"/>
      <c r="Q2407" s="589"/>
    </row>
    <row r="2408" customHeight="1" spans="6:17">
      <c r="F2408" s="589"/>
      <c r="G2408" s="589"/>
      <c r="H2408" s="589"/>
      <c r="I2408" s="589"/>
      <c r="J2408" s="589"/>
      <c r="K2408" s="589"/>
      <c r="L2408" s="589"/>
      <c r="N2408" s="589"/>
      <c r="O2408" s="589"/>
      <c r="P2408" s="589"/>
      <c r="Q2408" s="589"/>
    </row>
    <row r="2409" customHeight="1" spans="6:17">
      <c r="F2409" s="589"/>
      <c r="G2409" s="589"/>
      <c r="H2409" s="589"/>
      <c r="I2409" s="589"/>
      <c r="J2409" s="589"/>
      <c r="K2409" s="589"/>
      <c r="L2409" s="589"/>
      <c r="N2409" s="589"/>
      <c r="O2409" s="589"/>
      <c r="P2409" s="589"/>
      <c r="Q2409" s="589"/>
    </row>
    <row r="2410" customHeight="1" spans="6:17">
      <c r="F2410" s="589"/>
      <c r="G2410" s="589"/>
      <c r="H2410" s="589"/>
      <c r="I2410" s="589"/>
      <c r="J2410" s="589"/>
      <c r="K2410" s="589"/>
      <c r="L2410" s="589"/>
      <c r="N2410" s="589"/>
      <c r="O2410" s="589"/>
      <c r="P2410" s="589"/>
      <c r="Q2410" s="589"/>
    </row>
    <row r="2411" customHeight="1" spans="6:17">
      <c r="F2411" s="589"/>
      <c r="G2411" s="589"/>
      <c r="H2411" s="589"/>
      <c r="I2411" s="589"/>
      <c r="J2411" s="589"/>
      <c r="K2411" s="589"/>
      <c r="L2411" s="589"/>
      <c r="N2411" s="589"/>
      <c r="O2411" s="589"/>
      <c r="P2411" s="589"/>
      <c r="Q2411" s="589"/>
    </row>
    <row r="2412" customHeight="1" spans="6:17">
      <c r="F2412" s="589"/>
      <c r="G2412" s="589"/>
      <c r="H2412" s="589"/>
      <c r="I2412" s="589"/>
      <c r="J2412" s="589"/>
      <c r="K2412" s="589"/>
      <c r="L2412" s="589"/>
      <c r="N2412" s="589"/>
      <c r="O2412" s="589"/>
      <c r="P2412" s="589"/>
      <c r="Q2412" s="589"/>
    </row>
    <row r="2413" customHeight="1" spans="6:17">
      <c r="F2413" s="589"/>
      <c r="G2413" s="589"/>
      <c r="H2413" s="589"/>
      <c r="I2413" s="589"/>
      <c r="J2413" s="589"/>
      <c r="K2413" s="589"/>
      <c r="L2413" s="589"/>
      <c r="N2413" s="589"/>
      <c r="O2413" s="589"/>
      <c r="P2413" s="589"/>
      <c r="Q2413" s="589"/>
    </row>
    <row r="2414" customHeight="1" spans="6:17">
      <c r="F2414" s="589"/>
      <c r="G2414" s="589"/>
      <c r="H2414" s="589"/>
      <c r="I2414" s="589"/>
      <c r="J2414" s="589"/>
      <c r="K2414" s="589"/>
      <c r="L2414" s="589"/>
      <c r="N2414" s="589"/>
      <c r="O2414" s="589"/>
      <c r="P2414" s="589"/>
      <c r="Q2414" s="589"/>
    </row>
    <row r="2415" customHeight="1" spans="6:17">
      <c r="F2415" s="589"/>
      <c r="G2415" s="589"/>
      <c r="H2415" s="589"/>
      <c r="I2415" s="589"/>
      <c r="J2415" s="589"/>
      <c r="K2415" s="589"/>
      <c r="L2415" s="589"/>
      <c r="N2415" s="589"/>
      <c r="O2415" s="589"/>
      <c r="P2415" s="589"/>
      <c r="Q2415" s="589"/>
    </row>
    <row r="2416" customHeight="1" spans="6:17">
      <c r="F2416" s="589"/>
      <c r="G2416" s="589"/>
      <c r="H2416" s="589"/>
      <c r="I2416" s="589"/>
      <c r="J2416" s="589"/>
      <c r="K2416" s="589"/>
      <c r="L2416" s="589"/>
      <c r="N2416" s="589"/>
      <c r="O2416" s="589"/>
      <c r="P2416" s="589"/>
      <c r="Q2416" s="589"/>
    </row>
    <row r="2417" customHeight="1" spans="6:17">
      <c r="F2417" s="589"/>
      <c r="G2417" s="589"/>
      <c r="H2417" s="589"/>
      <c r="I2417" s="589"/>
      <c r="J2417" s="589"/>
      <c r="K2417" s="589"/>
      <c r="L2417" s="589"/>
      <c r="N2417" s="589"/>
      <c r="O2417" s="589"/>
      <c r="P2417" s="589"/>
      <c r="Q2417" s="589"/>
    </row>
    <row r="2418" customHeight="1" spans="6:17">
      <c r="F2418" s="589"/>
      <c r="G2418" s="589"/>
      <c r="H2418" s="589"/>
      <c r="I2418" s="589"/>
      <c r="J2418" s="589"/>
      <c r="K2418" s="589"/>
      <c r="L2418" s="589"/>
      <c r="N2418" s="589"/>
      <c r="O2418" s="589"/>
      <c r="P2418" s="589"/>
      <c r="Q2418" s="589"/>
    </row>
    <row r="2419" customHeight="1" spans="6:17">
      <c r="F2419" s="589"/>
      <c r="G2419" s="589"/>
      <c r="H2419" s="589"/>
      <c r="I2419" s="589"/>
      <c r="J2419" s="589"/>
      <c r="K2419" s="589"/>
      <c r="L2419" s="589"/>
      <c r="N2419" s="589"/>
      <c r="O2419" s="589"/>
      <c r="P2419" s="589"/>
      <c r="Q2419" s="589"/>
    </row>
    <row r="2420" customHeight="1" spans="6:17">
      <c r="F2420" s="589"/>
      <c r="G2420" s="589"/>
      <c r="H2420" s="589"/>
      <c r="I2420" s="589"/>
      <c r="J2420" s="589"/>
      <c r="K2420" s="589"/>
      <c r="L2420" s="589"/>
      <c r="N2420" s="589"/>
      <c r="O2420" s="589"/>
      <c r="P2420" s="589"/>
      <c r="Q2420" s="589"/>
    </row>
    <row r="2421" customHeight="1" spans="6:17">
      <c r="F2421" s="589"/>
      <c r="G2421" s="589"/>
      <c r="H2421" s="589"/>
      <c r="I2421" s="589"/>
      <c r="J2421" s="589"/>
      <c r="K2421" s="589"/>
      <c r="L2421" s="589"/>
      <c r="N2421" s="589"/>
      <c r="O2421" s="589"/>
      <c r="P2421" s="589"/>
      <c r="Q2421" s="589"/>
    </row>
    <row r="2422" customHeight="1" spans="6:17">
      <c r="F2422" s="589"/>
      <c r="G2422" s="589"/>
      <c r="H2422" s="589"/>
      <c r="I2422" s="589"/>
      <c r="J2422" s="589"/>
      <c r="K2422" s="589"/>
      <c r="L2422" s="589"/>
      <c r="N2422" s="589"/>
      <c r="O2422" s="589"/>
      <c r="P2422" s="589"/>
      <c r="Q2422" s="589"/>
    </row>
    <row r="2423" customHeight="1" spans="6:17">
      <c r="F2423" s="589"/>
      <c r="G2423" s="589"/>
      <c r="H2423" s="589"/>
      <c r="I2423" s="589"/>
      <c r="J2423" s="589"/>
      <c r="K2423" s="589"/>
      <c r="L2423" s="589"/>
      <c r="N2423" s="589"/>
      <c r="O2423" s="589"/>
      <c r="P2423" s="589"/>
      <c r="Q2423" s="589"/>
    </row>
    <row r="2424" customHeight="1" spans="6:17">
      <c r="F2424" s="589"/>
      <c r="G2424" s="589"/>
      <c r="H2424" s="589"/>
      <c r="I2424" s="589"/>
      <c r="J2424" s="589"/>
      <c r="K2424" s="589"/>
      <c r="L2424" s="589"/>
      <c r="N2424" s="589"/>
      <c r="O2424" s="589"/>
      <c r="P2424" s="589"/>
      <c r="Q2424" s="589"/>
    </row>
    <row r="2425" customHeight="1" spans="6:17">
      <c r="F2425" s="589"/>
      <c r="G2425" s="589"/>
      <c r="H2425" s="589"/>
      <c r="I2425" s="589"/>
      <c r="J2425" s="589"/>
      <c r="K2425" s="589"/>
      <c r="L2425" s="589"/>
      <c r="N2425" s="589"/>
      <c r="O2425" s="589"/>
      <c r="P2425" s="589"/>
      <c r="Q2425" s="589"/>
    </row>
    <row r="2426" customHeight="1" spans="6:17">
      <c r="F2426" s="589"/>
      <c r="G2426" s="589"/>
      <c r="H2426" s="589"/>
      <c r="I2426" s="589"/>
      <c r="J2426" s="589"/>
      <c r="K2426" s="589"/>
      <c r="L2426" s="589"/>
      <c r="N2426" s="589"/>
      <c r="O2426" s="589"/>
      <c r="P2426" s="589"/>
      <c r="Q2426" s="589"/>
    </row>
    <row r="2427" customHeight="1" spans="6:17">
      <c r="F2427" s="589"/>
      <c r="G2427" s="589"/>
      <c r="H2427" s="589"/>
      <c r="I2427" s="589"/>
      <c r="J2427" s="589"/>
      <c r="K2427" s="589"/>
      <c r="L2427" s="589"/>
      <c r="N2427" s="589"/>
      <c r="O2427" s="589"/>
      <c r="P2427" s="589"/>
      <c r="Q2427" s="589"/>
    </row>
    <row r="2428" customHeight="1" spans="6:17">
      <c r="F2428" s="589"/>
      <c r="G2428" s="589"/>
      <c r="H2428" s="589"/>
      <c r="I2428" s="589"/>
      <c r="J2428" s="589"/>
      <c r="K2428" s="589"/>
      <c r="L2428" s="589"/>
      <c r="N2428" s="589"/>
      <c r="O2428" s="589"/>
      <c r="P2428" s="589"/>
      <c r="Q2428" s="589"/>
    </row>
    <row r="2429" customHeight="1" spans="6:17">
      <c r="F2429" s="589"/>
      <c r="G2429" s="589"/>
      <c r="H2429" s="589"/>
      <c r="I2429" s="589"/>
      <c r="J2429" s="589"/>
      <c r="K2429" s="589"/>
      <c r="L2429" s="589"/>
      <c r="N2429" s="589"/>
      <c r="O2429" s="589"/>
      <c r="P2429" s="589"/>
      <c r="Q2429" s="589"/>
    </row>
    <row r="2430" customHeight="1" spans="6:17">
      <c r="F2430" s="589"/>
      <c r="G2430" s="589"/>
      <c r="H2430" s="589"/>
      <c r="I2430" s="589"/>
      <c r="J2430" s="589"/>
      <c r="K2430" s="589"/>
      <c r="L2430" s="589"/>
      <c r="N2430" s="589"/>
      <c r="O2430" s="589"/>
      <c r="P2430" s="589"/>
      <c r="Q2430" s="589"/>
    </row>
    <row r="2431" customHeight="1" spans="6:17">
      <c r="F2431" s="589"/>
      <c r="G2431" s="589"/>
      <c r="H2431" s="589"/>
      <c r="I2431" s="589"/>
      <c r="J2431" s="589"/>
      <c r="K2431" s="589"/>
      <c r="L2431" s="589"/>
      <c r="N2431" s="589"/>
      <c r="O2431" s="589"/>
      <c r="P2431" s="589"/>
      <c r="Q2431" s="589"/>
    </row>
    <row r="2432" customHeight="1" spans="6:17">
      <c r="F2432" s="589"/>
      <c r="G2432" s="589"/>
      <c r="H2432" s="589"/>
      <c r="I2432" s="589"/>
      <c r="J2432" s="589"/>
      <c r="K2432" s="589"/>
      <c r="L2432" s="589"/>
      <c r="N2432" s="589"/>
      <c r="O2432" s="589"/>
      <c r="P2432" s="589"/>
      <c r="Q2432" s="589"/>
    </row>
    <row r="2433" customHeight="1" spans="6:17">
      <c r="F2433" s="589"/>
      <c r="G2433" s="589"/>
      <c r="H2433" s="589"/>
      <c r="I2433" s="589"/>
      <c r="J2433" s="589"/>
      <c r="K2433" s="589"/>
      <c r="L2433" s="589"/>
      <c r="N2433" s="589"/>
      <c r="O2433" s="589"/>
      <c r="P2433" s="589"/>
      <c r="Q2433" s="589"/>
    </row>
    <row r="2434" customHeight="1" spans="6:17">
      <c r="F2434" s="589"/>
      <c r="G2434" s="589"/>
      <c r="H2434" s="589"/>
      <c r="I2434" s="589"/>
      <c r="J2434" s="589"/>
      <c r="K2434" s="589"/>
      <c r="L2434" s="589"/>
      <c r="N2434" s="589"/>
      <c r="O2434" s="589"/>
      <c r="P2434" s="589"/>
      <c r="Q2434" s="589"/>
    </row>
    <row r="2435" customHeight="1" spans="6:17">
      <c r="F2435" s="589"/>
      <c r="G2435" s="589"/>
      <c r="H2435" s="589"/>
      <c r="I2435" s="589"/>
      <c r="J2435" s="589"/>
      <c r="K2435" s="589"/>
      <c r="L2435" s="589"/>
      <c r="N2435" s="589"/>
      <c r="O2435" s="589"/>
      <c r="P2435" s="589"/>
      <c r="Q2435" s="589"/>
    </row>
    <row r="2436" customHeight="1" spans="6:17">
      <c r="F2436" s="589"/>
      <c r="G2436" s="589"/>
      <c r="H2436" s="589"/>
      <c r="I2436" s="589"/>
      <c r="J2436" s="589"/>
      <c r="K2436" s="589"/>
      <c r="L2436" s="589"/>
      <c r="N2436" s="589"/>
      <c r="O2436" s="589"/>
      <c r="P2436" s="589"/>
      <c r="Q2436" s="589"/>
    </row>
    <row r="2437" customHeight="1" spans="6:17">
      <c r="F2437" s="589"/>
      <c r="G2437" s="589"/>
      <c r="H2437" s="589"/>
      <c r="I2437" s="589"/>
      <c r="J2437" s="589"/>
      <c r="K2437" s="589"/>
      <c r="L2437" s="589"/>
      <c r="N2437" s="589"/>
      <c r="O2437" s="589"/>
      <c r="P2437" s="589"/>
      <c r="Q2437" s="589"/>
    </row>
    <row r="2438" customHeight="1" spans="6:17">
      <c r="F2438" s="589"/>
      <c r="G2438" s="589"/>
      <c r="H2438" s="589"/>
      <c r="I2438" s="589"/>
      <c r="J2438" s="589"/>
      <c r="K2438" s="589"/>
      <c r="L2438" s="589"/>
      <c r="N2438" s="589"/>
      <c r="O2438" s="589"/>
      <c r="P2438" s="589"/>
      <c r="Q2438" s="589"/>
    </row>
    <row r="2439" customHeight="1" spans="6:17">
      <c r="F2439" s="589"/>
      <c r="G2439" s="589"/>
      <c r="H2439" s="589"/>
      <c r="I2439" s="589"/>
      <c r="J2439" s="589"/>
      <c r="K2439" s="589"/>
      <c r="L2439" s="589"/>
      <c r="N2439" s="589"/>
      <c r="O2439" s="589"/>
      <c r="P2439" s="589"/>
      <c r="Q2439" s="589"/>
    </row>
    <row r="2440" customHeight="1" spans="6:17">
      <c r="F2440" s="589"/>
      <c r="G2440" s="589"/>
      <c r="H2440" s="589"/>
      <c r="I2440" s="589"/>
      <c r="J2440" s="589"/>
      <c r="K2440" s="589"/>
      <c r="L2440" s="589"/>
      <c r="N2440" s="589"/>
      <c r="O2440" s="589"/>
      <c r="P2440" s="589"/>
      <c r="Q2440" s="589"/>
    </row>
    <row r="2441" customHeight="1" spans="6:17">
      <c r="F2441" s="589"/>
      <c r="G2441" s="589"/>
      <c r="H2441" s="589"/>
      <c r="I2441" s="589"/>
      <c r="J2441" s="589"/>
      <c r="K2441" s="589"/>
      <c r="L2441" s="589"/>
      <c r="N2441" s="589"/>
      <c r="O2441" s="589"/>
      <c r="P2441" s="589"/>
      <c r="Q2441" s="589"/>
    </row>
    <row r="2442" customHeight="1" spans="6:17">
      <c r="F2442" s="589"/>
      <c r="G2442" s="589"/>
      <c r="H2442" s="589"/>
      <c r="I2442" s="589"/>
      <c r="J2442" s="589"/>
      <c r="K2442" s="589"/>
      <c r="L2442" s="589"/>
      <c r="N2442" s="589"/>
      <c r="O2442" s="589"/>
      <c r="P2442" s="589"/>
      <c r="Q2442" s="589"/>
    </row>
    <row r="2443" customHeight="1" spans="6:17">
      <c r="F2443" s="589"/>
      <c r="G2443" s="589"/>
      <c r="H2443" s="589"/>
      <c r="I2443" s="589"/>
      <c r="J2443" s="589"/>
      <c r="K2443" s="589"/>
      <c r="L2443" s="589"/>
      <c r="N2443" s="589"/>
      <c r="O2443" s="589"/>
      <c r="P2443" s="589"/>
      <c r="Q2443" s="589"/>
    </row>
    <row r="2444" customHeight="1" spans="6:17">
      <c r="F2444" s="589"/>
      <c r="G2444" s="589"/>
      <c r="H2444" s="589"/>
      <c r="I2444" s="589"/>
      <c r="J2444" s="589"/>
      <c r="K2444" s="589"/>
      <c r="L2444" s="589"/>
      <c r="N2444" s="589"/>
      <c r="O2444" s="589"/>
      <c r="P2444" s="589"/>
      <c r="Q2444" s="589"/>
    </row>
    <row r="2445" customHeight="1" spans="6:17">
      <c r="F2445" s="589"/>
      <c r="G2445" s="589"/>
      <c r="H2445" s="589"/>
      <c r="I2445" s="589"/>
      <c r="J2445" s="589"/>
      <c r="K2445" s="589"/>
      <c r="L2445" s="589"/>
      <c r="N2445" s="589"/>
      <c r="O2445" s="589"/>
      <c r="P2445" s="589"/>
      <c r="Q2445" s="589"/>
    </row>
    <row r="2446" customHeight="1" spans="6:17">
      <c r="F2446" s="589"/>
      <c r="G2446" s="589"/>
      <c r="H2446" s="589"/>
      <c r="I2446" s="589"/>
      <c r="J2446" s="589"/>
      <c r="K2446" s="589"/>
      <c r="L2446" s="589"/>
      <c r="N2446" s="589"/>
      <c r="O2446" s="589"/>
      <c r="P2446" s="589"/>
      <c r="Q2446" s="589"/>
    </row>
    <row r="2447" customHeight="1" spans="6:17">
      <c r="F2447" s="589"/>
      <c r="G2447" s="589"/>
      <c r="H2447" s="589"/>
      <c r="I2447" s="589"/>
      <c r="J2447" s="589"/>
      <c r="K2447" s="589"/>
      <c r="L2447" s="589"/>
      <c r="N2447" s="589"/>
      <c r="O2447" s="589"/>
      <c r="P2447" s="589"/>
      <c r="Q2447" s="589"/>
    </row>
    <row r="2448" customHeight="1" spans="6:17">
      <c r="F2448" s="589"/>
      <c r="G2448" s="589"/>
      <c r="H2448" s="589"/>
      <c r="I2448" s="589"/>
      <c r="J2448" s="589"/>
      <c r="K2448" s="589"/>
      <c r="L2448" s="589"/>
      <c r="N2448" s="589"/>
      <c r="O2448" s="589"/>
      <c r="P2448" s="589"/>
      <c r="Q2448" s="589"/>
    </row>
    <row r="2449" customHeight="1" spans="6:17">
      <c r="F2449" s="589"/>
      <c r="G2449" s="589"/>
      <c r="H2449" s="589"/>
      <c r="I2449" s="589"/>
      <c r="J2449" s="589"/>
      <c r="K2449" s="589"/>
      <c r="L2449" s="589"/>
      <c r="N2449" s="589"/>
      <c r="O2449" s="589"/>
      <c r="P2449" s="589"/>
      <c r="Q2449" s="589"/>
    </row>
    <row r="2450" customHeight="1" spans="6:17">
      <c r="F2450" s="589"/>
      <c r="G2450" s="589"/>
      <c r="H2450" s="589"/>
      <c r="I2450" s="589"/>
      <c r="J2450" s="589"/>
      <c r="K2450" s="589"/>
      <c r="L2450" s="589"/>
      <c r="N2450" s="589"/>
      <c r="O2450" s="589"/>
      <c r="P2450" s="589"/>
      <c r="Q2450" s="589"/>
    </row>
    <row r="2451" customHeight="1" spans="6:17">
      <c r="F2451" s="589"/>
      <c r="G2451" s="589"/>
      <c r="H2451" s="589"/>
      <c r="I2451" s="589"/>
      <c r="J2451" s="589"/>
      <c r="K2451" s="589"/>
      <c r="L2451" s="589"/>
      <c r="N2451" s="589"/>
      <c r="O2451" s="589"/>
      <c r="P2451" s="589"/>
      <c r="Q2451" s="589"/>
    </row>
    <row r="2452" customHeight="1" spans="6:17">
      <c r="F2452" s="589"/>
      <c r="G2452" s="589"/>
      <c r="H2452" s="589"/>
      <c r="I2452" s="589"/>
      <c r="J2452" s="589"/>
      <c r="K2452" s="589"/>
      <c r="L2452" s="589"/>
      <c r="N2452" s="589"/>
      <c r="O2452" s="589"/>
      <c r="P2452" s="589"/>
      <c r="Q2452" s="589"/>
    </row>
    <row r="2453" customHeight="1" spans="6:17">
      <c r="F2453" s="589"/>
      <c r="G2453" s="589"/>
      <c r="H2453" s="589"/>
      <c r="I2453" s="589"/>
      <c r="J2453" s="589"/>
      <c r="K2453" s="589"/>
      <c r="L2453" s="589"/>
      <c r="N2453" s="589"/>
      <c r="O2453" s="589"/>
      <c r="P2453" s="589"/>
      <c r="Q2453" s="589"/>
    </row>
    <row r="2454" customHeight="1" spans="6:17">
      <c r="F2454" s="589"/>
      <c r="G2454" s="589"/>
      <c r="H2454" s="589"/>
      <c r="I2454" s="589"/>
      <c r="J2454" s="589"/>
      <c r="K2454" s="589"/>
      <c r="L2454" s="589"/>
      <c r="N2454" s="589"/>
      <c r="O2454" s="589"/>
      <c r="P2454" s="589"/>
      <c r="Q2454" s="589"/>
    </row>
    <row r="2455" customHeight="1" spans="6:17">
      <c r="F2455" s="589"/>
      <c r="G2455" s="589"/>
      <c r="H2455" s="589"/>
      <c r="I2455" s="589"/>
      <c r="J2455" s="589"/>
      <c r="K2455" s="589"/>
      <c r="L2455" s="589"/>
      <c r="N2455" s="589"/>
      <c r="O2455" s="589"/>
      <c r="P2455" s="589"/>
      <c r="Q2455" s="589"/>
    </row>
    <row r="2456" customHeight="1" spans="6:17">
      <c r="F2456" s="589"/>
      <c r="G2456" s="589"/>
      <c r="H2456" s="589"/>
      <c r="I2456" s="589"/>
      <c r="J2456" s="589"/>
      <c r="K2456" s="589"/>
      <c r="L2456" s="589"/>
      <c r="N2456" s="589"/>
      <c r="O2456" s="589"/>
      <c r="P2456" s="589"/>
      <c r="Q2456" s="589"/>
    </row>
    <row r="2457" customHeight="1" spans="6:17">
      <c r="F2457" s="589"/>
      <c r="G2457" s="589"/>
      <c r="H2457" s="589"/>
      <c r="I2457" s="589"/>
      <c r="J2457" s="589"/>
      <c r="K2457" s="589"/>
      <c r="L2457" s="589"/>
      <c r="N2457" s="589"/>
      <c r="O2457" s="589"/>
      <c r="P2457" s="589"/>
      <c r="Q2457" s="589"/>
    </row>
    <row r="2458" customHeight="1" spans="6:17">
      <c r="F2458" s="589"/>
      <c r="G2458" s="589"/>
      <c r="H2458" s="589"/>
      <c r="I2458" s="589"/>
      <c r="J2458" s="589"/>
      <c r="K2458" s="589"/>
      <c r="L2458" s="589"/>
      <c r="N2458" s="589"/>
      <c r="O2458" s="589"/>
      <c r="P2458" s="589"/>
      <c r="Q2458" s="589"/>
    </row>
    <row r="2459" customHeight="1" spans="6:17">
      <c r="F2459" s="589"/>
      <c r="G2459" s="589"/>
      <c r="H2459" s="589"/>
      <c r="I2459" s="589"/>
      <c r="J2459" s="589"/>
      <c r="K2459" s="589"/>
      <c r="L2459" s="589"/>
      <c r="N2459" s="589"/>
      <c r="O2459" s="589"/>
      <c r="P2459" s="589"/>
      <c r="Q2459" s="589"/>
    </row>
    <row r="2460" customHeight="1" spans="6:17">
      <c r="F2460" s="589"/>
      <c r="G2460" s="589"/>
      <c r="H2460" s="589"/>
      <c r="I2460" s="589"/>
      <c r="J2460" s="589"/>
      <c r="K2460" s="589"/>
      <c r="L2460" s="589"/>
      <c r="N2460" s="589"/>
      <c r="O2460" s="589"/>
      <c r="P2460" s="589"/>
      <c r="Q2460" s="589"/>
    </row>
    <row r="2461" customHeight="1" spans="6:17">
      <c r="F2461" s="589"/>
      <c r="G2461" s="589"/>
      <c r="H2461" s="589"/>
      <c r="I2461" s="589"/>
      <c r="J2461" s="589"/>
      <c r="K2461" s="589"/>
      <c r="L2461" s="589"/>
      <c r="N2461" s="589"/>
      <c r="O2461" s="589"/>
      <c r="P2461" s="589"/>
      <c r="Q2461" s="589"/>
    </row>
    <row r="2462" customHeight="1" spans="6:17">
      <c r="F2462" s="589"/>
      <c r="G2462" s="589"/>
      <c r="H2462" s="589"/>
      <c r="I2462" s="589"/>
      <c r="J2462" s="589"/>
      <c r="K2462" s="589"/>
      <c r="L2462" s="589"/>
      <c r="N2462" s="589"/>
      <c r="O2462" s="589"/>
      <c r="P2462" s="589"/>
      <c r="Q2462" s="589"/>
    </row>
    <row r="2463" customHeight="1" spans="6:17">
      <c r="F2463" s="589"/>
      <c r="G2463" s="589"/>
      <c r="H2463" s="589"/>
      <c r="I2463" s="589"/>
      <c r="J2463" s="589"/>
      <c r="K2463" s="589"/>
      <c r="L2463" s="589"/>
      <c r="N2463" s="589"/>
      <c r="O2463" s="589"/>
      <c r="P2463" s="589"/>
      <c r="Q2463" s="589"/>
    </row>
    <row r="2464" customHeight="1" spans="6:17">
      <c r="F2464" s="589"/>
      <c r="G2464" s="589"/>
      <c r="H2464" s="589"/>
      <c r="I2464" s="589"/>
      <c r="J2464" s="589"/>
      <c r="K2464" s="589"/>
      <c r="L2464" s="589"/>
      <c r="N2464" s="589"/>
      <c r="O2464" s="589"/>
      <c r="P2464" s="589"/>
      <c r="Q2464" s="589"/>
    </row>
    <row r="2465" customHeight="1" spans="6:17">
      <c r="F2465" s="589"/>
      <c r="G2465" s="589"/>
      <c r="H2465" s="589"/>
      <c r="I2465" s="589"/>
      <c r="J2465" s="589"/>
      <c r="K2465" s="589"/>
      <c r="L2465" s="589"/>
      <c r="N2465" s="589"/>
      <c r="O2465" s="589"/>
      <c r="P2465" s="589"/>
      <c r="Q2465" s="589"/>
    </row>
    <row r="2466" customHeight="1" spans="6:17">
      <c r="F2466" s="589"/>
      <c r="G2466" s="589"/>
      <c r="H2466" s="589"/>
      <c r="I2466" s="589"/>
      <c r="J2466" s="589"/>
      <c r="K2466" s="589"/>
      <c r="L2466" s="589"/>
      <c r="N2466" s="589"/>
      <c r="O2466" s="589"/>
      <c r="P2466" s="589"/>
      <c r="Q2466" s="589"/>
    </row>
    <row r="2467" customHeight="1" spans="6:17">
      <c r="F2467" s="589"/>
      <c r="G2467" s="589"/>
      <c r="H2467" s="589"/>
      <c r="I2467" s="589"/>
      <c r="J2467" s="589"/>
      <c r="K2467" s="589"/>
      <c r="L2467" s="589"/>
      <c r="N2467" s="589"/>
      <c r="O2467" s="589"/>
      <c r="P2467" s="589"/>
      <c r="Q2467" s="589"/>
    </row>
    <row r="2468" customHeight="1" spans="6:17">
      <c r="F2468" s="589"/>
      <c r="G2468" s="589"/>
      <c r="H2468" s="589"/>
      <c r="I2468" s="589"/>
      <c r="J2468" s="589"/>
      <c r="K2468" s="589"/>
      <c r="L2468" s="589"/>
      <c r="N2468" s="589"/>
      <c r="O2468" s="589"/>
      <c r="P2468" s="589"/>
      <c r="Q2468" s="589"/>
    </row>
    <row r="2469" customHeight="1" spans="6:17">
      <c r="F2469" s="589"/>
      <c r="G2469" s="589"/>
      <c r="H2469" s="589"/>
      <c r="I2469" s="589"/>
      <c r="J2469" s="589"/>
      <c r="K2469" s="589"/>
      <c r="L2469" s="589"/>
      <c r="N2469" s="589"/>
      <c r="O2469" s="589"/>
      <c r="P2469" s="589"/>
      <c r="Q2469" s="589"/>
    </row>
    <row r="2470" customHeight="1" spans="6:17">
      <c r="F2470" s="589"/>
      <c r="G2470" s="589"/>
      <c r="H2470" s="589"/>
      <c r="I2470" s="589"/>
      <c r="J2470" s="589"/>
      <c r="K2470" s="589"/>
      <c r="L2470" s="589"/>
      <c r="N2470" s="589"/>
      <c r="O2470" s="589"/>
      <c r="P2470" s="589"/>
      <c r="Q2470" s="589"/>
    </row>
    <row r="2471" customHeight="1" spans="6:17">
      <c r="F2471" s="589"/>
      <c r="G2471" s="589"/>
      <c r="H2471" s="589"/>
      <c r="I2471" s="589"/>
      <c r="J2471" s="589"/>
      <c r="K2471" s="589"/>
      <c r="L2471" s="589"/>
      <c r="N2471" s="589"/>
      <c r="O2471" s="589"/>
      <c r="P2471" s="589"/>
      <c r="Q2471" s="589"/>
    </row>
    <row r="2472" customHeight="1" spans="6:17">
      <c r="F2472" s="589"/>
      <c r="G2472" s="589"/>
      <c r="H2472" s="589"/>
      <c r="I2472" s="589"/>
      <c r="J2472" s="589"/>
      <c r="K2472" s="589"/>
      <c r="L2472" s="589"/>
      <c r="N2472" s="589"/>
      <c r="O2472" s="589"/>
      <c r="P2472" s="589"/>
      <c r="Q2472" s="589"/>
    </row>
    <row r="2473" customHeight="1" spans="6:17">
      <c r="F2473" s="589"/>
      <c r="G2473" s="589"/>
      <c r="H2473" s="589"/>
      <c r="I2473" s="589"/>
      <c r="J2473" s="589"/>
      <c r="K2473" s="589"/>
      <c r="L2473" s="589"/>
      <c r="N2473" s="589"/>
      <c r="O2473" s="589"/>
      <c r="P2473" s="589"/>
      <c r="Q2473" s="589"/>
    </row>
    <row r="2474" customHeight="1" spans="6:17">
      <c r="F2474" s="589"/>
      <c r="G2474" s="589"/>
      <c r="H2474" s="589"/>
      <c r="I2474" s="589"/>
      <c r="J2474" s="589"/>
      <c r="K2474" s="589"/>
      <c r="L2474" s="589"/>
      <c r="N2474" s="589"/>
      <c r="O2474" s="589"/>
      <c r="P2474" s="589"/>
      <c r="Q2474" s="589"/>
    </row>
    <row r="2475" customHeight="1" spans="6:17">
      <c r="F2475" s="589"/>
      <c r="G2475" s="589"/>
      <c r="H2475" s="589"/>
      <c r="I2475" s="589"/>
      <c r="J2475" s="589"/>
      <c r="K2475" s="589"/>
      <c r="L2475" s="589"/>
      <c r="N2475" s="589"/>
      <c r="O2475" s="589"/>
      <c r="P2475" s="589"/>
      <c r="Q2475" s="589"/>
    </row>
    <row r="2476" customHeight="1" spans="6:17">
      <c r="F2476" s="589"/>
      <c r="G2476" s="589"/>
      <c r="H2476" s="589"/>
      <c r="I2476" s="589"/>
      <c r="J2476" s="589"/>
      <c r="K2476" s="589"/>
      <c r="L2476" s="589"/>
      <c r="N2476" s="589"/>
      <c r="O2476" s="589"/>
      <c r="P2476" s="589"/>
      <c r="Q2476" s="589"/>
    </row>
    <row r="2477" customHeight="1" spans="6:17">
      <c r="F2477" s="589"/>
      <c r="G2477" s="589"/>
      <c r="H2477" s="589"/>
      <c r="I2477" s="589"/>
      <c r="J2477" s="589"/>
      <c r="K2477" s="589"/>
      <c r="L2477" s="589"/>
      <c r="N2477" s="589"/>
      <c r="O2477" s="589"/>
      <c r="P2477" s="589"/>
      <c r="Q2477" s="589"/>
    </row>
    <row r="2478" customHeight="1" spans="6:17">
      <c r="F2478" s="589"/>
      <c r="G2478" s="589"/>
      <c r="H2478" s="589"/>
      <c r="I2478" s="589"/>
      <c r="J2478" s="589"/>
      <c r="K2478" s="589"/>
      <c r="L2478" s="589"/>
      <c r="N2478" s="589"/>
      <c r="O2478" s="589"/>
      <c r="P2478" s="589"/>
      <c r="Q2478" s="589"/>
    </row>
    <row r="2479" customHeight="1" spans="6:17">
      <c r="F2479" s="589"/>
      <c r="G2479" s="589"/>
      <c r="H2479" s="589"/>
      <c r="I2479" s="589"/>
      <c r="J2479" s="589"/>
      <c r="K2479" s="589"/>
      <c r="L2479" s="589"/>
      <c r="N2479" s="589"/>
      <c r="O2479" s="589"/>
      <c r="P2479" s="589"/>
      <c r="Q2479" s="589"/>
    </row>
    <row r="2480" customHeight="1" spans="6:17">
      <c r="F2480" s="589"/>
      <c r="G2480" s="589"/>
      <c r="H2480" s="589"/>
      <c r="I2480" s="589"/>
      <c r="J2480" s="589"/>
      <c r="K2480" s="589"/>
      <c r="L2480" s="589"/>
      <c r="N2480" s="589"/>
      <c r="O2480" s="589"/>
      <c r="P2480" s="589"/>
      <c r="Q2480" s="589"/>
    </row>
    <row r="2481" customHeight="1" spans="6:17">
      <c r="F2481" s="589"/>
      <c r="G2481" s="589"/>
      <c r="H2481" s="589"/>
      <c r="I2481" s="589"/>
      <c r="J2481" s="589"/>
      <c r="K2481" s="589"/>
      <c r="L2481" s="589"/>
      <c r="N2481" s="589"/>
      <c r="O2481" s="589"/>
      <c r="P2481" s="589"/>
      <c r="Q2481" s="589"/>
    </row>
    <row r="2482" customHeight="1" spans="6:17">
      <c r="F2482" s="589"/>
      <c r="G2482" s="589"/>
      <c r="H2482" s="589"/>
      <c r="I2482" s="589"/>
      <c r="J2482" s="589"/>
      <c r="K2482" s="589"/>
      <c r="L2482" s="589"/>
      <c r="N2482" s="589"/>
      <c r="O2482" s="589"/>
      <c r="P2482" s="589"/>
      <c r="Q2482" s="589"/>
    </row>
    <row r="2483" customHeight="1" spans="6:17">
      <c r="F2483" s="589"/>
      <c r="G2483" s="589"/>
      <c r="H2483" s="589"/>
      <c r="I2483" s="589"/>
      <c r="J2483" s="589"/>
      <c r="K2483" s="589"/>
      <c r="L2483" s="589"/>
      <c r="N2483" s="589"/>
      <c r="O2483" s="589"/>
      <c r="P2483" s="589"/>
      <c r="Q2483" s="589"/>
    </row>
    <row r="2484" customHeight="1" spans="6:17">
      <c r="F2484" s="589"/>
      <c r="G2484" s="589"/>
      <c r="H2484" s="589"/>
      <c r="I2484" s="589"/>
      <c r="J2484" s="589"/>
      <c r="K2484" s="589"/>
      <c r="L2484" s="589"/>
      <c r="N2484" s="589"/>
      <c r="O2484" s="589"/>
      <c r="P2484" s="589"/>
      <c r="Q2484" s="589"/>
    </row>
    <row r="2485" customHeight="1" spans="6:17">
      <c r="F2485" s="589"/>
      <c r="G2485" s="589"/>
      <c r="H2485" s="589"/>
      <c r="I2485" s="589"/>
      <c r="J2485" s="589"/>
      <c r="K2485" s="589"/>
      <c r="L2485" s="589"/>
      <c r="N2485" s="589"/>
      <c r="O2485" s="589"/>
      <c r="P2485" s="589"/>
      <c r="Q2485" s="589"/>
    </row>
    <row r="2486" customHeight="1" spans="6:17">
      <c r="F2486" s="589"/>
      <c r="G2486" s="589"/>
      <c r="H2486" s="589"/>
      <c r="I2486" s="589"/>
      <c r="J2486" s="589"/>
      <c r="K2486" s="589"/>
      <c r="L2486" s="589"/>
      <c r="N2486" s="589"/>
      <c r="O2486" s="589"/>
      <c r="P2486" s="589"/>
      <c r="Q2486" s="589"/>
    </row>
    <row r="2487" customHeight="1" spans="6:17">
      <c r="F2487" s="589"/>
      <c r="G2487" s="589"/>
      <c r="H2487" s="589"/>
      <c r="I2487" s="589"/>
      <c r="J2487" s="589"/>
      <c r="K2487" s="589"/>
      <c r="L2487" s="589"/>
      <c r="N2487" s="589"/>
      <c r="O2487" s="589"/>
      <c r="P2487" s="589"/>
      <c r="Q2487" s="589"/>
    </row>
    <row r="2488" customHeight="1" spans="6:17">
      <c r="F2488" s="589"/>
      <c r="G2488" s="589"/>
      <c r="H2488" s="589"/>
      <c r="I2488" s="589"/>
      <c r="J2488" s="589"/>
      <c r="K2488" s="589"/>
      <c r="L2488" s="589"/>
      <c r="N2488" s="589"/>
      <c r="O2488" s="589"/>
      <c r="P2488" s="589"/>
      <c r="Q2488" s="589"/>
    </row>
    <row r="2489" customHeight="1" spans="6:17">
      <c r="F2489" s="589"/>
      <c r="G2489" s="589"/>
      <c r="H2489" s="589"/>
      <c r="I2489" s="589"/>
      <c r="J2489" s="589"/>
      <c r="K2489" s="589"/>
      <c r="L2489" s="589"/>
      <c r="N2489" s="589"/>
      <c r="O2489" s="589"/>
      <c r="P2489" s="589"/>
      <c r="Q2489" s="589"/>
    </row>
    <row r="2490" customHeight="1" spans="6:17">
      <c r="F2490" s="589"/>
      <c r="G2490" s="589"/>
      <c r="H2490" s="589"/>
      <c r="I2490" s="589"/>
      <c r="J2490" s="589"/>
      <c r="K2490" s="589"/>
      <c r="L2490" s="589"/>
      <c r="N2490" s="589"/>
      <c r="O2490" s="589"/>
      <c r="P2490" s="589"/>
      <c r="Q2490" s="589"/>
    </row>
    <row r="2491" customHeight="1" spans="6:17">
      <c r="F2491" s="589"/>
      <c r="G2491" s="589"/>
      <c r="H2491" s="589"/>
      <c r="I2491" s="589"/>
      <c r="J2491" s="589"/>
      <c r="K2491" s="589"/>
      <c r="L2491" s="589"/>
      <c r="N2491" s="589"/>
      <c r="O2491" s="589"/>
      <c r="P2491" s="589"/>
      <c r="Q2491" s="589"/>
    </row>
    <row r="2492" customHeight="1" spans="6:17">
      <c r="F2492" s="589"/>
      <c r="G2492" s="589"/>
      <c r="H2492" s="589"/>
      <c r="I2492" s="589"/>
      <c r="J2492" s="589"/>
      <c r="K2492" s="589"/>
      <c r="L2492" s="589"/>
      <c r="N2492" s="589"/>
      <c r="O2492" s="589"/>
      <c r="P2492" s="589"/>
      <c r="Q2492" s="589"/>
    </row>
    <row r="2493" customHeight="1" spans="6:17">
      <c r="F2493" s="589"/>
      <c r="G2493" s="589"/>
      <c r="H2493" s="589"/>
      <c r="I2493" s="589"/>
      <c r="J2493" s="589"/>
      <c r="K2493" s="589"/>
      <c r="L2493" s="589"/>
      <c r="N2493" s="589"/>
      <c r="O2493" s="589"/>
      <c r="P2493" s="589"/>
      <c r="Q2493" s="589"/>
    </row>
    <row r="2494" customHeight="1" spans="6:17">
      <c r="F2494" s="589"/>
      <c r="G2494" s="589"/>
      <c r="H2494" s="589"/>
      <c r="I2494" s="589"/>
      <c r="J2494" s="589"/>
      <c r="K2494" s="589"/>
      <c r="L2494" s="589"/>
      <c r="N2494" s="589"/>
      <c r="O2494" s="589"/>
      <c r="P2494" s="589"/>
      <c r="Q2494" s="589"/>
    </row>
    <row r="2495" customHeight="1" spans="6:17">
      <c r="F2495" s="589"/>
      <c r="G2495" s="589"/>
      <c r="H2495" s="589"/>
      <c r="I2495" s="589"/>
      <c r="J2495" s="589"/>
      <c r="K2495" s="589"/>
      <c r="L2495" s="589"/>
      <c r="N2495" s="589"/>
      <c r="O2495" s="589"/>
      <c r="P2495" s="589"/>
      <c r="Q2495" s="589"/>
    </row>
    <row r="2496" customHeight="1" spans="6:17">
      <c r="F2496" s="589"/>
      <c r="G2496" s="589"/>
      <c r="H2496" s="589"/>
      <c r="I2496" s="589"/>
      <c r="J2496" s="589"/>
      <c r="K2496" s="589"/>
      <c r="L2496" s="589"/>
      <c r="N2496" s="589"/>
      <c r="O2496" s="589"/>
      <c r="P2496" s="589"/>
      <c r="Q2496" s="589"/>
    </row>
    <row r="2497" customHeight="1" spans="6:17">
      <c r="F2497" s="589"/>
      <c r="G2497" s="589"/>
      <c r="H2497" s="589"/>
      <c r="I2497" s="589"/>
      <c r="J2497" s="589"/>
      <c r="K2497" s="589"/>
      <c r="L2497" s="589"/>
      <c r="N2497" s="589"/>
      <c r="O2497" s="589"/>
      <c r="P2497" s="589"/>
      <c r="Q2497" s="589"/>
    </row>
    <row r="2498" customHeight="1" spans="6:17">
      <c r="F2498" s="589"/>
      <c r="G2498" s="589"/>
      <c r="H2498" s="589"/>
      <c r="I2498" s="589"/>
      <c r="J2498" s="589"/>
      <c r="K2498" s="589"/>
      <c r="L2498" s="589"/>
      <c r="N2498" s="589"/>
      <c r="O2498" s="589"/>
      <c r="P2498" s="589"/>
      <c r="Q2498" s="589"/>
    </row>
    <row r="2499" customHeight="1" spans="6:17">
      <c r="F2499" s="589"/>
      <c r="G2499" s="589"/>
      <c r="H2499" s="589"/>
      <c r="I2499" s="589"/>
      <c r="J2499" s="589"/>
      <c r="K2499" s="589"/>
      <c r="L2499" s="589"/>
      <c r="N2499" s="589"/>
      <c r="O2499" s="589"/>
      <c r="P2499" s="589"/>
      <c r="Q2499" s="589"/>
    </row>
    <row r="2500" customHeight="1" spans="6:17">
      <c r="F2500" s="589"/>
      <c r="G2500" s="589"/>
      <c r="H2500" s="589"/>
      <c r="I2500" s="589"/>
      <c r="J2500" s="589"/>
      <c r="K2500" s="589"/>
      <c r="L2500" s="589"/>
      <c r="N2500" s="589"/>
      <c r="O2500" s="589"/>
      <c r="P2500" s="589"/>
      <c r="Q2500" s="589"/>
    </row>
    <row r="2501" customHeight="1" spans="6:17">
      <c r="F2501" s="589"/>
      <c r="G2501" s="589"/>
      <c r="H2501" s="589"/>
      <c r="I2501" s="589"/>
      <c r="J2501" s="589"/>
      <c r="K2501" s="589"/>
      <c r="L2501" s="589"/>
      <c r="N2501" s="589"/>
      <c r="O2501" s="589"/>
      <c r="P2501" s="589"/>
      <c r="Q2501" s="589"/>
    </row>
    <row r="2502" customHeight="1" spans="6:17">
      <c r="F2502" s="589"/>
      <c r="G2502" s="589"/>
      <c r="H2502" s="589"/>
      <c r="I2502" s="589"/>
      <c r="J2502" s="589"/>
      <c r="K2502" s="589"/>
      <c r="L2502" s="589"/>
      <c r="N2502" s="589"/>
      <c r="O2502" s="589"/>
      <c r="P2502" s="589"/>
      <c r="Q2502" s="589"/>
    </row>
    <row r="2503" customHeight="1" spans="6:17">
      <c r="F2503" s="589"/>
      <c r="G2503" s="589"/>
      <c r="H2503" s="589"/>
      <c r="I2503" s="589"/>
      <c r="J2503" s="589"/>
      <c r="K2503" s="589"/>
      <c r="L2503" s="589"/>
      <c r="N2503" s="589"/>
      <c r="O2503" s="589"/>
      <c r="P2503" s="589"/>
      <c r="Q2503" s="589"/>
    </row>
    <row r="2504" customHeight="1" spans="6:17">
      <c r="F2504" s="589"/>
      <c r="G2504" s="589"/>
      <c r="H2504" s="589"/>
      <c r="I2504" s="589"/>
      <c r="J2504" s="589"/>
      <c r="K2504" s="589"/>
      <c r="L2504" s="589"/>
      <c r="N2504" s="589"/>
      <c r="O2504" s="589"/>
      <c r="P2504" s="589"/>
      <c r="Q2504" s="589"/>
    </row>
    <row r="2505" customHeight="1" spans="6:17">
      <c r="F2505" s="589"/>
      <c r="G2505" s="589"/>
      <c r="H2505" s="589"/>
      <c r="I2505" s="589"/>
      <c r="J2505" s="589"/>
      <c r="K2505" s="589"/>
      <c r="L2505" s="589"/>
      <c r="N2505" s="589"/>
      <c r="O2505" s="589"/>
      <c r="P2505" s="589"/>
      <c r="Q2505" s="589"/>
    </row>
    <row r="2506" customHeight="1" spans="6:17">
      <c r="F2506" s="589"/>
      <c r="G2506" s="589"/>
      <c r="H2506" s="589"/>
      <c r="I2506" s="589"/>
      <c r="J2506" s="589"/>
      <c r="K2506" s="589"/>
      <c r="L2506" s="589"/>
      <c r="N2506" s="589"/>
      <c r="O2506" s="589"/>
      <c r="P2506" s="589"/>
      <c r="Q2506" s="589"/>
    </row>
    <row r="2507" customHeight="1" spans="6:17">
      <c r="F2507" s="589"/>
      <c r="G2507" s="589"/>
      <c r="H2507" s="589"/>
      <c r="I2507" s="589"/>
      <c r="J2507" s="589"/>
      <c r="K2507" s="589"/>
      <c r="L2507" s="589"/>
      <c r="N2507" s="589"/>
      <c r="O2507" s="589"/>
      <c r="P2507" s="589"/>
      <c r="Q2507" s="589"/>
    </row>
    <row r="2508" customHeight="1" spans="6:17">
      <c r="F2508" s="589"/>
      <c r="G2508" s="589"/>
      <c r="H2508" s="589"/>
      <c r="I2508" s="589"/>
      <c r="J2508" s="589"/>
      <c r="K2508" s="589"/>
      <c r="L2508" s="589"/>
      <c r="N2508" s="589"/>
      <c r="O2508" s="589"/>
      <c r="P2508" s="589"/>
      <c r="Q2508" s="589"/>
    </row>
    <row r="2509" customHeight="1" spans="6:17">
      <c r="F2509" s="589"/>
      <c r="G2509" s="589"/>
      <c r="H2509" s="589"/>
      <c r="I2509" s="589"/>
      <c r="J2509" s="589"/>
      <c r="K2509" s="589"/>
      <c r="L2509" s="589"/>
      <c r="N2509" s="589"/>
      <c r="O2509" s="589"/>
      <c r="P2509" s="589"/>
      <c r="Q2509" s="589"/>
    </row>
    <row r="2510" customHeight="1" spans="6:17">
      <c r="F2510" s="589"/>
      <c r="G2510" s="589"/>
      <c r="H2510" s="589"/>
      <c r="I2510" s="589"/>
      <c r="J2510" s="589"/>
      <c r="K2510" s="589"/>
      <c r="L2510" s="589"/>
      <c r="N2510" s="589"/>
      <c r="O2510" s="589"/>
      <c r="P2510" s="589"/>
      <c r="Q2510" s="589"/>
    </row>
    <row r="2511" customHeight="1" spans="6:17">
      <c r="F2511" s="589"/>
      <c r="G2511" s="589"/>
      <c r="H2511" s="589"/>
      <c r="I2511" s="589"/>
      <c r="J2511" s="589"/>
      <c r="K2511" s="589"/>
      <c r="L2511" s="589"/>
      <c r="N2511" s="589"/>
      <c r="O2511" s="589"/>
      <c r="P2511" s="589"/>
      <c r="Q2511" s="589"/>
    </row>
    <row r="2512" customHeight="1" spans="6:17">
      <c r="F2512" s="589"/>
      <c r="G2512" s="589"/>
      <c r="H2512" s="589"/>
      <c r="I2512" s="589"/>
      <c r="J2512" s="589"/>
      <c r="K2512" s="589"/>
      <c r="L2512" s="589"/>
      <c r="N2512" s="589"/>
      <c r="O2512" s="589"/>
      <c r="P2512" s="589"/>
      <c r="Q2512" s="589"/>
    </row>
    <row r="2513" customHeight="1" spans="6:17">
      <c r="F2513" s="589"/>
      <c r="G2513" s="589"/>
      <c r="H2513" s="589"/>
      <c r="I2513" s="589"/>
      <c r="J2513" s="589"/>
      <c r="K2513" s="589"/>
      <c r="L2513" s="589"/>
      <c r="N2513" s="589"/>
      <c r="O2513" s="589"/>
      <c r="P2513" s="589"/>
      <c r="Q2513" s="589"/>
    </row>
    <row r="2514" customHeight="1" spans="6:17">
      <c r="F2514" s="589"/>
      <c r="G2514" s="589"/>
      <c r="H2514" s="589"/>
      <c r="I2514" s="589"/>
      <c r="J2514" s="589"/>
      <c r="K2514" s="589"/>
      <c r="L2514" s="589"/>
      <c r="N2514" s="589"/>
      <c r="O2514" s="589"/>
      <c r="P2514" s="589"/>
      <c r="Q2514" s="589"/>
    </row>
    <row r="2515" customHeight="1" spans="6:17">
      <c r="F2515" s="589"/>
      <c r="G2515" s="589"/>
      <c r="H2515" s="589"/>
      <c r="I2515" s="589"/>
      <c r="J2515" s="589"/>
      <c r="K2515" s="589"/>
      <c r="L2515" s="589"/>
      <c r="N2515" s="589"/>
      <c r="O2515" s="589"/>
      <c r="P2515" s="589"/>
      <c r="Q2515" s="589"/>
    </row>
    <row r="2516" customHeight="1" spans="6:17">
      <c r="F2516" s="589"/>
      <c r="G2516" s="589"/>
      <c r="H2516" s="589"/>
      <c r="I2516" s="589"/>
      <c r="J2516" s="589"/>
      <c r="K2516" s="589"/>
      <c r="L2516" s="589"/>
      <c r="N2516" s="589"/>
      <c r="O2516" s="589"/>
      <c r="P2516" s="589"/>
      <c r="Q2516" s="589"/>
    </row>
    <row r="2517" customHeight="1" spans="6:17">
      <c r="F2517" s="589"/>
      <c r="G2517" s="589"/>
      <c r="H2517" s="589"/>
      <c r="I2517" s="589"/>
      <c r="J2517" s="589"/>
      <c r="K2517" s="589"/>
      <c r="L2517" s="589"/>
      <c r="N2517" s="589"/>
      <c r="O2517" s="589"/>
      <c r="P2517" s="589"/>
      <c r="Q2517" s="589"/>
    </row>
    <row r="2518" customHeight="1" spans="6:17">
      <c r="F2518" s="589"/>
      <c r="G2518" s="589"/>
      <c r="H2518" s="589"/>
      <c r="I2518" s="589"/>
      <c r="J2518" s="589"/>
      <c r="K2518" s="589"/>
      <c r="L2518" s="589"/>
      <c r="N2518" s="589"/>
      <c r="O2518" s="589"/>
      <c r="P2518" s="589"/>
      <c r="Q2518" s="589"/>
    </row>
    <row r="2519" customHeight="1" spans="6:17">
      <c r="F2519" s="589"/>
      <c r="G2519" s="589"/>
      <c r="H2519" s="589"/>
      <c r="I2519" s="589"/>
      <c r="J2519" s="589"/>
      <c r="K2519" s="589"/>
      <c r="L2519" s="589"/>
      <c r="N2519" s="589"/>
      <c r="O2519" s="589"/>
      <c r="P2519" s="589"/>
      <c r="Q2519" s="589"/>
    </row>
    <row r="2520" customHeight="1" spans="6:17">
      <c r="F2520" s="589"/>
      <c r="G2520" s="589"/>
      <c r="H2520" s="589"/>
      <c r="I2520" s="589"/>
      <c r="J2520" s="589"/>
      <c r="K2520" s="589"/>
      <c r="L2520" s="589"/>
      <c r="N2520" s="589"/>
      <c r="O2520" s="589"/>
      <c r="P2520" s="589"/>
      <c r="Q2520" s="589"/>
    </row>
    <row r="2521" customHeight="1" spans="6:17">
      <c r="F2521" s="589"/>
      <c r="G2521" s="589"/>
      <c r="H2521" s="589"/>
      <c r="I2521" s="589"/>
      <c r="J2521" s="589"/>
      <c r="K2521" s="589"/>
      <c r="L2521" s="589"/>
      <c r="N2521" s="589"/>
      <c r="O2521" s="589"/>
      <c r="P2521" s="589"/>
      <c r="Q2521" s="589"/>
    </row>
    <row r="2522" customHeight="1" spans="6:17">
      <c r="F2522" s="589"/>
      <c r="G2522" s="589"/>
      <c r="H2522" s="589"/>
      <c r="I2522" s="589"/>
      <c r="J2522" s="589"/>
      <c r="K2522" s="589"/>
      <c r="L2522" s="589"/>
      <c r="N2522" s="589"/>
      <c r="O2522" s="589"/>
      <c r="P2522" s="589"/>
      <c r="Q2522" s="589"/>
    </row>
    <row r="2523" customHeight="1" spans="6:17">
      <c r="F2523" s="589"/>
      <c r="G2523" s="589"/>
      <c r="H2523" s="589"/>
      <c r="I2523" s="589"/>
      <c r="J2523" s="589"/>
      <c r="K2523" s="589"/>
      <c r="L2523" s="589"/>
      <c r="N2523" s="589"/>
      <c r="O2523" s="589"/>
      <c r="P2523" s="589"/>
      <c r="Q2523" s="589"/>
    </row>
    <row r="2524" customHeight="1" spans="6:17">
      <c r="F2524" s="589"/>
      <c r="G2524" s="589"/>
      <c r="H2524" s="589"/>
      <c r="I2524" s="589"/>
      <c r="J2524" s="589"/>
      <c r="K2524" s="589"/>
      <c r="L2524" s="589"/>
      <c r="N2524" s="589"/>
      <c r="O2524" s="589"/>
      <c r="P2524" s="589"/>
      <c r="Q2524" s="589"/>
    </row>
    <row r="2525" customHeight="1" spans="6:17">
      <c r="F2525" s="589"/>
      <c r="G2525" s="589"/>
      <c r="H2525" s="589"/>
      <c r="I2525" s="589"/>
      <c r="J2525" s="589"/>
      <c r="K2525" s="589"/>
      <c r="L2525" s="589"/>
      <c r="N2525" s="589"/>
      <c r="O2525" s="589"/>
      <c r="P2525" s="589"/>
      <c r="Q2525" s="589"/>
    </row>
    <row r="2526" customHeight="1" spans="6:17">
      <c r="F2526" s="589"/>
      <c r="G2526" s="589"/>
      <c r="H2526" s="589"/>
      <c r="I2526" s="589"/>
      <c r="J2526" s="589"/>
      <c r="K2526" s="589"/>
      <c r="L2526" s="589"/>
      <c r="N2526" s="589"/>
      <c r="O2526" s="589"/>
      <c r="P2526" s="589"/>
      <c r="Q2526" s="589"/>
    </row>
    <row r="2527" customHeight="1" spans="6:17">
      <c r="F2527" s="589"/>
      <c r="G2527" s="589"/>
      <c r="H2527" s="589"/>
      <c r="I2527" s="589"/>
      <c r="J2527" s="589"/>
      <c r="K2527" s="589"/>
      <c r="L2527" s="589"/>
      <c r="N2527" s="589"/>
      <c r="O2527" s="589"/>
      <c r="P2527" s="589"/>
      <c r="Q2527" s="589"/>
    </row>
    <row r="2528" customHeight="1" spans="6:17">
      <c r="F2528" s="589"/>
      <c r="G2528" s="589"/>
      <c r="H2528" s="589"/>
      <c r="I2528" s="589"/>
      <c r="J2528" s="589"/>
      <c r="K2528" s="589"/>
      <c r="L2528" s="589"/>
      <c r="N2528" s="589"/>
      <c r="O2528" s="589"/>
      <c r="P2528" s="589"/>
      <c r="Q2528" s="589"/>
    </row>
    <row r="2529" customHeight="1" spans="6:17">
      <c r="F2529" s="589"/>
      <c r="G2529" s="589"/>
      <c r="H2529" s="589"/>
      <c r="I2529" s="589"/>
      <c r="J2529" s="589"/>
      <c r="K2529" s="589"/>
      <c r="L2529" s="589"/>
      <c r="N2529" s="589"/>
      <c r="O2529" s="589"/>
      <c r="P2529" s="589"/>
      <c r="Q2529" s="589"/>
    </row>
    <row r="2530" customHeight="1" spans="6:17">
      <c r="F2530" s="589"/>
      <c r="G2530" s="589"/>
      <c r="H2530" s="589"/>
      <c r="I2530" s="589"/>
      <c r="J2530" s="589"/>
      <c r="K2530" s="589"/>
      <c r="L2530" s="589"/>
      <c r="N2530" s="589"/>
      <c r="O2530" s="589"/>
      <c r="P2530" s="589"/>
      <c r="Q2530" s="589"/>
    </row>
    <row r="2531" customHeight="1" spans="6:17">
      <c r="F2531" s="589"/>
      <c r="G2531" s="589"/>
      <c r="H2531" s="589"/>
      <c r="I2531" s="589"/>
      <c r="J2531" s="589"/>
      <c r="K2531" s="589"/>
      <c r="L2531" s="589"/>
      <c r="N2531" s="589"/>
      <c r="O2531" s="589"/>
      <c r="P2531" s="589"/>
      <c r="Q2531" s="589"/>
    </row>
    <row r="2532" customHeight="1" spans="6:17">
      <c r="F2532" s="589"/>
      <c r="G2532" s="589"/>
      <c r="H2532" s="589"/>
      <c r="I2532" s="589"/>
      <c r="J2532" s="589"/>
      <c r="K2532" s="589"/>
      <c r="L2532" s="589"/>
      <c r="N2532" s="589"/>
      <c r="O2532" s="589"/>
      <c r="P2532" s="589"/>
      <c r="Q2532" s="589"/>
    </row>
    <row r="2533" customHeight="1" spans="6:17">
      <c r="F2533" s="589"/>
      <c r="G2533" s="589"/>
      <c r="H2533" s="589"/>
      <c r="I2533" s="589"/>
      <c r="J2533" s="589"/>
      <c r="K2533" s="589"/>
      <c r="L2533" s="589"/>
      <c r="N2533" s="589"/>
      <c r="O2533" s="589"/>
      <c r="P2533" s="589"/>
      <c r="Q2533" s="589"/>
    </row>
    <row r="2534" customHeight="1" spans="6:17">
      <c r="F2534" s="589"/>
      <c r="G2534" s="589"/>
      <c r="H2534" s="589"/>
      <c r="I2534" s="589"/>
      <c r="J2534" s="589"/>
      <c r="K2534" s="589"/>
      <c r="L2534" s="589"/>
      <c r="N2534" s="589"/>
      <c r="O2534" s="589"/>
      <c r="P2534" s="589"/>
      <c r="Q2534" s="589"/>
    </row>
    <row r="2535" customHeight="1" spans="6:17">
      <c r="F2535" s="589"/>
      <c r="G2535" s="589"/>
      <c r="H2535" s="589"/>
      <c r="I2535" s="589"/>
      <c r="J2535" s="589"/>
      <c r="K2535" s="589"/>
      <c r="L2535" s="589"/>
      <c r="N2535" s="589"/>
      <c r="O2535" s="589"/>
      <c r="P2535" s="589"/>
      <c r="Q2535" s="589"/>
    </row>
    <row r="2536" customHeight="1" spans="6:17">
      <c r="F2536" s="589"/>
      <c r="G2536" s="589"/>
      <c r="H2536" s="589"/>
      <c r="I2536" s="589"/>
      <c r="J2536" s="589"/>
      <c r="K2536" s="589"/>
      <c r="L2536" s="589"/>
      <c r="N2536" s="589"/>
      <c r="O2536" s="589"/>
      <c r="P2536" s="589"/>
      <c r="Q2536" s="589"/>
    </row>
    <row r="2537" customHeight="1" spans="6:17">
      <c r="F2537" s="589"/>
      <c r="G2537" s="589"/>
      <c r="H2537" s="589"/>
      <c r="I2537" s="589"/>
      <c r="J2537" s="589"/>
      <c r="K2537" s="589"/>
      <c r="L2537" s="589"/>
      <c r="N2537" s="589"/>
      <c r="O2537" s="589"/>
      <c r="P2537" s="589"/>
      <c r="Q2537" s="589"/>
    </row>
    <row r="2538" customHeight="1" spans="6:17">
      <c r="F2538" s="589"/>
      <c r="G2538" s="589"/>
      <c r="H2538" s="589"/>
      <c r="I2538" s="589"/>
      <c r="J2538" s="589"/>
      <c r="K2538" s="589"/>
      <c r="L2538" s="589"/>
      <c r="N2538" s="589"/>
      <c r="O2538" s="589"/>
      <c r="P2538" s="589"/>
      <c r="Q2538" s="589"/>
    </row>
    <row r="2539" customHeight="1" spans="6:17">
      <c r="F2539" s="589"/>
      <c r="G2539" s="589"/>
      <c r="H2539" s="589"/>
      <c r="I2539" s="589"/>
      <c r="J2539" s="589"/>
      <c r="K2539" s="589"/>
      <c r="L2539" s="589"/>
      <c r="N2539" s="589"/>
      <c r="O2539" s="589"/>
      <c r="P2539" s="589"/>
      <c r="Q2539" s="589"/>
    </row>
    <row r="2540" customHeight="1" spans="6:17">
      <c r="F2540" s="589"/>
      <c r="G2540" s="589"/>
      <c r="H2540" s="589"/>
      <c r="I2540" s="589"/>
      <c r="J2540" s="589"/>
      <c r="K2540" s="589"/>
      <c r="L2540" s="589"/>
      <c r="N2540" s="589"/>
      <c r="O2540" s="589"/>
      <c r="P2540" s="589"/>
      <c r="Q2540" s="589"/>
    </row>
    <row r="2541" customHeight="1" spans="6:17">
      <c r="F2541" s="589"/>
      <c r="G2541" s="589"/>
      <c r="H2541" s="589"/>
      <c r="I2541" s="589"/>
      <c r="J2541" s="589"/>
      <c r="K2541" s="589"/>
      <c r="L2541" s="589"/>
      <c r="N2541" s="589"/>
      <c r="O2541" s="589"/>
      <c r="P2541" s="589"/>
      <c r="Q2541" s="589"/>
    </row>
    <row r="2542" customHeight="1" spans="6:17">
      <c r="F2542" s="589"/>
      <c r="G2542" s="589"/>
      <c r="H2542" s="589"/>
      <c r="I2542" s="589"/>
      <c r="J2542" s="589"/>
      <c r="K2542" s="589"/>
      <c r="L2542" s="589"/>
      <c r="N2542" s="589"/>
      <c r="O2542" s="589"/>
      <c r="P2542" s="589"/>
      <c r="Q2542" s="589"/>
    </row>
    <row r="2543" customHeight="1" spans="6:17">
      <c r="F2543" s="589"/>
      <c r="G2543" s="589"/>
      <c r="H2543" s="589"/>
      <c r="I2543" s="589"/>
      <c r="J2543" s="589"/>
      <c r="K2543" s="589"/>
      <c r="L2543" s="589"/>
      <c r="N2543" s="589"/>
      <c r="O2543" s="589"/>
      <c r="P2543" s="589"/>
      <c r="Q2543" s="589"/>
    </row>
    <row r="2544" customHeight="1" spans="6:17">
      <c r="F2544" s="589"/>
      <c r="G2544" s="589"/>
      <c r="H2544" s="589"/>
      <c r="I2544" s="589"/>
      <c r="J2544" s="589"/>
      <c r="K2544" s="589"/>
      <c r="L2544" s="589"/>
      <c r="N2544" s="589"/>
      <c r="O2544" s="589"/>
      <c r="P2544" s="589"/>
      <c r="Q2544" s="589"/>
    </row>
    <row r="2545" customHeight="1" spans="6:17">
      <c r="F2545" s="589"/>
      <c r="G2545" s="589"/>
      <c r="H2545" s="589"/>
      <c r="I2545" s="589"/>
      <c r="J2545" s="589"/>
      <c r="K2545" s="589"/>
      <c r="L2545" s="589"/>
      <c r="N2545" s="589"/>
      <c r="O2545" s="589"/>
      <c r="P2545" s="589"/>
      <c r="Q2545" s="589"/>
    </row>
    <row r="2546" customHeight="1" spans="6:17">
      <c r="F2546" s="589"/>
      <c r="G2546" s="589"/>
      <c r="H2546" s="589"/>
      <c r="I2546" s="589"/>
      <c r="J2546" s="589"/>
      <c r="K2546" s="589"/>
      <c r="L2546" s="589"/>
      <c r="N2546" s="589"/>
      <c r="O2546" s="589"/>
      <c r="P2546" s="589"/>
      <c r="Q2546" s="589"/>
    </row>
    <row r="2547" customHeight="1" spans="6:17">
      <c r="F2547" s="589"/>
      <c r="G2547" s="589"/>
      <c r="H2547" s="589"/>
      <c r="I2547" s="589"/>
      <c r="J2547" s="589"/>
      <c r="K2547" s="589"/>
      <c r="L2547" s="589"/>
      <c r="N2547" s="589"/>
      <c r="O2547" s="589"/>
      <c r="P2547" s="589"/>
      <c r="Q2547" s="589"/>
    </row>
    <row r="2548" customHeight="1" spans="6:17">
      <c r="F2548" s="589"/>
      <c r="G2548" s="589"/>
      <c r="H2548" s="589"/>
      <c r="I2548" s="589"/>
      <c r="J2548" s="589"/>
      <c r="K2548" s="589"/>
      <c r="L2548" s="589"/>
      <c r="N2548" s="589"/>
      <c r="O2548" s="589"/>
      <c r="P2548" s="589"/>
      <c r="Q2548" s="589"/>
    </row>
    <row r="2549" customHeight="1" spans="6:17">
      <c r="F2549" s="589"/>
      <c r="G2549" s="589"/>
      <c r="H2549" s="589"/>
      <c r="I2549" s="589"/>
      <c r="J2549" s="589"/>
      <c r="K2549" s="589"/>
      <c r="L2549" s="589"/>
      <c r="N2549" s="589"/>
      <c r="O2549" s="589"/>
      <c r="P2549" s="589"/>
      <c r="Q2549" s="589"/>
    </row>
    <row r="2550" customHeight="1" spans="6:17">
      <c r="F2550" s="589"/>
      <c r="G2550" s="589"/>
      <c r="H2550" s="589"/>
      <c r="I2550" s="589"/>
      <c r="J2550" s="589"/>
      <c r="K2550" s="589"/>
      <c r="L2550" s="589"/>
      <c r="N2550" s="589"/>
      <c r="O2550" s="589"/>
      <c r="P2550" s="589"/>
      <c r="Q2550" s="589"/>
    </row>
    <row r="2551" customHeight="1" spans="6:17">
      <c r="F2551" s="589"/>
      <c r="G2551" s="589"/>
      <c r="H2551" s="589"/>
      <c r="I2551" s="589"/>
      <c r="J2551" s="589"/>
      <c r="K2551" s="589"/>
      <c r="L2551" s="589"/>
      <c r="N2551" s="589"/>
      <c r="O2551" s="589"/>
      <c r="P2551" s="589"/>
      <c r="Q2551" s="589"/>
    </row>
    <row r="2552" customHeight="1" spans="6:17">
      <c r="F2552" s="589"/>
      <c r="G2552" s="589"/>
      <c r="H2552" s="589"/>
      <c r="I2552" s="589"/>
      <c r="J2552" s="589"/>
      <c r="K2552" s="589"/>
      <c r="L2552" s="589"/>
      <c r="N2552" s="589"/>
      <c r="O2552" s="589"/>
      <c r="P2552" s="589"/>
      <c r="Q2552" s="589"/>
    </row>
    <row r="2553" customHeight="1" spans="6:17">
      <c r="F2553" s="589"/>
      <c r="G2553" s="589"/>
      <c r="H2553" s="589"/>
      <c r="I2553" s="589"/>
      <c r="J2553" s="589"/>
      <c r="K2553" s="589"/>
      <c r="L2553" s="589"/>
      <c r="N2553" s="589"/>
      <c r="O2553" s="589"/>
      <c r="P2553" s="589"/>
      <c r="Q2553" s="589"/>
    </row>
    <row r="2554" customHeight="1" spans="6:17">
      <c r="F2554" s="589"/>
      <c r="G2554" s="589"/>
      <c r="H2554" s="589"/>
      <c r="I2554" s="589"/>
      <c r="J2554" s="589"/>
      <c r="K2554" s="589"/>
      <c r="L2554" s="589"/>
      <c r="N2554" s="589"/>
      <c r="O2554" s="589"/>
      <c r="P2554" s="589"/>
      <c r="Q2554" s="589"/>
    </row>
    <row r="2555" customHeight="1" spans="6:17">
      <c r="F2555" s="589"/>
      <c r="G2555" s="589"/>
      <c r="H2555" s="589"/>
      <c r="I2555" s="589"/>
      <c r="J2555" s="589"/>
      <c r="K2555" s="589"/>
      <c r="L2555" s="589"/>
      <c r="N2555" s="589"/>
      <c r="O2555" s="589"/>
      <c r="P2555" s="589"/>
      <c r="Q2555" s="589"/>
    </row>
    <row r="2556" customHeight="1" spans="6:17">
      <c r="F2556" s="589"/>
      <c r="G2556" s="589"/>
      <c r="H2556" s="589"/>
      <c r="I2556" s="589"/>
      <c r="J2556" s="589"/>
      <c r="K2556" s="589"/>
      <c r="L2556" s="589"/>
      <c r="N2556" s="589"/>
      <c r="O2556" s="589"/>
      <c r="P2556" s="589"/>
      <c r="Q2556" s="589"/>
    </row>
    <row r="2557" customHeight="1" spans="6:17">
      <c r="F2557" s="589"/>
      <c r="G2557" s="589"/>
      <c r="H2557" s="589"/>
      <c r="I2557" s="589"/>
      <c r="J2557" s="589"/>
      <c r="K2557" s="589"/>
      <c r="L2557" s="589"/>
      <c r="N2557" s="589"/>
      <c r="O2557" s="589"/>
      <c r="P2557" s="589"/>
      <c r="Q2557" s="589"/>
    </row>
    <row r="2558" customHeight="1" spans="6:17">
      <c r="F2558" s="589"/>
      <c r="G2558" s="589"/>
      <c r="H2558" s="589"/>
      <c r="I2558" s="589"/>
      <c r="J2558" s="589"/>
      <c r="K2558" s="589"/>
      <c r="L2558" s="589"/>
      <c r="N2558" s="589"/>
      <c r="O2558" s="589"/>
      <c r="P2558" s="589"/>
      <c r="Q2558" s="589"/>
    </row>
    <row r="2559" customHeight="1" spans="6:17">
      <c r="F2559" s="589"/>
      <c r="G2559" s="589"/>
      <c r="H2559" s="589"/>
      <c r="I2559" s="589"/>
      <c r="J2559" s="589"/>
      <c r="K2559" s="589"/>
      <c r="L2559" s="589"/>
      <c r="N2559" s="589"/>
      <c r="O2559" s="589"/>
      <c r="P2559" s="589"/>
      <c r="Q2559" s="589"/>
    </row>
    <row r="2560" customHeight="1" spans="6:17">
      <c r="F2560" s="589"/>
      <c r="G2560" s="589"/>
      <c r="H2560" s="589"/>
      <c r="I2560" s="589"/>
      <c r="J2560" s="589"/>
      <c r="K2560" s="589"/>
      <c r="L2560" s="589"/>
      <c r="N2560" s="589"/>
      <c r="O2560" s="589"/>
      <c r="P2560" s="589"/>
      <c r="Q2560" s="589"/>
    </row>
    <row r="2561" customHeight="1" spans="6:17">
      <c r="F2561" s="589"/>
      <c r="G2561" s="589"/>
      <c r="H2561" s="589"/>
      <c r="I2561" s="589"/>
      <c r="J2561" s="589"/>
      <c r="K2561" s="589"/>
      <c r="L2561" s="589"/>
      <c r="N2561" s="589"/>
      <c r="O2561" s="589"/>
      <c r="P2561" s="589"/>
      <c r="Q2561" s="589"/>
    </row>
    <row r="2562" customHeight="1" spans="6:17">
      <c r="F2562" s="589"/>
      <c r="G2562" s="589"/>
      <c r="H2562" s="589"/>
      <c r="I2562" s="589"/>
      <c r="J2562" s="589"/>
      <c r="K2562" s="589"/>
      <c r="L2562" s="589"/>
      <c r="N2562" s="589"/>
      <c r="O2562" s="589"/>
      <c r="P2562" s="589"/>
      <c r="Q2562" s="589"/>
    </row>
    <row r="2563" customHeight="1" spans="6:17">
      <c r="F2563" s="589"/>
      <c r="G2563" s="589"/>
      <c r="H2563" s="589"/>
      <c r="I2563" s="589"/>
      <c r="J2563" s="589"/>
      <c r="K2563" s="589"/>
      <c r="L2563" s="589"/>
      <c r="N2563" s="589"/>
      <c r="O2563" s="589"/>
      <c r="P2563" s="589"/>
      <c r="Q2563" s="589"/>
    </row>
    <row r="2564" customHeight="1" spans="6:17">
      <c r="F2564" s="589"/>
      <c r="G2564" s="589"/>
      <c r="H2564" s="589"/>
      <c r="I2564" s="589"/>
      <c r="J2564" s="589"/>
      <c r="K2564" s="589"/>
      <c r="L2564" s="589"/>
      <c r="N2564" s="589"/>
      <c r="O2564" s="589"/>
      <c r="P2564" s="589"/>
      <c r="Q2564" s="589"/>
    </row>
    <row r="2565" customHeight="1" spans="6:17">
      <c r="F2565" s="589"/>
      <c r="G2565" s="589"/>
      <c r="H2565" s="589"/>
      <c r="I2565" s="589"/>
      <c r="J2565" s="589"/>
      <c r="K2565" s="589"/>
      <c r="L2565" s="589"/>
      <c r="N2565" s="589"/>
      <c r="O2565" s="589"/>
      <c r="P2565" s="589"/>
      <c r="Q2565" s="589"/>
    </row>
    <row r="2566" customHeight="1" spans="6:17">
      <c r="F2566" s="589"/>
      <c r="G2566" s="589"/>
      <c r="H2566" s="589"/>
      <c r="I2566" s="589"/>
      <c r="J2566" s="589"/>
      <c r="K2566" s="589"/>
      <c r="L2566" s="589"/>
      <c r="N2566" s="589"/>
      <c r="O2566" s="589"/>
      <c r="P2566" s="589"/>
      <c r="Q2566" s="589"/>
    </row>
    <row r="2567" customHeight="1" spans="6:17">
      <c r="F2567" s="589"/>
      <c r="G2567" s="589"/>
      <c r="H2567" s="589"/>
      <c r="I2567" s="589"/>
      <c r="J2567" s="589"/>
      <c r="K2567" s="589"/>
      <c r="L2567" s="589"/>
      <c r="N2567" s="589"/>
      <c r="O2567" s="589"/>
      <c r="P2567" s="589"/>
      <c r="Q2567" s="589"/>
    </row>
    <row r="2568" customHeight="1" spans="6:17">
      <c r="F2568" s="589"/>
      <c r="G2568" s="589"/>
      <c r="H2568" s="589"/>
      <c r="I2568" s="589"/>
      <c r="J2568" s="589"/>
      <c r="K2568" s="589"/>
      <c r="L2568" s="589"/>
      <c r="N2568" s="589"/>
      <c r="O2568" s="589"/>
      <c r="P2568" s="589"/>
      <c r="Q2568" s="589"/>
    </row>
    <row r="2569" customHeight="1" spans="6:17">
      <c r="F2569" s="589"/>
      <c r="G2569" s="589"/>
      <c r="H2569" s="589"/>
      <c r="I2569" s="589"/>
      <c r="J2569" s="589"/>
      <c r="K2569" s="589"/>
      <c r="L2569" s="589"/>
      <c r="N2569" s="589"/>
      <c r="O2569" s="589"/>
      <c r="P2569" s="589"/>
      <c r="Q2569" s="589"/>
    </row>
    <row r="2570" customHeight="1" spans="6:17">
      <c r="F2570" s="589"/>
      <c r="G2570" s="589"/>
      <c r="H2570" s="589"/>
      <c r="I2570" s="589"/>
      <c r="J2570" s="589"/>
      <c r="K2570" s="589"/>
      <c r="L2570" s="589"/>
      <c r="N2570" s="589"/>
      <c r="O2570" s="589"/>
      <c r="P2570" s="589"/>
      <c r="Q2570" s="589"/>
    </row>
    <row r="2571" customHeight="1" spans="6:17">
      <c r="F2571" s="589"/>
      <c r="G2571" s="589"/>
      <c r="H2571" s="589"/>
      <c r="I2571" s="589"/>
      <c r="J2571" s="589"/>
      <c r="K2571" s="589"/>
      <c r="L2571" s="589"/>
      <c r="N2571" s="589"/>
      <c r="O2571" s="589"/>
      <c r="P2571" s="589"/>
      <c r="Q2571" s="589"/>
    </row>
    <row r="2572" customHeight="1" spans="6:17">
      <c r="F2572" s="589"/>
      <c r="G2572" s="589"/>
      <c r="H2572" s="589"/>
      <c r="I2572" s="589"/>
      <c r="J2572" s="589"/>
      <c r="K2572" s="589"/>
      <c r="L2572" s="589"/>
      <c r="N2572" s="589"/>
      <c r="O2572" s="589"/>
      <c r="P2572" s="589"/>
      <c r="Q2572" s="589"/>
    </row>
    <row r="2573" customHeight="1" spans="6:17">
      <c r="F2573" s="589"/>
      <c r="G2573" s="589"/>
      <c r="H2573" s="589"/>
      <c r="I2573" s="589"/>
      <c r="J2573" s="589"/>
      <c r="K2573" s="589"/>
      <c r="L2573" s="589"/>
      <c r="N2573" s="589"/>
      <c r="O2573" s="589"/>
      <c r="P2573" s="589"/>
      <c r="Q2573" s="589"/>
    </row>
    <row r="2574" customHeight="1" spans="6:17">
      <c r="F2574" s="589"/>
      <c r="G2574" s="589"/>
      <c r="H2574" s="589"/>
      <c r="I2574" s="589"/>
      <c r="J2574" s="589"/>
      <c r="K2574" s="589"/>
      <c r="L2574" s="589"/>
      <c r="N2574" s="589"/>
      <c r="O2574" s="589"/>
      <c r="P2574" s="589"/>
      <c r="Q2574" s="589"/>
    </row>
    <row r="2575" customHeight="1" spans="6:17">
      <c r="F2575" s="589"/>
      <c r="G2575" s="589"/>
      <c r="H2575" s="589"/>
      <c r="I2575" s="589"/>
      <c r="J2575" s="589"/>
      <c r="K2575" s="589"/>
      <c r="L2575" s="589"/>
      <c r="N2575" s="589"/>
      <c r="O2575" s="589"/>
      <c r="P2575" s="589"/>
      <c r="Q2575" s="589"/>
    </row>
    <row r="2576" customHeight="1" spans="6:17">
      <c r="F2576" s="589"/>
      <c r="G2576" s="589"/>
      <c r="H2576" s="589"/>
      <c r="I2576" s="589"/>
      <c r="J2576" s="589"/>
      <c r="K2576" s="589"/>
      <c r="L2576" s="589"/>
      <c r="N2576" s="589"/>
      <c r="O2576" s="589"/>
      <c r="P2576" s="589"/>
      <c r="Q2576" s="589"/>
    </row>
    <row r="2577" customHeight="1" spans="6:17">
      <c r="F2577" s="589"/>
      <c r="G2577" s="589"/>
      <c r="H2577" s="589"/>
      <c r="I2577" s="589"/>
      <c r="J2577" s="589"/>
      <c r="K2577" s="589"/>
      <c r="L2577" s="589"/>
      <c r="N2577" s="589"/>
      <c r="O2577" s="589"/>
      <c r="P2577" s="589"/>
      <c r="Q2577" s="589"/>
    </row>
    <row r="2578" customHeight="1" spans="6:17">
      <c r="F2578" s="589"/>
      <c r="G2578" s="589"/>
      <c r="H2578" s="589"/>
      <c r="I2578" s="589"/>
      <c r="J2578" s="589"/>
      <c r="K2578" s="589"/>
      <c r="L2578" s="589"/>
      <c r="N2578" s="589"/>
      <c r="O2578" s="589"/>
      <c r="P2578" s="589"/>
      <c r="Q2578" s="589"/>
    </row>
    <row r="2579" customHeight="1" spans="6:17">
      <c r="F2579" s="589"/>
      <c r="G2579" s="589"/>
      <c r="H2579" s="589"/>
      <c r="I2579" s="589"/>
      <c r="J2579" s="589"/>
      <c r="K2579" s="589"/>
      <c r="L2579" s="589"/>
      <c r="N2579" s="589"/>
      <c r="O2579" s="589"/>
      <c r="P2579" s="589"/>
      <c r="Q2579" s="589"/>
    </row>
    <row r="2580" customHeight="1" spans="6:17">
      <c r="F2580" s="589"/>
      <c r="G2580" s="589"/>
      <c r="H2580" s="589"/>
      <c r="I2580" s="589"/>
      <c r="J2580" s="589"/>
      <c r="K2580" s="589"/>
      <c r="L2580" s="589"/>
      <c r="N2580" s="589"/>
      <c r="O2580" s="589"/>
      <c r="P2580" s="589"/>
      <c r="Q2580" s="589"/>
    </row>
    <row r="2581" customHeight="1" spans="6:17">
      <c r="F2581" s="589"/>
      <c r="G2581" s="589"/>
      <c r="H2581" s="589"/>
      <c r="I2581" s="589"/>
      <c r="J2581" s="589"/>
      <c r="K2581" s="589"/>
      <c r="L2581" s="589"/>
      <c r="N2581" s="589"/>
      <c r="O2581" s="589"/>
      <c r="P2581" s="589"/>
      <c r="Q2581" s="589"/>
    </row>
    <row r="2582" customHeight="1" spans="6:17">
      <c r="F2582" s="589"/>
      <c r="G2582" s="589"/>
      <c r="H2582" s="589"/>
      <c r="I2582" s="589"/>
      <c r="J2582" s="589"/>
      <c r="K2582" s="589"/>
      <c r="L2582" s="589"/>
      <c r="N2582" s="589"/>
      <c r="O2582" s="589"/>
      <c r="P2582" s="589"/>
      <c r="Q2582" s="589"/>
    </row>
    <row r="2583" customHeight="1" spans="6:17">
      <c r="F2583" s="589"/>
      <c r="G2583" s="589"/>
      <c r="H2583" s="589"/>
      <c r="I2583" s="589"/>
      <c r="J2583" s="589"/>
      <c r="K2583" s="589"/>
      <c r="L2583" s="589"/>
      <c r="N2583" s="589"/>
      <c r="O2583" s="589"/>
      <c r="P2583" s="589"/>
      <c r="Q2583" s="589"/>
    </row>
    <row r="2584" customHeight="1" spans="6:17">
      <c r="F2584" s="589"/>
      <c r="G2584" s="589"/>
      <c r="H2584" s="589"/>
      <c r="I2584" s="589"/>
      <c r="J2584" s="589"/>
      <c r="K2584" s="589"/>
      <c r="L2584" s="589"/>
      <c r="N2584" s="589"/>
      <c r="O2584" s="589"/>
      <c r="P2584" s="589"/>
      <c r="Q2584" s="589"/>
    </row>
    <row r="2585" customHeight="1" spans="6:17">
      <c r="F2585" s="589"/>
      <c r="G2585" s="589"/>
      <c r="H2585" s="589"/>
      <c r="I2585" s="589"/>
      <c r="J2585" s="589"/>
      <c r="K2585" s="589"/>
      <c r="L2585" s="589"/>
      <c r="N2585" s="589"/>
      <c r="O2585" s="589"/>
      <c r="P2585" s="589"/>
      <c r="Q2585" s="589"/>
    </row>
    <row r="2586" customHeight="1" spans="6:17">
      <c r="F2586" s="589"/>
      <c r="G2586" s="589"/>
      <c r="H2586" s="589"/>
      <c r="I2586" s="589"/>
      <c r="J2586" s="589"/>
      <c r="K2586" s="589"/>
      <c r="L2586" s="589"/>
      <c r="N2586" s="589"/>
      <c r="O2586" s="589"/>
      <c r="P2586" s="589"/>
      <c r="Q2586" s="589"/>
    </row>
    <row r="2587" customHeight="1" spans="6:17">
      <c r="F2587" s="589"/>
      <c r="G2587" s="589"/>
      <c r="H2587" s="589"/>
      <c r="I2587" s="589"/>
      <c r="J2587" s="589"/>
      <c r="K2587" s="589"/>
      <c r="L2587" s="589"/>
      <c r="N2587" s="589"/>
      <c r="O2587" s="589"/>
      <c r="P2587" s="589"/>
      <c r="Q2587" s="589"/>
    </row>
    <row r="2588" customHeight="1" spans="6:17">
      <c r="F2588" s="589"/>
      <c r="G2588" s="589"/>
      <c r="H2588" s="589"/>
      <c r="I2588" s="589"/>
      <c r="J2588" s="589"/>
      <c r="K2588" s="589"/>
      <c r="L2588" s="589"/>
      <c r="N2588" s="589"/>
      <c r="O2588" s="589"/>
      <c r="P2588" s="589"/>
      <c r="Q2588" s="589"/>
    </row>
    <row r="2589" customHeight="1" spans="6:17">
      <c r="F2589" s="589"/>
      <c r="G2589" s="589"/>
      <c r="H2589" s="589"/>
      <c r="I2589" s="589"/>
      <c r="J2589" s="589"/>
      <c r="K2589" s="589"/>
      <c r="L2589" s="589"/>
      <c r="N2589" s="589"/>
      <c r="O2589" s="589"/>
      <c r="P2589" s="589"/>
      <c r="Q2589" s="589"/>
    </row>
    <row r="2590" customHeight="1" spans="6:17">
      <c r="F2590" s="589"/>
      <c r="G2590" s="589"/>
      <c r="H2590" s="589"/>
      <c r="I2590" s="589"/>
      <c r="J2590" s="589"/>
      <c r="K2590" s="589"/>
      <c r="L2590" s="589"/>
      <c r="N2590" s="589"/>
      <c r="O2590" s="589"/>
      <c r="P2590" s="589"/>
      <c r="Q2590" s="589"/>
    </row>
    <row r="2591" customHeight="1" spans="6:17">
      <c r="F2591" s="589"/>
      <c r="G2591" s="589"/>
      <c r="H2591" s="589"/>
      <c r="I2591" s="589"/>
      <c r="J2591" s="589"/>
      <c r="K2591" s="589"/>
      <c r="L2591" s="589"/>
      <c r="N2591" s="589"/>
      <c r="O2591" s="589"/>
      <c r="P2591" s="589"/>
      <c r="Q2591" s="589"/>
    </row>
    <row r="2592" customHeight="1" spans="6:17">
      <c r="F2592" s="589"/>
      <c r="G2592" s="589"/>
      <c r="H2592" s="589"/>
      <c r="I2592" s="589"/>
      <c r="J2592" s="589"/>
      <c r="K2592" s="589"/>
      <c r="L2592" s="589"/>
      <c r="N2592" s="589"/>
      <c r="O2592" s="589"/>
      <c r="P2592" s="589"/>
      <c r="Q2592" s="589"/>
    </row>
    <row r="2593" customHeight="1" spans="6:17">
      <c r="F2593" s="589"/>
      <c r="G2593" s="589"/>
      <c r="H2593" s="589"/>
      <c r="I2593" s="589"/>
      <c r="J2593" s="589"/>
      <c r="K2593" s="589"/>
      <c r="L2593" s="589"/>
      <c r="N2593" s="589"/>
      <c r="O2593" s="589"/>
      <c r="P2593" s="589"/>
      <c r="Q2593" s="589"/>
    </row>
    <row r="2594" customHeight="1" spans="6:17">
      <c r="F2594" s="589"/>
      <c r="G2594" s="589"/>
      <c r="H2594" s="589"/>
      <c r="I2594" s="589"/>
      <c r="J2594" s="589"/>
      <c r="K2594" s="589"/>
      <c r="L2594" s="589"/>
      <c r="N2594" s="589"/>
      <c r="O2594" s="589"/>
      <c r="P2594" s="589"/>
      <c r="Q2594" s="589"/>
    </row>
    <row r="2595" customHeight="1" spans="6:17">
      <c r="F2595" s="589"/>
      <c r="G2595" s="589"/>
      <c r="H2595" s="589"/>
      <c r="I2595" s="589"/>
      <c r="J2595" s="589"/>
      <c r="K2595" s="589"/>
      <c r="L2595" s="589"/>
      <c r="N2595" s="589"/>
      <c r="O2595" s="589"/>
      <c r="P2595" s="589"/>
      <c r="Q2595" s="589"/>
    </row>
    <row r="2596" customHeight="1" spans="6:17">
      <c r="F2596" s="589"/>
      <c r="G2596" s="589"/>
      <c r="H2596" s="589"/>
      <c r="I2596" s="589"/>
      <c r="J2596" s="589"/>
      <c r="K2596" s="589"/>
      <c r="L2596" s="589"/>
      <c r="N2596" s="589"/>
      <c r="O2596" s="589"/>
      <c r="P2596" s="589"/>
      <c r="Q2596" s="589"/>
    </row>
    <row r="2597" customHeight="1" spans="6:17">
      <c r="F2597" s="589"/>
      <c r="G2597" s="589"/>
      <c r="H2597" s="589"/>
      <c r="I2597" s="589"/>
      <c r="J2597" s="589"/>
      <c r="K2597" s="589"/>
      <c r="L2597" s="589"/>
      <c r="N2597" s="589"/>
      <c r="O2597" s="589"/>
      <c r="P2597" s="589"/>
      <c r="Q2597" s="589"/>
    </row>
    <row r="2598" customHeight="1" spans="6:17">
      <c r="F2598" s="589"/>
      <c r="G2598" s="589"/>
      <c r="H2598" s="589"/>
      <c r="I2598" s="589"/>
      <c r="J2598" s="589"/>
      <c r="K2598" s="589"/>
      <c r="L2598" s="589"/>
      <c r="N2598" s="589"/>
      <c r="O2598" s="589"/>
      <c r="P2598" s="589"/>
      <c r="Q2598" s="589"/>
    </row>
    <row r="2599" customHeight="1" spans="6:17">
      <c r="F2599" s="589"/>
      <c r="G2599" s="589"/>
      <c r="H2599" s="589"/>
      <c r="I2599" s="589"/>
      <c r="J2599" s="589"/>
      <c r="K2599" s="589"/>
      <c r="L2599" s="589"/>
      <c r="N2599" s="589"/>
      <c r="O2599" s="589"/>
      <c r="P2599" s="589"/>
      <c r="Q2599" s="589"/>
    </row>
    <row r="2600" customHeight="1" spans="6:17">
      <c r="F2600" s="589"/>
      <c r="G2600" s="589"/>
      <c r="H2600" s="589"/>
      <c r="I2600" s="589"/>
      <c r="J2600" s="589"/>
      <c r="K2600" s="589"/>
      <c r="L2600" s="589"/>
      <c r="N2600" s="589"/>
      <c r="O2600" s="589"/>
      <c r="P2600" s="589"/>
      <c r="Q2600" s="589"/>
    </row>
    <row r="2601" customHeight="1" spans="6:17">
      <c r="F2601" s="589"/>
      <c r="G2601" s="589"/>
      <c r="H2601" s="589"/>
      <c r="I2601" s="589"/>
      <c r="J2601" s="589"/>
      <c r="K2601" s="589"/>
      <c r="L2601" s="589"/>
      <c r="N2601" s="589"/>
      <c r="O2601" s="589"/>
      <c r="P2601" s="589"/>
      <c r="Q2601" s="589"/>
    </row>
    <row r="2602" customHeight="1" spans="6:17">
      <c r="F2602" s="589"/>
      <c r="G2602" s="589"/>
      <c r="H2602" s="589"/>
      <c r="I2602" s="589"/>
      <c r="J2602" s="589"/>
      <c r="K2602" s="589"/>
      <c r="L2602" s="589"/>
      <c r="N2602" s="589"/>
      <c r="O2602" s="589"/>
      <c r="P2602" s="589"/>
      <c r="Q2602" s="589"/>
    </row>
    <row r="2603" customHeight="1" spans="6:17">
      <c r="F2603" s="589"/>
      <c r="G2603" s="589"/>
      <c r="H2603" s="589"/>
      <c r="I2603" s="589"/>
      <c r="J2603" s="589"/>
      <c r="K2603" s="589"/>
      <c r="L2603" s="589"/>
      <c r="N2603" s="589"/>
      <c r="O2603" s="589"/>
      <c r="P2603" s="589"/>
      <c r="Q2603" s="589"/>
    </row>
    <row r="2604" customHeight="1" spans="6:17">
      <c r="F2604" s="589"/>
      <c r="G2604" s="589"/>
      <c r="H2604" s="589"/>
      <c r="I2604" s="589"/>
      <c r="J2604" s="589"/>
      <c r="K2604" s="589"/>
      <c r="L2604" s="589"/>
      <c r="N2604" s="589"/>
      <c r="O2604" s="589"/>
      <c r="P2604" s="589"/>
      <c r="Q2604" s="589"/>
    </row>
    <row r="2605" customHeight="1" spans="6:17">
      <c r="F2605" s="589"/>
      <c r="G2605" s="589"/>
      <c r="H2605" s="589"/>
      <c r="I2605" s="589"/>
      <c r="J2605" s="589"/>
      <c r="K2605" s="589"/>
      <c r="L2605" s="589"/>
      <c r="N2605" s="589"/>
      <c r="O2605" s="589"/>
      <c r="P2605" s="589"/>
      <c r="Q2605" s="589"/>
    </row>
    <row r="2606" customHeight="1" spans="6:17">
      <c r="F2606" s="589"/>
      <c r="G2606" s="589"/>
      <c r="H2606" s="589"/>
      <c r="I2606" s="589"/>
      <c r="J2606" s="589"/>
      <c r="K2606" s="589"/>
      <c r="L2606" s="589"/>
      <c r="N2606" s="589"/>
      <c r="O2606" s="589"/>
      <c r="P2606" s="589"/>
      <c r="Q2606" s="589"/>
    </row>
    <row r="2607" customHeight="1" spans="6:17">
      <c r="F2607" s="589"/>
      <c r="G2607" s="589"/>
      <c r="H2607" s="589"/>
      <c r="I2607" s="589"/>
      <c r="J2607" s="589"/>
      <c r="K2607" s="589"/>
      <c r="L2607" s="589"/>
      <c r="N2607" s="589"/>
      <c r="O2607" s="589"/>
      <c r="P2607" s="589"/>
      <c r="Q2607" s="589"/>
    </row>
    <row r="2608" customHeight="1" spans="6:17">
      <c r="F2608" s="589"/>
      <c r="G2608" s="589"/>
      <c r="H2608" s="589"/>
      <c r="I2608" s="589"/>
      <c r="J2608" s="589"/>
      <c r="K2608" s="589"/>
      <c r="L2608" s="589"/>
      <c r="N2608" s="589"/>
      <c r="O2608" s="589"/>
      <c r="P2608" s="589"/>
      <c r="Q2608" s="589"/>
    </row>
    <row r="2609" customHeight="1" spans="6:17">
      <c r="F2609" s="589"/>
      <c r="G2609" s="589"/>
      <c r="H2609" s="589"/>
      <c r="I2609" s="589"/>
      <c r="J2609" s="589"/>
      <c r="K2609" s="589"/>
      <c r="L2609" s="589"/>
      <c r="N2609" s="589"/>
      <c r="O2609" s="589"/>
      <c r="P2609" s="589"/>
      <c r="Q2609" s="589"/>
    </row>
    <row r="2610" customHeight="1" spans="6:17">
      <c r="F2610" s="589"/>
      <c r="G2610" s="589"/>
      <c r="H2610" s="589"/>
      <c r="I2610" s="589"/>
      <c r="J2610" s="589"/>
      <c r="K2610" s="589"/>
      <c r="L2610" s="589"/>
      <c r="N2610" s="589"/>
      <c r="O2610" s="589"/>
      <c r="P2610" s="589"/>
      <c r="Q2610" s="589"/>
    </row>
    <row r="2611" customHeight="1" spans="6:17">
      <c r="F2611" s="589"/>
      <c r="G2611" s="589"/>
      <c r="H2611" s="589"/>
      <c r="I2611" s="589"/>
      <c r="J2611" s="589"/>
      <c r="K2611" s="589"/>
      <c r="L2611" s="589"/>
      <c r="N2611" s="589"/>
      <c r="O2611" s="589"/>
      <c r="P2611" s="589"/>
      <c r="Q2611" s="589"/>
    </row>
    <row r="2612" customHeight="1" spans="6:17">
      <c r="F2612" s="589"/>
      <c r="G2612" s="589"/>
      <c r="H2612" s="589"/>
      <c r="I2612" s="589"/>
      <c r="J2612" s="589"/>
      <c r="K2612" s="589"/>
      <c r="L2612" s="589"/>
      <c r="N2612" s="589"/>
      <c r="O2612" s="589"/>
      <c r="P2612" s="589"/>
      <c r="Q2612" s="589"/>
    </row>
    <row r="2613" customHeight="1" spans="6:17">
      <c r="F2613" s="589"/>
      <c r="G2613" s="589"/>
      <c r="H2613" s="589"/>
      <c r="I2613" s="589"/>
      <c r="J2613" s="589"/>
      <c r="K2613" s="589"/>
      <c r="L2613" s="589"/>
      <c r="N2613" s="589"/>
      <c r="O2613" s="589"/>
      <c r="P2613" s="589"/>
      <c r="Q2613" s="589"/>
    </row>
    <row r="2614" customHeight="1" spans="6:17">
      <c r="F2614" s="589"/>
      <c r="G2614" s="589"/>
      <c r="H2614" s="589"/>
      <c r="I2614" s="589"/>
      <c r="J2614" s="589"/>
      <c r="K2614" s="589"/>
      <c r="L2614" s="589"/>
      <c r="N2614" s="589"/>
      <c r="O2614" s="589"/>
      <c r="P2614" s="589"/>
      <c r="Q2614" s="589"/>
    </row>
    <row r="2615" customHeight="1" spans="6:17">
      <c r="F2615" s="589"/>
      <c r="G2615" s="589"/>
      <c r="H2615" s="589"/>
      <c r="I2615" s="589"/>
      <c r="J2615" s="589"/>
      <c r="K2615" s="589"/>
      <c r="L2615" s="589"/>
      <c r="N2615" s="589"/>
      <c r="O2615" s="589"/>
      <c r="P2615" s="589"/>
      <c r="Q2615" s="589"/>
    </row>
    <row r="2616" customHeight="1" spans="6:17">
      <c r="F2616" s="589"/>
      <c r="G2616" s="589"/>
      <c r="H2616" s="589"/>
      <c r="I2616" s="589"/>
      <c r="J2616" s="589"/>
      <c r="K2616" s="589"/>
      <c r="L2616" s="589"/>
      <c r="N2616" s="589"/>
      <c r="O2616" s="589"/>
      <c r="P2616" s="589"/>
      <c r="Q2616" s="589"/>
    </row>
    <row r="2617" customHeight="1" spans="6:17">
      <c r="F2617" s="589"/>
      <c r="G2617" s="589"/>
      <c r="H2617" s="589"/>
      <c r="I2617" s="589"/>
      <c r="J2617" s="589"/>
      <c r="K2617" s="589"/>
      <c r="L2617" s="589"/>
      <c r="N2617" s="589"/>
      <c r="O2617" s="589"/>
      <c r="P2617" s="589"/>
      <c r="Q2617" s="589"/>
    </row>
    <row r="2618" customHeight="1" spans="6:17">
      <c r="F2618" s="589"/>
      <c r="G2618" s="589"/>
      <c r="H2618" s="589"/>
      <c r="I2618" s="589"/>
      <c r="J2618" s="589"/>
      <c r="K2618" s="589"/>
      <c r="L2618" s="589"/>
      <c r="N2618" s="589"/>
      <c r="O2618" s="589"/>
      <c r="P2618" s="589"/>
      <c r="Q2618" s="589"/>
    </row>
    <row r="2619" customHeight="1" spans="6:17">
      <c r="F2619" s="589"/>
      <c r="G2619" s="589"/>
      <c r="H2619" s="589"/>
      <c r="I2619" s="589"/>
      <c r="J2619" s="589"/>
      <c r="K2619" s="589"/>
      <c r="L2619" s="589"/>
      <c r="N2619" s="589"/>
      <c r="O2619" s="589"/>
      <c r="P2619" s="589"/>
      <c r="Q2619" s="589"/>
    </row>
    <row r="2620" customHeight="1" spans="6:17">
      <c r="F2620" s="589"/>
      <c r="G2620" s="589"/>
      <c r="H2620" s="589"/>
      <c r="I2620" s="589"/>
      <c r="J2620" s="589"/>
      <c r="K2620" s="589"/>
      <c r="L2620" s="589"/>
      <c r="N2620" s="589"/>
      <c r="O2620" s="589"/>
      <c r="P2620" s="589"/>
      <c r="Q2620" s="589"/>
    </row>
    <row r="2621" customHeight="1" spans="6:17">
      <c r="F2621" s="589"/>
      <c r="G2621" s="589"/>
      <c r="H2621" s="589"/>
      <c r="I2621" s="589"/>
      <c r="J2621" s="589"/>
      <c r="K2621" s="589"/>
      <c r="L2621" s="589"/>
      <c r="N2621" s="589"/>
      <c r="O2621" s="589"/>
      <c r="P2621" s="589"/>
      <c r="Q2621" s="589"/>
    </row>
    <row r="2622" customHeight="1" spans="6:17">
      <c r="F2622" s="589"/>
      <c r="G2622" s="589"/>
      <c r="H2622" s="589"/>
      <c r="I2622" s="589"/>
      <c r="J2622" s="589"/>
      <c r="K2622" s="589"/>
      <c r="L2622" s="589"/>
      <c r="N2622" s="589"/>
      <c r="O2622" s="589"/>
      <c r="P2622" s="589"/>
      <c r="Q2622" s="589"/>
    </row>
    <row r="2623" customHeight="1" spans="6:17">
      <c r="F2623" s="589"/>
      <c r="G2623" s="589"/>
      <c r="H2623" s="589"/>
      <c r="I2623" s="589"/>
      <c r="J2623" s="589"/>
      <c r="K2623" s="589"/>
      <c r="L2623" s="589"/>
      <c r="N2623" s="589"/>
      <c r="O2623" s="589"/>
      <c r="P2623" s="589"/>
      <c r="Q2623" s="589"/>
    </row>
    <row r="2624" customHeight="1" spans="6:17">
      <c r="F2624" s="589"/>
      <c r="G2624" s="589"/>
      <c r="H2624" s="589"/>
      <c r="I2624" s="589"/>
      <c r="J2624" s="589"/>
      <c r="K2624" s="589"/>
      <c r="L2624" s="589"/>
      <c r="N2624" s="589"/>
      <c r="O2624" s="589"/>
      <c r="P2624" s="589"/>
      <c r="Q2624" s="589"/>
    </row>
    <row r="2625" customHeight="1" spans="6:17">
      <c r="F2625" s="589"/>
      <c r="G2625" s="589"/>
      <c r="H2625" s="589"/>
      <c r="I2625" s="589"/>
      <c r="J2625" s="589"/>
      <c r="K2625" s="589"/>
      <c r="L2625" s="589"/>
      <c r="N2625" s="589"/>
      <c r="O2625" s="589"/>
      <c r="P2625" s="589"/>
      <c r="Q2625" s="589"/>
    </row>
    <row r="2626" customHeight="1" spans="6:17">
      <c r="F2626" s="589"/>
      <c r="G2626" s="589"/>
      <c r="H2626" s="589"/>
      <c r="I2626" s="589"/>
      <c r="J2626" s="589"/>
      <c r="K2626" s="589"/>
      <c r="L2626" s="589"/>
      <c r="N2626" s="589"/>
      <c r="O2626" s="589"/>
      <c r="P2626" s="589"/>
      <c r="Q2626" s="589"/>
    </row>
    <row r="2627" customHeight="1" spans="6:17">
      <c r="F2627" s="589"/>
      <c r="G2627" s="589"/>
      <c r="H2627" s="589"/>
      <c r="I2627" s="589"/>
      <c r="J2627" s="589"/>
      <c r="K2627" s="589"/>
      <c r="L2627" s="589"/>
      <c r="N2627" s="589"/>
      <c r="O2627" s="589"/>
      <c r="P2627" s="589"/>
      <c r="Q2627" s="589"/>
    </row>
    <row r="2628" customHeight="1" spans="6:17">
      <c r="F2628" s="589"/>
      <c r="G2628" s="589"/>
      <c r="H2628" s="589"/>
      <c r="I2628" s="589"/>
      <c r="J2628" s="589"/>
      <c r="K2628" s="589"/>
      <c r="L2628" s="589"/>
      <c r="N2628" s="589"/>
      <c r="O2628" s="589"/>
      <c r="P2628" s="589"/>
      <c r="Q2628" s="589"/>
    </row>
    <row r="2629" customHeight="1" spans="6:17">
      <c r="F2629" s="589"/>
      <c r="G2629" s="589"/>
      <c r="H2629" s="589"/>
      <c r="I2629" s="589"/>
      <c r="J2629" s="589"/>
      <c r="K2629" s="589"/>
      <c r="L2629" s="589"/>
      <c r="N2629" s="589"/>
      <c r="O2629" s="589"/>
      <c r="P2629" s="589"/>
      <c r="Q2629" s="589"/>
    </row>
    <row r="2630" customHeight="1" spans="6:17">
      <c r="F2630" s="589"/>
      <c r="G2630" s="589"/>
      <c r="H2630" s="589"/>
      <c r="I2630" s="589"/>
      <c r="J2630" s="589"/>
      <c r="K2630" s="589"/>
      <c r="L2630" s="589"/>
      <c r="N2630" s="589"/>
      <c r="O2630" s="589"/>
      <c r="P2630" s="589"/>
      <c r="Q2630" s="589"/>
    </row>
    <row r="2631" customHeight="1" spans="6:17">
      <c r="F2631" s="589"/>
      <c r="G2631" s="589"/>
      <c r="H2631" s="589"/>
      <c r="I2631" s="589"/>
      <c r="J2631" s="589"/>
      <c r="K2631" s="589"/>
      <c r="L2631" s="589"/>
      <c r="N2631" s="589"/>
      <c r="O2631" s="589"/>
      <c r="P2631" s="589"/>
      <c r="Q2631" s="589"/>
    </row>
    <row r="2632" customHeight="1" spans="6:17">
      <c r="F2632" s="589"/>
      <c r="G2632" s="589"/>
      <c r="H2632" s="589"/>
      <c r="I2632" s="589"/>
      <c r="J2632" s="589"/>
      <c r="K2632" s="589"/>
      <c r="L2632" s="589"/>
      <c r="N2632" s="589"/>
      <c r="O2632" s="589"/>
      <c r="P2632" s="589"/>
      <c r="Q2632" s="589"/>
    </row>
    <row r="2633" customHeight="1" spans="6:17">
      <c r="F2633" s="589"/>
      <c r="G2633" s="589"/>
      <c r="H2633" s="589"/>
      <c r="I2633" s="589"/>
      <c r="J2633" s="589"/>
      <c r="K2633" s="589"/>
      <c r="L2633" s="589"/>
      <c r="N2633" s="589"/>
      <c r="O2633" s="589"/>
      <c r="P2633" s="589"/>
      <c r="Q2633" s="589"/>
    </row>
    <row r="2634" customHeight="1" spans="6:17">
      <c r="F2634" s="589"/>
      <c r="G2634" s="589"/>
      <c r="H2634" s="589"/>
      <c r="I2634" s="589"/>
      <c r="J2634" s="589"/>
      <c r="K2634" s="589"/>
      <c r="L2634" s="589"/>
      <c r="N2634" s="589"/>
      <c r="O2634" s="589"/>
      <c r="P2634" s="589"/>
      <c r="Q2634" s="589"/>
    </row>
    <row r="2635" customHeight="1" spans="6:17">
      <c r="F2635" s="589"/>
      <c r="G2635" s="589"/>
      <c r="H2635" s="589"/>
      <c r="I2635" s="589"/>
      <c r="J2635" s="589"/>
      <c r="K2635" s="589"/>
      <c r="L2635" s="589"/>
      <c r="N2635" s="589"/>
      <c r="O2635" s="589"/>
      <c r="P2635" s="589"/>
      <c r="Q2635" s="589"/>
    </row>
    <row r="2636" customHeight="1" spans="6:17">
      <c r="F2636" s="589"/>
      <c r="G2636" s="589"/>
      <c r="H2636" s="589"/>
      <c r="I2636" s="589"/>
      <c r="J2636" s="589"/>
      <c r="K2636" s="589"/>
      <c r="L2636" s="589"/>
      <c r="N2636" s="589"/>
      <c r="O2636" s="589"/>
      <c r="P2636" s="589"/>
      <c r="Q2636" s="589"/>
    </row>
    <row r="2637" customHeight="1" spans="6:17">
      <c r="F2637" s="589"/>
      <c r="G2637" s="589"/>
      <c r="H2637" s="589"/>
      <c r="I2637" s="589"/>
      <c r="J2637" s="589"/>
      <c r="K2637" s="589"/>
      <c r="L2637" s="589"/>
      <c r="N2637" s="589"/>
      <c r="O2637" s="589"/>
      <c r="P2637" s="589"/>
      <c r="Q2637" s="589"/>
    </row>
    <row r="2638" customHeight="1" spans="6:17">
      <c r="F2638" s="589"/>
      <c r="G2638" s="589"/>
      <c r="H2638" s="589"/>
      <c r="I2638" s="589"/>
      <c r="J2638" s="589"/>
      <c r="K2638" s="589"/>
      <c r="L2638" s="589"/>
      <c r="N2638" s="589"/>
      <c r="O2638" s="589"/>
      <c r="P2638" s="589"/>
      <c r="Q2638" s="589"/>
    </row>
    <row r="2639" customHeight="1" spans="6:17">
      <c r="F2639" s="589"/>
      <c r="G2639" s="589"/>
      <c r="H2639" s="589"/>
      <c r="I2639" s="589"/>
      <c r="J2639" s="589"/>
      <c r="K2639" s="589"/>
      <c r="L2639" s="589"/>
      <c r="N2639" s="589"/>
      <c r="O2639" s="589"/>
      <c r="P2639" s="589"/>
      <c r="Q2639" s="589"/>
    </row>
    <row r="2640" customHeight="1" spans="6:17">
      <c r="F2640" s="589"/>
      <c r="G2640" s="589"/>
      <c r="H2640" s="589"/>
      <c r="I2640" s="589"/>
      <c r="J2640" s="589"/>
      <c r="K2640" s="589"/>
      <c r="L2640" s="589"/>
      <c r="N2640" s="589"/>
      <c r="O2640" s="589"/>
      <c r="P2640" s="589"/>
      <c r="Q2640" s="589"/>
    </row>
    <row r="2641" customHeight="1" spans="6:17">
      <c r="F2641" s="589"/>
      <c r="G2641" s="589"/>
      <c r="H2641" s="589"/>
      <c r="I2641" s="589"/>
      <c r="J2641" s="589"/>
      <c r="K2641" s="589"/>
      <c r="L2641" s="589"/>
      <c r="N2641" s="589"/>
      <c r="O2641" s="589"/>
      <c r="P2641" s="589"/>
      <c r="Q2641" s="589"/>
    </row>
    <row r="2642" customHeight="1" spans="6:17">
      <c r="F2642" s="589"/>
      <c r="G2642" s="589"/>
      <c r="H2642" s="589"/>
      <c r="I2642" s="589"/>
      <c r="J2642" s="589"/>
      <c r="K2642" s="589"/>
      <c r="L2642" s="589"/>
      <c r="N2642" s="589"/>
      <c r="O2642" s="589"/>
      <c r="P2642" s="589"/>
      <c r="Q2642" s="589"/>
    </row>
    <row r="2643" customHeight="1" spans="6:17">
      <c r="F2643" s="589"/>
      <c r="G2643" s="589"/>
      <c r="H2643" s="589"/>
      <c r="I2643" s="589"/>
      <c r="J2643" s="589"/>
      <c r="K2643" s="589"/>
      <c r="L2643" s="589"/>
      <c r="N2643" s="589"/>
      <c r="O2643" s="589"/>
      <c r="P2643" s="589"/>
      <c r="Q2643" s="589"/>
    </row>
    <row r="2644" customHeight="1" spans="6:17">
      <c r="F2644" s="589"/>
      <c r="G2644" s="589"/>
      <c r="H2644" s="589"/>
      <c r="I2644" s="589"/>
      <c r="J2644" s="589"/>
      <c r="K2644" s="589"/>
      <c r="L2644" s="589"/>
      <c r="N2644" s="589"/>
      <c r="O2644" s="589"/>
      <c r="P2644" s="589"/>
      <c r="Q2644" s="589"/>
    </row>
    <row r="2645" customHeight="1" spans="6:17">
      <c r="F2645" s="589"/>
      <c r="G2645" s="589"/>
      <c r="H2645" s="589"/>
      <c r="I2645" s="589"/>
      <c r="J2645" s="589"/>
      <c r="K2645" s="589"/>
      <c r="L2645" s="589"/>
      <c r="N2645" s="589"/>
      <c r="O2645" s="589"/>
      <c r="P2645" s="589"/>
      <c r="Q2645" s="589"/>
    </row>
    <row r="2646" customHeight="1" spans="6:17">
      <c r="F2646" s="589"/>
      <c r="G2646" s="589"/>
      <c r="H2646" s="589"/>
      <c r="I2646" s="589"/>
      <c r="J2646" s="589"/>
      <c r="K2646" s="589"/>
      <c r="L2646" s="589"/>
      <c r="N2646" s="589"/>
      <c r="O2646" s="589"/>
      <c r="P2646" s="589"/>
      <c r="Q2646" s="589"/>
    </row>
    <row r="2647" customHeight="1" spans="6:17">
      <c r="F2647" s="589"/>
      <c r="G2647" s="589"/>
      <c r="H2647" s="589"/>
      <c r="I2647" s="589"/>
      <c r="J2647" s="589"/>
      <c r="K2647" s="589"/>
      <c r="L2647" s="589"/>
      <c r="N2647" s="589"/>
      <c r="O2647" s="589"/>
      <c r="P2647" s="589"/>
      <c r="Q2647" s="589"/>
    </row>
    <row r="2648" customHeight="1" spans="6:17">
      <c r="F2648" s="589"/>
      <c r="G2648" s="589"/>
      <c r="H2648" s="589"/>
      <c r="I2648" s="589"/>
      <c r="J2648" s="589"/>
      <c r="K2648" s="589"/>
      <c r="L2648" s="589"/>
      <c r="N2648" s="589"/>
      <c r="O2648" s="589"/>
      <c r="P2648" s="589"/>
      <c r="Q2648" s="589"/>
    </row>
    <row r="2649" customHeight="1" spans="6:17">
      <c r="F2649" s="589"/>
      <c r="G2649" s="589"/>
      <c r="H2649" s="589"/>
      <c r="I2649" s="589"/>
      <c r="J2649" s="589"/>
      <c r="K2649" s="589"/>
      <c r="L2649" s="589"/>
      <c r="N2649" s="589"/>
      <c r="O2649" s="589"/>
      <c r="P2649" s="589"/>
      <c r="Q2649" s="589"/>
    </row>
    <row r="2650" customHeight="1" spans="6:17">
      <c r="F2650" s="589"/>
      <c r="G2650" s="589"/>
      <c r="H2650" s="589"/>
      <c r="I2650" s="589"/>
      <c r="J2650" s="589"/>
      <c r="K2650" s="589"/>
      <c r="L2650" s="589"/>
      <c r="N2650" s="589"/>
      <c r="O2650" s="589"/>
      <c r="P2650" s="589"/>
      <c r="Q2650" s="589"/>
    </row>
    <row r="2651" customHeight="1" spans="6:17">
      <c r="F2651" s="589"/>
      <c r="G2651" s="589"/>
      <c r="H2651" s="589"/>
      <c r="I2651" s="589"/>
      <c r="J2651" s="589"/>
      <c r="K2651" s="589"/>
      <c r="L2651" s="589"/>
      <c r="N2651" s="589"/>
      <c r="O2651" s="589"/>
      <c r="P2651" s="589"/>
      <c r="Q2651" s="589"/>
    </row>
    <row r="2652" customHeight="1" spans="6:17">
      <c r="F2652" s="589"/>
      <c r="G2652" s="589"/>
      <c r="H2652" s="589"/>
      <c r="I2652" s="589"/>
      <c r="J2652" s="589"/>
      <c r="K2652" s="589"/>
      <c r="L2652" s="589"/>
      <c r="N2652" s="589"/>
      <c r="O2652" s="589"/>
      <c r="P2652" s="589"/>
      <c r="Q2652" s="589"/>
    </row>
    <row r="2653" customHeight="1" spans="6:17">
      <c r="F2653" s="589"/>
      <c r="G2653" s="589"/>
      <c r="H2653" s="589"/>
      <c r="I2653" s="589"/>
      <c r="J2653" s="589"/>
      <c r="K2653" s="589"/>
      <c r="L2653" s="589"/>
      <c r="N2653" s="589"/>
      <c r="O2653" s="589"/>
      <c r="P2653" s="589"/>
      <c r="Q2653" s="589"/>
    </row>
    <row r="2654" customHeight="1" spans="6:17">
      <c r="F2654" s="589"/>
      <c r="G2654" s="589"/>
      <c r="H2654" s="589"/>
      <c r="I2654" s="589"/>
      <c r="J2654" s="589"/>
      <c r="K2654" s="589"/>
      <c r="L2654" s="589"/>
      <c r="N2654" s="589"/>
      <c r="O2654" s="589"/>
      <c r="P2654" s="589"/>
      <c r="Q2654" s="589"/>
    </row>
    <row r="2655" customHeight="1" spans="6:17">
      <c r="F2655" s="589"/>
      <c r="G2655" s="589"/>
      <c r="H2655" s="589"/>
      <c r="I2655" s="589"/>
      <c r="J2655" s="589"/>
      <c r="K2655" s="589"/>
      <c r="L2655" s="589"/>
      <c r="N2655" s="589"/>
      <c r="O2655" s="589"/>
      <c r="P2655" s="589"/>
      <c r="Q2655" s="589"/>
    </row>
    <row r="2656" customHeight="1" spans="6:17">
      <c r="F2656" s="589"/>
      <c r="G2656" s="589"/>
      <c r="H2656" s="589"/>
      <c r="I2656" s="589"/>
      <c r="J2656" s="589"/>
      <c r="K2656" s="589"/>
      <c r="L2656" s="589"/>
      <c r="N2656" s="589"/>
      <c r="O2656" s="589"/>
      <c r="P2656" s="589"/>
      <c r="Q2656" s="589"/>
    </row>
    <row r="2657" customHeight="1" spans="6:17">
      <c r="F2657" s="589"/>
      <c r="G2657" s="589"/>
      <c r="H2657" s="589"/>
      <c r="I2657" s="589"/>
      <c r="J2657" s="589"/>
      <c r="K2657" s="589"/>
      <c r="L2657" s="589"/>
      <c r="N2657" s="589"/>
      <c r="O2657" s="589"/>
      <c r="P2657" s="589"/>
      <c r="Q2657" s="589"/>
    </row>
    <row r="2658" customHeight="1" spans="6:17">
      <c r="F2658" s="589"/>
      <c r="G2658" s="589"/>
      <c r="H2658" s="589"/>
      <c r="I2658" s="589"/>
      <c r="J2658" s="589"/>
      <c r="K2658" s="589"/>
      <c r="L2658" s="589"/>
      <c r="N2658" s="589"/>
      <c r="O2658" s="589"/>
      <c r="P2658" s="589"/>
      <c r="Q2658" s="589"/>
    </row>
    <row r="2659" customHeight="1" spans="6:17">
      <c r="F2659" s="589"/>
      <c r="G2659" s="589"/>
      <c r="H2659" s="589"/>
      <c r="I2659" s="589"/>
      <c r="J2659" s="589"/>
      <c r="K2659" s="589"/>
      <c r="L2659" s="589"/>
      <c r="N2659" s="589"/>
      <c r="O2659" s="589"/>
      <c r="P2659" s="589"/>
      <c r="Q2659" s="589"/>
    </row>
    <row r="2660" customHeight="1" spans="6:17">
      <c r="F2660" s="589"/>
      <c r="G2660" s="589"/>
      <c r="H2660" s="589"/>
      <c r="I2660" s="589"/>
      <c r="J2660" s="589"/>
      <c r="K2660" s="589"/>
      <c r="L2660" s="589"/>
      <c r="N2660" s="589"/>
      <c r="O2660" s="589"/>
      <c r="P2660" s="589"/>
      <c r="Q2660" s="589"/>
    </row>
    <row r="2661" customHeight="1" spans="6:17">
      <c r="F2661" s="589"/>
      <c r="G2661" s="589"/>
      <c r="H2661" s="589"/>
      <c r="I2661" s="589"/>
      <c r="J2661" s="589"/>
      <c r="K2661" s="589"/>
      <c r="L2661" s="589"/>
      <c r="N2661" s="589"/>
      <c r="O2661" s="589"/>
      <c r="P2661" s="589"/>
      <c r="Q2661" s="589"/>
    </row>
    <row r="2662" customHeight="1" spans="6:17">
      <c r="F2662" s="589"/>
      <c r="G2662" s="589"/>
      <c r="H2662" s="589"/>
      <c r="I2662" s="589"/>
      <c r="J2662" s="589"/>
      <c r="K2662" s="589"/>
      <c r="L2662" s="589"/>
      <c r="N2662" s="589"/>
      <c r="O2662" s="589"/>
      <c r="P2662" s="589"/>
      <c r="Q2662" s="589"/>
    </row>
    <row r="2663" customHeight="1" spans="6:17">
      <c r="F2663" s="589"/>
      <c r="G2663" s="589"/>
      <c r="H2663" s="589"/>
      <c r="I2663" s="589"/>
      <c r="J2663" s="589"/>
      <c r="K2663" s="589"/>
      <c r="L2663" s="589"/>
      <c r="N2663" s="589"/>
      <c r="O2663" s="589"/>
      <c r="P2663" s="589"/>
      <c r="Q2663" s="589"/>
    </row>
    <row r="2664" customHeight="1" spans="6:17">
      <c r="F2664" s="589"/>
      <c r="G2664" s="589"/>
      <c r="H2664" s="589"/>
      <c r="I2664" s="589"/>
      <c r="J2664" s="589"/>
      <c r="K2664" s="589"/>
      <c r="L2664" s="589"/>
      <c r="N2664" s="589"/>
      <c r="O2664" s="589"/>
      <c r="P2664" s="589"/>
      <c r="Q2664" s="589"/>
    </row>
    <row r="2665" customHeight="1" spans="6:17">
      <c r="F2665" s="589"/>
      <c r="G2665" s="589"/>
      <c r="H2665" s="589"/>
      <c r="I2665" s="589"/>
      <c r="J2665" s="589"/>
      <c r="K2665" s="589"/>
      <c r="L2665" s="589"/>
      <c r="N2665" s="589"/>
      <c r="O2665" s="589"/>
      <c r="P2665" s="589"/>
      <c r="Q2665" s="589"/>
    </row>
    <row r="2666" customHeight="1" spans="6:17">
      <c r="F2666" s="589"/>
      <c r="G2666" s="589"/>
      <c r="H2666" s="589"/>
      <c r="I2666" s="589"/>
      <c r="J2666" s="589"/>
      <c r="K2666" s="589"/>
      <c r="L2666" s="589"/>
      <c r="N2666" s="589"/>
      <c r="O2666" s="589"/>
      <c r="P2666" s="589"/>
      <c r="Q2666" s="589"/>
    </row>
    <row r="2667" customHeight="1" spans="6:17">
      <c r="F2667" s="589"/>
      <c r="G2667" s="589"/>
      <c r="H2667" s="589"/>
      <c r="I2667" s="589"/>
      <c r="J2667" s="589"/>
      <c r="K2667" s="589"/>
      <c r="L2667" s="589"/>
      <c r="N2667" s="589"/>
      <c r="O2667" s="589"/>
      <c r="P2667" s="589"/>
      <c r="Q2667" s="589"/>
    </row>
    <row r="2668" customHeight="1" spans="6:17">
      <c r="F2668" s="589"/>
      <c r="G2668" s="589"/>
      <c r="H2668" s="589"/>
      <c r="I2668" s="589"/>
      <c r="J2668" s="589"/>
      <c r="K2668" s="589"/>
      <c r="L2668" s="589"/>
      <c r="N2668" s="589"/>
      <c r="O2668" s="589"/>
      <c r="P2668" s="589"/>
      <c r="Q2668" s="589"/>
    </row>
    <row r="2669" customHeight="1" spans="6:17">
      <c r="F2669" s="589"/>
      <c r="G2669" s="589"/>
      <c r="H2669" s="589"/>
      <c r="I2669" s="589"/>
      <c r="J2669" s="589"/>
      <c r="K2669" s="589"/>
      <c r="L2669" s="589"/>
      <c r="N2669" s="589"/>
      <c r="O2669" s="589"/>
      <c r="P2669" s="589"/>
      <c r="Q2669" s="589"/>
    </row>
    <row r="2670" customHeight="1" spans="6:17">
      <c r="F2670" s="589"/>
      <c r="G2670" s="589"/>
      <c r="H2670" s="589"/>
      <c r="I2670" s="589"/>
      <c r="J2670" s="589"/>
      <c r="K2670" s="589"/>
      <c r="L2670" s="589"/>
      <c r="N2670" s="589"/>
      <c r="O2670" s="589"/>
      <c r="P2670" s="589"/>
      <c r="Q2670" s="589"/>
    </row>
    <row r="2671" customHeight="1" spans="6:17">
      <c r="F2671" s="589"/>
      <c r="G2671" s="589"/>
      <c r="H2671" s="589"/>
      <c r="I2671" s="589"/>
      <c r="J2671" s="589"/>
      <c r="K2671" s="589"/>
      <c r="L2671" s="589"/>
      <c r="N2671" s="589"/>
      <c r="O2671" s="589"/>
      <c r="P2671" s="589"/>
      <c r="Q2671" s="589"/>
    </row>
    <row r="2672" customHeight="1" spans="6:17">
      <c r="F2672" s="589"/>
      <c r="G2672" s="589"/>
      <c r="H2672" s="589"/>
      <c r="I2672" s="589"/>
      <c r="J2672" s="589"/>
      <c r="K2672" s="589"/>
      <c r="L2672" s="589"/>
      <c r="N2672" s="589"/>
      <c r="O2672" s="589"/>
      <c r="P2672" s="589"/>
      <c r="Q2672" s="589"/>
    </row>
    <row r="2673" customHeight="1" spans="6:17">
      <c r="F2673" s="589"/>
      <c r="G2673" s="589"/>
      <c r="H2673" s="589"/>
      <c r="I2673" s="589"/>
      <c r="J2673" s="589"/>
      <c r="K2673" s="589"/>
      <c r="L2673" s="589"/>
      <c r="N2673" s="589"/>
      <c r="O2673" s="589"/>
      <c r="P2673" s="589"/>
      <c r="Q2673" s="589"/>
    </row>
    <row r="2674" customHeight="1" spans="6:17">
      <c r="F2674" s="589"/>
      <c r="G2674" s="589"/>
      <c r="H2674" s="589"/>
      <c r="I2674" s="589"/>
      <c r="J2674" s="589"/>
      <c r="K2674" s="589"/>
      <c r="L2674" s="589"/>
      <c r="N2674" s="589"/>
      <c r="O2674" s="589"/>
      <c r="P2674" s="589"/>
      <c r="Q2674" s="589"/>
    </row>
    <row r="2675" customHeight="1" spans="6:17">
      <c r="F2675" s="589"/>
      <c r="G2675" s="589"/>
      <c r="H2675" s="589"/>
      <c r="I2675" s="589"/>
      <c r="J2675" s="589"/>
      <c r="K2675" s="589"/>
      <c r="L2675" s="589"/>
      <c r="N2675" s="589"/>
      <c r="O2675" s="589"/>
      <c r="P2675" s="589"/>
      <c r="Q2675" s="589"/>
    </row>
    <row r="2676" customHeight="1" spans="6:17">
      <c r="F2676" s="589"/>
      <c r="G2676" s="589"/>
      <c r="H2676" s="589"/>
      <c r="I2676" s="589"/>
      <c r="J2676" s="589"/>
      <c r="K2676" s="589"/>
      <c r="L2676" s="589"/>
      <c r="N2676" s="589"/>
      <c r="O2676" s="589"/>
      <c r="P2676" s="589"/>
      <c r="Q2676" s="589"/>
    </row>
    <row r="2677" customHeight="1" spans="6:17">
      <c r="F2677" s="589"/>
      <c r="G2677" s="589"/>
      <c r="H2677" s="589"/>
      <c r="I2677" s="589"/>
      <c r="J2677" s="589"/>
      <c r="K2677" s="589"/>
      <c r="L2677" s="589"/>
      <c r="N2677" s="589"/>
      <c r="O2677" s="589"/>
      <c r="P2677" s="589"/>
      <c r="Q2677" s="589"/>
    </row>
    <row r="2678" customHeight="1" spans="6:17">
      <c r="F2678" s="589"/>
      <c r="G2678" s="589"/>
      <c r="H2678" s="589"/>
      <c r="I2678" s="589"/>
      <c r="J2678" s="589"/>
      <c r="K2678" s="589"/>
      <c r="L2678" s="589"/>
      <c r="N2678" s="589"/>
      <c r="O2678" s="589"/>
      <c r="P2678" s="589"/>
      <c r="Q2678" s="589"/>
    </row>
    <row r="2679" customHeight="1" spans="6:17">
      <c r="F2679" s="589"/>
      <c r="G2679" s="589"/>
      <c r="H2679" s="589"/>
      <c r="I2679" s="589"/>
      <c r="J2679" s="589"/>
      <c r="K2679" s="589"/>
      <c r="L2679" s="589"/>
      <c r="N2679" s="589"/>
      <c r="O2679" s="589"/>
      <c r="P2679" s="589"/>
      <c r="Q2679" s="589"/>
    </row>
    <row r="2680" customHeight="1" spans="6:17">
      <c r="F2680" s="589"/>
      <c r="G2680" s="589"/>
      <c r="H2680" s="589"/>
      <c r="I2680" s="589"/>
      <c r="J2680" s="589"/>
      <c r="K2680" s="589"/>
      <c r="L2680" s="589"/>
      <c r="N2680" s="589"/>
      <c r="O2680" s="589"/>
      <c r="P2680" s="589"/>
      <c r="Q2680" s="589"/>
    </row>
    <row r="2681" customHeight="1" spans="6:17">
      <c r="F2681" s="589"/>
      <c r="G2681" s="589"/>
      <c r="H2681" s="589"/>
      <c r="I2681" s="589"/>
      <c r="J2681" s="589"/>
      <c r="K2681" s="589"/>
      <c r="L2681" s="589"/>
      <c r="N2681" s="589"/>
      <c r="O2681" s="589"/>
      <c r="P2681" s="589"/>
      <c r="Q2681" s="589"/>
    </row>
    <row r="2682" customHeight="1" spans="6:17">
      <c r="F2682" s="589"/>
      <c r="G2682" s="589"/>
      <c r="H2682" s="589"/>
      <c r="I2682" s="589"/>
      <c r="J2682" s="589"/>
      <c r="K2682" s="589"/>
      <c r="L2682" s="589"/>
      <c r="N2682" s="589"/>
      <c r="O2682" s="589"/>
      <c r="P2682" s="589"/>
      <c r="Q2682" s="589"/>
    </row>
    <row r="2683" customHeight="1" spans="6:17">
      <c r="F2683" s="589"/>
      <c r="G2683" s="589"/>
      <c r="H2683" s="589"/>
      <c r="I2683" s="589"/>
      <c r="J2683" s="589"/>
      <c r="K2683" s="589"/>
      <c r="L2683" s="589"/>
      <c r="N2683" s="589"/>
      <c r="O2683" s="589"/>
      <c r="P2683" s="589"/>
      <c r="Q2683" s="589"/>
    </row>
    <row r="2684" customHeight="1" spans="6:17">
      <c r="F2684" s="589"/>
      <c r="G2684" s="589"/>
      <c r="H2684" s="589"/>
      <c r="I2684" s="589"/>
      <c r="J2684" s="589"/>
      <c r="K2684" s="589"/>
      <c r="L2684" s="589"/>
      <c r="N2684" s="589"/>
      <c r="O2684" s="589"/>
      <c r="P2684" s="589"/>
      <c r="Q2684" s="589"/>
    </row>
    <row r="2685" customHeight="1" spans="6:17">
      <c r="F2685" s="589"/>
      <c r="G2685" s="589"/>
      <c r="H2685" s="589"/>
      <c r="I2685" s="589"/>
      <c r="J2685" s="589"/>
      <c r="K2685" s="589"/>
      <c r="L2685" s="589"/>
      <c r="N2685" s="589"/>
      <c r="O2685" s="589"/>
      <c r="P2685" s="589"/>
      <c r="Q2685" s="589"/>
    </row>
    <row r="2686" customHeight="1" spans="6:17">
      <c r="F2686" s="589"/>
      <c r="G2686" s="589"/>
      <c r="H2686" s="589"/>
      <c r="I2686" s="589"/>
      <c r="J2686" s="589"/>
      <c r="K2686" s="589"/>
      <c r="L2686" s="589"/>
      <c r="N2686" s="589"/>
      <c r="O2686" s="589"/>
      <c r="P2686" s="589"/>
      <c r="Q2686" s="589"/>
    </row>
    <row r="2687" customHeight="1" spans="6:17">
      <c r="F2687" s="589"/>
      <c r="G2687" s="589"/>
      <c r="H2687" s="589"/>
      <c r="I2687" s="589"/>
      <c r="J2687" s="589"/>
      <c r="K2687" s="589"/>
      <c r="L2687" s="589"/>
      <c r="N2687" s="589"/>
      <c r="O2687" s="589"/>
      <c r="P2687" s="589"/>
      <c r="Q2687" s="589"/>
    </row>
    <row r="2688" customHeight="1" spans="6:17">
      <c r="F2688" s="589"/>
      <c r="G2688" s="589"/>
      <c r="H2688" s="589"/>
      <c r="I2688" s="589"/>
      <c r="J2688" s="589"/>
      <c r="K2688" s="589"/>
      <c r="L2688" s="589"/>
      <c r="N2688" s="589"/>
      <c r="O2688" s="589"/>
      <c r="P2688" s="589"/>
      <c r="Q2688" s="589"/>
    </row>
    <row r="2689" customHeight="1" spans="6:17">
      <c r="F2689" s="589"/>
      <c r="G2689" s="589"/>
      <c r="H2689" s="589"/>
      <c r="I2689" s="589"/>
      <c r="J2689" s="589"/>
      <c r="K2689" s="589"/>
      <c r="L2689" s="589"/>
      <c r="N2689" s="589"/>
      <c r="O2689" s="589"/>
      <c r="P2689" s="589"/>
      <c r="Q2689" s="589"/>
    </row>
    <row r="2690" customHeight="1" spans="6:17">
      <c r="F2690" s="589"/>
      <c r="G2690" s="589"/>
      <c r="H2690" s="589"/>
      <c r="I2690" s="589"/>
      <c r="J2690" s="589"/>
      <c r="K2690" s="589"/>
      <c r="L2690" s="589"/>
      <c r="N2690" s="589"/>
      <c r="O2690" s="589"/>
      <c r="P2690" s="589"/>
      <c r="Q2690" s="589"/>
    </row>
    <row r="2691" customHeight="1" spans="6:17">
      <c r="F2691" s="589"/>
      <c r="G2691" s="589"/>
      <c r="H2691" s="589"/>
      <c r="I2691" s="589"/>
      <c r="J2691" s="589"/>
      <c r="K2691" s="589"/>
      <c r="L2691" s="589"/>
      <c r="N2691" s="589"/>
      <c r="O2691" s="589"/>
      <c r="P2691" s="589"/>
      <c r="Q2691" s="589"/>
    </row>
    <row r="2692" customHeight="1" spans="6:17">
      <c r="F2692" s="589"/>
      <c r="G2692" s="589"/>
      <c r="H2692" s="589"/>
      <c r="I2692" s="589"/>
      <c r="J2692" s="589"/>
      <c r="K2692" s="589"/>
      <c r="L2692" s="589"/>
      <c r="N2692" s="589"/>
      <c r="O2692" s="589"/>
      <c r="P2692" s="589"/>
      <c r="Q2692" s="589"/>
    </row>
    <row r="2693" customHeight="1" spans="6:17">
      <c r="F2693" s="589"/>
      <c r="G2693" s="589"/>
      <c r="H2693" s="589"/>
      <c r="I2693" s="589"/>
      <c r="J2693" s="589"/>
      <c r="K2693" s="589"/>
      <c r="L2693" s="589"/>
      <c r="N2693" s="589"/>
      <c r="O2693" s="589"/>
      <c r="P2693" s="589"/>
      <c r="Q2693" s="589"/>
    </row>
    <row r="2694" customHeight="1" spans="6:17">
      <c r="F2694" s="589"/>
      <c r="G2694" s="589"/>
      <c r="H2694" s="589"/>
      <c r="I2694" s="589"/>
      <c r="J2694" s="589"/>
      <c r="K2694" s="589"/>
      <c r="L2694" s="589"/>
      <c r="N2694" s="589"/>
      <c r="O2694" s="589"/>
      <c r="P2694" s="589"/>
      <c r="Q2694" s="589"/>
    </row>
    <row r="2695" customHeight="1" spans="6:17">
      <c r="F2695" s="589"/>
      <c r="G2695" s="589"/>
      <c r="H2695" s="589"/>
      <c r="I2695" s="589"/>
      <c r="J2695" s="589"/>
      <c r="K2695" s="589"/>
      <c r="L2695" s="589"/>
      <c r="N2695" s="589"/>
      <c r="O2695" s="589"/>
      <c r="P2695" s="589"/>
      <c r="Q2695" s="589"/>
    </row>
    <row r="2696" customHeight="1" spans="6:17">
      <c r="F2696" s="589"/>
      <c r="G2696" s="589"/>
      <c r="H2696" s="589"/>
      <c r="I2696" s="589"/>
      <c r="J2696" s="589"/>
      <c r="K2696" s="589"/>
      <c r="L2696" s="589"/>
      <c r="N2696" s="589"/>
      <c r="O2696" s="589"/>
      <c r="P2696" s="589"/>
      <c r="Q2696" s="589"/>
    </row>
    <row r="2697" customHeight="1" spans="6:17">
      <c r="F2697" s="589"/>
      <c r="G2697" s="589"/>
      <c r="H2697" s="589"/>
      <c r="I2697" s="589"/>
      <c r="J2697" s="589"/>
      <c r="K2697" s="589"/>
      <c r="L2697" s="589"/>
      <c r="N2697" s="589"/>
      <c r="O2697" s="589"/>
      <c r="P2697" s="589"/>
      <c r="Q2697" s="589"/>
    </row>
    <row r="2698" customHeight="1" spans="6:17">
      <c r="F2698" s="589"/>
      <c r="G2698" s="589"/>
      <c r="H2698" s="589"/>
      <c r="I2698" s="589"/>
      <c r="J2698" s="589"/>
      <c r="K2698" s="589"/>
      <c r="L2698" s="589"/>
      <c r="N2698" s="589"/>
      <c r="O2698" s="589"/>
      <c r="P2698" s="589"/>
      <c r="Q2698" s="589"/>
    </row>
    <row r="2699" customHeight="1" spans="6:17">
      <c r="F2699" s="589"/>
      <c r="G2699" s="589"/>
      <c r="H2699" s="589"/>
      <c r="I2699" s="589"/>
      <c r="J2699" s="589"/>
      <c r="K2699" s="589"/>
      <c r="L2699" s="589"/>
      <c r="N2699" s="589"/>
      <c r="O2699" s="589"/>
      <c r="P2699" s="589"/>
      <c r="Q2699" s="589"/>
    </row>
    <row r="2700" customHeight="1" spans="6:17">
      <c r="F2700" s="589"/>
      <c r="G2700" s="589"/>
      <c r="H2700" s="589"/>
      <c r="I2700" s="589"/>
      <c r="J2700" s="589"/>
      <c r="K2700" s="589"/>
      <c r="L2700" s="589"/>
      <c r="N2700" s="589"/>
      <c r="O2700" s="589"/>
      <c r="P2700" s="589"/>
      <c r="Q2700" s="589"/>
    </row>
    <row r="2701" customHeight="1" spans="6:17">
      <c r="F2701" s="589"/>
      <c r="G2701" s="589"/>
      <c r="H2701" s="589"/>
      <c r="I2701" s="589"/>
      <c r="J2701" s="589"/>
      <c r="K2701" s="589"/>
      <c r="L2701" s="589"/>
      <c r="N2701" s="589"/>
      <c r="O2701" s="589"/>
      <c r="P2701" s="589"/>
      <c r="Q2701" s="589"/>
    </row>
    <row r="2702" customHeight="1" spans="6:17">
      <c r="F2702" s="589"/>
      <c r="G2702" s="589"/>
      <c r="H2702" s="589"/>
      <c r="I2702" s="589"/>
      <c r="J2702" s="589"/>
      <c r="K2702" s="589"/>
      <c r="L2702" s="589"/>
      <c r="N2702" s="589"/>
      <c r="O2702" s="589"/>
      <c r="P2702" s="589"/>
      <c r="Q2702" s="589"/>
    </row>
    <row r="2703" customHeight="1" spans="6:17">
      <c r="F2703" s="589"/>
      <c r="G2703" s="589"/>
      <c r="H2703" s="589"/>
      <c r="I2703" s="589"/>
      <c r="J2703" s="589"/>
      <c r="K2703" s="589"/>
      <c r="L2703" s="589"/>
      <c r="N2703" s="589"/>
      <c r="O2703" s="589"/>
      <c r="P2703" s="589"/>
      <c r="Q2703" s="589"/>
    </row>
    <row r="2704" customHeight="1" spans="6:17">
      <c r="F2704" s="589"/>
      <c r="G2704" s="589"/>
      <c r="H2704" s="589"/>
      <c r="I2704" s="589"/>
      <c r="J2704" s="589"/>
      <c r="K2704" s="589"/>
      <c r="L2704" s="589"/>
      <c r="N2704" s="589"/>
      <c r="O2704" s="589"/>
      <c r="P2704" s="589"/>
      <c r="Q2704" s="589"/>
    </row>
    <row r="2705" customHeight="1" spans="6:17">
      <c r="F2705" s="589"/>
      <c r="G2705" s="589"/>
      <c r="H2705" s="589"/>
      <c r="I2705" s="589"/>
      <c r="J2705" s="589"/>
      <c r="K2705" s="589"/>
      <c r="L2705" s="589"/>
      <c r="N2705" s="589"/>
      <c r="O2705" s="589"/>
      <c r="P2705" s="589"/>
      <c r="Q2705" s="589"/>
    </row>
    <row r="2706" customHeight="1" spans="6:17">
      <c r="F2706" s="589"/>
      <c r="G2706" s="589"/>
      <c r="H2706" s="589"/>
      <c r="I2706" s="589"/>
      <c r="J2706" s="589"/>
      <c r="K2706" s="589"/>
      <c r="L2706" s="589"/>
      <c r="N2706" s="589"/>
      <c r="O2706" s="589"/>
      <c r="P2706" s="589"/>
      <c r="Q2706" s="589"/>
    </row>
    <row r="2707" customHeight="1" spans="6:17">
      <c r="F2707" s="589"/>
      <c r="G2707" s="589"/>
      <c r="H2707" s="589"/>
      <c r="I2707" s="589"/>
      <c r="J2707" s="589"/>
      <c r="K2707" s="589"/>
      <c r="L2707" s="589"/>
      <c r="N2707" s="589"/>
      <c r="O2707" s="589"/>
      <c r="P2707" s="589"/>
      <c r="Q2707" s="589"/>
    </row>
    <row r="2708" customHeight="1" spans="6:17">
      <c r="F2708" s="589"/>
      <c r="G2708" s="589"/>
      <c r="H2708" s="589"/>
      <c r="I2708" s="589"/>
      <c r="J2708" s="589"/>
      <c r="K2708" s="589"/>
      <c r="L2708" s="589"/>
      <c r="N2708" s="589"/>
      <c r="O2708" s="589"/>
      <c r="P2708" s="589"/>
      <c r="Q2708" s="589"/>
    </row>
    <row r="2709" customHeight="1" spans="6:17">
      <c r="F2709" s="589"/>
      <c r="G2709" s="589"/>
      <c r="H2709" s="589"/>
      <c r="I2709" s="589"/>
      <c r="J2709" s="589"/>
      <c r="K2709" s="589"/>
      <c r="L2709" s="589"/>
      <c r="N2709" s="589"/>
      <c r="O2709" s="589"/>
      <c r="P2709" s="589"/>
      <c r="Q2709" s="589"/>
    </row>
    <row r="2710" customHeight="1" spans="6:17">
      <c r="F2710" s="589"/>
      <c r="G2710" s="589"/>
      <c r="H2710" s="589"/>
      <c r="I2710" s="589"/>
      <c r="J2710" s="589"/>
      <c r="K2710" s="589"/>
      <c r="L2710" s="589"/>
      <c r="N2710" s="589"/>
      <c r="O2710" s="589"/>
      <c r="P2710" s="589"/>
      <c r="Q2710" s="589"/>
    </row>
    <row r="2711" customHeight="1" spans="6:17">
      <c r="F2711" s="589"/>
      <c r="G2711" s="589"/>
      <c r="H2711" s="589"/>
      <c r="I2711" s="589"/>
      <c r="J2711" s="589"/>
      <c r="K2711" s="589"/>
      <c r="L2711" s="589"/>
      <c r="N2711" s="589"/>
      <c r="O2711" s="589"/>
      <c r="P2711" s="589"/>
      <c r="Q2711" s="589"/>
    </row>
    <row r="2712" customHeight="1" spans="6:17">
      <c r="F2712" s="589"/>
      <c r="G2712" s="589"/>
      <c r="H2712" s="589"/>
      <c r="I2712" s="589"/>
      <c r="J2712" s="589"/>
      <c r="K2712" s="589"/>
      <c r="L2712" s="589"/>
      <c r="N2712" s="589"/>
      <c r="O2712" s="589"/>
      <c r="P2712" s="589"/>
      <c r="Q2712" s="589"/>
    </row>
    <row r="2713" customHeight="1" spans="6:17">
      <c r="F2713" s="589"/>
      <c r="G2713" s="589"/>
      <c r="H2713" s="589"/>
      <c r="I2713" s="589"/>
      <c r="J2713" s="589"/>
      <c r="K2713" s="589"/>
      <c r="L2713" s="589"/>
      <c r="N2713" s="589"/>
      <c r="O2713" s="589"/>
      <c r="P2713" s="589"/>
      <c r="Q2713" s="589"/>
    </row>
    <row r="2714" customHeight="1" spans="6:17">
      <c r="F2714" s="589"/>
      <c r="G2714" s="589"/>
      <c r="H2714" s="589"/>
      <c r="I2714" s="589"/>
      <c r="J2714" s="589"/>
      <c r="K2714" s="589"/>
      <c r="L2714" s="589"/>
      <c r="N2714" s="589"/>
      <c r="O2714" s="589"/>
      <c r="P2714" s="589"/>
      <c r="Q2714" s="589"/>
    </row>
    <row r="2715" customHeight="1" spans="6:17">
      <c r="F2715" s="589"/>
      <c r="G2715" s="589"/>
      <c r="H2715" s="589"/>
      <c r="I2715" s="589"/>
      <c r="J2715" s="589"/>
      <c r="K2715" s="589"/>
      <c r="L2715" s="589"/>
      <c r="N2715" s="589"/>
      <c r="O2715" s="589"/>
      <c r="P2715" s="589"/>
      <c r="Q2715" s="589"/>
    </row>
    <row r="2716" customHeight="1" spans="6:17">
      <c r="F2716" s="589"/>
      <c r="G2716" s="589"/>
      <c r="H2716" s="589"/>
      <c r="I2716" s="589"/>
      <c r="J2716" s="589"/>
      <c r="K2716" s="589"/>
      <c r="L2716" s="589"/>
      <c r="N2716" s="589"/>
      <c r="O2716" s="589"/>
      <c r="P2716" s="589"/>
      <c r="Q2716" s="589"/>
    </row>
    <row r="2717" customHeight="1" spans="6:17">
      <c r="F2717" s="589"/>
      <c r="G2717" s="589"/>
      <c r="H2717" s="589"/>
      <c r="I2717" s="589"/>
      <c r="J2717" s="589"/>
      <c r="K2717" s="589"/>
      <c r="L2717" s="589"/>
      <c r="N2717" s="589"/>
      <c r="O2717" s="589"/>
      <c r="P2717" s="589"/>
      <c r="Q2717" s="589"/>
    </row>
    <row r="2718" customHeight="1" spans="6:17">
      <c r="F2718" s="589"/>
      <c r="G2718" s="589"/>
      <c r="H2718" s="589"/>
      <c r="I2718" s="589"/>
      <c r="J2718" s="589"/>
      <c r="K2718" s="589"/>
      <c r="L2718" s="589"/>
      <c r="N2718" s="589"/>
      <c r="O2718" s="589"/>
      <c r="P2718" s="589"/>
      <c r="Q2718" s="589"/>
    </row>
    <row r="2719" customHeight="1" spans="6:17">
      <c r="F2719" s="589"/>
      <c r="G2719" s="589"/>
      <c r="H2719" s="589"/>
      <c r="I2719" s="589"/>
      <c r="J2719" s="589"/>
      <c r="K2719" s="589"/>
      <c r="L2719" s="589"/>
      <c r="N2719" s="589"/>
      <c r="O2719" s="589"/>
      <c r="P2719" s="589"/>
      <c r="Q2719" s="589"/>
    </row>
    <row r="2720" customHeight="1" spans="6:17">
      <c r="F2720" s="589"/>
      <c r="G2720" s="589"/>
      <c r="H2720" s="589"/>
      <c r="I2720" s="589"/>
      <c r="J2720" s="589"/>
      <c r="K2720" s="589"/>
      <c r="L2720" s="589"/>
      <c r="N2720" s="589"/>
      <c r="O2720" s="589"/>
      <c r="P2720" s="589"/>
      <c r="Q2720" s="589"/>
    </row>
    <row r="2721" customHeight="1" spans="6:17">
      <c r="F2721" s="589"/>
      <c r="G2721" s="589"/>
      <c r="H2721" s="589"/>
      <c r="I2721" s="589"/>
      <c r="J2721" s="589"/>
      <c r="K2721" s="589"/>
      <c r="L2721" s="589"/>
      <c r="N2721" s="589"/>
      <c r="O2721" s="589"/>
      <c r="P2721" s="589"/>
      <c r="Q2721" s="589"/>
    </row>
    <row r="2722" customHeight="1" spans="6:17">
      <c r="F2722" s="589"/>
      <c r="G2722" s="589"/>
      <c r="H2722" s="589"/>
      <c r="I2722" s="589"/>
      <c r="J2722" s="589"/>
      <c r="K2722" s="589"/>
      <c r="L2722" s="589"/>
      <c r="N2722" s="589"/>
      <c r="O2722" s="589"/>
      <c r="P2722" s="589"/>
      <c r="Q2722" s="589"/>
    </row>
    <row r="2723" customHeight="1" spans="6:17">
      <c r="F2723" s="589"/>
      <c r="G2723" s="589"/>
      <c r="H2723" s="589"/>
      <c r="I2723" s="589"/>
      <c r="J2723" s="589"/>
      <c r="K2723" s="589"/>
      <c r="L2723" s="589"/>
      <c r="N2723" s="589"/>
      <c r="O2723" s="589"/>
      <c r="P2723" s="589"/>
      <c r="Q2723" s="589"/>
    </row>
    <row r="2724" customHeight="1" spans="6:17">
      <c r="F2724" s="589"/>
      <c r="G2724" s="589"/>
      <c r="H2724" s="589"/>
      <c r="I2724" s="589"/>
      <c r="J2724" s="589"/>
      <c r="K2724" s="589"/>
      <c r="L2724" s="589"/>
      <c r="N2724" s="589"/>
      <c r="O2724" s="589"/>
      <c r="P2724" s="589"/>
      <c r="Q2724" s="589"/>
    </row>
    <row r="2725" customHeight="1" spans="6:17">
      <c r="F2725" s="589"/>
      <c r="G2725" s="589"/>
      <c r="H2725" s="589"/>
      <c r="I2725" s="589"/>
      <c r="J2725" s="589"/>
      <c r="K2725" s="589"/>
      <c r="L2725" s="589"/>
      <c r="N2725" s="589"/>
      <c r="O2725" s="589"/>
      <c r="P2725" s="589"/>
      <c r="Q2725" s="589"/>
    </row>
    <row r="2726" customHeight="1" spans="6:17">
      <c r="F2726" s="589"/>
      <c r="G2726" s="589"/>
      <c r="H2726" s="589"/>
      <c r="I2726" s="589"/>
      <c r="J2726" s="589"/>
      <c r="K2726" s="589"/>
      <c r="L2726" s="589"/>
      <c r="N2726" s="589"/>
      <c r="O2726" s="589"/>
      <c r="P2726" s="589"/>
      <c r="Q2726" s="589"/>
    </row>
    <row r="2727" customHeight="1" spans="6:17">
      <c r="F2727" s="589"/>
      <c r="G2727" s="589"/>
      <c r="H2727" s="589"/>
      <c r="I2727" s="589"/>
      <c r="J2727" s="589"/>
      <c r="K2727" s="589"/>
      <c r="L2727" s="589"/>
      <c r="N2727" s="589"/>
      <c r="O2727" s="589"/>
      <c r="P2727" s="589"/>
      <c r="Q2727" s="589"/>
    </row>
    <row r="2728" customHeight="1" spans="6:17">
      <c r="F2728" s="589"/>
      <c r="G2728" s="589"/>
      <c r="H2728" s="589"/>
      <c r="I2728" s="589"/>
      <c r="J2728" s="589"/>
      <c r="K2728" s="589"/>
      <c r="L2728" s="589"/>
      <c r="N2728" s="589"/>
      <c r="O2728" s="589"/>
      <c r="P2728" s="589"/>
      <c r="Q2728" s="589"/>
    </row>
    <row r="2729" customHeight="1" spans="6:17">
      <c r="F2729" s="589"/>
      <c r="G2729" s="589"/>
      <c r="H2729" s="589"/>
      <c r="I2729" s="589"/>
      <c r="J2729" s="589"/>
      <c r="K2729" s="589"/>
      <c r="L2729" s="589"/>
      <c r="N2729" s="589"/>
      <c r="O2729" s="589"/>
      <c r="P2729" s="589"/>
      <c r="Q2729" s="589"/>
    </row>
    <row r="2730" customHeight="1" spans="6:17">
      <c r="F2730" s="589"/>
      <c r="G2730" s="589"/>
      <c r="H2730" s="589"/>
      <c r="I2730" s="589"/>
      <c r="J2730" s="589"/>
      <c r="K2730" s="589"/>
      <c r="L2730" s="589"/>
      <c r="N2730" s="589"/>
      <c r="O2730" s="589"/>
      <c r="P2730" s="589"/>
      <c r="Q2730" s="589"/>
    </row>
    <row r="2731" customHeight="1" spans="6:17">
      <c r="F2731" s="589"/>
      <c r="G2731" s="589"/>
      <c r="H2731" s="589"/>
      <c r="I2731" s="589"/>
      <c r="J2731" s="589"/>
      <c r="K2731" s="589"/>
      <c r="L2731" s="589"/>
      <c r="N2731" s="589"/>
      <c r="O2731" s="589"/>
      <c r="P2731" s="589"/>
      <c r="Q2731" s="589"/>
    </row>
    <row r="2732" customHeight="1" spans="6:17">
      <c r="F2732" s="589"/>
      <c r="G2732" s="589"/>
      <c r="H2732" s="589"/>
      <c r="I2732" s="589"/>
      <c r="J2732" s="589"/>
      <c r="K2732" s="589"/>
      <c r="L2732" s="589"/>
      <c r="N2732" s="589"/>
      <c r="O2732" s="589"/>
      <c r="P2732" s="589"/>
      <c r="Q2732" s="589"/>
    </row>
    <row r="2733" customHeight="1" spans="6:17">
      <c r="F2733" s="589"/>
      <c r="G2733" s="589"/>
      <c r="H2733" s="589"/>
      <c r="I2733" s="589"/>
      <c r="J2733" s="589"/>
      <c r="K2733" s="589"/>
      <c r="L2733" s="589"/>
      <c r="N2733" s="589"/>
      <c r="O2733" s="589"/>
      <c r="P2733" s="589"/>
      <c r="Q2733" s="589"/>
    </row>
    <row r="2734" customHeight="1" spans="6:17">
      <c r="F2734" s="589"/>
      <c r="G2734" s="589"/>
      <c r="H2734" s="589"/>
      <c r="I2734" s="589"/>
      <c r="J2734" s="589"/>
      <c r="K2734" s="589"/>
      <c r="L2734" s="589"/>
      <c r="N2734" s="589"/>
      <c r="O2734" s="589"/>
      <c r="P2734" s="589"/>
      <c r="Q2734" s="589"/>
    </row>
    <row r="2735" customHeight="1" spans="6:17">
      <c r="F2735" s="589"/>
      <c r="G2735" s="589"/>
      <c r="H2735" s="589"/>
      <c r="I2735" s="589"/>
      <c r="J2735" s="589"/>
      <c r="K2735" s="589"/>
      <c r="L2735" s="589"/>
      <c r="N2735" s="589"/>
      <c r="O2735" s="589"/>
      <c r="P2735" s="589"/>
      <c r="Q2735" s="589"/>
    </row>
    <row r="2736" customHeight="1" spans="6:17">
      <c r="F2736" s="589"/>
      <c r="G2736" s="589"/>
      <c r="H2736" s="589"/>
      <c r="I2736" s="589"/>
      <c r="J2736" s="589"/>
      <c r="K2736" s="589"/>
      <c r="L2736" s="589"/>
      <c r="N2736" s="589"/>
      <c r="O2736" s="589"/>
      <c r="P2736" s="589"/>
      <c r="Q2736" s="589"/>
    </row>
    <row r="2737" customHeight="1" spans="6:17">
      <c r="F2737" s="589"/>
      <c r="G2737" s="589"/>
      <c r="H2737" s="589"/>
      <c r="I2737" s="589"/>
      <c r="J2737" s="589"/>
      <c r="K2737" s="589"/>
      <c r="L2737" s="589"/>
      <c r="N2737" s="589"/>
      <c r="O2737" s="589"/>
      <c r="P2737" s="589"/>
      <c r="Q2737" s="589"/>
    </row>
    <row r="2738" customHeight="1" spans="6:17">
      <c r="F2738" s="589"/>
      <c r="G2738" s="589"/>
      <c r="H2738" s="589"/>
      <c r="I2738" s="589"/>
      <c r="J2738" s="589"/>
      <c r="K2738" s="589"/>
      <c r="L2738" s="589"/>
      <c r="N2738" s="589"/>
      <c r="O2738" s="589"/>
      <c r="P2738" s="589"/>
      <c r="Q2738" s="589"/>
    </row>
    <row r="2739" customHeight="1" spans="6:17">
      <c r="F2739" s="589"/>
      <c r="G2739" s="589"/>
      <c r="H2739" s="589"/>
      <c r="I2739" s="589"/>
      <c r="J2739" s="589"/>
      <c r="K2739" s="589"/>
      <c r="L2739" s="589"/>
      <c r="N2739" s="589"/>
      <c r="O2739" s="589"/>
      <c r="P2739" s="589"/>
      <c r="Q2739" s="589"/>
    </row>
    <row r="2740" customHeight="1" spans="6:17">
      <c r="F2740" s="589"/>
      <c r="G2740" s="589"/>
      <c r="H2740" s="589"/>
      <c r="I2740" s="589"/>
      <c r="J2740" s="589"/>
      <c r="K2740" s="589"/>
      <c r="L2740" s="589"/>
      <c r="N2740" s="589"/>
      <c r="O2740" s="589"/>
      <c r="P2740" s="589"/>
      <c r="Q2740" s="589"/>
    </row>
    <row r="2741" customHeight="1" spans="6:17">
      <c r="F2741" s="589"/>
      <c r="G2741" s="589"/>
      <c r="H2741" s="589"/>
      <c r="I2741" s="589"/>
      <c r="J2741" s="589"/>
      <c r="K2741" s="589"/>
      <c r="L2741" s="589"/>
      <c r="N2741" s="589"/>
      <c r="O2741" s="589"/>
      <c r="P2741" s="589"/>
      <c r="Q2741" s="589"/>
    </row>
    <row r="2742" customHeight="1" spans="6:17">
      <c r="F2742" s="589"/>
      <c r="G2742" s="589"/>
      <c r="H2742" s="589"/>
      <c r="I2742" s="589"/>
      <c r="J2742" s="589"/>
      <c r="K2742" s="589"/>
      <c r="L2742" s="589"/>
      <c r="N2742" s="589"/>
      <c r="O2742" s="589"/>
      <c r="P2742" s="589"/>
      <c r="Q2742" s="589"/>
    </row>
    <row r="2743" customHeight="1" spans="6:17">
      <c r="F2743" s="589"/>
      <c r="G2743" s="589"/>
      <c r="H2743" s="589"/>
      <c r="I2743" s="589"/>
      <c r="J2743" s="589"/>
      <c r="K2743" s="589"/>
      <c r="L2743" s="589"/>
      <c r="N2743" s="589"/>
      <c r="O2743" s="589"/>
      <c r="P2743" s="589"/>
      <c r="Q2743" s="589"/>
    </row>
    <row r="2744" customHeight="1" spans="6:17">
      <c r="F2744" s="589"/>
      <c r="G2744" s="589"/>
      <c r="H2744" s="589"/>
      <c r="I2744" s="589"/>
      <c r="J2744" s="589"/>
      <c r="K2744" s="589"/>
      <c r="L2744" s="589"/>
      <c r="N2744" s="589"/>
      <c r="O2744" s="589"/>
      <c r="P2744" s="589"/>
      <c r="Q2744" s="589"/>
    </row>
    <row r="2745" customHeight="1" spans="6:17">
      <c r="F2745" s="589"/>
      <c r="G2745" s="589"/>
      <c r="H2745" s="589"/>
      <c r="I2745" s="589"/>
      <c r="J2745" s="589"/>
      <c r="K2745" s="589"/>
      <c r="L2745" s="589"/>
      <c r="N2745" s="589"/>
      <c r="O2745" s="589"/>
      <c r="P2745" s="589"/>
      <c r="Q2745" s="589"/>
    </row>
    <row r="2746" customHeight="1" spans="6:17">
      <c r="F2746" s="589"/>
      <c r="G2746" s="589"/>
      <c r="H2746" s="589"/>
      <c r="I2746" s="589"/>
      <c r="J2746" s="589"/>
      <c r="K2746" s="589"/>
      <c r="L2746" s="589"/>
      <c r="N2746" s="589"/>
      <c r="O2746" s="589"/>
      <c r="P2746" s="589"/>
      <c r="Q2746" s="589"/>
    </row>
    <row r="2747" customHeight="1" spans="6:17">
      <c r="F2747" s="589"/>
      <c r="G2747" s="589"/>
      <c r="H2747" s="589"/>
      <c r="I2747" s="589"/>
      <c r="J2747" s="589"/>
      <c r="K2747" s="589"/>
      <c r="L2747" s="589"/>
      <c r="N2747" s="589"/>
      <c r="O2747" s="589"/>
      <c r="P2747" s="589"/>
      <c r="Q2747" s="589"/>
    </row>
    <row r="2748" customHeight="1" spans="6:17">
      <c r="F2748" s="589"/>
      <c r="G2748" s="589"/>
      <c r="H2748" s="589"/>
      <c r="I2748" s="589"/>
      <c r="J2748" s="589"/>
      <c r="K2748" s="589"/>
      <c r="L2748" s="589"/>
      <c r="N2748" s="589"/>
      <c r="O2748" s="589"/>
      <c r="P2748" s="589"/>
      <c r="Q2748" s="589"/>
    </row>
    <row r="2749" customHeight="1" spans="6:17">
      <c r="F2749" s="589"/>
      <c r="G2749" s="589"/>
      <c r="H2749" s="589"/>
      <c r="I2749" s="589"/>
      <c r="J2749" s="589"/>
      <c r="K2749" s="589"/>
      <c r="L2749" s="589"/>
      <c r="N2749" s="589"/>
      <c r="O2749" s="589"/>
      <c r="P2749" s="589"/>
      <c r="Q2749" s="589"/>
    </row>
    <row r="2750" customHeight="1" spans="6:17">
      <c r="F2750" s="589"/>
      <c r="G2750" s="589"/>
      <c r="H2750" s="589"/>
      <c r="I2750" s="589"/>
      <c r="J2750" s="589"/>
      <c r="K2750" s="589"/>
      <c r="L2750" s="589"/>
      <c r="N2750" s="589"/>
      <c r="O2750" s="589"/>
      <c r="P2750" s="589"/>
      <c r="Q2750" s="589"/>
    </row>
    <row r="2751" customHeight="1" spans="6:17">
      <c r="F2751" s="589"/>
      <c r="G2751" s="589"/>
      <c r="H2751" s="589"/>
      <c r="I2751" s="589"/>
      <c r="J2751" s="589"/>
      <c r="K2751" s="589"/>
      <c r="L2751" s="589"/>
      <c r="N2751" s="589"/>
      <c r="O2751" s="589"/>
      <c r="P2751" s="589"/>
      <c r="Q2751" s="589"/>
    </row>
    <row r="2752" customHeight="1" spans="6:17">
      <c r="F2752" s="589"/>
      <c r="G2752" s="589"/>
      <c r="H2752" s="589"/>
      <c r="I2752" s="589"/>
      <c r="J2752" s="589"/>
      <c r="K2752" s="589"/>
      <c r="L2752" s="589"/>
      <c r="N2752" s="589"/>
      <c r="O2752" s="589"/>
      <c r="P2752" s="589"/>
      <c r="Q2752" s="589"/>
    </row>
    <row r="2753" customHeight="1" spans="6:17">
      <c r="F2753" s="589"/>
      <c r="G2753" s="589"/>
      <c r="H2753" s="589"/>
      <c r="I2753" s="589"/>
      <c r="J2753" s="589"/>
      <c r="K2753" s="589"/>
      <c r="L2753" s="589"/>
      <c r="N2753" s="589"/>
      <c r="O2753" s="589"/>
      <c r="P2753" s="589"/>
      <c r="Q2753" s="589"/>
    </row>
    <row r="2754" customHeight="1" spans="6:17">
      <c r="F2754" s="589"/>
      <c r="G2754" s="589"/>
      <c r="H2754" s="589"/>
      <c r="I2754" s="589"/>
      <c r="J2754" s="589"/>
      <c r="K2754" s="589"/>
      <c r="L2754" s="589"/>
      <c r="N2754" s="589"/>
      <c r="O2754" s="589"/>
      <c r="P2754" s="589"/>
      <c r="Q2754" s="589"/>
    </row>
    <row r="2755" customHeight="1" spans="6:17">
      <c r="F2755" s="589"/>
      <c r="G2755" s="589"/>
      <c r="H2755" s="589"/>
      <c r="I2755" s="589"/>
      <c r="J2755" s="589"/>
      <c r="K2755" s="589"/>
      <c r="L2755" s="589"/>
      <c r="N2755" s="589"/>
      <c r="O2755" s="589"/>
      <c r="P2755" s="589"/>
      <c r="Q2755" s="589"/>
    </row>
    <row r="2756" customHeight="1" spans="6:17">
      <c r="F2756" s="589"/>
      <c r="G2756" s="589"/>
      <c r="H2756" s="589"/>
      <c r="I2756" s="589"/>
      <c r="J2756" s="589"/>
      <c r="K2756" s="589"/>
      <c r="L2756" s="589"/>
      <c r="N2756" s="589"/>
      <c r="O2756" s="589"/>
      <c r="P2756" s="589"/>
      <c r="Q2756" s="589"/>
    </row>
    <row r="2757" customHeight="1" spans="6:17">
      <c r="F2757" s="589"/>
      <c r="G2757" s="589"/>
      <c r="H2757" s="589"/>
      <c r="I2757" s="589"/>
      <c r="J2757" s="589"/>
      <c r="K2757" s="589"/>
      <c r="L2757" s="589"/>
      <c r="N2757" s="589"/>
      <c r="O2757" s="589"/>
      <c r="P2757" s="589"/>
      <c r="Q2757" s="589"/>
    </row>
    <row r="2758" customHeight="1" spans="6:17">
      <c r="F2758" s="589"/>
      <c r="G2758" s="589"/>
      <c r="H2758" s="589"/>
      <c r="I2758" s="589"/>
      <c r="J2758" s="589"/>
      <c r="K2758" s="589"/>
      <c r="L2758" s="589"/>
      <c r="N2758" s="589"/>
      <c r="O2758" s="589"/>
      <c r="P2758" s="589"/>
      <c r="Q2758" s="589"/>
    </row>
    <row r="2759" customHeight="1" spans="6:17">
      <c r="F2759" s="589"/>
      <c r="G2759" s="589"/>
      <c r="H2759" s="589"/>
      <c r="I2759" s="589"/>
      <c r="J2759" s="589"/>
      <c r="K2759" s="589"/>
      <c r="L2759" s="589"/>
      <c r="N2759" s="589"/>
      <c r="O2759" s="589"/>
      <c r="P2759" s="589"/>
      <c r="Q2759" s="589"/>
    </row>
    <row r="2760" customHeight="1" spans="6:17">
      <c r="F2760" s="589"/>
      <c r="G2760" s="589"/>
      <c r="H2760" s="589"/>
      <c r="I2760" s="589"/>
      <c r="J2760" s="589"/>
      <c r="K2760" s="589"/>
      <c r="L2760" s="589"/>
      <c r="N2760" s="589"/>
      <c r="O2760" s="589"/>
      <c r="P2760" s="589"/>
      <c r="Q2760" s="589"/>
    </row>
    <row r="2761" customHeight="1" spans="6:17">
      <c r="F2761" s="589"/>
      <c r="G2761" s="589"/>
      <c r="H2761" s="589"/>
      <c r="I2761" s="589"/>
      <c r="J2761" s="589"/>
      <c r="K2761" s="589"/>
      <c r="L2761" s="589"/>
      <c r="N2761" s="589"/>
      <c r="O2761" s="589"/>
      <c r="P2761" s="589"/>
      <c r="Q2761" s="589"/>
    </row>
    <row r="2762" customHeight="1" spans="6:17">
      <c r="F2762" s="589"/>
      <c r="G2762" s="589"/>
      <c r="H2762" s="589"/>
      <c r="I2762" s="589"/>
      <c r="J2762" s="589"/>
      <c r="K2762" s="589"/>
      <c r="L2762" s="589"/>
      <c r="N2762" s="589"/>
      <c r="O2762" s="589"/>
      <c r="P2762" s="589"/>
      <c r="Q2762" s="589"/>
    </row>
    <row r="2763" customHeight="1" spans="6:17">
      <c r="F2763" s="589"/>
      <c r="G2763" s="589"/>
      <c r="H2763" s="589"/>
      <c r="I2763" s="589"/>
      <c r="J2763" s="589"/>
      <c r="K2763" s="589"/>
      <c r="L2763" s="589"/>
      <c r="N2763" s="589"/>
      <c r="O2763" s="589"/>
      <c r="P2763" s="589"/>
      <c r="Q2763" s="589"/>
    </row>
    <row r="2764" customHeight="1" spans="6:17">
      <c r="F2764" s="589"/>
      <c r="G2764" s="589"/>
      <c r="H2764" s="589"/>
      <c r="I2764" s="589"/>
      <c r="J2764" s="589"/>
      <c r="K2764" s="589"/>
      <c r="L2764" s="589"/>
      <c r="N2764" s="589"/>
      <c r="O2764" s="589"/>
      <c r="P2764" s="589"/>
      <c r="Q2764" s="589"/>
    </row>
    <row r="2765" customHeight="1" spans="6:17">
      <c r="F2765" s="589"/>
      <c r="G2765" s="589"/>
      <c r="H2765" s="589"/>
      <c r="I2765" s="589"/>
      <c r="J2765" s="589"/>
      <c r="K2765" s="589"/>
      <c r="L2765" s="589"/>
      <c r="N2765" s="589"/>
      <c r="O2765" s="589"/>
      <c r="P2765" s="589"/>
      <c r="Q2765" s="589"/>
    </row>
    <row r="2766" customHeight="1" spans="6:17">
      <c r="F2766" s="589"/>
      <c r="G2766" s="589"/>
      <c r="H2766" s="589"/>
      <c r="I2766" s="589"/>
      <c r="J2766" s="589"/>
      <c r="K2766" s="589"/>
      <c r="L2766" s="589"/>
      <c r="N2766" s="589"/>
      <c r="O2766" s="589"/>
      <c r="P2766" s="589"/>
      <c r="Q2766" s="589"/>
    </row>
    <row r="2767" customHeight="1" spans="6:17">
      <c r="F2767" s="589"/>
      <c r="G2767" s="589"/>
      <c r="H2767" s="589"/>
      <c r="I2767" s="589"/>
      <c r="J2767" s="589"/>
      <c r="K2767" s="589"/>
      <c r="L2767" s="589"/>
      <c r="N2767" s="589"/>
      <c r="O2767" s="589"/>
      <c r="P2767" s="589"/>
      <c r="Q2767" s="589"/>
    </row>
    <row r="2768" customHeight="1" spans="6:17">
      <c r="F2768" s="589"/>
      <c r="G2768" s="589"/>
      <c r="H2768" s="589"/>
      <c r="I2768" s="589"/>
      <c r="J2768" s="589"/>
      <c r="K2768" s="589"/>
      <c r="L2768" s="589"/>
      <c r="N2768" s="589"/>
      <c r="O2768" s="589"/>
      <c r="P2768" s="589"/>
      <c r="Q2768" s="589"/>
    </row>
    <row r="2769" customHeight="1" spans="6:17">
      <c r="F2769" s="589"/>
      <c r="G2769" s="589"/>
      <c r="H2769" s="589"/>
      <c r="I2769" s="589"/>
      <c r="J2769" s="589"/>
      <c r="K2769" s="589"/>
      <c r="L2769" s="589"/>
      <c r="N2769" s="589"/>
      <c r="O2769" s="589"/>
      <c r="P2769" s="589"/>
      <c r="Q2769" s="589"/>
    </row>
    <row r="2770" customHeight="1" spans="6:17">
      <c r="F2770" s="589"/>
      <c r="G2770" s="589"/>
      <c r="H2770" s="589"/>
      <c r="I2770" s="589"/>
      <c r="J2770" s="589"/>
      <c r="K2770" s="589"/>
      <c r="L2770" s="589"/>
      <c r="N2770" s="589"/>
      <c r="O2770" s="589"/>
      <c r="P2770" s="589"/>
      <c r="Q2770" s="589"/>
    </row>
    <row r="2771" customHeight="1" spans="6:17">
      <c r="F2771" s="589"/>
      <c r="G2771" s="589"/>
      <c r="H2771" s="589"/>
      <c r="I2771" s="589"/>
      <c r="J2771" s="589"/>
      <c r="K2771" s="589"/>
      <c r="L2771" s="589"/>
      <c r="N2771" s="589"/>
      <c r="O2771" s="589"/>
      <c r="P2771" s="589"/>
      <c r="Q2771" s="589"/>
    </row>
    <row r="2772" customHeight="1" spans="6:17">
      <c r="F2772" s="589"/>
      <c r="G2772" s="589"/>
      <c r="H2772" s="589"/>
      <c r="I2772" s="589"/>
      <c r="J2772" s="589"/>
      <c r="K2772" s="589"/>
      <c r="L2772" s="589"/>
      <c r="N2772" s="589"/>
      <c r="O2772" s="589"/>
      <c r="P2772" s="589"/>
      <c r="Q2772" s="589"/>
    </row>
    <row r="2773" customHeight="1" spans="6:17">
      <c r="F2773" s="589"/>
      <c r="G2773" s="589"/>
      <c r="H2773" s="589"/>
      <c r="I2773" s="589"/>
      <c r="J2773" s="589"/>
      <c r="K2773" s="589"/>
      <c r="L2773" s="589"/>
      <c r="N2773" s="589"/>
      <c r="O2773" s="589"/>
      <c r="P2773" s="589"/>
      <c r="Q2773" s="589"/>
    </row>
    <row r="2774" customHeight="1" spans="6:17">
      <c r="F2774" s="589"/>
      <c r="G2774" s="589"/>
      <c r="H2774" s="589"/>
      <c r="I2774" s="589"/>
      <c r="J2774" s="589"/>
      <c r="K2774" s="589"/>
      <c r="L2774" s="589"/>
      <c r="N2774" s="589"/>
      <c r="O2774" s="589"/>
      <c r="P2774" s="589"/>
      <c r="Q2774" s="589"/>
    </row>
    <row r="2775" customHeight="1" spans="6:17">
      <c r="F2775" s="589"/>
      <c r="G2775" s="589"/>
      <c r="H2775" s="589"/>
      <c r="I2775" s="589"/>
      <c r="J2775" s="589"/>
      <c r="K2775" s="589"/>
      <c r="L2775" s="589"/>
      <c r="N2775" s="589"/>
      <c r="O2775" s="589"/>
      <c r="P2775" s="589"/>
      <c r="Q2775" s="589"/>
    </row>
    <row r="2776" customHeight="1" spans="6:17">
      <c r="F2776" s="589"/>
      <c r="G2776" s="589"/>
      <c r="H2776" s="589"/>
      <c r="I2776" s="589"/>
      <c r="J2776" s="589"/>
      <c r="K2776" s="589"/>
      <c r="L2776" s="589"/>
      <c r="N2776" s="589"/>
      <c r="O2776" s="589"/>
      <c r="P2776" s="589"/>
      <c r="Q2776" s="589"/>
    </row>
    <row r="2777" customHeight="1" spans="6:17">
      <c r="F2777" s="589"/>
      <c r="G2777" s="589"/>
      <c r="H2777" s="589"/>
      <c r="I2777" s="589"/>
      <c r="J2777" s="589"/>
      <c r="K2777" s="589"/>
      <c r="L2777" s="589"/>
      <c r="N2777" s="589"/>
      <c r="O2777" s="589"/>
      <c r="P2777" s="589"/>
      <c r="Q2777" s="589"/>
    </row>
    <row r="2778" customHeight="1" spans="6:17">
      <c r="F2778" s="589"/>
      <c r="G2778" s="589"/>
      <c r="H2778" s="589"/>
      <c r="I2778" s="589"/>
      <c r="J2778" s="589"/>
      <c r="K2778" s="589"/>
      <c r="L2778" s="589"/>
      <c r="N2778" s="589"/>
      <c r="O2778" s="589"/>
      <c r="P2778" s="589"/>
      <c r="Q2778" s="589"/>
    </row>
    <row r="2779" customHeight="1" spans="6:17">
      <c r="F2779" s="589"/>
      <c r="G2779" s="589"/>
      <c r="H2779" s="589"/>
      <c r="I2779" s="589"/>
      <c r="J2779" s="589"/>
      <c r="K2779" s="589"/>
      <c r="L2779" s="589"/>
      <c r="N2779" s="589"/>
      <c r="O2779" s="589"/>
      <c r="P2779" s="589"/>
      <c r="Q2779" s="589"/>
    </row>
    <row r="2780" customHeight="1" spans="6:17">
      <c r="F2780" s="589"/>
      <c r="G2780" s="589"/>
      <c r="H2780" s="589"/>
      <c r="I2780" s="589"/>
      <c r="J2780" s="589"/>
      <c r="K2780" s="589"/>
      <c r="L2780" s="589"/>
      <c r="N2780" s="589"/>
      <c r="O2780" s="589"/>
      <c r="P2780" s="589"/>
      <c r="Q2780" s="589"/>
    </row>
    <row r="2781" customHeight="1" spans="6:17">
      <c r="F2781" s="589"/>
      <c r="G2781" s="589"/>
      <c r="H2781" s="589"/>
      <c r="I2781" s="589"/>
      <c r="J2781" s="589"/>
      <c r="K2781" s="589"/>
      <c r="L2781" s="589"/>
      <c r="N2781" s="589"/>
      <c r="O2781" s="589"/>
      <c r="P2781" s="589"/>
      <c r="Q2781" s="589"/>
    </row>
    <row r="2782" customHeight="1" spans="6:17">
      <c r="F2782" s="589"/>
      <c r="G2782" s="589"/>
      <c r="H2782" s="589"/>
      <c r="I2782" s="589"/>
      <c r="J2782" s="589"/>
      <c r="K2782" s="589"/>
      <c r="L2782" s="589"/>
      <c r="N2782" s="589"/>
      <c r="O2782" s="589"/>
      <c r="P2782" s="589"/>
      <c r="Q2782" s="589"/>
    </row>
    <row r="2783" customHeight="1" spans="6:17">
      <c r="F2783" s="589"/>
      <c r="G2783" s="589"/>
      <c r="H2783" s="589"/>
      <c r="I2783" s="589"/>
      <c r="J2783" s="589"/>
      <c r="K2783" s="589"/>
      <c r="L2783" s="589"/>
      <c r="N2783" s="589"/>
      <c r="O2783" s="589"/>
      <c r="P2783" s="589"/>
      <c r="Q2783" s="589"/>
    </row>
    <row r="2784" customHeight="1" spans="6:17">
      <c r="F2784" s="589"/>
      <c r="G2784" s="589"/>
      <c r="H2784" s="589"/>
      <c r="I2784" s="589"/>
      <c r="J2784" s="589"/>
      <c r="K2784" s="589"/>
      <c r="L2784" s="589"/>
      <c r="N2784" s="589"/>
      <c r="O2784" s="589"/>
      <c r="P2784" s="589"/>
      <c r="Q2784" s="589"/>
    </row>
    <row r="2785" customHeight="1" spans="6:17">
      <c r="F2785" s="589"/>
      <c r="G2785" s="589"/>
      <c r="H2785" s="589"/>
      <c r="I2785" s="589"/>
      <c r="J2785" s="589"/>
      <c r="K2785" s="589"/>
      <c r="L2785" s="589"/>
      <c r="N2785" s="589"/>
      <c r="O2785" s="589"/>
      <c r="P2785" s="589"/>
      <c r="Q2785" s="589"/>
    </row>
    <row r="2786" customHeight="1" spans="6:17">
      <c r="F2786" s="589"/>
      <c r="G2786" s="589"/>
      <c r="H2786" s="589"/>
      <c r="I2786" s="589"/>
      <c r="J2786" s="589"/>
      <c r="K2786" s="589"/>
      <c r="L2786" s="589"/>
      <c r="N2786" s="589"/>
      <c r="O2786" s="589"/>
      <c r="P2786" s="589"/>
      <c r="Q2786" s="589"/>
    </row>
    <row r="2787" customHeight="1" spans="6:17">
      <c r="F2787" s="589"/>
      <c r="G2787" s="589"/>
      <c r="H2787" s="589"/>
      <c r="I2787" s="589"/>
      <c r="J2787" s="589"/>
      <c r="K2787" s="589"/>
      <c r="L2787" s="589"/>
      <c r="N2787" s="589"/>
      <c r="O2787" s="589"/>
      <c r="P2787" s="589"/>
      <c r="Q2787" s="589"/>
    </row>
    <row r="2788" customHeight="1" spans="6:17">
      <c r="F2788" s="589"/>
      <c r="G2788" s="589"/>
      <c r="H2788" s="589"/>
      <c r="I2788" s="589"/>
      <c r="J2788" s="589"/>
      <c r="K2788" s="589"/>
      <c r="L2788" s="589"/>
      <c r="N2788" s="589"/>
      <c r="O2788" s="589"/>
      <c r="P2788" s="589"/>
      <c r="Q2788" s="589"/>
    </row>
    <row r="2789" customHeight="1" spans="6:17">
      <c r="F2789" s="589"/>
      <c r="G2789" s="589"/>
      <c r="H2789" s="589"/>
      <c r="I2789" s="589"/>
      <c r="J2789" s="589"/>
      <c r="K2789" s="589"/>
      <c r="L2789" s="589"/>
      <c r="N2789" s="589"/>
      <c r="O2789" s="589"/>
      <c r="P2789" s="589"/>
      <c r="Q2789" s="589"/>
    </row>
    <row r="2790" customHeight="1" spans="6:17">
      <c r="F2790" s="589"/>
      <c r="G2790" s="589"/>
      <c r="H2790" s="589"/>
      <c r="I2790" s="589"/>
      <c r="J2790" s="589"/>
      <c r="K2790" s="589"/>
      <c r="L2790" s="589"/>
      <c r="N2790" s="589"/>
      <c r="O2790" s="589"/>
      <c r="P2790" s="589"/>
      <c r="Q2790" s="589"/>
    </row>
    <row r="2791" customHeight="1" spans="6:17">
      <c r="F2791" s="589"/>
      <c r="G2791" s="589"/>
      <c r="H2791" s="589"/>
      <c r="I2791" s="589"/>
      <c r="J2791" s="589"/>
      <c r="K2791" s="589"/>
      <c r="L2791" s="589"/>
      <c r="N2791" s="589"/>
      <c r="O2791" s="589"/>
      <c r="P2791" s="589"/>
      <c r="Q2791" s="589"/>
    </row>
    <row r="2792" customHeight="1" spans="6:17">
      <c r="F2792" s="589"/>
      <c r="G2792" s="589"/>
      <c r="H2792" s="589"/>
      <c r="I2792" s="589"/>
      <c r="J2792" s="589"/>
      <c r="K2792" s="589"/>
      <c r="L2792" s="589"/>
      <c r="N2792" s="589"/>
      <c r="O2792" s="589"/>
      <c r="P2792" s="589"/>
      <c r="Q2792" s="589"/>
    </row>
    <row r="2793" customHeight="1" spans="6:17">
      <c r="F2793" s="589"/>
      <c r="G2793" s="589"/>
      <c r="H2793" s="589"/>
      <c r="I2793" s="589"/>
      <c r="J2793" s="589"/>
      <c r="K2793" s="589"/>
      <c r="L2793" s="589"/>
      <c r="N2793" s="589"/>
      <c r="O2793" s="589"/>
      <c r="P2793" s="589"/>
      <c r="Q2793" s="589"/>
    </row>
    <row r="2794" customHeight="1" spans="6:17">
      <c r="F2794" s="589"/>
      <c r="G2794" s="589"/>
      <c r="H2794" s="589"/>
      <c r="I2794" s="589"/>
      <c r="J2794" s="589"/>
      <c r="K2794" s="589"/>
      <c r="L2794" s="589"/>
      <c r="N2794" s="589"/>
      <c r="O2794" s="589"/>
      <c r="P2794" s="589"/>
      <c r="Q2794" s="589"/>
    </row>
    <row r="2795" customHeight="1" spans="6:17">
      <c r="F2795" s="589"/>
      <c r="G2795" s="589"/>
      <c r="H2795" s="589"/>
      <c r="I2795" s="589"/>
      <c r="J2795" s="589"/>
      <c r="K2795" s="589"/>
      <c r="L2795" s="589"/>
      <c r="N2795" s="589"/>
      <c r="O2795" s="589"/>
      <c r="P2795" s="589"/>
      <c r="Q2795" s="589"/>
    </row>
    <row r="2796" customHeight="1" spans="6:17">
      <c r="F2796" s="589"/>
      <c r="G2796" s="589"/>
      <c r="H2796" s="589"/>
      <c r="I2796" s="589"/>
      <c r="J2796" s="589"/>
      <c r="K2796" s="589"/>
      <c r="L2796" s="589"/>
      <c r="N2796" s="589"/>
      <c r="O2796" s="589"/>
      <c r="P2796" s="589"/>
      <c r="Q2796" s="589"/>
    </row>
    <row r="2797" customHeight="1" spans="6:17">
      <c r="F2797" s="589"/>
      <c r="G2797" s="589"/>
      <c r="H2797" s="589"/>
      <c r="I2797" s="589"/>
      <c r="J2797" s="589"/>
      <c r="K2797" s="589"/>
      <c r="L2797" s="589"/>
      <c r="N2797" s="589"/>
      <c r="O2797" s="589"/>
      <c r="P2797" s="589"/>
      <c r="Q2797" s="589"/>
    </row>
    <row r="2798" customHeight="1" spans="6:17">
      <c r="F2798" s="589"/>
      <c r="G2798" s="589"/>
      <c r="H2798" s="589"/>
      <c r="I2798" s="589"/>
      <c r="J2798" s="589"/>
      <c r="K2798" s="589"/>
      <c r="L2798" s="589"/>
      <c r="N2798" s="589"/>
      <c r="O2798" s="589"/>
      <c r="P2798" s="589"/>
      <c r="Q2798" s="589"/>
    </row>
    <row r="2799" customHeight="1" spans="6:17">
      <c r="F2799" s="589"/>
      <c r="G2799" s="589"/>
      <c r="H2799" s="589"/>
      <c r="I2799" s="589"/>
      <c r="J2799" s="589"/>
      <c r="K2799" s="589"/>
      <c r="L2799" s="589"/>
      <c r="N2799" s="589"/>
      <c r="O2799" s="589"/>
      <c r="P2799" s="589"/>
      <c r="Q2799" s="589"/>
    </row>
    <row r="2800" customHeight="1" spans="6:17">
      <c r="F2800" s="589"/>
      <c r="G2800" s="589"/>
      <c r="H2800" s="589"/>
      <c r="I2800" s="589"/>
      <c r="J2800" s="589"/>
      <c r="K2800" s="589"/>
      <c r="L2800" s="589"/>
      <c r="N2800" s="589"/>
      <c r="O2800" s="589"/>
      <c r="P2800" s="589"/>
      <c r="Q2800" s="589"/>
    </row>
    <row r="2801" customHeight="1" spans="6:17">
      <c r="F2801" s="589"/>
      <c r="G2801" s="589"/>
      <c r="H2801" s="589"/>
      <c r="I2801" s="589"/>
      <c r="J2801" s="589"/>
      <c r="K2801" s="589"/>
      <c r="L2801" s="589"/>
      <c r="N2801" s="589"/>
      <c r="O2801" s="589"/>
      <c r="P2801" s="589"/>
      <c r="Q2801" s="589"/>
    </row>
    <row r="2802" customHeight="1" spans="6:17">
      <c r="F2802" s="589"/>
      <c r="G2802" s="589"/>
      <c r="H2802" s="589"/>
      <c r="I2802" s="589"/>
      <c r="J2802" s="589"/>
      <c r="K2802" s="589"/>
      <c r="L2802" s="589"/>
      <c r="N2802" s="589"/>
      <c r="O2802" s="589"/>
      <c r="P2802" s="589"/>
      <c r="Q2802" s="589"/>
    </row>
    <row r="2803" customHeight="1" spans="6:17">
      <c r="F2803" s="589"/>
      <c r="G2803" s="589"/>
      <c r="H2803" s="589"/>
      <c r="I2803" s="589"/>
      <c r="J2803" s="589"/>
      <c r="K2803" s="589"/>
      <c r="L2803" s="589"/>
      <c r="N2803" s="589"/>
      <c r="O2803" s="589"/>
      <c r="P2803" s="589"/>
      <c r="Q2803" s="589"/>
    </row>
    <row r="2804" customHeight="1" spans="6:17">
      <c r="F2804" s="589"/>
      <c r="G2804" s="589"/>
      <c r="H2804" s="589"/>
      <c r="I2804" s="589"/>
      <c r="J2804" s="589"/>
      <c r="K2804" s="589"/>
      <c r="L2804" s="589"/>
      <c r="N2804" s="589"/>
      <c r="O2804" s="589"/>
      <c r="P2804" s="589"/>
      <c r="Q2804" s="589"/>
    </row>
    <row r="2805" customHeight="1" spans="6:17">
      <c r="F2805" s="589"/>
      <c r="G2805" s="589"/>
      <c r="H2805" s="589"/>
      <c r="I2805" s="589"/>
      <c r="J2805" s="589"/>
      <c r="K2805" s="589"/>
      <c r="L2805" s="589"/>
      <c r="N2805" s="589"/>
      <c r="O2805" s="589"/>
      <c r="P2805" s="589"/>
      <c r="Q2805" s="589"/>
    </row>
    <row r="2806" customHeight="1" spans="6:17">
      <c r="F2806" s="589"/>
      <c r="G2806" s="589"/>
      <c r="H2806" s="589"/>
      <c r="I2806" s="589"/>
      <c r="J2806" s="589"/>
      <c r="K2806" s="589"/>
      <c r="L2806" s="589"/>
      <c r="N2806" s="589"/>
      <c r="O2806" s="589"/>
      <c r="P2806" s="589"/>
      <c r="Q2806" s="589"/>
    </row>
    <row r="2807" customHeight="1" spans="6:17">
      <c r="F2807" s="589"/>
      <c r="G2807" s="589"/>
      <c r="H2807" s="589"/>
      <c r="I2807" s="589"/>
      <c r="J2807" s="589"/>
      <c r="K2807" s="589"/>
      <c r="L2807" s="589"/>
      <c r="N2807" s="589"/>
      <c r="O2807" s="589"/>
      <c r="P2807" s="589"/>
      <c r="Q2807" s="589"/>
    </row>
    <row r="2808" customHeight="1" spans="6:17">
      <c r="F2808" s="589"/>
      <c r="G2808" s="589"/>
      <c r="H2808" s="589"/>
      <c r="I2808" s="589"/>
      <c r="J2808" s="589"/>
      <c r="K2808" s="589"/>
      <c r="L2808" s="589"/>
      <c r="N2808" s="589"/>
      <c r="O2808" s="589"/>
      <c r="P2808" s="589"/>
      <c r="Q2808" s="589"/>
    </row>
    <row r="2809" customHeight="1" spans="6:17">
      <c r="F2809" s="589"/>
      <c r="G2809" s="589"/>
      <c r="H2809" s="589"/>
      <c r="I2809" s="589"/>
      <c r="J2809" s="589"/>
      <c r="K2809" s="589"/>
      <c r="L2809" s="589"/>
      <c r="N2809" s="589"/>
      <c r="O2809" s="589"/>
      <c r="P2809" s="589"/>
      <c r="Q2809" s="589"/>
    </row>
    <row r="2810" customHeight="1" spans="6:17">
      <c r="F2810" s="589"/>
      <c r="G2810" s="589"/>
      <c r="H2810" s="589"/>
      <c r="I2810" s="589"/>
      <c r="J2810" s="589"/>
      <c r="K2810" s="589"/>
      <c r="L2810" s="589"/>
      <c r="N2810" s="589"/>
      <c r="O2810" s="589"/>
      <c r="P2810" s="589"/>
      <c r="Q2810" s="589"/>
    </row>
    <row r="2811" customHeight="1" spans="6:17">
      <c r="F2811" s="589"/>
      <c r="G2811" s="589"/>
      <c r="H2811" s="589"/>
      <c r="I2811" s="589"/>
      <c r="J2811" s="589"/>
      <c r="K2811" s="589"/>
      <c r="L2811" s="589"/>
      <c r="N2811" s="589"/>
      <c r="O2811" s="589"/>
      <c r="P2811" s="589"/>
      <c r="Q2811" s="589"/>
    </row>
    <row r="2812" customHeight="1" spans="6:17">
      <c r="F2812" s="589"/>
      <c r="G2812" s="589"/>
      <c r="H2812" s="589"/>
      <c r="I2812" s="589"/>
      <c r="J2812" s="589"/>
      <c r="K2812" s="589"/>
      <c r="L2812" s="589"/>
      <c r="N2812" s="589"/>
      <c r="O2812" s="589"/>
      <c r="P2812" s="589"/>
      <c r="Q2812" s="589"/>
    </row>
    <row r="2813" customHeight="1" spans="6:17">
      <c r="F2813" s="589"/>
      <c r="G2813" s="589"/>
      <c r="H2813" s="589"/>
      <c r="I2813" s="589"/>
      <c r="J2813" s="589"/>
      <c r="K2813" s="589"/>
      <c r="L2813" s="589"/>
      <c r="N2813" s="589"/>
      <c r="O2813" s="589"/>
      <c r="P2813" s="589"/>
      <c r="Q2813" s="589"/>
    </row>
    <row r="2814" customHeight="1" spans="6:17">
      <c r="F2814" s="589"/>
      <c r="G2814" s="589"/>
      <c r="H2814" s="589"/>
      <c r="I2814" s="589"/>
      <c r="J2814" s="589"/>
      <c r="K2814" s="589"/>
      <c r="L2814" s="589"/>
      <c r="N2814" s="589"/>
      <c r="O2814" s="589"/>
      <c r="P2814" s="589"/>
      <c r="Q2814" s="589"/>
    </row>
    <row r="2815" customHeight="1" spans="6:17">
      <c r="F2815" s="589"/>
      <c r="G2815" s="589"/>
      <c r="H2815" s="589"/>
      <c r="I2815" s="589"/>
      <c r="J2815" s="589"/>
      <c r="K2815" s="589"/>
      <c r="L2815" s="589"/>
      <c r="N2815" s="589"/>
      <c r="O2815" s="589"/>
      <c r="P2815" s="589"/>
      <c r="Q2815" s="589"/>
    </row>
    <row r="2816" customHeight="1" spans="6:17">
      <c r="F2816" s="589"/>
      <c r="G2816" s="589"/>
      <c r="H2816" s="589"/>
      <c r="I2816" s="589"/>
      <c r="J2816" s="589"/>
      <c r="K2816" s="589"/>
      <c r="L2816" s="589"/>
      <c r="N2816" s="589"/>
      <c r="O2816" s="589"/>
      <c r="P2816" s="589"/>
      <c r="Q2816" s="589"/>
    </row>
    <row r="2817" customHeight="1" spans="6:17">
      <c r="F2817" s="589"/>
      <c r="G2817" s="589"/>
      <c r="H2817" s="589"/>
      <c r="I2817" s="589"/>
      <c r="J2817" s="589"/>
      <c r="K2817" s="589"/>
      <c r="L2817" s="589"/>
      <c r="N2817" s="589"/>
      <c r="O2817" s="589"/>
      <c r="P2817" s="589"/>
      <c r="Q2817" s="589"/>
    </row>
    <row r="2818" customHeight="1" spans="6:17">
      <c r="F2818" s="589"/>
      <c r="G2818" s="589"/>
      <c r="H2818" s="589"/>
      <c r="I2818" s="589"/>
      <c r="J2818" s="589"/>
      <c r="K2818" s="589"/>
      <c r="L2818" s="589"/>
      <c r="N2818" s="589"/>
      <c r="O2818" s="589"/>
      <c r="P2818" s="589"/>
      <c r="Q2818" s="589"/>
    </row>
    <row r="2819" customHeight="1" spans="6:17">
      <c r="F2819" s="589"/>
      <c r="G2819" s="589"/>
      <c r="H2819" s="589"/>
      <c r="I2819" s="589"/>
      <c r="J2819" s="589"/>
      <c r="K2819" s="589"/>
      <c r="L2819" s="589"/>
      <c r="N2819" s="589"/>
      <c r="O2819" s="589"/>
      <c r="P2819" s="589"/>
      <c r="Q2819" s="589"/>
    </row>
    <row r="2820" customHeight="1" spans="6:17">
      <c r="F2820" s="589"/>
      <c r="G2820" s="589"/>
      <c r="H2820" s="589"/>
      <c r="I2820" s="589"/>
      <c r="J2820" s="589"/>
      <c r="K2820" s="589"/>
      <c r="L2820" s="589"/>
      <c r="N2820" s="589"/>
      <c r="O2820" s="589"/>
      <c r="P2820" s="589"/>
      <c r="Q2820" s="589"/>
    </row>
    <row r="2821" customHeight="1" spans="6:17">
      <c r="F2821" s="589"/>
      <c r="G2821" s="589"/>
      <c r="H2821" s="589"/>
      <c r="I2821" s="589"/>
      <c r="J2821" s="589"/>
      <c r="K2821" s="589"/>
      <c r="L2821" s="589"/>
      <c r="N2821" s="589"/>
      <c r="O2821" s="589"/>
      <c r="P2821" s="589"/>
      <c r="Q2821" s="589"/>
    </row>
    <row r="2822" customHeight="1" spans="6:17">
      <c r="F2822" s="589"/>
      <c r="G2822" s="589"/>
      <c r="H2822" s="589"/>
      <c r="I2822" s="589"/>
      <c r="J2822" s="589"/>
      <c r="K2822" s="589"/>
      <c r="L2822" s="589"/>
      <c r="N2822" s="589"/>
      <c r="O2822" s="589"/>
      <c r="P2822" s="589"/>
      <c r="Q2822" s="589"/>
    </row>
    <row r="2823" customHeight="1" spans="6:17">
      <c r="F2823" s="589"/>
      <c r="G2823" s="589"/>
      <c r="H2823" s="589"/>
      <c r="I2823" s="589"/>
      <c r="J2823" s="589"/>
      <c r="K2823" s="589"/>
      <c r="L2823" s="589"/>
      <c r="N2823" s="589"/>
      <c r="O2823" s="589"/>
      <c r="P2823" s="589"/>
      <c r="Q2823" s="589"/>
    </row>
    <row r="2824" customHeight="1" spans="6:17">
      <c r="F2824" s="589"/>
      <c r="G2824" s="589"/>
      <c r="H2824" s="589"/>
      <c r="I2824" s="589"/>
      <c r="J2824" s="589"/>
      <c r="K2824" s="589"/>
      <c r="L2824" s="589"/>
      <c r="N2824" s="589"/>
      <c r="O2824" s="589"/>
      <c r="P2824" s="589"/>
      <c r="Q2824" s="589"/>
    </row>
    <row r="2825" customHeight="1" spans="6:17">
      <c r="F2825" s="589"/>
      <c r="G2825" s="589"/>
      <c r="H2825" s="589"/>
      <c r="I2825" s="589"/>
      <c r="J2825" s="589"/>
      <c r="K2825" s="589"/>
      <c r="L2825" s="589"/>
      <c r="N2825" s="589"/>
      <c r="O2825" s="589"/>
      <c r="P2825" s="589"/>
      <c r="Q2825" s="589"/>
    </row>
    <row r="2826" customHeight="1" spans="6:17">
      <c r="F2826" s="589"/>
      <c r="G2826" s="589"/>
      <c r="H2826" s="589"/>
      <c r="I2826" s="589"/>
      <c r="J2826" s="589"/>
      <c r="K2826" s="589"/>
      <c r="L2826" s="589"/>
      <c r="N2826" s="589"/>
      <c r="O2826" s="589"/>
      <c r="P2826" s="589"/>
      <c r="Q2826" s="589"/>
    </row>
    <row r="2827" customHeight="1" spans="6:17">
      <c r="F2827" s="589"/>
      <c r="G2827" s="589"/>
      <c r="H2827" s="589"/>
      <c r="I2827" s="589"/>
      <c r="J2827" s="589"/>
      <c r="K2827" s="589"/>
      <c r="L2827" s="589"/>
      <c r="N2827" s="589"/>
      <c r="O2827" s="589"/>
      <c r="P2827" s="589"/>
      <c r="Q2827" s="589"/>
    </row>
    <row r="2828" customHeight="1" spans="6:17">
      <c r="F2828" s="589"/>
      <c r="G2828" s="589"/>
      <c r="H2828" s="589"/>
      <c r="I2828" s="589"/>
      <c r="J2828" s="589"/>
      <c r="K2828" s="589"/>
      <c r="L2828" s="589"/>
      <c r="N2828" s="589"/>
      <c r="O2828" s="589"/>
      <c r="P2828" s="589"/>
      <c r="Q2828" s="589"/>
    </row>
    <row r="2829" customHeight="1" spans="6:17">
      <c r="F2829" s="589"/>
      <c r="G2829" s="589"/>
      <c r="H2829" s="589"/>
      <c r="I2829" s="589"/>
      <c r="J2829" s="589"/>
      <c r="K2829" s="589"/>
      <c r="L2829" s="589"/>
      <c r="N2829" s="589"/>
      <c r="O2829" s="589"/>
      <c r="P2829" s="589"/>
      <c r="Q2829" s="589"/>
    </row>
    <row r="2830" customHeight="1" spans="6:17">
      <c r="F2830" s="589"/>
      <c r="G2830" s="589"/>
      <c r="H2830" s="589"/>
      <c r="I2830" s="589"/>
      <c r="J2830" s="589"/>
      <c r="K2830" s="589"/>
      <c r="L2830" s="589"/>
      <c r="N2830" s="589"/>
      <c r="O2830" s="589"/>
      <c r="P2830" s="589"/>
      <c r="Q2830" s="589"/>
    </row>
    <row r="2831" customHeight="1" spans="6:17">
      <c r="F2831" s="589"/>
      <c r="G2831" s="589"/>
      <c r="H2831" s="589"/>
      <c r="I2831" s="589"/>
      <c r="J2831" s="589"/>
      <c r="K2831" s="589"/>
      <c r="L2831" s="589"/>
      <c r="N2831" s="589"/>
      <c r="O2831" s="589"/>
      <c r="P2831" s="589"/>
      <c r="Q2831" s="589"/>
    </row>
    <row r="2832" customHeight="1" spans="6:17">
      <c r="F2832" s="589"/>
      <c r="G2832" s="589"/>
      <c r="H2832" s="589"/>
      <c r="I2832" s="589"/>
      <c r="J2832" s="589"/>
      <c r="K2832" s="589"/>
      <c r="L2832" s="589"/>
      <c r="N2832" s="589"/>
      <c r="O2832" s="589"/>
      <c r="P2832" s="589"/>
      <c r="Q2832" s="589"/>
    </row>
    <row r="2833" customHeight="1" spans="6:17">
      <c r="F2833" s="589"/>
      <c r="G2833" s="589"/>
      <c r="H2833" s="589"/>
      <c r="I2833" s="589"/>
      <c r="J2833" s="589"/>
      <c r="K2833" s="589"/>
      <c r="L2833" s="589"/>
      <c r="N2833" s="589"/>
      <c r="O2833" s="589"/>
      <c r="P2833" s="589"/>
      <c r="Q2833" s="589"/>
    </row>
    <row r="2834" customHeight="1" spans="6:17">
      <c r="F2834" s="589"/>
      <c r="G2834" s="589"/>
      <c r="H2834" s="589"/>
      <c r="I2834" s="589"/>
      <c r="J2834" s="589"/>
      <c r="K2834" s="589"/>
      <c r="L2834" s="589"/>
      <c r="N2834" s="589"/>
      <c r="O2834" s="589"/>
      <c r="P2834" s="589"/>
      <c r="Q2834" s="589"/>
    </row>
    <row r="2835" customHeight="1" spans="6:17">
      <c r="F2835" s="589"/>
      <c r="G2835" s="589"/>
      <c r="H2835" s="589"/>
      <c r="I2835" s="589"/>
      <c r="J2835" s="589"/>
      <c r="K2835" s="589"/>
      <c r="L2835" s="589"/>
      <c r="N2835" s="589"/>
      <c r="O2835" s="589"/>
      <c r="P2835" s="589"/>
      <c r="Q2835" s="589"/>
    </row>
    <row r="2836" customHeight="1" spans="6:17">
      <c r="F2836" s="589"/>
      <c r="G2836" s="589"/>
      <c r="H2836" s="589"/>
      <c r="I2836" s="589"/>
      <c r="J2836" s="589"/>
      <c r="K2836" s="589"/>
      <c r="L2836" s="589"/>
      <c r="N2836" s="589"/>
      <c r="O2836" s="589"/>
      <c r="P2836" s="589"/>
      <c r="Q2836" s="589"/>
    </row>
    <row r="2837" customHeight="1" spans="6:17">
      <c r="F2837" s="589"/>
      <c r="G2837" s="589"/>
      <c r="H2837" s="589"/>
      <c r="I2837" s="589"/>
      <c r="J2837" s="589"/>
      <c r="K2837" s="589"/>
      <c r="L2837" s="589"/>
      <c r="N2837" s="589"/>
      <c r="O2837" s="589"/>
      <c r="P2837" s="589"/>
      <c r="Q2837" s="589"/>
    </row>
    <row r="2838" customHeight="1" spans="6:17">
      <c r="F2838" s="589"/>
      <c r="G2838" s="589"/>
      <c r="H2838" s="589"/>
      <c r="I2838" s="589"/>
      <c r="J2838" s="589"/>
      <c r="K2838" s="589"/>
      <c r="L2838" s="589"/>
      <c r="N2838" s="589"/>
      <c r="O2838" s="589"/>
      <c r="P2838" s="589"/>
      <c r="Q2838" s="589"/>
    </row>
    <row r="2839" customHeight="1" spans="6:17">
      <c r="F2839" s="589"/>
      <c r="G2839" s="589"/>
      <c r="H2839" s="589"/>
      <c r="I2839" s="589"/>
      <c r="J2839" s="589"/>
      <c r="K2839" s="589"/>
      <c r="L2839" s="589"/>
      <c r="N2839" s="589"/>
      <c r="O2839" s="589"/>
      <c r="P2839" s="589"/>
      <c r="Q2839" s="589"/>
    </row>
    <row r="2840" customHeight="1" spans="6:17">
      <c r="F2840" s="589"/>
      <c r="G2840" s="589"/>
      <c r="H2840" s="589"/>
      <c r="I2840" s="589"/>
      <c r="J2840" s="589"/>
      <c r="K2840" s="589"/>
      <c r="L2840" s="589"/>
      <c r="N2840" s="589"/>
      <c r="O2840" s="589"/>
      <c r="P2840" s="589"/>
      <c r="Q2840" s="589"/>
    </row>
    <row r="2841" customHeight="1" spans="6:17">
      <c r="F2841" s="589"/>
      <c r="G2841" s="589"/>
      <c r="H2841" s="589"/>
      <c r="I2841" s="589"/>
      <c r="J2841" s="589"/>
      <c r="K2841" s="589"/>
      <c r="L2841" s="589"/>
      <c r="N2841" s="589"/>
      <c r="O2841" s="589"/>
      <c r="P2841" s="589"/>
      <c r="Q2841" s="589"/>
    </row>
    <row r="2842" customHeight="1" spans="6:17">
      <c r="F2842" s="589"/>
      <c r="G2842" s="589"/>
      <c r="H2842" s="589"/>
      <c r="I2842" s="589"/>
      <c r="J2842" s="589"/>
      <c r="K2842" s="589"/>
      <c r="L2842" s="589"/>
      <c r="N2842" s="589"/>
      <c r="O2842" s="589"/>
      <c r="P2842" s="589"/>
      <c r="Q2842" s="589"/>
    </row>
    <row r="2843" customHeight="1" spans="6:17">
      <c r="F2843" s="589"/>
      <c r="G2843" s="589"/>
      <c r="H2843" s="589"/>
      <c r="I2843" s="589"/>
      <c r="J2843" s="589"/>
      <c r="K2843" s="589"/>
      <c r="L2843" s="589"/>
      <c r="N2843" s="589"/>
      <c r="O2843" s="589"/>
      <c r="P2843" s="589"/>
      <c r="Q2843" s="589"/>
    </row>
    <row r="2844" customHeight="1" spans="6:17">
      <c r="F2844" s="589"/>
      <c r="G2844" s="589"/>
      <c r="H2844" s="589"/>
      <c r="I2844" s="589"/>
      <c r="J2844" s="589"/>
      <c r="K2844" s="589"/>
      <c r="L2844" s="589"/>
      <c r="N2844" s="589"/>
      <c r="O2844" s="589"/>
      <c r="P2844" s="589"/>
      <c r="Q2844" s="589"/>
    </row>
    <row r="2845" customHeight="1" spans="6:17">
      <c r="F2845" s="589"/>
      <c r="G2845" s="589"/>
      <c r="H2845" s="589"/>
      <c r="I2845" s="589"/>
      <c r="J2845" s="589"/>
      <c r="K2845" s="589"/>
      <c r="L2845" s="589"/>
      <c r="N2845" s="589"/>
      <c r="O2845" s="589"/>
      <c r="P2845" s="589"/>
      <c r="Q2845" s="589"/>
    </row>
    <row r="2846" customHeight="1" spans="6:17">
      <c r="F2846" s="589"/>
      <c r="G2846" s="589"/>
      <c r="H2846" s="589"/>
      <c r="I2846" s="589"/>
      <c r="J2846" s="589"/>
      <c r="K2846" s="589"/>
      <c r="L2846" s="589"/>
      <c r="N2846" s="589"/>
      <c r="O2846" s="589"/>
      <c r="P2846" s="589"/>
      <c r="Q2846" s="589"/>
    </row>
    <row r="2847" customHeight="1" spans="6:17">
      <c r="F2847" s="589"/>
      <c r="G2847" s="589"/>
      <c r="H2847" s="589"/>
      <c r="I2847" s="589"/>
      <c r="J2847" s="589"/>
      <c r="K2847" s="589"/>
      <c r="L2847" s="589"/>
      <c r="N2847" s="589"/>
      <c r="O2847" s="589"/>
      <c r="P2847" s="589"/>
      <c r="Q2847" s="589"/>
    </row>
    <row r="2848" customHeight="1" spans="6:17">
      <c r="F2848" s="589"/>
      <c r="G2848" s="589"/>
      <c r="H2848" s="589"/>
      <c r="I2848" s="589"/>
      <c r="J2848" s="589"/>
      <c r="K2848" s="589"/>
      <c r="L2848" s="589"/>
      <c r="N2848" s="589"/>
      <c r="O2848" s="589"/>
      <c r="P2848" s="589"/>
      <c r="Q2848" s="589"/>
    </row>
    <row r="2849" customHeight="1" spans="6:17">
      <c r="F2849" s="589"/>
      <c r="G2849" s="589"/>
      <c r="H2849" s="589"/>
      <c r="I2849" s="589"/>
      <c r="J2849" s="589"/>
      <c r="K2849" s="589"/>
      <c r="L2849" s="589"/>
      <c r="N2849" s="589"/>
      <c r="O2849" s="589"/>
      <c r="P2849" s="589"/>
      <c r="Q2849" s="589"/>
    </row>
    <row r="2850" customHeight="1" spans="6:17">
      <c r="F2850" s="589"/>
      <c r="G2850" s="589"/>
      <c r="H2850" s="589"/>
      <c r="I2850" s="589"/>
      <c r="J2850" s="589"/>
      <c r="K2850" s="589"/>
      <c r="L2850" s="589"/>
      <c r="N2850" s="589"/>
      <c r="O2850" s="589"/>
      <c r="P2850" s="589"/>
      <c r="Q2850" s="589"/>
    </row>
    <row r="2851" customHeight="1" spans="6:17">
      <c r="F2851" s="589"/>
      <c r="G2851" s="589"/>
      <c r="H2851" s="589"/>
      <c r="I2851" s="589"/>
      <c r="J2851" s="589"/>
      <c r="K2851" s="589"/>
      <c r="L2851" s="589"/>
      <c r="N2851" s="589"/>
      <c r="O2851" s="589"/>
      <c r="P2851" s="589"/>
      <c r="Q2851" s="589"/>
    </row>
    <row r="2852" customHeight="1" spans="6:17">
      <c r="F2852" s="589"/>
      <c r="G2852" s="589"/>
      <c r="H2852" s="589"/>
      <c r="I2852" s="589"/>
      <c r="J2852" s="589"/>
      <c r="K2852" s="589"/>
      <c r="L2852" s="589"/>
      <c r="N2852" s="589"/>
      <c r="O2852" s="589"/>
      <c r="P2852" s="589"/>
      <c r="Q2852" s="589"/>
    </row>
    <row r="2853" customHeight="1" spans="6:17">
      <c r="F2853" s="589"/>
      <c r="G2853" s="589"/>
      <c r="H2853" s="589"/>
      <c r="I2853" s="589"/>
      <c r="J2853" s="589"/>
      <c r="K2853" s="589"/>
      <c r="L2853" s="589"/>
      <c r="N2853" s="589"/>
      <c r="O2853" s="589"/>
      <c r="P2853" s="589"/>
      <c r="Q2853" s="589"/>
    </row>
    <row r="2854" customHeight="1" spans="6:17">
      <c r="F2854" s="589"/>
      <c r="G2854" s="589"/>
      <c r="H2854" s="589"/>
      <c r="I2854" s="589"/>
      <c r="J2854" s="589"/>
      <c r="K2854" s="589"/>
      <c r="L2854" s="589"/>
      <c r="N2854" s="589"/>
      <c r="O2854" s="589"/>
      <c r="P2854" s="589"/>
      <c r="Q2854" s="589"/>
    </row>
    <row r="2855" customHeight="1" spans="6:17">
      <c r="F2855" s="589"/>
      <c r="G2855" s="589"/>
      <c r="H2855" s="589"/>
      <c r="I2855" s="589"/>
      <c r="J2855" s="589"/>
      <c r="K2855" s="589"/>
      <c r="L2855" s="589"/>
      <c r="N2855" s="589"/>
      <c r="O2855" s="589"/>
      <c r="P2855" s="589"/>
      <c r="Q2855" s="589"/>
    </row>
    <row r="2856" customHeight="1" spans="6:17">
      <c r="F2856" s="589"/>
      <c r="G2856" s="589"/>
      <c r="H2856" s="589"/>
      <c r="I2856" s="589"/>
      <c r="J2856" s="589"/>
      <c r="K2856" s="589"/>
      <c r="L2856" s="589"/>
      <c r="N2856" s="589"/>
      <c r="O2856" s="589"/>
      <c r="P2856" s="589"/>
      <c r="Q2856" s="589"/>
    </row>
    <row r="2857" customHeight="1" spans="6:17">
      <c r="F2857" s="589"/>
      <c r="G2857" s="589"/>
      <c r="H2857" s="589"/>
      <c r="I2857" s="589"/>
      <c r="J2857" s="589"/>
      <c r="K2857" s="589"/>
      <c r="L2857" s="589"/>
      <c r="N2857" s="589"/>
      <c r="O2857" s="589"/>
      <c r="P2857" s="589"/>
      <c r="Q2857" s="589"/>
    </row>
    <row r="2858" customHeight="1" spans="6:17">
      <c r="F2858" s="589"/>
      <c r="G2858" s="589"/>
      <c r="H2858" s="589"/>
      <c r="I2858" s="589"/>
      <c r="J2858" s="589"/>
      <c r="K2858" s="589"/>
      <c r="L2858" s="589"/>
      <c r="N2858" s="589"/>
      <c r="O2858" s="589"/>
      <c r="P2858" s="589"/>
      <c r="Q2858" s="589"/>
    </row>
    <row r="2859" customHeight="1" spans="6:17">
      <c r="F2859" s="589"/>
      <c r="G2859" s="589"/>
      <c r="H2859" s="589"/>
      <c r="I2859" s="589"/>
      <c r="J2859" s="589"/>
      <c r="K2859" s="589"/>
      <c r="L2859" s="589"/>
      <c r="N2859" s="589"/>
      <c r="O2859" s="589"/>
      <c r="P2859" s="589"/>
      <c r="Q2859" s="589"/>
    </row>
    <row r="2860" customHeight="1" spans="6:17">
      <c r="F2860" s="589"/>
      <c r="G2860" s="589"/>
      <c r="H2860" s="589"/>
      <c r="I2860" s="589"/>
      <c r="J2860" s="589"/>
      <c r="K2860" s="589"/>
      <c r="L2860" s="589"/>
      <c r="N2860" s="589"/>
      <c r="O2860" s="589"/>
      <c r="P2860" s="589"/>
      <c r="Q2860" s="589"/>
    </row>
    <row r="2861" customHeight="1" spans="6:17">
      <c r="F2861" s="589"/>
      <c r="G2861" s="589"/>
      <c r="H2861" s="589"/>
      <c r="I2861" s="589"/>
      <c r="J2861" s="589"/>
      <c r="K2861" s="589"/>
      <c r="L2861" s="589"/>
      <c r="N2861" s="589"/>
      <c r="O2861" s="589"/>
      <c r="P2861" s="589"/>
      <c r="Q2861" s="589"/>
    </row>
    <row r="2862" customHeight="1" spans="6:17">
      <c r="F2862" s="589"/>
      <c r="G2862" s="589"/>
      <c r="H2862" s="589"/>
      <c r="I2862" s="589"/>
      <c r="J2862" s="589"/>
      <c r="K2862" s="589"/>
      <c r="L2862" s="589"/>
      <c r="N2862" s="589"/>
      <c r="O2862" s="589"/>
      <c r="P2862" s="589"/>
      <c r="Q2862" s="589"/>
    </row>
    <row r="2863" customHeight="1" spans="6:17">
      <c r="F2863" s="589"/>
      <c r="G2863" s="589"/>
      <c r="H2863" s="589"/>
      <c r="I2863" s="589"/>
      <c r="J2863" s="589"/>
      <c r="K2863" s="589"/>
      <c r="L2863" s="589"/>
      <c r="N2863" s="589"/>
      <c r="O2863" s="589"/>
      <c r="P2863" s="589"/>
      <c r="Q2863" s="589"/>
    </row>
    <row r="2864" customHeight="1" spans="6:17">
      <c r="F2864" s="589"/>
      <c r="G2864" s="589"/>
      <c r="H2864" s="589"/>
      <c r="I2864" s="589"/>
      <c r="J2864" s="589"/>
      <c r="K2864" s="589"/>
      <c r="L2864" s="589"/>
      <c r="N2864" s="589"/>
      <c r="O2864" s="589"/>
      <c r="P2864" s="589"/>
      <c r="Q2864" s="589"/>
    </row>
    <row r="2865" customHeight="1" spans="6:17">
      <c r="F2865" s="589"/>
      <c r="G2865" s="589"/>
      <c r="H2865" s="589"/>
      <c r="I2865" s="589"/>
      <c r="J2865" s="589"/>
      <c r="K2865" s="589"/>
      <c r="L2865" s="589"/>
      <c r="N2865" s="589"/>
      <c r="O2865" s="589"/>
      <c r="P2865" s="589"/>
      <c r="Q2865" s="589"/>
    </row>
    <row r="2866" customHeight="1" spans="6:17">
      <c r="F2866" s="589"/>
      <c r="G2866" s="589"/>
      <c r="H2866" s="589"/>
      <c r="I2866" s="589"/>
      <c r="J2866" s="589"/>
      <c r="K2866" s="589"/>
      <c r="L2866" s="589"/>
      <c r="N2866" s="589"/>
      <c r="O2866" s="589"/>
      <c r="P2866" s="589"/>
      <c r="Q2866" s="589"/>
    </row>
    <row r="2867" customHeight="1" spans="6:17">
      <c r="F2867" s="589"/>
      <c r="G2867" s="589"/>
      <c r="H2867" s="589"/>
      <c r="I2867" s="589"/>
      <c r="J2867" s="589"/>
      <c r="K2867" s="589"/>
      <c r="L2867" s="589"/>
      <c r="N2867" s="589"/>
      <c r="O2867" s="589"/>
      <c r="P2867" s="589"/>
      <c r="Q2867" s="589"/>
    </row>
    <row r="2868" customHeight="1" spans="6:17">
      <c r="F2868" s="589"/>
      <c r="G2868" s="589"/>
      <c r="H2868" s="589"/>
      <c r="I2868" s="589"/>
      <c r="J2868" s="589"/>
      <c r="K2868" s="589"/>
      <c r="L2868" s="589"/>
      <c r="N2868" s="589"/>
      <c r="O2868" s="589"/>
      <c r="P2868" s="589"/>
      <c r="Q2868" s="589"/>
    </row>
    <row r="2869" customHeight="1" spans="6:17">
      <c r="F2869" s="589"/>
      <c r="G2869" s="589"/>
      <c r="H2869" s="589"/>
      <c r="I2869" s="589"/>
      <c r="J2869" s="589"/>
      <c r="K2869" s="589"/>
      <c r="L2869" s="589"/>
      <c r="N2869" s="589"/>
      <c r="O2869" s="589"/>
      <c r="P2869" s="589"/>
      <c r="Q2869" s="589"/>
    </row>
    <row r="2870" customHeight="1" spans="6:17">
      <c r="F2870" s="589"/>
      <c r="G2870" s="589"/>
      <c r="H2870" s="589"/>
      <c r="I2870" s="589"/>
      <c r="J2870" s="589"/>
      <c r="K2870" s="589"/>
      <c r="L2870" s="589"/>
      <c r="N2870" s="589"/>
      <c r="O2870" s="589"/>
      <c r="P2870" s="589"/>
      <c r="Q2870" s="589"/>
    </row>
    <row r="2871" customHeight="1" spans="6:17">
      <c r="F2871" s="589"/>
      <c r="G2871" s="589"/>
      <c r="H2871" s="589"/>
      <c r="I2871" s="589"/>
      <c r="J2871" s="589"/>
      <c r="K2871" s="589"/>
      <c r="L2871" s="589"/>
      <c r="N2871" s="589"/>
      <c r="O2871" s="589"/>
      <c r="P2871" s="589"/>
      <c r="Q2871" s="589"/>
    </row>
    <row r="2872" customHeight="1" spans="6:17">
      <c r="F2872" s="589"/>
      <c r="G2872" s="589"/>
      <c r="H2872" s="589"/>
      <c r="I2872" s="589"/>
      <c r="J2872" s="589"/>
      <c r="K2872" s="589"/>
      <c r="L2872" s="589"/>
      <c r="N2872" s="589"/>
      <c r="O2872" s="589"/>
      <c r="P2872" s="589"/>
      <c r="Q2872" s="589"/>
    </row>
    <row r="2873" customHeight="1" spans="6:17">
      <c r="F2873" s="589"/>
      <c r="G2873" s="589"/>
      <c r="H2873" s="589"/>
      <c r="I2873" s="589"/>
      <c r="J2873" s="589"/>
      <c r="K2873" s="589"/>
      <c r="L2873" s="589"/>
      <c r="N2873" s="589"/>
      <c r="O2873" s="589"/>
      <c r="P2873" s="589"/>
      <c r="Q2873" s="589"/>
    </row>
    <row r="2874" customHeight="1" spans="6:17">
      <c r="F2874" s="589"/>
      <c r="G2874" s="589"/>
      <c r="H2874" s="589"/>
      <c r="I2874" s="589"/>
      <c r="J2874" s="589"/>
      <c r="K2874" s="589"/>
      <c r="L2874" s="589"/>
      <c r="N2874" s="589"/>
      <c r="O2874" s="589"/>
      <c r="P2874" s="589"/>
      <c r="Q2874" s="589"/>
    </row>
    <row r="2875" customHeight="1" spans="6:17">
      <c r="F2875" s="589"/>
      <c r="G2875" s="589"/>
      <c r="H2875" s="589"/>
      <c r="I2875" s="589"/>
      <c r="J2875" s="589"/>
      <c r="K2875" s="589"/>
      <c r="L2875" s="589"/>
      <c r="N2875" s="589"/>
      <c r="O2875" s="589"/>
      <c r="P2875" s="589"/>
      <c r="Q2875" s="589"/>
    </row>
    <row r="2876" customHeight="1" spans="6:17">
      <c r="F2876" s="589"/>
      <c r="G2876" s="589"/>
      <c r="H2876" s="589"/>
      <c r="I2876" s="589"/>
      <c r="J2876" s="589"/>
      <c r="K2876" s="589"/>
      <c r="L2876" s="589"/>
      <c r="N2876" s="589"/>
      <c r="O2876" s="589"/>
      <c r="P2876" s="589"/>
      <c r="Q2876" s="589"/>
    </row>
    <row r="2877" customHeight="1" spans="6:17">
      <c r="F2877" s="589"/>
      <c r="G2877" s="589"/>
      <c r="H2877" s="589"/>
      <c r="I2877" s="589"/>
      <c r="J2877" s="589"/>
      <c r="K2877" s="589"/>
      <c r="L2877" s="589"/>
      <c r="N2877" s="589"/>
      <c r="O2877" s="589"/>
      <c r="P2877" s="589"/>
      <c r="Q2877" s="589"/>
    </row>
    <row r="2878" customHeight="1" spans="6:17">
      <c r="F2878" s="589"/>
      <c r="G2878" s="589"/>
      <c r="H2878" s="589"/>
      <c r="I2878" s="589"/>
      <c r="J2878" s="589"/>
      <c r="K2878" s="589"/>
      <c r="L2878" s="589"/>
      <c r="N2878" s="589"/>
      <c r="O2878" s="589"/>
      <c r="P2878" s="589"/>
      <c r="Q2878" s="589"/>
    </row>
    <row r="2879" customHeight="1" spans="6:17">
      <c r="F2879" s="589"/>
      <c r="G2879" s="589"/>
      <c r="H2879" s="589"/>
      <c r="I2879" s="589"/>
      <c r="J2879" s="589"/>
      <c r="K2879" s="589"/>
      <c r="L2879" s="589"/>
      <c r="N2879" s="589"/>
      <c r="O2879" s="589"/>
      <c r="P2879" s="589"/>
      <c r="Q2879" s="589"/>
    </row>
    <row r="2880" customHeight="1" spans="6:17">
      <c r="F2880" s="589"/>
      <c r="G2880" s="589"/>
      <c r="H2880" s="589"/>
      <c r="I2880" s="589"/>
      <c r="J2880" s="589"/>
      <c r="K2880" s="589"/>
      <c r="L2880" s="589"/>
      <c r="N2880" s="589"/>
      <c r="O2880" s="589"/>
      <c r="P2880" s="589"/>
      <c r="Q2880" s="589"/>
    </row>
    <row r="2881" customHeight="1" spans="6:17">
      <c r="F2881" s="589"/>
      <c r="G2881" s="589"/>
      <c r="H2881" s="589"/>
      <c r="I2881" s="589"/>
      <c r="J2881" s="589"/>
      <c r="K2881" s="589"/>
      <c r="L2881" s="589"/>
      <c r="N2881" s="589"/>
      <c r="O2881" s="589"/>
      <c r="P2881" s="589"/>
      <c r="Q2881" s="589"/>
    </row>
    <row r="2882" customHeight="1" spans="6:17">
      <c r="F2882" s="589"/>
      <c r="G2882" s="589"/>
      <c r="H2882" s="589"/>
      <c r="I2882" s="589"/>
      <c r="J2882" s="589"/>
      <c r="K2882" s="589"/>
      <c r="L2882" s="589"/>
      <c r="N2882" s="589"/>
      <c r="O2882" s="589"/>
      <c r="P2882" s="589"/>
      <c r="Q2882" s="589"/>
    </row>
    <row r="2883" customHeight="1" spans="6:17">
      <c r="F2883" s="589"/>
      <c r="G2883" s="589"/>
      <c r="H2883" s="589"/>
      <c r="I2883" s="589"/>
      <c r="J2883" s="589"/>
      <c r="K2883" s="589"/>
      <c r="L2883" s="589"/>
      <c r="N2883" s="589"/>
      <c r="O2883" s="589"/>
      <c r="P2883" s="589"/>
      <c r="Q2883" s="589"/>
    </row>
    <row r="2884" customHeight="1" spans="6:17">
      <c r="F2884" s="589"/>
      <c r="G2884" s="589"/>
      <c r="H2884" s="589"/>
      <c r="I2884" s="589"/>
      <c r="J2884" s="589"/>
      <c r="K2884" s="589"/>
      <c r="L2884" s="589"/>
      <c r="N2884" s="589"/>
      <c r="O2884" s="589"/>
      <c r="P2884" s="589"/>
      <c r="Q2884" s="589"/>
    </row>
    <row r="2885" customHeight="1" spans="6:17">
      <c r="F2885" s="589"/>
      <c r="G2885" s="589"/>
      <c r="H2885" s="589"/>
      <c r="I2885" s="589"/>
      <c r="J2885" s="589"/>
      <c r="K2885" s="589"/>
      <c r="L2885" s="589"/>
      <c r="N2885" s="589"/>
      <c r="O2885" s="589"/>
      <c r="P2885" s="589"/>
      <c r="Q2885" s="589"/>
    </row>
    <row r="2886" customHeight="1" spans="6:17">
      <c r="F2886" s="589"/>
      <c r="G2886" s="589"/>
      <c r="H2886" s="589"/>
      <c r="I2886" s="589"/>
      <c r="J2886" s="589"/>
      <c r="K2886" s="589"/>
      <c r="L2886" s="589"/>
      <c r="N2886" s="589"/>
      <c r="O2886" s="589"/>
      <c r="P2886" s="589"/>
      <c r="Q2886" s="589"/>
    </row>
    <row r="2887" customHeight="1" spans="6:17">
      <c r="F2887" s="589"/>
      <c r="G2887" s="589"/>
      <c r="H2887" s="589"/>
      <c r="I2887" s="589"/>
      <c r="J2887" s="589"/>
      <c r="K2887" s="589"/>
      <c r="L2887" s="589"/>
      <c r="N2887" s="589"/>
      <c r="O2887" s="589"/>
      <c r="P2887" s="589"/>
      <c r="Q2887" s="589"/>
    </row>
    <row r="2888" customHeight="1" spans="6:17">
      <c r="F2888" s="589"/>
      <c r="G2888" s="589"/>
      <c r="H2888" s="589"/>
      <c r="I2888" s="589"/>
      <c r="J2888" s="589"/>
      <c r="K2888" s="589"/>
      <c r="L2888" s="589"/>
      <c r="N2888" s="589"/>
      <c r="O2888" s="589"/>
      <c r="P2888" s="589"/>
      <c r="Q2888" s="589"/>
    </row>
    <row r="2889" customHeight="1" spans="6:17">
      <c r="F2889" s="589"/>
      <c r="G2889" s="589"/>
      <c r="H2889" s="589"/>
      <c r="I2889" s="589"/>
      <c r="J2889" s="589"/>
      <c r="K2889" s="589"/>
      <c r="L2889" s="589"/>
      <c r="N2889" s="589"/>
      <c r="O2889" s="589"/>
      <c r="P2889" s="589"/>
      <c r="Q2889" s="589"/>
    </row>
    <row r="2890" customHeight="1" spans="6:17">
      <c r="F2890" s="589"/>
      <c r="G2890" s="589"/>
      <c r="H2890" s="589"/>
      <c r="I2890" s="589"/>
      <c r="J2890" s="589"/>
      <c r="K2890" s="589"/>
      <c r="L2890" s="589"/>
      <c r="N2890" s="589"/>
      <c r="O2890" s="589"/>
      <c r="P2890" s="589"/>
      <c r="Q2890" s="589"/>
    </row>
    <row r="2891" customHeight="1" spans="6:17">
      <c r="F2891" s="589"/>
      <c r="G2891" s="589"/>
      <c r="H2891" s="589"/>
      <c r="I2891" s="589"/>
      <c r="J2891" s="589"/>
      <c r="K2891" s="589"/>
      <c r="L2891" s="589"/>
      <c r="N2891" s="589"/>
      <c r="O2891" s="589"/>
      <c r="P2891" s="589"/>
      <c r="Q2891" s="589"/>
    </row>
    <row r="2892" customHeight="1" spans="6:17">
      <c r="F2892" s="589"/>
      <c r="G2892" s="589"/>
      <c r="H2892" s="589"/>
      <c r="I2892" s="589"/>
      <c r="J2892" s="589"/>
      <c r="K2892" s="589"/>
      <c r="L2892" s="589"/>
      <c r="N2892" s="589"/>
      <c r="O2892" s="589"/>
      <c r="P2892" s="589"/>
      <c r="Q2892" s="589"/>
    </row>
    <row r="2893" customHeight="1" spans="6:17">
      <c r="F2893" s="589"/>
      <c r="G2893" s="589"/>
      <c r="H2893" s="589"/>
      <c r="I2893" s="589"/>
      <c r="J2893" s="589"/>
      <c r="K2893" s="589"/>
      <c r="L2893" s="589"/>
      <c r="N2893" s="589"/>
      <c r="O2893" s="589"/>
      <c r="P2893" s="589"/>
      <c r="Q2893" s="589"/>
    </row>
    <row r="2894" customHeight="1" spans="6:17">
      <c r="F2894" s="589"/>
      <c r="G2894" s="589"/>
      <c r="H2894" s="589"/>
      <c r="I2894" s="589"/>
      <c r="J2894" s="589"/>
      <c r="K2894" s="589"/>
      <c r="L2894" s="589"/>
      <c r="N2894" s="589"/>
      <c r="O2894" s="589"/>
      <c r="P2894" s="589"/>
      <c r="Q2894" s="589"/>
    </row>
    <row r="2895" customHeight="1" spans="6:17">
      <c r="F2895" s="589"/>
      <c r="G2895" s="589"/>
      <c r="H2895" s="589"/>
      <c r="I2895" s="589"/>
      <c r="J2895" s="589"/>
      <c r="K2895" s="589"/>
      <c r="L2895" s="589"/>
      <c r="N2895" s="589"/>
      <c r="O2895" s="589"/>
      <c r="P2895" s="589"/>
      <c r="Q2895" s="589"/>
    </row>
    <row r="2896" customHeight="1" spans="6:17">
      <c r="F2896" s="589"/>
      <c r="G2896" s="589"/>
      <c r="H2896" s="589"/>
      <c r="I2896" s="589"/>
      <c r="J2896" s="589"/>
      <c r="K2896" s="589"/>
      <c r="L2896" s="589"/>
      <c r="N2896" s="589"/>
      <c r="O2896" s="589"/>
      <c r="P2896" s="589"/>
      <c r="Q2896" s="589"/>
    </row>
    <row r="2897" customHeight="1" spans="6:17">
      <c r="F2897" s="589"/>
      <c r="G2897" s="589"/>
      <c r="H2897" s="589"/>
      <c r="I2897" s="589"/>
      <c r="J2897" s="589"/>
      <c r="K2897" s="589"/>
      <c r="L2897" s="589"/>
      <c r="N2897" s="589"/>
      <c r="O2897" s="589"/>
      <c r="P2897" s="589"/>
      <c r="Q2897" s="589"/>
    </row>
    <row r="2898" customHeight="1" spans="6:17">
      <c r="F2898" s="589"/>
      <c r="G2898" s="589"/>
      <c r="H2898" s="589"/>
      <c r="I2898" s="589"/>
      <c r="J2898" s="589"/>
      <c r="K2898" s="589"/>
      <c r="L2898" s="589"/>
      <c r="N2898" s="589"/>
      <c r="O2898" s="589"/>
      <c r="P2898" s="589"/>
      <c r="Q2898" s="589"/>
    </row>
    <row r="2899" customHeight="1" spans="6:17">
      <c r="F2899" s="589"/>
      <c r="G2899" s="589"/>
      <c r="H2899" s="589"/>
      <c r="I2899" s="589"/>
      <c r="J2899" s="589"/>
      <c r="K2899" s="589"/>
      <c r="L2899" s="589"/>
      <c r="N2899" s="589"/>
      <c r="O2899" s="589"/>
      <c r="P2899" s="589"/>
      <c r="Q2899" s="589"/>
    </row>
    <row r="2900" customHeight="1" spans="6:17">
      <c r="F2900" s="589"/>
      <c r="G2900" s="589"/>
      <c r="H2900" s="589"/>
      <c r="I2900" s="589"/>
      <c r="J2900" s="589"/>
      <c r="K2900" s="589"/>
      <c r="L2900" s="589"/>
      <c r="N2900" s="589"/>
      <c r="O2900" s="589"/>
      <c r="P2900" s="589"/>
      <c r="Q2900" s="589"/>
    </row>
    <row r="2901" customHeight="1" spans="6:17">
      <c r="F2901" s="589"/>
      <c r="G2901" s="589"/>
      <c r="H2901" s="589"/>
      <c r="I2901" s="589"/>
      <c r="J2901" s="589"/>
      <c r="K2901" s="589"/>
      <c r="L2901" s="589"/>
      <c r="N2901" s="589"/>
      <c r="O2901" s="589"/>
      <c r="P2901" s="589"/>
      <c r="Q2901" s="589"/>
    </row>
    <row r="2902" customHeight="1" spans="6:17">
      <c r="F2902" s="589"/>
      <c r="G2902" s="589"/>
      <c r="H2902" s="589"/>
      <c r="I2902" s="589"/>
      <c r="J2902" s="589"/>
      <c r="K2902" s="589"/>
      <c r="L2902" s="589"/>
      <c r="N2902" s="589"/>
      <c r="O2902" s="589"/>
      <c r="P2902" s="589"/>
      <c r="Q2902" s="589"/>
    </row>
    <row r="2903" customHeight="1" spans="6:17">
      <c r="F2903" s="589"/>
      <c r="G2903" s="589"/>
      <c r="H2903" s="589"/>
      <c r="I2903" s="589"/>
      <c r="J2903" s="589"/>
      <c r="K2903" s="589"/>
      <c r="L2903" s="589"/>
      <c r="N2903" s="589"/>
      <c r="O2903" s="589"/>
      <c r="P2903" s="589"/>
      <c r="Q2903" s="589"/>
    </row>
    <row r="2904" customHeight="1" spans="6:17">
      <c r="F2904" s="589"/>
      <c r="G2904" s="589"/>
      <c r="H2904" s="589"/>
      <c r="I2904" s="589"/>
      <c r="J2904" s="589"/>
      <c r="K2904" s="589"/>
      <c r="L2904" s="589"/>
      <c r="N2904" s="589"/>
      <c r="O2904" s="589"/>
      <c r="P2904" s="589"/>
      <c r="Q2904" s="589"/>
    </row>
    <row r="2905" customHeight="1" spans="6:17">
      <c r="F2905" s="589"/>
      <c r="G2905" s="589"/>
      <c r="H2905" s="589"/>
      <c r="I2905" s="589"/>
      <c r="J2905" s="589"/>
      <c r="K2905" s="589"/>
      <c r="L2905" s="589"/>
      <c r="N2905" s="589"/>
      <c r="O2905" s="589"/>
      <c r="P2905" s="589"/>
      <c r="Q2905" s="589"/>
    </row>
    <row r="2906" customHeight="1" spans="6:17">
      <c r="F2906" s="589"/>
      <c r="G2906" s="589"/>
      <c r="H2906" s="589"/>
      <c r="I2906" s="589"/>
      <c r="J2906" s="589"/>
      <c r="K2906" s="589"/>
      <c r="L2906" s="589"/>
      <c r="N2906" s="589"/>
      <c r="O2906" s="589"/>
      <c r="P2906" s="589"/>
      <c r="Q2906" s="589"/>
    </row>
    <row r="2907" customHeight="1" spans="6:17">
      <c r="F2907" s="589"/>
      <c r="G2907" s="589"/>
      <c r="H2907" s="589"/>
      <c r="I2907" s="589"/>
      <c r="J2907" s="589"/>
      <c r="K2907" s="589"/>
      <c r="L2907" s="589"/>
      <c r="N2907" s="589"/>
      <c r="O2907" s="589"/>
      <c r="P2907" s="589"/>
      <c r="Q2907" s="589"/>
    </row>
    <row r="2908" customHeight="1" spans="6:17">
      <c r="F2908" s="589"/>
      <c r="G2908" s="589"/>
      <c r="H2908" s="589"/>
      <c r="I2908" s="589"/>
      <c r="J2908" s="589"/>
      <c r="K2908" s="589"/>
      <c r="L2908" s="589"/>
      <c r="N2908" s="589"/>
      <c r="O2908" s="589"/>
      <c r="P2908" s="589"/>
      <c r="Q2908" s="589"/>
    </row>
    <row r="2909" customHeight="1" spans="6:17">
      <c r="F2909" s="589"/>
      <c r="G2909" s="589"/>
      <c r="H2909" s="589"/>
      <c r="I2909" s="589"/>
      <c r="J2909" s="589"/>
      <c r="K2909" s="589"/>
      <c r="L2909" s="589"/>
      <c r="N2909" s="589"/>
      <c r="O2909" s="589"/>
      <c r="P2909" s="589"/>
      <c r="Q2909" s="589"/>
    </row>
    <row r="2910" customHeight="1" spans="6:17">
      <c r="F2910" s="589"/>
      <c r="G2910" s="589"/>
      <c r="H2910" s="589"/>
      <c r="I2910" s="589"/>
      <c r="J2910" s="589"/>
      <c r="K2910" s="589"/>
      <c r="L2910" s="589"/>
      <c r="N2910" s="589"/>
      <c r="O2910" s="589"/>
      <c r="P2910" s="589"/>
      <c r="Q2910" s="589"/>
    </row>
    <row r="2911" customHeight="1" spans="6:17">
      <c r="F2911" s="589"/>
      <c r="G2911" s="589"/>
      <c r="H2911" s="589"/>
      <c r="I2911" s="589"/>
      <c r="J2911" s="589"/>
      <c r="K2911" s="589"/>
      <c r="L2911" s="589"/>
      <c r="N2911" s="589"/>
      <c r="O2911" s="589"/>
      <c r="P2911" s="589"/>
      <c r="Q2911" s="589"/>
    </row>
    <row r="2912" customHeight="1" spans="6:17">
      <c r="F2912" s="589"/>
      <c r="G2912" s="589"/>
      <c r="H2912" s="589"/>
      <c r="I2912" s="589"/>
      <c r="J2912" s="589"/>
      <c r="K2912" s="589"/>
      <c r="L2912" s="589"/>
      <c r="N2912" s="589"/>
      <c r="O2912" s="589"/>
      <c r="P2912" s="589"/>
      <c r="Q2912" s="589"/>
    </row>
    <row r="2913" customHeight="1" spans="6:17">
      <c r="F2913" s="589"/>
      <c r="G2913" s="589"/>
      <c r="H2913" s="589"/>
      <c r="I2913" s="589"/>
      <c r="J2913" s="589"/>
      <c r="K2913" s="589"/>
      <c r="L2913" s="589"/>
      <c r="N2913" s="589"/>
      <c r="O2913" s="589"/>
      <c r="P2913" s="589"/>
      <c r="Q2913" s="589"/>
    </row>
    <row r="2914" customHeight="1" spans="6:17">
      <c r="F2914" s="589"/>
      <c r="G2914" s="589"/>
      <c r="H2914" s="589"/>
      <c r="I2914" s="589"/>
      <c r="J2914" s="589"/>
      <c r="K2914" s="589"/>
      <c r="L2914" s="589"/>
      <c r="N2914" s="589"/>
      <c r="O2914" s="589"/>
      <c r="P2914" s="589"/>
      <c r="Q2914" s="589"/>
    </row>
    <row r="2915" customHeight="1" spans="6:17">
      <c r="F2915" s="589"/>
      <c r="G2915" s="589"/>
      <c r="H2915" s="589"/>
      <c r="I2915" s="589"/>
      <c r="J2915" s="589"/>
      <c r="K2915" s="589"/>
      <c r="L2915" s="589"/>
      <c r="N2915" s="589"/>
      <c r="O2915" s="589"/>
      <c r="P2915" s="589"/>
      <c r="Q2915" s="589"/>
    </row>
    <row r="2916" customHeight="1" spans="6:17">
      <c r="F2916" s="589"/>
      <c r="G2916" s="589"/>
      <c r="H2916" s="589"/>
      <c r="I2916" s="589"/>
      <c r="J2916" s="589"/>
      <c r="K2916" s="589"/>
      <c r="L2916" s="589"/>
      <c r="N2916" s="589"/>
      <c r="O2916" s="589"/>
      <c r="P2916" s="589"/>
      <c r="Q2916" s="589"/>
    </row>
    <row r="2917" customHeight="1" spans="6:17">
      <c r="F2917" s="589"/>
      <c r="G2917" s="589"/>
      <c r="H2917" s="589"/>
      <c r="I2917" s="589"/>
      <c r="J2917" s="589"/>
      <c r="K2917" s="589"/>
      <c r="L2917" s="589"/>
      <c r="N2917" s="589"/>
      <c r="O2917" s="589"/>
      <c r="P2917" s="589"/>
      <c r="Q2917" s="589"/>
    </row>
    <row r="2918" customHeight="1" spans="6:17">
      <c r="F2918" s="589"/>
      <c r="G2918" s="589"/>
      <c r="H2918" s="589"/>
      <c r="I2918" s="589"/>
      <c r="J2918" s="589"/>
      <c r="K2918" s="589"/>
      <c r="L2918" s="589"/>
      <c r="N2918" s="589"/>
      <c r="O2918" s="589"/>
      <c r="P2918" s="589"/>
      <c r="Q2918" s="589"/>
    </row>
    <row r="2919" customHeight="1" spans="6:17">
      <c r="F2919" s="589"/>
      <c r="G2919" s="589"/>
      <c r="H2919" s="589"/>
      <c r="I2919" s="589"/>
      <c r="J2919" s="589"/>
      <c r="K2919" s="589"/>
      <c r="L2919" s="589"/>
      <c r="N2919" s="589"/>
      <c r="O2919" s="589"/>
      <c r="P2919" s="589"/>
      <c r="Q2919" s="589"/>
    </row>
    <row r="2920" customHeight="1" spans="6:17">
      <c r="F2920" s="589"/>
      <c r="G2920" s="589"/>
      <c r="H2920" s="589"/>
      <c r="I2920" s="589"/>
      <c r="J2920" s="589"/>
      <c r="K2920" s="589"/>
      <c r="L2920" s="589"/>
      <c r="N2920" s="589"/>
      <c r="O2920" s="589"/>
      <c r="P2920" s="589"/>
      <c r="Q2920" s="589"/>
    </row>
    <row r="2921" customHeight="1" spans="6:17">
      <c r="F2921" s="589"/>
      <c r="G2921" s="589"/>
      <c r="H2921" s="589"/>
      <c r="I2921" s="589"/>
      <c r="J2921" s="589"/>
      <c r="K2921" s="589"/>
      <c r="L2921" s="589"/>
      <c r="N2921" s="589"/>
      <c r="O2921" s="589"/>
      <c r="P2921" s="589"/>
      <c r="Q2921" s="589"/>
    </row>
    <row r="2922" customHeight="1" spans="6:17">
      <c r="F2922" s="589"/>
      <c r="G2922" s="589"/>
      <c r="H2922" s="589"/>
      <c r="I2922" s="589"/>
      <c r="J2922" s="589"/>
      <c r="K2922" s="589"/>
      <c r="L2922" s="589"/>
      <c r="N2922" s="589"/>
      <c r="O2922" s="589"/>
      <c r="P2922" s="589"/>
      <c r="Q2922" s="589"/>
    </row>
    <row r="2923" customHeight="1" spans="6:17">
      <c r="F2923" s="589"/>
      <c r="G2923" s="589"/>
      <c r="H2923" s="589"/>
      <c r="I2923" s="589"/>
      <c r="J2923" s="589"/>
      <c r="K2923" s="589"/>
      <c r="L2923" s="589"/>
      <c r="N2923" s="589"/>
      <c r="O2923" s="589"/>
      <c r="P2923" s="589"/>
      <c r="Q2923" s="589"/>
    </row>
    <row r="2924" customHeight="1" spans="6:17">
      <c r="F2924" s="589"/>
      <c r="G2924" s="589"/>
      <c r="H2924" s="589"/>
      <c r="I2924" s="589"/>
      <c r="J2924" s="589"/>
      <c r="K2924" s="589"/>
      <c r="L2924" s="589"/>
      <c r="N2924" s="589"/>
      <c r="O2924" s="589"/>
      <c r="P2924" s="589"/>
      <c r="Q2924" s="589"/>
    </row>
    <row r="2925" customHeight="1" spans="6:17">
      <c r="F2925" s="589"/>
      <c r="G2925" s="589"/>
      <c r="H2925" s="589"/>
      <c r="I2925" s="589"/>
      <c r="J2925" s="589"/>
      <c r="K2925" s="589"/>
      <c r="L2925" s="589"/>
      <c r="N2925" s="589"/>
      <c r="O2925" s="589"/>
      <c r="P2925" s="589"/>
      <c r="Q2925" s="589"/>
    </row>
    <row r="2926" customHeight="1" spans="6:17">
      <c r="F2926" s="589"/>
      <c r="G2926" s="589"/>
      <c r="H2926" s="589"/>
      <c r="I2926" s="589"/>
      <c r="J2926" s="589"/>
      <c r="K2926" s="589"/>
      <c r="L2926" s="589"/>
      <c r="N2926" s="589"/>
      <c r="O2926" s="589"/>
      <c r="P2926" s="589"/>
      <c r="Q2926" s="589"/>
    </row>
    <row r="2927" customHeight="1" spans="6:17">
      <c r="F2927" s="589"/>
      <c r="G2927" s="589"/>
      <c r="H2927" s="589"/>
      <c r="I2927" s="589"/>
      <c r="J2927" s="589"/>
      <c r="K2927" s="589"/>
      <c r="L2927" s="589"/>
      <c r="N2927" s="589"/>
      <c r="O2927" s="589"/>
      <c r="P2927" s="589"/>
      <c r="Q2927" s="589"/>
    </row>
    <row r="2928" customHeight="1" spans="6:17">
      <c r="F2928" s="589"/>
      <c r="G2928" s="589"/>
      <c r="H2928" s="589"/>
      <c r="I2928" s="589"/>
      <c r="J2928" s="589"/>
      <c r="K2928" s="589"/>
      <c r="L2928" s="589"/>
      <c r="N2928" s="589"/>
      <c r="O2928" s="589"/>
      <c r="P2928" s="589"/>
      <c r="Q2928" s="589"/>
    </row>
    <row r="2929" customHeight="1" spans="6:17">
      <c r="F2929" s="589"/>
      <c r="G2929" s="589"/>
      <c r="H2929" s="589"/>
      <c r="I2929" s="589"/>
      <c r="J2929" s="589"/>
      <c r="K2929" s="589"/>
      <c r="L2929" s="589"/>
      <c r="N2929" s="589"/>
      <c r="O2929" s="589"/>
      <c r="P2929" s="589"/>
      <c r="Q2929" s="589"/>
    </row>
    <row r="2930" customHeight="1" spans="6:17">
      <c r="F2930" s="589"/>
      <c r="G2930" s="589"/>
      <c r="H2930" s="589"/>
      <c r="I2930" s="589"/>
      <c r="J2930" s="589"/>
      <c r="K2930" s="589"/>
      <c r="L2930" s="589"/>
      <c r="N2930" s="589"/>
      <c r="O2930" s="589"/>
      <c r="P2930" s="589"/>
      <c r="Q2930" s="589"/>
    </row>
    <row r="2931" customHeight="1" spans="6:17">
      <c r="F2931" s="589"/>
      <c r="G2931" s="589"/>
      <c r="H2931" s="589"/>
      <c r="I2931" s="589"/>
      <c r="J2931" s="589"/>
      <c r="K2931" s="589"/>
      <c r="L2931" s="589"/>
      <c r="N2931" s="589"/>
      <c r="O2931" s="589"/>
      <c r="P2931" s="589"/>
      <c r="Q2931" s="589"/>
    </row>
    <row r="2932" customHeight="1" spans="6:17">
      <c r="F2932" s="589"/>
      <c r="G2932" s="589"/>
      <c r="H2932" s="589"/>
      <c r="I2932" s="589"/>
      <c r="J2932" s="589"/>
      <c r="K2932" s="589"/>
      <c r="L2932" s="589"/>
      <c r="N2932" s="589"/>
      <c r="O2932" s="589"/>
      <c r="P2932" s="589"/>
      <c r="Q2932" s="589"/>
    </row>
    <row r="2933" customHeight="1" spans="6:17">
      <c r="F2933" s="589"/>
      <c r="G2933" s="589"/>
      <c r="H2933" s="589"/>
      <c r="I2933" s="589"/>
      <c r="J2933" s="589"/>
      <c r="K2933" s="589"/>
      <c r="L2933" s="589"/>
      <c r="N2933" s="589"/>
      <c r="O2933" s="589"/>
      <c r="P2933" s="589"/>
      <c r="Q2933" s="589"/>
    </row>
    <row r="2934" customHeight="1" spans="6:17">
      <c r="F2934" s="589"/>
      <c r="G2934" s="589"/>
      <c r="H2934" s="589"/>
      <c r="I2934" s="589"/>
      <c r="J2934" s="589"/>
      <c r="K2934" s="589"/>
      <c r="L2934" s="589"/>
      <c r="N2934" s="589"/>
      <c r="O2934" s="589"/>
      <c r="P2934" s="589"/>
      <c r="Q2934" s="589"/>
    </row>
    <row r="2935" customHeight="1" spans="6:17">
      <c r="F2935" s="589"/>
      <c r="G2935" s="589"/>
      <c r="H2935" s="589"/>
      <c r="I2935" s="589"/>
      <c r="J2935" s="589"/>
      <c r="K2935" s="589"/>
      <c r="L2935" s="589"/>
      <c r="N2935" s="589"/>
      <c r="O2935" s="589"/>
      <c r="P2935" s="589"/>
      <c r="Q2935" s="589"/>
    </row>
    <row r="2936" customHeight="1" spans="6:17">
      <c r="F2936" s="589"/>
      <c r="G2936" s="589"/>
      <c r="H2936" s="589"/>
      <c r="I2936" s="589"/>
      <c r="J2936" s="589"/>
      <c r="K2936" s="589"/>
      <c r="L2936" s="589"/>
      <c r="N2936" s="589"/>
      <c r="O2936" s="589"/>
      <c r="P2936" s="589"/>
      <c r="Q2936" s="589"/>
    </row>
    <row r="2937" customHeight="1" spans="6:17">
      <c r="F2937" s="589"/>
      <c r="G2937" s="589"/>
      <c r="H2937" s="589"/>
      <c r="I2937" s="589"/>
      <c r="J2937" s="589"/>
      <c r="K2937" s="589"/>
      <c r="L2937" s="589"/>
      <c r="N2937" s="589"/>
      <c r="O2937" s="589"/>
      <c r="P2937" s="589"/>
      <c r="Q2937" s="589"/>
    </row>
    <row r="2938" customHeight="1" spans="6:17">
      <c r="F2938" s="589"/>
      <c r="G2938" s="589"/>
      <c r="H2938" s="589"/>
      <c r="I2938" s="589"/>
      <c r="J2938" s="589"/>
      <c r="K2938" s="589"/>
      <c r="L2938" s="589"/>
      <c r="N2938" s="589"/>
      <c r="O2938" s="589"/>
      <c r="P2938" s="589"/>
      <c r="Q2938" s="589"/>
    </row>
    <row r="2939" customHeight="1" spans="6:17">
      <c r="F2939" s="589"/>
      <c r="G2939" s="589"/>
      <c r="H2939" s="589"/>
      <c r="I2939" s="589"/>
      <c r="J2939" s="589"/>
      <c r="K2939" s="589"/>
      <c r="L2939" s="589"/>
      <c r="N2939" s="589"/>
      <c r="O2939" s="589"/>
      <c r="P2939" s="589"/>
      <c r="Q2939" s="589"/>
    </row>
    <row r="2940" customHeight="1" spans="6:17">
      <c r="F2940" s="589"/>
      <c r="G2940" s="589"/>
      <c r="H2940" s="589"/>
      <c r="I2940" s="589"/>
      <c r="J2940" s="589"/>
      <c r="K2940" s="589"/>
      <c r="L2940" s="589"/>
      <c r="N2940" s="589"/>
      <c r="O2940" s="589"/>
      <c r="P2940" s="589"/>
      <c r="Q2940" s="589"/>
    </row>
    <row r="2941" customHeight="1" spans="6:17">
      <c r="F2941" s="589"/>
      <c r="G2941" s="589"/>
      <c r="H2941" s="589"/>
      <c r="I2941" s="589"/>
      <c r="J2941" s="589"/>
      <c r="K2941" s="589"/>
      <c r="L2941" s="589"/>
      <c r="N2941" s="589"/>
      <c r="O2941" s="589"/>
      <c r="P2941" s="589"/>
      <c r="Q2941" s="589"/>
    </row>
    <row r="2942" customHeight="1" spans="6:17">
      <c r="F2942" s="589"/>
      <c r="G2942" s="589"/>
      <c r="H2942" s="589"/>
      <c r="I2942" s="589"/>
      <c r="J2942" s="589"/>
      <c r="K2942" s="589"/>
      <c r="L2942" s="589"/>
      <c r="N2942" s="589"/>
      <c r="O2942" s="589"/>
      <c r="P2942" s="589"/>
      <c r="Q2942" s="589"/>
    </row>
    <row r="2943" customHeight="1" spans="6:17">
      <c r="F2943" s="589"/>
      <c r="G2943" s="589"/>
      <c r="H2943" s="589"/>
      <c r="I2943" s="589"/>
      <c r="J2943" s="589"/>
      <c r="K2943" s="589"/>
      <c r="L2943" s="589"/>
      <c r="N2943" s="589"/>
      <c r="O2943" s="589"/>
      <c r="P2943" s="589"/>
      <c r="Q2943" s="589"/>
    </row>
    <row r="2944" customHeight="1" spans="6:17">
      <c r="F2944" s="589"/>
      <c r="G2944" s="589"/>
      <c r="H2944" s="589"/>
      <c r="I2944" s="589"/>
      <c r="J2944" s="589"/>
      <c r="K2944" s="589"/>
      <c r="L2944" s="589"/>
      <c r="N2944" s="589"/>
      <c r="O2944" s="589"/>
      <c r="P2944" s="589"/>
      <c r="Q2944" s="589"/>
    </row>
    <row r="2945" customHeight="1" spans="6:17">
      <c r="F2945" s="589"/>
      <c r="G2945" s="589"/>
      <c r="H2945" s="589"/>
      <c r="I2945" s="589"/>
      <c r="J2945" s="589"/>
      <c r="K2945" s="589"/>
      <c r="L2945" s="589"/>
      <c r="N2945" s="589"/>
      <c r="O2945" s="589"/>
      <c r="P2945" s="589"/>
      <c r="Q2945" s="589"/>
    </row>
    <row r="2946" customHeight="1" spans="6:17">
      <c r="F2946" s="589"/>
      <c r="G2946" s="589"/>
      <c r="H2946" s="589"/>
      <c r="I2946" s="589"/>
      <c r="J2946" s="589"/>
      <c r="K2946" s="589"/>
      <c r="L2946" s="589"/>
      <c r="N2946" s="589"/>
      <c r="O2946" s="589"/>
      <c r="P2946" s="589"/>
      <c r="Q2946" s="589"/>
    </row>
    <row r="2947" customHeight="1" spans="6:17">
      <c r="F2947" s="589"/>
      <c r="G2947" s="589"/>
      <c r="H2947" s="589"/>
      <c r="I2947" s="589"/>
      <c r="J2947" s="589"/>
      <c r="K2947" s="589"/>
      <c r="L2947" s="589"/>
      <c r="N2947" s="589"/>
      <c r="O2947" s="589"/>
      <c r="P2947" s="589"/>
      <c r="Q2947" s="589"/>
    </row>
    <row r="2948" customHeight="1" spans="6:17">
      <c r="F2948" s="589"/>
      <c r="G2948" s="589"/>
      <c r="H2948" s="589"/>
      <c r="I2948" s="589"/>
      <c r="J2948" s="589"/>
      <c r="K2948" s="589"/>
      <c r="L2948" s="589"/>
      <c r="N2948" s="589"/>
      <c r="O2948" s="589"/>
      <c r="P2948" s="589"/>
      <c r="Q2948" s="589"/>
    </row>
    <row r="2949" customHeight="1" spans="6:17">
      <c r="F2949" s="589"/>
      <c r="G2949" s="589"/>
      <c r="H2949" s="589"/>
      <c r="I2949" s="589"/>
      <c r="J2949" s="589"/>
      <c r="K2949" s="589"/>
      <c r="L2949" s="589"/>
      <c r="N2949" s="589"/>
      <c r="O2949" s="589"/>
      <c r="P2949" s="589"/>
      <c r="Q2949" s="589"/>
    </row>
    <row r="2950" customHeight="1" spans="6:17">
      <c r="F2950" s="589"/>
      <c r="G2950" s="589"/>
      <c r="H2950" s="589"/>
      <c r="I2950" s="589"/>
      <c r="J2950" s="589"/>
      <c r="K2950" s="589"/>
      <c r="L2950" s="589"/>
      <c r="N2950" s="589"/>
      <c r="O2950" s="589"/>
      <c r="P2950" s="589"/>
      <c r="Q2950" s="589"/>
    </row>
    <row r="2951" customHeight="1" spans="6:17">
      <c r="F2951" s="589"/>
      <c r="G2951" s="589"/>
      <c r="H2951" s="589"/>
      <c r="I2951" s="589"/>
      <c r="J2951" s="589"/>
      <c r="K2951" s="589"/>
      <c r="L2951" s="589"/>
      <c r="N2951" s="589"/>
      <c r="O2951" s="589"/>
      <c r="P2951" s="589"/>
      <c r="Q2951" s="589"/>
    </row>
    <row r="2952" customHeight="1" spans="6:17">
      <c r="F2952" s="589"/>
      <c r="G2952" s="589"/>
      <c r="H2952" s="589"/>
      <c r="I2952" s="589"/>
      <c r="J2952" s="589"/>
      <c r="K2952" s="589"/>
      <c r="L2952" s="589"/>
      <c r="N2952" s="589"/>
      <c r="O2952" s="589"/>
      <c r="P2952" s="589"/>
      <c r="Q2952" s="589"/>
    </row>
    <row r="2953" customHeight="1" spans="6:17">
      <c r="F2953" s="589"/>
      <c r="G2953" s="589"/>
      <c r="H2953" s="589"/>
      <c r="I2953" s="589"/>
      <c r="J2953" s="589"/>
      <c r="K2953" s="589"/>
      <c r="L2953" s="589"/>
      <c r="N2953" s="589"/>
      <c r="O2953" s="589"/>
      <c r="P2953" s="589"/>
      <c r="Q2953" s="589"/>
    </row>
    <row r="2954" customHeight="1" spans="6:17">
      <c r="F2954" s="589"/>
      <c r="G2954" s="589"/>
      <c r="H2954" s="589"/>
      <c r="I2954" s="589"/>
      <c r="J2954" s="589"/>
      <c r="K2954" s="589"/>
      <c r="L2954" s="589"/>
      <c r="N2954" s="589"/>
      <c r="O2954" s="589"/>
      <c r="P2954" s="589"/>
      <c r="Q2954" s="589"/>
    </row>
    <row r="2955" customHeight="1" spans="6:17">
      <c r="F2955" s="589"/>
      <c r="G2955" s="589"/>
      <c r="H2955" s="589"/>
      <c r="I2955" s="589"/>
      <c r="J2955" s="589"/>
      <c r="K2955" s="589"/>
      <c r="L2955" s="589"/>
      <c r="N2955" s="589"/>
      <c r="O2955" s="589"/>
      <c r="P2955" s="589"/>
      <c r="Q2955" s="589"/>
    </row>
    <row r="2956" customHeight="1" spans="6:17">
      <c r="F2956" s="589"/>
      <c r="G2956" s="589"/>
      <c r="H2956" s="589"/>
      <c r="I2956" s="589"/>
      <c r="J2956" s="589"/>
      <c r="K2956" s="589"/>
      <c r="L2956" s="589"/>
      <c r="N2956" s="589"/>
      <c r="O2956" s="589"/>
      <c r="P2956" s="589"/>
      <c r="Q2956" s="589"/>
    </row>
    <row r="2957" customHeight="1" spans="6:17">
      <c r="F2957" s="589"/>
      <c r="G2957" s="589"/>
      <c r="H2957" s="589"/>
      <c r="I2957" s="589"/>
      <c r="J2957" s="589"/>
      <c r="K2957" s="589"/>
      <c r="L2957" s="589"/>
      <c r="N2957" s="589"/>
      <c r="O2957" s="589"/>
      <c r="P2957" s="589"/>
      <c r="Q2957" s="589"/>
    </row>
    <row r="2958" customHeight="1" spans="6:17">
      <c r="F2958" s="589"/>
      <c r="G2958" s="589"/>
      <c r="H2958" s="589"/>
      <c r="I2958" s="589"/>
      <c r="J2958" s="589"/>
      <c r="K2958" s="589"/>
      <c r="L2958" s="589"/>
      <c r="N2958" s="589"/>
      <c r="O2958" s="589"/>
      <c r="P2958" s="589"/>
      <c r="Q2958" s="589"/>
    </row>
    <row r="2959" customHeight="1" spans="6:17">
      <c r="F2959" s="589"/>
      <c r="G2959" s="589"/>
      <c r="H2959" s="589"/>
      <c r="I2959" s="589"/>
      <c r="J2959" s="589"/>
      <c r="K2959" s="589"/>
      <c r="L2959" s="589"/>
      <c r="N2959" s="589"/>
      <c r="O2959" s="589"/>
      <c r="P2959" s="589"/>
      <c r="Q2959" s="589"/>
    </row>
    <row r="2960" customHeight="1" spans="6:17">
      <c r="F2960" s="589"/>
      <c r="G2960" s="589"/>
      <c r="H2960" s="589"/>
      <c r="I2960" s="589"/>
      <c r="J2960" s="589"/>
      <c r="K2960" s="589"/>
      <c r="L2960" s="589"/>
      <c r="N2960" s="589"/>
      <c r="O2960" s="589"/>
      <c r="P2960" s="589"/>
      <c r="Q2960" s="589"/>
    </row>
    <row r="2961" customHeight="1" spans="6:17">
      <c r="F2961" s="589"/>
      <c r="G2961" s="589"/>
      <c r="H2961" s="589"/>
      <c r="I2961" s="589"/>
      <c r="J2961" s="589"/>
      <c r="K2961" s="589"/>
      <c r="L2961" s="589"/>
      <c r="N2961" s="589"/>
      <c r="O2961" s="589"/>
      <c r="P2961" s="589"/>
      <c r="Q2961" s="589"/>
    </row>
    <row r="2962" customHeight="1" spans="6:17">
      <c r="F2962" s="589"/>
      <c r="G2962" s="589"/>
      <c r="H2962" s="589"/>
      <c r="I2962" s="589"/>
      <c r="J2962" s="589"/>
      <c r="K2962" s="589"/>
      <c r="L2962" s="589"/>
      <c r="N2962" s="589"/>
      <c r="O2962" s="589"/>
      <c r="P2962" s="589"/>
      <c r="Q2962" s="589"/>
    </row>
    <row r="2963" customHeight="1" spans="6:17">
      <c r="F2963" s="589"/>
      <c r="G2963" s="589"/>
      <c r="H2963" s="589"/>
      <c r="I2963" s="589"/>
      <c r="J2963" s="589"/>
      <c r="K2963" s="589"/>
      <c r="L2963" s="589"/>
      <c r="N2963" s="589"/>
      <c r="O2963" s="589"/>
      <c r="P2963" s="589"/>
      <c r="Q2963" s="589"/>
    </row>
    <row r="2964" customHeight="1" spans="6:17">
      <c r="F2964" s="589"/>
      <c r="G2964" s="589"/>
      <c r="H2964" s="589"/>
      <c r="I2964" s="589"/>
      <c r="J2964" s="589"/>
      <c r="K2964" s="589"/>
      <c r="L2964" s="589"/>
      <c r="N2964" s="589"/>
      <c r="O2964" s="589"/>
      <c r="P2964" s="589"/>
      <c r="Q2964" s="589"/>
    </row>
    <row r="2965" customHeight="1" spans="6:17">
      <c r="F2965" s="589"/>
      <c r="G2965" s="589"/>
      <c r="H2965" s="589"/>
      <c r="I2965" s="589"/>
      <c r="J2965" s="589"/>
      <c r="K2965" s="589"/>
      <c r="L2965" s="589"/>
      <c r="N2965" s="589"/>
      <c r="O2965" s="589"/>
      <c r="P2965" s="589"/>
      <c r="Q2965" s="589"/>
    </row>
    <row r="2966" customHeight="1" spans="6:17">
      <c r="F2966" s="589"/>
      <c r="G2966" s="589"/>
      <c r="H2966" s="589"/>
      <c r="I2966" s="589"/>
      <c r="J2966" s="589"/>
      <c r="K2966" s="589"/>
      <c r="L2966" s="589"/>
      <c r="N2966" s="589"/>
      <c r="O2966" s="589"/>
      <c r="P2966" s="589"/>
      <c r="Q2966" s="589"/>
    </row>
    <row r="2967" customHeight="1" spans="6:17">
      <c r="F2967" s="589"/>
      <c r="G2967" s="589"/>
      <c r="H2967" s="589"/>
      <c r="I2967" s="589"/>
      <c r="J2967" s="589"/>
      <c r="K2967" s="589"/>
      <c r="L2967" s="589"/>
      <c r="N2967" s="589"/>
      <c r="O2967" s="589"/>
      <c r="P2967" s="589"/>
      <c r="Q2967" s="589"/>
    </row>
    <row r="2968" customHeight="1" spans="6:17">
      <c r="F2968" s="589"/>
      <c r="G2968" s="589"/>
      <c r="H2968" s="589"/>
      <c r="I2968" s="589"/>
      <c r="J2968" s="589"/>
      <c r="K2968" s="589"/>
      <c r="L2968" s="589"/>
      <c r="N2968" s="589"/>
      <c r="O2968" s="589"/>
      <c r="P2968" s="589"/>
      <c r="Q2968" s="589"/>
    </row>
    <row r="2969" customHeight="1" spans="6:17">
      <c r="F2969" s="589"/>
      <c r="G2969" s="589"/>
      <c r="H2969" s="589"/>
      <c r="I2969" s="589"/>
      <c r="J2969" s="589"/>
      <c r="K2969" s="589"/>
      <c r="L2969" s="589"/>
      <c r="N2969" s="589"/>
      <c r="O2969" s="589"/>
      <c r="P2969" s="589"/>
      <c r="Q2969" s="589"/>
    </row>
    <row r="2970" customHeight="1" spans="6:17">
      <c r="F2970" s="589"/>
      <c r="G2970" s="589"/>
      <c r="H2970" s="589"/>
      <c r="I2970" s="589"/>
      <c r="J2970" s="589"/>
      <c r="K2970" s="589"/>
      <c r="L2970" s="589"/>
      <c r="N2970" s="589"/>
      <c r="O2970" s="589"/>
      <c r="P2970" s="589"/>
      <c r="Q2970" s="589"/>
    </row>
    <row r="2971" customHeight="1" spans="6:17">
      <c r="F2971" s="589"/>
      <c r="G2971" s="589"/>
      <c r="H2971" s="589"/>
      <c r="I2971" s="589"/>
      <c r="J2971" s="589"/>
      <c r="K2971" s="589"/>
      <c r="L2971" s="589"/>
      <c r="N2971" s="589"/>
      <c r="O2971" s="589"/>
      <c r="P2971" s="589"/>
      <c r="Q2971" s="589"/>
    </row>
    <row r="2972" customHeight="1" spans="6:17">
      <c r="F2972" s="589"/>
      <c r="G2972" s="589"/>
      <c r="H2972" s="589"/>
      <c r="I2972" s="589"/>
      <c r="J2972" s="589"/>
      <c r="K2972" s="589"/>
      <c r="L2972" s="589"/>
      <c r="N2972" s="589"/>
      <c r="O2972" s="589"/>
      <c r="P2972" s="589"/>
      <c r="Q2972" s="589"/>
    </row>
    <row r="2973" customHeight="1" spans="6:17">
      <c r="F2973" s="589"/>
      <c r="G2973" s="589"/>
      <c r="H2973" s="589"/>
      <c r="I2973" s="589"/>
      <c r="J2973" s="589"/>
      <c r="K2973" s="589"/>
      <c r="L2973" s="589"/>
      <c r="N2973" s="589"/>
      <c r="O2973" s="589"/>
      <c r="P2973" s="589"/>
      <c r="Q2973" s="589"/>
    </row>
    <row r="2974" customHeight="1" spans="6:17">
      <c r="F2974" s="589"/>
      <c r="G2974" s="589"/>
      <c r="H2974" s="589"/>
      <c r="I2974" s="589"/>
      <c r="J2974" s="589"/>
      <c r="K2974" s="589"/>
      <c r="L2974" s="589"/>
      <c r="N2974" s="589"/>
      <c r="O2974" s="589"/>
      <c r="P2974" s="589"/>
      <c r="Q2974" s="589"/>
    </row>
    <row r="2975" customHeight="1" spans="6:17">
      <c r="F2975" s="589"/>
      <c r="G2975" s="589"/>
      <c r="H2975" s="589"/>
      <c r="I2975" s="589"/>
      <c r="J2975" s="589"/>
      <c r="K2975" s="589"/>
      <c r="L2975" s="589"/>
      <c r="N2975" s="589"/>
      <c r="O2975" s="589"/>
      <c r="P2975" s="589"/>
      <c r="Q2975" s="589"/>
    </row>
    <row r="2976" customHeight="1" spans="6:17">
      <c r="F2976" s="589"/>
      <c r="G2976" s="589"/>
      <c r="H2976" s="589"/>
      <c r="I2976" s="589"/>
      <c r="J2976" s="589"/>
      <c r="K2976" s="589"/>
      <c r="L2976" s="589"/>
      <c r="N2976" s="589"/>
      <c r="O2976" s="589"/>
      <c r="P2976" s="589"/>
      <c r="Q2976" s="589"/>
    </row>
    <row r="2977" customHeight="1" spans="6:17">
      <c r="F2977" s="589"/>
      <c r="G2977" s="589"/>
      <c r="H2977" s="589"/>
      <c r="I2977" s="589"/>
      <c r="J2977" s="589"/>
      <c r="K2977" s="589"/>
      <c r="L2977" s="589"/>
      <c r="N2977" s="589"/>
      <c r="O2977" s="589"/>
      <c r="P2977" s="589"/>
      <c r="Q2977" s="589"/>
    </row>
    <row r="2978" customHeight="1" spans="6:17">
      <c r="F2978" s="589"/>
      <c r="G2978" s="589"/>
      <c r="H2978" s="589"/>
      <c r="I2978" s="589"/>
      <c r="J2978" s="589"/>
      <c r="K2978" s="589"/>
      <c r="L2978" s="589"/>
      <c r="N2978" s="589"/>
      <c r="O2978" s="589"/>
      <c r="P2978" s="589"/>
      <c r="Q2978" s="589"/>
    </row>
    <row r="2979" customHeight="1" spans="6:17">
      <c r="F2979" s="589"/>
      <c r="G2979" s="589"/>
      <c r="H2979" s="589"/>
      <c r="I2979" s="589"/>
      <c r="J2979" s="589"/>
      <c r="K2979" s="589"/>
      <c r="L2979" s="589"/>
      <c r="N2979" s="589"/>
      <c r="O2979" s="589"/>
      <c r="P2979" s="589"/>
      <c r="Q2979" s="589"/>
    </row>
    <row r="2980" customHeight="1" spans="6:17">
      <c r="F2980" s="589"/>
      <c r="G2980" s="589"/>
      <c r="H2980" s="589"/>
      <c r="I2980" s="589"/>
      <c r="J2980" s="589"/>
      <c r="K2980" s="589"/>
      <c r="L2980" s="589"/>
      <c r="N2980" s="589"/>
      <c r="O2980" s="589"/>
      <c r="P2980" s="589"/>
      <c r="Q2980" s="589"/>
    </row>
    <row r="2981" customHeight="1" spans="6:17">
      <c r="F2981" s="589"/>
      <c r="G2981" s="589"/>
      <c r="H2981" s="589"/>
      <c r="I2981" s="589"/>
      <c r="J2981" s="589"/>
      <c r="K2981" s="589"/>
      <c r="L2981" s="589"/>
      <c r="N2981" s="589"/>
      <c r="O2981" s="589"/>
      <c r="P2981" s="589"/>
      <c r="Q2981" s="589"/>
    </row>
    <row r="2982" customHeight="1" spans="6:17">
      <c r="F2982" s="589"/>
      <c r="G2982" s="589"/>
      <c r="H2982" s="589"/>
      <c r="I2982" s="589"/>
      <c r="J2982" s="589"/>
      <c r="K2982" s="589"/>
      <c r="L2982" s="589"/>
      <c r="N2982" s="589"/>
      <c r="O2982" s="589"/>
      <c r="P2982" s="589"/>
      <c r="Q2982" s="589"/>
    </row>
    <row r="2983" customHeight="1" spans="6:17">
      <c r="F2983" s="589"/>
      <c r="G2983" s="589"/>
      <c r="H2983" s="589"/>
      <c r="I2983" s="589"/>
      <c r="J2983" s="589"/>
      <c r="K2983" s="589"/>
      <c r="L2983" s="589"/>
      <c r="N2983" s="589"/>
      <c r="O2983" s="589"/>
      <c r="P2983" s="589"/>
      <c r="Q2983" s="589"/>
    </row>
    <row r="2984" customHeight="1" spans="6:17">
      <c r="F2984" s="589"/>
      <c r="G2984" s="589"/>
      <c r="H2984" s="589"/>
      <c r="I2984" s="589"/>
      <c r="J2984" s="589"/>
      <c r="K2984" s="589"/>
      <c r="L2984" s="589"/>
      <c r="N2984" s="589"/>
      <c r="O2984" s="589"/>
      <c r="P2984" s="589"/>
      <c r="Q2984" s="589"/>
    </row>
    <row r="2985" customHeight="1" spans="6:17">
      <c r="F2985" s="589"/>
      <c r="G2985" s="589"/>
      <c r="H2985" s="589"/>
      <c r="I2985" s="589"/>
      <c r="J2985" s="589"/>
      <c r="K2985" s="589"/>
      <c r="L2985" s="589"/>
      <c r="N2985" s="589"/>
      <c r="O2985" s="589"/>
      <c r="P2985" s="589"/>
      <c r="Q2985" s="589"/>
    </row>
    <row r="2986" customHeight="1" spans="6:17">
      <c r="F2986" s="589"/>
      <c r="G2986" s="589"/>
      <c r="H2986" s="589"/>
      <c r="I2986" s="589"/>
      <c r="J2986" s="589"/>
      <c r="K2986" s="589"/>
      <c r="L2986" s="589"/>
      <c r="N2986" s="589"/>
      <c r="O2986" s="589"/>
      <c r="P2986" s="589"/>
      <c r="Q2986" s="589"/>
    </row>
    <row r="2987" customHeight="1" spans="6:17">
      <c r="F2987" s="589"/>
      <c r="G2987" s="589"/>
      <c r="H2987" s="589"/>
      <c r="I2987" s="589"/>
      <c r="J2987" s="589"/>
      <c r="K2987" s="589"/>
      <c r="L2987" s="589"/>
      <c r="N2987" s="589"/>
      <c r="O2987" s="589"/>
      <c r="P2987" s="589"/>
      <c r="Q2987" s="589"/>
    </row>
    <row r="2988" customHeight="1" spans="6:17">
      <c r="F2988" s="589"/>
      <c r="G2988" s="589"/>
      <c r="H2988" s="589"/>
      <c r="I2988" s="589"/>
      <c r="J2988" s="589"/>
      <c r="K2988" s="589"/>
      <c r="L2988" s="589"/>
      <c r="N2988" s="589"/>
      <c r="O2988" s="589"/>
      <c r="P2988" s="589"/>
      <c r="Q2988" s="589"/>
    </row>
    <row r="2989" customHeight="1" spans="6:17">
      <c r="F2989" s="589"/>
      <c r="G2989" s="589"/>
      <c r="H2989" s="589"/>
      <c r="I2989" s="589"/>
      <c r="J2989" s="589"/>
      <c r="K2989" s="589"/>
      <c r="L2989" s="589"/>
      <c r="N2989" s="589"/>
      <c r="O2989" s="589"/>
      <c r="P2989" s="589"/>
      <c r="Q2989" s="589"/>
    </row>
    <row r="2990" customHeight="1" spans="6:17">
      <c r="F2990" s="589"/>
      <c r="G2990" s="589"/>
      <c r="H2990" s="589"/>
      <c r="I2990" s="589"/>
      <c r="J2990" s="589"/>
      <c r="K2990" s="589"/>
      <c r="L2990" s="589"/>
      <c r="N2990" s="589"/>
      <c r="O2990" s="589"/>
      <c r="P2990" s="589"/>
      <c r="Q2990" s="589"/>
    </row>
    <row r="2991" customHeight="1" spans="6:17">
      <c r="F2991" s="589"/>
      <c r="G2991" s="589"/>
      <c r="H2991" s="589"/>
      <c r="I2991" s="589"/>
      <c r="J2991" s="589"/>
      <c r="K2991" s="589"/>
      <c r="L2991" s="589"/>
      <c r="N2991" s="589"/>
      <c r="O2991" s="589"/>
      <c r="P2991" s="589"/>
      <c r="Q2991" s="589"/>
    </row>
    <row r="2992" customHeight="1" spans="6:17">
      <c r="F2992" s="589"/>
      <c r="G2992" s="589"/>
      <c r="H2992" s="589"/>
      <c r="I2992" s="589"/>
      <c r="J2992" s="589"/>
      <c r="K2992" s="589"/>
      <c r="L2992" s="589"/>
      <c r="N2992" s="589"/>
      <c r="O2992" s="589"/>
      <c r="P2992" s="589"/>
      <c r="Q2992" s="589"/>
    </row>
    <row r="2993" customHeight="1" spans="6:17">
      <c r="F2993" s="589"/>
      <c r="G2993" s="589"/>
      <c r="H2993" s="589"/>
      <c r="I2993" s="589"/>
      <c r="J2993" s="589"/>
      <c r="K2993" s="589"/>
      <c r="L2993" s="589"/>
      <c r="N2993" s="589"/>
      <c r="O2993" s="589"/>
      <c r="P2993" s="589"/>
      <c r="Q2993" s="589"/>
    </row>
    <row r="2994" customHeight="1" spans="6:17">
      <c r="F2994" s="589"/>
      <c r="G2994" s="589"/>
      <c r="H2994" s="589"/>
      <c r="I2994" s="589"/>
      <c r="J2994" s="589"/>
      <c r="K2994" s="589"/>
      <c r="L2994" s="589"/>
      <c r="N2994" s="589"/>
      <c r="O2994" s="589"/>
      <c r="P2994" s="589"/>
      <c r="Q2994" s="589"/>
    </row>
    <row r="2995" customHeight="1" spans="6:17">
      <c r="F2995" s="589"/>
      <c r="G2995" s="589"/>
      <c r="H2995" s="589"/>
      <c r="I2995" s="589"/>
      <c r="J2995" s="589"/>
      <c r="K2995" s="589"/>
      <c r="L2995" s="589"/>
      <c r="N2995" s="589"/>
      <c r="O2995" s="589"/>
      <c r="P2995" s="589"/>
      <c r="Q2995" s="589"/>
    </row>
    <row r="2996" customHeight="1" spans="6:17">
      <c r="F2996" s="589"/>
      <c r="G2996" s="589"/>
      <c r="H2996" s="589"/>
      <c r="I2996" s="589"/>
      <c r="J2996" s="589"/>
      <c r="K2996" s="589"/>
      <c r="L2996" s="589"/>
      <c r="N2996" s="589"/>
      <c r="O2996" s="589"/>
      <c r="P2996" s="589"/>
      <c r="Q2996" s="589"/>
    </row>
    <row r="2997" customHeight="1" spans="6:17">
      <c r="F2997" s="589"/>
      <c r="G2997" s="589"/>
      <c r="H2997" s="589"/>
      <c r="I2997" s="589"/>
      <c r="J2997" s="589"/>
      <c r="K2997" s="589"/>
      <c r="L2997" s="589"/>
      <c r="N2997" s="589"/>
      <c r="O2997" s="589"/>
      <c r="P2997" s="589"/>
      <c r="Q2997" s="589"/>
    </row>
    <row r="2998" customHeight="1" spans="6:17">
      <c r="F2998" s="589"/>
      <c r="G2998" s="589"/>
      <c r="H2998" s="589"/>
      <c r="I2998" s="589"/>
      <c r="J2998" s="589"/>
      <c r="K2998" s="589"/>
      <c r="L2998" s="589"/>
      <c r="N2998" s="589"/>
      <c r="O2998" s="589"/>
      <c r="P2998" s="589"/>
      <c r="Q2998" s="589"/>
    </row>
    <row r="2999" customHeight="1" spans="6:17">
      <c r="F2999" s="589"/>
      <c r="G2999" s="589"/>
      <c r="H2999" s="589"/>
      <c r="I2999" s="589"/>
      <c r="J2999" s="589"/>
      <c r="K2999" s="589"/>
      <c r="L2999" s="589"/>
      <c r="N2999" s="589"/>
      <c r="O2999" s="589"/>
      <c r="P2999" s="589"/>
      <c r="Q2999" s="589"/>
    </row>
    <row r="3000" customHeight="1" spans="6:17">
      <c r="F3000" s="589"/>
      <c r="G3000" s="589"/>
      <c r="H3000" s="589"/>
      <c r="I3000" s="589"/>
      <c r="J3000" s="589"/>
      <c r="K3000" s="589"/>
      <c r="L3000" s="589"/>
      <c r="N3000" s="589"/>
      <c r="O3000" s="589"/>
      <c r="P3000" s="589"/>
      <c r="Q3000" s="589"/>
    </row>
    <row r="3001" customHeight="1" spans="6:17">
      <c r="F3001" s="589"/>
      <c r="G3001" s="589"/>
      <c r="H3001" s="589"/>
      <c r="I3001" s="589"/>
      <c r="J3001" s="589"/>
      <c r="K3001" s="589"/>
      <c r="L3001" s="589"/>
      <c r="N3001" s="589"/>
      <c r="O3001" s="589"/>
      <c r="P3001" s="589"/>
      <c r="Q3001" s="589"/>
    </row>
    <row r="3002" customHeight="1" spans="6:17">
      <c r="F3002" s="589"/>
      <c r="G3002" s="589"/>
      <c r="H3002" s="589"/>
      <c r="I3002" s="589"/>
      <c r="J3002" s="589"/>
      <c r="K3002" s="589"/>
      <c r="L3002" s="589"/>
      <c r="N3002" s="589"/>
      <c r="O3002" s="589"/>
      <c r="P3002" s="589"/>
      <c r="Q3002" s="589"/>
    </row>
    <row r="3003" customHeight="1" spans="6:17">
      <c r="F3003" s="589"/>
      <c r="G3003" s="589"/>
      <c r="H3003" s="589"/>
      <c r="I3003" s="589"/>
      <c r="J3003" s="589"/>
      <c r="K3003" s="589"/>
      <c r="L3003" s="589"/>
      <c r="N3003" s="589"/>
      <c r="O3003" s="589"/>
      <c r="P3003" s="589"/>
      <c r="Q3003" s="589"/>
    </row>
    <row r="3004" customHeight="1" spans="6:17">
      <c r="F3004" s="589"/>
      <c r="G3004" s="589"/>
      <c r="H3004" s="589"/>
      <c r="I3004" s="589"/>
      <c r="J3004" s="589"/>
      <c r="K3004" s="589"/>
      <c r="L3004" s="589"/>
      <c r="N3004" s="589"/>
      <c r="O3004" s="589"/>
      <c r="P3004" s="589"/>
      <c r="Q3004" s="589"/>
    </row>
    <row r="3005" customHeight="1" spans="6:17">
      <c r="F3005" s="589"/>
      <c r="G3005" s="589"/>
      <c r="H3005" s="589"/>
      <c r="I3005" s="589"/>
      <c r="J3005" s="589"/>
      <c r="K3005" s="589"/>
      <c r="L3005" s="589"/>
      <c r="N3005" s="589"/>
      <c r="O3005" s="589"/>
      <c r="P3005" s="589"/>
      <c r="Q3005" s="589"/>
    </row>
    <row r="3006" customHeight="1" spans="6:17">
      <c r="F3006" s="589"/>
      <c r="G3006" s="589"/>
      <c r="H3006" s="589"/>
      <c r="I3006" s="589"/>
      <c r="J3006" s="589"/>
      <c r="K3006" s="589"/>
      <c r="L3006" s="589"/>
      <c r="N3006" s="589"/>
      <c r="O3006" s="589"/>
      <c r="P3006" s="589"/>
      <c r="Q3006" s="589"/>
    </row>
    <row r="3007" customHeight="1" spans="6:17">
      <c r="F3007" s="589"/>
      <c r="G3007" s="589"/>
      <c r="H3007" s="589"/>
      <c r="I3007" s="589"/>
      <c r="J3007" s="589"/>
      <c r="K3007" s="589"/>
      <c r="L3007" s="589"/>
      <c r="N3007" s="589"/>
      <c r="O3007" s="589"/>
      <c r="P3007" s="589"/>
      <c r="Q3007" s="589"/>
    </row>
    <row r="3008" customHeight="1" spans="6:17">
      <c r="F3008" s="589"/>
      <c r="G3008" s="589"/>
      <c r="H3008" s="589"/>
      <c r="I3008" s="589"/>
      <c r="J3008" s="589"/>
      <c r="K3008" s="589"/>
      <c r="L3008" s="589"/>
      <c r="N3008" s="589"/>
      <c r="O3008" s="589"/>
      <c r="P3008" s="589"/>
      <c r="Q3008" s="589"/>
    </row>
    <row r="3009" customHeight="1" spans="6:17">
      <c r="F3009" s="589"/>
      <c r="G3009" s="589"/>
      <c r="H3009" s="589"/>
      <c r="I3009" s="589"/>
      <c r="J3009" s="589"/>
      <c r="K3009" s="589"/>
      <c r="L3009" s="589"/>
      <c r="N3009" s="589"/>
      <c r="O3009" s="589"/>
      <c r="P3009" s="589"/>
      <c r="Q3009" s="589"/>
    </row>
    <row r="3010" customHeight="1" spans="6:17">
      <c r="F3010" s="589"/>
      <c r="G3010" s="589"/>
      <c r="H3010" s="589"/>
      <c r="I3010" s="589"/>
      <c r="J3010" s="589"/>
      <c r="K3010" s="589"/>
      <c r="L3010" s="589"/>
      <c r="N3010" s="589"/>
      <c r="O3010" s="589"/>
      <c r="P3010" s="589"/>
      <c r="Q3010" s="589"/>
    </row>
    <row r="3011" customHeight="1" spans="6:17">
      <c r="F3011" s="589"/>
      <c r="G3011" s="589"/>
      <c r="H3011" s="589"/>
      <c r="I3011" s="589"/>
      <c r="J3011" s="589"/>
      <c r="K3011" s="589"/>
      <c r="L3011" s="589"/>
      <c r="N3011" s="589"/>
      <c r="O3011" s="589"/>
      <c r="P3011" s="589"/>
      <c r="Q3011" s="589"/>
    </row>
    <row r="3012" customHeight="1" spans="6:17">
      <c r="F3012" s="589"/>
      <c r="G3012" s="589"/>
      <c r="H3012" s="589"/>
      <c r="I3012" s="589"/>
      <c r="J3012" s="589"/>
      <c r="K3012" s="589"/>
      <c r="L3012" s="589"/>
      <c r="N3012" s="589"/>
      <c r="O3012" s="589"/>
      <c r="P3012" s="589"/>
      <c r="Q3012" s="589"/>
    </row>
    <row r="3013" customHeight="1" spans="6:17">
      <c r="F3013" s="589"/>
      <c r="G3013" s="589"/>
      <c r="H3013" s="589"/>
      <c r="I3013" s="589"/>
      <c r="J3013" s="589"/>
      <c r="K3013" s="589"/>
      <c r="L3013" s="589"/>
      <c r="N3013" s="589"/>
      <c r="O3013" s="589"/>
      <c r="P3013" s="589"/>
      <c r="Q3013" s="589"/>
    </row>
    <row r="3014" customHeight="1" spans="6:17">
      <c r="F3014" s="589"/>
      <c r="G3014" s="589"/>
      <c r="H3014" s="589"/>
      <c r="I3014" s="589"/>
      <c r="J3014" s="589"/>
      <c r="K3014" s="589"/>
      <c r="L3014" s="589"/>
      <c r="N3014" s="589"/>
      <c r="O3014" s="589"/>
      <c r="P3014" s="589"/>
      <c r="Q3014" s="589"/>
    </row>
    <row r="3015" customHeight="1" spans="6:17">
      <c r="F3015" s="589"/>
      <c r="G3015" s="589"/>
      <c r="H3015" s="589"/>
      <c r="I3015" s="589"/>
      <c r="J3015" s="589"/>
      <c r="K3015" s="589"/>
      <c r="L3015" s="589"/>
      <c r="N3015" s="589"/>
      <c r="O3015" s="589"/>
      <c r="P3015" s="589"/>
      <c r="Q3015" s="589"/>
    </row>
    <row r="3016" customHeight="1" spans="6:17">
      <c r="F3016" s="589"/>
      <c r="G3016" s="589"/>
      <c r="H3016" s="589"/>
      <c r="I3016" s="589"/>
      <c r="J3016" s="589"/>
      <c r="K3016" s="589"/>
      <c r="L3016" s="589"/>
      <c r="N3016" s="589"/>
      <c r="O3016" s="589"/>
      <c r="P3016" s="589"/>
      <c r="Q3016" s="589"/>
    </row>
    <row r="3017" customHeight="1" spans="6:17">
      <c r="F3017" s="589"/>
      <c r="G3017" s="589"/>
      <c r="H3017" s="589"/>
      <c r="I3017" s="589"/>
      <c r="J3017" s="589"/>
      <c r="K3017" s="589"/>
      <c r="L3017" s="589"/>
      <c r="N3017" s="589"/>
      <c r="O3017" s="589"/>
      <c r="P3017" s="589"/>
      <c r="Q3017" s="589"/>
    </row>
    <row r="3018" customHeight="1" spans="6:17">
      <c r="F3018" s="589"/>
      <c r="G3018" s="589"/>
      <c r="H3018" s="589"/>
      <c r="I3018" s="589"/>
      <c r="J3018" s="589"/>
      <c r="K3018" s="589"/>
      <c r="L3018" s="589"/>
      <c r="N3018" s="589"/>
      <c r="O3018" s="589"/>
      <c r="P3018" s="589"/>
      <c r="Q3018" s="589"/>
    </row>
    <row r="3019" customHeight="1" spans="6:17">
      <c r="F3019" s="589"/>
      <c r="G3019" s="589"/>
      <c r="H3019" s="589"/>
      <c r="I3019" s="589"/>
      <c r="J3019" s="589"/>
      <c r="K3019" s="589"/>
      <c r="L3019" s="589"/>
      <c r="N3019" s="589"/>
      <c r="O3019" s="589"/>
      <c r="P3019" s="589"/>
      <c r="Q3019" s="589"/>
    </row>
    <row r="3020" customHeight="1" spans="6:17">
      <c r="F3020" s="589"/>
      <c r="G3020" s="589"/>
      <c r="H3020" s="589"/>
      <c r="I3020" s="589"/>
      <c r="J3020" s="589"/>
      <c r="K3020" s="589"/>
      <c r="L3020" s="589"/>
      <c r="N3020" s="589"/>
      <c r="O3020" s="589"/>
      <c r="P3020" s="589"/>
      <c r="Q3020" s="589"/>
    </row>
    <row r="3021" customHeight="1" spans="6:17">
      <c r="F3021" s="589"/>
      <c r="G3021" s="589"/>
      <c r="H3021" s="589"/>
      <c r="I3021" s="589"/>
      <c r="J3021" s="589"/>
      <c r="K3021" s="589"/>
      <c r="L3021" s="589"/>
      <c r="N3021" s="589"/>
      <c r="O3021" s="589"/>
      <c r="P3021" s="589"/>
      <c r="Q3021" s="589"/>
    </row>
    <row r="3022" customHeight="1" spans="6:17">
      <c r="F3022" s="589"/>
      <c r="G3022" s="589"/>
      <c r="H3022" s="589"/>
      <c r="I3022" s="589"/>
      <c r="J3022" s="589"/>
      <c r="K3022" s="589"/>
      <c r="L3022" s="589"/>
      <c r="N3022" s="589"/>
      <c r="O3022" s="589"/>
      <c r="P3022" s="589"/>
      <c r="Q3022" s="589"/>
    </row>
    <row r="3023" customHeight="1" spans="6:17">
      <c r="F3023" s="589"/>
      <c r="G3023" s="589"/>
      <c r="H3023" s="589"/>
      <c r="I3023" s="589"/>
      <c r="J3023" s="589"/>
      <c r="K3023" s="589"/>
      <c r="L3023" s="589"/>
      <c r="N3023" s="589"/>
      <c r="O3023" s="589"/>
      <c r="P3023" s="589"/>
      <c r="Q3023" s="589"/>
    </row>
    <row r="3024" customHeight="1" spans="6:17">
      <c r="F3024" s="589"/>
      <c r="G3024" s="589"/>
      <c r="H3024" s="589"/>
      <c r="I3024" s="589"/>
      <c r="J3024" s="589"/>
      <c r="K3024" s="589"/>
      <c r="L3024" s="589"/>
      <c r="N3024" s="589"/>
      <c r="O3024" s="589"/>
      <c r="P3024" s="589"/>
      <c r="Q3024" s="589"/>
    </row>
    <row r="3025" customHeight="1" spans="6:17">
      <c r="F3025" s="589"/>
      <c r="G3025" s="589"/>
      <c r="H3025" s="589"/>
      <c r="I3025" s="589"/>
      <c r="J3025" s="589"/>
      <c r="K3025" s="589"/>
      <c r="L3025" s="589"/>
      <c r="N3025" s="589"/>
      <c r="O3025" s="589"/>
      <c r="P3025" s="589"/>
      <c r="Q3025" s="589"/>
    </row>
    <row r="3026" customHeight="1" spans="6:17">
      <c r="F3026" s="589"/>
      <c r="G3026" s="589"/>
      <c r="H3026" s="589"/>
      <c r="I3026" s="589"/>
      <c r="J3026" s="589"/>
      <c r="K3026" s="589"/>
      <c r="L3026" s="589"/>
      <c r="N3026" s="589"/>
      <c r="O3026" s="589"/>
      <c r="P3026" s="589"/>
      <c r="Q3026" s="589"/>
    </row>
    <row r="3027" customHeight="1" spans="6:17">
      <c r="F3027" s="589"/>
      <c r="G3027" s="589"/>
      <c r="H3027" s="589"/>
      <c r="I3027" s="589"/>
      <c r="J3027" s="589"/>
      <c r="K3027" s="589"/>
      <c r="L3027" s="589"/>
      <c r="N3027" s="589"/>
      <c r="O3027" s="589"/>
      <c r="P3027" s="589"/>
      <c r="Q3027" s="589"/>
    </row>
    <row r="3028" customHeight="1" spans="6:17">
      <c r="F3028" s="589"/>
      <c r="G3028" s="589"/>
      <c r="H3028" s="589"/>
      <c r="I3028" s="589"/>
      <c r="J3028" s="589"/>
      <c r="K3028" s="589"/>
      <c r="L3028" s="589"/>
      <c r="N3028" s="589"/>
      <c r="O3028" s="589"/>
      <c r="P3028" s="589"/>
      <c r="Q3028" s="589"/>
    </row>
    <row r="3029" customHeight="1" spans="6:17">
      <c r="F3029" s="589"/>
      <c r="G3029" s="589"/>
      <c r="H3029" s="589"/>
      <c r="I3029" s="589"/>
      <c r="J3029" s="589"/>
      <c r="K3029" s="589"/>
      <c r="L3029" s="589"/>
      <c r="N3029" s="589"/>
      <c r="O3029" s="589"/>
      <c r="P3029" s="589"/>
      <c r="Q3029" s="589"/>
    </row>
    <row r="3030" customHeight="1" spans="6:17">
      <c r="F3030" s="589"/>
      <c r="G3030" s="589"/>
      <c r="H3030" s="589"/>
      <c r="I3030" s="589"/>
      <c r="J3030" s="589"/>
      <c r="K3030" s="589"/>
      <c r="L3030" s="589"/>
      <c r="N3030" s="589"/>
      <c r="O3030" s="589"/>
      <c r="P3030" s="589"/>
      <c r="Q3030" s="589"/>
    </row>
    <row r="3031" customHeight="1" spans="6:17">
      <c r="F3031" s="589"/>
      <c r="G3031" s="589"/>
      <c r="H3031" s="589"/>
      <c r="I3031" s="589"/>
      <c r="J3031" s="589"/>
      <c r="K3031" s="589"/>
      <c r="L3031" s="589"/>
      <c r="N3031" s="589"/>
      <c r="O3031" s="589"/>
      <c r="P3031" s="589"/>
      <c r="Q3031" s="589"/>
    </row>
    <row r="3032" customHeight="1" spans="6:17">
      <c r="F3032" s="589"/>
      <c r="G3032" s="589"/>
      <c r="H3032" s="589"/>
      <c r="I3032" s="589"/>
      <c r="J3032" s="589"/>
      <c r="K3032" s="589"/>
      <c r="L3032" s="589"/>
      <c r="N3032" s="589"/>
      <c r="O3032" s="589"/>
      <c r="P3032" s="589"/>
      <c r="Q3032" s="589"/>
    </row>
    <row r="3033" customHeight="1" spans="6:17">
      <c r="F3033" s="589"/>
      <c r="G3033" s="589"/>
      <c r="H3033" s="589"/>
      <c r="I3033" s="589"/>
      <c r="J3033" s="589"/>
      <c r="K3033" s="589"/>
      <c r="L3033" s="589"/>
      <c r="N3033" s="589"/>
      <c r="O3033" s="589"/>
      <c r="P3033" s="589"/>
      <c r="Q3033" s="589"/>
    </row>
    <row r="3034" customHeight="1" spans="6:17">
      <c r="F3034" s="589"/>
      <c r="G3034" s="589"/>
      <c r="H3034" s="589"/>
      <c r="I3034" s="589"/>
      <c r="J3034" s="589"/>
      <c r="K3034" s="589"/>
      <c r="L3034" s="589"/>
      <c r="N3034" s="589"/>
      <c r="O3034" s="589"/>
      <c r="P3034" s="589"/>
      <c r="Q3034" s="589"/>
    </row>
    <row r="3035" customHeight="1" spans="6:17">
      <c r="F3035" s="589"/>
      <c r="G3035" s="589"/>
      <c r="H3035" s="589"/>
      <c r="I3035" s="589"/>
      <c r="J3035" s="589"/>
      <c r="K3035" s="589"/>
      <c r="L3035" s="589"/>
      <c r="N3035" s="589"/>
      <c r="O3035" s="589"/>
      <c r="P3035" s="589"/>
      <c r="Q3035" s="589"/>
    </row>
    <row r="3036" customHeight="1" spans="6:17">
      <c r="F3036" s="589"/>
      <c r="G3036" s="589"/>
      <c r="H3036" s="589"/>
      <c r="I3036" s="589"/>
      <c r="J3036" s="589"/>
      <c r="K3036" s="589"/>
      <c r="L3036" s="589"/>
      <c r="N3036" s="589"/>
      <c r="O3036" s="589"/>
      <c r="P3036" s="589"/>
      <c r="Q3036" s="589"/>
    </row>
    <row r="3037" customHeight="1" spans="6:17">
      <c r="F3037" s="589"/>
      <c r="G3037" s="589"/>
      <c r="H3037" s="589"/>
      <c r="I3037" s="589"/>
      <c r="J3037" s="589"/>
      <c r="K3037" s="589"/>
      <c r="L3037" s="589"/>
      <c r="N3037" s="589"/>
      <c r="O3037" s="589"/>
      <c r="P3037" s="589"/>
      <c r="Q3037" s="589"/>
    </row>
    <row r="3038" customHeight="1" spans="6:17">
      <c r="F3038" s="589"/>
      <c r="G3038" s="589"/>
      <c r="H3038" s="589"/>
      <c r="I3038" s="589"/>
      <c r="J3038" s="589"/>
      <c r="K3038" s="589"/>
      <c r="L3038" s="589"/>
      <c r="N3038" s="589"/>
      <c r="O3038" s="589"/>
      <c r="P3038" s="589"/>
      <c r="Q3038" s="589"/>
    </row>
    <row r="3039" customHeight="1" spans="6:17">
      <c r="F3039" s="589"/>
      <c r="G3039" s="589"/>
      <c r="H3039" s="589"/>
      <c r="I3039" s="589"/>
      <c r="J3039" s="589"/>
      <c r="K3039" s="589"/>
      <c r="L3039" s="589"/>
      <c r="N3039" s="589"/>
      <c r="O3039" s="589"/>
      <c r="P3039" s="589"/>
      <c r="Q3039" s="589"/>
    </row>
    <row r="3040" customHeight="1" spans="6:17">
      <c r="F3040" s="589"/>
      <c r="G3040" s="589"/>
      <c r="H3040" s="589"/>
      <c r="I3040" s="589"/>
      <c r="J3040" s="589"/>
      <c r="K3040" s="589"/>
      <c r="L3040" s="589"/>
      <c r="N3040" s="589"/>
      <c r="O3040" s="589"/>
      <c r="P3040" s="589"/>
      <c r="Q3040" s="589"/>
    </row>
    <row r="3041" customHeight="1" spans="6:17">
      <c r="F3041" s="589"/>
      <c r="G3041" s="589"/>
      <c r="H3041" s="589"/>
      <c r="I3041" s="589"/>
      <c r="J3041" s="589"/>
      <c r="K3041" s="589"/>
      <c r="L3041" s="589"/>
      <c r="N3041" s="589"/>
      <c r="O3041" s="589"/>
      <c r="P3041" s="589"/>
      <c r="Q3041" s="589"/>
    </row>
    <row r="3042" customHeight="1" spans="6:17">
      <c r="F3042" s="589"/>
      <c r="G3042" s="589"/>
      <c r="H3042" s="589"/>
      <c r="I3042" s="589"/>
      <c r="J3042" s="589"/>
      <c r="K3042" s="589"/>
      <c r="L3042" s="589"/>
      <c r="N3042" s="589"/>
      <c r="O3042" s="589"/>
      <c r="P3042" s="589"/>
      <c r="Q3042" s="589"/>
    </row>
    <row r="3043" customHeight="1" spans="6:17">
      <c r="F3043" s="589"/>
      <c r="G3043" s="589"/>
      <c r="H3043" s="589"/>
      <c r="I3043" s="589"/>
      <c r="J3043" s="589"/>
      <c r="K3043" s="589"/>
      <c r="L3043" s="589"/>
      <c r="N3043" s="589"/>
      <c r="O3043" s="589"/>
      <c r="P3043" s="589"/>
      <c r="Q3043" s="589"/>
    </row>
    <row r="3044" customHeight="1" spans="6:17">
      <c r="F3044" s="589"/>
      <c r="G3044" s="589"/>
      <c r="H3044" s="589"/>
      <c r="I3044" s="589"/>
      <c r="J3044" s="589"/>
      <c r="K3044" s="589"/>
      <c r="L3044" s="589"/>
      <c r="N3044" s="589"/>
      <c r="O3044" s="589"/>
      <c r="P3044" s="589"/>
      <c r="Q3044" s="589"/>
    </row>
  </sheetData>
  <mergeCells count="15">
    <mergeCell ref="A2:R2"/>
    <mergeCell ref="A3:R3"/>
    <mergeCell ref="E5:G5"/>
    <mergeCell ref="I5:K5"/>
    <mergeCell ref="M5:O5"/>
    <mergeCell ref="A27:B27"/>
    <mergeCell ref="A5:A6"/>
    <mergeCell ref="B5:B6"/>
    <mergeCell ref="C5:C6"/>
    <mergeCell ref="D5:D6"/>
    <mergeCell ref="H5:H6"/>
    <mergeCell ref="L5:L6"/>
    <mergeCell ref="P5:P6"/>
    <mergeCell ref="Q5:Q6"/>
    <mergeCell ref="R5:R6"/>
  </mergeCells>
  <hyperlinks>
    <hyperlink ref="A1" location="索引目录!E20" display="返回索引页"/>
    <hyperlink ref="B1" location="存货汇总!B8" display="返回"/>
  </hyperlinks>
  <printOptions horizontalCentered="1"/>
  <pageMargins left="0.354166666666667" right="0.354166666666667" top="0.786805555555556" bottom="0.786805555555556" header="0.959722222222222" footer="0.511805555555556"/>
  <pageSetup paperSize="9" scale="71" fitToHeight="0" orientation="landscape"/>
  <headerFooter alignWithMargins="0">
    <oddHeader>&amp;R&amp;"宋体,常规"&amp;10表&amp;"Times New Roman,常规"3-9-3
&amp;"宋体,常规"共&amp;"Times New Roman,常规"&amp;N&amp;"宋体,常规"页第&amp;"Times New Roman,常规"&amp;P&amp;"宋体,常规"页</oddHeader>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3044"/>
  <sheetViews>
    <sheetView topLeftCell="F1" workbookViewId="0">
      <selection activeCell="H13" sqref="H13"/>
    </sheetView>
  </sheetViews>
  <sheetFormatPr defaultColWidth="9" defaultRowHeight="15.75" customHeight="1"/>
  <cols>
    <col min="1" max="1" width="5.9" customWidth="1"/>
    <col min="2" max="2" width="16.1" customWidth="1" outlineLevel="1"/>
    <col min="3" max="3" width="16.1" customWidth="1"/>
    <col min="4" max="4" width="4.1" customWidth="1"/>
    <col min="5" max="5" width="8.6" customWidth="1" outlineLevel="1"/>
    <col min="6" max="6" width="8" customWidth="1" outlineLevel="1"/>
    <col min="7" max="8" width="14.1" customWidth="1" outlineLevel="1"/>
    <col min="9" max="9" width="10.5" customWidth="1"/>
    <col min="10" max="10" width="8.1" customWidth="1"/>
    <col min="11" max="11" width="13.1" customWidth="1"/>
    <col min="12" max="12" width="13.1" customWidth="1" outlineLevel="1"/>
    <col min="13" max="13" width="10.1" customWidth="1"/>
    <col min="14" max="14" width="8.1" customWidth="1"/>
    <col min="15" max="16" width="13.5" customWidth="1"/>
    <col min="17" max="17" width="9.5" customWidth="1"/>
    <col min="18" max="18" width="10.9" customWidth="1"/>
  </cols>
  <sheetData>
    <row r="1" spans="1:19">
      <c r="A1" s="1" t="s">
        <v>421</v>
      </c>
      <c r="B1" s="2" t="s">
        <v>462</v>
      </c>
      <c r="C1" s="2"/>
      <c r="D1" s="3"/>
      <c r="E1" s="3"/>
      <c r="F1" s="3"/>
      <c r="G1" s="3"/>
      <c r="H1" s="3"/>
      <c r="I1" s="3"/>
      <c r="J1" s="3"/>
      <c r="K1" s="3"/>
      <c r="L1" s="3"/>
      <c r="M1" s="3"/>
      <c r="N1" s="3"/>
      <c r="O1" s="3"/>
      <c r="P1" s="3"/>
      <c r="Q1" s="3"/>
      <c r="R1" s="3"/>
    </row>
    <row r="2" ht="30" customHeight="1" spans="1:19">
      <c r="A2" s="4" t="s">
        <v>716</v>
      </c>
      <c r="B2" s="4"/>
      <c r="C2" s="4"/>
      <c r="D2" s="4"/>
      <c r="E2" s="4"/>
      <c r="F2" s="4"/>
      <c r="G2" s="4"/>
      <c r="H2" s="4"/>
      <c r="I2" s="4"/>
      <c r="J2" s="4"/>
      <c r="K2" s="4"/>
      <c r="L2" s="4"/>
      <c r="M2" s="4"/>
      <c r="N2" s="4"/>
      <c r="O2" s="4"/>
      <c r="P2" s="4"/>
      <c r="Q2" s="4"/>
      <c r="R2" s="4"/>
    </row>
    <row r="3" ht="14.1" customHeight="1" spans="1:19">
      <c r="A3" s="5" t="e">
        <f>CONCATENATE(#REF!,#REF!,#REF!,#REF!,#REF!,#REF!,#REF!)</f>
        <v>#REF!</v>
      </c>
      <c r="B3" s="5"/>
      <c r="C3" s="5"/>
      <c r="D3" s="5"/>
      <c r="E3" s="5"/>
      <c r="F3" s="5"/>
      <c r="G3" s="5"/>
      <c r="H3" s="5"/>
      <c r="I3" s="5"/>
      <c r="J3" s="5"/>
      <c r="K3" s="6"/>
      <c r="L3" s="6"/>
      <c r="M3" s="6"/>
      <c r="N3" s="6"/>
      <c r="O3" s="6"/>
      <c r="P3" s="6"/>
      <c r="Q3" s="6"/>
      <c r="R3" s="6"/>
    </row>
    <row r="4" customHeight="1" spans="1:19">
      <c r="A4" s="7" t="e">
        <f>#REF!&amp;#REF!</f>
        <v>#REF!</v>
      </c>
      <c r="K4" s="582"/>
      <c r="L4" s="582"/>
      <c r="R4" s="8" t="s">
        <v>464</v>
      </c>
    </row>
    <row r="5" ht="18" customHeight="1" spans="1:19">
      <c r="A5" s="9" t="s">
        <v>465</v>
      </c>
      <c r="B5" s="65" t="s">
        <v>572</v>
      </c>
      <c r="C5" s="9" t="s">
        <v>701</v>
      </c>
      <c r="D5" s="65" t="s">
        <v>714</v>
      </c>
      <c r="E5" s="9" t="s">
        <v>467</v>
      </c>
      <c r="F5" s="9"/>
      <c r="G5" s="50"/>
      <c r="H5" s="583" t="s">
        <v>704</v>
      </c>
      <c r="I5" s="30" t="s">
        <v>426</v>
      </c>
      <c r="J5" s="30"/>
      <c r="K5" s="31"/>
      <c r="L5" s="65" t="s">
        <v>704</v>
      </c>
      <c r="M5" s="30" t="s">
        <v>427</v>
      </c>
      <c r="N5" s="30"/>
      <c r="O5" s="31"/>
      <c r="P5" s="54" t="s">
        <v>428</v>
      </c>
      <c r="Q5" s="9" t="s">
        <v>469</v>
      </c>
      <c r="R5" s="9" t="s">
        <v>577</v>
      </c>
    </row>
    <row r="6" ht="18" customHeight="1" spans="1:19">
      <c r="A6" s="9"/>
      <c r="B6" s="66"/>
      <c r="C6" s="9"/>
      <c r="D6" s="66"/>
      <c r="E6" s="9" t="s">
        <v>707</v>
      </c>
      <c r="F6" s="9" t="s">
        <v>708</v>
      </c>
      <c r="G6" s="50" t="s">
        <v>709</v>
      </c>
      <c r="H6" s="584"/>
      <c r="I6" s="9" t="s">
        <v>707</v>
      </c>
      <c r="J6" s="9" t="s">
        <v>708</v>
      </c>
      <c r="K6" s="9" t="s">
        <v>709</v>
      </c>
      <c r="L6" s="66"/>
      <c r="M6" s="9" t="s">
        <v>710</v>
      </c>
      <c r="N6" s="9" t="s">
        <v>708</v>
      </c>
      <c r="O6" s="9" t="s">
        <v>709</v>
      </c>
      <c r="P6" s="58"/>
      <c r="Q6" s="9"/>
      <c r="R6" s="9"/>
      <c r="S6" s="893" t="s">
        <v>470</v>
      </c>
    </row>
    <row r="7" customHeight="1" spans="1:19">
      <c r="A7" s="46"/>
      <c r="B7" s="71"/>
      <c r="C7" s="72"/>
      <c r="D7" s="73"/>
      <c r="E7" s="39"/>
      <c r="F7" s="16" t="str">
        <f t="shared" ref="F7:F25" si="0">IF(E7=0,"",G7/E7)</f>
        <v/>
      </c>
      <c r="G7" s="74"/>
      <c r="H7" s="15"/>
      <c r="I7" s="585"/>
      <c r="J7" s="16" t="str">
        <f t="shared" ref="J7:J25" si="1">IF(I7=0,"",K7/I7)</f>
        <v/>
      </c>
      <c r="K7" s="586"/>
      <c r="L7" s="586"/>
      <c r="M7" s="39"/>
      <c r="N7" s="16"/>
      <c r="O7" s="16"/>
      <c r="P7" s="16">
        <f t="shared" ref="P7:P27" si="2">O7-(K7-L7)</f>
        <v>0</v>
      </c>
      <c r="Q7" s="16" t="str">
        <f t="shared" ref="Q7:Q27" si="3">IF(K7-L7=0,"",P7/(K7-L7)*100)</f>
        <v/>
      </c>
      <c r="R7" s="17"/>
      <c r="S7" s="48" t="str">
        <f t="shared" ref="S7:S27" si="4">IF(O7="","",IF(P7=0,"正常","非正常核查原因"))</f>
        <v/>
      </c>
    </row>
    <row r="8" customHeight="1" spans="1:19">
      <c r="A8" s="12"/>
      <c r="B8" s="13"/>
      <c r="C8" s="13"/>
      <c r="D8" s="17"/>
      <c r="E8" s="39"/>
      <c r="F8" s="16" t="str">
        <f t="shared" si="0"/>
        <v/>
      </c>
      <c r="G8" s="74"/>
      <c r="H8" s="15"/>
      <c r="I8" s="585"/>
      <c r="J8" s="16" t="str">
        <f t="shared" si="1"/>
        <v/>
      </c>
      <c r="K8" s="586"/>
      <c r="L8" s="586"/>
      <c r="M8" s="39"/>
      <c r="N8" s="16"/>
      <c r="O8" s="16"/>
      <c r="P8" s="16">
        <f t="shared" si="2"/>
        <v>0</v>
      </c>
      <c r="Q8" s="16" t="str">
        <f t="shared" si="3"/>
        <v/>
      </c>
      <c r="R8" s="17"/>
      <c r="S8" s="48" t="str">
        <f t="shared" si="4"/>
        <v/>
      </c>
    </row>
    <row r="9" customHeight="1" spans="1:19">
      <c r="A9" s="12"/>
      <c r="B9" s="13"/>
      <c r="C9" s="13"/>
      <c r="D9" s="17"/>
      <c r="E9" s="39"/>
      <c r="F9" s="16" t="str">
        <f t="shared" si="0"/>
        <v/>
      </c>
      <c r="G9" s="74"/>
      <c r="H9" s="15"/>
      <c r="I9" s="585"/>
      <c r="J9" s="16" t="str">
        <f t="shared" si="1"/>
        <v/>
      </c>
      <c r="K9" s="586"/>
      <c r="L9" s="586"/>
      <c r="M9" s="39"/>
      <c r="N9" s="16"/>
      <c r="O9" s="16"/>
      <c r="P9" s="16">
        <f t="shared" si="2"/>
        <v>0</v>
      </c>
      <c r="Q9" s="16" t="str">
        <f t="shared" si="3"/>
        <v/>
      </c>
      <c r="R9" s="17"/>
      <c r="S9" s="48" t="str">
        <f t="shared" si="4"/>
        <v/>
      </c>
    </row>
    <row r="10" customHeight="1" spans="1:19">
      <c r="A10" s="12"/>
      <c r="B10" s="13"/>
      <c r="C10" s="13"/>
      <c r="D10" s="17"/>
      <c r="E10" s="39"/>
      <c r="F10" s="16" t="str">
        <f t="shared" si="0"/>
        <v/>
      </c>
      <c r="G10" s="74"/>
      <c r="H10" s="15"/>
      <c r="I10" s="585"/>
      <c r="J10" s="16" t="str">
        <f t="shared" si="1"/>
        <v/>
      </c>
      <c r="K10" s="586"/>
      <c r="L10" s="586"/>
      <c r="M10" s="39"/>
      <c r="N10" s="16"/>
      <c r="O10" s="16"/>
      <c r="P10" s="16">
        <f t="shared" si="2"/>
        <v>0</v>
      </c>
      <c r="Q10" s="16" t="str">
        <f t="shared" si="3"/>
        <v/>
      </c>
      <c r="R10" s="17"/>
      <c r="S10" s="48" t="str">
        <f t="shared" si="4"/>
        <v/>
      </c>
    </row>
    <row r="11" customHeight="1" spans="1:19">
      <c r="A11" s="12"/>
      <c r="B11" s="13"/>
      <c r="C11" s="13"/>
      <c r="D11" s="17"/>
      <c r="E11" s="39"/>
      <c r="F11" s="16" t="str">
        <f t="shared" si="0"/>
        <v/>
      </c>
      <c r="G11" s="74"/>
      <c r="H11" s="15"/>
      <c r="I11" s="585"/>
      <c r="J11" s="16" t="str">
        <f t="shared" si="1"/>
        <v/>
      </c>
      <c r="K11" s="586"/>
      <c r="L11" s="586"/>
      <c r="M11" s="39"/>
      <c r="N11" s="16"/>
      <c r="O11" s="16"/>
      <c r="P11" s="16">
        <f t="shared" si="2"/>
        <v>0</v>
      </c>
      <c r="Q11" s="16" t="str">
        <f t="shared" si="3"/>
        <v/>
      </c>
      <c r="R11" s="17"/>
      <c r="S11" s="48" t="str">
        <f t="shared" si="4"/>
        <v/>
      </c>
    </row>
    <row r="12" customHeight="1" spans="1:19">
      <c r="A12" s="12"/>
      <c r="B12" s="13"/>
      <c r="C12" s="13"/>
      <c r="D12" s="17"/>
      <c r="E12" s="39"/>
      <c r="F12" s="16" t="str">
        <f t="shared" si="0"/>
        <v/>
      </c>
      <c r="G12" s="74"/>
      <c r="H12" s="15"/>
      <c r="I12" s="585"/>
      <c r="J12" s="16" t="str">
        <f t="shared" si="1"/>
        <v/>
      </c>
      <c r="K12" s="586"/>
      <c r="L12" s="586"/>
      <c r="M12" s="39"/>
      <c r="N12" s="16"/>
      <c r="O12" s="16"/>
      <c r="P12" s="16">
        <f t="shared" si="2"/>
        <v>0</v>
      </c>
      <c r="Q12" s="16" t="str">
        <f t="shared" si="3"/>
        <v/>
      </c>
      <c r="R12" s="17"/>
      <c r="S12" s="48" t="str">
        <f t="shared" si="4"/>
        <v/>
      </c>
    </row>
    <row r="13" customHeight="1" spans="1:19">
      <c r="A13" s="12"/>
      <c r="B13" s="13"/>
      <c r="C13" s="13"/>
      <c r="D13" s="17"/>
      <c r="E13" s="39"/>
      <c r="F13" s="16" t="str">
        <f t="shared" si="0"/>
        <v/>
      </c>
      <c r="G13" s="74"/>
      <c r="H13" s="15"/>
      <c r="I13" s="585"/>
      <c r="J13" s="16" t="str">
        <f t="shared" si="1"/>
        <v/>
      </c>
      <c r="K13" s="586"/>
      <c r="L13" s="586"/>
      <c r="M13" s="39"/>
      <c r="N13" s="16"/>
      <c r="O13" s="16"/>
      <c r="P13" s="16">
        <f t="shared" si="2"/>
        <v>0</v>
      </c>
      <c r="Q13" s="16" t="str">
        <f t="shared" si="3"/>
        <v/>
      </c>
      <c r="R13" s="17"/>
      <c r="S13" s="48" t="str">
        <f t="shared" si="4"/>
        <v/>
      </c>
    </row>
    <row r="14" customHeight="1" spans="1:19">
      <c r="A14" s="12"/>
      <c r="B14" s="13"/>
      <c r="C14" s="13"/>
      <c r="D14" s="17"/>
      <c r="E14" s="39"/>
      <c r="F14" s="16" t="str">
        <f t="shared" si="0"/>
        <v/>
      </c>
      <c r="G14" s="74"/>
      <c r="H14" s="15"/>
      <c r="I14" s="585"/>
      <c r="J14" s="16" t="str">
        <f t="shared" si="1"/>
        <v/>
      </c>
      <c r="K14" s="586"/>
      <c r="L14" s="586"/>
      <c r="M14" s="39"/>
      <c r="N14" s="16"/>
      <c r="O14" s="16"/>
      <c r="P14" s="16">
        <f t="shared" si="2"/>
        <v>0</v>
      </c>
      <c r="Q14" s="16" t="str">
        <f t="shared" si="3"/>
        <v/>
      </c>
      <c r="R14" s="17"/>
      <c r="S14" s="48" t="str">
        <f t="shared" si="4"/>
        <v/>
      </c>
    </row>
    <row r="15" customHeight="1" spans="1:19">
      <c r="A15" s="12"/>
      <c r="B15" s="13"/>
      <c r="C15" s="13"/>
      <c r="D15" s="17"/>
      <c r="E15" s="39"/>
      <c r="F15" s="16" t="str">
        <f t="shared" si="0"/>
        <v/>
      </c>
      <c r="G15" s="74"/>
      <c r="H15" s="15"/>
      <c r="I15" s="585"/>
      <c r="J15" s="16" t="str">
        <f t="shared" si="1"/>
        <v/>
      </c>
      <c r="K15" s="586"/>
      <c r="L15" s="586"/>
      <c r="M15" s="39"/>
      <c r="N15" s="16"/>
      <c r="O15" s="16"/>
      <c r="P15" s="16">
        <f t="shared" si="2"/>
        <v>0</v>
      </c>
      <c r="Q15" s="16" t="str">
        <f t="shared" si="3"/>
        <v/>
      </c>
      <c r="R15" s="17"/>
      <c r="S15" s="48" t="str">
        <f t="shared" si="4"/>
        <v/>
      </c>
    </row>
    <row r="16" customHeight="1" spans="1:19">
      <c r="A16" s="12"/>
      <c r="B16" s="13"/>
      <c r="C16" s="13"/>
      <c r="D16" s="17"/>
      <c r="E16" s="39"/>
      <c r="F16" s="16" t="str">
        <f t="shared" si="0"/>
        <v/>
      </c>
      <c r="G16" s="74"/>
      <c r="H16" s="15"/>
      <c r="I16" s="585"/>
      <c r="J16" s="16" t="str">
        <f t="shared" si="1"/>
        <v/>
      </c>
      <c r="K16" s="586"/>
      <c r="L16" s="586"/>
      <c r="M16" s="39"/>
      <c r="N16" s="16"/>
      <c r="O16" s="16"/>
      <c r="P16" s="16">
        <f t="shared" si="2"/>
        <v>0</v>
      </c>
      <c r="Q16" s="16" t="str">
        <f t="shared" si="3"/>
        <v/>
      </c>
      <c r="R16" s="17"/>
      <c r="S16" s="48" t="str">
        <f t="shared" si="4"/>
        <v/>
      </c>
    </row>
    <row r="17" customHeight="1" spans="1:19">
      <c r="A17" s="12"/>
      <c r="B17" s="13"/>
      <c r="C17" s="13"/>
      <c r="D17" s="17"/>
      <c r="E17" s="39"/>
      <c r="F17" s="16" t="str">
        <f t="shared" si="0"/>
        <v/>
      </c>
      <c r="G17" s="74"/>
      <c r="H17" s="15"/>
      <c r="I17" s="585"/>
      <c r="J17" s="16" t="str">
        <f t="shared" si="1"/>
        <v/>
      </c>
      <c r="K17" s="586"/>
      <c r="L17" s="586"/>
      <c r="M17" s="39"/>
      <c r="N17" s="16"/>
      <c r="O17" s="16"/>
      <c r="P17" s="16">
        <f t="shared" si="2"/>
        <v>0</v>
      </c>
      <c r="Q17" s="16" t="str">
        <f t="shared" si="3"/>
        <v/>
      </c>
      <c r="R17" s="17"/>
      <c r="S17" s="48" t="str">
        <f t="shared" si="4"/>
        <v/>
      </c>
    </row>
    <row r="18" customHeight="1" spans="1:19">
      <c r="A18" s="12"/>
      <c r="B18" s="13"/>
      <c r="C18" s="13"/>
      <c r="D18" s="17"/>
      <c r="E18" s="39"/>
      <c r="F18" s="16" t="str">
        <f t="shared" si="0"/>
        <v/>
      </c>
      <c r="G18" s="74"/>
      <c r="H18" s="15"/>
      <c r="I18" s="585"/>
      <c r="J18" s="16" t="str">
        <f t="shared" si="1"/>
        <v/>
      </c>
      <c r="K18" s="586"/>
      <c r="L18" s="586"/>
      <c r="M18" s="39"/>
      <c r="N18" s="16"/>
      <c r="O18" s="16"/>
      <c r="P18" s="16">
        <f t="shared" si="2"/>
        <v>0</v>
      </c>
      <c r="Q18" s="16" t="str">
        <f t="shared" si="3"/>
        <v/>
      </c>
      <c r="R18" s="17"/>
      <c r="S18" s="48" t="str">
        <f t="shared" si="4"/>
        <v/>
      </c>
    </row>
    <row r="19" customHeight="1" spans="1:19">
      <c r="A19" s="12"/>
      <c r="B19" s="13"/>
      <c r="C19" s="13"/>
      <c r="D19" s="17"/>
      <c r="E19" s="39"/>
      <c r="F19" s="16" t="str">
        <f t="shared" si="0"/>
        <v/>
      </c>
      <c r="G19" s="74"/>
      <c r="H19" s="15"/>
      <c r="I19" s="585"/>
      <c r="J19" s="16" t="str">
        <f t="shared" si="1"/>
        <v/>
      </c>
      <c r="K19" s="586"/>
      <c r="L19" s="586"/>
      <c r="M19" s="39"/>
      <c r="N19" s="16"/>
      <c r="O19" s="16"/>
      <c r="P19" s="16">
        <f t="shared" si="2"/>
        <v>0</v>
      </c>
      <c r="Q19" s="16" t="str">
        <f t="shared" si="3"/>
        <v/>
      </c>
      <c r="R19" s="17"/>
      <c r="S19" s="48" t="str">
        <f t="shared" si="4"/>
        <v/>
      </c>
    </row>
    <row r="20" customHeight="1" spans="1:19">
      <c r="A20" s="12"/>
      <c r="B20" s="13"/>
      <c r="C20" s="13"/>
      <c r="D20" s="17"/>
      <c r="E20" s="39"/>
      <c r="F20" s="16" t="str">
        <f t="shared" si="0"/>
        <v/>
      </c>
      <c r="G20" s="74"/>
      <c r="H20" s="15"/>
      <c r="I20" s="585"/>
      <c r="J20" s="16" t="str">
        <f t="shared" si="1"/>
        <v/>
      </c>
      <c r="K20" s="586"/>
      <c r="L20" s="586"/>
      <c r="M20" s="39"/>
      <c r="N20" s="16"/>
      <c r="O20" s="16"/>
      <c r="P20" s="16">
        <f t="shared" si="2"/>
        <v>0</v>
      </c>
      <c r="Q20" s="16" t="str">
        <f t="shared" si="3"/>
        <v/>
      </c>
      <c r="R20" s="17"/>
      <c r="S20" s="48" t="str">
        <f t="shared" si="4"/>
        <v/>
      </c>
    </row>
    <row r="21" customHeight="1" spans="1:19">
      <c r="A21" s="12"/>
      <c r="B21" s="13"/>
      <c r="C21" s="13"/>
      <c r="D21" s="17"/>
      <c r="E21" s="39"/>
      <c r="F21" s="16" t="str">
        <f t="shared" si="0"/>
        <v/>
      </c>
      <c r="G21" s="74"/>
      <c r="H21" s="15"/>
      <c r="I21" s="585"/>
      <c r="J21" s="16" t="str">
        <f t="shared" si="1"/>
        <v/>
      </c>
      <c r="K21" s="586"/>
      <c r="L21" s="586"/>
      <c r="M21" s="39"/>
      <c r="N21" s="16"/>
      <c r="O21" s="16"/>
      <c r="P21" s="16">
        <f t="shared" si="2"/>
        <v>0</v>
      </c>
      <c r="Q21" s="16" t="str">
        <f t="shared" si="3"/>
        <v/>
      </c>
      <c r="R21" s="17"/>
      <c r="S21" s="48" t="str">
        <f t="shared" si="4"/>
        <v/>
      </c>
    </row>
    <row r="22" customHeight="1" spans="1:19">
      <c r="A22" s="12"/>
      <c r="B22" s="13"/>
      <c r="C22" s="13"/>
      <c r="D22" s="17"/>
      <c r="E22" s="39"/>
      <c r="F22" s="16" t="str">
        <f t="shared" si="0"/>
        <v/>
      </c>
      <c r="G22" s="74"/>
      <c r="H22" s="15"/>
      <c r="I22" s="585"/>
      <c r="J22" s="16" t="str">
        <f t="shared" si="1"/>
        <v/>
      </c>
      <c r="K22" s="586"/>
      <c r="L22" s="586"/>
      <c r="M22" s="39"/>
      <c r="N22" s="16"/>
      <c r="O22" s="16"/>
      <c r="P22" s="16">
        <f t="shared" si="2"/>
        <v>0</v>
      </c>
      <c r="Q22" s="16" t="str">
        <f t="shared" si="3"/>
        <v/>
      </c>
      <c r="R22" s="17"/>
      <c r="S22" s="48" t="str">
        <f t="shared" si="4"/>
        <v/>
      </c>
    </row>
    <row r="23" customHeight="1" spans="1:19">
      <c r="A23" s="12"/>
      <c r="B23" s="13"/>
      <c r="C23" s="13"/>
      <c r="D23" s="17"/>
      <c r="E23" s="39"/>
      <c r="F23" s="16" t="str">
        <f t="shared" si="0"/>
        <v/>
      </c>
      <c r="G23" s="74"/>
      <c r="H23" s="15"/>
      <c r="I23" s="585"/>
      <c r="J23" s="16" t="str">
        <f t="shared" si="1"/>
        <v/>
      </c>
      <c r="K23" s="586"/>
      <c r="L23" s="586"/>
      <c r="M23" s="39"/>
      <c r="N23" s="16"/>
      <c r="O23" s="16"/>
      <c r="P23" s="16">
        <f t="shared" si="2"/>
        <v>0</v>
      </c>
      <c r="Q23" s="16" t="str">
        <f t="shared" si="3"/>
        <v/>
      </c>
      <c r="R23" s="17"/>
      <c r="S23" s="48" t="str">
        <f t="shared" si="4"/>
        <v/>
      </c>
    </row>
    <row r="24" customHeight="1" spans="1:19">
      <c r="A24" s="12"/>
      <c r="B24" s="13"/>
      <c r="C24" s="13"/>
      <c r="D24" s="17"/>
      <c r="E24" s="39"/>
      <c r="F24" s="16" t="str">
        <f t="shared" si="0"/>
        <v/>
      </c>
      <c r="G24" s="74"/>
      <c r="H24" s="15"/>
      <c r="I24" s="585"/>
      <c r="J24" s="16" t="str">
        <f t="shared" si="1"/>
        <v/>
      </c>
      <c r="K24" s="586"/>
      <c r="L24" s="586"/>
      <c r="M24" s="39"/>
      <c r="N24" s="16"/>
      <c r="O24" s="16"/>
      <c r="P24" s="16">
        <f t="shared" si="2"/>
        <v>0</v>
      </c>
      <c r="Q24" s="16" t="str">
        <f t="shared" si="3"/>
        <v/>
      </c>
      <c r="R24" s="17"/>
      <c r="S24" s="48" t="str">
        <f t="shared" si="4"/>
        <v/>
      </c>
    </row>
    <row r="25" customHeight="1" spans="1:19">
      <c r="A25" s="12"/>
      <c r="B25" s="13"/>
      <c r="C25" s="13"/>
      <c r="D25" s="17"/>
      <c r="E25" s="39"/>
      <c r="F25" s="16" t="str">
        <f t="shared" si="0"/>
        <v/>
      </c>
      <c r="G25" s="74"/>
      <c r="H25" s="15"/>
      <c r="I25" s="585"/>
      <c r="J25" s="16" t="str">
        <f t="shared" si="1"/>
        <v/>
      </c>
      <c r="K25" s="586"/>
      <c r="L25" s="586"/>
      <c r="M25" s="39"/>
      <c r="N25" s="16"/>
      <c r="O25" s="16"/>
      <c r="P25" s="16">
        <f t="shared" si="2"/>
        <v>0</v>
      </c>
      <c r="Q25" s="16" t="str">
        <f t="shared" si="3"/>
        <v/>
      </c>
      <c r="R25" s="17"/>
      <c r="S25" s="48" t="str">
        <f t="shared" si="4"/>
        <v/>
      </c>
    </row>
    <row r="26" customHeight="1" spans="1:19">
      <c r="A26" s="12"/>
      <c r="B26" s="13"/>
      <c r="C26" s="13"/>
      <c r="D26" s="17"/>
      <c r="E26" s="39"/>
      <c r="F26" s="16"/>
      <c r="G26" s="74"/>
      <c r="H26" s="15"/>
      <c r="I26" s="79"/>
      <c r="J26" s="78"/>
      <c r="K26" s="79"/>
      <c r="L26" s="79"/>
      <c r="M26" s="39"/>
      <c r="N26" s="16"/>
      <c r="O26" s="16"/>
      <c r="P26" s="16">
        <f t="shared" si="2"/>
        <v>0</v>
      </c>
      <c r="Q26" s="16" t="str">
        <f t="shared" si="3"/>
        <v/>
      </c>
      <c r="R26" s="17"/>
      <c r="S26" s="48" t="str">
        <f t="shared" si="4"/>
        <v/>
      </c>
    </row>
    <row r="27" customHeight="1" spans="1:19">
      <c r="A27" s="52" t="s">
        <v>621</v>
      </c>
      <c r="B27" s="29"/>
      <c r="C27" s="29"/>
      <c r="D27" s="17"/>
      <c r="E27" s="39"/>
      <c r="F27" s="16"/>
      <c r="G27" s="74">
        <f>SUM(G7:G26)</f>
        <v>0</v>
      </c>
      <c r="H27" s="15">
        <f>SUM(H7:H26)</f>
        <v>0</v>
      </c>
      <c r="I27" s="77"/>
      <c r="J27" s="16"/>
      <c r="K27" s="16">
        <f>SUM(K7:K26)</f>
        <v>0</v>
      </c>
      <c r="L27" s="16">
        <f>SUM(L7:L26)</f>
        <v>0</v>
      </c>
      <c r="M27" s="39"/>
      <c r="N27" s="16"/>
      <c r="O27" s="16">
        <f>SUM(O7:O26)</f>
        <v>0</v>
      </c>
      <c r="P27" s="16">
        <f t="shared" si="2"/>
        <v>0</v>
      </c>
      <c r="Q27" s="16" t="str">
        <f t="shared" si="3"/>
        <v/>
      </c>
      <c r="R27" s="17"/>
      <c r="S27" s="48" t="str">
        <f t="shared" si="4"/>
        <v>正常</v>
      </c>
    </row>
    <row r="28" customHeight="1" spans="1:19">
      <c r="A28" s="20" t="e">
        <f>#REF!&amp;#REF!</f>
        <v>#REF!</v>
      </c>
      <c r="I28" s="582"/>
      <c r="J28" s="7"/>
      <c r="K28" s="7"/>
      <c r="L28" s="7"/>
      <c r="M28" s="27" t="e">
        <f>"评估人员："&amp;#REF!</f>
        <v>#REF!</v>
      </c>
    </row>
    <row r="29" customHeight="1" spans="1:19">
      <c r="A29" s="27" t="e">
        <f>CONCATENATE(#REF!,#REF!,#REF!,#REF!,#REF!,#REF!,#REF!)</f>
        <v>#REF!</v>
      </c>
      <c r="I29" s="582"/>
      <c r="J29" s="582"/>
      <c r="K29" s="582"/>
      <c r="L29" s="582"/>
    </row>
    <row r="30" customHeight="1" spans="1:19">
      <c r="A30" s="587"/>
      <c r="B30" s="8" t="s">
        <v>642</v>
      </c>
      <c r="C30" s="27" t="s">
        <v>711</v>
      </c>
      <c r="I30" s="582"/>
      <c r="J30" s="582"/>
      <c r="K30" s="582"/>
      <c r="L30" s="582"/>
    </row>
    <row r="31" customHeight="1" spans="1:19">
      <c r="A31" s="587"/>
      <c r="C31" s="27" t="s">
        <v>712</v>
      </c>
      <c r="I31" s="582"/>
      <c r="J31" s="582"/>
      <c r="K31" s="582"/>
      <c r="L31" s="582"/>
    </row>
    <row r="32" customHeight="1" spans="1:19">
      <c r="K32" s="582"/>
      <c r="L32" s="582"/>
    </row>
    <row r="33" customHeight="1" spans="11:12">
      <c r="K33" s="582"/>
      <c r="L33" s="582"/>
    </row>
    <row r="34" customHeight="1" spans="11:12">
      <c r="K34" s="582"/>
      <c r="L34" s="582"/>
    </row>
    <row r="35" customHeight="1" spans="11:12">
      <c r="K35" s="582"/>
      <c r="L35" s="582"/>
    </row>
    <row r="36" customHeight="1" spans="11:12">
      <c r="K36" s="582"/>
      <c r="L36" s="582"/>
    </row>
    <row r="37" customHeight="1" spans="11:12">
      <c r="K37" s="582"/>
      <c r="L37" s="582"/>
    </row>
    <row r="38" customHeight="1" spans="11:12">
      <c r="K38" s="582"/>
      <c r="L38" s="582"/>
    </row>
    <row r="39" customHeight="1" spans="11:12">
      <c r="K39" s="582"/>
      <c r="L39" s="582"/>
    </row>
    <row r="40" customHeight="1" spans="11:12">
      <c r="K40" s="582"/>
      <c r="L40" s="582"/>
    </row>
    <row r="41" customHeight="1" spans="11:12">
      <c r="K41" s="582"/>
      <c r="L41" s="582"/>
    </row>
    <row r="42" customHeight="1" spans="11:12">
      <c r="K42" s="582"/>
      <c r="L42" s="582"/>
    </row>
    <row r="43" customHeight="1" spans="11:12">
      <c r="K43" s="582"/>
      <c r="L43" s="582"/>
    </row>
    <row r="44" customHeight="1" spans="11:12">
      <c r="K44" s="582"/>
      <c r="L44" s="582"/>
    </row>
    <row r="45" customHeight="1" spans="11:12">
      <c r="K45" s="582"/>
      <c r="L45" s="582"/>
    </row>
    <row r="46" customHeight="1" spans="11:12">
      <c r="K46" s="582"/>
      <c r="L46" s="582"/>
    </row>
    <row r="47" customHeight="1" spans="11:12">
      <c r="K47" s="582"/>
      <c r="L47" s="582"/>
    </row>
    <row r="48" customHeight="1" spans="11:12">
      <c r="K48" s="582"/>
      <c r="L48" s="582"/>
    </row>
    <row r="49" customHeight="1" spans="11:12">
      <c r="K49" s="582"/>
      <c r="L49" s="582"/>
    </row>
    <row r="50" customHeight="1" spans="11:12">
      <c r="K50" s="582"/>
      <c r="L50" s="582"/>
    </row>
    <row r="51" customHeight="1" spans="11:12">
      <c r="K51" s="582"/>
      <c r="L51" s="582"/>
    </row>
    <row r="52" customHeight="1" spans="11:12">
      <c r="K52" s="582"/>
      <c r="L52" s="582"/>
    </row>
    <row r="53" customHeight="1" spans="11:12">
      <c r="K53" s="582"/>
      <c r="L53" s="582"/>
    </row>
    <row r="54" customHeight="1" spans="11:12">
      <c r="K54" s="582"/>
      <c r="L54" s="582"/>
    </row>
    <row r="55" customHeight="1" spans="11:12">
      <c r="K55" s="582"/>
      <c r="L55" s="582"/>
    </row>
    <row r="56" customHeight="1" spans="11:12">
      <c r="K56" s="582"/>
      <c r="L56" s="582"/>
    </row>
    <row r="57" customHeight="1" spans="11:12">
      <c r="K57" s="582"/>
      <c r="L57" s="582"/>
    </row>
    <row r="58" customHeight="1" spans="11:12">
      <c r="K58" s="582"/>
      <c r="L58" s="582"/>
    </row>
    <row r="59" customHeight="1" spans="11:12">
      <c r="K59" s="582"/>
      <c r="L59" s="582"/>
    </row>
    <row r="60" customHeight="1" spans="11:12">
      <c r="K60" s="582"/>
      <c r="L60" s="582"/>
    </row>
    <row r="61" customHeight="1" spans="11:12">
      <c r="K61" s="582"/>
      <c r="L61" s="582"/>
    </row>
    <row r="62" customHeight="1" spans="11:12">
      <c r="K62" s="582"/>
      <c r="L62" s="582"/>
    </row>
    <row r="63" customHeight="1" spans="11:12">
      <c r="K63" s="582"/>
      <c r="L63" s="582"/>
    </row>
    <row r="64" customHeight="1" spans="11:12">
      <c r="K64" s="582"/>
      <c r="L64" s="582"/>
    </row>
    <row r="65" customHeight="1" spans="11:12">
      <c r="K65" s="582"/>
      <c r="L65" s="582"/>
    </row>
    <row r="66" customHeight="1" spans="11:12">
      <c r="K66" s="582"/>
      <c r="L66" s="582"/>
    </row>
    <row r="67" customHeight="1" spans="11:12">
      <c r="K67" s="582"/>
      <c r="L67" s="582"/>
    </row>
    <row r="68" customHeight="1" spans="11:12">
      <c r="K68" s="582"/>
      <c r="L68" s="582"/>
    </row>
    <row r="69" customHeight="1" spans="11:12">
      <c r="K69" s="582"/>
      <c r="L69" s="582"/>
    </row>
    <row r="70" customHeight="1" spans="11:12">
      <c r="K70" s="582"/>
      <c r="L70" s="582"/>
    </row>
    <row r="71" customHeight="1" spans="11:12">
      <c r="K71" s="582"/>
      <c r="L71" s="582"/>
    </row>
    <row r="72" customHeight="1" spans="11:12">
      <c r="K72" s="582"/>
      <c r="L72" s="582"/>
    </row>
    <row r="73" customHeight="1" spans="11:12">
      <c r="K73" s="582"/>
      <c r="L73" s="582"/>
    </row>
    <row r="74" customHeight="1" spans="11:12">
      <c r="K74" s="582"/>
      <c r="L74" s="582"/>
    </row>
    <row r="75" customHeight="1" spans="11:12">
      <c r="K75" s="582"/>
      <c r="L75" s="582"/>
    </row>
    <row r="76" customHeight="1" spans="11:12">
      <c r="K76" s="582"/>
      <c r="L76" s="582"/>
    </row>
    <row r="77" customHeight="1" spans="11:12">
      <c r="K77" s="582"/>
      <c r="L77" s="582"/>
    </row>
    <row r="78" customHeight="1" spans="11:12">
      <c r="K78" s="582"/>
      <c r="L78" s="582"/>
    </row>
    <row r="79" customHeight="1" spans="11:12">
      <c r="K79" s="582"/>
      <c r="L79" s="582"/>
    </row>
    <row r="80" customHeight="1" spans="11:12">
      <c r="K80" s="582"/>
      <c r="L80" s="582"/>
    </row>
    <row r="81" customHeight="1" spans="11:12">
      <c r="K81" s="582"/>
      <c r="L81" s="582"/>
    </row>
    <row r="82" customHeight="1" spans="11:12">
      <c r="K82" s="582"/>
      <c r="L82" s="582"/>
    </row>
    <row r="83" customHeight="1" spans="11:12">
      <c r="K83" s="582"/>
      <c r="L83" s="582"/>
    </row>
    <row r="84" customHeight="1" spans="11:12">
      <c r="K84" s="582"/>
      <c r="L84" s="582"/>
    </row>
    <row r="85" customHeight="1" spans="11:12">
      <c r="K85" s="582"/>
      <c r="L85" s="582"/>
    </row>
    <row r="86" customHeight="1" spans="11:12">
      <c r="K86" s="582"/>
      <c r="L86" s="582"/>
    </row>
    <row r="87" customHeight="1" spans="11:12">
      <c r="K87" s="582"/>
      <c r="L87" s="582"/>
    </row>
    <row r="88" customHeight="1" spans="11:12">
      <c r="K88" s="582"/>
      <c r="L88" s="582"/>
    </row>
    <row r="89" customHeight="1" spans="11:12">
      <c r="K89" s="582"/>
      <c r="L89" s="582"/>
    </row>
    <row r="90" customHeight="1" spans="11:12">
      <c r="K90" s="582"/>
      <c r="L90" s="582"/>
    </row>
    <row r="91" customHeight="1" spans="11:12">
      <c r="K91" s="582"/>
      <c r="L91" s="582"/>
    </row>
    <row r="92" customHeight="1" spans="11:12">
      <c r="K92" s="582"/>
      <c r="L92" s="582"/>
    </row>
    <row r="93" customHeight="1" spans="11:12">
      <c r="K93" s="582"/>
      <c r="L93" s="582"/>
    </row>
    <row r="94" customHeight="1" spans="11:12">
      <c r="K94" s="582"/>
      <c r="L94" s="582"/>
    </row>
    <row r="95" customHeight="1" spans="11:12">
      <c r="K95" s="582"/>
      <c r="L95" s="582"/>
    </row>
    <row r="96" customHeight="1" spans="11:12">
      <c r="K96" s="582"/>
      <c r="L96" s="582"/>
    </row>
    <row r="97" customHeight="1" spans="11:12">
      <c r="K97" s="582"/>
      <c r="L97" s="582"/>
    </row>
    <row r="98" customHeight="1" spans="11:12">
      <c r="K98" s="582"/>
      <c r="L98" s="582"/>
    </row>
    <row r="99" customHeight="1" spans="11:12">
      <c r="K99" s="582"/>
      <c r="L99" s="582"/>
    </row>
    <row r="100" customHeight="1" spans="11:12">
      <c r="K100" s="582"/>
      <c r="L100" s="582"/>
    </row>
    <row r="101" customHeight="1" spans="11:12">
      <c r="K101" s="582"/>
      <c r="L101" s="582"/>
    </row>
    <row r="102" customHeight="1" spans="11:12">
      <c r="K102" s="582"/>
      <c r="L102" s="582"/>
    </row>
    <row r="103" customHeight="1" spans="11:12">
      <c r="K103" s="582"/>
      <c r="L103" s="582"/>
    </row>
    <row r="104" customHeight="1" spans="11:12">
      <c r="K104" s="582"/>
      <c r="L104" s="582"/>
    </row>
    <row r="105" customHeight="1" spans="11:12">
      <c r="K105" s="582"/>
      <c r="L105" s="582"/>
    </row>
    <row r="106" customHeight="1" spans="11:12">
      <c r="K106" s="582"/>
      <c r="L106" s="582"/>
    </row>
    <row r="107" customHeight="1" spans="11:12">
      <c r="K107" s="582"/>
      <c r="L107" s="582"/>
    </row>
    <row r="108" customHeight="1" spans="11:12">
      <c r="K108" s="582"/>
      <c r="L108" s="582"/>
    </row>
    <row r="109" customHeight="1" spans="11:12">
      <c r="K109" s="582"/>
      <c r="L109" s="582"/>
    </row>
    <row r="110" customHeight="1" spans="11:12">
      <c r="K110" s="582"/>
      <c r="L110" s="582"/>
    </row>
    <row r="111" customHeight="1" spans="11:12">
      <c r="K111" s="582"/>
      <c r="L111" s="582"/>
    </row>
    <row r="112" customHeight="1" spans="11:12">
      <c r="K112" s="582"/>
      <c r="L112" s="582"/>
    </row>
    <row r="113" customHeight="1" spans="11:12">
      <c r="K113" s="582"/>
      <c r="L113" s="582"/>
    </row>
    <row r="114" customHeight="1" spans="11:12">
      <c r="K114" s="582"/>
      <c r="L114" s="582"/>
    </row>
    <row r="115" customHeight="1" spans="11:12">
      <c r="K115" s="582"/>
      <c r="L115" s="582"/>
    </row>
    <row r="116" customHeight="1" spans="11:12">
      <c r="K116" s="582"/>
      <c r="L116" s="582"/>
    </row>
    <row r="117" customHeight="1" spans="11:12">
      <c r="K117" s="582"/>
      <c r="L117" s="582"/>
    </row>
    <row r="118" customHeight="1" spans="11:12">
      <c r="K118" s="582"/>
      <c r="L118" s="582"/>
    </row>
    <row r="119" customHeight="1" spans="11:12">
      <c r="K119" s="582"/>
      <c r="L119" s="582"/>
    </row>
    <row r="120" customHeight="1" spans="11:12">
      <c r="K120" s="582"/>
      <c r="L120" s="582"/>
    </row>
    <row r="121" customHeight="1" spans="11:12">
      <c r="K121" s="582"/>
      <c r="L121" s="582"/>
    </row>
    <row r="122" customHeight="1" spans="11:12">
      <c r="K122" s="582"/>
      <c r="L122" s="582"/>
    </row>
    <row r="123" customHeight="1" spans="11:12">
      <c r="K123" s="582"/>
      <c r="L123" s="582"/>
    </row>
    <row r="124" customHeight="1" spans="11:12">
      <c r="K124" s="582"/>
      <c r="L124" s="582"/>
    </row>
    <row r="125" customHeight="1" spans="11:12">
      <c r="K125" s="582"/>
      <c r="L125" s="582"/>
    </row>
    <row r="126" customHeight="1" spans="11:12">
      <c r="K126" s="582"/>
      <c r="L126" s="582"/>
    </row>
    <row r="127" customHeight="1" spans="11:12">
      <c r="K127" s="582"/>
      <c r="L127" s="582"/>
    </row>
    <row r="128" customHeight="1" spans="11:12">
      <c r="K128" s="582"/>
      <c r="L128" s="582"/>
    </row>
    <row r="129" customHeight="1" spans="11:12">
      <c r="K129" s="582"/>
      <c r="L129" s="582"/>
    </row>
    <row r="130" customHeight="1" spans="11:12">
      <c r="K130" s="582"/>
      <c r="L130" s="582"/>
    </row>
    <row r="131" customHeight="1" spans="11:12">
      <c r="K131" s="582"/>
      <c r="L131" s="582"/>
    </row>
    <row r="132" customHeight="1" spans="11:12">
      <c r="K132" s="582"/>
      <c r="L132" s="582"/>
    </row>
    <row r="133" customHeight="1" spans="11:12">
      <c r="K133" s="582"/>
      <c r="L133" s="582"/>
    </row>
    <row r="134" customHeight="1" spans="11:12">
      <c r="K134" s="582"/>
      <c r="L134" s="582"/>
    </row>
    <row r="135" customHeight="1" spans="11:12">
      <c r="K135" s="582"/>
      <c r="L135" s="582"/>
    </row>
    <row r="136" customHeight="1" spans="11:12">
      <c r="K136" s="582"/>
      <c r="L136" s="582"/>
    </row>
    <row r="137" customHeight="1" spans="11:12">
      <c r="K137" s="582"/>
      <c r="L137" s="582"/>
    </row>
    <row r="138" customHeight="1" spans="11:12">
      <c r="K138" s="582"/>
      <c r="L138" s="582"/>
    </row>
    <row r="139" customHeight="1" spans="11:12">
      <c r="K139" s="582"/>
      <c r="L139" s="582"/>
    </row>
    <row r="140" customHeight="1" spans="11:12">
      <c r="K140" s="582"/>
      <c r="L140" s="582"/>
    </row>
    <row r="141" customHeight="1" spans="11:12">
      <c r="K141" s="582"/>
      <c r="L141" s="582"/>
    </row>
    <row r="142" customHeight="1" spans="11:12">
      <c r="K142" s="582"/>
      <c r="L142" s="582"/>
    </row>
    <row r="143" customHeight="1" spans="11:12">
      <c r="K143" s="582"/>
      <c r="L143" s="582"/>
    </row>
    <row r="144" customHeight="1" spans="11:12">
      <c r="K144" s="582"/>
      <c r="L144" s="582"/>
    </row>
    <row r="145" customHeight="1" spans="11:12">
      <c r="K145" s="582"/>
      <c r="L145" s="582"/>
    </row>
    <row r="146" customHeight="1" spans="11:12">
      <c r="K146" s="582"/>
      <c r="L146" s="582"/>
    </row>
    <row r="147" customHeight="1" spans="11:12">
      <c r="K147" s="582"/>
      <c r="L147" s="582"/>
    </row>
    <row r="148" customHeight="1" spans="11:12">
      <c r="K148" s="582"/>
      <c r="L148" s="582"/>
    </row>
    <row r="149" customHeight="1" spans="11:12">
      <c r="K149" s="582"/>
      <c r="L149" s="582"/>
    </row>
    <row r="150" customHeight="1" spans="11:12">
      <c r="K150" s="582"/>
      <c r="L150" s="582"/>
    </row>
    <row r="151" customHeight="1" spans="11:12">
      <c r="K151" s="582"/>
      <c r="L151" s="582"/>
    </row>
    <row r="152" customHeight="1" spans="11:12">
      <c r="K152" s="582"/>
      <c r="L152" s="582"/>
    </row>
    <row r="153" customHeight="1" spans="11:12">
      <c r="K153" s="582"/>
      <c r="L153" s="582"/>
    </row>
    <row r="154" customHeight="1" spans="11:12">
      <c r="K154" s="582"/>
      <c r="L154" s="582"/>
    </row>
    <row r="155" customHeight="1" spans="11:12">
      <c r="K155" s="582"/>
      <c r="L155" s="582"/>
    </row>
    <row r="156" customHeight="1" spans="11:12">
      <c r="K156" s="582"/>
      <c r="L156" s="582"/>
    </row>
    <row r="157" customHeight="1" spans="11:12">
      <c r="K157" s="582"/>
      <c r="L157" s="582"/>
    </row>
    <row r="158" customHeight="1" spans="11:12">
      <c r="K158" s="582"/>
      <c r="L158" s="582"/>
    </row>
    <row r="159" customHeight="1" spans="11:12">
      <c r="K159" s="582"/>
      <c r="L159" s="582"/>
    </row>
    <row r="160" customHeight="1" spans="11:12">
      <c r="K160" s="582"/>
      <c r="L160" s="582"/>
    </row>
    <row r="161" customHeight="1" spans="11:12">
      <c r="K161" s="582"/>
      <c r="L161" s="582"/>
    </row>
    <row r="162" customHeight="1" spans="11:12">
      <c r="K162" s="582"/>
      <c r="L162" s="582"/>
    </row>
    <row r="163" customHeight="1" spans="11:12">
      <c r="K163" s="582"/>
      <c r="L163" s="582"/>
    </row>
    <row r="164" customHeight="1" spans="11:12">
      <c r="K164" s="582"/>
      <c r="L164" s="582"/>
    </row>
    <row r="165" customHeight="1" spans="11:12">
      <c r="K165" s="582"/>
      <c r="L165" s="582"/>
    </row>
    <row r="166" customHeight="1" spans="11:12">
      <c r="K166" s="582"/>
      <c r="L166" s="582"/>
    </row>
    <row r="167" customHeight="1" spans="11:12">
      <c r="K167" s="582"/>
      <c r="L167" s="582"/>
    </row>
    <row r="168" customHeight="1" spans="11:12">
      <c r="K168" s="582"/>
      <c r="L168" s="582"/>
    </row>
    <row r="169" customHeight="1" spans="11:12">
      <c r="K169" s="582"/>
      <c r="L169" s="582"/>
    </row>
    <row r="170" customHeight="1" spans="11:12">
      <c r="K170" s="582"/>
      <c r="L170" s="582"/>
    </row>
    <row r="171" customHeight="1" spans="11:12">
      <c r="K171" s="582"/>
      <c r="L171" s="582"/>
    </row>
    <row r="172" customHeight="1" spans="11:12">
      <c r="K172" s="582"/>
      <c r="L172" s="582"/>
    </row>
    <row r="173" customHeight="1" spans="11:12">
      <c r="K173" s="582"/>
      <c r="L173" s="582"/>
    </row>
    <row r="174" customHeight="1" spans="11:12">
      <c r="K174" s="582"/>
      <c r="L174" s="582"/>
    </row>
    <row r="175" customHeight="1" spans="11:12">
      <c r="K175" s="582"/>
      <c r="L175" s="582"/>
    </row>
    <row r="176" customHeight="1" spans="11:12">
      <c r="K176" s="582"/>
      <c r="L176" s="582"/>
    </row>
    <row r="177" customHeight="1" spans="11:12">
      <c r="K177" s="582"/>
      <c r="L177" s="582"/>
    </row>
    <row r="178" customHeight="1" spans="11:12">
      <c r="K178" s="582"/>
      <c r="L178" s="582"/>
    </row>
    <row r="179" customHeight="1" spans="11:12">
      <c r="K179" s="582"/>
      <c r="L179" s="582"/>
    </row>
    <row r="180" customHeight="1" spans="11:12">
      <c r="K180" s="582"/>
      <c r="L180" s="582"/>
    </row>
    <row r="181" customHeight="1" spans="11:12">
      <c r="K181" s="582"/>
      <c r="L181" s="582"/>
    </row>
    <row r="182" customHeight="1" spans="11:12">
      <c r="K182" s="582"/>
      <c r="L182" s="582"/>
    </row>
    <row r="183" customHeight="1" spans="11:12">
      <c r="K183" s="582"/>
      <c r="L183" s="582"/>
    </row>
    <row r="184" customHeight="1" spans="11:12">
      <c r="K184" s="582"/>
      <c r="L184" s="582"/>
    </row>
    <row r="185" customHeight="1" spans="11:12">
      <c r="K185" s="582"/>
      <c r="L185" s="582"/>
    </row>
    <row r="186" customHeight="1" spans="11:12">
      <c r="K186" s="582"/>
      <c r="L186" s="582"/>
    </row>
    <row r="187" customHeight="1" spans="11:12">
      <c r="K187" s="582"/>
      <c r="L187" s="582"/>
    </row>
    <row r="188" customHeight="1" spans="11:12">
      <c r="K188" s="582"/>
      <c r="L188" s="582"/>
    </row>
    <row r="189" customHeight="1" spans="11:12">
      <c r="K189" s="582"/>
      <c r="L189" s="582"/>
    </row>
    <row r="190" customHeight="1" spans="11:12">
      <c r="K190" s="582"/>
      <c r="L190" s="582"/>
    </row>
    <row r="191" customHeight="1" spans="11:12">
      <c r="K191" s="582"/>
      <c r="L191" s="582"/>
    </row>
    <row r="192" customHeight="1" spans="11:12">
      <c r="K192" s="582"/>
      <c r="L192" s="582"/>
    </row>
    <row r="193" customHeight="1" spans="11:12">
      <c r="K193" s="582"/>
      <c r="L193" s="582"/>
    </row>
    <row r="194" customHeight="1" spans="11:12">
      <c r="K194" s="582"/>
      <c r="L194" s="582"/>
    </row>
    <row r="195" customHeight="1" spans="11:12">
      <c r="K195" s="582"/>
      <c r="L195" s="582"/>
    </row>
    <row r="196" customHeight="1" spans="11:12">
      <c r="K196" s="582"/>
      <c r="L196" s="582"/>
    </row>
    <row r="197" customHeight="1" spans="11:12">
      <c r="K197" s="582"/>
      <c r="L197" s="582"/>
    </row>
    <row r="198" customHeight="1" spans="11:12">
      <c r="K198" s="582"/>
      <c r="L198" s="582"/>
    </row>
    <row r="199" customHeight="1" spans="11:12">
      <c r="K199" s="582"/>
      <c r="L199" s="582"/>
    </row>
    <row r="200" customHeight="1" spans="11:12">
      <c r="K200" s="582"/>
      <c r="L200" s="582"/>
    </row>
    <row r="201" customHeight="1" spans="11:12">
      <c r="K201" s="582"/>
      <c r="L201" s="582"/>
    </row>
    <row r="202" customHeight="1" spans="11:12">
      <c r="K202" s="582"/>
      <c r="L202" s="582"/>
    </row>
    <row r="203" customHeight="1" spans="11:12">
      <c r="K203" s="582"/>
      <c r="L203" s="582"/>
    </row>
    <row r="204" customHeight="1" spans="11:12">
      <c r="K204" s="582"/>
      <c r="L204" s="582"/>
    </row>
    <row r="205" customHeight="1" spans="11:12">
      <c r="K205" s="582"/>
      <c r="L205" s="582"/>
    </row>
    <row r="206" customHeight="1" spans="11:12">
      <c r="K206" s="582"/>
      <c r="L206" s="582"/>
    </row>
    <row r="207" customHeight="1" spans="11:12">
      <c r="K207" s="582"/>
      <c r="L207" s="582"/>
    </row>
    <row r="208" customHeight="1" spans="11:12">
      <c r="K208" s="582"/>
      <c r="L208" s="582"/>
    </row>
    <row r="209" customHeight="1" spans="11:12">
      <c r="K209" s="582"/>
      <c r="L209" s="582"/>
    </row>
    <row r="210" customHeight="1" spans="11:12">
      <c r="K210" s="582"/>
      <c r="L210" s="582"/>
    </row>
    <row r="211" customHeight="1" spans="11:12">
      <c r="K211" s="582"/>
      <c r="L211" s="582"/>
    </row>
    <row r="212" customHeight="1" spans="11:12">
      <c r="K212" s="582"/>
      <c r="L212" s="582"/>
    </row>
    <row r="213" customHeight="1" spans="11:12">
      <c r="K213" s="582"/>
      <c r="L213" s="582"/>
    </row>
    <row r="214" customHeight="1" spans="11:12">
      <c r="K214" s="582"/>
      <c r="L214" s="582"/>
    </row>
    <row r="215" customHeight="1" spans="11:12">
      <c r="K215" s="582"/>
      <c r="L215" s="582"/>
    </row>
    <row r="216" customHeight="1" spans="11:12">
      <c r="K216" s="582"/>
      <c r="L216" s="582"/>
    </row>
    <row r="217" customHeight="1" spans="11:12">
      <c r="K217" s="582"/>
      <c r="L217" s="582"/>
    </row>
    <row r="218" customHeight="1" spans="11:12">
      <c r="K218" s="582"/>
      <c r="L218" s="582"/>
    </row>
    <row r="219" customHeight="1" spans="11:12">
      <c r="K219" s="582"/>
      <c r="L219" s="582"/>
    </row>
    <row r="220" customHeight="1" spans="11:12">
      <c r="K220" s="582"/>
      <c r="L220" s="582"/>
    </row>
    <row r="221" customHeight="1" spans="11:12">
      <c r="K221" s="582"/>
      <c r="L221" s="582"/>
    </row>
    <row r="222" customHeight="1" spans="11:12">
      <c r="K222" s="582"/>
      <c r="L222" s="582"/>
    </row>
    <row r="223" customHeight="1" spans="11:12">
      <c r="K223" s="582"/>
      <c r="L223" s="582"/>
    </row>
    <row r="224" customHeight="1" spans="11:12">
      <c r="K224" s="582"/>
      <c r="L224" s="582"/>
    </row>
    <row r="225" customHeight="1" spans="11:12">
      <c r="K225" s="582"/>
      <c r="L225" s="582"/>
    </row>
    <row r="226" customHeight="1" spans="11:12">
      <c r="K226" s="582"/>
      <c r="L226" s="582"/>
    </row>
    <row r="227" customHeight="1" spans="11:12">
      <c r="K227" s="582"/>
      <c r="L227" s="582"/>
    </row>
    <row r="228" customHeight="1" spans="11:12">
      <c r="K228" s="582"/>
      <c r="L228" s="582"/>
    </row>
    <row r="229" customHeight="1" spans="11:12">
      <c r="K229" s="582"/>
      <c r="L229" s="582"/>
    </row>
    <row r="230" customHeight="1" spans="11:12">
      <c r="K230" s="582"/>
      <c r="L230" s="582"/>
    </row>
    <row r="231" customHeight="1" spans="11:12">
      <c r="K231" s="582"/>
      <c r="L231" s="582"/>
    </row>
    <row r="232" customHeight="1" spans="11:12">
      <c r="K232" s="582"/>
      <c r="L232" s="582"/>
    </row>
    <row r="233" customHeight="1" spans="11:12">
      <c r="K233" s="582"/>
      <c r="L233" s="582"/>
    </row>
    <row r="234" customHeight="1" spans="11:12">
      <c r="K234" s="582"/>
      <c r="L234" s="582"/>
    </row>
    <row r="235" customHeight="1" spans="11:12">
      <c r="K235" s="582"/>
      <c r="L235" s="582"/>
    </row>
    <row r="236" customHeight="1" spans="11:12">
      <c r="K236" s="582"/>
      <c r="L236" s="582"/>
    </row>
    <row r="237" customHeight="1" spans="11:12">
      <c r="K237" s="582"/>
      <c r="L237" s="582"/>
    </row>
    <row r="238" customHeight="1" spans="11:12">
      <c r="K238" s="582"/>
      <c r="L238" s="582"/>
    </row>
    <row r="239" customHeight="1" spans="11:12">
      <c r="K239" s="582"/>
      <c r="L239" s="582"/>
    </row>
    <row r="240" customHeight="1" spans="11:12">
      <c r="K240" s="582"/>
      <c r="L240" s="582"/>
    </row>
    <row r="241" customHeight="1" spans="11:12">
      <c r="K241" s="582"/>
      <c r="L241" s="582"/>
    </row>
    <row r="242" customHeight="1" spans="11:12">
      <c r="K242" s="582"/>
      <c r="L242" s="582"/>
    </row>
    <row r="243" customHeight="1" spans="11:12">
      <c r="K243" s="582"/>
      <c r="L243" s="582"/>
    </row>
    <row r="244" customHeight="1" spans="11:12">
      <c r="K244" s="582"/>
      <c r="L244" s="582"/>
    </row>
    <row r="245" customHeight="1" spans="11:12">
      <c r="K245" s="582"/>
      <c r="L245" s="582"/>
    </row>
    <row r="246" customHeight="1" spans="11:12">
      <c r="K246" s="582"/>
      <c r="L246" s="582"/>
    </row>
    <row r="247" customHeight="1" spans="11:12">
      <c r="K247" s="582"/>
      <c r="L247" s="582"/>
    </row>
    <row r="248" customHeight="1" spans="11:12">
      <c r="K248" s="582"/>
      <c r="L248" s="582"/>
    </row>
    <row r="249" customHeight="1" spans="11:12">
      <c r="K249" s="582"/>
      <c r="L249" s="582"/>
    </row>
    <row r="250" customHeight="1" spans="11:12">
      <c r="K250" s="582"/>
      <c r="L250" s="582"/>
    </row>
    <row r="251" customHeight="1" spans="11:12">
      <c r="K251" s="582"/>
      <c r="L251" s="582"/>
    </row>
    <row r="252" customHeight="1" spans="11:12">
      <c r="K252" s="582"/>
      <c r="L252" s="582"/>
    </row>
    <row r="253" customHeight="1" spans="11:12">
      <c r="K253" s="582"/>
      <c r="L253" s="582"/>
    </row>
    <row r="254" customHeight="1" spans="11:12">
      <c r="K254" s="582"/>
      <c r="L254" s="582"/>
    </row>
    <row r="255" customHeight="1" spans="11:12">
      <c r="K255" s="582"/>
      <c r="L255" s="582"/>
    </row>
    <row r="256" customHeight="1" spans="11:12">
      <c r="K256" s="582"/>
      <c r="L256" s="582"/>
    </row>
    <row r="257" customHeight="1" spans="11:12">
      <c r="K257" s="582"/>
      <c r="L257" s="582"/>
    </row>
    <row r="258" customHeight="1" spans="11:12">
      <c r="K258" s="582"/>
      <c r="L258" s="582"/>
    </row>
    <row r="259" customHeight="1" spans="11:12">
      <c r="K259" s="582"/>
      <c r="L259" s="582"/>
    </row>
    <row r="260" customHeight="1" spans="11:12">
      <c r="K260" s="582"/>
      <c r="L260" s="582"/>
    </row>
    <row r="261" customHeight="1" spans="11:12">
      <c r="K261" s="582"/>
      <c r="L261" s="582"/>
    </row>
    <row r="262" customHeight="1" spans="11:12">
      <c r="K262" s="582"/>
      <c r="L262" s="582"/>
    </row>
    <row r="263" customHeight="1" spans="11:12">
      <c r="K263" s="582"/>
      <c r="L263" s="582"/>
    </row>
    <row r="264" customHeight="1" spans="11:12">
      <c r="K264" s="582"/>
      <c r="L264" s="582"/>
    </row>
    <row r="265" customHeight="1" spans="11:12">
      <c r="K265" s="582"/>
      <c r="L265" s="582"/>
    </row>
    <row r="266" customHeight="1" spans="11:12">
      <c r="K266" s="582"/>
      <c r="L266" s="582"/>
    </row>
    <row r="267" customHeight="1" spans="11:12">
      <c r="K267" s="582"/>
      <c r="L267" s="582"/>
    </row>
    <row r="268" customHeight="1" spans="11:12">
      <c r="K268" s="582"/>
      <c r="L268" s="582"/>
    </row>
    <row r="269" customHeight="1" spans="11:12">
      <c r="K269" s="582"/>
      <c r="L269" s="582"/>
    </row>
    <row r="270" customHeight="1" spans="11:12">
      <c r="K270" s="582"/>
      <c r="L270" s="582"/>
    </row>
    <row r="271" customHeight="1" spans="11:12">
      <c r="K271" s="582"/>
      <c r="L271" s="582"/>
    </row>
    <row r="272" customHeight="1" spans="11:12">
      <c r="K272" s="582"/>
      <c r="L272" s="582"/>
    </row>
    <row r="273" customHeight="1" spans="11:12">
      <c r="K273" s="582"/>
      <c r="L273" s="582"/>
    </row>
    <row r="274" customHeight="1" spans="11:12">
      <c r="K274" s="582"/>
      <c r="L274" s="582"/>
    </row>
    <row r="275" customHeight="1" spans="11:12">
      <c r="K275" s="582"/>
      <c r="L275" s="582"/>
    </row>
    <row r="276" customHeight="1" spans="11:12">
      <c r="K276" s="582"/>
      <c r="L276" s="582"/>
    </row>
    <row r="277" customHeight="1" spans="11:12">
      <c r="K277" s="582"/>
      <c r="L277" s="582"/>
    </row>
    <row r="278" customHeight="1" spans="11:12">
      <c r="K278" s="582"/>
      <c r="L278" s="582"/>
    </row>
    <row r="279" customHeight="1" spans="11:12">
      <c r="K279" s="582"/>
      <c r="L279" s="582"/>
    </row>
    <row r="280" customHeight="1" spans="11:12">
      <c r="K280" s="582"/>
      <c r="L280" s="582"/>
    </row>
    <row r="281" customHeight="1" spans="11:12">
      <c r="K281" s="582"/>
      <c r="L281" s="582"/>
    </row>
    <row r="282" customHeight="1" spans="11:12">
      <c r="K282" s="582"/>
      <c r="L282" s="582"/>
    </row>
    <row r="283" customHeight="1" spans="11:12">
      <c r="K283" s="582"/>
      <c r="L283" s="582"/>
    </row>
    <row r="284" customHeight="1" spans="11:12">
      <c r="K284" s="582"/>
      <c r="L284" s="582"/>
    </row>
    <row r="285" customHeight="1" spans="11:12">
      <c r="K285" s="582"/>
      <c r="L285" s="582"/>
    </row>
    <row r="286" customHeight="1" spans="11:12">
      <c r="K286" s="582"/>
      <c r="L286" s="582"/>
    </row>
    <row r="287" customHeight="1" spans="11:12">
      <c r="K287" s="582"/>
      <c r="L287" s="582"/>
    </row>
    <row r="288" customHeight="1" spans="11:12">
      <c r="K288" s="582"/>
      <c r="L288" s="582"/>
    </row>
    <row r="289" customHeight="1" spans="11:12">
      <c r="K289" s="582"/>
      <c r="L289" s="582"/>
    </row>
    <row r="290" customHeight="1" spans="11:12">
      <c r="K290" s="582"/>
      <c r="L290" s="582"/>
    </row>
    <row r="291" customHeight="1" spans="11:12">
      <c r="K291" s="582"/>
      <c r="L291" s="582"/>
    </row>
    <row r="292" customHeight="1" spans="11:12">
      <c r="K292" s="582"/>
      <c r="L292" s="582"/>
    </row>
    <row r="293" customHeight="1" spans="11:12">
      <c r="K293" s="582"/>
      <c r="L293" s="582"/>
    </row>
    <row r="294" customHeight="1" spans="11:12">
      <c r="K294" s="582"/>
      <c r="L294" s="582"/>
    </row>
    <row r="295" customHeight="1" spans="11:12">
      <c r="K295" s="582"/>
      <c r="L295" s="582"/>
    </row>
    <row r="296" customHeight="1" spans="11:12">
      <c r="K296" s="582"/>
      <c r="L296" s="582"/>
    </row>
    <row r="297" customHeight="1" spans="11:12">
      <c r="K297" s="582"/>
      <c r="L297" s="582"/>
    </row>
    <row r="298" customHeight="1" spans="11:12">
      <c r="K298" s="582"/>
      <c r="L298" s="582"/>
    </row>
    <row r="299" customHeight="1" spans="11:12">
      <c r="K299" s="582"/>
      <c r="L299" s="582"/>
    </row>
    <row r="300" customHeight="1" spans="11:12">
      <c r="K300" s="582"/>
      <c r="L300" s="582"/>
    </row>
    <row r="301" customHeight="1" spans="11:12">
      <c r="K301" s="582"/>
      <c r="L301" s="582"/>
    </row>
    <row r="302" customHeight="1" spans="11:12">
      <c r="K302" s="582"/>
      <c r="L302" s="582"/>
    </row>
    <row r="303" customHeight="1" spans="11:12">
      <c r="K303" s="582"/>
      <c r="L303" s="582"/>
    </row>
    <row r="304" customHeight="1" spans="11:12">
      <c r="K304" s="582"/>
      <c r="L304" s="582"/>
    </row>
    <row r="305" customHeight="1" spans="11:12">
      <c r="K305" s="582"/>
      <c r="L305" s="582"/>
    </row>
    <row r="306" customHeight="1" spans="11:12">
      <c r="K306" s="582"/>
      <c r="L306" s="582"/>
    </row>
    <row r="307" customHeight="1" spans="11:12">
      <c r="K307" s="582"/>
      <c r="L307" s="582"/>
    </row>
    <row r="308" customHeight="1" spans="11:12">
      <c r="K308" s="582"/>
      <c r="L308" s="582"/>
    </row>
    <row r="309" customHeight="1" spans="11:12">
      <c r="K309" s="582"/>
      <c r="L309" s="582"/>
    </row>
    <row r="310" customHeight="1" spans="11:12">
      <c r="K310" s="582"/>
      <c r="L310" s="582"/>
    </row>
    <row r="311" customHeight="1" spans="11:12">
      <c r="K311" s="582"/>
      <c r="L311" s="582"/>
    </row>
    <row r="312" customHeight="1" spans="11:12">
      <c r="K312" s="582"/>
      <c r="L312" s="582"/>
    </row>
    <row r="313" customHeight="1" spans="11:12">
      <c r="K313" s="582"/>
      <c r="L313" s="582"/>
    </row>
    <row r="314" customHeight="1" spans="11:12">
      <c r="K314" s="582"/>
      <c r="L314" s="582"/>
    </row>
    <row r="315" customHeight="1" spans="11:12">
      <c r="K315" s="582"/>
      <c r="L315" s="582"/>
    </row>
    <row r="316" customHeight="1" spans="11:12">
      <c r="K316" s="582"/>
      <c r="L316" s="582"/>
    </row>
    <row r="317" customHeight="1" spans="11:12">
      <c r="K317" s="582"/>
      <c r="L317" s="582"/>
    </row>
    <row r="318" customHeight="1" spans="11:12">
      <c r="K318" s="582"/>
      <c r="L318" s="582"/>
    </row>
    <row r="319" customHeight="1" spans="11:12">
      <c r="K319" s="582"/>
      <c r="L319" s="582"/>
    </row>
    <row r="320" customHeight="1" spans="11:12">
      <c r="K320" s="582"/>
      <c r="L320" s="582"/>
    </row>
    <row r="321" customHeight="1" spans="11:12">
      <c r="K321" s="582"/>
      <c r="L321" s="582"/>
    </row>
    <row r="322" customHeight="1" spans="11:12">
      <c r="K322" s="582"/>
      <c r="L322" s="582"/>
    </row>
    <row r="323" customHeight="1" spans="11:12">
      <c r="K323" s="582"/>
      <c r="L323" s="582"/>
    </row>
    <row r="324" customHeight="1" spans="11:12">
      <c r="K324" s="582"/>
      <c r="L324" s="582"/>
    </row>
    <row r="325" customHeight="1" spans="11:12">
      <c r="K325" s="582"/>
      <c r="L325" s="582"/>
    </row>
    <row r="326" customHeight="1" spans="11:12">
      <c r="K326" s="582"/>
      <c r="L326" s="582"/>
    </row>
    <row r="327" customHeight="1" spans="11:12">
      <c r="K327" s="582"/>
      <c r="L327" s="582"/>
    </row>
    <row r="328" customHeight="1" spans="11:12">
      <c r="K328" s="582"/>
      <c r="L328" s="582"/>
    </row>
    <row r="329" customHeight="1" spans="11:12">
      <c r="K329" s="582"/>
      <c r="L329" s="582"/>
    </row>
    <row r="330" customHeight="1" spans="11:12">
      <c r="K330" s="582"/>
      <c r="L330" s="582"/>
    </row>
    <row r="331" customHeight="1" spans="11:12">
      <c r="K331" s="582"/>
      <c r="L331" s="582"/>
    </row>
    <row r="332" customHeight="1" spans="11:12">
      <c r="K332" s="582"/>
      <c r="L332" s="582"/>
    </row>
    <row r="333" customHeight="1" spans="11:12">
      <c r="K333" s="582"/>
      <c r="L333" s="582"/>
    </row>
    <row r="334" customHeight="1" spans="11:12">
      <c r="K334" s="582"/>
      <c r="L334" s="582"/>
    </row>
    <row r="335" customHeight="1" spans="11:12">
      <c r="K335" s="582"/>
      <c r="L335" s="582"/>
    </row>
    <row r="336" customHeight="1" spans="11:12">
      <c r="K336" s="582"/>
      <c r="L336" s="582"/>
    </row>
    <row r="337" customHeight="1" spans="11:12">
      <c r="K337" s="582"/>
      <c r="L337" s="582"/>
    </row>
    <row r="338" customHeight="1" spans="11:12">
      <c r="K338" s="582"/>
      <c r="L338" s="582"/>
    </row>
    <row r="339" customHeight="1" spans="11:12">
      <c r="K339" s="582"/>
      <c r="L339" s="582"/>
    </row>
    <row r="340" customHeight="1" spans="11:12">
      <c r="K340" s="582"/>
      <c r="L340" s="582"/>
    </row>
    <row r="341" customHeight="1" spans="11:12">
      <c r="K341" s="582"/>
      <c r="L341" s="582"/>
    </row>
    <row r="342" customHeight="1" spans="11:12">
      <c r="K342" s="582"/>
      <c r="L342" s="582"/>
    </row>
    <row r="343" customHeight="1" spans="11:12">
      <c r="K343" s="582"/>
      <c r="L343" s="582"/>
    </row>
    <row r="344" customHeight="1" spans="11:12">
      <c r="K344" s="582"/>
      <c r="L344" s="582"/>
    </row>
    <row r="345" customHeight="1" spans="11:12">
      <c r="K345" s="582"/>
      <c r="L345" s="582"/>
    </row>
    <row r="346" customHeight="1" spans="11:12">
      <c r="K346" s="582"/>
      <c r="L346" s="582"/>
    </row>
    <row r="347" customHeight="1" spans="11:12">
      <c r="K347" s="582"/>
      <c r="L347" s="582"/>
    </row>
    <row r="348" customHeight="1" spans="11:12">
      <c r="K348" s="582"/>
      <c r="L348" s="582"/>
    </row>
    <row r="349" customHeight="1" spans="11:12">
      <c r="K349" s="582"/>
      <c r="L349" s="582"/>
    </row>
    <row r="350" customHeight="1" spans="11:12">
      <c r="K350" s="582"/>
      <c r="L350" s="582"/>
    </row>
    <row r="351" customHeight="1" spans="11:12">
      <c r="K351" s="582"/>
      <c r="L351" s="582"/>
    </row>
    <row r="352" customHeight="1" spans="11:12">
      <c r="K352" s="582"/>
      <c r="L352" s="582"/>
    </row>
    <row r="353" customHeight="1" spans="11:12">
      <c r="K353" s="582"/>
      <c r="L353" s="582"/>
    </row>
    <row r="354" customHeight="1" spans="11:12">
      <c r="K354" s="582"/>
      <c r="L354" s="582"/>
    </row>
    <row r="355" customHeight="1" spans="11:12">
      <c r="K355" s="582"/>
      <c r="L355" s="582"/>
    </row>
    <row r="356" customHeight="1" spans="11:12">
      <c r="K356" s="582"/>
      <c r="L356" s="582"/>
    </row>
    <row r="357" customHeight="1" spans="11:12">
      <c r="K357" s="582"/>
      <c r="L357" s="582"/>
    </row>
    <row r="358" customHeight="1" spans="11:12">
      <c r="K358" s="582"/>
      <c r="L358" s="582"/>
    </row>
    <row r="359" customHeight="1" spans="11:12">
      <c r="K359" s="582"/>
      <c r="L359" s="582"/>
    </row>
    <row r="360" customHeight="1" spans="11:12">
      <c r="K360" s="582"/>
      <c r="L360" s="582"/>
    </row>
    <row r="361" customHeight="1" spans="11:12">
      <c r="K361" s="582"/>
      <c r="L361" s="582"/>
    </row>
    <row r="362" customHeight="1" spans="11:12">
      <c r="K362" s="582"/>
      <c r="L362" s="582"/>
    </row>
    <row r="363" customHeight="1" spans="11:12">
      <c r="K363" s="582"/>
      <c r="L363" s="582"/>
    </row>
    <row r="364" customHeight="1" spans="11:12">
      <c r="K364" s="582"/>
      <c r="L364" s="582"/>
    </row>
    <row r="365" customHeight="1" spans="11:12">
      <c r="K365" s="582"/>
      <c r="L365" s="582"/>
    </row>
    <row r="366" customHeight="1" spans="11:12">
      <c r="K366" s="582"/>
      <c r="L366" s="582"/>
    </row>
    <row r="367" customHeight="1" spans="11:12">
      <c r="K367" s="582"/>
      <c r="L367" s="582"/>
    </row>
    <row r="368" customHeight="1" spans="11:12">
      <c r="K368" s="582"/>
      <c r="L368" s="582"/>
    </row>
    <row r="369" customHeight="1" spans="11:12">
      <c r="K369" s="582"/>
      <c r="L369" s="582"/>
    </row>
    <row r="370" customHeight="1" spans="11:12">
      <c r="K370" s="582"/>
      <c r="L370" s="582"/>
    </row>
    <row r="371" customHeight="1" spans="11:12">
      <c r="K371" s="582"/>
      <c r="L371" s="582"/>
    </row>
    <row r="372" customHeight="1" spans="11:12">
      <c r="K372" s="582"/>
      <c r="L372" s="582"/>
    </row>
    <row r="373" customHeight="1" spans="11:12">
      <c r="K373" s="582"/>
      <c r="L373" s="582"/>
    </row>
    <row r="374" customHeight="1" spans="11:12">
      <c r="K374" s="582"/>
      <c r="L374" s="582"/>
    </row>
    <row r="375" customHeight="1" spans="11:12">
      <c r="K375" s="582"/>
      <c r="L375" s="582"/>
    </row>
    <row r="376" customHeight="1" spans="11:12">
      <c r="K376" s="582"/>
      <c r="L376" s="582"/>
    </row>
    <row r="377" customHeight="1" spans="11:12">
      <c r="K377" s="582"/>
      <c r="L377" s="582"/>
    </row>
    <row r="378" customHeight="1" spans="11:12">
      <c r="K378" s="582"/>
      <c r="L378" s="582"/>
    </row>
    <row r="379" customHeight="1" spans="11:12">
      <c r="K379" s="582"/>
      <c r="L379" s="582"/>
    </row>
    <row r="380" customHeight="1" spans="11:12">
      <c r="K380" s="582"/>
      <c r="L380" s="582"/>
    </row>
    <row r="381" customHeight="1" spans="11:12">
      <c r="K381" s="582"/>
      <c r="L381" s="582"/>
    </row>
    <row r="382" customHeight="1" spans="11:12">
      <c r="K382" s="582"/>
      <c r="L382" s="582"/>
    </row>
    <row r="383" customHeight="1" spans="11:12">
      <c r="K383" s="582"/>
      <c r="L383" s="582"/>
    </row>
    <row r="384" customHeight="1" spans="11:12">
      <c r="K384" s="582"/>
      <c r="L384" s="582"/>
    </row>
    <row r="385" customHeight="1" spans="11:12">
      <c r="K385" s="582"/>
      <c r="L385" s="582"/>
    </row>
    <row r="386" customHeight="1" spans="11:12">
      <c r="K386" s="582"/>
      <c r="L386" s="582"/>
    </row>
    <row r="387" customHeight="1" spans="11:12">
      <c r="K387" s="582"/>
      <c r="L387" s="582"/>
    </row>
    <row r="388" customHeight="1" spans="11:12">
      <c r="K388" s="582"/>
      <c r="L388" s="582"/>
    </row>
    <row r="389" customHeight="1" spans="11:12">
      <c r="K389" s="582"/>
      <c r="L389" s="582"/>
    </row>
    <row r="390" customHeight="1" spans="11:12">
      <c r="K390" s="582"/>
      <c r="L390" s="582"/>
    </row>
    <row r="391" customHeight="1" spans="11:12">
      <c r="K391" s="582"/>
      <c r="L391" s="582"/>
    </row>
    <row r="392" customHeight="1" spans="11:12">
      <c r="K392" s="582"/>
      <c r="L392" s="582"/>
    </row>
    <row r="393" customHeight="1" spans="11:12">
      <c r="K393" s="582"/>
      <c r="L393" s="582"/>
    </row>
    <row r="394" customHeight="1" spans="11:12">
      <c r="K394" s="582"/>
      <c r="L394" s="582"/>
    </row>
    <row r="395" customHeight="1" spans="11:12">
      <c r="K395" s="582"/>
      <c r="L395" s="582"/>
    </row>
    <row r="396" customHeight="1" spans="11:12">
      <c r="K396" s="582"/>
      <c r="L396" s="582"/>
    </row>
    <row r="397" customHeight="1" spans="11:12">
      <c r="K397" s="582"/>
      <c r="L397" s="582"/>
    </row>
    <row r="398" customHeight="1" spans="11:12">
      <c r="K398" s="582"/>
      <c r="L398" s="582"/>
    </row>
    <row r="399" customHeight="1" spans="11:12">
      <c r="K399" s="582"/>
      <c r="L399" s="582"/>
    </row>
    <row r="400" customHeight="1" spans="11:12">
      <c r="K400" s="582"/>
      <c r="L400" s="582"/>
    </row>
    <row r="401" customHeight="1" spans="11:12">
      <c r="K401" s="582"/>
      <c r="L401" s="582"/>
    </row>
    <row r="402" customHeight="1" spans="11:12">
      <c r="K402" s="582"/>
      <c r="L402" s="582"/>
    </row>
    <row r="403" customHeight="1" spans="11:12">
      <c r="K403" s="582"/>
      <c r="L403" s="582"/>
    </row>
    <row r="404" customHeight="1" spans="11:12">
      <c r="K404" s="582"/>
      <c r="L404" s="582"/>
    </row>
    <row r="405" customHeight="1" spans="11:12">
      <c r="K405" s="582"/>
      <c r="L405" s="582"/>
    </row>
    <row r="406" customHeight="1" spans="11:12">
      <c r="K406" s="582"/>
      <c r="L406" s="582"/>
    </row>
    <row r="407" customHeight="1" spans="11:12">
      <c r="K407" s="582"/>
      <c r="L407" s="582"/>
    </row>
    <row r="408" customHeight="1" spans="11:12">
      <c r="K408" s="582"/>
      <c r="L408" s="582"/>
    </row>
    <row r="409" customHeight="1" spans="11:12">
      <c r="K409" s="582"/>
      <c r="L409" s="582"/>
    </row>
    <row r="410" customHeight="1" spans="11:12">
      <c r="K410" s="582"/>
      <c r="L410" s="582"/>
    </row>
    <row r="411" customHeight="1" spans="11:12">
      <c r="K411" s="582"/>
      <c r="L411" s="582"/>
    </row>
    <row r="412" customHeight="1" spans="11:12">
      <c r="K412" s="582"/>
      <c r="L412" s="582"/>
    </row>
    <row r="413" customHeight="1" spans="11:12">
      <c r="K413" s="582"/>
      <c r="L413" s="582"/>
    </row>
    <row r="414" customHeight="1" spans="11:12">
      <c r="K414" s="582"/>
      <c r="L414" s="582"/>
    </row>
    <row r="415" customHeight="1" spans="11:12">
      <c r="K415" s="582"/>
      <c r="L415" s="582"/>
    </row>
    <row r="416" customHeight="1" spans="11:12">
      <c r="K416" s="582"/>
      <c r="L416" s="582"/>
    </row>
    <row r="417" customHeight="1" spans="11:12">
      <c r="K417" s="582"/>
      <c r="L417" s="582"/>
    </row>
    <row r="418" customHeight="1" spans="11:12">
      <c r="K418" s="582"/>
      <c r="L418" s="582"/>
    </row>
    <row r="419" customHeight="1" spans="11:12">
      <c r="K419" s="582"/>
      <c r="L419" s="582"/>
    </row>
    <row r="420" customHeight="1" spans="11:12">
      <c r="K420" s="582"/>
      <c r="L420" s="582"/>
    </row>
    <row r="421" customHeight="1" spans="11:12">
      <c r="K421" s="582"/>
      <c r="L421" s="582"/>
    </row>
    <row r="422" customHeight="1" spans="11:12">
      <c r="K422" s="582"/>
      <c r="L422" s="582"/>
    </row>
    <row r="423" customHeight="1" spans="11:12">
      <c r="K423" s="582"/>
      <c r="L423" s="582"/>
    </row>
    <row r="424" customHeight="1" spans="11:12">
      <c r="K424" s="582"/>
      <c r="L424" s="582"/>
    </row>
    <row r="425" customHeight="1" spans="11:12">
      <c r="K425" s="582"/>
      <c r="L425" s="582"/>
    </row>
    <row r="426" customHeight="1" spans="11:12">
      <c r="K426" s="582"/>
      <c r="L426" s="582"/>
    </row>
    <row r="427" customHeight="1" spans="11:12">
      <c r="K427" s="582"/>
      <c r="L427" s="582"/>
    </row>
    <row r="428" customHeight="1" spans="11:12">
      <c r="K428" s="582"/>
      <c r="L428" s="582"/>
    </row>
    <row r="429" customHeight="1" spans="11:12">
      <c r="K429" s="582"/>
      <c r="L429" s="582"/>
    </row>
    <row r="430" customHeight="1" spans="11:12">
      <c r="K430" s="582"/>
      <c r="L430" s="582"/>
    </row>
    <row r="431" customHeight="1" spans="11:12">
      <c r="K431" s="582"/>
      <c r="L431" s="582"/>
    </row>
    <row r="432" customHeight="1" spans="11:12">
      <c r="K432" s="582"/>
      <c r="L432" s="582"/>
    </row>
    <row r="433" customHeight="1" spans="11:12">
      <c r="K433" s="582"/>
      <c r="L433" s="582"/>
    </row>
    <row r="434" customHeight="1" spans="11:12">
      <c r="K434" s="582"/>
      <c r="L434" s="582"/>
    </row>
    <row r="435" customHeight="1" spans="11:12">
      <c r="K435" s="582"/>
      <c r="L435" s="582"/>
    </row>
    <row r="436" customHeight="1" spans="11:12">
      <c r="K436" s="582"/>
      <c r="L436" s="582"/>
    </row>
    <row r="437" customHeight="1" spans="11:12">
      <c r="K437" s="582"/>
      <c r="L437" s="582"/>
    </row>
    <row r="438" customHeight="1" spans="11:12">
      <c r="K438" s="582"/>
      <c r="L438" s="582"/>
    </row>
    <row r="439" customHeight="1" spans="11:12">
      <c r="K439" s="582"/>
      <c r="L439" s="582"/>
    </row>
    <row r="440" customHeight="1" spans="11:12">
      <c r="K440" s="582"/>
      <c r="L440" s="582"/>
    </row>
    <row r="441" customHeight="1" spans="11:12">
      <c r="K441" s="582"/>
      <c r="L441" s="582"/>
    </row>
    <row r="442" customHeight="1" spans="11:12">
      <c r="K442" s="582"/>
      <c r="L442" s="582"/>
    </row>
    <row r="443" customHeight="1" spans="11:12">
      <c r="K443" s="582"/>
      <c r="L443" s="582"/>
    </row>
    <row r="444" customHeight="1" spans="11:12">
      <c r="K444" s="582"/>
      <c r="L444" s="582"/>
    </row>
    <row r="445" customHeight="1" spans="11:12">
      <c r="K445" s="582"/>
      <c r="L445" s="582"/>
    </row>
    <row r="446" customHeight="1" spans="11:12">
      <c r="K446" s="582"/>
      <c r="L446" s="582"/>
    </row>
    <row r="447" customHeight="1" spans="11:12">
      <c r="K447" s="582"/>
      <c r="L447" s="582"/>
    </row>
    <row r="448" customHeight="1" spans="11:12">
      <c r="K448" s="582"/>
      <c r="L448" s="582"/>
    </row>
    <row r="449" customHeight="1" spans="11:12">
      <c r="K449" s="582"/>
      <c r="L449" s="582"/>
    </row>
    <row r="450" customHeight="1" spans="11:12">
      <c r="K450" s="582"/>
      <c r="L450" s="582"/>
    </row>
    <row r="451" customHeight="1" spans="11:12">
      <c r="K451" s="582"/>
      <c r="L451" s="582"/>
    </row>
    <row r="452" customHeight="1" spans="11:12">
      <c r="K452" s="582"/>
      <c r="L452" s="582"/>
    </row>
    <row r="453" customHeight="1" spans="11:12">
      <c r="K453" s="582"/>
      <c r="L453" s="582"/>
    </row>
    <row r="454" customHeight="1" spans="11:12">
      <c r="K454" s="582"/>
      <c r="L454" s="582"/>
    </row>
    <row r="455" customHeight="1" spans="11:12">
      <c r="K455" s="582"/>
      <c r="L455" s="582"/>
    </row>
    <row r="456" customHeight="1" spans="11:12">
      <c r="K456" s="582"/>
      <c r="L456" s="582"/>
    </row>
    <row r="457" customHeight="1" spans="11:12">
      <c r="K457" s="582"/>
      <c r="L457" s="582"/>
    </row>
    <row r="458" customHeight="1" spans="11:12">
      <c r="K458" s="582"/>
      <c r="L458" s="582"/>
    </row>
    <row r="459" customHeight="1" spans="11:12">
      <c r="K459" s="582"/>
      <c r="L459" s="582"/>
    </row>
    <row r="460" customHeight="1" spans="11:12">
      <c r="K460" s="582"/>
      <c r="L460" s="582"/>
    </row>
    <row r="461" customHeight="1" spans="11:12">
      <c r="K461" s="582"/>
      <c r="L461" s="582"/>
    </row>
    <row r="462" customHeight="1" spans="11:12">
      <c r="K462" s="582"/>
      <c r="L462" s="582"/>
    </row>
    <row r="463" customHeight="1" spans="11:12">
      <c r="K463" s="582"/>
      <c r="L463" s="582"/>
    </row>
    <row r="464" customHeight="1" spans="11:12">
      <c r="K464" s="582"/>
      <c r="L464" s="582"/>
    </row>
    <row r="465" customHeight="1" spans="11:12">
      <c r="K465" s="582"/>
      <c r="L465" s="582"/>
    </row>
    <row r="466" customHeight="1" spans="11:12">
      <c r="K466" s="582"/>
      <c r="L466" s="582"/>
    </row>
    <row r="467" customHeight="1" spans="11:12">
      <c r="K467" s="582"/>
      <c r="L467" s="582"/>
    </row>
    <row r="468" customHeight="1" spans="11:12">
      <c r="K468" s="582"/>
      <c r="L468" s="582"/>
    </row>
    <row r="469" customHeight="1" spans="11:12">
      <c r="K469" s="582"/>
      <c r="L469" s="582"/>
    </row>
    <row r="470" customHeight="1" spans="11:12">
      <c r="K470" s="582"/>
      <c r="L470" s="582"/>
    </row>
    <row r="471" customHeight="1" spans="11:12">
      <c r="K471" s="582"/>
      <c r="L471" s="582"/>
    </row>
    <row r="472" customHeight="1" spans="11:12">
      <c r="K472" s="582"/>
      <c r="L472" s="582"/>
    </row>
    <row r="473" customHeight="1" spans="11:12">
      <c r="K473" s="582"/>
      <c r="L473" s="582"/>
    </row>
    <row r="474" customHeight="1" spans="11:12">
      <c r="K474" s="582"/>
      <c r="L474" s="582"/>
    </row>
    <row r="475" customHeight="1" spans="11:12">
      <c r="K475" s="582"/>
      <c r="L475" s="582"/>
    </row>
    <row r="476" customHeight="1" spans="11:12">
      <c r="K476" s="582"/>
      <c r="L476" s="582"/>
    </row>
    <row r="477" customHeight="1" spans="11:12">
      <c r="K477" s="582"/>
      <c r="L477" s="582"/>
    </row>
    <row r="478" customHeight="1" spans="11:12">
      <c r="K478" s="582"/>
      <c r="L478" s="582"/>
    </row>
    <row r="479" customHeight="1" spans="11:12">
      <c r="K479" s="582"/>
      <c r="L479" s="582"/>
    </row>
    <row r="480" customHeight="1" spans="11:12">
      <c r="K480" s="582"/>
      <c r="L480" s="582"/>
    </row>
    <row r="481" customHeight="1" spans="11:12">
      <c r="K481" s="582"/>
      <c r="L481" s="582"/>
    </row>
    <row r="482" customHeight="1" spans="11:12">
      <c r="K482" s="582"/>
      <c r="L482" s="582"/>
    </row>
    <row r="483" customHeight="1" spans="11:12">
      <c r="K483" s="582"/>
      <c r="L483" s="582"/>
    </row>
    <row r="484" customHeight="1" spans="11:12">
      <c r="K484" s="582"/>
      <c r="L484" s="582"/>
    </row>
    <row r="485" customHeight="1" spans="11:12">
      <c r="K485" s="582"/>
      <c r="L485" s="582"/>
    </row>
    <row r="486" customHeight="1" spans="11:12">
      <c r="K486" s="582"/>
      <c r="L486" s="582"/>
    </row>
    <row r="487" customHeight="1" spans="11:12">
      <c r="K487" s="582"/>
      <c r="L487" s="582"/>
    </row>
    <row r="488" customHeight="1" spans="11:12">
      <c r="K488" s="582"/>
      <c r="L488" s="582"/>
    </row>
    <row r="489" customHeight="1" spans="11:12">
      <c r="K489" s="582"/>
      <c r="L489" s="582"/>
    </row>
    <row r="490" customHeight="1" spans="11:12">
      <c r="K490" s="582"/>
      <c r="L490" s="582"/>
    </row>
    <row r="491" customHeight="1" spans="11:12">
      <c r="K491" s="582"/>
      <c r="L491" s="582"/>
    </row>
    <row r="492" customHeight="1" spans="11:12">
      <c r="K492" s="582"/>
      <c r="L492" s="582"/>
    </row>
    <row r="493" customHeight="1" spans="11:12">
      <c r="K493" s="582"/>
      <c r="L493" s="582"/>
    </row>
    <row r="494" customHeight="1" spans="11:12">
      <c r="K494" s="582"/>
      <c r="L494" s="582"/>
    </row>
    <row r="495" customHeight="1" spans="11:12">
      <c r="K495" s="582"/>
      <c r="L495" s="582"/>
    </row>
    <row r="496" customHeight="1" spans="11:12">
      <c r="K496" s="582"/>
      <c r="L496" s="582"/>
    </row>
    <row r="497" customHeight="1" spans="11:12">
      <c r="K497" s="582"/>
      <c r="L497" s="582"/>
    </row>
    <row r="498" customHeight="1" spans="11:12">
      <c r="K498" s="582"/>
      <c r="L498" s="582"/>
    </row>
    <row r="499" customHeight="1" spans="11:12">
      <c r="K499" s="582"/>
      <c r="L499" s="582"/>
    </row>
    <row r="500" customHeight="1" spans="11:12">
      <c r="K500" s="582"/>
      <c r="L500" s="582"/>
    </row>
    <row r="501" customHeight="1" spans="11:12">
      <c r="K501" s="582"/>
      <c r="L501" s="582"/>
    </row>
    <row r="502" customHeight="1" spans="11:12">
      <c r="K502" s="582"/>
      <c r="L502" s="582"/>
    </row>
    <row r="503" customHeight="1" spans="11:12">
      <c r="K503" s="582"/>
      <c r="L503" s="582"/>
    </row>
    <row r="504" customHeight="1" spans="11:12">
      <c r="K504" s="582"/>
      <c r="L504" s="582"/>
    </row>
    <row r="505" customHeight="1" spans="11:12">
      <c r="K505" s="582"/>
      <c r="L505" s="582"/>
    </row>
    <row r="506" customHeight="1" spans="11:12">
      <c r="K506" s="582"/>
      <c r="L506" s="582"/>
    </row>
    <row r="507" customHeight="1" spans="11:12">
      <c r="K507" s="582"/>
      <c r="L507" s="582"/>
    </row>
    <row r="508" customHeight="1" spans="11:12">
      <c r="K508" s="582"/>
      <c r="L508" s="582"/>
    </row>
    <row r="509" customHeight="1" spans="11:12">
      <c r="K509" s="582"/>
      <c r="L509" s="582"/>
    </row>
    <row r="510" customHeight="1" spans="11:12">
      <c r="K510" s="582"/>
      <c r="L510" s="582"/>
    </row>
    <row r="511" customHeight="1" spans="11:12">
      <c r="K511" s="582"/>
      <c r="L511" s="582"/>
    </row>
    <row r="512" customHeight="1" spans="11:12">
      <c r="K512" s="582"/>
      <c r="L512" s="582"/>
    </row>
    <row r="513" customHeight="1" spans="11:12">
      <c r="K513" s="582"/>
      <c r="L513" s="582"/>
    </row>
    <row r="514" customHeight="1" spans="11:12">
      <c r="K514" s="582"/>
      <c r="L514" s="582"/>
    </row>
    <row r="515" customHeight="1" spans="11:12">
      <c r="K515" s="582"/>
      <c r="L515" s="582"/>
    </row>
    <row r="516" customHeight="1" spans="11:12">
      <c r="K516" s="582"/>
      <c r="L516" s="582"/>
    </row>
    <row r="517" customHeight="1" spans="11:12">
      <c r="K517" s="582"/>
      <c r="L517" s="582"/>
    </row>
    <row r="518" customHeight="1" spans="11:12">
      <c r="K518" s="582"/>
      <c r="L518" s="582"/>
    </row>
    <row r="519" customHeight="1" spans="11:12">
      <c r="K519" s="582"/>
      <c r="L519" s="582"/>
    </row>
    <row r="520" customHeight="1" spans="11:12">
      <c r="K520" s="582"/>
      <c r="L520" s="582"/>
    </row>
    <row r="521" customHeight="1" spans="11:12">
      <c r="K521" s="582"/>
      <c r="L521" s="582"/>
    </row>
    <row r="522" customHeight="1" spans="11:12">
      <c r="K522" s="582"/>
      <c r="L522" s="582"/>
    </row>
    <row r="523" customHeight="1" spans="11:12">
      <c r="K523" s="582"/>
      <c r="L523" s="582"/>
    </row>
    <row r="524" customHeight="1" spans="11:12">
      <c r="K524" s="582"/>
      <c r="L524" s="582"/>
    </row>
    <row r="525" customHeight="1" spans="11:12">
      <c r="K525" s="582"/>
      <c r="L525" s="582"/>
    </row>
    <row r="526" customHeight="1" spans="11:12">
      <c r="K526" s="582"/>
      <c r="L526" s="582"/>
    </row>
    <row r="527" customHeight="1" spans="11:12">
      <c r="K527" s="582"/>
      <c r="L527" s="582"/>
    </row>
    <row r="528" customHeight="1" spans="11:12">
      <c r="K528" s="582"/>
      <c r="L528" s="582"/>
    </row>
    <row r="529" customHeight="1" spans="11:12">
      <c r="K529" s="582"/>
      <c r="L529" s="582"/>
    </row>
    <row r="530" customHeight="1" spans="11:12">
      <c r="K530" s="582"/>
      <c r="L530" s="582"/>
    </row>
    <row r="531" customHeight="1" spans="11:12">
      <c r="K531" s="582"/>
      <c r="L531" s="582"/>
    </row>
    <row r="532" customHeight="1" spans="11:12">
      <c r="K532" s="582"/>
      <c r="L532" s="582"/>
    </row>
    <row r="533" customHeight="1" spans="11:12">
      <c r="K533" s="582"/>
      <c r="L533" s="582"/>
    </row>
    <row r="534" customHeight="1" spans="11:12">
      <c r="K534" s="582"/>
      <c r="L534" s="582"/>
    </row>
    <row r="535" customHeight="1" spans="11:12">
      <c r="K535" s="582"/>
      <c r="L535" s="582"/>
    </row>
    <row r="536" customHeight="1" spans="11:12">
      <c r="K536" s="582"/>
      <c r="L536" s="582"/>
    </row>
    <row r="537" customHeight="1" spans="11:12">
      <c r="K537" s="582"/>
      <c r="L537" s="582"/>
    </row>
    <row r="538" customHeight="1" spans="11:12">
      <c r="K538" s="582"/>
      <c r="L538" s="582"/>
    </row>
    <row r="539" customHeight="1" spans="11:12">
      <c r="K539" s="582"/>
      <c r="L539" s="582"/>
    </row>
    <row r="540" customHeight="1" spans="11:12">
      <c r="K540" s="582"/>
      <c r="L540" s="582"/>
    </row>
    <row r="541" customHeight="1" spans="11:12">
      <c r="K541" s="582"/>
      <c r="L541" s="582"/>
    </row>
    <row r="542" customHeight="1" spans="11:12">
      <c r="K542" s="582"/>
      <c r="L542" s="582"/>
    </row>
    <row r="543" customHeight="1" spans="11:12">
      <c r="K543" s="582"/>
      <c r="L543" s="582"/>
    </row>
    <row r="544" customHeight="1" spans="11:12">
      <c r="K544" s="582"/>
      <c r="L544" s="582"/>
    </row>
    <row r="545" customHeight="1" spans="11:12">
      <c r="K545" s="582"/>
      <c r="L545" s="582"/>
    </row>
    <row r="546" customHeight="1" spans="11:12">
      <c r="K546" s="582"/>
      <c r="L546" s="582"/>
    </row>
    <row r="547" customHeight="1" spans="11:12">
      <c r="K547" s="582"/>
      <c r="L547" s="582"/>
    </row>
    <row r="548" customHeight="1" spans="11:12">
      <c r="K548" s="582"/>
      <c r="L548" s="582"/>
    </row>
    <row r="549" customHeight="1" spans="11:12">
      <c r="K549" s="582"/>
      <c r="L549" s="582"/>
    </row>
    <row r="550" customHeight="1" spans="11:12">
      <c r="K550" s="582"/>
      <c r="L550" s="582"/>
    </row>
    <row r="551" customHeight="1" spans="11:12">
      <c r="K551" s="582"/>
      <c r="L551" s="582"/>
    </row>
    <row r="552" customHeight="1" spans="11:12">
      <c r="K552" s="582"/>
      <c r="L552" s="582"/>
    </row>
    <row r="553" customHeight="1" spans="11:12">
      <c r="K553" s="582"/>
      <c r="L553" s="582"/>
    </row>
    <row r="554" customHeight="1" spans="11:12">
      <c r="K554" s="582"/>
      <c r="L554" s="582"/>
    </row>
    <row r="555" customHeight="1" spans="11:12">
      <c r="K555" s="582"/>
      <c r="L555" s="582"/>
    </row>
    <row r="556" customHeight="1" spans="11:12">
      <c r="K556" s="582"/>
      <c r="L556" s="582"/>
    </row>
    <row r="557" customHeight="1" spans="11:12">
      <c r="K557" s="582"/>
      <c r="L557" s="582"/>
    </row>
    <row r="558" customHeight="1" spans="11:12">
      <c r="K558" s="582"/>
      <c r="L558" s="582"/>
    </row>
    <row r="559" customHeight="1" spans="11:12">
      <c r="K559" s="582"/>
      <c r="L559" s="582"/>
    </row>
    <row r="560" customHeight="1" spans="11:12">
      <c r="K560" s="582"/>
      <c r="L560" s="582"/>
    </row>
    <row r="561" customHeight="1" spans="11:12">
      <c r="K561" s="582"/>
      <c r="L561" s="582"/>
    </row>
    <row r="562" customHeight="1" spans="11:12">
      <c r="K562" s="582"/>
      <c r="L562" s="582"/>
    </row>
    <row r="563" customHeight="1" spans="11:12">
      <c r="K563" s="582"/>
      <c r="L563" s="582"/>
    </row>
    <row r="564" customHeight="1" spans="11:12">
      <c r="K564" s="582"/>
      <c r="L564" s="582"/>
    </row>
    <row r="565" customHeight="1" spans="11:12">
      <c r="K565" s="582"/>
      <c r="L565" s="582"/>
    </row>
    <row r="566" customHeight="1" spans="11:12">
      <c r="K566" s="582"/>
      <c r="L566" s="582"/>
    </row>
    <row r="567" customHeight="1" spans="11:12">
      <c r="K567" s="582"/>
      <c r="L567" s="582"/>
    </row>
    <row r="568" customHeight="1" spans="11:12">
      <c r="K568" s="582"/>
      <c r="L568" s="582"/>
    </row>
    <row r="569" customHeight="1" spans="11:12">
      <c r="K569" s="582"/>
      <c r="L569" s="582"/>
    </row>
    <row r="570" customHeight="1" spans="11:12">
      <c r="K570" s="582"/>
      <c r="L570" s="582"/>
    </row>
    <row r="571" customHeight="1" spans="11:12">
      <c r="K571" s="582"/>
      <c r="L571" s="582"/>
    </row>
    <row r="572" customHeight="1" spans="11:12">
      <c r="K572" s="582"/>
      <c r="L572" s="582"/>
    </row>
    <row r="573" customHeight="1" spans="11:12">
      <c r="K573" s="582"/>
      <c r="L573" s="582"/>
    </row>
    <row r="574" customHeight="1" spans="11:12">
      <c r="K574" s="582"/>
      <c r="L574" s="582"/>
    </row>
    <row r="575" customHeight="1" spans="11:12">
      <c r="K575" s="582"/>
      <c r="L575" s="582"/>
    </row>
    <row r="576" customHeight="1" spans="11:12">
      <c r="K576" s="582"/>
      <c r="L576" s="582"/>
    </row>
    <row r="577" customHeight="1" spans="11:12">
      <c r="K577" s="582"/>
      <c r="L577" s="582"/>
    </row>
    <row r="578" customHeight="1" spans="11:12">
      <c r="K578" s="582"/>
      <c r="L578" s="582"/>
    </row>
    <row r="579" customHeight="1" spans="11:12">
      <c r="K579" s="582"/>
      <c r="L579" s="582"/>
    </row>
    <row r="580" customHeight="1" spans="11:12">
      <c r="K580" s="582"/>
      <c r="L580" s="582"/>
    </row>
    <row r="581" customHeight="1" spans="11:12">
      <c r="K581" s="582"/>
      <c r="L581" s="582"/>
    </row>
    <row r="582" customHeight="1" spans="11:12">
      <c r="K582" s="582"/>
      <c r="L582" s="582"/>
    </row>
    <row r="583" customHeight="1" spans="11:12">
      <c r="K583" s="582"/>
      <c r="L583" s="582"/>
    </row>
    <row r="584" customHeight="1" spans="11:12">
      <c r="K584" s="582"/>
      <c r="L584" s="582"/>
    </row>
    <row r="585" customHeight="1" spans="11:12">
      <c r="K585" s="582"/>
      <c r="L585" s="582"/>
    </row>
    <row r="586" customHeight="1" spans="11:12">
      <c r="K586" s="582"/>
      <c r="L586" s="582"/>
    </row>
    <row r="587" customHeight="1" spans="11:12">
      <c r="K587" s="582"/>
      <c r="L587" s="582"/>
    </row>
    <row r="588" customHeight="1" spans="11:12">
      <c r="K588" s="582"/>
      <c r="L588" s="582"/>
    </row>
    <row r="589" customHeight="1" spans="11:12">
      <c r="K589" s="582"/>
      <c r="L589" s="582"/>
    </row>
    <row r="590" customHeight="1" spans="11:12">
      <c r="K590" s="582"/>
      <c r="L590" s="582"/>
    </row>
    <row r="591" customHeight="1" spans="11:12">
      <c r="K591" s="582"/>
      <c r="L591" s="582"/>
    </row>
    <row r="592" customHeight="1" spans="11:12">
      <c r="K592" s="582"/>
      <c r="L592" s="582"/>
    </row>
    <row r="593" customHeight="1" spans="11:12">
      <c r="K593" s="582"/>
      <c r="L593" s="582"/>
    </row>
    <row r="594" customHeight="1" spans="11:12">
      <c r="K594" s="582"/>
      <c r="L594" s="582"/>
    </row>
    <row r="595" customHeight="1" spans="11:12">
      <c r="K595" s="582"/>
      <c r="L595" s="582"/>
    </row>
    <row r="596" customHeight="1" spans="11:12">
      <c r="K596" s="582"/>
      <c r="L596" s="582"/>
    </row>
    <row r="597" customHeight="1" spans="11:12">
      <c r="K597" s="582"/>
      <c r="L597" s="582"/>
    </row>
    <row r="598" customHeight="1" spans="11:12">
      <c r="K598" s="582"/>
      <c r="L598" s="582"/>
    </row>
    <row r="599" customHeight="1" spans="11:12">
      <c r="K599" s="582"/>
      <c r="L599" s="582"/>
    </row>
    <row r="600" customHeight="1" spans="11:12">
      <c r="K600" s="582"/>
      <c r="L600" s="582"/>
    </row>
    <row r="601" customHeight="1" spans="11:12">
      <c r="K601" s="582"/>
      <c r="L601" s="582"/>
    </row>
    <row r="602" customHeight="1" spans="11:12">
      <c r="K602" s="582"/>
      <c r="L602" s="582"/>
    </row>
    <row r="603" customHeight="1" spans="11:12">
      <c r="K603" s="582"/>
      <c r="L603" s="582"/>
    </row>
    <row r="604" customHeight="1" spans="11:12">
      <c r="K604" s="582"/>
      <c r="L604" s="582"/>
    </row>
    <row r="605" customHeight="1" spans="11:12">
      <c r="K605" s="582"/>
      <c r="L605" s="582"/>
    </row>
    <row r="606" customHeight="1" spans="11:12">
      <c r="K606" s="582"/>
      <c r="L606" s="582"/>
    </row>
    <row r="607" customHeight="1" spans="11:12">
      <c r="K607" s="582"/>
      <c r="L607" s="582"/>
    </row>
    <row r="608" customHeight="1" spans="11:12">
      <c r="K608" s="582"/>
      <c r="L608" s="582"/>
    </row>
    <row r="609" customHeight="1" spans="11:12">
      <c r="K609" s="582"/>
      <c r="L609" s="582"/>
    </row>
    <row r="610" customHeight="1" spans="11:12">
      <c r="K610" s="582"/>
      <c r="L610" s="582"/>
    </row>
    <row r="611" customHeight="1" spans="11:12">
      <c r="K611" s="582"/>
      <c r="L611" s="582"/>
    </row>
    <row r="612" customHeight="1" spans="11:12">
      <c r="K612" s="582"/>
      <c r="L612" s="582"/>
    </row>
    <row r="613" customHeight="1" spans="11:12">
      <c r="K613" s="582"/>
      <c r="L613" s="582"/>
    </row>
    <row r="614" customHeight="1" spans="11:12">
      <c r="K614" s="582"/>
      <c r="L614" s="582"/>
    </row>
    <row r="615" customHeight="1" spans="11:12">
      <c r="K615" s="582"/>
      <c r="L615" s="582"/>
    </row>
    <row r="616" customHeight="1" spans="11:12">
      <c r="K616" s="582"/>
      <c r="L616" s="582"/>
    </row>
    <row r="617" customHeight="1" spans="11:12">
      <c r="K617" s="582"/>
      <c r="L617" s="582"/>
    </row>
    <row r="618" customHeight="1" spans="11:12">
      <c r="K618" s="582"/>
      <c r="L618" s="582"/>
    </row>
    <row r="619" customHeight="1" spans="11:12">
      <c r="K619" s="582"/>
      <c r="L619" s="582"/>
    </row>
    <row r="620" customHeight="1" spans="11:12">
      <c r="K620" s="582"/>
      <c r="L620" s="582"/>
    </row>
    <row r="621" customHeight="1" spans="11:12">
      <c r="K621" s="582"/>
      <c r="L621" s="582"/>
    </row>
    <row r="622" customHeight="1" spans="11:12">
      <c r="K622" s="582"/>
      <c r="L622" s="582"/>
    </row>
    <row r="623" customHeight="1" spans="11:12">
      <c r="K623" s="582"/>
      <c r="L623" s="582"/>
    </row>
    <row r="624" customHeight="1" spans="11:12">
      <c r="K624" s="582"/>
      <c r="L624" s="582"/>
    </row>
    <row r="625" customHeight="1" spans="11:12">
      <c r="K625" s="582"/>
      <c r="L625" s="582"/>
    </row>
    <row r="626" customHeight="1" spans="11:12">
      <c r="K626" s="582"/>
      <c r="L626" s="582"/>
    </row>
    <row r="627" customHeight="1" spans="11:12">
      <c r="K627" s="582"/>
      <c r="L627" s="582"/>
    </row>
    <row r="628" customHeight="1" spans="11:12">
      <c r="K628" s="582"/>
      <c r="L628" s="582"/>
    </row>
    <row r="629" customHeight="1" spans="11:12">
      <c r="K629" s="582"/>
      <c r="L629" s="582"/>
    </row>
    <row r="630" customHeight="1" spans="11:12">
      <c r="K630" s="582"/>
      <c r="L630" s="582"/>
    </row>
    <row r="631" customHeight="1" spans="11:12">
      <c r="K631" s="582"/>
      <c r="L631" s="582"/>
    </row>
    <row r="632" customHeight="1" spans="11:12">
      <c r="K632" s="582"/>
      <c r="L632" s="582"/>
    </row>
    <row r="633" customHeight="1" spans="11:12">
      <c r="K633" s="582"/>
      <c r="L633" s="582"/>
    </row>
    <row r="634" customHeight="1" spans="11:12">
      <c r="K634" s="582"/>
      <c r="L634" s="582"/>
    </row>
    <row r="635" customHeight="1" spans="11:12">
      <c r="K635" s="582"/>
      <c r="L635" s="582"/>
    </row>
    <row r="636" customHeight="1" spans="11:12">
      <c r="K636" s="582"/>
      <c r="L636" s="582"/>
    </row>
    <row r="637" customHeight="1" spans="11:12">
      <c r="K637" s="582"/>
      <c r="L637" s="582"/>
    </row>
    <row r="638" customHeight="1" spans="11:12">
      <c r="K638" s="582"/>
      <c r="L638" s="582"/>
    </row>
    <row r="639" customHeight="1" spans="11:12">
      <c r="K639" s="582"/>
      <c r="L639" s="582"/>
    </row>
    <row r="640" customHeight="1" spans="11:12">
      <c r="K640" s="582"/>
      <c r="L640" s="582"/>
    </row>
    <row r="641" customHeight="1" spans="11:12">
      <c r="K641" s="582"/>
      <c r="L641" s="582"/>
    </row>
    <row r="642" customHeight="1" spans="11:12">
      <c r="K642" s="582"/>
      <c r="L642" s="582"/>
    </row>
    <row r="643" customHeight="1" spans="11:12">
      <c r="K643" s="582"/>
      <c r="L643" s="582"/>
    </row>
    <row r="644" customHeight="1" spans="11:12">
      <c r="K644" s="582"/>
      <c r="L644" s="582"/>
    </row>
    <row r="645" customHeight="1" spans="11:12">
      <c r="K645" s="582"/>
      <c r="L645" s="582"/>
    </row>
    <row r="646" customHeight="1" spans="11:12">
      <c r="K646" s="582"/>
      <c r="L646" s="582"/>
    </row>
    <row r="647" customHeight="1" spans="11:12">
      <c r="K647" s="582"/>
      <c r="L647" s="582"/>
    </row>
    <row r="648" customHeight="1" spans="11:12">
      <c r="K648" s="582"/>
      <c r="L648" s="582"/>
    </row>
    <row r="649" customHeight="1" spans="11:12">
      <c r="K649" s="582"/>
      <c r="L649" s="582"/>
    </row>
    <row r="650" customHeight="1" spans="11:12">
      <c r="K650" s="582"/>
      <c r="L650" s="582"/>
    </row>
    <row r="651" customHeight="1" spans="11:12">
      <c r="K651" s="582"/>
      <c r="L651" s="582"/>
    </row>
    <row r="652" customHeight="1" spans="11:12">
      <c r="K652" s="582"/>
      <c r="L652" s="582"/>
    </row>
    <row r="653" customHeight="1" spans="11:12">
      <c r="K653" s="582"/>
      <c r="L653" s="582"/>
    </row>
    <row r="654" customHeight="1" spans="11:12">
      <c r="K654" s="582"/>
      <c r="L654" s="582"/>
    </row>
    <row r="655" customHeight="1" spans="11:12">
      <c r="K655" s="582"/>
      <c r="L655" s="582"/>
    </row>
    <row r="656" customHeight="1" spans="11:12">
      <c r="K656" s="582"/>
      <c r="L656" s="582"/>
    </row>
    <row r="657" customHeight="1" spans="11:12">
      <c r="K657" s="582"/>
      <c r="L657" s="582"/>
    </row>
    <row r="658" customHeight="1" spans="11:12">
      <c r="K658" s="582"/>
      <c r="L658" s="582"/>
    </row>
    <row r="659" customHeight="1" spans="11:12">
      <c r="K659" s="582"/>
      <c r="L659" s="582"/>
    </row>
    <row r="660" customHeight="1" spans="11:12">
      <c r="K660" s="582"/>
      <c r="L660" s="582"/>
    </row>
    <row r="661" customHeight="1" spans="11:12">
      <c r="K661" s="582"/>
      <c r="L661" s="582"/>
    </row>
    <row r="662" customHeight="1" spans="11:12">
      <c r="K662" s="582"/>
      <c r="L662" s="582"/>
    </row>
    <row r="663" customHeight="1" spans="11:12">
      <c r="K663" s="582"/>
      <c r="L663" s="582"/>
    </row>
    <row r="664" customHeight="1" spans="11:12">
      <c r="K664" s="582"/>
      <c r="L664" s="582"/>
    </row>
    <row r="665" customHeight="1" spans="11:12">
      <c r="K665" s="582"/>
      <c r="L665" s="582"/>
    </row>
    <row r="666" customHeight="1" spans="11:12">
      <c r="K666" s="582"/>
      <c r="L666" s="582"/>
    </row>
    <row r="667" customHeight="1" spans="11:12">
      <c r="K667" s="582"/>
      <c r="L667" s="582"/>
    </row>
    <row r="668" customHeight="1" spans="11:12">
      <c r="K668" s="582"/>
      <c r="L668" s="582"/>
    </row>
    <row r="669" customHeight="1" spans="11:12">
      <c r="K669" s="582"/>
      <c r="L669" s="582"/>
    </row>
    <row r="670" customHeight="1" spans="11:12">
      <c r="K670" s="582"/>
      <c r="L670" s="582"/>
    </row>
    <row r="671" customHeight="1" spans="11:12">
      <c r="K671" s="582"/>
      <c r="L671" s="582"/>
    </row>
    <row r="672" customHeight="1" spans="11:12">
      <c r="K672" s="582"/>
      <c r="L672" s="582"/>
    </row>
    <row r="673" customHeight="1" spans="11:12">
      <c r="K673" s="582"/>
      <c r="L673" s="582"/>
    </row>
    <row r="674" customHeight="1" spans="11:12">
      <c r="K674" s="582"/>
      <c r="L674" s="582"/>
    </row>
    <row r="675" customHeight="1" spans="11:12">
      <c r="K675" s="582"/>
      <c r="L675" s="582"/>
    </row>
    <row r="676" customHeight="1" spans="11:12">
      <c r="K676" s="582"/>
      <c r="L676" s="582"/>
    </row>
    <row r="677" customHeight="1" spans="11:12">
      <c r="K677" s="582"/>
      <c r="L677" s="582"/>
    </row>
    <row r="678" customHeight="1" spans="11:12">
      <c r="K678" s="582"/>
      <c r="L678" s="582"/>
    </row>
    <row r="679" customHeight="1" spans="11:12">
      <c r="K679" s="582"/>
      <c r="L679" s="582"/>
    </row>
    <row r="680" customHeight="1" spans="11:12">
      <c r="K680" s="582"/>
      <c r="L680" s="582"/>
    </row>
    <row r="681" customHeight="1" spans="11:12">
      <c r="K681" s="582"/>
      <c r="L681" s="582"/>
    </row>
    <row r="682" customHeight="1" spans="11:12">
      <c r="K682" s="582"/>
      <c r="L682" s="582"/>
    </row>
    <row r="683" customHeight="1" spans="11:12">
      <c r="K683" s="582"/>
      <c r="L683" s="582"/>
    </row>
    <row r="684" customHeight="1" spans="11:12">
      <c r="K684" s="582"/>
      <c r="L684" s="582"/>
    </row>
    <row r="685" customHeight="1" spans="11:12">
      <c r="K685" s="582"/>
      <c r="L685" s="582"/>
    </row>
    <row r="686" customHeight="1" spans="11:12">
      <c r="K686" s="582"/>
      <c r="L686" s="582"/>
    </row>
    <row r="687" customHeight="1" spans="11:12">
      <c r="K687" s="582"/>
      <c r="L687" s="582"/>
    </row>
    <row r="688" customHeight="1" spans="11:12">
      <c r="K688" s="582"/>
      <c r="L688" s="582"/>
    </row>
    <row r="689" customHeight="1" spans="11:12">
      <c r="K689" s="582"/>
      <c r="L689" s="582"/>
    </row>
    <row r="690" customHeight="1" spans="11:12">
      <c r="K690" s="582"/>
      <c r="L690" s="582"/>
    </row>
    <row r="691" customHeight="1" spans="11:12">
      <c r="K691" s="582"/>
      <c r="L691" s="582"/>
    </row>
    <row r="692" customHeight="1" spans="11:12">
      <c r="K692" s="582"/>
      <c r="L692" s="582"/>
    </row>
    <row r="693" customHeight="1" spans="11:12">
      <c r="K693" s="582"/>
      <c r="L693" s="582"/>
    </row>
    <row r="694" customHeight="1" spans="11:12">
      <c r="K694" s="582"/>
      <c r="L694" s="582"/>
    </row>
    <row r="695" customHeight="1" spans="11:12">
      <c r="K695" s="582"/>
      <c r="L695" s="582"/>
    </row>
    <row r="696" customHeight="1" spans="11:12">
      <c r="K696" s="582"/>
      <c r="L696" s="582"/>
    </row>
    <row r="697" customHeight="1" spans="11:12">
      <c r="K697" s="582"/>
      <c r="L697" s="582"/>
    </row>
    <row r="698" customHeight="1" spans="11:12">
      <c r="K698" s="582"/>
      <c r="L698" s="582"/>
    </row>
    <row r="699" customHeight="1" spans="11:12">
      <c r="K699" s="582"/>
      <c r="L699" s="582"/>
    </row>
    <row r="700" customHeight="1" spans="11:12">
      <c r="K700" s="582"/>
      <c r="L700" s="582"/>
    </row>
    <row r="701" customHeight="1" spans="11:12">
      <c r="K701" s="582"/>
      <c r="L701" s="582"/>
    </row>
    <row r="702" customHeight="1" spans="11:12">
      <c r="K702" s="582"/>
      <c r="L702" s="582"/>
    </row>
    <row r="703" customHeight="1" spans="11:12">
      <c r="K703" s="582"/>
      <c r="L703" s="582"/>
    </row>
    <row r="704" customHeight="1" spans="11:12">
      <c r="K704" s="582"/>
      <c r="L704" s="582"/>
    </row>
    <row r="705" customHeight="1" spans="11:12">
      <c r="K705" s="582"/>
      <c r="L705" s="582"/>
    </row>
    <row r="706" customHeight="1" spans="11:12">
      <c r="K706" s="582"/>
      <c r="L706" s="582"/>
    </row>
    <row r="707" customHeight="1" spans="11:12">
      <c r="K707" s="582"/>
      <c r="L707" s="582"/>
    </row>
    <row r="708" customHeight="1" spans="11:12">
      <c r="K708" s="582"/>
      <c r="L708" s="582"/>
    </row>
    <row r="709" customHeight="1" spans="11:12">
      <c r="K709" s="582"/>
      <c r="L709" s="582"/>
    </row>
    <row r="710" customHeight="1" spans="11:12">
      <c r="K710" s="582"/>
      <c r="L710" s="582"/>
    </row>
    <row r="711" customHeight="1" spans="11:12">
      <c r="K711" s="582"/>
      <c r="L711" s="582"/>
    </row>
    <row r="712" customHeight="1" spans="11:12">
      <c r="K712" s="582"/>
      <c r="L712" s="582"/>
    </row>
    <row r="713" customHeight="1" spans="11:12">
      <c r="K713" s="582"/>
      <c r="L713" s="582"/>
    </row>
    <row r="714" customHeight="1" spans="11:12">
      <c r="K714" s="582"/>
      <c r="L714" s="582"/>
    </row>
    <row r="715" customHeight="1" spans="11:12">
      <c r="K715" s="582"/>
      <c r="L715" s="582"/>
    </row>
    <row r="716" customHeight="1" spans="11:12">
      <c r="K716" s="582"/>
      <c r="L716" s="582"/>
    </row>
    <row r="717" customHeight="1" spans="11:12">
      <c r="K717" s="582"/>
      <c r="L717" s="582"/>
    </row>
    <row r="718" customHeight="1" spans="11:12">
      <c r="K718" s="582"/>
      <c r="L718" s="582"/>
    </row>
    <row r="719" customHeight="1" spans="11:12">
      <c r="K719" s="582"/>
      <c r="L719" s="582"/>
    </row>
    <row r="720" customHeight="1" spans="11:12">
      <c r="K720" s="582"/>
      <c r="L720" s="582"/>
    </row>
    <row r="721" customHeight="1" spans="11:12">
      <c r="K721" s="582"/>
      <c r="L721" s="582"/>
    </row>
    <row r="722" customHeight="1" spans="11:12">
      <c r="K722" s="582"/>
      <c r="L722" s="582"/>
    </row>
    <row r="723" customHeight="1" spans="11:12">
      <c r="K723" s="582"/>
      <c r="L723" s="582"/>
    </row>
    <row r="724" customHeight="1" spans="11:12">
      <c r="K724" s="582"/>
      <c r="L724" s="582"/>
    </row>
    <row r="725" customHeight="1" spans="11:12">
      <c r="K725" s="582"/>
      <c r="L725" s="582"/>
    </row>
    <row r="726" customHeight="1" spans="11:12">
      <c r="K726" s="582"/>
      <c r="L726" s="582"/>
    </row>
    <row r="727" customHeight="1" spans="11:12">
      <c r="K727" s="582"/>
      <c r="L727" s="582"/>
    </row>
    <row r="728" customHeight="1" spans="11:12">
      <c r="K728" s="582"/>
      <c r="L728" s="582"/>
    </row>
    <row r="729" customHeight="1" spans="11:12">
      <c r="K729" s="582"/>
      <c r="L729" s="582"/>
    </row>
    <row r="730" customHeight="1" spans="11:12">
      <c r="K730" s="582"/>
      <c r="L730" s="582"/>
    </row>
    <row r="731" customHeight="1" spans="11:12">
      <c r="K731" s="582"/>
      <c r="L731" s="582"/>
    </row>
    <row r="732" customHeight="1" spans="11:12">
      <c r="K732" s="582"/>
      <c r="L732" s="582"/>
    </row>
    <row r="733" customHeight="1" spans="11:12">
      <c r="K733" s="582"/>
      <c r="L733" s="582"/>
    </row>
    <row r="734" customHeight="1" spans="11:12">
      <c r="K734" s="582"/>
      <c r="L734" s="582"/>
    </row>
    <row r="735" customHeight="1" spans="11:12">
      <c r="K735" s="582"/>
      <c r="L735" s="582"/>
    </row>
    <row r="736" customHeight="1" spans="11:12">
      <c r="K736" s="582"/>
      <c r="L736" s="582"/>
    </row>
    <row r="737" customHeight="1" spans="11:12">
      <c r="K737" s="582"/>
      <c r="L737" s="582"/>
    </row>
    <row r="738" customHeight="1" spans="11:12">
      <c r="K738" s="582"/>
      <c r="L738" s="582"/>
    </row>
    <row r="739" customHeight="1" spans="11:12">
      <c r="K739" s="582"/>
      <c r="L739" s="582"/>
    </row>
    <row r="740" customHeight="1" spans="11:12">
      <c r="K740" s="582"/>
      <c r="L740" s="582"/>
    </row>
    <row r="741" customHeight="1" spans="11:12">
      <c r="K741" s="582"/>
      <c r="L741" s="582"/>
    </row>
    <row r="742" customHeight="1" spans="11:12">
      <c r="K742" s="582"/>
      <c r="L742" s="582"/>
    </row>
    <row r="743" customHeight="1" spans="11:12">
      <c r="K743" s="582"/>
      <c r="L743" s="582"/>
    </row>
    <row r="744" customHeight="1" spans="11:12">
      <c r="K744" s="582"/>
      <c r="L744" s="582"/>
    </row>
    <row r="745" customHeight="1" spans="11:12">
      <c r="K745" s="582"/>
      <c r="L745" s="582"/>
    </row>
    <row r="746" customHeight="1" spans="11:12">
      <c r="K746" s="582"/>
      <c r="L746" s="582"/>
    </row>
    <row r="747" customHeight="1" spans="11:12">
      <c r="K747" s="582"/>
      <c r="L747" s="582"/>
    </row>
    <row r="748" customHeight="1" spans="11:12">
      <c r="K748" s="582"/>
      <c r="L748" s="582"/>
    </row>
    <row r="749" customHeight="1" spans="11:12">
      <c r="K749" s="582"/>
      <c r="L749" s="582"/>
    </row>
    <row r="750" customHeight="1" spans="11:12">
      <c r="K750" s="582"/>
      <c r="L750" s="582"/>
    </row>
    <row r="751" customHeight="1" spans="11:12">
      <c r="K751" s="582"/>
      <c r="L751" s="582"/>
    </row>
    <row r="752" customHeight="1" spans="11:12">
      <c r="K752" s="582"/>
      <c r="L752" s="582"/>
    </row>
    <row r="753" customHeight="1" spans="11:12">
      <c r="K753" s="582"/>
      <c r="L753" s="582"/>
    </row>
    <row r="754" customHeight="1" spans="11:12">
      <c r="K754" s="582"/>
      <c r="L754" s="582"/>
    </row>
    <row r="755" customHeight="1" spans="11:12">
      <c r="K755" s="582"/>
      <c r="L755" s="582"/>
    </row>
    <row r="756" customHeight="1" spans="11:12">
      <c r="K756" s="582"/>
      <c r="L756" s="582"/>
    </row>
    <row r="757" customHeight="1" spans="11:12">
      <c r="K757" s="582"/>
      <c r="L757" s="582"/>
    </row>
    <row r="758" customHeight="1" spans="11:12">
      <c r="K758" s="582"/>
      <c r="L758" s="582"/>
    </row>
    <row r="759" customHeight="1" spans="11:12">
      <c r="K759" s="582"/>
      <c r="L759" s="582"/>
    </row>
    <row r="760" customHeight="1" spans="11:12">
      <c r="K760" s="582"/>
      <c r="L760" s="582"/>
    </row>
    <row r="761" customHeight="1" spans="11:12">
      <c r="K761" s="582"/>
      <c r="L761" s="582"/>
    </row>
    <row r="762" customHeight="1" spans="11:12">
      <c r="K762" s="582"/>
      <c r="L762" s="582"/>
    </row>
    <row r="763" customHeight="1" spans="11:12">
      <c r="K763" s="582"/>
      <c r="L763" s="582"/>
    </row>
    <row r="764" customHeight="1" spans="11:12">
      <c r="K764" s="582"/>
      <c r="L764" s="582"/>
    </row>
    <row r="765" customHeight="1" spans="11:12">
      <c r="K765" s="582"/>
      <c r="L765" s="582"/>
    </row>
    <row r="766" customHeight="1" spans="11:12">
      <c r="K766" s="582"/>
      <c r="L766" s="582"/>
    </row>
    <row r="767" customHeight="1" spans="11:12">
      <c r="K767" s="582"/>
      <c r="L767" s="582"/>
    </row>
    <row r="768" customHeight="1" spans="11:12">
      <c r="K768" s="582"/>
      <c r="L768" s="582"/>
    </row>
    <row r="769" customHeight="1" spans="11:12">
      <c r="K769" s="582"/>
      <c r="L769" s="582"/>
    </row>
    <row r="770" customHeight="1" spans="11:12">
      <c r="K770" s="582"/>
      <c r="L770" s="582"/>
    </row>
    <row r="771" customHeight="1" spans="11:12">
      <c r="K771" s="582"/>
      <c r="L771" s="582"/>
    </row>
    <row r="772" customHeight="1" spans="11:12">
      <c r="K772" s="582"/>
      <c r="L772" s="582"/>
    </row>
    <row r="773" customHeight="1" spans="11:12">
      <c r="K773" s="582"/>
      <c r="L773" s="582"/>
    </row>
    <row r="774" customHeight="1" spans="11:12">
      <c r="K774" s="582"/>
      <c r="L774" s="582"/>
    </row>
    <row r="775" customHeight="1" spans="11:12">
      <c r="K775" s="582"/>
      <c r="L775" s="582"/>
    </row>
    <row r="776" customHeight="1" spans="11:12">
      <c r="K776" s="582"/>
      <c r="L776" s="582"/>
    </row>
    <row r="777" customHeight="1" spans="11:12">
      <c r="K777" s="582"/>
      <c r="L777" s="582"/>
    </row>
    <row r="778" customHeight="1" spans="11:12">
      <c r="K778" s="582"/>
      <c r="L778" s="582"/>
    </row>
    <row r="779" customHeight="1" spans="11:12">
      <c r="K779" s="582"/>
      <c r="L779" s="582"/>
    </row>
    <row r="780" customHeight="1" spans="11:12">
      <c r="K780" s="582"/>
      <c r="L780" s="582"/>
    </row>
    <row r="781" customHeight="1" spans="11:12">
      <c r="K781" s="582"/>
      <c r="L781" s="582"/>
    </row>
    <row r="782" customHeight="1" spans="11:12">
      <c r="K782" s="582"/>
      <c r="L782" s="582"/>
    </row>
    <row r="783" customHeight="1" spans="11:12">
      <c r="K783" s="582"/>
      <c r="L783" s="582"/>
    </row>
    <row r="784" customHeight="1" spans="11:12">
      <c r="K784" s="582"/>
      <c r="L784" s="582"/>
    </row>
    <row r="785" customHeight="1" spans="11:12">
      <c r="K785" s="582"/>
      <c r="L785" s="582"/>
    </row>
    <row r="786" customHeight="1" spans="11:12">
      <c r="K786" s="582"/>
      <c r="L786" s="582"/>
    </row>
    <row r="787" customHeight="1" spans="11:12">
      <c r="K787" s="582"/>
      <c r="L787" s="582"/>
    </row>
    <row r="788" customHeight="1" spans="11:12">
      <c r="K788" s="582"/>
      <c r="L788" s="582"/>
    </row>
    <row r="789" customHeight="1" spans="11:12">
      <c r="K789" s="582"/>
      <c r="L789" s="582"/>
    </row>
    <row r="790" customHeight="1" spans="11:12">
      <c r="K790" s="582"/>
      <c r="L790" s="582"/>
    </row>
    <row r="791" customHeight="1" spans="11:12">
      <c r="K791" s="582"/>
      <c r="L791" s="582"/>
    </row>
    <row r="792" customHeight="1" spans="11:12">
      <c r="K792" s="582"/>
      <c r="L792" s="582"/>
    </row>
    <row r="793" customHeight="1" spans="11:12">
      <c r="K793" s="582"/>
      <c r="L793" s="582"/>
    </row>
    <row r="794" customHeight="1" spans="11:12">
      <c r="K794" s="582"/>
      <c r="L794" s="582"/>
    </row>
    <row r="795" customHeight="1" spans="11:12">
      <c r="K795" s="582"/>
      <c r="L795" s="582"/>
    </row>
    <row r="796" customHeight="1" spans="11:12">
      <c r="K796" s="582"/>
      <c r="L796" s="582"/>
    </row>
    <row r="797" customHeight="1" spans="11:12">
      <c r="K797" s="582"/>
      <c r="L797" s="582"/>
    </row>
    <row r="798" customHeight="1" spans="11:12">
      <c r="K798" s="582"/>
      <c r="L798" s="582"/>
    </row>
    <row r="799" customHeight="1" spans="11:12">
      <c r="K799" s="582"/>
      <c r="L799" s="582"/>
    </row>
    <row r="800" customHeight="1" spans="11:12">
      <c r="K800" s="582"/>
      <c r="L800" s="582"/>
    </row>
    <row r="801" customHeight="1" spans="11:12">
      <c r="K801" s="582"/>
      <c r="L801" s="582"/>
    </row>
    <row r="802" customHeight="1" spans="11:12">
      <c r="K802" s="582"/>
      <c r="L802" s="582"/>
    </row>
    <row r="803" customHeight="1" spans="11:12">
      <c r="K803" s="582"/>
      <c r="L803" s="582"/>
    </row>
    <row r="804" customHeight="1" spans="11:12">
      <c r="K804" s="582"/>
      <c r="L804" s="582"/>
    </row>
    <row r="805" customHeight="1" spans="11:12">
      <c r="K805" s="582"/>
      <c r="L805" s="582"/>
    </row>
    <row r="806" customHeight="1" spans="11:12">
      <c r="K806" s="582"/>
      <c r="L806" s="582"/>
    </row>
    <row r="807" customHeight="1" spans="11:12">
      <c r="K807" s="582"/>
      <c r="L807" s="582"/>
    </row>
    <row r="808" customHeight="1" spans="11:12">
      <c r="K808" s="582"/>
      <c r="L808" s="582"/>
    </row>
    <row r="809" customHeight="1" spans="11:12">
      <c r="K809" s="582"/>
      <c r="L809" s="582"/>
    </row>
    <row r="810" customHeight="1" spans="11:12">
      <c r="K810" s="582"/>
      <c r="L810" s="582"/>
    </row>
    <row r="811" customHeight="1" spans="11:12">
      <c r="K811" s="582"/>
      <c r="L811" s="582"/>
    </row>
    <row r="812" customHeight="1" spans="11:12">
      <c r="K812" s="582"/>
      <c r="L812" s="582"/>
    </row>
    <row r="813" customHeight="1" spans="11:12">
      <c r="K813" s="582"/>
      <c r="L813" s="582"/>
    </row>
    <row r="814" customHeight="1" spans="11:12">
      <c r="K814" s="582"/>
      <c r="L814" s="582"/>
    </row>
    <row r="815" customHeight="1" spans="11:12">
      <c r="K815" s="582"/>
      <c r="L815" s="582"/>
    </row>
    <row r="816" customHeight="1" spans="11:12">
      <c r="K816" s="582"/>
      <c r="L816" s="582"/>
    </row>
    <row r="817" customHeight="1" spans="11:12">
      <c r="K817" s="582"/>
      <c r="L817" s="582"/>
    </row>
    <row r="818" customHeight="1" spans="11:12">
      <c r="K818" s="582"/>
      <c r="L818" s="582"/>
    </row>
    <row r="819" customHeight="1" spans="11:12">
      <c r="K819" s="582"/>
      <c r="L819" s="582"/>
    </row>
    <row r="820" customHeight="1" spans="11:12">
      <c r="K820" s="582"/>
      <c r="L820" s="582"/>
    </row>
    <row r="821" customHeight="1" spans="11:12">
      <c r="K821" s="582"/>
      <c r="L821" s="582"/>
    </row>
    <row r="822" customHeight="1" spans="11:12">
      <c r="K822" s="582"/>
      <c r="L822" s="582"/>
    </row>
    <row r="823" customHeight="1" spans="11:12">
      <c r="K823" s="582"/>
      <c r="L823" s="582"/>
    </row>
    <row r="824" customHeight="1" spans="11:12">
      <c r="K824" s="582"/>
      <c r="L824" s="582"/>
    </row>
    <row r="825" customHeight="1" spans="11:12">
      <c r="K825" s="582"/>
      <c r="L825" s="582"/>
    </row>
    <row r="826" customHeight="1" spans="11:12">
      <c r="K826" s="582"/>
      <c r="L826" s="582"/>
    </row>
    <row r="827" customHeight="1" spans="11:12">
      <c r="K827" s="582"/>
      <c r="L827" s="582"/>
    </row>
    <row r="828" customHeight="1" spans="11:12">
      <c r="K828" s="582"/>
      <c r="L828" s="582"/>
    </row>
    <row r="829" customHeight="1" spans="11:12">
      <c r="K829" s="582"/>
      <c r="L829" s="582"/>
    </row>
    <row r="830" customHeight="1" spans="11:12">
      <c r="K830" s="582"/>
      <c r="L830" s="582"/>
    </row>
    <row r="831" customHeight="1" spans="11:12">
      <c r="K831" s="582"/>
      <c r="L831" s="582"/>
    </row>
    <row r="832" customHeight="1" spans="11:12">
      <c r="K832" s="582"/>
      <c r="L832" s="582"/>
    </row>
    <row r="833" customHeight="1" spans="11:12">
      <c r="K833" s="582"/>
      <c r="L833" s="582"/>
    </row>
    <row r="834" customHeight="1" spans="11:12">
      <c r="K834" s="582"/>
      <c r="L834" s="582"/>
    </row>
    <row r="835" customHeight="1" spans="11:12">
      <c r="K835" s="582"/>
      <c r="L835" s="582"/>
    </row>
    <row r="836" customHeight="1" spans="11:12">
      <c r="K836" s="582"/>
      <c r="L836" s="582"/>
    </row>
    <row r="837" customHeight="1" spans="11:12">
      <c r="K837" s="582"/>
      <c r="L837" s="582"/>
    </row>
    <row r="838" customHeight="1" spans="11:12">
      <c r="K838" s="582"/>
      <c r="L838" s="582"/>
    </row>
    <row r="839" customHeight="1" spans="11:12">
      <c r="K839" s="582"/>
      <c r="L839" s="582"/>
    </row>
    <row r="840" customHeight="1" spans="11:12">
      <c r="K840" s="582"/>
      <c r="L840" s="582"/>
    </row>
    <row r="841" customHeight="1" spans="11:12">
      <c r="K841" s="582"/>
      <c r="L841" s="582"/>
    </row>
    <row r="842" customHeight="1" spans="11:12">
      <c r="K842" s="582"/>
      <c r="L842" s="582"/>
    </row>
    <row r="843" customHeight="1" spans="11:12">
      <c r="K843" s="582"/>
      <c r="L843" s="582"/>
    </row>
    <row r="844" customHeight="1" spans="11:12">
      <c r="K844" s="582"/>
      <c r="L844" s="582"/>
    </row>
    <row r="845" customHeight="1" spans="11:12">
      <c r="K845" s="582"/>
      <c r="L845" s="582"/>
    </row>
    <row r="846" customHeight="1" spans="11:12">
      <c r="K846" s="582"/>
      <c r="L846" s="582"/>
    </row>
    <row r="847" customHeight="1" spans="11:12">
      <c r="K847" s="582"/>
      <c r="L847" s="582"/>
    </row>
    <row r="848" customHeight="1" spans="11:12">
      <c r="K848" s="582"/>
      <c r="L848" s="582"/>
    </row>
    <row r="849" customHeight="1" spans="11:12">
      <c r="K849" s="582"/>
      <c r="L849" s="582"/>
    </row>
    <row r="850" customHeight="1" spans="11:12">
      <c r="K850" s="582"/>
      <c r="L850" s="582"/>
    </row>
    <row r="851" customHeight="1" spans="11:12">
      <c r="K851" s="582"/>
      <c r="L851" s="582"/>
    </row>
    <row r="852" customHeight="1" spans="11:12">
      <c r="K852" s="582"/>
      <c r="L852" s="582"/>
    </row>
    <row r="853" customHeight="1" spans="11:12">
      <c r="K853" s="582"/>
      <c r="L853" s="582"/>
    </row>
    <row r="854" customHeight="1" spans="11:12">
      <c r="K854" s="582"/>
      <c r="L854" s="582"/>
    </row>
    <row r="855" customHeight="1" spans="11:12">
      <c r="K855" s="582"/>
      <c r="L855" s="582"/>
    </row>
    <row r="856" customHeight="1" spans="11:12">
      <c r="K856" s="582"/>
      <c r="L856" s="582"/>
    </row>
    <row r="857" customHeight="1" spans="11:12">
      <c r="K857" s="582"/>
      <c r="L857" s="582"/>
    </row>
    <row r="858" customHeight="1" spans="11:12">
      <c r="K858" s="582"/>
      <c r="L858" s="582"/>
    </row>
    <row r="859" customHeight="1" spans="11:12">
      <c r="K859" s="582"/>
      <c r="L859" s="582"/>
    </row>
    <row r="860" customHeight="1" spans="11:12">
      <c r="K860" s="582"/>
      <c r="L860" s="582"/>
    </row>
    <row r="861" customHeight="1" spans="11:12">
      <c r="K861" s="582"/>
      <c r="L861" s="582"/>
    </row>
    <row r="862" customHeight="1" spans="11:12">
      <c r="K862" s="582"/>
      <c r="L862" s="582"/>
    </row>
    <row r="863" customHeight="1" spans="11:12">
      <c r="K863" s="582"/>
      <c r="L863" s="582"/>
    </row>
    <row r="864" customHeight="1" spans="11:12">
      <c r="K864" s="582"/>
      <c r="L864" s="582"/>
    </row>
    <row r="865" customHeight="1" spans="11:12">
      <c r="K865" s="582"/>
      <c r="L865" s="582"/>
    </row>
    <row r="866" customHeight="1" spans="11:12">
      <c r="K866" s="582"/>
      <c r="L866" s="582"/>
    </row>
    <row r="867" customHeight="1" spans="11:12">
      <c r="K867" s="582"/>
      <c r="L867" s="582"/>
    </row>
    <row r="868" customHeight="1" spans="11:12">
      <c r="K868" s="582"/>
      <c r="L868" s="582"/>
    </row>
    <row r="869" customHeight="1" spans="11:12">
      <c r="K869" s="582"/>
      <c r="L869" s="582"/>
    </row>
    <row r="870" customHeight="1" spans="11:12">
      <c r="K870" s="582"/>
      <c r="L870" s="582"/>
    </row>
    <row r="871" customHeight="1" spans="11:12">
      <c r="K871" s="582"/>
      <c r="L871" s="582"/>
    </row>
    <row r="872" customHeight="1" spans="11:12">
      <c r="K872" s="582"/>
      <c r="L872" s="582"/>
    </row>
    <row r="873" customHeight="1" spans="11:12">
      <c r="K873" s="582"/>
      <c r="L873" s="582"/>
    </row>
    <row r="874" customHeight="1" spans="11:12">
      <c r="K874" s="582"/>
      <c r="L874" s="582"/>
    </row>
    <row r="875" customHeight="1" spans="11:12">
      <c r="K875" s="582"/>
      <c r="L875" s="582"/>
    </row>
    <row r="876" customHeight="1" spans="11:12">
      <c r="K876" s="582"/>
      <c r="L876" s="582"/>
    </row>
    <row r="877" customHeight="1" spans="11:12">
      <c r="K877" s="582"/>
      <c r="L877" s="582"/>
    </row>
    <row r="878" customHeight="1" spans="11:12">
      <c r="K878" s="582"/>
      <c r="L878" s="582"/>
    </row>
    <row r="879" customHeight="1" spans="11:12">
      <c r="K879" s="582"/>
      <c r="L879" s="582"/>
    </row>
    <row r="880" customHeight="1" spans="11:12">
      <c r="K880" s="582"/>
      <c r="L880" s="582"/>
    </row>
    <row r="881" customHeight="1" spans="11:12">
      <c r="K881" s="582"/>
      <c r="L881" s="582"/>
    </row>
    <row r="882" customHeight="1" spans="11:12">
      <c r="K882" s="582"/>
      <c r="L882" s="582"/>
    </row>
    <row r="883" customHeight="1" spans="11:12">
      <c r="K883" s="582"/>
      <c r="L883" s="582"/>
    </row>
    <row r="884" customHeight="1" spans="11:12">
      <c r="K884" s="582"/>
      <c r="L884" s="582"/>
    </row>
    <row r="885" customHeight="1" spans="11:12">
      <c r="K885" s="582"/>
      <c r="L885" s="582"/>
    </row>
    <row r="886" customHeight="1" spans="11:12">
      <c r="K886" s="582"/>
      <c r="L886" s="582"/>
    </row>
    <row r="887" customHeight="1" spans="11:12">
      <c r="K887" s="582"/>
      <c r="L887" s="582"/>
    </row>
    <row r="888" customHeight="1" spans="11:12">
      <c r="K888" s="582"/>
      <c r="L888" s="582"/>
    </row>
    <row r="889" customHeight="1" spans="11:12">
      <c r="K889" s="582"/>
      <c r="L889" s="582"/>
    </row>
    <row r="890" customHeight="1" spans="11:12">
      <c r="K890" s="582"/>
      <c r="L890" s="582"/>
    </row>
    <row r="891" customHeight="1" spans="11:12">
      <c r="K891" s="582"/>
      <c r="L891" s="582"/>
    </row>
    <row r="892" customHeight="1" spans="11:12">
      <c r="K892" s="582"/>
      <c r="L892" s="582"/>
    </row>
    <row r="893" customHeight="1" spans="11:12">
      <c r="K893" s="582"/>
      <c r="L893" s="582"/>
    </row>
    <row r="894" customHeight="1" spans="11:12">
      <c r="K894" s="582"/>
      <c r="L894" s="582"/>
    </row>
    <row r="895" customHeight="1" spans="11:12">
      <c r="K895" s="582"/>
      <c r="L895" s="582"/>
    </row>
    <row r="896" customHeight="1" spans="11:12">
      <c r="K896" s="582"/>
      <c r="L896" s="582"/>
    </row>
    <row r="897" customHeight="1" spans="11:12">
      <c r="K897" s="582"/>
      <c r="L897" s="582"/>
    </row>
    <row r="898" customHeight="1" spans="11:12">
      <c r="K898" s="582"/>
      <c r="L898" s="582"/>
    </row>
    <row r="899" customHeight="1" spans="11:12">
      <c r="K899" s="582"/>
      <c r="L899" s="582"/>
    </row>
    <row r="900" customHeight="1" spans="11:12">
      <c r="K900" s="582"/>
      <c r="L900" s="582"/>
    </row>
    <row r="901" customHeight="1" spans="11:12">
      <c r="K901" s="582"/>
      <c r="L901" s="582"/>
    </row>
    <row r="902" customHeight="1" spans="11:12">
      <c r="K902" s="582"/>
      <c r="L902" s="582"/>
    </row>
    <row r="903" customHeight="1" spans="11:12">
      <c r="K903" s="582"/>
      <c r="L903" s="582"/>
    </row>
    <row r="904" customHeight="1" spans="11:12">
      <c r="K904" s="582"/>
      <c r="L904" s="582"/>
    </row>
    <row r="905" customHeight="1" spans="11:12">
      <c r="K905" s="582"/>
      <c r="L905" s="582"/>
    </row>
    <row r="906" customHeight="1" spans="11:12">
      <c r="K906" s="582"/>
      <c r="L906" s="582"/>
    </row>
    <row r="907" customHeight="1" spans="11:12">
      <c r="K907" s="582"/>
      <c r="L907" s="582"/>
    </row>
    <row r="908" customHeight="1" spans="11:12">
      <c r="K908" s="582"/>
      <c r="L908" s="582"/>
    </row>
    <row r="909" customHeight="1" spans="11:12">
      <c r="K909" s="582"/>
      <c r="L909" s="582"/>
    </row>
    <row r="910" customHeight="1" spans="11:12">
      <c r="K910" s="582"/>
      <c r="L910" s="582"/>
    </row>
    <row r="911" customHeight="1" spans="11:12">
      <c r="K911" s="582"/>
      <c r="L911" s="582"/>
    </row>
    <row r="912" customHeight="1" spans="11:12">
      <c r="K912" s="582"/>
      <c r="L912" s="582"/>
    </row>
    <row r="913" customHeight="1" spans="11:12">
      <c r="K913" s="582"/>
      <c r="L913" s="582"/>
    </row>
    <row r="914" customHeight="1" spans="11:12">
      <c r="K914" s="582"/>
      <c r="L914" s="582"/>
    </row>
    <row r="915" customHeight="1" spans="11:12">
      <c r="K915" s="582"/>
      <c r="L915" s="582"/>
    </row>
    <row r="916" customHeight="1" spans="11:12">
      <c r="K916" s="582"/>
      <c r="L916" s="582"/>
    </row>
    <row r="917" customHeight="1" spans="11:12">
      <c r="K917" s="582"/>
      <c r="L917" s="582"/>
    </row>
    <row r="918" customHeight="1" spans="11:12">
      <c r="K918" s="582"/>
      <c r="L918" s="582"/>
    </row>
    <row r="919" customHeight="1" spans="11:12">
      <c r="K919" s="582"/>
      <c r="L919" s="582"/>
    </row>
    <row r="920" customHeight="1" spans="11:12">
      <c r="K920" s="582"/>
      <c r="L920" s="582"/>
    </row>
    <row r="921" customHeight="1" spans="11:12">
      <c r="K921" s="582"/>
      <c r="L921" s="582"/>
    </row>
    <row r="922" customHeight="1" spans="11:12">
      <c r="K922" s="582"/>
      <c r="L922" s="582"/>
    </row>
    <row r="923" customHeight="1" spans="11:12">
      <c r="K923" s="582"/>
      <c r="L923" s="582"/>
    </row>
    <row r="924" customHeight="1" spans="11:12">
      <c r="K924" s="582"/>
      <c r="L924" s="582"/>
    </row>
    <row r="925" customHeight="1" spans="11:12">
      <c r="K925" s="582"/>
      <c r="L925" s="582"/>
    </row>
    <row r="926" customHeight="1" spans="11:12">
      <c r="K926" s="582"/>
      <c r="L926" s="582"/>
    </row>
    <row r="927" customHeight="1" spans="11:12">
      <c r="K927" s="582"/>
      <c r="L927" s="582"/>
    </row>
    <row r="928" customHeight="1" spans="11:12">
      <c r="K928" s="582"/>
      <c r="L928" s="582"/>
    </row>
    <row r="929" customHeight="1" spans="11:12">
      <c r="K929" s="582"/>
      <c r="L929" s="582"/>
    </row>
    <row r="930" customHeight="1" spans="11:12">
      <c r="K930" s="582"/>
      <c r="L930" s="582"/>
    </row>
    <row r="931" customHeight="1" spans="11:12">
      <c r="K931" s="582"/>
      <c r="L931" s="582"/>
    </row>
    <row r="932" customHeight="1" spans="11:12">
      <c r="K932" s="582"/>
      <c r="L932" s="582"/>
    </row>
    <row r="933" customHeight="1" spans="11:12">
      <c r="K933" s="582"/>
      <c r="L933" s="582"/>
    </row>
    <row r="934" customHeight="1" spans="11:12">
      <c r="K934" s="582"/>
      <c r="L934" s="582"/>
    </row>
    <row r="935" customHeight="1" spans="11:12">
      <c r="K935" s="582"/>
      <c r="L935" s="582"/>
    </row>
    <row r="936" customHeight="1" spans="11:12">
      <c r="K936" s="582"/>
      <c r="L936" s="582"/>
    </row>
    <row r="937" customHeight="1" spans="11:12">
      <c r="K937" s="582"/>
      <c r="L937" s="582"/>
    </row>
    <row r="938" customHeight="1" spans="11:12">
      <c r="K938" s="582"/>
      <c r="L938" s="582"/>
    </row>
    <row r="939" customHeight="1" spans="11:12">
      <c r="K939" s="582"/>
      <c r="L939" s="582"/>
    </row>
    <row r="940" customHeight="1" spans="11:12">
      <c r="K940" s="582"/>
      <c r="L940" s="582"/>
    </row>
    <row r="941" customHeight="1" spans="11:12">
      <c r="K941" s="582"/>
      <c r="L941" s="582"/>
    </row>
    <row r="942" customHeight="1" spans="11:12">
      <c r="K942" s="582"/>
      <c r="L942" s="582"/>
    </row>
    <row r="943" customHeight="1" spans="11:12">
      <c r="K943" s="582"/>
      <c r="L943" s="582"/>
    </row>
    <row r="944" customHeight="1" spans="11:12">
      <c r="K944" s="582"/>
      <c r="L944" s="582"/>
    </row>
    <row r="945" customHeight="1" spans="11:12">
      <c r="K945" s="582"/>
      <c r="L945" s="582"/>
    </row>
    <row r="946" customHeight="1" spans="11:12">
      <c r="K946" s="582"/>
      <c r="L946" s="582"/>
    </row>
    <row r="947" customHeight="1" spans="11:12">
      <c r="K947" s="582"/>
      <c r="L947" s="582"/>
    </row>
    <row r="948" customHeight="1" spans="11:12">
      <c r="K948" s="582"/>
      <c r="L948" s="582"/>
    </row>
    <row r="949" customHeight="1" spans="11:12">
      <c r="K949" s="582"/>
      <c r="L949" s="582"/>
    </row>
    <row r="950" customHeight="1" spans="11:12">
      <c r="K950" s="582"/>
      <c r="L950" s="582"/>
    </row>
    <row r="951" customHeight="1" spans="11:12">
      <c r="K951" s="582"/>
      <c r="L951" s="582"/>
    </row>
    <row r="952" customHeight="1" spans="11:12">
      <c r="K952" s="582"/>
      <c r="L952" s="582"/>
    </row>
    <row r="953" customHeight="1" spans="11:12">
      <c r="K953" s="582"/>
      <c r="L953" s="582"/>
    </row>
    <row r="954" customHeight="1" spans="11:12">
      <c r="K954" s="582"/>
      <c r="L954" s="582"/>
    </row>
    <row r="955" customHeight="1" spans="11:12">
      <c r="K955" s="582"/>
      <c r="L955" s="582"/>
    </row>
    <row r="956" customHeight="1" spans="11:12">
      <c r="K956" s="582"/>
      <c r="L956" s="582"/>
    </row>
    <row r="957" customHeight="1" spans="11:12">
      <c r="K957" s="582"/>
      <c r="L957" s="582"/>
    </row>
    <row r="958" customHeight="1" spans="11:12">
      <c r="K958" s="582"/>
      <c r="L958" s="582"/>
    </row>
    <row r="959" customHeight="1" spans="11:12">
      <c r="K959" s="582"/>
      <c r="L959" s="582"/>
    </row>
    <row r="960" customHeight="1" spans="11:12">
      <c r="K960" s="582"/>
      <c r="L960" s="582"/>
    </row>
    <row r="961" customHeight="1" spans="11:12">
      <c r="K961" s="582"/>
      <c r="L961" s="582"/>
    </row>
    <row r="962" customHeight="1" spans="11:12">
      <c r="K962" s="582"/>
      <c r="L962" s="582"/>
    </row>
    <row r="963" customHeight="1" spans="11:12">
      <c r="K963" s="582"/>
      <c r="L963" s="582"/>
    </row>
    <row r="964" customHeight="1" spans="11:12">
      <c r="K964" s="582"/>
      <c r="L964" s="582"/>
    </row>
    <row r="965" customHeight="1" spans="11:12">
      <c r="K965" s="582"/>
      <c r="L965" s="582"/>
    </row>
    <row r="966" customHeight="1" spans="11:12">
      <c r="K966" s="582"/>
      <c r="L966" s="582"/>
    </row>
    <row r="967" customHeight="1" spans="11:12">
      <c r="K967" s="582"/>
      <c r="L967" s="582"/>
    </row>
    <row r="968" customHeight="1" spans="11:12">
      <c r="K968" s="582"/>
      <c r="L968" s="582"/>
    </row>
    <row r="969" customHeight="1" spans="11:12">
      <c r="K969" s="582"/>
      <c r="L969" s="582"/>
    </row>
    <row r="970" customHeight="1" spans="11:12">
      <c r="K970" s="582"/>
      <c r="L970" s="582"/>
    </row>
    <row r="971" customHeight="1" spans="11:12">
      <c r="K971" s="582"/>
      <c r="L971" s="582"/>
    </row>
    <row r="972" customHeight="1" spans="11:12">
      <c r="K972" s="582"/>
      <c r="L972" s="582"/>
    </row>
    <row r="973" customHeight="1" spans="11:12">
      <c r="K973" s="582"/>
      <c r="L973" s="582"/>
    </row>
    <row r="974" customHeight="1" spans="11:12">
      <c r="K974" s="582"/>
      <c r="L974" s="582"/>
    </row>
    <row r="975" customHeight="1" spans="11:12">
      <c r="K975" s="582"/>
      <c r="L975" s="582"/>
    </row>
    <row r="976" customHeight="1" spans="11:12">
      <c r="K976" s="582"/>
      <c r="L976" s="582"/>
    </row>
    <row r="977" customHeight="1" spans="11:12">
      <c r="K977" s="582"/>
      <c r="L977" s="582"/>
    </row>
    <row r="978" customHeight="1" spans="11:12">
      <c r="K978" s="582"/>
      <c r="L978" s="582"/>
    </row>
    <row r="979" customHeight="1" spans="11:12">
      <c r="K979" s="582"/>
      <c r="L979" s="582"/>
    </row>
    <row r="980" customHeight="1" spans="11:12">
      <c r="K980" s="582"/>
      <c r="L980" s="582"/>
    </row>
    <row r="981" customHeight="1" spans="11:12">
      <c r="K981" s="582"/>
      <c r="L981" s="582"/>
    </row>
    <row r="982" customHeight="1" spans="11:12">
      <c r="K982" s="582"/>
      <c r="L982" s="582"/>
    </row>
    <row r="983" customHeight="1" spans="11:12">
      <c r="K983" s="582"/>
      <c r="L983" s="582"/>
    </row>
    <row r="984" customHeight="1" spans="11:12">
      <c r="K984" s="582"/>
      <c r="L984" s="582"/>
    </row>
    <row r="985" customHeight="1" spans="11:12">
      <c r="K985" s="582"/>
      <c r="L985" s="582"/>
    </row>
    <row r="986" customHeight="1" spans="11:12">
      <c r="K986" s="582"/>
      <c r="L986" s="582"/>
    </row>
    <row r="987" customHeight="1" spans="11:12">
      <c r="K987" s="582"/>
      <c r="L987" s="582"/>
    </row>
    <row r="988" customHeight="1" spans="11:12">
      <c r="K988" s="582"/>
      <c r="L988" s="582"/>
    </row>
    <row r="989" customHeight="1" spans="11:12">
      <c r="K989" s="582"/>
      <c r="L989" s="582"/>
    </row>
    <row r="990" customHeight="1" spans="11:12">
      <c r="K990" s="582"/>
      <c r="L990" s="582"/>
    </row>
    <row r="991" customHeight="1" spans="11:12">
      <c r="K991" s="582"/>
      <c r="L991" s="582"/>
    </row>
    <row r="992" customHeight="1" spans="11:12">
      <c r="K992" s="582"/>
      <c r="L992" s="582"/>
    </row>
    <row r="993" customHeight="1" spans="11:12">
      <c r="K993" s="582"/>
      <c r="L993" s="582"/>
    </row>
    <row r="994" customHeight="1" spans="11:12">
      <c r="K994" s="582"/>
      <c r="L994" s="582"/>
    </row>
    <row r="995" customHeight="1" spans="11:12">
      <c r="K995" s="582"/>
      <c r="L995" s="582"/>
    </row>
    <row r="996" customHeight="1" spans="11:12">
      <c r="K996" s="582"/>
      <c r="L996" s="582"/>
    </row>
    <row r="997" customHeight="1" spans="11:12">
      <c r="K997" s="582"/>
      <c r="L997" s="582"/>
    </row>
    <row r="998" customHeight="1" spans="11:12">
      <c r="K998" s="582"/>
      <c r="L998" s="582"/>
    </row>
    <row r="999" customHeight="1" spans="11:12">
      <c r="K999" s="582"/>
      <c r="L999" s="582"/>
    </row>
    <row r="1000" customHeight="1" spans="11:12">
      <c r="K1000" s="582"/>
      <c r="L1000" s="582"/>
    </row>
    <row r="1001" customHeight="1" spans="11:12">
      <c r="K1001" s="582"/>
      <c r="L1001" s="582"/>
    </row>
    <row r="1002" customHeight="1" spans="11:12">
      <c r="K1002" s="582"/>
      <c r="L1002" s="582"/>
    </row>
    <row r="1003" customHeight="1" spans="11:12">
      <c r="K1003" s="582"/>
      <c r="L1003" s="582"/>
    </row>
    <row r="1004" customHeight="1" spans="11:12">
      <c r="K1004" s="582"/>
      <c r="L1004" s="582"/>
    </row>
    <row r="1005" customHeight="1" spans="11:12">
      <c r="K1005" s="582"/>
      <c r="L1005" s="582"/>
    </row>
    <row r="1006" customHeight="1" spans="11:12">
      <c r="K1006" s="582"/>
      <c r="L1006" s="582"/>
    </row>
    <row r="1007" customHeight="1" spans="11:12">
      <c r="K1007" s="582"/>
      <c r="L1007" s="582"/>
    </row>
    <row r="1008" customHeight="1" spans="11:12">
      <c r="K1008" s="582"/>
      <c r="L1008" s="582"/>
    </row>
    <row r="1009" customHeight="1" spans="11:12">
      <c r="K1009" s="582"/>
      <c r="L1009" s="582"/>
    </row>
    <row r="1010" customHeight="1" spans="11:12">
      <c r="K1010" s="582"/>
      <c r="L1010" s="582"/>
    </row>
    <row r="1011" customHeight="1" spans="11:12">
      <c r="K1011" s="582"/>
      <c r="L1011" s="582"/>
    </row>
    <row r="1012" customHeight="1" spans="11:12">
      <c r="K1012" s="582"/>
      <c r="L1012" s="582"/>
    </row>
    <row r="1013" customHeight="1" spans="11:12">
      <c r="K1013" s="582"/>
      <c r="L1013" s="582"/>
    </row>
    <row r="1014" customHeight="1" spans="11:12">
      <c r="K1014" s="582"/>
      <c r="L1014" s="582"/>
    </row>
    <row r="1015" customHeight="1" spans="11:12">
      <c r="K1015" s="582"/>
      <c r="L1015" s="582"/>
    </row>
    <row r="1016" customHeight="1" spans="11:12">
      <c r="K1016" s="582"/>
      <c r="L1016" s="582"/>
    </row>
    <row r="1017" customHeight="1" spans="11:12">
      <c r="K1017" s="582"/>
      <c r="L1017" s="582"/>
    </row>
    <row r="1018" customHeight="1" spans="11:12">
      <c r="K1018" s="582"/>
      <c r="L1018" s="582"/>
    </row>
    <row r="1019" customHeight="1" spans="11:12">
      <c r="K1019" s="582"/>
      <c r="L1019" s="582"/>
    </row>
    <row r="1020" customHeight="1" spans="11:12">
      <c r="K1020" s="582"/>
      <c r="L1020" s="582"/>
    </row>
    <row r="1021" customHeight="1" spans="11:12">
      <c r="K1021" s="582"/>
      <c r="L1021" s="582"/>
    </row>
    <row r="1022" customHeight="1" spans="11:12">
      <c r="K1022" s="582"/>
      <c r="L1022" s="582"/>
    </row>
    <row r="1023" customHeight="1" spans="11:12">
      <c r="K1023" s="582"/>
      <c r="L1023" s="582"/>
    </row>
    <row r="1024" customHeight="1" spans="11:12">
      <c r="K1024" s="582"/>
      <c r="L1024" s="582"/>
    </row>
    <row r="1025" customHeight="1" spans="11:12">
      <c r="K1025" s="582"/>
      <c r="L1025" s="582"/>
    </row>
    <row r="1026" customHeight="1" spans="11:12">
      <c r="K1026" s="582"/>
      <c r="L1026" s="582"/>
    </row>
    <row r="1027" customHeight="1" spans="11:12">
      <c r="K1027" s="582"/>
      <c r="L1027" s="582"/>
    </row>
    <row r="1028" customHeight="1" spans="11:12">
      <c r="K1028" s="582"/>
      <c r="L1028" s="582"/>
    </row>
    <row r="1029" customHeight="1" spans="11:12">
      <c r="K1029" s="582"/>
      <c r="L1029" s="582"/>
    </row>
    <row r="1030" customHeight="1" spans="11:12">
      <c r="K1030" s="582"/>
      <c r="L1030" s="582"/>
    </row>
    <row r="1031" customHeight="1" spans="11:12">
      <c r="K1031" s="582"/>
      <c r="L1031" s="582"/>
    </row>
    <row r="1032" customHeight="1" spans="11:12">
      <c r="K1032" s="582"/>
      <c r="L1032" s="582"/>
    </row>
    <row r="1033" customHeight="1" spans="11:12">
      <c r="K1033" s="582"/>
      <c r="L1033" s="582"/>
    </row>
    <row r="1034" customHeight="1" spans="11:12">
      <c r="K1034" s="582"/>
      <c r="L1034" s="582"/>
    </row>
    <row r="1035" customHeight="1" spans="11:12">
      <c r="K1035" s="582"/>
      <c r="L1035" s="582"/>
    </row>
    <row r="1036" customHeight="1" spans="11:12">
      <c r="K1036" s="582"/>
      <c r="L1036" s="582"/>
    </row>
    <row r="1037" customHeight="1" spans="11:12">
      <c r="K1037" s="582"/>
      <c r="L1037" s="582"/>
    </row>
    <row r="1038" customHeight="1" spans="11:12">
      <c r="K1038" s="582"/>
      <c r="L1038" s="582"/>
    </row>
    <row r="1039" customHeight="1" spans="11:12">
      <c r="K1039" s="582"/>
      <c r="L1039" s="582"/>
    </row>
    <row r="1040" customHeight="1" spans="11:12">
      <c r="K1040" s="582"/>
      <c r="L1040" s="582"/>
    </row>
    <row r="1041" customHeight="1" spans="11:12">
      <c r="K1041" s="582"/>
      <c r="L1041" s="582"/>
    </row>
    <row r="1042" customHeight="1" spans="11:12">
      <c r="K1042" s="582"/>
      <c r="L1042" s="582"/>
    </row>
    <row r="1043" customHeight="1" spans="11:12">
      <c r="K1043" s="582"/>
      <c r="L1043" s="582"/>
    </row>
    <row r="1044" customHeight="1" spans="11:12">
      <c r="K1044" s="582"/>
      <c r="L1044" s="582"/>
    </row>
    <row r="1045" customHeight="1" spans="11:12">
      <c r="K1045" s="582"/>
      <c r="L1045" s="582"/>
    </row>
    <row r="1046" customHeight="1" spans="11:12">
      <c r="K1046" s="582"/>
      <c r="L1046" s="582"/>
    </row>
    <row r="1047" customHeight="1" spans="11:12">
      <c r="K1047" s="582"/>
      <c r="L1047" s="582"/>
    </row>
    <row r="1048" customHeight="1" spans="11:12">
      <c r="K1048" s="582"/>
      <c r="L1048" s="582"/>
    </row>
    <row r="1049" customHeight="1" spans="11:12">
      <c r="K1049" s="582"/>
      <c r="L1049" s="582"/>
    </row>
    <row r="1050" customHeight="1" spans="11:12">
      <c r="K1050" s="582"/>
      <c r="L1050" s="582"/>
    </row>
    <row r="1051" customHeight="1" spans="11:12">
      <c r="K1051" s="582"/>
      <c r="L1051" s="582"/>
    </row>
    <row r="1052" customHeight="1" spans="11:12">
      <c r="K1052" s="582"/>
      <c r="L1052" s="582"/>
    </row>
    <row r="1053" customHeight="1" spans="11:12">
      <c r="K1053" s="582"/>
      <c r="L1053" s="582"/>
    </row>
    <row r="1054" customHeight="1" spans="11:12">
      <c r="K1054" s="582"/>
      <c r="L1054" s="582"/>
    </row>
    <row r="1055" customHeight="1" spans="11:12">
      <c r="K1055" s="582"/>
      <c r="L1055" s="582"/>
    </row>
    <row r="1056" customHeight="1" spans="11:12">
      <c r="K1056" s="582"/>
      <c r="L1056" s="582"/>
    </row>
    <row r="1057" customHeight="1" spans="11:12">
      <c r="K1057" s="582"/>
      <c r="L1057" s="582"/>
    </row>
    <row r="1058" customHeight="1" spans="11:12">
      <c r="K1058" s="582"/>
      <c r="L1058" s="582"/>
    </row>
    <row r="1059" customHeight="1" spans="11:12">
      <c r="K1059" s="582"/>
      <c r="L1059" s="582"/>
    </row>
    <row r="1060" customHeight="1" spans="11:12">
      <c r="K1060" s="582"/>
      <c r="L1060" s="582"/>
    </row>
    <row r="1061" customHeight="1" spans="11:12">
      <c r="K1061" s="582"/>
      <c r="L1061" s="582"/>
    </row>
    <row r="1062" customHeight="1" spans="11:12">
      <c r="K1062" s="582"/>
      <c r="L1062" s="582"/>
    </row>
    <row r="1063" customHeight="1" spans="11:12">
      <c r="K1063" s="582"/>
      <c r="L1063" s="582"/>
    </row>
    <row r="1064" customHeight="1" spans="11:12">
      <c r="K1064" s="582"/>
      <c r="L1064" s="582"/>
    </row>
    <row r="1065" customHeight="1" spans="11:12">
      <c r="K1065" s="582"/>
      <c r="L1065" s="582"/>
    </row>
    <row r="1066" customHeight="1" spans="11:12">
      <c r="K1066" s="582"/>
      <c r="L1066" s="582"/>
    </row>
    <row r="1067" customHeight="1" spans="11:12">
      <c r="K1067" s="582"/>
      <c r="L1067" s="582"/>
    </row>
    <row r="1068" customHeight="1" spans="11:12">
      <c r="K1068" s="582"/>
      <c r="L1068" s="582"/>
    </row>
    <row r="1069" customHeight="1" spans="11:12">
      <c r="K1069" s="582"/>
      <c r="L1069" s="582"/>
    </row>
    <row r="1070" customHeight="1" spans="11:12">
      <c r="K1070" s="582"/>
      <c r="L1070" s="582"/>
    </row>
    <row r="1071" customHeight="1" spans="11:12">
      <c r="K1071" s="582"/>
      <c r="L1071" s="582"/>
    </row>
    <row r="1072" customHeight="1" spans="11:12">
      <c r="K1072" s="582"/>
      <c r="L1072" s="582"/>
    </row>
    <row r="1073" customHeight="1" spans="11:12">
      <c r="K1073" s="582"/>
      <c r="L1073" s="582"/>
    </row>
    <row r="1074" customHeight="1" spans="11:12">
      <c r="K1074" s="582"/>
      <c r="L1074" s="582"/>
    </row>
    <row r="1075" customHeight="1" spans="11:12">
      <c r="K1075" s="582"/>
      <c r="L1075" s="582"/>
    </row>
    <row r="1076" customHeight="1" spans="11:12">
      <c r="K1076" s="582"/>
      <c r="L1076" s="582"/>
    </row>
    <row r="1077" customHeight="1" spans="11:12">
      <c r="K1077" s="582"/>
      <c r="L1077" s="582"/>
    </row>
    <row r="1078" customHeight="1" spans="11:12">
      <c r="K1078" s="582"/>
      <c r="L1078" s="582"/>
    </row>
    <row r="1079" customHeight="1" spans="11:12">
      <c r="K1079" s="582"/>
      <c r="L1079" s="582"/>
    </row>
    <row r="1080" customHeight="1" spans="11:12">
      <c r="K1080" s="582"/>
      <c r="L1080" s="582"/>
    </row>
    <row r="1081" customHeight="1" spans="11:12">
      <c r="K1081" s="582"/>
      <c r="L1081" s="582"/>
    </row>
    <row r="1082" customHeight="1" spans="11:12">
      <c r="K1082" s="582"/>
      <c r="L1082" s="582"/>
    </row>
    <row r="1083" customHeight="1" spans="11:12">
      <c r="K1083" s="582"/>
      <c r="L1083" s="582"/>
    </row>
    <row r="1084" customHeight="1" spans="11:12">
      <c r="K1084" s="582"/>
      <c r="L1084" s="582"/>
    </row>
    <row r="1085" customHeight="1" spans="11:12">
      <c r="K1085" s="582"/>
      <c r="L1085" s="582"/>
    </row>
    <row r="1086" customHeight="1" spans="11:12">
      <c r="K1086" s="582"/>
      <c r="L1086" s="582"/>
    </row>
    <row r="1087" customHeight="1" spans="11:12">
      <c r="K1087" s="582"/>
      <c r="L1087" s="582"/>
    </row>
    <row r="1088" customHeight="1" spans="11:12">
      <c r="K1088" s="582"/>
      <c r="L1088" s="582"/>
    </row>
    <row r="1089" customHeight="1" spans="11:12">
      <c r="K1089" s="582"/>
      <c r="L1089" s="582"/>
    </row>
    <row r="1090" customHeight="1" spans="11:12">
      <c r="K1090" s="582"/>
      <c r="L1090" s="582"/>
    </row>
    <row r="1091" customHeight="1" spans="11:12">
      <c r="K1091" s="582"/>
      <c r="L1091" s="582"/>
    </row>
    <row r="1092" customHeight="1" spans="11:12">
      <c r="K1092" s="582"/>
      <c r="L1092" s="582"/>
    </row>
    <row r="1093" customHeight="1" spans="11:12">
      <c r="K1093" s="582"/>
      <c r="L1093" s="582"/>
    </row>
    <row r="1094" customHeight="1" spans="11:12">
      <c r="K1094" s="582"/>
      <c r="L1094" s="582"/>
    </row>
    <row r="1095" customHeight="1" spans="11:12">
      <c r="K1095" s="582"/>
      <c r="L1095" s="582"/>
    </row>
    <row r="1096" customHeight="1" spans="11:12">
      <c r="K1096" s="582"/>
      <c r="L1096" s="582"/>
    </row>
    <row r="1097" customHeight="1" spans="11:12">
      <c r="K1097" s="582"/>
      <c r="L1097" s="582"/>
    </row>
    <row r="1098" customHeight="1" spans="11:12">
      <c r="K1098" s="582"/>
      <c r="L1098" s="582"/>
    </row>
    <row r="1099" customHeight="1" spans="11:12">
      <c r="K1099" s="582"/>
      <c r="L1099" s="582"/>
    </row>
    <row r="1100" customHeight="1" spans="11:12">
      <c r="K1100" s="582"/>
      <c r="L1100" s="582"/>
    </row>
    <row r="1101" customHeight="1" spans="11:12">
      <c r="K1101" s="582"/>
      <c r="L1101" s="582"/>
    </row>
    <row r="1102" customHeight="1" spans="11:12">
      <c r="K1102" s="582"/>
      <c r="L1102" s="582"/>
    </row>
    <row r="1103" customHeight="1" spans="11:12">
      <c r="K1103" s="582"/>
      <c r="L1103" s="582"/>
    </row>
    <row r="1104" customHeight="1" spans="11:12">
      <c r="K1104" s="582"/>
      <c r="L1104" s="582"/>
    </row>
    <row r="1105" customHeight="1" spans="11:12">
      <c r="K1105" s="582"/>
      <c r="L1105" s="582"/>
    </row>
    <row r="1106" customHeight="1" spans="11:12">
      <c r="K1106" s="582"/>
      <c r="L1106" s="582"/>
    </row>
    <row r="1107" customHeight="1" spans="11:12">
      <c r="K1107" s="582"/>
      <c r="L1107" s="582"/>
    </row>
    <row r="1108" customHeight="1" spans="11:12">
      <c r="K1108" s="582"/>
      <c r="L1108" s="582"/>
    </row>
    <row r="1109" customHeight="1" spans="11:12">
      <c r="K1109" s="582"/>
      <c r="L1109" s="582"/>
    </row>
    <row r="1110" customHeight="1" spans="11:12">
      <c r="K1110" s="582"/>
      <c r="L1110" s="582"/>
    </row>
    <row r="1111" customHeight="1" spans="11:12">
      <c r="K1111" s="582"/>
      <c r="L1111" s="582"/>
    </row>
    <row r="1112" customHeight="1" spans="11:12">
      <c r="K1112" s="582"/>
      <c r="L1112" s="582"/>
    </row>
    <row r="1113" customHeight="1" spans="11:12">
      <c r="K1113" s="582"/>
      <c r="L1113" s="582"/>
    </row>
    <row r="1114" customHeight="1" spans="11:12">
      <c r="K1114" s="582"/>
      <c r="L1114" s="582"/>
    </row>
    <row r="1115" customHeight="1" spans="11:12">
      <c r="K1115" s="582"/>
      <c r="L1115" s="582"/>
    </row>
    <row r="1116" customHeight="1" spans="11:12">
      <c r="K1116" s="582"/>
      <c r="L1116" s="582"/>
    </row>
    <row r="1117" customHeight="1" spans="11:12">
      <c r="K1117" s="582"/>
      <c r="L1117" s="582"/>
    </row>
    <row r="1118" customHeight="1" spans="11:12">
      <c r="K1118" s="582"/>
      <c r="L1118" s="582"/>
    </row>
    <row r="1119" customHeight="1" spans="11:12">
      <c r="K1119" s="582"/>
      <c r="L1119" s="582"/>
    </row>
    <row r="1120" customHeight="1" spans="11:12">
      <c r="K1120" s="582"/>
      <c r="L1120" s="582"/>
    </row>
    <row r="1121" customHeight="1" spans="11:12">
      <c r="K1121" s="582"/>
      <c r="L1121" s="582"/>
    </row>
    <row r="1122" customHeight="1" spans="11:12">
      <c r="K1122" s="582"/>
      <c r="L1122" s="582"/>
    </row>
    <row r="1123" customHeight="1" spans="11:12">
      <c r="K1123" s="582"/>
      <c r="L1123" s="582"/>
    </row>
    <row r="1124" customHeight="1" spans="11:12">
      <c r="K1124" s="582"/>
      <c r="L1124" s="582"/>
    </row>
    <row r="1125" customHeight="1" spans="11:12">
      <c r="K1125" s="582"/>
      <c r="L1125" s="582"/>
    </row>
    <row r="1126" customHeight="1" spans="11:12">
      <c r="K1126" s="582"/>
      <c r="L1126" s="582"/>
    </row>
    <row r="1127" customHeight="1" spans="11:12">
      <c r="K1127" s="582"/>
      <c r="L1127" s="582"/>
    </row>
    <row r="1128" customHeight="1" spans="11:12">
      <c r="K1128" s="582"/>
      <c r="L1128" s="582"/>
    </row>
    <row r="1129" customHeight="1" spans="11:12">
      <c r="K1129" s="582"/>
      <c r="L1129" s="582"/>
    </row>
    <row r="1130" customHeight="1" spans="11:12">
      <c r="K1130" s="582"/>
      <c r="L1130" s="582"/>
    </row>
    <row r="1131" customHeight="1" spans="11:12">
      <c r="K1131" s="582"/>
      <c r="L1131" s="582"/>
    </row>
    <row r="1132" customHeight="1" spans="11:12">
      <c r="K1132" s="582"/>
      <c r="L1132" s="582"/>
    </row>
    <row r="1133" customHeight="1" spans="11:12">
      <c r="K1133" s="582"/>
      <c r="L1133" s="582"/>
    </row>
    <row r="1134" customHeight="1" spans="11:12">
      <c r="K1134" s="582"/>
      <c r="L1134" s="582"/>
    </row>
    <row r="1135" customHeight="1" spans="11:12">
      <c r="K1135" s="582"/>
      <c r="L1135" s="582"/>
    </row>
    <row r="1136" customHeight="1" spans="11:12">
      <c r="K1136" s="582"/>
      <c r="L1136" s="582"/>
    </row>
    <row r="1137" customHeight="1" spans="11:12">
      <c r="K1137" s="582"/>
      <c r="L1137" s="582"/>
    </row>
    <row r="1138" customHeight="1" spans="11:12">
      <c r="K1138" s="582"/>
      <c r="L1138" s="582"/>
    </row>
    <row r="1139" customHeight="1" spans="11:12">
      <c r="K1139" s="582"/>
      <c r="L1139" s="582"/>
    </row>
    <row r="1140" customHeight="1" spans="11:12">
      <c r="K1140" s="582"/>
      <c r="L1140" s="582"/>
    </row>
    <row r="1141" customHeight="1" spans="11:12">
      <c r="K1141" s="582"/>
      <c r="L1141" s="582"/>
    </row>
    <row r="1142" customHeight="1" spans="11:12">
      <c r="K1142" s="582"/>
      <c r="L1142" s="582"/>
    </row>
    <row r="1143" customHeight="1" spans="11:12">
      <c r="K1143" s="582"/>
      <c r="L1143" s="582"/>
    </row>
    <row r="1144" customHeight="1" spans="11:12">
      <c r="K1144" s="582"/>
      <c r="L1144" s="582"/>
    </row>
    <row r="1145" customHeight="1" spans="11:12">
      <c r="K1145" s="582"/>
      <c r="L1145" s="582"/>
    </row>
    <row r="1146" customHeight="1" spans="11:12">
      <c r="K1146" s="582"/>
      <c r="L1146" s="582"/>
    </row>
    <row r="1147" customHeight="1" spans="11:12">
      <c r="K1147" s="582"/>
      <c r="L1147" s="582"/>
    </row>
    <row r="1148" customHeight="1" spans="11:12">
      <c r="K1148" s="582"/>
      <c r="L1148" s="582"/>
    </row>
    <row r="1149" customHeight="1" spans="11:12">
      <c r="K1149" s="582"/>
      <c r="L1149" s="582"/>
    </row>
    <row r="1150" customHeight="1" spans="11:12">
      <c r="K1150" s="582"/>
      <c r="L1150" s="582"/>
    </row>
    <row r="1151" customHeight="1" spans="11:12">
      <c r="K1151" s="582"/>
      <c r="L1151" s="582"/>
    </row>
    <row r="1152" customHeight="1" spans="11:12">
      <c r="K1152" s="582"/>
      <c r="L1152" s="582"/>
    </row>
    <row r="1153" customHeight="1" spans="11:12">
      <c r="K1153" s="582"/>
      <c r="L1153" s="582"/>
    </row>
    <row r="1154" customHeight="1" spans="11:12">
      <c r="K1154" s="582"/>
      <c r="L1154" s="582"/>
    </row>
    <row r="1155" customHeight="1" spans="11:12">
      <c r="K1155" s="582"/>
      <c r="L1155" s="582"/>
    </row>
    <row r="1156" customHeight="1" spans="11:12">
      <c r="K1156" s="582"/>
      <c r="L1156" s="582"/>
    </row>
    <row r="1157" customHeight="1" spans="11:12">
      <c r="K1157" s="582"/>
      <c r="L1157" s="582"/>
    </row>
    <row r="1158" customHeight="1" spans="11:12">
      <c r="K1158" s="582"/>
      <c r="L1158" s="582"/>
    </row>
    <row r="1159" customHeight="1" spans="11:12">
      <c r="K1159" s="582"/>
      <c r="L1159" s="582"/>
    </row>
    <row r="1160" customHeight="1" spans="11:12">
      <c r="K1160" s="582"/>
      <c r="L1160" s="582"/>
    </row>
    <row r="1161" customHeight="1" spans="11:12">
      <c r="K1161" s="582"/>
      <c r="L1161" s="582"/>
    </row>
    <row r="1162" customHeight="1" spans="11:12">
      <c r="K1162" s="582"/>
      <c r="L1162" s="582"/>
    </row>
    <row r="1163" customHeight="1" spans="11:12">
      <c r="K1163" s="582"/>
      <c r="L1163" s="582"/>
    </row>
    <row r="1164" customHeight="1" spans="11:12">
      <c r="K1164" s="582"/>
      <c r="L1164" s="582"/>
    </row>
    <row r="1165" customHeight="1" spans="11:12">
      <c r="K1165" s="582"/>
      <c r="L1165" s="582"/>
    </row>
    <row r="1166" customHeight="1" spans="11:12">
      <c r="K1166" s="582"/>
      <c r="L1166" s="582"/>
    </row>
    <row r="1167" customHeight="1" spans="11:12">
      <c r="K1167" s="582"/>
      <c r="L1167" s="582"/>
    </row>
    <row r="1168" customHeight="1" spans="11:12">
      <c r="K1168" s="582"/>
      <c r="L1168" s="582"/>
    </row>
    <row r="1169" customHeight="1" spans="11:12">
      <c r="K1169" s="582"/>
      <c r="L1169" s="582"/>
    </row>
    <row r="1170" customHeight="1" spans="11:12">
      <c r="K1170" s="582"/>
      <c r="L1170" s="582"/>
    </row>
    <row r="1171" customHeight="1" spans="11:12">
      <c r="K1171" s="582"/>
      <c r="L1171" s="582"/>
    </row>
    <row r="1172" customHeight="1" spans="11:12">
      <c r="K1172" s="582"/>
      <c r="L1172" s="582"/>
    </row>
    <row r="1173" customHeight="1" spans="11:12">
      <c r="K1173" s="582"/>
      <c r="L1173" s="582"/>
    </row>
    <row r="1174" customHeight="1" spans="11:12">
      <c r="K1174" s="582"/>
      <c r="L1174" s="582"/>
    </row>
    <row r="1175" customHeight="1" spans="11:12">
      <c r="K1175" s="582"/>
      <c r="L1175" s="582"/>
    </row>
    <row r="1176" customHeight="1" spans="11:12">
      <c r="K1176" s="582"/>
      <c r="L1176" s="582"/>
    </row>
    <row r="1177" customHeight="1" spans="11:12">
      <c r="K1177" s="582"/>
      <c r="L1177" s="582"/>
    </row>
    <row r="1178" customHeight="1" spans="11:12">
      <c r="K1178" s="582"/>
      <c r="L1178" s="582"/>
    </row>
    <row r="1179" customHeight="1" spans="11:12">
      <c r="K1179" s="582"/>
      <c r="L1179" s="582"/>
    </row>
    <row r="1180" customHeight="1" spans="11:12">
      <c r="K1180" s="582"/>
      <c r="L1180" s="582"/>
    </row>
    <row r="1181" customHeight="1" spans="11:12">
      <c r="K1181" s="582"/>
      <c r="L1181" s="582"/>
    </row>
    <row r="1182" customHeight="1" spans="11:12">
      <c r="K1182" s="582"/>
      <c r="L1182" s="582"/>
    </row>
    <row r="1183" customHeight="1" spans="11:12">
      <c r="K1183" s="582"/>
      <c r="L1183" s="582"/>
    </row>
    <row r="1184" customHeight="1" spans="11:12">
      <c r="K1184" s="582"/>
      <c r="L1184" s="582"/>
    </row>
    <row r="1185" customHeight="1" spans="11:12">
      <c r="K1185" s="582"/>
      <c r="L1185" s="582"/>
    </row>
    <row r="1186" customHeight="1" spans="11:12">
      <c r="K1186" s="582"/>
      <c r="L1186" s="582"/>
    </row>
    <row r="1187" customHeight="1" spans="11:12">
      <c r="K1187" s="582"/>
      <c r="L1187" s="582"/>
    </row>
    <row r="1188" customHeight="1" spans="11:12">
      <c r="K1188" s="582"/>
      <c r="L1188" s="582"/>
    </row>
    <row r="1189" customHeight="1" spans="11:12">
      <c r="K1189" s="582"/>
      <c r="L1189" s="582"/>
    </row>
    <row r="1190" customHeight="1" spans="11:12">
      <c r="K1190" s="582"/>
      <c r="L1190" s="582"/>
    </row>
    <row r="1191" customHeight="1" spans="11:12">
      <c r="K1191" s="582"/>
      <c r="L1191" s="582"/>
    </row>
    <row r="1192" customHeight="1" spans="11:12">
      <c r="K1192" s="582"/>
      <c r="L1192" s="582"/>
    </row>
    <row r="1193" customHeight="1" spans="11:12">
      <c r="K1193" s="582"/>
      <c r="L1193" s="582"/>
    </row>
    <row r="1194" customHeight="1" spans="11:12">
      <c r="K1194" s="582"/>
      <c r="L1194" s="582"/>
    </row>
    <row r="1195" customHeight="1" spans="11:12">
      <c r="K1195" s="582"/>
      <c r="L1195" s="582"/>
    </row>
    <row r="1196" customHeight="1" spans="11:12">
      <c r="K1196" s="582"/>
      <c r="L1196" s="582"/>
    </row>
    <row r="1197" customHeight="1" spans="11:12">
      <c r="K1197" s="582"/>
      <c r="L1197" s="582"/>
    </row>
    <row r="1198" customHeight="1" spans="11:12">
      <c r="K1198" s="582"/>
      <c r="L1198" s="582"/>
    </row>
    <row r="1199" customHeight="1" spans="11:12">
      <c r="K1199" s="582"/>
      <c r="L1199" s="582"/>
    </row>
    <row r="1200" customHeight="1" spans="11:12">
      <c r="K1200" s="582"/>
      <c r="L1200" s="582"/>
    </row>
    <row r="1201" customHeight="1" spans="11:12">
      <c r="K1201" s="582"/>
      <c r="L1201" s="582"/>
    </row>
    <row r="1202" customHeight="1" spans="11:12">
      <c r="K1202" s="582"/>
      <c r="L1202" s="582"/>
    </row>
    <row r="1203" customHeight="1" spans="11:12">
      <c r="K1203" s="582"/>
      <c r="L1203" s="582"/>
    </row>
    <row r="1204" customHeight="1" spans="11:12">
      <c r="K1204" s="582"/>
      <c r="L1204" s="582"/>
    </row>
    <row r="1205" customHeight="1" spans="11:12">
      <c r="K1205" s="582"/>
      <c r="L1205" s="582"/>
    </row>
    <row r="1206" customHeight="1" spans="11:12">
      <c r="K1206" s="582"/>
      <c r="L1206" s="582"/>
    </row>
    <row r="1207" customHeight="1" spans="11:12">
      <c r="K1207" s="582"/>
      <c r="L1207" s="582"/>
    </row>
    <row r="1208" customHeight="1" spans="11:12">
      <c r="K1208" s="582"/>
      <c r="L1208" s="582"/>
    </row>
    <row r="1209" customHeight="1" spans="11:12">
      <c r="K1209" s="582"/>
      <c r="L1209" s="582"/>
    </row>
    <row r="1210" customHeight="1" spans="11:12">
      <c r="K1210" s="582"/>
      <c r="L1210" s="582"/>
    </row>
    <row r="1211" customHeight="1" spans="11:12">
      <c r="K1211" s="582"/>
      <c r="L1211" s="582"/>
    </row>
    <row r="1212" customHeight="1" spans="11:12">
      <c r="K1212" s="582"/>
      <c r="L1212" s="582"/>
    </row>
    <row r="1213" customHeight="1" spans="11:12">
      <c r="K1213" s="582"/>
      <c r="L1213" s="582"/>
    </row>
    <row r="1214" customHeight="1" spans="11:12">
      <c r="K1214" s="582"/>
      <c r="L1214" s="582"/>
    </row>
    <row r="1215" customHeight="1" spans="11:12">
      <c r="K1215" s="582"/>
      <c r="L1215" s="582"/>
    </row>
    <row r="1216" customHeight="1" spans="11:12">
      <c r="K1216" s="582"/>
      <c r="L1216" s="582"/>
    </row>
    <row r="1217" customHeight="1" spans="11:12">
      <c r="K1217" s="582"/>
      <c r="L1217" s="582"/>
    </row>
    <row r="1218" customHeight="1" spans="11:12">
      <c r="K1218" s="582"/>
      <c r="L1218" s="582"/>
    </row>
    <row r="1219" customHeight="1" spans="11:12">
      <c r="K1219" s="582"/>
      <c r="L1219" s="582"/>
    </row>
    <row r="1220" customHeight="1" spans="11:12">
      <c r="K1220" s="582"/>
      <c r="L1220" s="582"/>
    </row>
    <row r="1221" customHeight="1" spans="11:12">
      <c r="K1221" s="582"/>
      <c r="L1221" s="582"/>
    </row>
    <row r="1222" customHeight="1" spans="11:12">
      <c r="K1222" s="582"/>
      <c r="L1222" s="582"/>
    </row>
    <row r="1223" customHeight="1" spans="11:12">
      <c r="K1223" s="582"/>
      <c r="L1223" s="582"/>
    </row>
    <row r="1224" customHeight="1" spans="11:12">
      <c r="K1224" s="582"/>
      <c r="L1224" s="582"/>
    </row>
    <row r="1225" customHeight="1" spans="11:12">
      <c r="K1225" s="582"/>
      <c r="L1225" s="582"/>
    </row>
    <row r="1226" customHeight="1" spans="11:12">
      <c r="K1226" s="582"/>
      <c r="L1226" s="582"/>
    </row>
    <row r="1227" customHeight="1" spans="11:12">
      <c r="K1227" s="582"/>
      <c r="L1227" s="582"/>
    </row>
    <row r="1228" customHeight="1" spans="11:12">
      <c r="K1228" s="582"/>
      <c r="L1228" s="582"/>
    </row>
    <row r="1229" customHeight="1" spans="11:12">
      <c r="K1229" s="582"/>
      <c r="L1229" s="582"/>
    </row>
    <row r="1230" customHeight="1" spans="11:12">
      <c r="K1230" s="582"/>
      <c r="L1230" s="582"/>
    </row>
    <row r="1231" customHeight="1" spans="11:12">
      <c r="K1231" s="582"/>
      <c r="L1231" s="582"/>
    </row>
    <row r="1232" customHeight="1" spans="11:12">
      <c r="K1232" s="582"/>
      <c r="L1232" s="582"/>
    </row>
    <row r="1233" customHeight="1" spans="11:12">
      <c r="K1233" s="582"/>
      <c r="L1233" s="582"/>
    </row>
    <row r="1234" customHeight="1" spans="11:12">
      <c r="K1234" s="582"/>
      <c r="L1234" s="582"/>
    </row>
    <row r="1235" customHeight="1" spans="11:12">
      <c r="K1235" s="582"/>
      <c r="L1235" s="582"/>
    </row>
    <row r="1236" customHeight="1" spans="11:12">
      <c r="K1236" s="582"/>
      <c r="L1236" s="582"/>
    </row>
    <row r="1237" customHeight="1" spans="11:12">
      <c r="K1237" s="582"/>
      <c r="L1237" s="582"/>
    </row>
    <row r="1238" customHeight="1" spans="11:12">
      <c r="K1238" s="582"/>
      <c r="L1238" s="582"/>
    </row>
    <row r="1239" customHeight="1" spans="11:12">
      <c r="K1239" s="582"/>
      <c r="L1239" s="582"/>
    </row>
    <row r="1240" customHeight="1" spans="11:12">
      <c r="K1240" s="582"/>
      <c r="L1240" s="582"/>
    </row>
    <row r="1241" customHeight="1" spans="11:12">
      <c r="K1241" s="582"/>
      <c r="L1241" s="582"/>
    </row>
    <row r="1242" customHeight="1" spans="11:12">
      <c r="K1242" s="582"/>
      <c r="L1242" s="582"/>
    </row>
    <row r="1243" customHeight="1" spans="11:12">
      <c r="K1243" s="582"/>
      <c r="L1243" s="582"/>
    </row>
    <row r="1244" customHeight="1" spans="11:12">
      <c r="K1244" s="582"/>
      <c r="L1244" s="582"/>
    </row>
    <row r="1245" customHeight="1" spans="11:12">
      <c r="K1245" s="582"/>
      <c r="L1245" s="582"/>
    </row>
    <row r="1246" customHeight="1" spans="11:12">
      <c r="K1246" s="582"/>
      <c r="L1246" s="582"/>
    </row>
    <row r="1247" customHeight="1" spans="11:12">
      <c r="K1247" s="582"/>
      <c r="L1247" s="582"/>
    </row>
    <row r="1248" customHeight="1" spans="11:12">
      <c r="K1248" s="582"/>
      <c r="L1248" s="582"/>
    </row>
    <row r="1249" customHeight="1" spans="11:12">
      <c r="K1249" s="582"/>
      <c r="L1249" s="582"/>
    </row>
    <row r="1250" customHeight="1" spans="11:12">
      <c r="K1250" s="582"/>
      <c r="L1250" s="582"/>
    </row>
    <row r="1251" customHeight="1" spans="11:12">
      <c r="K1251" s="582"/>
      <c r="L1251" s="582"/>
    </row>
    <row r="1252" customHeight="1" spans="11:12">
      <c r="K1252" s="582"/>
      <c r="L1252" s="582"/>
    </row>
    <row r="1253" customHeight="1" spans="11:12">
      <c r="K1253" s="582"/>
      <c r="L1253" s="582"/>
    </row>
    <row r="1254" customHeight="1" spans="11:12">
      <c r="K1254" s="582"/>
      <c r="L1254" s="582"/>
    </row>
    <row r="1255" customHeight="1" spans="11:12">
      <c r="K1255" s="582"/>
      <c r="L1255" s="582"/>
    </row>
    <row r="1256" customHeight="1" spans="11:12">
      <c r="K1256" s="582"/>
      <c r="L1256" s="582"/>
    </row>
    <row r="1257" customHeight="1" spans="11:12">
      <c r="K1257" s="582"/>
      <c r="L1257" s="582"/>
    </row>
    <row r="1258" customHeight="1" spans="11:12">
      <c r="K1258" s="582"/>
      <c r="L1258" s="582"/>
    </row>
    <row r="1259" customHeight="1" spans="11:12">
      <c r="K1259" s="582"/>
      <c r="L1259" s="582"/>
    </row>
    <row r="1260" customHeight="1" spans="11:12">
      <c r="K1260" s="582"/>
      <c r="L1260" s="582"/>
    </row>
    <row r="1261" customHeight="1" spans="11:12">
      <c r="K1261" s="582"/>
      <c r="L1261" s="582"/>
    </row>
    <row r="1262" customHeight="1" spans="11:12">
      <c r="K1262" s="582"/>
      <c r="L1262" s="582"/>
    </row>
    <row r="1263" customHeight="1" spans="11:12">
      <c r="K1263" s="582"/>
      <c r="L1263" s="582"/>
    </row>
    <row r="1264" customHeight="1" spans="11:12">
      <c r="K1264" s="582"/>
      <c r="L1264" s="582"/>
    </row>
    <row r="1265" customHeight="1" spans="11:12">
      <c r="K1265" s="582"/>
      <c r="L1265" s="582"/>
    </row>
    <row r="1266" customHeight="1" spans="11:12">
      <c r="K1266" s="582"/>
      <c r="L1266" s="582"/>
    </row>
    <row r="1267" customHeight="1" spans="11:12">
      <c r="K1267" s="582"/>
      <c r="L1267" s="582"/>
    </row>
    <row r="1268" customHeight="1" spans="11:12">
      <c r="K1268" s="582"/>
      <c r="L1268" s="582"/>
    </row>
    <row r="1269" customHeight="1" spans="11:12">
      <c r="K1269" s="582"/>
      <c r="L1269" s="582"/>
    </row>
    <row r="1270" customHeight="1" spans="11:12">
      <c r="K1270" s="582"/>
      <c r="L1270" s="582"/>
    </row>
    <row r="1271" customHeight="1" spans="11:12">
      <c r="K1271" s="582"/>
      <c r="L1271" s="582"/>
    </row>
    <row r="1272" customHeight="1" spans="11:12">
      <c r="K1272" s="582"/>
      <c r="L1272" s="582"/>
    </row>
    <row r="1273" customHeight="1" spans="11:12">
      <c r="K1273" s="582"/>
      <c r="L1273" s="582"/>
    </row>
    <row r="1274" customHeight="1" spans="11:12">
      <c r="K1274" s="582"/>
      <c r="L1274" s="582"/>
    </row>
    <row r="1275" customHeight="1" spans="11:12">
      <c r="K1275" s="582"/>
      <c r="L1275" s="582"/>
    </row>
    <row r="1276" customHeight="1" spans="11:12">
      <c r="K1276" s="582"/>
      <c r="L1276" s="582"/>
    </row>
    <row r="1277" customHeight="1" spans="11:12">
      <c r="K1277" s="582"/>
      <c r="L1277" s="582"/>
    </row>
    <row r="1278" customHeight="1" spans="11:12">
      <c r="K1278" s="582"/>
      <c r="L1278" s="582"/>
    </row>
    <row r="1279" customHeight="1" spans="11:12">
      <c r="K1279" s="582"/>
      <c r="L1279" s="582"/>
    </row>
    <row r="1280" customHeight="1" spans="11:12">
      <c r="K1280" s="582"/>
      <c r="L1280" s="582"/>
    </row>
    <row r="1281" customHeight="1" spans="11:12">
      <c r="K1281" s="582"/>
      <c r="L1281" s="582"/>
    </row>
    <row r="1282" customHeight="1" spans="11:12">
      <c r="K1282" s="582"/>
      <c r="L1282" s="582"/>
    </row>
    <row r="1283" customHeight="1" spans="11:12">
      <c r="K1283" s="582"/>
      <c r="L1283" s="582"/>
    </row>
    <row r="1284" customHeight="1" spans="11:12">
      <c r="K1284" s="582"/>
      <c r="L1284" s="582"/>
    </row>
    <row r="1285" customHeight="1" spans="11:12">
      <c r="K1285" s="582"/>
      <c r="L1285" s="582"/>
    </row>
    <row r="1286" customHeight="1" spans="11:12">
      <c r="K1286" s="582"/>
      <c r="L1286" s="582"/>
    </row>
    <row r="1287" customHeight="1" spans="11:12">
      <c r="K1287" s="582"/>
      <c r="L1287" s="582"/>
    </row>
    <row r="1288" customHeight="1" spans="11:12">
      <c r="K1288" s="582"/>
      <c r="L1288" s="582"/>
    </row>
    <row r="1289" customHeight="1" spans="11:12">
      <c r="K1289" s="582"/>
      <c r="L1289" s="582"/>
    </row>
    <row r="1290" customHeight="1" spans="11:12">
      <c r="K1290" s="582"/>
      <c r="L1290" s="582"/>
    </row>
    <row r="1291" customHeight="1" spans="11:12">
      <c r="K1291" s="582"/>
      <c r="L1291" s="582"/>
    </row>
    <row r="1292" customHeight="1" spans="11:12">
      <c r="K1292" s="582"/>
      <c r="L1292" s="582"/>
    </row>
    <row r="1293" customHeight="1" spans="11:12">
      <c r="K1293" s="582"/>
      <c r="L1293" s="582"/>
    </row>
    <row r="1294" customHeight="1" spans="11:12">
      <c r="K1294" s="582"/>
      <c r="L1294" s="582"/>
    </row>
    <row r="1295" customHeight="1" spans="11:12">
      <c r="K1295" s="582"/>
      <c r="L1295" s="582"/>
    </row>
    <row r="1296" customHeight="1" spans="11:12">
      <c r="K1296" s="582"/>
      <c r="L1296" s="582"/>
    </row>
    <row r="1297" customHeight="1" spans="11:12">
      <c r="K1297" s="582"/>
      <c r="L1297" s="582"/>
    </row>
    <row r="1298" customHeight="1" spans="11:12">
      <c r="K1298" s="582"/>
      <c r="L1298" s="582"/>
    </row>
    <row r="1299" customHeight="1" spans="11:12">
      <c r="K1299" s="582"/>
      <c r="L1299" s="582"/>
    </row>
    <row r="1300" customHeight="1" spans="11:12">
      <c r="K1300" s="582"/>
      <c r="L1300" s="582"/>
    </row>
    <row r="1301" customHeight="1" spans="11:12">
      <c r="K1301" s="582"/>
      <c r="L1301" s="582"/>
    </row>
    <row r="1302" customHeight="1" spans="11:12">
      <c r="K1302" s="582"/>
      <c r="L1302" s="582"/>
    </row>
    <row r="1303" customHeight="1" spans="11:12">
      <c r="K1303" s="582"/>
      <c r="L1303" s="582"/>
    </row>
    <row r="1304" customHeight="1" spans="11:12">
      <c r="K1304" s="582"/>
      <c r="L1304" s="582"/>
    </row>
    <row r="1305" customHeight="1" spans="11:12">
      <c r="K1305" s="582"/>
      <c r="L1305" s="582"/>
    </row>
    <row r="1306" customHeight="1" spans="11:12">
      <c r="K1306" s="582"/>
      <c r="L1306" s="582"/>
    </row>
    <row r="1307" customHeight="1" spans="11:12">
      <c r="K1307" s="582"/>
      <c r="L1307" s="582"/>
    </row>
    <row r="1308" customHeight="1" spans="11:12">
      <c r="K1308" s="582"/>
      <c r="L1308" s="582"/>
    </row>
    <row r="1309" customHeight="1" spans="11:12">
      <c r="K1309" s="582"/>
      <c r="L1309" s="582"/>
    </row>
    <row r="1310" customHeight="1" spans="11:12">
      <c r="K1310" s="582"/>
      <c r="L1310" s="582"/>
    </row>
    <row r="1311" customHeight="1" spans="11:12">
      <c r="K1311" s="582"/>
      <c r="L1311" s="582"/>
    </row>
    <row r="1312" customHeight="1" spans="11:12">
      <c r="K1312" s="582"/>
      <c r="L1312" s="582"/>
    </row>
    <row r="1313" customHeight="1" spans="11:12">
      <c r="K1313" s="582"/>
      <c r="L1313" s="582"/>
    </row>
    <row r="1314" customHeight="1" spans="11:12">
      <c r="K1314" s="582"/>
      <c r="L1314" s="582"/>
    </row>
    <row r="1315" customHeight="1" spans="11:12">
      <c r="K1315" s="582"/>
      <c r="L1315" s="582"/>
    </row>
    <row r="1316" customHeight="1" spans="11:12">
      <c r="K1316" s="582"/>
      <c r="L1316" s="582"/>
    </row>
    <row r="1317" customHeight="1" spans="11:12">
      <c r="K1317" s="582"/>
      <c r="L1317" s="582"/>
    </row>
    <row r="1318" customHeight="1" spans="11:12">
      <c r="K1318" s="582"/>
      <c r="L1318" s="582"/>
    </row>
    <row r="1319" customHeight="1" spans="11:12">
      <c r="K1319" s="582"/>
      <c r="L1319" s="582"/>
    </row>
    <row r="1320" customHeight="1" spans="11:12">
      <c r="K1320" s="582"/>
      <c r="L1320" s="582"/>
    </row>
    <row r="1321" customHeight="1" spans="11:12">
      <c r="K1321" s="582"/>
      <c r="L1321" s="582"/>
    </row>
    <row r="1322" customHeight="1" spans="11:12">
      <c r="K1322" s="582"/>
      <c r="L1322" s="582"/>
    </row>
    <row r="1323" customHeight="1" spans="11:12">
      <c r="K1323" s="582"/>
      <c r="L1323" s="582"/>
    </row>
    <row r="1324" customHeight="1" spans="11:12">
      <c r="K1324" s="582"/>
      <c r="L1324" s="582"/>
    </row>
    <row r="1325" customHeight="1" spans="11:12">
      <c r="K1325" s="582"/>
      <c r="L1325" s="582"/>
    </row>
    <row r="1326" customHeight="1" spans="11:12">
      <c r="K1326" s="582"/>
      <c r="L1326" s="582"/>
    </row>
    <row r="1327" customHeight="1" spans="11:12">
      <c r="K1327" s="582"/>
      <c r="L1327" s="582"/>
    </row>
    <row r="1328" customHeight="1" spans="11:12">
      <c r="K1328" s="582"/>
      <c r="L1328" s="582"/>
    </row>
    <row r="1329" customHeight="1" spans="11:12">
      <c r="K1329" s="582"/>
      <c r="L1329" s="582"/>
    </row>
    <row r="1330" customHeight="1" spans="11:12">
      <c r="K1330" s="582"/>
      <c r="L1330" s="582"/>
    </row>
    <row r="1331" customHeight="1" spans="11:12">
      <c r="K1331" s="582"/>
      <c r="L1331" s="582"/>
    </row>
    <row r="1332" customHeight="1" spans="11:12">
      <c r="K1332" s="582"/>
      <c r="L1332" s="582"/>
    </row>
    <row r="1333" customHeight="1" spans="11:12">
      <c r="K1333" s="582"/>
      <c r="L1333" s="582"/>
    </row>
    <row r="1334" customHeight="1" spans="11:12">
      <c r="K1334" s="582"/>
      <c r="L1334" s="582"/>
    </row>
    <row r="1335" customHeight="1" spans="11:12">
      <c r="K1335" s="582"/>
      <c r="L1335" s="582"/>
    </row>
    <row r="1336" customHeight="1" spans="11:12">
      <c r="K1336" s="582"/>
      <c r="L1336" s="582"/>
    </row>
    <row r="1337" customHeight="1" spans="11:12">
      <c r="K1337" s="582"/>
      <c r="L1337" s="582"/>
    </row>
    <row r="1338" customHeight="1" spans="11:12">
      <c r="K1338" s="582"/>
      <c r="L1338" s="582"/>
    </row>
    <row r="1339" customHeight="1" spans="11:12">
      <c r="K1339" s="582"/>
      <c r="L1339" s="582"/>
    </row>
    <row r="1340" customHeight="1" spans="11:12">
      <c r="K1340" s="582"/>
      <c r="L1340" s="582"/>
    </row>
    <row r="1341" customHeight="1" spans="11:12">
      <c r="K1341" s="582"/>
      <c r="L1341" s="582"/>
    </row>
    <row r="1342" customHeight="1" spans="11:12">
      <c r="K1342" s="582"/>
      <c r="L1342" s="582"/>
    </row>
    <row r="1343" customHeight="1" spans="11:12">
      <c r="K1343" s="582"/>
      <c r="L1343" s="582"/>
    </row>
    <row r="1344" customHeight="1" spans="11:12">
      <c r="K1344" s="582"/>
      <c r="L1344" s="582"/>
    </row>
    <row r="1345" customHeight="1" spans="11:12">
      <c r="K1345" s="582"/>
      <c r="L1345" s="582"/>
    </row>
    <row r="1346" customHeight="1" spans="11:12">
      <c r="K1346" s="582"/>
      <c r="L1346" s="582"/>
    </row>
    <row r="1347" customHeight="1" spans="11:12">
      <c r="K1347" s="582"/>
      <c r="L1347" s="582"/>
    </row>
    <row r="1348" customHeight="1" spans="11:12">
      <c r="K1348" s="582"/>
      <c r="L1348" s="582"/>
    </row>
    <row r="1349" customHeight="1" spans="11:12">
      <c r="K1349" s="582"/>
      <c r="L1349" s="582"/>
    </row>
    <row r="1350" customHeight="1" spans="11:12">
      <c r="K1350" s="582"/>
      <c r="L1350" s="582"/>
    </row>
    <row r="1351" customHeight="1" spans="11:12">
      <c r="K1351" s="582"/>
      <c r="L1351" s="582"/>
    </row>
    <row r="1352" customHeight="1" spans="11:12">
      <c r="K1352" s="582"/>
      <c r="L1352" s="582"/>
    </row>
    <row r="1353" customHeight="1" spans="11:12">
      <c r="K1353" s="582"/>
      <c r="L1353" s="582"/>
    </row>
    <row r="1354" customHeight="1" spans="11:12">
      <c r="K1354" s="582"/>
      <c r="L1354" s="582"/>
    </row>
    <row r="1355" customHeight="1" spans="11:12">
      <c r="K1355" s="582"/>
      <c r="L1355" s="582"/>
    </row>
    <row r="1356" customHeight="1" spans="11:12">
      <c r="K1356" s="582"/>
      <c r="L1356" s="582"/>
    </row>
    <row r="1357" customHeight="1" spans="11:12">
      <c r="K1357" s="582"/>
      <c r="L1357" s="582"/>
    </row>
    <row r="1358" customHeight="1" spans="11:12">
      <c r="K1358" s="582"/>
      <c r="L1358" s="582"/>
    </row>
    <row r="1359" customHeight="1" spans="11:12">
      <c r="K1359" s="582"/>
      <c r="L1359" s="582"/>
    </row>
    <row r="1360" customHeight="1" spans="11:12">
      <c r="K1360" s="582"/>
      <c r="L1360" s="582"/>
    </row>
    <row r="1361" customHeight="1" spans="11:12">
      <c r="K1361" s="582"/>
      <c r="L1361" s="582"/>
    </row>
    <row r="1362" customHeight="1" spans="11:12">
      <c r="K1362" s="582"/>
      <c r="L1362" s="582"/>
    </row>
    <row r="1363" customHeight="1" spans="11:12">
      <c r="K1363" s="582"/>
      <c r="L1363" s="582"/>
    </row>
    <row r="1364" customHeight="1" spans="11:12">
      <c r="K1364" s="582"/>
      <c r="L1364" s="582"/>
    </row>
    <row r="1365" customHeight="1" spans="11:12">
      <c r="K1365" s="582"/>
      <c r="L1365" s="582"/>
    </row>
    <row r="1366" customHeight="1" spans="11:12">
      <c r="K1366" s="582"/>
      <c r="L1366" s="582"/>
    </row>
    <row r="1367" customHeight="1" spans="11:12">
      <c r="K1367" s="582"/>
      <c r="L1367" s="582"/>
    </row>
    <row r="1368" customHeight="1" spans="11:12">
      <c r="K1368" s="582"/>
      <c r="L1368" s="582"/>
    </row>
    <row r="1369" customHeight="1" spans="11:12">
      <c r="K1369" s="582"/>
      <c r="L1369" s="582"/>
    </row>
    <row r="1370" customHeight="1" spans="11:12">
      <c r="K1370" s="582"/>
      <c r="L1370" s="582"/>
    </row>
    <row r="1371" customHeight="1" spans="11:12">
      <c r="K1371" s="582"/>
      <c r="L1371" s="582"/>
    </row>
    <row r="1372" customHeight="1" spans="11:12">
      <c r="K1372" s="582"/>
      <c r="L1372" s="582"/>
    </row>
    <row r="1373" customHeight="1" spans="11:12">
      <c r="K1373" s="582"/>
      <c r="L1373" s="582"/>
    </row>
    <row r="1374" customHeight="1" spans="11:12">
      <c r="K1374" s="582"/>
      <c r="L1374" s="582"/>
    </row>
    <row r="1375" customHeight="1" spans="11:12">
      <c r="K1375" s="582"/>
      <c r="L1375" s="582"/>
    </row>
    <row r="1376" customHeight="1" spans="11:12">
      <c r="K1376" s="582"/>
      <c r="L1376" s="582"/>
    </row>
    <row r="1377" customHeight="1" spans="11:12">
      <c r="K1377" s="582"/>
      <c r="L1377" s="582"/>
    </row>
    <row r="1378" customHeight="1" spans="11:12">
      <c r="K1378" s="582"/>
      <c r="L1378" s="582"/>
    </row>
    <row r="1379" customHeight="1" spans="11:12">
      <c r="K1379" s="582"/>
      <c r="L1379" s="582"/>
    </row>
    <row r="1380" customHeight="1" spans="11:12">
      <c r="K1380" s="582"/>
      <c r="L1380" s="582"/>
    </row>
    <row r="1381" customHeight="1" spans="11:12">
      <c r="K1381" s="582"/>
      <c r="L1381" s="582"/>
    </row>
    <row r="1382" customHeight="1" spans="11:12">
      <c r="K1382" s="582"/>
      <c r="L1382" s="582"/>
    </row>
    <row r="1383" customHeight="1" spans="11:12">
      <c r="K1383" s="582"/>
      <c r="L1383" s="582"/>
    </row>
    <row r="1384" customHeight="1" spans="11:12">
      <c r="K1384" s="582"/>
      <c r="L1384" s="582"/>
    </row>
    <row r="1385" customHeight="1" spans="11:12">
      <c r="K1385" s="582"/>
      <c r="L1385" s="582"/>
    </row>
    <row r="1386" customHeight="1" spans="11:12">
      <c r="K1386" s="582"/>
      <c r="L1386" s="582"/>
    </row>
    <row r="1387" customHeight="1" spans="11:12">
      <c r="K1387" s="582"/>
      <c r="L1387" s="582"/>
    </row>
    <row r="1388" customHeight="1" spans="11:12">
      <c r="K1388" s="582"/>
      <c r="L1388" s="582"/>
    </row>
    <row r="1389" customHeight="1" spans="11:12">
      <c r="K1389" s="582"/>
      <c r="L1389" s="582"/>
    </row>
    <row r="1390" customHeight="1" spans="11:12">
      <c r="K1390" s="582"/>
      <c r="L1390" s="582"/>
    </row>
    <row r="1391" customHeight="1" spans="11:12">
      <c r="K1391" s="582"/>
      <c r="L1391" s="582"/>
    </row>
    <row r="1392" customHeight="1" spans="11:12">
      <c r="K1392" s="582"/>
      <c r="L1392" s="582"/>
    </row>
    <row r="1393" customHeight="1" spans="11:12">
      <c r="K1393" s="582"/>
      <c r="L1393" s="582"/>
    </row>
    <row r="1394" customHeight="1" spans="11:12">
      <c r="K1394" s="582"/>
      <c r="L1394" s="582"/>
    </row>
    <row r="1395" customHeight="1" spans="11:12">
      <c r="K1395" s="582"/>
      <c r="L1395" s="582"/>
    </row>
    <row r="1396" customHeight="1" spans="11:12">
      <c r="K1396" s="582"/>
      <c r="L1396" s="582"/>
    </row>
    <row r="1397" customHeight="1" spans="11:12">
      <c r="K1397" s="582"/>
      <c r="L1397" s="582"/>
    </row>
    <row r="1398" customHeight="1" spans="11:12">
      <c r="K1398" s="582"/>
      <c r="L1398" s="582"/>
    </row>
    <row r="1399" customHeight="1" spans="11:12">
      <c r="K1399" s="582"/>
      <c r="L1399" s="582"/>
    </row>
    <row r="1400" customHeight="1" spans="11:12">
      <c r="K1400" s="582"/>
      <c r="L1400" s="582"/>
    </row>
    <row r="1401" customHeight="1" spans="11:12">
      <c r="K1401" s="582"/>
      <c r="L1401" s="582"/>
    </row>
    <row r="1402" customHeight="1" spans="11:12">
      <c r="K1402" s="582"/>
      <c r="L1402" s="582"/>
    </row>
    <row r="1403" customHeight="1" spans="11:12">
      <c r="K1403" s="582"/>
      <c r="L1403" s="582"/>
    </row>
    <row r="1404" customHeight="1" spans="11:12">
      <c r="K1404" s="582"/>
      <c r="L1404" s="582"/>
    </row>
    <row r="1405" customHeight="1" spans="11:12">
      <c r="K1405" s="582"/>
      <c r="L1405" s="582"/>
    </row>
    <row r="1406" customHeight="1" spans="11:12">
      <c r="K1406" s="582"/>
      <c r="L1406" s="582"/>
    </row>
    <row r="1407" customHeight="1" spans="11:12">
      <c r="K1407" s="582"/>
      <c r="L1407" s="582"/>
    </row>
    <row r="1408" customHeight="1" spans="11:12">
      <c r="K1408" s="582"/>
      <c r="L1408" s="582"/>
    </row>
    <row r="1409" customHeight="1" spans="11:12">
      <c r="K1409" s="582"/>
      <c r="L1409" s="582"/>
    </row>
    <row r="1410" customHeight="1" spans="11:12">
      <c r="K1410" s="582"/>
      <c r="L1410" s="582"/>
    </row>
    <row r="1411" customHeight="1" spans="11:12">
      <c r="K1411" s="582"/>
      <c r="L1411" s="582"/>
    </row>
    <row r="1412" customHeight="1" spans="11:12">
      <c r="K1412" s="582"/>
      <c r="L1412" s="582"/>
    </row>
    <row r="1413" customHeight="1" spans="11:12">
      <c r="K1413" s="582"/>
      <c r="L1413" s="582"/>
    </row>
    <row r="1414" customHeight="1" spans="11:12">
      <c r="K1414" s="582"/>
      <c r="L1414" s="582"/>
    </row>
    <row r="1415" customHeight="1" spans="11:12">
      <c r="K1415" s="582"/>
      <c r="L1415" s="582"/>
    </row>
    <row r="1416" customHeight="1" spans="11:12">
      <c r="K1416" s="582"/>
      <c r="L1416" s="582"/>
    </row>
    <row r="1417" customHeight="1" spans="11:12">
      <c r="K1417" s="582"/>
      <c r="L1417" s="582"/>
    </row>
    <row r="1418" customHeight="1" spans="11:12">
      <c r="K1418" s="582"/>
      <c r="L1418" s="582"/>
    </row>
    <row r="1419" customHeight="1" spans="11:12">
      <c r="K1419" s="582"/>
      <c r="L1419" s="582"/>
    </row>
    <row r="1420" customHeight="1" spans="11:12">
      <c r="K1420" s="582"/>
      <c r="L1420" s="582"/>
    </row>
    <row r="1421" customHeight="1" spans="11:12">
      <c r="K1421" s="582"/>
      <c r="L1421" s="582"/>
    </row>
    <row r="1422" customHeight="1" spans="11:12">
      <c r="K1422" s="582"/>
      <c r="L1422" s="582"/>
    </row>
    <row r="1423" customHeight="1" spans="11:12">
      <c r="K1423" s="582"/>
      <c r="L1423" s="582"/>
    </row>
    <row r="1424" customHeight="1" spans="11:12">
      <c r="K1424" s="582"/>
      <c r="L1424" s="582"/>
    </row>
    <row r="1425" customHeight="1" spans="11:12">
      <c r="K1425" s="582"/>
      <c r="L1425" s="582"/>
    </row>
    <row r="1426" customHeight="1" spans="11:12">
      <c r="K1426" s="582"/>
      <c r="L1426" s="582"/>
    </row>
    <row r="1427" customHeight="1" spans="11:12">
      <c r="K1427" s="582"/>
      <c r="L1427" s="582"/>
    </row>
    <row r="1428" customHeight="1" spans="11:12">
      <c r="K1428" s="582"/>
      <c r="L1428" s="582"/>
    </row>
    <row r="1429" customHeight="1" spans="11:12">
      <c r="K1429" s="582"/>
      <c r="L1429" s="582"/>
    </row>
    <row r="1430" customHeight="1" spans="11:12">
      <c r="K1430" s="582"/>
      <c r="L1430" s="582"/>
    </row>
    <row r="1431" customHeight="1" spans="11:12">
      <c r="K1431" s="582"/>
      <c r="L1431" s="582"/>
    </row>
    <row r="1432" customHeight="1" spans="11:12">
      <c r="K1432" s="582"/>
      <c r="L1432" s="582"/>
    </row>
    <row r="1433" customHeight="1" spans="11:12">
      <c r="K1433" s="582"/>
      <c r="L1433" s="582"/>
    </row>
    <row r="1434" customHeight="1" spans="11:12">
      <c r="K1434" s="582"/>
      <c r="L1434" s="582"/>
    </row>
    <row r="1435" customHeight="1" spans="11:12">
      <c r="K1435" s="582"/>
      <c r="L1435" s="582"/>
    </row>
    <row r="1436" customHeight="1" spans="11:12">
      <c r="K1436" s="582"/>
      <c r="L1436" s="582"/>
    </row>
    <row r="1437" customHeight="1" spans="11:12">
      <c r="K1437" s="582"/>
      <c r="L1437" s="582"/>
    </row>
    <row r="1438" customHeight="1" spans="11:12">
      <c r="K1438" s="582"/>
      <c r="L1438" s="582"/>
    </row>
    <row r="1439" customHeight="1" spans="11:12">
      <c r="K1439" s="582"/>
      <c r="L1439" s="582"/>
    </row>
    <row r="1440" customHeight="1" spans="11:12">
      <c r="K1440" s="582"/>
      <c r="L1440" s="582"/>
    </row>
    <row r="1441" customHeight="1" spans="11:12">
      <c r="K1441" s="582"/>
      <c r="L1441" s="582"/>
    </row>
    <row r="1442" customHeight="1" spans="11:12">
      <c r="K1442" s="582"/>
      <c r="L1442" s="582"/>
    </row>
    <row r="1443" customHeight="1" spans="11:12">
      <c r="K1443" s="582"/>
      <c r="L1443" s="582"/>
    </row>
    <row r="1444" customHeight="1" spans="11:12">
      <c r="K1444" s="582"/>
      <c r="L1444" s="582"/>
    </row>
    <row r="1445" customHeight="1" spans="11:12">
      <c r="K1445" s="582"/>
      <c r="L1445" s="582"/>
    </row>
    <row r="1446" customHeight="1" spans="11:12">
      <c r="K1446" s="582"/>
      <c r="L1446" s="582"/>
    </row>
    <row r="1447" customHeight="1" spans="11:12">
      <c r="K1447" s="582"/>
      <c r="L1447" s="582"/>
    </row>
    <row r="1448" customHeight="1" spans="11:12">
      <c r="K1448" s="582"/>
      <c r="L1448" s="582"/>
    </row>
    <row r="1449" customHeight="1" spans="11:12">
      <c r="K1449" s="582"/>
      <c r="L1449" s="582"/>
    </row>
    <row r="1450" customHeight="1" spans="11:12">
      <c r="K1450" s="582"/>
      <c r="L1450" s="582"/>
    </row>
    <row r="1451" customHeight="1" spans="11:12">
      <c r="K1451" s="582"/>
      <c r="L1451" s="582"/>
    </row>
    <row r="1452" customHeight="1" spans="11:12">
      <c r="K1452" s="582"/>
      <c r="L1452" s="582"/>
    </row>
    <row r="1453" customHeight="1" spans="11:12">
      <c r="K1453" s="582"/>
      <c r="L1453" s="582"/>
    </row>
    <row r="1454" customHeight="1" spans="11:12">
      <c r="K1454" s="582"/>
      <c r="L1454" s="582"/>
    </row>
    <row r="1455" customHeight="1" spans="11:12">
      <c r="K1455" s="582"/>
      <c r="L1455" s="582"/>
    </row>
    <row r="1456" customHeight="1" spans="11:12">
      <c r="K1456" s="582"/>
      <c r="L1456" s="582"/>
    </row>
    <row r="1457" customHeight="1" spans="11:12">
      <c r="K1457" s="582"/>
      <c r="L1457" s="582"/>
    </row>
    <row r="1458" customHeight="1" spans="11:12">
      <c r="K1458" s="582"/>
      <c r="L1458" s="582"/>
    </row>
    <row r="1459" customHeight="1" spans="11:12">
      <c r="K1459" s="582"/>
      <c r="L1459" s="582"/>
    </row>
    <row r="1460" customHeight="1" spans="11:12">
      <c r="K1460" s="582"/>
      <c r="L1460" s="582"/>
    </row>
    <row r="1461" customHeight="1" spans="11:12">
      <c r="K1461" s="582"/>
      <c r="L1461" s="582"/>
    </row>
    <row r="1462" customHeight="1" spans="11:12">
      <c r="K1462" s="582"/>
      <c r="L1462" s="582"/>
    </row>
    <row r="1463" customHeight="1" spans="11:12">
      <c r="K1463" s="582"/>
      <c r="L1463" s="582"/>
    </row>
    <row r="1464" customHeight="1" spans="11:12">
      <c r="K1464" s="582"/>
      <c r="L1464" s="582"/>
    </row>
    <row r="1465" customHeight="1" spans="11:12">
      <c r="K1465" s="582"/>
      <c r="L1465" s="582"/>
    </row>
    <row r="1466" customHeight="1" spans="11:12">
      <c r="K1466" s="582"/>
      <c r="L1466" s="582"/>
    </row>
    <row r="1467" customHeight="1" spans="11:12">
      <c r="K1467" s="582"/>
      <c r="L1467" s="582"/>
    </row>
    <row r="1468" customHeight="1" spans="11:12">
      <c r="K1468" s="582"/>
      <c r="L1468" s="582"/>
    </row>
    <row r="1469" customHeight="1" spans="11:12">
      <c r="K1469" s="582"/>
      <c r="L1469" s="582"/>
    </row>
    <row r="1470" customHeight="1" spans="11:12">
      <c r="K1470" s="582"/>
      <c r="L1470" s="582"/>
    </row>
    <row r="1471" customHeight="1" spans="11:12">
      <c r="K1471" s="582"/>
      <c r="L1471" s="582"/>
    </row>
    <row r="1472" customHeight="1" spans="11:12">
      <c r="K1472" s="582"/>
      <c r="L1472" s="582"/>
    </row>
    <row r="1473" customHeight="1" spans="11:12">
      <c r="K1473" s="582"/>
      <c r="L1473" s="582"/>
    </row>
    <row r="1474" customHeight="1" spans="11:12">
      <c r="K1474" s="582"/>
      <c r="L1474" s="582"/>
    </row>
    <row r="1475" customHeight="1" spans="11:12">
      <c r="K1475" s="582"/>
      <c r="L1475" s="582"/>
    </row>
    <row r="1476" customHeight="1" spans="11:12">
      <c r="K1476" s="582"/>
      <c r="L1476" s="582"/>
    </row>
    <row r="1477" customHeight="1" spans="11:12">
      <c r="K1477" s="582"/>
      <c r="L1477" s="582"/>
    </row>
    <row r="1478" customHeight="1" spans="11:12">
      <c r="K1478" s="582"/>
      <c r="L1478" s="582"/>
    </row>
    <row r="1479" customHeight="1" spans="11:12">
      <c r="K1479" s="582"/>
      <c r="L1479" s="582"/>
    </row>
    <row r="1480" customHeight="1" spans="11:12">
      <c r="K1480" s="582"/>
      <c r="L1480" s="582"/>
    </row>
    <row r="1481" customHeight="1" spans="11:12">
      <c r="K1481" s="582"/>
      <c r="L1481" s="582"/>
    </row>
    <row r="1482" customHeight="1" spans="11:12">
      <c r="K1482" s="582"/>
      <c r="L1482" s="582"/>
    </row>
    <row r="1483" customHeight="1" spans="11:12">
      <c r="K1483" s="582"/>
      <c r="L1483" s="582"/>
    </row>
    <row r="1484" customHeight="1" spans="11:12">
      <c r="K1484" s="582"/>
      <c r="L1484" s="582"/>
    </row>
    <row r="1485" customHeight="1" spans="11:12">
      <c r="K1485" s="582"/>
      <c r="L1485" s="582"/>
    </row>
    <row r="1486" customHeight="1" spans="11:12">
      <c r="K1486" s="582"/>
      <c r="L1486" s="582"/>
    </row>
    <row r="1487" customHeight="1" spans="11:12">
      <c r="K1487" s="582"/>
      <c r="L1487" s="582"/>
    </row>
    <row r="1488" customHeight="1" spans="11:12">
      <c r="K1488" s="582"/>
      <c r="L1488" s="582"/>
    </row>
    <row r="1489" customHeight="1" spans="11:12">
      <c r="K1489" s="582"/>
      <c r="L1489" s="582"/>
    </row>
    <row r="1490" customHeight="1" spans="11:12">
      <c r="K1490" s="582"/>
      <c r="L1490" s="582"/>
    </row>
    <row r="1491" customHeight="1" spans="11:12">
      <c r="K1491" s="582"/>
      <c r="L1491" s="582"/>
    </row>
    <row r="1492" customHeight="1" spans="11:12">
      <c r="K1492" s="582"/>
      <c r="L1492" s="582"/>
    </row>
    <row r="1493" customHeight="1" spans="11:12">
      <c r="K1493" s="582"/>
      <c r="L1493" s="582"/>
    </row>
    <row r="1494" customHeight="1" spans="11:12">
      <c r="K1494" s="582"/>
      <c r="L1494" s="582"/>
    </row>
    <row r="1495" customHeight="1" spans="11:12">
      <c r="K1495" s="582"/>
      <c r="L1495" s="582"/>
    </row>
    <row r="1496" customHeight="1" spans="11:12">
      <c r="K1496" s="582"/>
      <c r="L1496" s="582"/>
    </row>
    <row r="1497" customHeight="1" spans="11:12">
      <c r="K1497" s="582"/>
      <c r="L1497" s="582"/>
    </row>
    <row r="1498" customHeight="1" spans="11:12">
      <c r="K1498" s="582"/>
      <c r="L1498" s="582"/>
    </row>
    <row r="1499" customHeight="1" spans="11:12">
      <c r="K1499" s="582"/>
      <c r="L1499" s="582"/>
    </row>
    <row r="1500" customHeight="1" spans="11:12">
      <c r="K1500" s="582"/>
      <c r="L1500" s="582"/>
    </row>
    <row r="1501" customHeight="1" spans="11:12">
      <c r="K1501" s="582"/>
      <c r="L1501" s="582"/>
    </row>
    <row r="1502" customHeight="1" spans="11:12">
      <c r="K1502" s="582"/>
      <c r="L1502" s="582"/>
    </row>
    <row r="1503" customHeight="1" spans="11:12">
      <c r="K1503" s="582"/>
      <c r="L1503" s="582"/>
    </row>
    <row r="1504" customHeight="1" spans="11:12">
      <c r="K1504" s="582"/>
      <c r="L1504" s="582"/>
    </row>
    <row r="1505" customHeight="1" spans="11:12">
      <c r="K1505" s="582"/>
      <c r="L1505" s="582"/>
    </row>
    <row r="1506" customHeight="1" spans="11:12">
      <c r="K1506" s="582"/>
      <c r="L1506" s="582"/>
    </row>
    <row r="1507" customHeight="1" spans="11:12">
      <c r="K1507" s="582"/>
      <c r="L1507" s="582"/>
    </row>
    <row r="1508" customHeight="1" spans="11:12">
      <c r="K1508" s="582"/>
      <c r="L1508" s="582"/>
    </row>
    <row r="1509" customHeight="1" spans="11:12">
      <c r="K1509" s="582"/>
      <c r="L1509" s="582"/>
    </row>
    <row r="1510" customHeight="1" spans="11:12">
      <c r="K1510" s="582"/>
      <c r="L1510" s="582"/>
    </row>
    <row r="1511" customHeight="1" spans="11:12">
      <c r="K1511" s="582"/>
      <c r="L1511" s="582"/>
    </row>
    <row r="1512" customHeight="1" spans="11:12">
      <c r="K1512" s="582"/>
      <c r="L1512" s="582"/>
    </row>
    <row r="1513" customHeight="1" spans="11:12">
      <c r="K1513" s="582"/>
      <c r="L1513" s="582"/>
    </row>
    <row r="1514" customHeight="1" spans="11:12">
      <c r="K1514" s="582"/>
      <c r="L1514" s="582"/>
    </row>
    <row r="1515" customHeight="1" spans="11:12">
      <c r="K1515" s="582"/>
      <c r="L1515" s="582"/>
    </row>
    <row r="1516" customHeight="1" spans="11:12">
      <c r="K1516" s="582"/>
      <c r="L1516" s="582"/>
    </row>
    <row r="1517" customHeight="1" spans="11:12">
      <c r="K1517" s="582"/>
      <c r="L1517" s="582"/>
    </row>
    <row r="1518" customHeight="1" spans="11:12">
      <c r="K1518" s="582"/>
      <c r="L1518" s="582"/>
    </row>
    <row r="1519" customHeight="1" spans="11:12">
      <c r="K1519" s="582"/>
      <c r="L1519" s="582"/>
    </row>
    <row r="1520" customHeight="1" spans="11:12">
      <c r="K1520" s="582"/>
      <c r="L1520" s="582"/>
    </row>
    <row r="1521" customHeight="1" spans="11:12">
      <c r="K1521" s="582"/>
      <c r="L1521" s="582"/>
    </row>
    <row r="1522" customHeight="1" spans="11:12">
      <c r="K1522" s="582"/>
      <c r="L1522" s="582"/>
    </row>
    <row r="1523" customHeight="1" spans="11:12">
      <c r="K1523" s="582"/>
      <c r="L1523" s="582"/>
    </row>
    <row r="1524" customHeight="1" spans="11:12">
      <c r="K1524" s="582"/>
      <c r="L1524" s="582"/>
    </row>
    <row r="1525" customHeight="1" spans="11:12">
      <c r="K1525" s="582"/>
      <c r="L1525" s="582"/>
    </row>
    <row r="1526" customHeight="1" spans="11:12">
      <c r="K1526" s="582"/>
      <c r="L1526" s="582"/>
    </row>
    <row r="1527" customHeight="1" spans="11:12">
      <c r="K1527" s="582"/>
      <c r="L1527" s="582"/>
    </row>
    <row r="1528" customHeight="1" spans="11:12">
      <c r="K1528" s="582"/>
      <c r="L1528" s="582"/>
    </row>
    <row r="1529" customHeight="1" spans="11:12">
      <c r="K1529" s="582"/>
      <c r="L1529" s="582"/>
    </row>
    <row r="1530" customHeight="1" spans="11:12">
      <c r="K1530" s="582"/>
      <c r="L1530" s="582"/>
    </row>
    <row r="1531" customHeight="1" spans="11:12">
      <c r="K1531" s="582"/>
      <c r="L1531" s="582"/>
    </row>
    <row r="1532" customHeight="1" spans="11:12">
      <c r="K1532" s="582"/>
      <c r="L1532" s="582"/>
    </row>
    <row r="1533" customHeight="1" spans="11:12">
      <c r="K1533" s="582"/>
      <c r="L1533" s="582"/>
    </row>
    <row r="1534" customHeight="1" spans="11:12">
      <c r="K1534" s="582"/>
      <c r="L1534" s="582"/>
    </row>
    <row r="1535" customHeight="1" spans="11:12">
      <c r="K1535" s="582"/>
      <c r="L1535" s="582"/>
    </row>
    <row r="1536" customHeight="1" spans="11:12">
      <c r="K1536" s="582"/>
      <c r="L1536" s="582"/>
    </row>
    <row r="1537" customHeight="1" spans="11:12">
      <c r="K1537" s="582"/>
      <c r="L1537" s="582"/>
    </row>
    <row r="1538" customHeight="1" spans="11:12">
      <c r="K1538" s="582"/>
      <c r="L1538" s="582"/>
    </row>
    <row r="1539" customHeight="1" spans="11:12">
      <c r="K1539" s="582"/>
      <c r="L1539" s="582"/>
    </row>
    <row r="1540" customHeight="1" spans="11:12">
      <c r="K1540" s="582"/>
      <c r="L1540" s="582"/>
    </row>
    <row r="1541" customHeight="1" spans="11:12">
      <c r="K1541" s="582"/>
      <c r="L1541" s="582"/>
    </row>
    <row r="1542" customHeight="1" spans="11:12">
      <c r="K1542" s="582"/>
      <c r="L1542" s="582"/>
    </row>
    <row r="1543" customHeight="1" spans="11:12">
      <c r="K1543" s="582"/>
      <c r="L1543" s="582"/>
    </row>
    <row r="1544" customHeight="1" spans="11:12">
      <c r="K1544" s="582"/>
      <c r="L1544" s="582"/>
    </row>
    <row r="1545" customHeight="1" spans="11:12">
      <c r="K1545" s="582"/>
      <c r="L1545" s="582"/>
    </row>
    <row r="1546" customHeight="1" spans="11:12">
      <c r="K1546" s="582"/>
      <c r="L1546" s="582"/>
    </row>
    <row r="1547" customHeight="1" spans="11:12">
      <c r="K1547" s="582"/>
      <c r="L1547" s="582"/>
    </row>
    <row r="1548" customHeight="1" spans="11:12">
      <c r="K1548" s="582"/>
      <c r="L1548" s="582"/>
    </row>
    <row r="1549" customHeight="1" spans="11:12">
      <c r="K1549" s="582"/>
      <c r="L1549" s="582"/>
    </row>
    <row r="1550" customHeight="1" spans="11:12">
      <c r="K1550" s="582"/>
      <c r="L1550" s="582"/>
    </row>
    <row r="1551" customHeight="1" spans="11:12">
      <c r="K1551" s="582"/>
      <c r="L1551" s="582"/>
    </row>
    <row r="1552" customHeight="1" spans="11:12">
      <c r="K1552" s="582"/>
      <c r="L1552" s="582"/>
    </row>
    <row r="1553" customHeight="1" spans="11:12">
      <c r="K1553" s="582"/>
      <c r="L1553" s="582"/>
    </row>
    <row r="1554" customHeight="1" spans="11:12">
      <c r="K1554" s="582"/>
      <c r="L1554" s="582"/>
    </row>
    <row r="1555" customHeight="1" spans="11:12">
      <c r="K1555" s="582"/>
      <c r="L1555" s="582"/>
    </row>
    <row r="1556" customHeight="1" spans="11:12">
      <c r="K1556" s="582"/>
      <c r="L1556" s="582"/>
    </row>
    <row r="1557" customHeight="1" spans="11:12">
      <c r="K1557" s="582"/>
      <c r="L1557" s="582"/>
    </row>
    <row r="1558" customHeight="1" spans="11:12">
      <c r="K1558" s="582"/>
      <c r="L1558" s="582"/>
    </row>
    <row r="1559" customHeight="1" spans="11:12">
      <c r="K1559" s="582"/>
      <c r="L1559" s="582"/>
    </row>
    <row r="1560" customHeight="1" spans="11:12">
      <c r="K1560" s="582"/>
      <c r="L1560" s="582"/>
    </row>
    <row r="1561" customHeight="1" spans="11:12">
      <c r="K1561" s="582"/>
      <c r="L1561" s="582"/>
    </row>
    <row r="1562" customHeight="1" spans="11:12">
      <c r="K1562" s="582"/>
      <c r="L1562" s="582"/>
    </row>
    <row r="1563" customHeight="1" spans="11:12">
      <c r="K1563" s="582"/>
      <c r="L1563" s="582"/>
    </row>
    <row r="1564" customHeight="1" spans="11:12">
      <c r="K1564" s="582"/>
      <c r="L1564" s="582"/>
    </row>
    <row r="1565" customHeight="1" spans="11:12">
      <c r="K1565" s="582"/>
      <c r="L1565" s="582"/>
    </row>
    <row r="1566" customHeight="1" spans="11:12">
      <c r="K1566" s="582"/>
      <c r="L1566" s="582"/>
    </row>
    <row r="1567" customHeight="1" spans="11:12">
      <c r="K1567" s="582"/>
      <c r="L1567" s="582"/>
    </row>
    <row r="1568" customHeight="1" spans="11:12">
      <c r="K1568" s="582"/>
      <c r="L1568" s="582"/>
    </row>
    <row r="1569" customHeight="1" spans="11:12">
      <c r="K1569" s="582"/>
      <c r="L1569" s="582"/>
    </row>
    <row r="1570" customHeight="1" spans="11:12">
      <c r="K1570" s="582"/>
      <c r="L1570" s="582"/>
    </row>
    <row r="1571" customHeight="1" spans="11:12">
      <c r="K1571" s="582"/>
      <c r="L1571" s="582"/>
    </row>
    <row r="1572" customHeight="1" spans="11:12">
      <c r="K1572" s="582"/>
      <c r="L1572" s="582"/>
    </row>
    <row r="1573" customHeight="1" spans="11:12">
      <c r="K1573" s="582"/>
      <c r="L1573" s="582"/>
    </row>
    <row r="1574" customHeight="1" spans="11:12">
      <c r="K1574" s="582"/>
      <c r="L1574" s="582"/>
    </row>
    <row r="1575" customHeight="1" spans="11:12">
      <c r="K1575" s="582"/>
      <c r="L1575" s="582"/>
    </row>
    <row r="1576" customHeight="1" spans="11:12">
      <c r="K1576" s="582"/>
      <c r="L1576" s="582"/>
    </row>
    <row r="1577" customHeight="1" spans="11:12">
      <c r="K1577" s="582"/>
      <c r="L1577" s="582"/>
    </row>
    <row r="1578" customHeight="1" spans="11:12">
      <c r="K1578" s="582"/>
      <c r="L1578" s="582"/>
    </row>
    <row r="1579" customHeight="1" spans="11:12">
      <c r="K1579" s="582"/>
      <c r="L1579" s="582"/>
    </row>
    <row r="1580" customHeight="1" spans="11:12">
      <c r="K1580" s="582"/>
      <c r="L1580" s="582"/>
    </row>
    <row r="1581" customHeight="1" spans="11:12">
      <c r="K1581" s="582"/>
      <c r="L1581" s="582"/>
    </row>
    <row r="1582" customHeight="1" spans="11:12">
      <c r="K1582" s="582"/>
      <c r="L1582" s="582"/>
    </row>
    <row r="1583" customHeight="1" spans="11:12">
      <c r="K1583" s="582"/>
      <c r="L1583" s="582"/>
    </row>
    <row r="1584" customHeight="1" spans="11:12">
      <c r="K1584" s="582"/>
      <c r="L1584" s="582"/>
    </row>
    <row r="1585" customHeight="1" spans="11:12">
      <c r="K1585" s="582"/>
      <c r="L1585" s="582"/>
    </row>
    <row r="1586" customHeight="1" spans="11:12">
      <c r="K1586" s="582"/>
      <c r="L1586" s="582"/>
    </row>
    <row r="1587" customHeight="1" spans="11:12">
      <c r="K1587" s="582"/>
      <c r="L1587" s="582"/>
    </row>
    <row r="1588" customHeight="1" spans="11:12">
      <c r="K1588" s="582"/>
      <c r="L1588" s="582"/>
    </row>
    <row r="1589" customHeight="1" spans="11:12">
      <c r="K1589" s="582"/>
      <c r="L1589" s="582"/>
    </row>
    <row r="1590" customHeight="1" spans="11:12">
      <c r="K1590" s="582"/>
      <c r="L1590" s="582"/>
    </row>
    <row r="1591" customHeight="1" spans="11:12">
      <c r="K1591" s="582"/>
      <c r="L1591" s="582"/>
    </row>
    <row r="1592" customHeight="1" spans="11:12">
      <c r="K1592" s="582"/>
      <c r="L1592" s="582"/>
    </row>
    <row r="1593" customHeight="1" spans="11:12">
      <c r="K1593" s="582"/>
      <c r="L1593" s="582"/>
    </row>
    <row r="1594" customHeight="1" spans="11:12">
      <c r="K1594" s="582"/>
      <c r="L1594" s="582"/>
    </row>
    <row r="1595" customHeight="1" spans="11:12">
      <c r="K1595" s="582"/>
      <c r="L1595" s="582"/>
    </row>
    <row r="1596" customHeight="1" spans="11:12">
      <c r="K1596" s="582"/>
      <c r="L1596" s="582"/>
    </row>
    <row r="1597" customHeight="1" spans="11:12">
      <c r="K1597" s="582"/>
      <c r="L1597" s="582"/>
    </row>
    <row r="1598" customHeight="1" spans="11:12">
      <c r="K1598" s="582"/>
      <c r="L1598" s="582"/>
    </row>
    <row r="1599" customHeight="1" spans="11:12">
      <c r="K1599" s="582"/>
      <c r="L1599" s="582"/>
    </row>
    <row r="1600" customHeight="1" spans="11:12">
      <c r="K1600" s="582"/>
      <c r="L1600" s="582"/>
    </row>
    <row r="1601" customHeight="1" spans="11:12">
      <c r="K1601" s="582"/>
      <c r="L1601" s="582"/>
    </row>
    <row r="1602" customHeight="1" spans="11:12">
      <c r="K1602" s="582"/>
      <c r="L1602" s="582"/>
    </row>
    <row r="1603" customHeight="1" spans="11:12">
      <c r="K1603" s="582"/>
      <c r="L1603" s="582"/>
    </row>
    <row r="1604" customHeight="1" spans="11:12">
      <c r="K1604" s="582"/>
      <c r="L1604" s="582"/>
    </row>
    <row r="1605" customHeight="1" spans="11:12">
      <c r="K1605" s="582"/>
      <c r="L1605" s="582"/>
    </row>
    <row r="1606" customHeight="1" spans="11:12">
      <c r="K1606" s="582"/>
      <c r="L1606" s="582"/>
    </row>
    <row r="1607" customHeight="1" spans="11:12">
      <c r="K1607" s="582"/>
      <c r="L1607" s="582"/>
    </row>
    <row r="1608" customHeight="1" spans="11:12">
      <c r="K1608" s="582"/>
      <c r="L1608" s="582"/>
    </row>
    <row r="1609" customHeight="1" spans="11:12">
      <c r="K1609" s="582"/>
      <c r="L1609" s="582"/>
    </row>
    <row r="1610" customHeight="1" spans="11:12">
      <c r="K1610" s="582"/>
      <c r="L1610" s="582"/>
    </row>
    <row r="1611" customHeight="1" spans="11:12">
      <c r="K1611" s="582"/>
      <c r="L1611" s="582"/>
    </row>
    <row r="1612" customHeight="1" spans="11:12">
      <c r="K1612" s="582"/>
      <c r="L1612" s="582"/>
    </row>
    <row r="1613" customHeight="1" spans="11:12">
      <c r="K1613" s="582"/>
      <c r="L1613" s="582"/>
    </row>
    <row r="1614" customHeight="1" spans="11:12">
      <c r="K1614" s="582"/>
      <c r="L1614" s="582"/>
    </row>
    <row r="1615" customHeight="1" spans="11:12">
      <c r="K1615" s="582"/>
      <c r="L1615" s="582"/>
    </row>
    <row r="1616" customHeight="1" spans="11:12">
      <c r="K1616" s="582"/>
      <c r="L1616" s="582"/>
    </row>
    <row r="1617" customHeight="1" spans="11:12">
      <c r="K1617" s="582"/>
      <c r="L1617" s="582"/>
    </row>
    <row r="1618" customHeight="1" spans="11:12">
      <c r="K1618" s="582"/>
      <c r="L1618" s="582"/>
    </row>
    <row r="1619" customHeight="1" spans="11:12">
      <c r="K1619" s="582"/>
      <c r="L1619" s="582"/>
    </row>
    <row r="1620" customHeight="1" spans="11:12">
      <c r="K1620" s="582"/>
      <c r="L1620" s="582"/>
    </row>
    <row r="1621" customHeight="1" spans="11:12">
      <c r="K1621" s="582"/>
      <c r="L1621" s="582"/>
    </row>
    <row r="1622" customHeight="1" spans="11:12">
      <c r="K1622" s="582"/>
      <c r="L1622" s="582"/>
    </row>
    <row r="1623" customHeight="1" spans="11:12">
      <c r="K1623" s="582"/>
      <c r="L1623" s="582"/>
    </row>
    <row r="1624" customHeight="1" spans="11:12">
      <c r="K1624" s="582"/>
      <c r="L1624" s="582"/>
    </row>
    <row r="1625" customHeight="1" spans="11:12">
      <c r="K1625" s="582"/>
      <c r="L1625" s="582"/>
    </row>
    <row r="1626" customHeight="1" spans="11:12">
      <c r="K1626" s="582"/>
      <c r="L1626" s="582"/>
    </row>
    <row r="1627" customHeight="1" spans="11:12">
      <c r="K1627" s="582"/>
      <c r="L1627" s="582"/>
    </row>
    <row r="1628" customHeight="1" spans="11:12">
      <c r="K1628" s="582"/>
      <c r="L1628" s="582"/>
    </row>
    <row r="1629" customHeight="1" spans="11:12">
      <c r="K1629" s="582"/>
      <c r="L1629" s="582"/>
    </row>
    <row r="1630" customHeight="1" spans="11:12">
      <c r="K1630" s="582"/>
      <c r="L1630" s="582"/>
    </row>
    <row r="1631" customHeight="1" spans="11:12">
      <c r="K1631" s="582"/>
      <c r="L1631" s="582"/>
    </row>
    <row r="1632" customHeight="1" spans="11:12">
      <c r="K1632" s="582"/>
      <c r="L1632" s="582"/>
    </row>
    <row r="1633" customHeight="1" spans="11:12">
      <c r="K1633" s="582"/>
      <c r="L1633" s="582"/>
    </row>
    <row r="1634" customHeight="1" spans="11:12">
      <c r="K1634" s="582"/>
      <c r="L1634" s="582"/>
    </row>
    <row r="1635" customHeight="1" spans="11:12">
      <c r="K1635" s="582"/>
      <c r="L1635" s="582"/>
    </row>
    <row r="1636" customHeight="1" spans="11:12">
      <c r="K1636" s="582"/>
      <c r="L1636" s="582"/>
    </row>
    <row r="1637" customHeight="1" spans="11:12">
      <c r="K1637" s="582"/>
      <c r="L1637" s="582"/>
    </row>
    <row r="1638" customHeight="1" spans="11:12">
      <c r="K1638" s="582"/>
      <c r="L1638" s="582"/>
    </row>
    <row r="1639" customHeight="1" spans="11:12">
      <c r="K1639" s="582"/>
      <c r="L1639" s="582"/>
    </row>
    <row r="1640" customHeight="1" spans="11:12">
      <c r="K1640" s="582"/>
      <c r="L1640" s="582"/>
    </row>
    <row r="1641" customHeight="1" spans="11:12">
      <c r="K1641" s="582"/>
      <c r="L1641" s="582"/>
    </row>
    <row r="1642" customHeight="1" spans="11:12">
      <c r="K1642" s="582"/>
      <c r="L1642" s="582"/>
    </row>
    <row r="1643" customHeight="1" spans="11:12">
      <c r="K1643" s="582"/>
      <c r="L1643" s="582"/>
    </row>
    <row r="1644" customHeight="1" spans="11:12">
      <c r="K1644" s="582"/>
      <c r="L1644" s="582"/>
    </row>
    <row r="1645" customHeight="1" spans="11:12">
      <c r="K1645" s="582"/>
      <c r="L1645" s="582"/>
    </row>
    <row r="1646" customHeight="1" spans="11:12">
      <c r="K1646" s="582"/>
      <c r="L1646" s="582"/>
    </row>
    <row r="1647" customHeight="1" spans="11:12">
      <c r="K1647" s="582"/>
      <c r="L1647" s="582"/>
    </row>
    <row r="1648" customHeight="1" spans="11:12">
      <c r="K1648" s="582"/>
      <c r="L1648" s="582"/>
    </row>
    <row r="1649" customHeight="1" spans="11:12">
      <c r="K1649" s="582"/>
      <c r="L1649" s="582"/>
    </row>
    <row r="1650" customHeight="1" spans="11:12">
      <c r="K1650" s="582"/>
      <c r="L1650" s="582"/>
    </row>
    <row r="1651" customHeight="1" spans="11:12">
      <c r="K1651" s="582"/>
      <c r="L1651" s="582"/>
    </row>
    <row r="1652" customHeight="1" spans="11:12">
      <c r="K1652" s="582"/>
      <c r="L1652" s="582"/>
    </row>
    <row r="1653" customHeight="1" spans="11:12">
      <c r="K1653" s="582"/>
      <c r="L1653" s="582"/>
    </row>
    <row r="1654" customHeight="1" spans="11:12">
      <c r="K1654" s="582"/>
      <c r="L1654" s="582"/>
    </row>
    <row r="1655" customHeight="1" spans="11:12">
      <c r="K1655" s="582"/>
      <c r="L1655" s="582"/>
    </row>
    <row r="1656" customHeight="1" spans="11:12">
      <c r="K1656" s="582"/>
      <c r="L1656" s="582"/>
    </row>
    <row r="1657" customHeight="1" spans="11:12">
      <c r="K1657" s="582"/>
      <c r="L1657" s="582"/>
    </row>
    <row r="1658" customHeight="1" spans="11:12">
      <c r="K1658" s="582"/>
      <c r="L1658" s="582"/>
    </row>
    <row r="1659" customHeight="1" spans="11:12">
      <c r="K1659" s="582"/>
      <c r="L1659" s="582"/>
    </row>
    <row r="1660" customHeight="1" spans="11:12">
      <c r="K1660" s="582"/>
      <c r="L1660" s="582"/>
    </row>
    <row r="1661" customHeight="1" spans="11:12">
      <c r="K1661" s="582"/>
      <c r="L1661" s="582"/>
    </row>
    <row r="1662" customHeight="1" spans="11:12">
      <c r="K1662" s="582"/>
      <c r="L1662" s="582"/>
    </row>
    <row r="1663" customHeight="1" spans="11:12">
      <c r="K1663" s="582"/>
      <c r="L1663" s="582"/>
    </row>
    <row r="1664" customHeight="1" spans="11:12">
      <c r="K1664" s="582"/>
      <c r="L1664" s="582"/>
    </row>
    <row r="1665" customHeight="1" spans="11:12">
      <c r="K1665" s="582"/>
      <c r="L1665" s="582"/>
    </row>
    <row r="1666" customHeight="1" spans="11:12">
      <c r="K1666" s="582"/>
      <c r="L1666" s="582"/>
    </row>
    <row r="1667" customHeight="1" spans="11:12">
      <c r="K1667" s="582"/>
      <c r="L1667" s="582"/>
    </row>
    <row r="1668" customHeight="1" spans="11:12">
      <c r="K1668" s="582"/>
      <c r="L1668" s="582"/>
    </row>
    <row r="1669" customHeight="1" spans="11:12">
      <c r="K1669" s="582"/>
      <c r="L1669" s="582"/>
    </row>
    <row r="1670" customHeight="1" spans="11:12">
      <c r="K1670" s="582"/>
      <c r="L1670" s="582"/>
    </row>
    <row r="1671" customHeight="1" spans="11:12">
      <c r="K1671" s="582"/>
      <c r="L1671" s="582"/>
    </row>
    <row r="1672" customHeight="1" spans="11:12">
      <c r="K1672" s="582"/>
      <c r="L1672" s="582"/>
    </row>
    <row r="1673" customHeight="1" spans="11:12">
      <c r="K1673" s="582"/>
      <c r="L1673" s="582"/>
    </row>
    <row r="1674" customHeight="1" spans="11:12">
      <c r="K1674" s="582"/>
      <c r="L1674" s="582"/>
    </row>
    <row r="1675" customHeight="1" spans="11:12">
      <c r="K1675" s="582"/>
      <c r="L1675" s="582"/>
    </row>
    <row r="1676" customHeight="1" spans="11:12">
      <c r="K1676" s="582"/>
      <c r="L1676" s="582"/>
    </row>
    <row r="1677" customHeight="1" spans="11:12">
      <c r="K1677" s="582"/>
      <c r="L1677" s="582"/>
    </row>
    <row r="1678" customHeight="1" spans="11:12">
      <c r="K1678" s="582"/>
      <c r="L1678" s="582"/>
    </row>
    <row r="1679" customHeight="1" spans="11:12">
      <c r="K1679" s="582"/>
      <c r="L1679" s="582"/>
    </row>
    <row r="1680" customHeight="1" spans="11:12">
      <c r="K1680" s="582"/>
      <c r="L1680" s="582"/>
    </row>
    <row r="1681" customHeight="1" spans="11:12">
      <c r="K1681" s="582"/>
      <c r="L1681" s="582"/>
    </row>
    <row r="1682" customHeight="1" spans="11:12">
      <c r="K1682" s="582"/>
      <c r="L1682" s="582"/>
    </row>
    <row r="1683" customHeight="1" spans="11:12">
      <c r="K1683" s="582"/>
      <c r="L1683" s="582"/>
    </row>
    <row r="1684" customHeight="1" spans="11:12">
      <c r="K1684" s="582"/>
      <c r="L1684" s="582"/>
    </row>
    <row r="1685" customHeight="1" spans="11:12">
      <c r="K1685" s="582"/>
      <c r="L1685" s="582"/>
    </row>
    <row r="1686" customHeight="1" spans="11:12">
      <c r="K1686" s="582"/>
      <c r="L1686" s="582"/>
    </row>
    <row r="1687" customHeight="1" spans="11:12">
      <c r="K1687" s="582"/>
      <c r="L1687" s="582"/>
    </row>
    <row r="1688" customHeight="1" spans="11:12">
      <c r="K1688" s="582"/>
      <c r="L1688" s="582"/>
    </row>
    <row r="1689" customHeight="1" spans="11:12">
      <c r="K1689" s="582"/>
      <c r="L1689" s="582"/>
    </row>
    <row r="1690" customHeight="1" spans="11:12">
      <c r="K1690" s="582"/>
      <c r="L1690" s="582"/>
    </row>
    <row r="1691" customHeight="1" spans="11:12">
      <c r="K1691" s="582"/>
      <c r="L1691" s="582"/>
    </row>
    <row r="1692" customHeight="1" spans="11:12">
      <c r="K1692" s="582"/>
      <c r="L1692" s="582"/>
    </row>
    <row r="1693" customHeight="1" spans="11:12">
      <c r="K1693" s="582"/>
      <c r="L1693" s="582"/>
    </row>
    <row r="1694" customHeight="1" spans="11:12">
      <c r="K1694" s="582"/>
      <c r="L1694" s="582"/>
    </row>
    <row r="1695" customHeight="1" spans="11:12">
      <c r="K1695" s="582"/>
      <c r="L1695" s="582"/>
    </row>
    <row r="1696" customHeight="1" spans="11:12">
      <c r="K1696" s="582"/>
      <c r="L1696" s="582"/>
    </row>
    <row r="1697" customHeight="1" spans="11:12">
      <c r="K1697" s="582"/>
      <c r="L1697" s="582"/>
    </row>
    <row r="1698" customHeight="1" spans="11:12">
      <c r="K1698" s="582"/>
      <c r="L1698" s="582"/>
    </row>
    <row r="1699" customHeight="1" spans="11:12">
      <c r="K1699" s="582"/>
      <c r="L1699" s="582"/>
    </row>
    <row r="1700" customHeight="1" spans="11:12">
      <c r="K1700" s="582"/>
      <c r="L1700" s="582"/>
    </row>
    <row r="1701" customHeight="1" spans="11:12">
      <c r="K1701" s="582"/>
      <c r="L1701" s="582"/>
    </row>
    <row r="1702" customHeight="1" spans="11:12">
      <c r="K1702" s="582"/>
      <c r="L1702" s="582"/>
    </row>
    <row r="1703" customHeight="1" spans="11:12">
      <c r="K1703" s="582"/>
      <c r="L1703" s="582"/>
    </row>
    <row r="1704" customHeight="1" spans="11:12">
      <c r="K1704" s="582"/>
      <c r="L1704" s="582"/>
    </row>
    <row r="1705" customHeight="1" spans="11:12">
      <c r="K1705" s="582"/>
      <c r="L1705" s="582"/>
    </row>
    <row r="1706" customHeight="1" spans="11:12">
      <c r="K1706" s="582"/>
      <c r="L1706" s="582"/>
    </row>
    <row r="1707" customHeight="1" spans="11:12">
      <c r="K1707" s="582"/>
      <c r="L1707" s="582"/>
    </row>
    <row r="1708" customHeight="1" spans="11:12">
      <c r="K1708" s="582"/>
      <c r="L1708" s="582"/>
    </row>
    <row r="1709" customHeight="1" spans="11:12">
      <c r="K1709" s="582"/>
      <c r="L1709" s="582"/>
    </row>
    <row r="1710" customHeight="1" spans="11:12">
      <c r="K1710" s="582"/>
      <c r="L1710" s="582"/>
    </row>
    <row r="1711" customHeight="1" spans="11:12">
      <c r="K1711" s="582"/>
      <c r="L1711" s="582"/>
    </row>
    <row r="1712" customHeight="1" spans="11:12">
      <c r="K1712" s="582"/>
      <c r="L1712" s="582"/>
    </row>
    <row r="1713" customHeight="1" spans="11:12">
      <c r="K1713" s="582"/>
      <c r="L1713" s="582"/>
    </row>
    <row r="1714" customHeight="1" spans="11:12">
      <c r="K1714" s="582"/>
      <c r="L1714" s="582"/>
    </row>
    <row r="1715" customHeight="1" spans="11:12">
      <c r="K1715" s="582"/>
      <c r="L1715" s="582"/>
    </row>
    <row r="1716" customHeight="1" spans="11:12">
      <c r="K1716" s="582"/>
      <c r="L1716" s="582"/>
    </row>
    <row r="1717" customHeight="1" spans="11:12">
      <c r="K1717" s="582"/>
      <c r="L1717" s="582"/>
    </row>
    <row r="1718" customHeight="1" spans="11:12">
      <c r="K1718" s="582"/>
      <c r="L1718" s="582"/>
    </row>
    <row r="1719" customHeight="1" spans="11:12">
      <c r="K1719" s="582"/>
      <c r="L1719" s="582"/>
    </row>
    <row r="1720" customHeight="1" spans="11:12">
      <c r="K1720" s="582"/>
      <c r="L1720" s="582"/>
    </row>
    <row r="1721" customHeight="1" spans="11:12">
      <c r="K1721" s="582"/>
      <c r="L1721" s="582"/>
    </row>
    <row r="1722" customHeight="1" spans="11:12">
      <c r="K1722" s="582"/>
      <c r="L1722" s="582"/>
    </row>
    <row r="1723" customHeight="1" spans="11:12">
      <c r="K1723" s="582"/>
      <c r="L1723" s="582"/>
    </row>
    <row r="1724" customHeight="1" spans="11:12">
      <c r="K1724" s="582"/>
      <c r="L1724" s="582"/>
    </row>
    <row r="1725" customHeight="1" spans="11:12">
      <c r="K1725" s="582"/>
      <c r="L1725" s="582"/>
    </row>
    <row r="1726" customHeight="1" spans="11:12">
      <c r="K1726" s="582"/>
      <c r="L1726" s="582"/>
    </row>
    <row r="1727" customHeight="1" spans="11:12">
      <c r="K1727" s="582"/>
      <c r="L1727" s="582"/>
    </row>
    <row r="1728" customHeight="1" spans="11:12">
      <c r="K1728" s="582"/>
      <c r="L1728" s="582"/>
    </row>
    <row r="1729" customHeight="1" spans="11:12">
      <c r="K1729" s="582"/>
      <c r="L1729" s="582"/>
    </row>
    <row r="1730" customHeight="1" spans="11:12">
      <c r="K1730" s="582"/>
      <c r="L1730" s="582"/>
    </row>
    <row r="1731" customHeight="1" spans="11:12">
      <c r="K1731" s="582"/>
      <c r="L1731" s="582"/>
    </row>
    <row r="1732" customHeight="1" spans="11:12">
      <c r="K1732" s="582"/>
      <c r="L1732" s="582"/>
    </row>
    <row r="1733" customHeight="1" spans="11:12">
      <c r="K1733" s="582"/>
      <c r="L1733" s="582"/>
    </row>
    <row r="1734" customHeight="1" spans="11:12">
      <c r="K1734" s="582"/>
      <c r="L1734" s="582"/>
    </row>
    <row r="1735" customHeight="1" spans="11:12">
      <c r="K1735" s="582"/>
      <c r="L1735" s="582"/>
    </row>
    <row r="1736" customHeight="1" spans="11:12">
      <c r="K1736" s="582"/>
      <c r="L1736" s="582"/>
    </row>
    <row r="1737" customHeight="1" spans="11:12">
      <c r="K1737" s="582"/>
      <c r="L1737" s="582"/>
    </row>
    <row r="1738" customHeight="1" spans="11:12">
      <c r="K1738" s="582"/>
      <c r="L1738" s="582"/>
    </row>
    <row r="1739" customHeight="1" spans="11:12">
      <c r="K1739" s="582"/>
      <c r="L1739" s="582"/>
    </row>
    <row r="1740" customHeight="1" spans="11:12">
      <c r="K1740" s="582"/>
      <c r="L1740" s="582"/>
    </row>
    <row r="1741" customHeight="1" spans="11:12">
      <c r="K1741" s="582"/>
      <c r="L1741" s="582"/>
    </row>
    <row r="1742" customHeight="1" spans="11:12">
      <c r="K1742" s="582"/>
      <c r="L1742" s="582"/>
    </row>
    <row r="1743" customHeight="1" spans="11:12">
      <c r="K1743" s="582"/>
      <c r="L1743" s="582"/>
    </row>
    <row r="1744" customHeight="1" spans="11:12">
      <c r="K1744" s="582"/>
      <c r="L1744" s="582"/>
    </row>
    <row r="1745" customHeight="1" spans="11:12">
      <c r="K1745" s="582"/>
      <c r="L1745" s="582"/>
    </row>
    <row r="1746" customHeight="1" spans="11:12">
      <c r="K1746" s="582"/>
      <c r="L1746" s="582"/>
    </row>
    <row r="1747" customHeight="1" spans="11:12">
      <c r="K1747" s="582"/>
      <c r="L1747" s="582"/>
    </row>
    <row r="1748" customHeight="1" spans="11:12">
      <c r="K1748" s="582"/>
      <c r="L1748" s="582"/>
    </row>
    <row r="1749" customHeight="1" spans="11:12">
      <c r="K1749" s="582"/>
      <c r="L1749" s="582"/>
    </row>
    <row r="1750" customHeight="1" spans="11:12">
      <c r="K1750" s="582"/>
      <c r="L1750" s="582"/>
    </row>
    <row r="1751" customHeight="1" spans="11:12">
      <c r="K1751" s="582"/>
      <c r="L1751" s="582"/>
    </row>
    <row r="1752" customHeight="1" spans="11:12">
      <c r="K1752" s="582"/>
      <c r="L1752" s="582"/>
    </row>
    <row r="1753" customHeight="1" spans="11:12">
      <c r="K1753" s="582"/>
      <c r="L1753" s="582"/>
    </row>
    <row r="1754" customHeight="1" spans="11:12">
      <c r="K1754" s="582"/>
      <c r="L1754" s="582"/>
    </row>
    <row r="1755" customHeight="1" spans="11:12">
      <c r="K1755" s="582"/>
      <c r="L1755" s="582"/>
    </row>
    <row r="1756" customHeight="1" spans="11:12">
      <c r="K1756" s="582"/>
      <c r="L1756" s="582"/>
    </row>
    <row r="1757" customHeight="1" spans="11:12">
      <c r="K1757" s="582"/>
      <c r="L1757" s="582"/>
    </row>
    <row r="1758" customHeight="1" spans="11:12">
      <c r="K1758" s="582"/>
      <c r="L1758" s="582"/>
    </row>
    <row r="1759" customHeight="1" spans="11:12">
      <c r="K1759" s="582"/>
      <c r="L1759" s="582"/>
    </row>
    <row r="1760" customHeight="1" spans="11:12">
      <c r="K1760" s="582"/>
      <c r="L1760" s="582"/>
    </row>
    <row r="1761" customHeight="1" spans="11:12">
      <c r="K1761" s="582"/>
      <c r="L1761" s="582"/>
    </row>
    <row r="1762" customHeight="1" spans="11:12">
      <c r="K1762" s="582"/>
      <c r="L1762" s="582"/>
    </row>
    <row r="1763" customHeight="1" spans="11:12">
      <c r="K1763" s="582"/>
      <c r="L1763" s="582"/>
    </row>
    <row r="1764" customHeight="1" spans="11:12">
      <c r="K1764" s="582"/>
      <c r="L1764" s="582"/>
    </row>
    <row r="1765" customHeight="1" spans="11:12">
      <c r="K1765" s="582"/>
      <c r="L1765" s="582"/>
    </row>
    <row r="1766" customHeight="1" spans="11:12">
      <c r="K1766" s="582"/>
      <c r="L1766" s="582"/>
    </row>
    <row r="1767" customHeight="1" spans="11:12">
      <c r="K1767" s="582"/>
      <c r="L1767" s="582"/>
    </row>
    <row r="1768" customHeight="1" spans="11:12">
      <c r="K1768" s="582"/>
      <c r="L1768" s="582"/>
    </row>
    <row r="1769" customHeight="1" spans="11:12">
      <c r="K1769" s="582"/>
      <c r="L1769" s="582"/>
    </row>
    <row r="1770" customHeight="1" spans="11:12">
      <c r="K1770" s="582"/>
      <c r="L1770" s="582"/>
    </row>
    <row r="1771" customHeight="1" spans="11:12">
      <c r="K1771" s="582"/>
      <c r="L1771" s="582"/>
    </row>
    <row r="1772" customHeight="1" spans="11:12">
      <c r="K1772" s="582"/>
      <c r="L1772" s="582"/>
    </row>
    <row r="1773" customHeight="1" spans="11:12">
      <c r="K1773" s="582"/>
      <c r="L1773" s="582"/>
    </row>
    <row r="1774" customHeight="1" spans="11:12">
      <c r="K1774" s="582"/>
      <c r="L1774" s="582"/>
    </row>
    <row r="1775" customHeight="1" spans="11:12">
      <c r="K1775" s="582"/>
      <c r="L1775" s="582"/>
    </row>
    <row r="1776" customHeight="1" spans="11:12">
      <c r="K1776" s="582"/>
      <c r="L1776" s="582"/>
    </row>
    <row r="1777" customHeight="1" spans="11:12">
      <c r="K1777" s="582"/>
      <c r="L1777" s="582"/>
    </row>
    <row r="1778" customHeight="1" spans="11:12">
      <c r="K1778" s="582"/>
      <c r="L1778" s="582"/>
    </row>
    <row r="1779" customHeight="1" spans="11:12">
      <c r="K1779" s="582"/>
      <c r="L1779" s="582"/>
    </row>
    <row r="1780" customHeight="1" spans="11:12">
      <c r="K1780" s="582"/>
      <c r="L1780" s="582"/>
    </row>
    <row r="1781" customHeight="1" spans="11:12">
      <c r="K1781" s="582"/>
      <c r="L1781" s="582"/>
    </row>
    <row r="1782" customHeight="1" spans="11:12">
      <c r="K1782" s="582"/>
      <c r="L1782" s="582"/>
    </row>
    <row r="1783" customHeight="1" spans="11:12">
      <c r="K1783" s="582"/>
      <c r="L1783" s="582"/>
    </row>
    <row r="1784" customHeight="1" spans="11:12">
      <c r="K1784" s="582"/>
      <c r="L1784" s="582"/>
    </row>
    <row r="1785" customHeight="1" spans="11:12">
      <c r="K1785" s="582"/>
      <c r="L1785" s="582"/>
    </row>
    <row r="1786" customHeight="1" spans="11:12">
      <c r="K1786" s="582"/>
      <c r="L1786" s="582"/>
    </row>
    <row r="1787" customHeight="1" spans="11:12">
      <c r="K1787" s="582"/>
      <c r="L1787" s="582"/>
    </row>
    <row r="1788" customHeight="1" spans="11:12">
      <c r="K1788" s="582"/>
      <c r="L1788" s="582"/>
    </row>
    <row r="1789" customHeight="1" spans="11:12">
      <c r="K1789" s="582"/>
      <c r="L1789" s="582"/>
    </row>
    <row r="1790" customHeight="1" spans="11:12">
      <c r="K1790" s="582"/>
      <c r="L1790" s="582"/>
    </row>
    <row r="1791" customHeight="1" spans="11:12">
      <c r="K1791" s="582"/>
      <c r="L1791" s="582"/>
    </row>
    <row r="1792" customHeight="1" spans="11:12">
      <c r="K1792" s="582"/>
      <c r="L1792" s="582"/>
    </row>
    <row r="1793" customHeight="1" spans="11:12">
      <c r="K1793" s="582"/>
      <c r="L1793" s="582"/>
    </row>
    <row r="1794" customHeight="1" spans="11:12">
      <c r="K1794" s="582"/>
      <c r="L1794" s="582"/>
    </row>
    <row r="1795" customHeight="1" spans="11:12">
      <c r="K1795" s="582"/>
      <c r="L1795" s="582"/>
    </row>
    <row r="1796" customHeight="1" spans="11:12">
      <c r="K1796" s="582"/>
      <c r="L1796" s="582"/>
    </row>
    <row r="1797" customHeight="1" spans="11:12">
      <c r="K1797" s="582"/>
      <c r="L1797" s="582"/>
    </row>
    <row r="1798" customHeight="1" spans="11:12">
      <c r="K1798" s="582"/>
      <c r="L1798" s="582"/>
    </row>
    <row r="1799" customHeight="1" spans="11:12">
      <c r="K1799" s="582"/>
      <c r="L1799" s="582"/>
    </row>
    <row r="1800" customHeight="1" spans="11:12">
      <c r="K1800" s="582"/>
      <c r="L1800" s="582"/>
    </row>
    <row r="1801" customHeight="1" spans="11:12">
      <c r="K1801" s="582"/>
      <c r="L1801" s="582"/>
    </row>
    <row r="1802" customHeight="1" spans="11:12">
      <c r="K1802" s="582"/>
      <c r="L1802" s="582"/>
    </row>
    <row r="1803" customHeight="1" spans="11:12">
      <c r="K1803" s="582"/>
      <c r="L1803" s="582"/>
    </row>
    <row r="1804" customHeight="1" spans="11:12">
      <c r="K1804" s="582"/>
      <c r="L1804" s="582"/>
    </row>
    <row r="1805" customHeight="1" spans="11:12">
      <c r="K1805" s="582"/>
      <c r="L1805" s="582"/>
    </row>
    <row r="1806" customHeight="1" spans="11:12">
      <c r="K1806" s="582"/>
      <c r="L1806" s="582"/>
    </row>
    <row r="1807" customHeight="1" spans="11:12">
      <c r="K1807" s="582"/>
      <c r="L1807" s="582"/>
    </row>
    <row r="1808" customHeight="1" spans="11:12">
      <c r="K1808" s="582"/>
      <c r="L1808" s="582"/>
    </row>
    <row r="1809" customHeight="1" spans="11:12">
      <c r="K1809" s="582"/>
      <c r="L1809" s="582"/>
    </row>
    <row r="1810" customHeight="1" spans="11:12">
      <c r="K1810" s="582"/>
      <c r="L1810" s="582"/>
    </row>
    <row r="1811" customHeight="1" spans="11:12">
      <c r="K1811" s="582"/>
      <c r="L1811" s="582"/>
    </row>
    <row r="1812" customHeight="1" spans="11:12">
      <c r="K1812" s="582"/>
      <c r="L1812" s="582"/>
    </row>
    <row r="1813" customHeight="1" spans="11:12">
      <c r="K1813" s="582"/>
      <c r="L1813" s="582"/>
    </row>
    <row r="1814" customHeight="1" spans="11:12">
      <c r="K1814" s="582"/>
      <c r="L1814" s="582"/>
    </row>
    <row r="1815" customHeight="1" spans="11:12">
      <c r="K1815" s="582"/>
      <c r="L1815" s="582"/>
    </row>
    <row r="1816" customHeight="1" spans="11:12">
      <c r="K1816" s="582"/>
      <c r="L1816" s="582"/>
    </row>
    <row r="1817" customHeight="1" spans="11:12">
      <c r="K1817" s="582"/>
      <c r="L1817" s="582"/>
    </row>
    <row r="1818" customHeight="1" spans="11:12">
      <c r="K1818" s="582"/>
      <c r="L1818" s="582"/>
    </row>
    <row r="1819" customHeight="1" spans="11:12">
      <c r="K1819" s="582"/>
      <c r="L1819" s="582"/>
    </row>
    <row r="1820" customHeight="1" spans="11:12">
      <c r="K1820" s="582"/>
      <c r="L1820" s="582"/>
    </row>
    <row r="1821" customHeight="1" spans="11:12">
      <c r="K1821" s="582"/>
      <c r="L1821" s="582"/>
    </row>
    <row r="1822" customHeight="1" spans="11:12">
      <c r="K1822" s="582"/>
      <c r="L1822" s="582"/>
    </row>
    <row r="1823" customHeight="1" spans="11:12">
      <c r="K1823" s="582"/>
      <c r="L1823" s="582"/>
    </row>
    <row r="1824" customHeight="1" spans="11:12">
      <c r="K1824" s="582"/>
      <c r="L1824" s="582"/>
    </row>
    <row r="1825" customHeight="1" spans="11:12">
      <c r="K1825" s="582"/>
      <c r="L1825" s="582"/>
    </row>
    <row r="1826" customHeight="1" spans="11:12">
      <c r="K1826" s="582"/>
      <c r="L1826" s="582"/>
    </row>
    <row r="1827" customHeight="1" spans="11:12">
      <c r="K1827" s="582"/>
      <c r="L1827" s="582"/>
    </row>
    <row r="1828" customHeight="1" spans="11:12">
      <c r="K1828" s="582"/>
      <c r="L1828" s="582"/>
    </row>
    <row r="1829" customHeight="1" spans="11:12">
      <c r="K1829" s="582"/>
      <c r="L1829" s="582"/>
    </row>
    <row r="1830" customHeight="1" spans="11:12">
      <c r="K1830" s="582"/>
      <c r="L1830" s="582"/>
    </row>
    <row r="1831" customHeight="1" spans="11:12">
      <c r="K1831" s="582"/>
      <c r="L1831" s="582"/>
    </row>
    <row r="1832" customHeight="1" spans="11:12">
      <c r="K1832" s="582"/>
      <c r="L1832" s="582"/>
    </row>
    <row r="1833" customHeight="1" spans="11:12">
      <c r="K1833" s="582"/>
      <c r="L1833" s="582"/>
    </row>
    <row r="1834" customHeight="1" spans="11:12">
      <c r="K1834" s="582"/>
      <c r="L1834" s="582"/>
    </row>
    <row r="1835" customHeight="1" spans="11:12">
      <c r="K1835" s="582"/>
      <c r="L1835" s="582"/>
    </row>
    <row r="1836" customHeight="1" spans="11:12">
      <c r="K1836" s="582"/>
      <c r="L1836" s="582"/>
    </row>
    <row r="1837" customHeight="1" spans="11:12">
      <c r="K1837" s="582"/>
      <c r="L1837" s="582"/>
    </row>
    <row r="1838" customHeight="1" spans="11:12">
      <c r="K1838" s="582"/>
      <c r="L1838" s="582"/>
    </row>
    <row r="1839" customHeight="1" spans="11:12">
      <c r="K1839" s="582"/>
      <c r="L1839" s="582"/>
    </row>
    <row r="1840" customHeight="1" spans="11:12">
      <c r="K1840" s="582"/>
      <c r="L1840" s="582"/>
    </row>
    <row r="1841" customHeight="1" spans="11:12">
      <c r="K1841" s="582"/>
      <c r="L1841" s="582"/>
    </row>
    <row r="1842" customHeight="1" spans="11:12">
      <c r="K1842" s="582"/>
      <c r="L1842" s="582"/>
    </row>
    <row r="1843" customHeight="1" spans="11:12">
      <c r="K1843" s="582"/>
      <c r="L1843" s="582"/>
    </row>
    <row r="1844" customHeight="1" spans="11:12">
      <c r="K1844" s="582"/>
      <c r="L1844" s="582"/>
    </row>
    <row r="1845" customHeight="1" spans="11:12">
      <c r="K1845" s="582"/>
      <c r="L1845" s="582"/>
    </row>
    <row r="1846" customHeight="1" spans="11:12">
      <c r="K1846" s="582"/>
      <c r="L1846" s="582"/>
    </row>
    <row r="1847" customHeight="1" spans="11:12">
      <c r="K1847" s="582"/>
      <c r="L1847" s="582"/>
    </row>
    <row r="1848" customHeight="1" spans="11:12">
      <c r="K1848" s="582"/>
      <c r="L1848" s="582"/>
    </row>
    <row r="1849" customHeight="1" spans="11:12">
      <c r="K1849" s="582"/>
      <c r="L1849" s="582"/>
    </row>
    <row r="1850" customHeight="1" spans="11:12">
      <c r="K1850" s="582"/>
      <c r="L1850" s="582"/>
    </row>
    <row r="1851" customHeight="1" spans="11:12">
      <c r="K1851" s="582"/>
      <c r="L1851" s="582"/>
    </row>
    <row r="1852" customHeight="1" spans="11:12">
      <c r="K1852" s="582"/>
      <c r="L1852" s="582"/>
    </row>
    <row r="1853" customHeight="1" spans="11:12">
      <c r="K1853" s="582"/>
      <c r="L1853" s="582"/>
    </row>
    <row r="1854" customHeight="1" spans="11:12">
      <c r="K1854" s="582"/>
      <c r="L1854" s="582"/>
    </row>
    <row r="1855" customHeight="1" spans="11:12">
      <c r="K1855" s="582"/>
      <c r="L1855" s="582"/>
    </row>
    <row r="1856" customHeight="1" spans="11:12">
      <c r="K1856" s="582"/>
      <c r="L1856" s="582"/>
    </row>
    <row r="1857" customHeight="1" spans="11:12">
      <c r="K1857" s="582"/>
      <c r="L1857" s="582"/>
    </row>
    <row r="1858" customHeight="1" spans="11:12">
      <c r="K1858" s="582"/>
      <c r="L1858" s="582"/>
    </row>
    <row r="1859" customHeight="1" spans="11:12">
      <c r="K1859" s="582"/>
      <c r="L1859" s="582"/>
    </row>
    <row r="1860" customHeight="1" spans="11:12">
      <c r="K1860" s="582"/>
      <c r="L1860" s="582"/>
    </row>
    <row r="1861" customHeight="1" spans="11:12">
      <c r="K1861" s="582"/>
      <c r="L1861" s="582"/>
    </row>
    <row r="1862" customHeight="1" spans="11:12">
      <c r="K1862" s="582"/>
      <c r="L1862" s="582"/>
    </row>
    <row r="1863" customHeight="1" spans="11:12">
      <c r="K1863" s="582"/>
      <c r="L1863" s="582"/>
    </row>
    <row r="1864" customHeight="1" spans="11:12">
      <c r="K1864" s="582"/>
      <c r="L1864" s="582"/>
    </row>
    <row r="1865" customHeight="1" spans="11:12">
      <c r="K1865" s="582"/>
      <c r="L1865" s="582"/>
    </row>
    <row r="1866" customHeight="1" spans="11:12">
      <c r="K1866" s="582"/>
      <c r="L1866" s="582"/>
    </row>
    <row r="1867" customHeight="1" spans="11:12">
      <c r="K1867" s="582"/>
      <c r="L1867" s="582"/>
    </row>
    <row r="1868" customHeight="1" spans="11:12">
      <c r="K1868" s="582"/>
      <c r="L1868" s="582"/>
    </row>
    <row r="1869" customHeight="1" spans="11:12">
      <c r="K1869" s="582"/>
      <c r="L1869" s="582"/>
    </row>
    <row r="1870" customHeight="1" spans="11:12">
      <c r="K1870" s="582"/>
      <c r="L1870" s="582"/>
    </row>
    <row r="1871" customHeight="1" spans="11:12">
      <c r="K1871" s="582"/>
      <c r="L1871" s="582"/>
    </row>
    <row r="1872" customHeight="1" spans="11:12">
      <c r="K1872" s="582"/>
      <c r="L1872" s="582"/>
    </row>
    <row r="1873" customHeight="1" spans="11:12">
      <c r="K1873" s="582"/>
      <c r="L1873" s="582"/>
    </row>
    <row r="1874" customHeight="1" spans="11:12">
      <c r="K1874" s="582"/>
      <c r="L1874" s="582"/>
    </row>
    <row r="1875" customHeight="1" spans="11:12">
      <c r="K1875" s="582"/>
      <c r="L1875" s="582"/>
    </row>
    <row r="1876" customHeight="1" spans="11:12">
      <c r="K1876" s="582"/>
      <c r="L1876" s="582"/>
    </row>
    <row r="1877" customHeight="1" spans="11:12">
      <c r="K1877" s="582"/>
      <c r="L1877" s="582"/>
    </row>
    <row r="1878" customHeight="1" spans="11:12">
      <c r="K1878" s="582"/>
      <c r="L1878" s="582"/>
    </row>
    <row r="1879" customHeight="1" spans="11:12">
      <c r="K1879" s="582"/>
      <c r="L1879" s="582"/>
    </row>
    <row r="1880" customHeight="1" spans="11:12">
      <c r="K1880" s="582"/>
      <c r="L1880" s="582"/>
    </row>
    <row r="1881" customHeight="1" spans="11:12">
      <c r="K1881" s="582"/>
      <c r="L1881" s="582"/>
    </row>
    <row r="1882" customHeight="1" spans="11:12">
      <c r="K1882" s="582"/>
      <c r="L1882" s="582"/>
    </row>
    <row r="1883" customHeight="1" spans="11:12">
      <c r="K1883" s="582"/>
      <c r="L1883" s="582"/>
    </row>
    <row r="1884" customHeight="1" spans="11:12">
      <c r="K1884" s="582"/>
      <c r="L1884" s="582"/>
    </row>
    <row r="1885" customHeight="1" spans="11:12">
      <c r="K1885" s="582"/>
      <c r="L1885" s="582"/>
    </row>
    <row r="1886" customHeight="1" spans="11:12">
      <c r="K1886" s="582"/>
      <c r="L1886" s="582"/>
    </row>
    <row r="1887" customHeight="1" spans="11:12">
      <c r="K1887" s="582"/>
      <c r="L1887" s="582"/>
    </row>
    <row r="1888" customHeight="1" spans="11:12">
      <c r="K1888" s="582"/>
      <c r="L1888" s="582"/>
    </row>
    <row r="1889" customHeight="1" spans="11:12">
      <c r="K1889" s="582"/>
      <c r="L1889" s="582"/>
    </row>
    <row r="1890" customHeight="1" spans="11:12">
      <c r="K1890" s="582"/>
      <c r="L1890" s="582"/>
    </row>
    <row r="1891" customHeight="1" spans="11:12">
      <c r="K1891" s="582"/>
      <c r="L1891" s="582"/>
    </row>
    <row r="1892" customHeight="1" spans="11:12">
      <c r="K1892" s="582"/>
      <c r="L1892" s="582"/>
    </row>
    <row r="1893" customHeight="1" spans="11:12">
      <c r="K1893" s="582"/>
      <c r="L1893" s="582"/>
    </row>
    <row r="1894" customHeight="1" spans="11:12">
      <c r="K1894" s="582"/>
      <c r="L1894" s="582"/>
    </row>
    <row r="1895" customHeight="1" spans="11:12">
      <c r="K1895" s="582"/>
      <c r="L1895" s="582"/>
    </row>
    <row r="1896" customHeight="1" spans="11:12">
      <c r="K1896" s="582"/>
      <c r="L1896" s="582"/>
    </row>
    <row r="1897" customHeight="1" spans="11:12">
      <c r="K1897" s="582"/>
      <c r="L1897" s="582"/>
    </row>
    <row r="1898" customHeight="1" spans="11:12">
      <c r="K1898" s="582"/>
      <c r="L1898" s="582"/>
    </row>
    <row r="1899" customHeight="1" spans="11:12">
      <c r="K1899" s="582"/>
      <c r="L1899" s="582"/>
    </row>
    <row r="1900" customHeight="1" spans="11:12">
      <c r="K1900" s="582"/>
      <c r="L1900" s="582"/>
    </row>
    <row r="1901" customHeight="1" spans="11:12">
      <c r="K1901" s="582"/>
      <c r="L1901" s="582"/>
    </row>
    <row r="1902" customHeight="1" spans="11:12">
      <c r="K1902" s="582"/>
      <c r="L1902" s="582"/>
    </row>
    <row r="1903" customHeight="1" spans="11:12">
      <c r="K1903" s="582"/>
      <c r="L1903" s="582"/>
    </row>
    <row r="1904" customHeight="1" spans="11:12">
      <c r="K1904" s="582"/>
      <c r="L1904" s="582"/>
    </row>
    <row r="1905" customHeight="1" spans="11:12">
      <c r="K1905" s="582"/>
      <c r="L1905" s="582"/>
    </row>
    <row r="1906" customHeight="1" spans="11:12">
      <c r="K1906" s="582"/>
      <c r="L1906" s="582"/>
    </row>
    <row r="1907" customHeight="1" spans="11:12">
      <c r="K1907" s="582"/>
      <c r="L1907" s="582"/>
    </row>
    <row r="1908" customHeight="1" spans="11:12">
      <c r="K1908" s="582"/>
      <c r="L1908" s="582"/>
    </row>
    <row r="1909" customHeight="1" spans="11:12">
      <c r="K1909" s="582"/>
      <c r="L1909" s="582"/>
    </row>
    <row r="1910" customHeight="1" spans="11:12">
      <c r="K1910" s="582"/>
      <c r="L1910" s="582"/>
    </row>
    <row r="1911" customHeight="1" spans="11:12">
      <c r="K1911" s="582"/>
      <c r="L1911" s="582"/>
    </row>
    <row r="1912" customHeight="1" spans="11:12">
      <c r="K1912" s="582"/>
      <c r="L1912" s="582"/>
    </row>
    <row r="1913" customHeight="1" spans="11:12">
      <c r="K1913" s="582"/>
      <c r="L1913" s="582"/>
    </row>
    <row r="1914" customHeight="1" spans="11:12">
      <c r="K1914" s="582"/>
      <c r="L1914" s="582"/>
    </row>
    <row r="1915" customHeight="1" spans="11:12">
      <c r="K1915" s="582"/>
      <c r="L1915" s="582"/>
    </row>
    <row r="1916" customHeight="1" spans="11:12">
      <c r="K1916" s="582"/>
      <c r="L1916" s="582"/>
    </row>
    <row r="1917" customHeight="1" spans="11:12">
      <c r="K1917" s="582"/>
      <c r="L1917" s="582"/>
    </row>
    <row r="1918" customHeight="1" spans="11:12">
      <c r="K1918" s="582"/>
      <c r="L1918" s="582"/>
    </row>
    <row r="1919" customHeight="1" spans="11:12">
      <c r="K1919" s="582"/>
      <c r="L1919" s="582"/>
    </row>
    <row r="1920" customHeight="1" spans="11:12">
      <c r="K1920" s="582"/>
      <c r="L1920" s="582"/>
    </row>
    <row r="1921" customHeight="1" spans="11:12">
      <c r="K1921" s="582"/>
      <c r="L1921" s="582"/>
    </row>
    <row r="1922" customHeight="1" spans="11:12">
      <c r="K1922" s="582"/>
      <c r="L1922" s="582"/>
    </row>
    <row r="1923" customHeight="1" spans="11:12">
      <c r="K1923" s="582"/>
      <c r="L1923" s="582"/>
    </row>
    <row r="1924" customHeight="1" spans="11:12">
      <c r="K1924" s="582"/>
      <c r="L1924" s="582"/>
    </row>
    <row r="1925" customHeight="1" spans="11:12">
      <c r="K1925" s="582"/>
      <c r="L1925" s="582"/>
    </row>
    <row r="1926" customHeight="1" spans="11:12">
      <c r="K1926" s="582"/>
      <c r="L1926" s="582"/>
    </row>
    <row r="1927" customHeight="1" spans="11:12">
      <c r="K1927" s="582"/>
      <c r="L1927" s="582"/>
    </row>
    <row r="1928" customHeight="1" spans="11:12">
      <c r="K1928" s="582"/>
      <c r="L1928" s="582"/>
    </row>
    <row r="1929" customHeight="1" spans="11:12">
      <c r="K1929" s="582"/>
      <c r="L1929" s="582"/>
    </row>
    <row r="1930" customHeight="1" spans="11:12">
      <c r="K1930" s="582"/>
      <c r="L1930" s="582"/>
    </row>
    <row r="1931" customHeight="1" spans="11:12">
      <c r="K1931" s="582"/>
      <c r="L1931" s="582"/>
    </row>
    <row r="1932" customHeight="1" spans="11:12">
      <c r="K1932" s="582"/>
      <c r="L1932" s="582"/>
    </row>
    <row r="1933" customHeight="1" spans="11:12">
      <c r="K1933" s="582"/>
      <c r="L1933" s="582"/>
    </row>
    <row r="1934" customHeight="1" spans="11:12">
      <c r="K1934" s="582"/>
      <c r="L1934" s="582"/>
    </row>
    <row r="1935" customHeight="1" spans="11:12">
      <c r="K1935" s="582"/>
      <c r="L1935" s="582"/>
    </row>
    <row r="1936" customHeight="1" spans="11:12">
      <c r="K1936" s="582"/>
      <c r="L1936" s="582"/>
    </row>
    <row r="1937" customHeight="1" spans="11:12">
      <c r="K1937" s="582"/>
      <c r="L1937" s="582"/>
    </row>
    <row r="1938" customHeight="1" spans="11:12">
      <c r="K1938" s="582"/>
      <c r="L1938" s="582"/>
    </row>
    <row r="1939" customHeight="1" spans="11:12">
      <c r="K1939" s="582"/>
      <c r="L1939" s="582"/>
    </row>
    <row r="1940" customHeight="1" spans="11:12">
      <c r="K1940" s="582"/>
      <c r="L1940" s="582"/>
    </row>
    <row r="1941" customHeight="1" spans="11:12">
      <c r="K1941" s="582"/>
      <c r="L1941" s="582"/>
    </row>
    <row r="1942" customHeight="1" spans="11:12">
      <c r="K1942" s="582"/>
      <c r="L1942" s="582"/>
    </row>
    <row r="1943" customHeight="1" spans="11:12">
      <c r="K1943" s="582"/>
      <c r="L1943" s="582"/>
    </row>
    <row r="1944" customHeight="1" spans="11:12">
      <c r="K1944" s="582"/>
      <c r="L1944" s="582"/>
    </row>
    <row r="1945" customHeight="1" spans="11:12">
      <c r="K1945" s="582"/>
      <c r="L1945" s="582"/>
    </row>
    <row r="1946" customHeight="1" spans="11:12">
      <c r="K1946" s="582"/>
      <c r="L1946" s="582"/>
    </row>
    <row r="1947" customHeight="1" spans="11:12">
      <c r="K1947" s="582"/>
      <c r="L1947" s="582"/>
    </row>
    <row r="1948" customHeight="1" spans="11:12">
      <c r="K1948" s="582"/>
      <c r="L1948" s="582"/>
    </row>
    <row r="1949" customHeight="1" spans="11:12">
      <c r="K1949" s="582"/>
      <c r="L1949" s="582"/>
    </row>
    <row r="1950" customHeight="1" spans="11:12">
      <c r="K1950" s="582"/>
      <c r="L1950" s="582"/>
    </row>
    <row r="1951" customHeight="1" spans="11:12">
      <c r="K1951" s="582"/>
      <c r="L1951" s="582"/>
    </row>
    <row r="1952" customHeight="1" spans="11:12">
      <c r="K1952" s="582"/>
      <c r="L1952" s="582"/>
    </row>
    <row r="1953" customHeight="1" spans="11:12">
      <c r="K1953" s="582"/>
      <c r="L1953" s="582"/>
    </row>
    <row r="1954" customHeight="1" spans="11:12">
      <c r="K1954" s="582"/>
      <c r="L1954" s="582"/>
    </row>
    <row r="1955" customHeight="1" spans="11:12">
      <c r="K1955" s="582"/>
      <c r="L1955" s="582"/>
    </row>
    <row r="1956" customHeight="1" spans="11:12">
      <c r="K1956" s="582"/>
      <c r="L1956" s="582"/>
    </row>
    <row r="1957" customHeight="1" spans="11:12">
      <c r="K1957" s="582"/>
      <c r="L1957" s="582"/>
    </row>
    <row r="1958" customHeight="1" spans="11:12">
      <c r="K1958" s="582"/>
      <c r="L1958" s="582"/>
    </row>
    <row r="1959" customHeight="1" spans="11:12">
      <c r="K1959" s="582"/>
      <c r="L1959" s="582"/>
    </row>
    <row r="1960" customHeight="1" spans="11:12">
      <c r="K1960" s="582"/>
      <c r="L1960" s="582"/>
    </row>
    <row r="1961" customHeight="1" spans="11:12">
      <c r="K1961" s="582"/>
      <c r="L1961" s="582"/>
    </row>
    <row r="1962" customHeight="1" spans="11:12">
      <c r="K1962" s="582"/>
      <c r="L1962" s="582"/>
    </row>
    <row r="1963" customHeight="1" spans="11:12">
      <c r="K1963" s="582"/>
      <c r="L1963" s="582"/>
    </row>
    <row r="1964" customHeight="1" spans="11:12">
      <c r="K1964" s="582"/>
      <c r="L1964" s="582"/>
    </row>
    <row r="1965" customHeight="1" spans="11:12">
      <c r="K1965" s="582"/>
      <c r="L1965" s="582"/>
    </row>
    <row r="1966" customHeight="1" spans="11:12">
      <c r="K1966" s="582"/>
      <c r="L1966" s="582"/>
    </row>
    <row r="1967" customHeight="1" spans="11:12">
      <c r="K1967" s="582"/>
      <c r="L1967" s="582"/>
    </row>
    <row r="1968" customHeight="1" spans="11:12">
      <c r="K1968" s="582"/>
      <c r="L1968" s="582"/>
    </row>
    <row r="1969" customHeight="1" spans="11:12">
      <c r="K1969" s="582"/>
      <c r="L1969" s="582"/>
    </row>
    <row r="1970" customHeight="1" spans="11:12">
      <c r="K1970" s="582"/>
      <c r="L1970" s="582"/>
    </row>
    <row r="1971" customHeight="1" spans="11:12">
      <c r="K1971" s="582"/>
      <c r="L1971" s="582"/>
    </row>
    <row r="1972" customHeight="1" spans="11:12">
      <c r="K1972" s="582"/>
      <c r="L1972" s="582"/>
    </row>
    <row r="1973" customHeight="1" spans="11:12">
      <c r="K1973" s="582"/>
      <c r="L1973" s="582"/>
    </row>
    <row r="1974" customHeight="1" spans="11:12">
      <c r="K1974" s="582"/>
      <c r="L1974" s="582"/>
    </row>
    <row r="1975" customHeight="1" spans="11:12">
      <c r="K1975" s="582"/>
      <c r="L1975" s="582"/>
    </row>
    <row r="1976" customHeight="1" spans="11:12">
      <c r="K1976" s="582"/>
      <c r="L1976" s="582"/>
    </row>
    <row r="1977" customHeight="1" spans="11:12">
      <c r="K1977" s="582"/>
      <c r="L1977" s="582"/>
    </row>
    <row r="1978" customHeight="1" spans="11:12">
      <c r="K1978" s="582"/>
      <c r="L1978" s="582"/>
    </row>
    <row r="1979" customHeight="1" spans="11:12">
      <c r="K1979" s="582"/>
      <c r="L1979" s="582"/>
    </row>
    <row r="1980" customHeight="1" spans="11:12">
      <c r="K1980" s="582"/>
      <c r="L1980" s="582"/>
    </row>
    <row r="1981" customHeight="1" spans="11:12">
      <c r="K1981" s="582"/>
      <c r="L1981" s="582"/>
    </row>
    <row r="1982" customHeight="1" spans="11:12">
      <c r="K1982" s="582"/>
      <c r="L1982" s="582"/>
    </row>
    <row r="1983" customHeight="1" spans="11:12">
      <c r="K1983" s="582"/>
      <c r="L1983" s="582"/>
    </row>
    <row r="1984" customHeight="1" spans="11:12">
      <c r="K1984" s="582"/>
      <c r="L1984" s="582"/>
    </row>
    <row r="1985" customHeight="1" spans="11:12">
      <c r="K1985" s="582"/>
      <c r="L1985" s="582"/>
    </row>
    <row r="1986" customHeight="1" spans="11:12">
      <c r="K1986" s="582"/>
      <c r="L1986" s="582"/>
    </row>
    <row r="1987" customHeight="1" spans="11:12">
      <c r="K1987" s="582"/>
      <c r="L1987" s="582"/>
    </row>
    <row r="1988" customHeight="1" spans="11:12">
      <c r="K1988" s="582"/>
      <c r="L1988" s="582"/>
    </row>
    <row r="1989" customHeight="1" spans="11:12">
      <c r="K1989" s="582"/>
      <c r="L1989" s="582"/>
    </row>
    <row r="1990" customHeight="1" spans="11:12">
      <c r="K1990" s="582"/>
      <c r="L1990" s="582"/>
    </row>
    <row r="1991" customHeight="1" spans="11:12">
      <c r="K1991" s="582"/>
      <c r="L1991" s="582"/>
    </row>
    <row r="1992" customHeight="1" spans="11:12">
      <c r="K1992" s="582"/>
      <c r="L1992" s="582"/>
    </row>
    <row r="1993" customHeight="1" spans="11:12">
      <c r="K1993" s="582"/>
      <c r="L1993" s="582"/>
    </row>
    <row r="1994" customHeight="1" spans="11:12">
      <c r="K1994" s="582"/>
      <c r="L1994" s="582"/>
    </row>
    <row r="1995" customHeight="1" spans="11:12">
      <c r="K1995" s="582"/>
      <c r="L1995" s="582"/>
    </row>
    <row r="1996" customHeight="1" spans="11:12">
      <c r="K1996" s="582"/>
      <c r="L1996" s="582"/>
    </row>
    <row r="1997" customHeight="1" spans="11:12">
      <c r="K1997" s="582"/>
      <c r="L1997" s="582"/>
    </row>
    <row r="1998" customHeight="1" spans="11:12">
      <c r="K1998" s="582"/>
      <c r="L1998" s="582"/>
    </row>
    <row r="1999" customHeight="1" spans="11:12">
      <c r="K1999" s="582"/>
      <c r="L1999" s="582"/>
    </row>
    <row r="2000" customHeight="1" spans="11:12">
      <c r="K2000" s="582"/>
      <c r="L2000" s="582"/>
    </row>
    <row r="2001" customHeight="1" spans="11:12">
      <c r="K2001" s="582"/>
      <c r="L2001" s="582"/>
    </row>
    <row r="2002" customHeight="1" spans="11:12">
      <c r="K2002" s="582"/>
      <c r="L2002" s="582"/>
    </row>
    <row r="2003" customHeight="1" spans="11:12">
      <c r="K2003" s="582"/>
      <c r="L2003" s="582"/>
    </row>
    <row r="2004" customHeight="1" spans="11:12">
      <c r="K2004" s="582"/>
      <c r="L2004" s="582"/>
    </row>
    <row r="2005" customHeight="1" spans="11:12">
      <c r="K2005" s="582"/>
      <c r="L2005" s="582"/>
    </row>
    <row r="2006" customHeight="1" spans="11:12">
      <c r="K2006" s="582"/>
      <c r="L2006" s="582"/>
    </row>
    <row r="2007" customHeight="1" spans="11:12">
      <c r="K2007" s="582"/>
      <c r="L2007" s="582"/>
    </row>
    <row r="2008" customHeight="1" spans="11:12">
      <c r="K2008" s="582"/>
      <c r="L2008" s="582"/>
    </row>
    <row r="2009" customHeight="1" spans="11:12">
      <c r="K2009" s="582"/>
      <c r="L2009" s="582"/>
    </row>
    <row r="2010" customHeight="1" spans="11:12">
      <c r="K2010" s="582"/>
      <c r="L2010" s="582"/>
    </row>
    <row r="2011" customHeight="1" spans="11:12">
      <c r="K2011" s="582"/>
      <c r="L2011" s="582"/>
    </row>
    <row r="2012" customHeight="1" spans="11:12">
      <c r="K2012" s="582"/>
      <c r="L2012" s="582"/>
    </row>
    <row r="2013" customHeight="1" spans="11:12">
      <c r="K2013" s="582"/>
      <c r="L2013" s="582"/>
    </row>
    <row r="2014" customHeight="1" spans="11:12">
      <c r="K2014" s="582"/>
      <c r="L2014" s="582"/>
    </row>
    <row r="2015" customHeight="1" spans="11:12">
      <c r="K2015" s="582"/>
      <c r="L2015" s="582"/>
    </row>
    <row r="2016" customHeight="1" spans="11:12">
      <c r="K2016" s="582"/>
      <c r="L2016" s="582"/>
    </row>
    <row r="2017" customHeight="1" spans="11:12">
      <c r="K2017" s="582"/>
      <c r="L2017" s="582"/>
    </row>
    <row r="2018" customHeight="1" spans="11:12">
      <c r="K2018" s="582"/>
      <c r="L2018" s="582"/>
    </row>
    <row r="2019" customHeight="1" spans="11:12">
      <c r="K2019" s="582"/>
      <c r="L2019" s="582"/>
    </row>
    <row r="2020" customHeight="1" spans="11:12">
      <c r="K2020" s="582"/>
      <c r="L2020" s="582"/>
    </row>
    <row r="2021" customHeight="1" spans="11:12">
      <c r="K2021" s="582"/>
      <c r="L2021" s="582"/>
    </row>
    <row r="2022" customHeight="1" spans="11:12">
      <c r="K2022" s="582"/>
      <c r="L2022" s="582"/>
    </row>
    <row r="2023" customHeight="1" spans="11:12">
      <c r="K2023" s="582"/>
      <c r="L2023" s="582"/>
    </row>
    <row r="2024" customHeight="1" spans="11:12">
      <c r="K2024" s="582"/>
      <c r="L2024" s="582"/>
    </row>
    <row r="2025" customHeight="1" spans="11:12">
      <c r="K2025" s="582"/>
      <c r="L2025" s="582"/>
    </row>
    <row r="2026" customHeight="1" spans="11:12">
      <c r="K2026" s="582"/>
      <c r="L2026" s="582"/>
    </row>
    <row r="2027" customHeight="1" spans="11:12">
      <c r="K2027" s="582"/>
      <c r="L2027" s="582"/>
    </row>
    <row r="2028" customHeight="1" spans="11:12">
      <c r="K2028" s="582"/>
      <c r="L2028" s="582"/>
    </row>
    <row r="2029" customHeight="1" spans="11:12">
      <c r="K2029" s="582"/>
      <c r="L2029" s="582"/>
    </row>
    <row r="2030" customHeight="1" spans="11:12">
      <c r="K2030" s="582"/>
      <c r="L2030" s="582"/>
    </row>
    <row r="2031" customHeight="1" spans="11:12">
      <c r="K2031" s="582"/>
      <c r="L2031" s="582"/>
    </row>
    <row r="2032" customHeight="1" spans="11:12">
      <c r="K2032" s="582"/>
      <c r="L2032" s="582"/>
    </row>
    <row r="2033" customHeight="1" spans="11:12">
      <c r="K2033" s="582"/>
      <c r="L2033" s="582"/>
    </row>
    <row r="2034" customHeight="1" spans="11:12">
      <c r="K2034" s="582"/>
      <c r="L2034" s="582"/>
    </row>
    <row r="2035" customHeight="1" spans="11:12">
      <c r="K2035" s="582"/>
      <c r="L2035" s="582"/>
    </row>
    <row r="2036" customHeight="1" spans="11:12">
      <c r="K2036" s="582"/>
      <c r="L2036" s="582"/>
    </row>
    <row r="2037" customHeight="1" spans="11:12">
      <c r="K2037" s="582"/>
      <c r="L2037" s="582"/>
    </row>
    <row r="2038" customHeight="1" spans="11:12">
      <c r="K2038" s="582"/>
      <c r="L2038" s="582"/>
    </row>
    <row r="2039" customHeight="1" spans="11:12">
      <c r="K2039" s="582"/>
      <c r="L2039" s="582"/>
    </row>
    <row r="2040" customHeight="1" spans="11:12">
      <c r="K2040" s="582"/>
      <c r="L2040" s="582"/>
    </row>
    <row r="2041" customHeight="1" spans="11:12">
      <c r="K2041" s="582"/>
      <c r="L2041" s="582"/>
    </row>
    <row r="2042" customHeight="1" spans="11:12">
      <c r="K2042" s="582"/>
      <c r="L2042" s="582"/>
    </row>
    <row r="2043" customHeight="1" spans="11:12">
      <c r="K2043" s="582"/>
      <c r="L2043" s="582"/>
    </row>
    <row r="2044" customHeight="1" spans="11:12">
      <c r="K2044" s="582"/>
      <c r="L2044" s="582"/>
    </row>
    <row r="2045" customHeight="1" spans="11:12">
      <c r="K2045" s="582"/>
      <c r="L2045" s="582"/>
    </row>
    <row r="2046" customHeight="1" spans="11:12">
      <c r="K2046" s="582"/>
      <c r="L2046" s="582"/>
    </row>
    <row r="2047" customHeight="1" spans="11:12">
      <c r="K2047" s="582"/>
      <c r="L2047" s="582"/>
    </row>
    <row r="2048" customHeight="1" spans="11:12">
      <c r="K2048" s="582"/>
      <c r="L2048" s="582"/>
    </row>
    <row r="2049" customHeight="1" spans="11:12">
      <c r="K2049" s="582"/>
      <c r="L2049" s="582"/>
    </row>
    <row r="2050" customHeight="1" spans="11:12">
      <c r="K2050" s="582"/>
      <c r="L2050" s="582"/>
    </row>
    <row r="2051" customHeight="1" spans="11:12">
      <c r="K2051" s="582"/>
      <c r="L2051" s="582"/>
    </row>
    <row r="2052" customHeight="1" spans="11:12">
      <c r="K2052" s="582"/>
      <c r="L2052" s="582"/>
    </row>
    <row r="2053" customHeight="1" spans="11:12">
      <c r="K2053" s="582"/>
      <c r="L2053" s="582"/>
    </row>
    <row r="2054" customHeight="1" spans="11:12">
      <c r="K2054" s="582"/>
      <c r="L2054" s="582"/>
    </row>
    <row r="2055" customHeight="1" spans="11:12">
      <c r="K2055" s="582"/>
      <c r="L2055" s="582"/>
    </row>
    <row r="2056" customHeight="1" spans="11:12">
      <c r="K2056" s="582"/>
      <c r="L2056" s="582"/>
    </row>
    <row r="2057" customHeight="1" spans="11:12">
      <c r="K2057" s="582"/>
      <c r="L2057" s="582"/>
    </row>
    <row r="2058" customHeight="1" spans="11:12">
      <c r="K2058" s="582"/>
      <c r="L2058" s="582"/>
    </row>
    <row r="2059" customHeight="1" spans="11:12">
      <c r="K2059" s="582"/>
      <c r="L2059" s="582"/>
    </row>
    <row r="2060" customHeight="1" spans="11:12">
      <c r="K2060" s="582"/>
      <c r="L2060" s="582"/>
    </row>
    <row r="2061" customHeight="1" spans="11:12">
      <c r="K2061" s="582"/>
      <c r="L2061" s="582"/>
    </row>
    <row r="2062" customHeight="1" spans="11:12">
      <c r="K2062" s="582"/>
      <c r="L2062" s="582"/>
    </row>
    <row r="2063" customHeight="1" spans="11:12">
      <c r="K2063" s="582"/>
      <c r="L2063" s="582"/>
    </row>
    <row r="2064" customHeight="1" spans="11:12">
      <c r="K2064" s="582"/>
      <c r="L2064" s="582"/>
    </row>
    <row r="2065" customHeight="1" spans="11:12">
      <c r="K2065" s="582"/>
      <c r="L2065" s="582"/>
    </row>
    <row r="2066" customHeight="1" spans="11:12">
      <c r="K2066" s="582"/>
      <c r="L2066" s="582"/>
    </row>
    <row r="2067" customHeight="1" spans="11:12">
      <c r="K2067" s="582"/>
      <c r="L2067" s="582"/>
    </row>
    <row r="2068" customHeight="1" spans="11:12">
      <c r="K2068" s="582"/>
      <c r="L2068" s="582"/>
    </row>
    <row r="2069" customHeight="1" spans="11:12">
      <c r="K2069" s="582"/>
      <c r="L2069" s="582"/>
    </row>
    <row r="2070" customHeight="1" spans="11:12">
      <c r="K2070" s="582"/>
      <c r="L2070" s="582"/>
    </row>
    <row r="2071" customHeight="1" spans="11:12">
      <c r="K2071" s="582"/>
      <c r="L2071" s="582"/>
    </row>
    <row r="2072" customHeight="1" spans="11:12">
      <c r="K2072" s="582"/>
      <c r="L2072" s="582"/>
    </row>
    <row r="2073" customHeight="1" spans="11:12">
      <c r="K2073" s="582"/>
      <c r="L2073" s="582"/>
    </row>
    <row r="2074" customHeight="1" spans="11:12">
      <c r="K2074" s="582"/>
      <c r="L2074" s="582"/>
    </row>
    <row r="2075" customHeight="1" spans="11:12">
      <c r="K2075" s="582"/>
      <c r="L2075" s="582"/>
    </row>
    <row r="2076" customHeight="1" spans="11:12">
      <c r="K2076" s="582"/>
      <c r="L2076" s="582"/>
    </row>
    <row r="2077" customHeight="1" spans="11:12">
      <c r="K2077" s="582"/>
      <c r="L2077" s="582"/>
    </row>
    <row r="2078" customHeight="1" spans="11:12">
      <c r="K2078" s="582"/>
      <c r="L2078" s="582"/>
    </row>
    <row r="2079" customHeight="1" spans="11:12">
      <c r="K2079" s="582"/>
      <c r="L2079" s="582"/>
    </row>
    <row r="2080" customHeight="1" spans="11:12">
      <c r="K2080" s="582"/>
      <c r="L2080" s="582"/>
    </row>
    <row r="2081" customHeight="1" spans="11:12">
      <c r="K2081" s="582"/>
      <c r="L2081" s="582"/>
    </row>
    <row r="2082" customHeight="1" spans="11:12">
      <c r="K2082" s="582"/>
      <c r="L2082" s="582"/>
    </row>
    <row r="2083" customHeight="1" spans="11:12">
      <c r="K2083" s="582"/>
      <c r="L2083" s="582"/>
    </row>
    <row r="2084" customHeight="1" spans="11:12">
      <c r="K2084" s="582"/>
      <c r="L2084" s="582"/>
    </row>
    <row r="2085" customHeight="1" spans="11:12">
      <c r="K2085" s="582"/>
      <c r="L2085" s="582"/>
    </row>
    <row r="2086" customHeight="1" spans="11:12">
      <c r="K2086" s="582"/>
      <c r="L2086" s="582"/>
    </row>
    <row r="2087" customHeight="1" spans="11:12">
      <c r="K2087" s="582"/>
      <c r="L2087" s="582"/>
    </row>
    <row r="2088" customHeight="1" spans="11:12">
      <c r="K2088" s="582"/>
      <c r="L2088" s="582"/>
    </row>
    <row r="2089" customHeight="1" spans="11:12">
      <c r="K2089" s="582"/>
      <c r="L2089" s="582"/>
    </row>
    <row r="2090" customHeight="1" spans="11:12">
      <c r="K2090" s="582"/>
      <c r="L2090" s="582"/>
    </row>
    <row r="2091" customHeight="1" spans="11:12">
      <c r="K2091" s="582"/>
      <c r="L2091" s="582"/>
    </row>
    <row r="2092" customHeight="1" spans="11:12">
      <c r="K2092" s="582"/>
      <c r="L2092" s="582"/>
    </row>
    <row r="2093" customHeight="1" spans="11:12">
      <c r="K2093" s="582"/>
      <c r="L2093" s="582"/>
    </row>
    <row r="2094" customHeight="1" spans="11:12">
      <c r="K2094" s="582"/>
      <c r="L2094" s="582"/>
    </row>
    <row r="2095" customHeight="1" spans="11:12">
      <c r="K2095" s="582"/>
      <c r="L2095" s="582"/>
    </row>
    <row r="2096" customHeight="1" spans="11:12">
      <c r="K2096" s="582"/>
      <c r="L2096" s="582"/>
    </row>
    <row r="2097" customHeight="1" spans="11:12">
      <c r="K2097" s="582"/>
      <c r="L2097" s="582"/>
    </row>
    <row r="2098" customHeight="1" spans="11:12">
      <c r="K2098" s="582"/>
      <c r="L2098" s="582"/>
    </row>
    <row r="2099" customHeight="1" spans="11:12">
      <c r="K2099" s="582"/>
      <c r="L2099" s="582"/>
    </row>
    <row r="2100" customHeight="1" spans="11:12">
      <c r="K2100" s="582"/>
      <c r="L2100" s="582"/>
    </row>
    <row r="2101" customHeight="1" spans="11:12">
      <c r="K2101" s="582"/>
      <c r="L2101" s="582"/>
    </row>
    <row r="2102" customHeight="1" spans="11:12">
      <c r="K2102" s="582"/>
      <c r="L2102" s="582"/>
    </row>
    <row r="2103" customHeight="1" spans="11:12">
      <c r="K2103" s="582"/>
      <c r="L2103" s="582"/>
    </row>
    <row r="2104" customHeight="1" spans="11:12">
      <c r="K2104" s="582"/>
      <c r="L2104" s="582"/>
    </row>
    <row r="2105" customHeight="1" spans="11:12">
      <c r="K2105" s="582"/>
      <c r="L2105" s="582"/>
    </row>
    <row r="2106" customHeight="1" spans="11:12">
      <c r="K2106" s="582"/>
      <c r="L2106" s="582"/>
    </row>
    <row r="2107" customHeight="1" spans="11:12">
      <c r="K2107" s="582"/>
      <c r="L2107" s="582"/>
    </row>
    <row r="2108" customHeight="1" spans="11:12">
      <c r="K2108" s="582"/>
      <c r="L2108" s="582"/>
    </row>
    <row r="2109" customHeight="1" spans="11:12">
      <c r="K2109" s="582"/>
      <c r="L2109" s="582"/>
    </row>
    <row r="2110" customHeight="1" spans="11:12">
      <c r="K2110" s="582"/>
      <c r="L2110" s="582"/>
    </row>
    <row r="2111" customHeight="1" spans="11:12">
      <c r="K2111" s="582"/>
      <c r="L2111" s="582"/>
    </row>
    <row r="2112" customHeight="1" spans="11:12">
      <c r="K2112" s="582"/>
      <c r="L2112" s="582"/>
    </row>
    <row r="2113" customHeight="1" spans="11:12">
      <c r="K2113" s="582"/>
      <c r="L2113" s="582"/>
    </row>
    <row r="2114" customHeight="1" spans="11:12">
      <c r="K2114" s="582"/>
      <c r="L2114" s="582"/>
    </row>
    <row r="2115" customHeight="1" spans="11:12">
      <c r="K2115" s="582"/>
      <c r="L2115" s="582"/>
    </row>
    <row r="2116" customHeight="1" spans="11:12">
      <c r="K2116" s="582"/>
      <c r="L2116" s="582"/>
    </row>
    <row r="2117" customHeight="1" spans="11:12">
      <c r="K2117" s="582"/>
      <c r="L2117" s="582"/>
    </row>
    <row r="2118" customHeight="1" spans="11:12">
      <c r="K2118" s="582"/>
      <c r="L2118" s="582"/>
    </row>
    <row r="2119" customHeight="1" spans="11:12">
      <c r="K2119" s="582"/>
      <c r="L2119" s="582"/>
    </row>
    <row r="2120" customHeight="1" spans="11:12">
      <c r="K2120" s="582"/>
      <c r="L2120" s="582"/>
    </row>
    <row r="2121" customHeight="1" spans="11:12">
      <c r="K2121" s="582"/>
      <c r="L2121" s="582"/>
    </row>
    <row r="2122" customHeight="1" spans="11:12">
      <c r="K2122" s="582"/>
      <c r="L2122" s="582"/>
    </row>
    <row r="2123" customHeight="1" spans="11:12">
      <c r="K2123" s="582"/>
      <c r="L2123" s="582"/>
    </row>
    <row r="2124" customHeight="1" spans="11:12">
      <c r="K2124" s="582"/>
      <c r="L2124" s="582"/>
    </row>
    <row r="2125" customHeight="1" spans="11:12">
      <c r="K2125" s="582"/>
      <c r="L2125" s="582"/>
    </row>
    <row r="2126" customHeight="1" spans="11:12">
      <c r="K2126" s="582"/>
      <c r="L2126" s="582"/>
    </row>
    <row r="2127" customHeight="1" spans="11:12">
      <c r="K2127" s="582"/>
      <c r="L2127" s="582"/>
    </row>
    <row r="2128" customHeight="1" spans="11:12">
      <c r="K2128" s="582"/>
      <c r="L2128" s="582"/>
    </row>
    <row r="2129" customHeight="1" spans="11:12">
      <c r="K2129" s="582"/>
      <c r="L2129" s="582"/>
    </row>
    <row r="2130" customHeight="1" spans="11:12">
      <c r="K2130" s="582"/>
      <c r="L2130" s="582"/>
    </row>
    <row r="2131" customHeight="1" spans="11:12">
      <c r="K2131" s="582"/>
      <c r="L2131" s="582"/>
    </row>
    <row r="2132" customHeight="1" spans="11:12">
      <c r="K2132" s="582"/>
      <c r="L2132" s="582"/>
    </row>
    <row r="2133" customHeight="1" spans="11:12">
      <c r="K2133" s="582"/>
      <c r="L2133" s="582"/>
    </row>
    <row r="2134" customHeight="1" spans="11:12">
      <c r="K2134" s="582"/>
      <c r="L2134" s="582"/>
    </row>
    <row r="2135" customHeight="1" spans="11:12">
      <c r="K2135" s="582"/>
      <c r="L2135" s="582"/>
    </row>
    <row r="2136" customHeight="1" spans="11:12">
      <c r="K2136" s="582"/>
      <c r="L2136" s="582"/>
    </row>
    <row r="2137" customHeight="1" spans="11:12">
      <c r="K2137" s="582"/>
      <c r="L2137" s="582"/>
    </row>
    <row r="2138" customHeight="1" spans="11:12">
      <c r="K2138" s="582"/>
      <c r="L2138" s="582"/>
    </row>
    <row r="2139" customHeight="1" spans="11:12">
      <c r="K2139" s="582"/>
      <c r="L2139" s="582"/>
    </row>
    <row r="2140" customHeight="1" spans="11:12">
      <c r="K2140" s="582"/>
      <c r="L2140" s="582"/>
    </row>
    <row r="2141" customHeight="1" spans="11:12">
      <c r="K2141" s="582"/>
      <c r="L2141" s="582"/>
    </row>
    <row r="2142" customHeight="1" spans="11:12">
      <c r="K2142" s="582"/>
      <c r="L2142" s="582"/>
    </row>
    <row r="2143" customHeight="1" spans="11:12">
      <c r="K2143" s="582"/>
      <c r="L2143" s="582"/>
    </row>
    <row r="2144" customHeight="1" spans="11:12">
      <c r="K2144" s="582"/>
      <c r="L2144" s="582"/>
    </row>
    <row r="2145" customHeight="1" spans="11:12">
      <c r="K2145" s="582"/>
      <c r="L2145" s="582"/>
    </row>
    <row r="2146" customHeight="1" spans="11:12">
      <c r="K2146" s="582"/>
      <c r="L2146" s="582"/>
    </row>
    <row r="2147" customHeight="1" spans="11:12">
      <c r="K2147" s="582"/>
      <c r="L2147" s="582"/>
    </row>
    <row r="2148" customHeight="1" spans="11:12">
      <c r="K2148" s="582"/>
      <c r="L2148" s="582"/>
    </row>
    <row r="2149" customHeight="1" spans="11:12">
      <c r="K2149" s="582"/>
      <c r="L2149" s="582"/>
    </row>
    <row r="2150" customHeight="1" spans="11:12">
      <c r="K2150" s="582"/>
      <c r="L2150" s="582"/>
    </row>
    <row r="2151" customHeight="1" spans="11:12">
      <c r="K2151" s="582"/>
      <c r="L2151" s="582"/>
    </row>
    <row r="2152" customHeight="1" spans="11:12">
      <c r="K2152" s="582"/>
      <c r="L2152" s="582"/>
    </row>
    <row r="2153" customHeight="1" spans="11:12">
      <c r="K2153" s="582"/>
      <c r="L2153" s="582"/>
    </row>
    <row r="2154" customHeight="1" spans="11:12">
      <c r="K2154" s="582"/>
      <c r="L2154" s="582"/>
    </row>
    <row r="2155" customHeight="1" spans="11:12">
      <c r="K2155" s="582"/>
      <c r="L2155" s="582"/>
    </row>
    <row r="2156" customHeight="1" spans="11:12">
      <c r="K2156" s="582"/>
      <c r="L2156" s="582"/>
    </row>
    <row r="2157" customHeight="1" spans="11:12">
      <c r="K2157" s="582"/>
      <c r="L2157" s="582"/>
    </row>
    <row r="2158" customHeight="1" spans="11:12">
      <c r="K2158" s="582"/>
      <c r="L2158" s="582"/>
    </row>
    <row r="2159" customHeight="1" spans="11:12">
      <c r="K2159" s="582"/>
      <c r="L2159" s="582"/>
    </row>
    <row r="2160" customHeight="1" spans="11:12">
      <c r="K2160" s="582"/>
      <c r="L2160" s="582"/>
    </row>
    <row r="2161" customHeight="1" spans="11:12">
      <c r="K2161" s="582"/>
      <c r="L2161" s="582"/>
    </row>
    <row r="2162" customHeight="1" spans="11:12">
      <c r="K2162" s="582"/>
      <c r="L2162" s="582"/>
    </row>
    <row r="2163" customHeight="1" spans="11:12">
      <c r="K2163" s="582"/>
      <c r="L2163" s="582"/>
    </row>
    <row r="2164" customHeight="1" spans="11:12">
      <c r="K2164" s="582"/>
      <c r="L2164" s="582"/>
    </row>
    <row r="2165" customHeight="1" spans="11:12">
      <c r="K2165" s="582"/>
      <c r="L2165" s="582"/>
    </row>
    <row r="2166" customHeight="1" spans="11:12">
      <c r="K2166" s="582"/>
      <c r="L2166" s="582"/>
    </row>
    <row r="2167" customHeight="1" spans="11:12">
      <c r="K2167" s="582"/>
      <c r="L2167" s="582"/>
    </row>
    <row r="2168" customHeight="1" spans="11:12">
      <c r="K2168" s="582"/>
      <c r="L2168" s="582"/>
    </row>
    <row r="2169" customHeight="1" spans="11:12">
      <c r="K2169" s="582"/>
      <c r="L2169" s="582"/>
    </row>
    <row r="2170" customHeight="1" spans="11:12">
      <c r="K2170" s="582"/>
      <c r="L2170" s="582"/>
    </row>
    <row r="2171" customHeight="1" spans="11:12">
      <c r="K2171" s="582"/>
      <c r="L2171" s="582"/>
    </row>
    <row r="2172" customHeight="1" spans="11:12">
      <c r="K2172" s="582"/>
      <c r="L2172" s="582"/>
    </row>
    <row r="2173" customHeight="1" spans="11:12">
      <c r="K2173" s="582"/>
      <c r="L2173" s="582"/>
    </row>
    <row r="2174" customHeight="1" spans="11:12">
      <c r="K2174" s="582"/>
      <c r="L2174" s="582"/>
    </row>
    <row r="2175" customHeight="1" spans="11:12">
      <c r="K2175" s="582"/>
      <c r="L2175" s="582"/>
    </row>
    <row r="2176" customHeight="1" spans="11:12">
      <c r="K2176" s="582"/>
      <c r="L2176" s="582"/>
    </row>
    <row r="2177" customHeight="1" spans="11:12">
      <c r="K2177" s="582"/>
      <c r="L2177" s="582"/>
    </row>
    <row r="2178" customHeight="1" spans="11:12">
      <c r="K2178" s="582"/>
      <c r="L2178" s="582"/>
    </row>
    <row r="2179" customHeight="1" spans="11:12">
      <c r="K2179" s="582"/>
      <c r="L2179" s="582"/>
    </row>
    <row r="2180" customHeight="1" spans="11:12">
      <c r="K2180" s="582"/>
      <c r="L2180" s="582"/>
    </row>
    <row r="2181" customHeight="1" spans="11:12">
      <c r="K2181" s="582"/>
      <c r="L2181" s="582"/>
    </row>
    <row r="2182" customHeight="1" spans="11:12">
      <c r="K2182" s="582"/>
      <c r="L2182" s="582"/>
    </row>
    <row r="2183" customHeight="1" spans="11:12">
      <c r="K2183" s="582"/>
      <c r="L2183" s="582"/>
    </row>
    <row r="2184" customHeight="1" spans="11:12">
      <c r="K2184" s="582"/>
      <c r="L2184" s="582"/>
    </row>
    <row r="2185" customHeight="1" spans="11:12">
      <c r="K2185" s="582"/>
      <c r="L2185" s="582"/>
    </row>
    <row r="2186" customHeight="1" spans="11:12">
      <c r="K2186" s="582"/>
      <c r="L2186" s="582"/>
    </row>
    <row r="2187" customHeight="1" spans="11:12">
      <c r="K2187" s="582"/>
      <c r="L2187" s="582"/>
    </row>
    <row r="2188" customHeight="1" spans="11:12">
      <c r="K2188" s="582"/>
      <c r="L2188" s="582"/>
    </row>
    <row r="2189" customHeight="1" spans="11:12">
      <c r="K2189" s="582"/>
      <c r="L2189" s="582"/>
    </row>
    <row r="2190" customHeight="1" spans="11:12">
      <c r="K2190" s="582"/>
      <c r="L2190" s="582"/>
    </row>
    <row r="2191" customHeight="1" spans="11:12">
      <c r="K2191" s="582"/>
      <c r="L2191" s="582"/>
    </row>
    <row r="2192" customHeight="1" spans="11:12">
      <c r="K2192" s="582"/>
      <c r="L2192" s="582"/>
    </row>
    <row r="2193" customHeight="1" spans="11:12">
      <c r="K2193" s="582"/>
      <c r="L2193" s="582"/>
    </row>
    <row r="2194" customHeight="1" spans="11:12">
      <c r="K2194" s="582"/>
      <c r="L2194" s="582"/>
    </row>
    <row r="2195" customHeight="1" spans="11:12">
      <c r="K2195" s="582"/>
      <c r="L2195" s="582"/>
    </row>
    <row r="2196" customHeight="1" spans="11:12">
      <c r="K2196" s="582"/>
      <c r="L2196" s="582"/>
    </row>
    <row r="2197" customHeight="1" spans="11:12">
      <c r="K2197" s="582"/>
      <c r="L2197" s="582"/>
    </row>
    <row r="2198" customHeight="1" spans="11:12">
      <c r="K2198" s="582"/>
      <c r="L2198" s="582"/>
    </row>
    <row r="2199" customHeight="1" spans="11:12">
      <c r="K2199" s="582"/>
      <c r="L2199" s="582"/>
    </row>
    <row r="2200" customHeight="1" spans="11:12">
      <c r="K2200" s="582"/>
      <c r="L2200" s="582"/>
    </row>
    <row r="2201" customHeight="1" spans="11:12">
      <c r="K2201" s="582"/>
      <c r="L2201" s="582"/>
    </row>
    <row r="2202" customHeight="1" spans="11:12">
      <c r="K2202" s="582"/>
      <c r="L2202" s="582"/>
    </row>
    <row r="2203" customHeight="1" spans="11:12">
      <c r="K2203" s="582"/>
      <c r="L2203" s="582"/>
    </row>
    <row r="2204" customHeight="1" spans="11:12">
      <c r="K2204" s="582"/>
      <c r="L2204" s="582"/>
    </row>
    <row r="2205" customHeight="1" spans="11:12">
      <c r="K2205" s="582"/>
      <c r="L2205" s="582"/>
    </row>
    <row r="2206" customHeight="1" spans="11:12">
      <c r="K2206" s="582"/>
      <c r="L2206" s="582"/>
    </row>
    <row r="2207" customHeight="1" spans="11:12">
      <c r="K2207" s="582"/>
      <c r="L2207" s="582"/>
    </row>
    <row r="2208" customHeight="1" spans="11:12">
      <c r="K2208" s="582"/>
      <c r="L2208" s="582"/>
    </row>
    <row r="2209" customHeight="1" spans="11:12">
      <c r="K2209" s="582"/>
      <c r="L2209" s="582"/>
    </row>
    <row r="2210" customHeight="1" spans="11:12">
      <c r="K2210" s="582"/>
      <c r="L2210" s="582"/>
    </row>
    <row r="2211" customHeight="1" spans="11:12">
      <c r="K2211" s="582"/>
      <c r="L2211" s="582"/>
    </row>
    <row r="2212" customHeight="1" spans="11:12">
      <c r="K2212" s="582"/>
      <c r="L2212" s="582"/>
    </row>
    <row r="2213" customHeight="1" spans="11:12">
      <c r="K2213" s="582"/>
      <c r="L2213" s="582"/>
    </row>
    <row r="2214" customHeight="1" spans="11:12">
      <c r="K2214" s="582"/>
      <c r="L2214" s="582"/>
    </row>
    <row r="2215" customHeight="1" spans="11:12">
      <c r="K2215" s="582"/>
      <c r="L2215" s="582"/>
    </row>
    <row r="2216" customHeight="1" spans="11:12">
      <c r="K2216" s="582"/>
      <c r="L2216" s="582"/>
    </row>
    <row r="2217" customHeight="1" spans="11:12">
      <c r="K2217" s="582"/>
      <c r="L2217" s="582"/>
    </row>
    <row r="2218" customHeight="1" spans="11:12">
      <c r="K2218" s="582"/>
      <c r="L2218" s="582"/>
    </row>
    <row r="2219" customHeight="1" spans="11:12">
      <c r="K2219" s="582"/>
      <c r="L2219" s="582"/>
    </row>
    <row r="2220" customHeight="1" spans="11:12">
      <c r="K2220" s="582"/>
      <c r="L2220" s="582"/>
    </row>
    <row r="2221" customHeight="1" spans="11:12">
      <c r="K2221" s="582"/>
      <c r="L2221" s="582"/>
    </row>
    <row r="2222" customHeight="1" spans="11:12">
      <c r="K2222" s="582"/>
      <c r="L2222" s="582"/>
    </row>
    <row r="2223" customHeight="1" spans="11:12">
      <c r="K2223" s="582"/>
      <c r="L2223" s="582"/>
    </row>
    <row r="2224" customHeight="1" spans="11:12">
      <c r="K2224" s="582"/>
      <c r="L2224" s="582"/>
    </row>
    <row r="2225" customHeight="1" spans="11:12">
      <c r="K2225" s="582"/>
      <c r="L2225" s="582"/>
    </row>
    <row r="2226" customHeight="1" spans="11:12">
      <c r="K2226" s="582"/>
      <c r="L2226" s="582"/>
    </row>
    <row r="2227" customHeight="1" spans="11:12">
      <c r="K2227" s="582"/>
      <c r="L2227" s="582"/>
    </row>
    <row r="2228" customHeight="1" spans="11:12">
      <c r="K2228" s="582"/>
      <c r="L2228" s="582"/>
    </row>
    <row r="2229" customHeight="1" spans="11:12">
      <c r="K2229" s="582"/>
      <c r="L2229" s="582"/>
    </row>
    <row r="2230" customHeight="1" spans="11:12">
      <c r="K2230" s="582"/>
      <c r="L2230" s="582"/>
    </row>
    <row r="2231" customHeight="1" spans="11:12">
      <c r="K2231" s="582"/>
      <c r="L2231" s="582"/>
    </row>
    <row r="2232" customHeight="1" spans="11:12">
      <c r="K2232" s="582"/>
      <c r="L2232" s="582"/>
    </row>
    <row r="2233" customHeight="1" spans="11:12">
      <c r="K2233" s="582"/>
      <c r="L2233" s="582"/>
    </row>
    <row r="2234" customHeight="1" spans="11:12">
      <c r="K2234" s="582"/>
      <c r="L2234" s="582"/>
    </row>
    <row r="2235" customHeight="1" spans="11:12">
      <c r="K2235" s="582"/>
      <c r="L2235" s="582"/>
    </row>
    <row r="2236" customHeight="1" spans="11:12">
      <c r="K2236" s="582"/>
      <c r="L2236" s="582"/>
    </row>
    <row r="2237" customHeight="1" spans="11:12">
      <c r="K2237" s="582"/>
      <c r="L2237" s="582"/>
    </row>
    <row r="2238" customHeight="1" spans="11:12">
      <c r="K2238" s="582"/>
      <c r="L2238" s="582"/>
    </row>
    <row r="2239" customHeight="1" spans="11:12">
      <c r="K2239" s="582"/>
      <c r="L2239" s="582"/>
    </row>
    <row r="2240" customHeight="1" spans="11:12">
      <c r="K2240" s="582"/>
      <c r="L2240" s="582"/>
    </row>
    <row r="2241" customHeight="1" spans="11:12">
      <c r="K2241" s="582"/>
      <c r="L2241" s="582"/>
    </row>
    <row r="2242" customHeight="1" spans="11:12">
      <c r="K2242" s="582"/>
      <c r="L2242" s="582"/>
    </row>
    <row r="2243" customHeight="1" spans="11:12">
      <c r="K2243" s="582"/>
      <c r="L2243" s="582"/>
    </row>
    <row r="2244" customHeight="1" spans="11:12">
      <c r="K2244" s="582"/>
      <c r="L2244" s="582"/>
    </row>
    <row r="2245" customHeight="1" spans="11:12">
      <c r="K2245" s="582"/>
      <c r="L2245" s="582"/>
    </row>
    <row r="2246" customHeight="1" spans="11:12">
      <c r="K2246" s="582"/>
      <c r="L2246" s="582"/>
    </row>
    <row r="2247" customHeight="1" spans="11:12">
      <c r="K2247" s="582"/>
      <c r="L2247" s="582"/>
    </row>
    <row r="2248" customHeight="1" spans="11:12">
      <c r="K2248" s="582"/>
      <c r="L2248" s="582"/>
    </row>
    <row r="2249" customHeight="1" spans="11:12">
      <c r="K2249" s="582"/>
      <c r="L2249" s="582"/>
    </row>
    <row r="2250" customHeight="1" spans="11:12">
      <c r="K2250" s="582"/>
      <c r="L2250" s="582"/>
    </row>
    <row r="2251" customHeight="1" spans="11:12">
      <c r="K2251" s="582"/>
      <c r="L2251" s="582"/>
    </row>
    <row r="2252" customHeight="1" spans="11:12">
      <c r="K2252" s="582"/>
      <c r="L2252" s="582"/>
    </row>
    <row r="2253" customHeight="1" spans="11:12">
      <c r="K2253" s="582"/>
      <c r="L2253" s="582"/>
    </row>
    <row r="2254" customHeight="1" spans="11:12">
      <c r="K2254" s="582"/>
      <c r="L2254" s="582"/>
    </row>
    <row r="2255" customHeight="1" spans="11:12">
      <c r="K2255" s="582"/>
      <c r="L2255" s="582"/>
    </row>
    <row r="2256" customHeight="1" spans="11:12">
      <c r="K2256" s="582"/>
      <c r="L2256" s="582"/>
    </row>
    <row r="2257" customHeight="1" spans="11:12">
      <c r="K2257" s="582"/>
      <c r="L2257" s="582"/>
    </row>
    <row r="2258" customHeight="1" spans="11:12">
      <c r="K2258" s="582"/>
      <c r="L2258" s="582"/>
    </row>
    <row r="2259" customHeight="1" spans="11:12">
      <c r="K2259" s="582"/>
      <c r="L2259" s="582"/>
    </row>
    <row r="2260" customHeight="1" spans="11:12">
      <c r="K2260" s="582"/>
      <c r="L2260" s="582"/>
    </row>
    <row r="2261" customHeight="1" spans="11:12">
      <c r="K2261" s="582"/>
      <c r="L2261" s="582"/>
    </row>
    <row r="2262" customHeight="1" spans="11:12">
      <c r="K2262" s="582"/>
      <c r="L2262" s="582"/>
    </row>
    <row r="2263" customHeight="1" spans="11:12">
      <c r="K2263" s="582"/>
      <c r="L2263" s="582"/>
    </row>
    <row r="2264" customHeight="1" spans="11:12">
      <c r="K2264" s="582"/>
      <c r="L2264" s="582"/>
    </row>
    <row r="2265" customHeight="1" spans="11:12">
      <c r="K2265" s="582"/>
      <c r="L2265" s="582"/>
    </row>
    <row r="2266" customHeight="1" spans="11:12">
      <c r="K2266" s="582"/>
      <c r="L2266" s="582"/>
    </row>
    <row r="2267" customHeight="1" spans="11:12">
      <c r="K2267" s="582"/>
      <c r="L2267" s="582"/>
    </row>
    <row r="2268" customHeight="1" spans="11:12">
      <c r="K2268" s="582"/>
      <c r="L2268" s="582"/>
    </row>
    <row r="2269" customHeight="1" spans="11:12">
      <c r="K2269" s="582"/>
      <c r="L2269" s="582"/>
    </row>
    <row r="2270" customHeight="1" spans="11:12">
      <c r="K2270" s="582"/>
      <c r="L2270" s="582"/>
    </row>
    <row r="2271" customHeight="1" spans="11:12">
      <c r="K2271" s="582"/>
      <c r="L2271" s="582"/>
    </row>
    <row r="2272" customHeight="1" spans="11:12">
      <c r="K2272" s="582"/>
      <c r="L2272" s="582"/>
    </row>
    <row r="2273" customHeight="1" spans="11:12">
      <c r="K2273" s="582"/>
      <c r="L2273" s="582"/>
    </row>
    <row r="2274" customHeight="1" spans="11:12">
      <c r="K2274" s="582"/>
      <c r="L2274" s="582"/>
    </row>
    <row r="2275" customHeight="1" spans="11:12">
      <c r="K2275" s="582"/>
      <c r="L2275" s="582"/>
    </row>
    <row r="2276" customHeight="1" spans="11:12">
      <c r="K2276" s="582"/>
      <c r="L2276" s="582"/>
    </row>
    <row r="2277" customHeight="1" spans="11:12">
      <c r="K2277" s="582"/>
      <c r="L2277" s="582"/>
    </row>
    <row r="2278" customHeight="1" spans="11:12">
      <c r="K2278" s="582"/>
      <c r="L2278" s="582"/>
    </row>
    <row r="2279" customHeight="1" spans="11:12">
      <c r="K2279" s="582"/>
      <c r="L2279" s="582"/>
    </row>
    <row r="2280" customHeight="1" spans="11:12">
      <c r="K2280" s="582"/>
      <c r="L2280" s="582"/>
    </row>
    <row r="2281" customHeight="1" spans="11:12">
      <c r="K2281" s="582"/>
      <c r="L2281" s="582"/>
    </row>
    <row r="2282" customHeight="1" spans="11:12">
      <c r="K2282" s="582"/>
      <c r="L2282" s="582"/>
    </row>
    <row r="2283" customHeight="1" spans="11:12">
      <c r="K2283" s="582"/>
      <c r="L2283" s="582"/>
    </row>
    <row r="2284" customHeight="1" spans="11:12">
      <c r="K2284" s="582"/>
      <c r="L2284" s="582"/>
    </row>
    <row r="2285" customHeight="1" spans="11:12">
      <c r="K2285" s="582"/>
      <c r="L2285" s="582"/>
    </row>
    <row r="2286" customHeight="1" spans="11:12">
      <c r="K2286" s="582"/>
      <c r="L2286" s="582"/>
    </row>
    <row r="2287" customHeight="1" spans="11:12">
      <c r="K2287" s="582"/>
      <c r="L2287" s="582"/>
    </row>
    <row r="2288" customHeight="1" spans="11:12">
      <c r="K2288" s="582"/>
      <c r="L2288" s="582"/>
    </row>
    <row r="2289" customHeight="1" spans="11:12">
      <c r="K2289" s="582"/>
      <c r="L2289" s="582"/>
    </row>
    <row r="2290" customHeight="1" spans="11:12">
      <c r="K2290" s="582"/>
      <c r="L2290" s="582"/>
    </row>
    <row r="2291" customHeight="1" spans="11:12">
      <c r="K2291" s="582"/>
      <c r="L2291" s="582"/>
    </row>
    <row r="2292" customHeight="1" spans="11:12">
      <c r="K2292" s="582"/>
      <c r="L2292" s="582"/>
    </row>
    <row r="2293" customHeight="1" spans="11:12">
      <c r="K2293" s="582"/>
      <c r="L2293" s="582"/>
    </row>
    <row r="2294" customHeight="1" spans="11:12">
      <c r="K2294" s="582"/>
      <c r="L2294" s="582"/>
    </row>
    <row r="2295" customHeight="1" spans="11:12">
      <c r="K2295" s="582"/>
      <c r="L2295" s="582"/>
    </row>
    <row r="2296" customHeight="1" spans="11:12">
      <c r="K2296" s="582"/>
      <c r="L2296" s="582"/>
    </row>
    <row r="2297" customHeight="1" spans="11:12">
      <c r="K2297" s="582"/>
      <c r="L2297" s="582"/>
    </row>
    <row r="2298" customHeight="1" spans="11:12">
      <c r="K2298" s="582"/>
      <c r="L2298" s="582"/>
    </row>
    <row r="2299" customHeight="1" spans="11:12">
      <c r="K2299" s="582"/>
      <c r="L2299" s="582"/>
    </row>
    <row r="2300" customHeight="1" spans="11:12">
      <c r="K2300" s="582"/>
      <c r="L2300" s="582"/>
    </row>
    <row r="2301" customHeight="1" spans="11:12">
      <c r="K2301" s="582"/>
      <c r="L2301" s="582"/>
    </row>
    <row r="2302" customHeight="1" spans="11:12">
      <c r="K2302" s="582"/>
      <c r="L2302" s="582"/>
    </row>
    <row r="2303" customHeight="1" spans="11:12">
      <c r="K2303" s="582"/>
      <c r="L2303" s="582"/>
    </row>
    <row r="2304" customHeight="1" spans="11:12">
      <c r="K2304" s="582"/>
      <c r="L2304" s="582"/>
    </row>
    <row r="2305" customHeight="1" spans="11:12">
      <c r="K2305" s="582"/>
      <c r="L2305" s="582"/>
    </row>
    <row r="2306" customHeight="1" spans="11:12">
      <c r="K2306" s="582"/>
      <c r="L2306" s="582"/>
    </row>
    <row r="2307" customHeight="1" spans="11:12">
      <c r="K2307" s="582"/>
      <c r="L2307" s="582"/>
    </row>
    <row r="2308" customHeight="1" spans="11:12">
      <c r="K2308" s="582"/>
      <c r="L2308" s="582"/>
    </row>
    <row r="2309" customHeight="1" spans="11:12">
      <c r="K2309" s="582"/>
      <c r="L2309" s="582"/>
    </row>
    <row r="2310" customHeight="1" spans="11:12">
      <c r="K2310" s="582"/>
      <c r="L2310" s="582"/>
    </row>
    <row r="2311" customHeight="1" spans="11:12">
      <c r="K2311" s="582"/>
      <c r="L2311" s="582"/>
    </row>
    <row r="2312" customHeight="1" spans="11:12">
      <c r="K2312" s="582"/>
      <c r="L2312" s="582"/>
    </row>
    <row r="2313" customHeight="1" spans="11:12">
      <c r="K2313" s="582"/>
      <c r="L2313" s="582"/>
    </row>
    <row r="2314" customHeight="1" spans="11:12">
      <c r="K2314" s="582"/>
      <c r="L2314" s="582"/>
    </row>
    <row r="2315" customHeight="1" spans="11:12">
      <c r="K2315" s="582"/>
      <c r="L2315" s="582"/>
    </row>
    <row r="2316" customHeight="1" spans="11:12">
      <c r="K2316" s="582"/>
      <c r="L2316" s="582"/>
    </row>
    <row r="2317" customHeight="1" spans="11:12">
      <c r="K2317" s="582"/>
      <c r="L2317" s="582"/>
    </row>
    <row r="2318" customHeight="1" spans="11:12">
      <c r="K2318" s="582"/>
      <c r="L2318" s="582"/>
    </row>
    <row r="2319" customHeight="1" spans="11:12">
      <c r="K2319" s="582"/>
      <c r="L2319" s="582"/>
    </row>
    <row r="2320" customHeight="1" spans="11:12">
      <c r="K2320" s="582"/>
      <c r="L2320" s="582"/>
    </row>
    <row r="2321" customHeight="1" spans="11:12">
      <c r="K2321" s="582"/>
      <c r="L2321" s="582"/>
    </row>
    <row r="2322" customHeight="1" spans="11:12">
      <c r="K2322" s="582"/>
      <c r="L2322" s="582"/>
    </row>
    <row r="2323" customHeight="1" spans="11:12">
      <c r="K2323" s="582"/>
      <c r="L2323" s="582"/>
    </row>
    <row r="2324" customHeight="1" spans="11:12">
      <c r="K2324" s="582"/>
      <c r="L2324" s="582"/>
    </row>
    <row r="2325" customHeight="1" spans="11:12">
      <c r="K2325" s="582"/>
      <c r="L2325" s="582"/>
    </row>
    <row r="2326" customHeight="1" spans="11:12">
      <c r="K2326" s="582"/>
      <c r="L2326" s="582"/>
    </row>
    <row r="2327" customHeight="1" spans="11:12">
      <c r="K2327" s="582"/>
      <c r="L2327" s="582"/>
    </row>
    <row r="2328" customHeight="1" spans="11:12">
      <c r="K2328" s="582"/>
      <c r="L2328" s="582"/>
    </row>
    <row r="2329" customHeight="1" spans="11:12">
      <c r="K2329" s="582"/>
      <c r="L2329" s="582"/>
    </row>
    <row r="2330" customHeight="1" spans="11:12">
      <c r="K2330" s="582"/>
      <c r="L2330" s="582"/>
    </row>
    <row r="2331" customHeight="1" spans="11:12">
      <c r="K2331" s="582"/>
      <c r="L2331" s="582"/>
    </row>
    <row r="2332" customHeight="1" spans="11:12">
      <c r="K2332" s="582"/>
      <c r="L2332" s="582"/>
    </row>
    <row r="2333" customHeight="1" spans="11:12">
      <c r="K2333" s="582"/>
      <c r="L2333" s="582"/>
    </row>
    <row r="2334" customHeight="1" spans="11:12">
      <c r="K2334" s="582"/>
      <c r="L2334" s="582"/>
    </row>
    <row r="2335" customHeight="1" spans="11:12">
      <c r="K2335" s="582"/>
      <c r="L2335" s="582"/>
    </row>
    <row r="2336" customHeight="1" spans="11:12">
      <c r="K2336" s="582"/>
      <c r="L2336" s="582"/>
    </row>
    <row r="2337" customHeight="1" spans="11:12">
      <c r="K2337" s="582"/>
      <c r="L2337" s="582"/>
    </row>
    <row r="2338" customHeight="1" spans="11:12">
      <c r="K2338" s="582"/>
      <c r="L2338" s="582"/>
    </row>
    <row r="2339" customHeight="1" spans="11:12">
      <c r="K2339" s="582"/>
      <c r="L2339" s="582"/>
    </row>
    <row r="2340" customHeight="1" spans="11:12">
      <c r="K2340" s="582"/>
      <c r="L2340" s="582"/>
    </row>
    <row r="2341" customHeight="1" spans="11:12">
      <c r="K2341" s="582"/>
      <c r="L2341" s="582"/>
    </row>
    <row r="2342" customHeight="1" spans="11:12">
      <c r="K2342" s="582"/>
      <c r="L2342" s="582"/>
    </row>
    <row r="2343" customHeight="1" spans="11:12">
      <c r="K2343" s="582"/>
      <c r="L2343" s="582"/>
    </row>
    <row r="2344" customHeight="1" spans="11:12">
      <c r="K2344" s="582"/>
      <c r="L2344" s="582"/>
    </row>
    <row r="2345" customHeight="1" spans="11:12">
      <c r="K2345" s="582"/>
      <c r="L2345" s="582"/>
    </row>
    <row r="2346" customHeight="1" spans="11:12">
      <c r="K2346" s="582"/>
      <c r="L2346" s="582"/>
    </row>
    <row r="2347" customHeight="1" spans="11:12">
      <c r="K2347" s="582"/>
      <c r="L2347" s="582"/>
    </row>
    <row r="2348" customHeight="1" spans="11:12">
      <c r="K2348" s="582"/>
      <c r="L2348" s="582"/>
    </row>
    <row r="2349" customHeight="1" spans="11:12">
      <c r="K2349" s="582"/>
      <c r="L2349" s="582"/>
    </row>
    <row r="2350" customHeight="1" spans="11:12">
      <c r="K2350" s="582"/>
      <c r="L2350" s="582"/>
    </row>
    <row r="2351" customHeight="1" spans="11:12">
      <c r="K2351" s="582"/>
      <c r="L2351" s="582"/>
    </row>
    <row r="2352" customHeight="1" spans="11:12">
      <c r="K2352" s="582"/>
      <c r="L2352" s="582"/>
    </row>
    <row r="2353" customHeight="1" spans="11:12">
      <c r="K2353" s="582"/>
      <c r="L2353" s="582"/>
    </row>
    <row r="2354" customHeight="1" spans="11:12">
      <c r="K2354" s="582"/>
      <c r="L2354" s="582"/>
    </row>
    <row r="2355" customHeight="1" spans="11:12">
      <c r="K2355" s="582"/>
      <c r="L2355" s="582"/>
    </row>
    <row r="2356" customHeight="1" spans="11:12">
      <c r="K2356" s="582"/>
      <c r="L2356" s="582"/>
    </row>
    <row r="2357" customHeight="1" spans="11:12">
      <c r="K2357" s="582"/>
      <c r="L2357" s="582"/>
    </row>
    <row r="2358" customHeight="1" spans="11:12">
      <c r="K2358" s="582"/>
      <c r="L2358" s="582"/>
    </row>
    <row r="2359" customHeight="1" spans="11:12">
      <c r="K2359" s="582"/>
      <c r="L2359" s="582"/>
    </row>
    <row r="2360" customHeight="1" spans="11:12">
      <c r="K2360" s="582"/>
      <c r="L2360" s="582"/>
    </row>
    <row r="2361" customHeight="1" spans="11:12">
      <c r="K2361" s="582"/>
      <c r="L2361" s="582"/>
    </row>
    <row r="2362" customHeight="1" spans="11:12">
      <c r="K2362" s="582"/>
      <c r="L2362" s="582"/>
    </row>
    <row r="2363" customHeight="1" spans="11:12">
      <c r="K2363" s="582"/>
      <c r="L2363" s="582"/>
    </row>
    <row r="2364" customHeight="1" spans="11:12">
      <c r="K2364" s="582"/>
      <c r="L2364" s="582"/>
    </row>
    <row r="2365" customHeight="1" spans="11:12">
      <c r="K2365" s="582"/>
      <c r="L2365" s="582"/>
    </row>
    <row r="2366" customHeight="1" spans="11:12">
      <c r="K2366" s="582"/>
      <c r="L2366" s="582"/>
    </row>
    <row r="2367" customHeight="1" spans="11:12">
      <c r="K2367" s="582"/>
      <c r="L2367" s="582"/>
    </row>
    <row r="2368" customHeight="1" spans="11:12">
      <c r="K2368" s="582"/>
      <c r="L2368" s="582"/>
    </row>
    <row r="2369" customHeight="1" spans="11:12">
      <c r="K2369" s="582"/>
      <c r="L2369" s="582"/>
    </row>
    <row r="2370" customHeight="1" spans="11:12">
      <c r="K2370" s="582"/>
      <c r="L2370" s="582"/>
    </row>
    <row r="2371" customHeight="1" spans="11:12">
      <c r="K2371" s="582"/>
      <c r="L2371" s="582"/>
    </row>
    <row r="2372" customHeight="1" spans="11:12">
      <c r="K2372" s="582"/>
      <c r="L2372" s="582"/>
    </row>
    <row r="2373" customHeight="1" spans="11:12">
      <c r="K2373" s="582"/>
      <c r="L2373" s="582"/>
    </row>
    <row r="2374" customHeight="1" spans="11:12">
      <c r="K2374" s="582"/>
      <c r="L2374" s="582"/>
    </row>
    <row r="2375" customHeight="1" spans="11:12">
      <c r="K2375" s="582"/>
      <c r="L2375" s="582"/>
    </row>
    <row r="2376" customHeight="1" spans="11:12">
      <c r="K2376" s="582"/>
      <c r="L2376" s="582"/>
    </row>
    <row r="2377" customHeight="1" spans="11:12">
      <c r="K2377" s="582"/>
      <c r="L2377" s="582"/>
    </row>
    <row r="2378" customHeight="1" spans="11:12">
      <c r="K2378" s="582"/>
      <c r="L2378" s="582"/>
    </row>
    <row r="2379" customHeight="1" spans="11:12">
      <c r="K2379" s="582"/>
      <c r="L2379" s="582"/>
    </row>
    <row r="2380" customHeight="1" spans="11:12">
      <c r="K2380" s="582"/>
      <c r="L2380" s="582"/>
    </row>
    <row r="2381" customHeight="1" spans="11:12">
      <c r="K2381" s="582"/>
      <c r="L2381" s="582"/>
    </row>
    <row r="2382" customHeight="1" spans="11:12">
      <c r="K2382" s="582"/>
      <c r="L2382" s="582"/>
    </row>
    <row r="2383" customHeight="1" spans="11:12">
      <c r="K2383" s="582"/>
      <c r="L2383" s="582"/>
    </row>
    <row r="2384" customHeight="1" spans="11:12">
      <c r="K2384" s="582"/>
      <c r="L2384" s="582"/>
    </row>
    <row r="2385" customHeight="1" spans="11:12">
      <c r="K2385" s="582"/>
      <c r="L2385" s="582"/>
    </row>
    <row r="2386" customHeight="1" spans="11:12">
      <c r="K2386" s="582"/>
      <c r="L2386" s="582"/>
    </row>
    <row r="2387" customHeight="1" spans="11:12">
      <c r="K2387" s="582"/>
      <c r="L2387" s="582"/>
    </row>
    <row r="2388" customHeight="1" spans="11:12">
      <c r="K2388" s="582"/>
      <c r="L2388" s="582"/>
    </row>
    <row r="2389" customHeight="1" spans="11:12">
      <c r="K2389" s="582"/>
      <c r="L2389" s="582"/>
    </row>
    <row r="2390" customHeight="1" spans="11:12">
      <c r="K2390" s="582"/>
      <c r="L2390" s="582"/>
    </row>
    <row r="2391" customHeight="1" spans="11:12">
      <c r="K2391" s="582"/>
      <c r="L2391" s="582"/>
    </row>
    <row r="2392" customHeight="1" spans="11:12">
      <c r="K2392" s="582"/>
      <c r="L2392" s="582"/>
    </row>
    <row r="2393" customHeight="1" spans="11:12">
      <c r="K2393" s="582"/>
      <c r="L2393" s="582"/>
    </row>
    <row r="2394" customHeight="1" spans="11:12">
      <c r="K2394" s="582"/>
      <c r="L2394" s="582"/>
    </row>
    <row r="2395" customHeight="1" spans="11:12">
      <c r="K2395" s="582"/>
      <c r="L2395" s="582"/>
    </row>
    <row r="2396" customHeight="1" spans="11:12">
      <c r="K2396" s="582"/>
      <c r="L2396" s="582"/>
    </row>
    <row r="2397" customHeight="1" spans="11:12">
      <c r="K2397" s="582"/>
      <c r="L2397" s="582"/>
    </row>
    <row r="2398" customHeight="1" spans="11:12">
      <c r="K2398" s="582"/>
      <c r="L2398" s="582"/>
    </row>
    <row r="2399" customHeight="1" spans="11:12">
      <c r="K2399" s="582"/>
      <c r="L2399" s="582"/>
    </row>
    <row r="2400" customHeight="1" spans="11:12">
      <c r="K2400" s="582"/>
      <c r="L2400" s="582"/>
    </row>
    <row r="2401" customHeight="1" spans="11:12">
      <c r="K2401" s="582"/>
      <c r="L2401" s="582"/>
    </row>
    <row r="2402" customHeight="1" spans="11:12">
      <c r="K2402" s="582"/>
      <c r="L2402" s="582"/>
    </row>
    <row r="2403" customHeight="1" spans="11:12">
      <c r="K2403" s="582"/>
      <c r="L2403" s="582"/>
    </row>
    <row r="2404" customHeight="1" spans="11:12">
      <c r="K2404" s="582"/>
      <c r="L2404" s="582"/>
    </row>
    <row r="2405" customHeight="1" spans="11:12">
      <c r="K2405" s="582"/>
      <c r="L2405" s="582"/>
    </row>
    <row r="2406" customHeight="1" spans="11:12">
      <c r="K2406" s="582"/>
      <c r="L2406" s="582"/>
    </row>
    <row r="2407" customHeight="1" spans="11:12">
      <c r="K2407" s="582"/>
      <c r="L2407" s="582"/>
    </row>
    <row r="2408" customHeight="1" spans="11:12">
      <c r="K2408" s="582"/>
      <c r="L2408" s="582"/>
    </row>
    <row r="2409" customHeight="1" spans="11:12">
      <c r="K2409" s="582"/>
      <c r="L2409" s="582"/>
    </row>
    <row r="2410" customHeight="1" spans="11:12">
      <c r="K2410" s="582"/>
      <c r="L2410" s="582"/>
    </row>
    <row r="2411" customHeight="1" spans="11:12">
      <c r="K2411" s="582"/>
      <c r="L2411" s="582"/>
    </row>
    <row r="2412" customHeight="1" spans="11:12">
      <c r="K2412" s="582"/>
      <c r="L2412" s="582"/>
    </row>
    <row r="2413" customHeight="1" spans="11:12">
      <c r="K2413" s="582"/>
      <c r="L2413" s="582"/>
    </row>
    <row r="2414" customHeight="1" spans="11:12">
      <c r="K2414" s="582"/>
      <c r="L2414" s="582"/>
    </row>
    <row r="2415" customHeight="1" spans="11:12">
      <c r="K2415" s="582"/>
      <c r="L2415" s="582"/>
    </row>
    <row r="2416" customHeight="1" spans="11:12">
      <c r="K2416" s="582"/>
      <c r="L2416" s="582"/>
    </row>
    <row r="2417" customHeight="1" spans="11:12">
      <c r="K2417" s="582"/>
      <c r="L2417" s="582"/>
    </row>
    <row r="2418" customHeight="1" spans="11:12">
      <c r="K2418" s="582"/>
      <c r="L2418" s="582"/>
    </row>
    <row r="2419" customHeight="1" spans="11:12">
      <c r="K2419" s="582"/>
      <c r="L2419" s="582"/>
    </row>
    <row r="2420" customHeight="1" spans="11:12">
      <c r="K2420" s="582"/>
      <c r="L2420" s="582"/>
    </row>
    <row r="2421" customHeight="1" spans="11:12">
      <c r="K2421" s="582"/>
      <c r="L2421" s="582"/>
    </row>
    <row r="2422" customHeight="1" spans="11:12">
      <c r="K2422" s="582"/>
      <c r="L2422" s="582"/>
    </row>
    <row r="2423" customHeight="1" spans="11:12">
      <c r="K2423" s="582"/>
      <c r="L2423" s="582"/>
    </row>
    <row r="2424" customHeight="1" spans="11:12">
      <c r="K2424" s="582"/>
      <c r="L2424" s="582"/>
    </row>
    <row r="2425" customHeight="1" spans="11:12">
      <c r="K2425" s="582"/>
      <c r="L2425" s="582"/>
    </row>
    <row r="2426" customHeight="1" spans="11:12">
      <c r="K2426" s="582"/>
      <c r="L2426" s="582"/>
    </row>
    <row r="2427" customHeight="1" spans="11:12">
      <c r="K2427" s="582"/>
      <c r="L2427" s="582"/>
    </row>
    <row r="2428" customHeight="1" spans="11:12">
      <c r="K2428" s="582"/>
      <c r="L2428" s="582"/>
    </row>
    <row r="2429" customHeight="1" spans="11:12">
      <c r="K2429" s="582"/>
      <c r="L2429" s="582"/>
    </row>
    <row r="2430" customHeight="1" spans="11:12">
      <c r="K2430" s="582"/>
      <c r="L2430" s="582"/>
    </row>
    <row r="2431" customHeight="1" spans="11:12">
      <c r="K2431" s="582"/>
      <c r="L2431" s="582"/>
    </row>
    <row r="2432" customHeight="1" spans="11:12">
      <c r="K2432" s="582"/>
      <c r="L2432" s="582"/>
    </row>
    <row r="2433" customHeight="1" spans="11:12">
      <c r="K2433" s="582"/>
      <c r="L2433" s="582"/>
    </row>
    <row r="2434" customHeight="1" spans="11:12">
      <c r="K2434" s="582"/>
      <c r="L2434" s="582"/>
    </row>
    <row r="2435" customHeight="1" spans="11:12">
      <c r="K2435" s="582"/>
      <c r="L2435" s="582"/>
    </row>
    <row r="2436" customHeight="1" spans="11:12">
      <c r="K2436" s="582"/>
      <c r="L2436" s="582"/>
    </row>
    <row r="2437" customHeight="1" spans="11:12">
      <c r="K2437" s="582"/>
      <c r="L2437" s="582"/>
    </row>
    <row r="2438" customHeight="1" spans="11:12">
      <c r="K2438" s="582"/>
      <c r="L2438" s="582"/>
    </row>
    <row r="2439" customHeight="1" spans="11:12">
      <c r="K2439" s="582"/>
      <c r="L2439" s="582"/>
    </row>
    <row r="2440" customHeight="1" spans="11:12">
      <c r="K2440" s="582"/>
      <c r="L2440" s="582"/>
    </row>
    <row r="2441" customHeight="1" spans="11:12">
      <c r="K2441" s="582"/>
      <c r="L2441" s="582"/>
    </row>
    <row r="2442" customHeight="1" spans="11:12">
      <c r="K2442" s="582"/>
      <c r="L2442" s="582"/>
    </row>
    <row r="2443" customHeight="1" spans="11:12">
      <c r="K2443" s="582"/>
      <c r="L2443" s="582"/>
    </row>
    <row r="2444" customHeight="1" spans="11:12">
      <c r="K2444" s="582"/>
      <c r="L2444" s="582"/>
    </row>
    <row r="2445" customHeight="1" spans="11:12">
      <c r="K2445" s="582"/>
      <c r="L2445" s="582"/>
    </row>
    <row r="2446" customHeight="1" spans="11:12">
      <c r="K2446" s="582"/>
      <c r="L2446" s="582"/>
    </row>
    <row r="2447" customHeight="1" spans="11:12">
      <c r="K2447" s="582"/>
      <c r="L2447" s="582"/>
    </row>
    <row r="2448" customHeight="1" spans="11:12">
      <c r="K2448" s="582"/>
      <c r="L2448" s="582"/>
    </row>
    <row r="2449" customHeight="1" spans="11:12">
      <c r="K2449" s="582"/>
      <c r="L2449" s="582"/>
    </row>
    <row r="2450" customHeight="1" spans="11:12">
      <c r="K2450" s="582"/>
      <c r="L2450" s="582"/>
    </row>
    <row r="2451" customHeight="1" spans="11:12">
      <c r="K2451" s="582"/>
      <c r="L2451" s="582"/>
    </row>
    <row r="2452" customHeight="1" spans="11:12">
      <c r="K2452" s="582"/>
      <c r="L2452" s="582"/>
    </row>
    <row r="2453" customHeight="1" spans="11:12">
      <c r="K2453" s="582"/>
      <c r="L2453" s="582"/>
    </row>
    <row r="2454" customHeight="1" spans="11:12">
      <c r="K2454" s="582"/>
      <c r="L2454" s="582"/>
    </row>
    <row r="2455" customHeight="1" spans="11:12">
      <c r="K2455" s="582"/>
      <c r="L2455" s="582"/>
    </row>
    <row r="2456" customHeight="1" spans="11:12">
      <c r="K2456" s="582"/>
      <c r="L2456" s="582"/>
    </row>
    <row r="2457" customHeight="1" spans="11:12">
      <c r="K2457" s="582"/>
      <c r="L2457" s="582"/>
    </row>
    <row r="2458" customHeight="1" spans="11:12">
      <c r="K2458" s="582"/>
      <c r="L2458" s="582"/>
    </row>
    <row r="2459" customHeight="1" spans="11:12">
      <c r="K2459" s="582"/>
      <c r="L2459" s="582"/>
    </row>
    <row r="2460" customHeight="1" spans="11:12">
      <c r="K2460" s="582"/>
      <c r="L2460" s="582"/>
    </row>
    <row r="2461" customHeight="1" spans="11:12">
      <c r="K2461" s="582"/>
      <c r="L2461" s="582"/>
    </row>
    <row r="2462" customHeight="1" spans="11:12">
      <c r="K2462" s="582"/>
      <c r="L2462" s="582"/>
    </row>
    <row r="2463" customHeight="1" spans="11:12">
      <c r="K2463" s="582"/>
      <c r="L2463" s="582"/>
    </row>
    <row r="2464" customHeight="1" spans="11:12">
      <c r="K2464" s="582"/>
      <c r="L2464" s="582"/>
    </row>
    <row r="2465" customHeight="1" spans="11:12">
      <c r="K2465" s="582"/>
      <c r="L2465" s="582"/>
    </row>
    <row r="2466" customHeight="1" spans="11:12">
      <c r="K2466" s="582"/>
      <c r="L2466" s="582"/>
    </row>
    <row r="2467" customHeight="1" spans="11:12">
      <c r="K2467" s="582"/>
      <c r="L2467" s="582"/>
    </row>
    <row r="2468" customHeight="1" spans="11:12">
      <c r="K2468" s="582"/>
      <c r="L2468" s="582"/>
    </row>
    <row r="2469" customHeight="1" spans="11:12">
      <c r="K2469" s="582"/>
      <c r="L2469" s="582"/>
    </row>
    <row r="2470" customHeight="1" spans="11:12">
      <c r="K2470" s="582"/>
      <c r="L2470" s="582"/>
    </row>
    <row r="2471" customHeight="1" spans="11:12">
      <c r="K2471" s="582"/>
      <c r="L2471" s="582"/>
    </row>
    <row r="2472" customHeight="1" spans="11:12">
      <c r="K2472" s="582"/>
      <c r="L2472" s="582"/>
    </row>
    <row r="2473" customHeight="1" spans="11:12">
      <c r="K2473" s="582"/>
      <c r="L2473" s="582"/>
    </row>
    <row r="2474" customHeight="1" spans="11:12">
      <c r="K2474" s="582"/>
      <c r="L2474" s="582"/>
    </row>
    <row r="2475" customHeight="1" spans="11:12">
      <c r="K2475" s="582"/>
      <c r="L2475" s="582"/>
    </row>
    <row r="2476" customHeight="1" spans="11:12">
      <c r="K2476" s="582"/>
      <c r="L2476" s="582"/>
    </row>
    <row r="2477" customHeight="1" spans="11:12">
      <c r="K2477" s="582"/>
      <c r="L2477" s="582"/>
    </row>
    <row r="2478" customHeight="1" spans="11:12">
      <c r="K2478" s="582"/>
      <c r="L2478" s="582"/>
    </row>
    <row r="2479" customHeight="1" spans="11:12">
      <c r="K2479" s="582"/>
      <c r="L2479" s="582"/>
    </row>
    <row r="2480" customHeight="1" spans="11:12">
      <c r="K2480" s="582"/>
      <c r="L2480" s="582"/>
    </row>
    <row r="2481" customHeight="1" spans="11:12">
      <c r="K2481" s="582"/>
      <c r="L2481" s="582"/>
    </row>
    <row r="2482" customHeight="1" spans="11:12">
      <c r="K2482" s="582"/>
      <c r="L2482" s="582"/>
    </row>
    <row r="2483" customHeight="1" spans="11:12">
      <c r="K2483" s="582"/>
      <c r="L2483" s="582"/>
    </row>
    <row r="2484" customHeight="1" spans="11:12">
      <c r="K2484" s="582"/>
      <c r="L2484" s="582"/>
    </row>
    <row r="2485" customHeight="1" spans="11:12">
      <c r="K2485" s="582"/>
      <c r="L2485" s="582"/>
    </row>
    <row r="2486" customHeight="1" spans="11:12">
      <c r="K2486" s="582"/>
      <c r="L2486" s="582"/>
    </row>
    <row r="2487" customHeight="1" spans="11:12">
      <c r="K2487" s="582"/>
      <c r="L2487" s="582"/>
    </row>
    <row r="2488" customHeight="1" spans="11:12">
      <c r="K2488" s="582"/>
      <c r="L2488" s="582"/>
    </row>
    <row r="2489" customHeight="1" spans="11:12">
      <c r="K2489" s="582"/>
      <c r="L2489" s="582"/>
    </row>
    <row r="2490" customHeight="1" spans="11:12">
      <c r="K2490" s="582"/>
      <c r="L2490" s="582"/>
    </row>
    <row r="2491" customHeight="1" spans="11:12">
      <c r="K2491" s="582"/>
      <c r="L2491" s="582"/>
    </row>
    <row r="2492" customHeight="1" spans="11:12">
      <c r="K2492" s="582"/>
      <c r="L2492" s="582"/>
    </row>
    <row r="2493" customHeight="1" spans="11:12">
      <c r="K2493" s="582"/>
      <c r="L2493" s="582"/>
    </row>
    <row r="2494" customHeight="1" spans="11:12">
      <c r="K2494" s="582"/>
      <c r="L2494" s="582"/>
    </row>
    <row r="2495" customHeight="1" spans="11:12">
      <c r="K2495" s="582"/>
      <c r="L2495" s="582"/>
    </row>
    <row r="2496" customHeight="1" spans="11:12">
      <c r="K2496" s="582"/>
      <c r="L2496" s="582"/>
    </row>
    <row r="2497" customHeight="1" spans="11:12">
      <c r="K2497" s="582"/>
      <c r="L2497" s="582"/>
    </row>
    <row r="2498" customHeight="1" spans="11:12">
      <c r="K2498" s="582"/>
      <c r="L2498" s="582"/>
    </row>
    <row r="2499" customHeight="1" spans="11:12">
      <c r="K2499" s="582"/>
      <c r="L2499" s="582"/>
    </row>
    <row r="2500" customHeight="1" spans="11:12">
      <c r="K2500" s="582"/>
      <c r="L2500" s="582"/>
    </row>
    <row r="2501" customHeight="1" spans="11:12">
      <c r="K2501" s="582"/>
      <c r="L2501" s="582"/>
    </row>
    <row r="2502" customHeight="1" spans="11:12">
      <c r="K2502" s="582"/>
      <c r="L2502" s="582"/>
    </row>
    <row r="2503" customHeight="1" spans="11:12">
      <c r="K2503" s="582"/>
      <c r="L2503" s="582"/>
    </row>
    <row r="2504" customHeight="1" spans="11:12">
      <c r="K2504" s="582"/>
      <c r="L2504" s="582"/>
    </row>
    <row r="2505" customHeight="1" spans="11:12">
      <c r="K2505" s="582"/>
      <c r="L2505" s="582"/>
    </row>
    <row r="2506" customHeight="1" spans="11:12">
      <c r="K2506" s="582"/>
      <c r="L2506" s="582"/>
    </row>
    <row r="2507" customHeight="1" spans="11:12">
      <c r="K2507" s="582"/>
      <c r="L2507" s="582"/>
    </row>
    <row r="2508" customHeight="1" spans="11:12">
      <c r="K2508" s="582"/>
      <c r="L2508" s="582"/>
    </row>
    <row r="2509" customHeight="1" spans="11:12">
      <c r="K2509" s="582"/>
      <c r="L2509" s="582"/>
    </row>
    <row r="2510" customHeight="1" spans="11:12">
      <c r="K2510" s="582"/>
      <c r="L2510" s="582"/>
    </row>
    <row r="2511" customHeight="1" spans="11:12">
      <c r="K2511" s="582"/>
      <c r="L2511" s="582"/>
    </row>
    <row r="2512" customHeight="1" spans="11:12">
      <c r="K2512" s="582"/>
      <c r="L2512" s="582"/>
    </row>
    <row r="2513" customHeight="1" spans="11:12">
      <c r="K2513" s="582"/>
      <c r="L2513" s="582"/>
    </row>
    <row r="2514" customHeight="1" spans="11:12">
      <c r="K2514" s="582"/>
      <c r="L2514" s="582"/>
    </row>
    <row r="2515" customHeight="1" spans="11:12">
      <c r="K2515" s="582"/>
      <c r="L2515" s="582"/>
    </row>
    <row r="2516" customHeight="1" spans="11:12">
      <c r="K2516" s="582"/>
      <c r="L2516" s="582"/>
    </row>
    <row r="2517" customHeight="1" spans="11:12">
      <c r="K2517" s="582"/>
      <c r="L2517" s="582"/>
    </row>
    <row r="2518" customHeight="1" spans="11:12">
      <c r="K2518" s="582"/>
      <c r="L2518" s="582"/>
    </row>
    <row r="2519" customHeight="1" spans="11:12">
      <c r="K2519" s="582"/>
      <c r="L2519" s="582"/>
    </row>
    <row r="2520" customHeight="1" spans="11:12">
      <c r="K2520" s="582"/>
      <c r="L2520" s="582"/>
    </row>
    <row r="2521" customHeight="1" spans="11:12">
      <c r="K2521" s="582"/>
      <c r="L2521" s="582"/>
    </row>
    <row r="2522" customHeight="1" spans="11:12">
      <c r="K2522" s="582"/>
      <c r="L2522" s="582"/>
    </row>
    <row r="2523" customHeight="1" spans="11:12">
      <c r="K2523" s="582"/>
      <c r="L2523" s="582"/>
    </row>
    <row r="2524" customHeight="1" spans="11:12">
      <c r="K2524" s="582"/>
      <c r="L2524" s="582"/>
    </row>
    <row r="2525" customHeight="1" spans="11:12">
      <c r="K2525" s="582"/>
      <c r="L2525" s="582"/>
    </row>
    <row r="2526" customHeight="1" spans="11:12">
      <c r="K2526" s="582"/>
      <c r="L2526" s="582"/>
    </row>
    <row r="2527" customHeight="1" spans="11:12">
      <c r="K2527" s="582"/>
      <c r="L2527" s="582"/>
    </row>
    <row r="2528" customHeight="1" spans="11:12">
      <c r="K2528" s="582"/>
      <c r="L2528" s="582"/>
    </row>
    <row r="2529" customHeight="1" spans="11:12">
      <c r="K2529" s="582"/>
      <c r="L2529" s="582"/>
    </row>
    <row r="2530" customHeight="1" spans="11:12">
      <c r="K2530" s="582"/>
      <c r="L2530" s="582"/>
    </row>
    <row r="2531" customHeight="1" spans="11:12">
      <c r="K2531" s="582"/>
      <c r="L2531" s="582"/>
    </row>
    <row r="2532" customHeight="1" spans="11:12">
      <c r="K2532" s="582"/>
      <c r="L2532" s="582"/>
    </row>
    <row r="2533" customHeight="1" spans="11:12">
      <c r="K2533" s="582"/>
      <c r="L2533" s="582"/>
    </row>
    <row r="2534" customHeight="1" spans="11:12">
      <c r="K2534" s="582"/>
      <c r="L2534" s="582"/>
    </row>
    <row r="2535" customHeight="1" spans="11:12">
      <c r="K2535" s="582"/>
      <c r="L2535" s="582"/>
    </row>
    <row r="2536" customHeight="1" spans="11:12">
      <c r="K2536" s="582"/>
      <c r="L2536" s="582"/>
    </row>
    <row r="2537" customHeight="1" spans="11:12">
      <c r="K2537" s="582"/>
      <c r="L2537" s="582"/>
    </row>
    <row r="2538" customHeight="1" spans="11:12">
      <c r="K2538" s="582"/>
      <c r="L2538" s="582"/>
    </row>
    <row r="2539" customHeight="1" spans="11:12">
      <c r="K2539" s="582"/>
      <c r="L2539" s="582"/>
    </row>
    <row r="2540" customHeight="1" spans="11:12">
      <c r="K2540" s="582"/>
      <c r="L2540" s="582"/>
    </row>
    <row r="2541" customHeight="1" spans="11:12">
      <c r="K2541" s="582"/>
      <c r="L2541" s="582"/>
    </row>
    <row r="2542" customHeight="1" spans="11:12">
      <c r="K2542" s="582"/>
      <c r="L2542" s="582"/>
    </row>
    <row r="2543" customHeight="1" spans="11:12">
      <c r="K2543" s="582"/>
      <c r="L2543" s="582"/>
    </row>
    <row r="2544" customHeight="1" spans="11:12">
      <c r="K2544" s="582"/>
      <c r="L2544" s="582"/>
    </row>
    <row r="2545" customHeight="1" spans="11:12">
      <c r="K2545" s="582"/>
      <c r="L2545" s="582"/>
    </row>
    <row r="2546" customHeight="1" spans="11:12">
      <c r="K2546" s="582"/>
      <c r="L2546" s="582"/>
    </row>
    <row r="2547" customHeight="1" spans="11:12">
      <c r="K2547" s="582"/>
      <c r="L2547" s="582"/>
    </row>
    <row r="2548" customHeight="1" spans="11:12">
      <c r="K2548" s="582"/>
      <c r="L2548" s="582"/>
    </row>
    <row r="2549" customHeight="1" spans="11:12">
      <c r="K2549" s="582"/>
      <c r="L2549" s="582"/>
    </row>
    <row r="2550" customHeight="1" spans="11:12">
      <c r="K2550" s="582"/>
      <c r="L2550" s="582"/>
    </row>
    <row r="2551" customHeight="1" spans="11:12">
      <c r="K2551" s="582"/>
      <c r="L2551" s="582"/>
    </row>
    <row r="2552" customHeight="1" spans="11:12">
      <c r="K2552" s="582"/>
      <c r="L2552" s="582"/>
    </row>
    <row r="2553" customHeight="1" spans="11:12">
      <c r="K2553" s="582"/>
      <c r="L2553" s="582"/>
    </row>
    <row r="2554" customHeight="1" spans="11:12">
      <c r="K2554" s="582"/>
      <c r="L2554" s="582"/>
    </row>
    <row r="2555" customHeight="1" spans="11:12">
      <c r="K2555" s="582"/>
      <c r="L2555" s="582"/>
    </row>
    <row r="2556" customHeight="1" spans="11:12">
      <c r="K2556" s="582"/>
      <c r="L2556" s="582"/>
    </row>
    <row r="2557" customHeight="1" spans="11:12">
      <c r="K2557" s="582"/>
      <c r="L2557" s="582"/>
    </row>
    <row r="2558" customHeight="1" spans="11:12">
      <c r="K2558" s="582"/>
      <c r="L2558" s="582"/>
    </row>
    <row r="2559" customHeight="1" spans="11:12">
      <c r="K2559" s="582"/>
      <c r="L2559" s="582"/>
    </row>
    <row r="2560" customHeight="1" spans="11:12">
      <c r="K2560" s="582"/>
      <c r="L2560" s="582"/>
    </row>
    <row r="2561" customHeight="1" spans="11:12">
      <c r="K2561" s="582"/>
      <c r="L2561" s="582"/>
    </row>
    <row r="2562" customHeight="1" spans="11:12">
      <c r="K2562" s="582"/>
      <c r="L2562" s="582"/>
    </row>
    <row r="2563" customHeight="1" spans="11:12">
      <c r="K2563" s="582"/>
      <c r="L2563" s="582"/>
    </row>
    <row r="2564" customHeight="1" spans="11:12">
      <c r="K2564" s="582"/>
      <c r="L2564" s="582"/>
    </row>
    <row r="2565" customHeight="1" spans="11:12">
      <c r="K2565" s="582"/>
      <c r="L2565" s="582"/>
    </row>
    <row r="2566" customHeight="1" spans="11:12">
      <c r="K2566" s="582"/>
      <c r="L2566" s="582"/>
    </row>
    <row r="2567" customHeight="1" spans="11:12">
      <c r="K2567" s="582"/>
      <c r="L2567" s="582"/>
    </row>
    <row r="2568" customHeight="1" spans="11:12">
      <c r="K2568" s="582"/>
      <c r="L2568" s="582"/>
    </row>
    <row r="2569" customHeight="1" spans="11:12">
      <c r="K2569" s="582"/>
      <c r="L2569" s="582"/>
    </row>
    <row r="2570" customHeight="1" spans="11:12">
      <c r="K2570" s="582"/>
      <c r="L2570" s="582"/>
    </row>
    <row r="2571" customHeight="1" spans="11:12">
      <c r="K2571" s="582"/>
      <c r="L2571" s="582"/>
    </row>
    <row r="2572" customHeight="1" spans="11:12">
      <c r="K2572" s="582"/>
      <c r="L2572" s="582"/>
    </row>
    <row r="2573" customHeight="1" spans="11:12">
      <c r="K2573" s="582"/>
      <c r="L2573" s="582"/>
    </row>
    <row r="2574" customHeight="1" spans="11:12">
      <c r="K2574" s="582"/>
      <c r="L2574" s="582"/>
    </row>
    <row r="2575" customHeight="1" spans="11:12">
      <c r="K2575" s="582"/>
      <c r="L2575" s="582"/>
    </row>
    <row r="2576" customHeight="1" spans="11:12">
      <c r="K2576" s="582"/>
      <c r="L2576" s="582"/>
    </row>
    <row r="2577" customHeight="1" spans="11:12">
      <c r="K2577" s="582"/>
      <c r="L2577" s="582"/>
    </row>
    <row r="2578" customHeight="1" spans="11:12">
      <c r="K2578" s="582"/>
      <c r="L2578" s="582"/>
    </row>
    <row r="2579" customHeight="1" spans="11:12">
      <c r="K2579" s="582"/>
      <c r="L2579" s="582"/>
    </row>
    <row r="2580" customHeight="1" spans="11:12">
      <c r="K2580" s="582"/>
      <c r="L2580" s="582"/>
    </row>
    <row r="2581" customHeight="1" spans="11:12">
      <c r="K2581" s="582"/>
      <c r="L2581" s="582"/>
    </row>
    <row r="2582" customHeight="1" spans="11:12">
      <c r="K2582" s="582"/>
      <c r="L2582" s="582"/>
    </row>
    <row r="2583" customHeight="1" spans="11:12">
      <c r="K2583" s="582"/>
      <c r="L2583" s="582"/>
    </row>
    <row r="2584" customHeight="1" spans="11:12">
      <c r="K2584" s="582"/>
      <c r="L2584" s="582"/>
    </row>
    <row r="2585" customHeight="1" spans="11:12">
      <c r="K2585" s="582"/>
      <c r="L2585" s="582"/>
    </row>
    <row r="2586" customHeight="1" spans="11:12">
      <c r="K2586" s="582"/>
      <c r="L2586" s="582"/>
    </row>
    <row r="2587" customHeight="1" spans="11:12">
      <c r="K2587" s="582"/>
      <c r="L2587" s="582"/>
    </row>
    <row r="2588" customHeight="1" spans="11:12">
      <c r="K2588" s="582"/>
      <c r="L2588" s="582"/>
    </row>
    <row r="2589" customHeight="1" spans="11:12">
      <c r="K2589" s="582"/>
      <c r="L2589" s="582"/>
    </row>
    <row r="2590" customHeight="1" spans="11:12">
      <c r="K2590" s="582"/>
      <c r="L2590" s="582"/>
    </row>
    <row r="2591" customHeight="1" spans="11:12">
      <c r="K2591" s="582"/>
      <c r="L2591" s="582"/>
    </row>
    <row r="2592" customHeight="1" spans="11:12">
      <c r="K2592" s="582"/>
      <c r="L2592" s="582"/>
    </row>
    <row r="2593" customHeight="1" spans="11:12">
      <c r="K2593" s="582"/>
      <c r="L2593" s="582"/>
    </row>
    <row r="2594" customHeight="1" spans="11:12">
      <c r="K2594" s="582"/>
      <c r="L2594" s="582"/>
    </row>
    <row r="2595" customHeight="1" spans="11:12">
      <c r="K2595" s="582"/>
      <c r="L2595" s="582"/>
    </row>
    <row r="2596" customHeight="1" spans="11:12">
      <c r="K2596" s="582"/>
      <c r="L2596" s="582"/>
    </row>
    <row r="2597" customHeight="1" spans="11:12">
      <c r="K2597" s="582"/>
      <c r="L2597" s="582"/>
    </row>
    <row r="2598" customHeight="1" spans="11:12">
      <c r="K2598" s="582"/>
      <c r="L2598" s="582"/>
    </row>
    <row r="2599" customHeight="1" spans="11:12">
      <c r="K2599" s="582"/>
      <c r="L2599" s="582"/>
    </row>
    <row r="2600" customHeight="1" spans="11:12">
      <c r="K2600" s="582"/>
      <c r="L2600" s="582"/>
    </row>
    <row r="2601" customHeight="1" spans="11:12">
      <c r="K2601" s="582"/>
      <c r="L2601" s="582"/>
    </row>
    <row r="2602" customHeight="1" spans="11:12">
      <c r="K2602" s="582"/>
      <c r="L2602" s="582"/>
    </row>
    <row r="2603" customHeight="1" spans="11:12">
      <c r="K2603" s="582"/>
      <c r="L2603" s="582"/>
    </row>
    <row r="2604" customHeight="1" spans="11:12">
      <c r="K2604" s="582"/>
      <c r="L2604" s="582"/>
    </row>
    <row r="2605" customHeight="1" spans="11:12">
      <c r="K2605" s="582"/>
      <c r="L2605" s="582"/>
    </row>
    <row r="2606" customHeight="1" spans="11:12">
      <c r="K2606" s="582"/>
      <c r="L2606" s="582"/>
    </row>
    <row r="2607" customHeight="1" spans="11:12">
      <c r="K2607" s="582"/>
      <c r="L2607" s="582"/>
    </row>
    <row r="2608" customHeight="1" spans="11:12">
      <c r="K2608" s="582"/>
      <c r="L2608" s="582"/>
    </row>
    <row r="2609" customHeight="1" spans="11:12">
      <c r="K2609" s="582"/>
      <c r="L2609" s="582"/>
    </row>
    <row r="2610" customHeight="1" spans="11:12">
      <c r="K2610" s="582"/>
      <c r="L2610" s="582"/>
    </row>
    <row r="2611" customHeight="1" spans="11:12">
      <c r="K2611" s="582"/>
      <c r="L2611" s="582"/>
    </row>
    <row r="2612" customHeight="1" spans="11:12">
      <c r="K2612" s="582"/>
      <c r="L2612" s="582"/>
    </row>
    <row r="2613" customHeight="1" spans="11:12">
      <c r="K2613" s="582"/>
      <c r="L2613" s="582"/>
    </row>
    <row r="2614" customHeight="1" spans="11:12">
      <c r="K2614" s="582"/>
      <c r="L2614" s="582"/>
    </row>
    <row r="2615" customHeight="1" spans="11:12">
      <c r="K2615" s="582"/>
      <c r="L2615" s="582"/>
    </row>
    <row r="2616" customHeight="1" spans="11:12">
      <c r="K2616" s="582"/>
      <c r="L2616" s="582"/>
    </row>
    <row r="2617" customHeight="1" spans="11:12">
      <c r="K2617" s="582"/>
      <c r="L2617" s="582"/>
    </row>
    <row r="2618" customHeight="1" spans="11:12">
      <c r="K2618" s="582"/>
      <c r="L2618" s="582"/>
    </row>
    <row r="2619" customHeight="1" spans="11:12">
      <c r="K2619" s="582"/>
      <c r="L2619" s="582"/>
    </row>
    <row r="2620" customHeight="1" spans="11:12">
      <c r="K2620" s="582"/>
      <c r="L2620" s="582"/>
    </row>
    <row r="2621" customHeight="1" spans="11:12">
      <c r="K2621" s="582"/>
      <c r="L2621" s="582"/>
    </row>
    <row r="2622" customHeight="1" spans="11:12">
      <c r="K2622" s="582"/>
      <c r="L2622" s="582"/>
    </row>
    <row r="2623" customHeight="1" spans="11:12">
      <c r="K2623" s="582"/>
      <c r="L2623" s="582"/>
    </row>
    <row r="2624" customHeight="1" spans="11:12">
      <c r="K2624" s="582"/>
      <c r="L2624" s="582"/>
    </row>
    <row r="2625" customHeight="1" spans="11:12">
      <c r="K2625" s="582"/>
      <c r="L2625" s="582"/>
    </row>
    <row r="2626" customHeight="1" spans="11:12">
      <c r="K2626" s="582"/>
      <c r="L2626" s="582"/>
    </row>
    <row r="2627" customHeight="1" spans="11:12">
      <c r="K2627" s="582"/>
      <c r="L2627" s="582"/>
    </row>
    <row r="2628" customHeight="1" spans="11:12">
      <c r="K2628" s="582"/>
      <c r="L2628" s="582"/>
    </row>
    <row r="2629" customHeight="1" spans="11:12">
      <c r="K2629" s="582"/>
      <c r="L2629" s="582"/>
    </row>
    <row r="2630" customHeight="1" spans="11:12">
      <c r="K2630" s="582"/>
      <c r="L2630" s="582"/>
    </row>
    <row r="2631" customHeight="1" spans="11:12">
      <c r="K2631" s="582"/>
      <c r="L2631" s="582"/>
    </row>
    <row r="2632" customHeight="1" spans="11:12">
      <c r="K2632" s="582"/>
      <c r="L2632" s="582"/>
    </row>
    <row r="2633" customHeight="1" spans="11:12">
      <c r="K2633" s="582"/>
      <c r="L2633" s="582"/>
    </row>
    <row r="2634" customHeight="1" spans="11:12">
      <c r="K2634" s="582"/>
      <c r="L2634" s="582"/>
    </row>
    <row r="2635" customHeight="1" spans="11:12">
      <c r="K2635" s="582"/>
      <c r="L2635" s="582"/>
    </row>
    <row r="2636" customHeight="1" spans="11:12">
      <c r="K2636" s="582"/>
      <c r="L2636" s="582"/>
    </row>
    <row r="2637" customHeight="1" spans="11:12">
      <c r="K2637" s="582"/>
      <c r="L2637" s="582"/>
    </row>
    <row r="2638" customHeight="1" spans="11:12">
      <c r="K2638" s="582"/>
      <c r="L2638" s="582"/>
    </row>
    <row r="2639" customHeight="1" spans="11:12">
      <c r="K2639" s="582"/>
      <c r="L2639" s="582"/>
    </row>
    <row r="2640" customHeight="1" spans="11:12">
      <c r="K2640" s="582"/>
      <c r="L2640" s="582"/>
    </row>
    <row r="2641" customHeight="1" spans="11:12">
      <c r="K2641" s="582"/>
      <c r="L2641" s="582"/>
    </row>
    <row r="2642" customHeight="1" spans="11:12">
      <c r="K2642" s="582"/>
      <c r="L2642" s="582"/>
    </row>
    <row r="2643" customHeight="1" spans="11:12">
      <c r="K2643" s="582"/>
      <c r="L2643" s="582"/>
    </row>
    <row r="2644" customHeight="1" spans="11:12">
      <c r="K2644" s="582"/>
      <c r="L2644" s="582"/>
    </row>
    <row r="2645" customHeight="1" spans="11:12">
      <c r="K2645" s="582"/>
      <c r="L2645" s="582"/>
    </row>
    <row r="2646" customHeight="1" spans="11:12">
      <c r="K2646" s="582"/>
      <c r="L2646" s="582"/>
    </row>
    <row r="2647" customHeight="1" spans="11:12">
      <c r="K2647" s="582"/>
      <c r="L2647" s="582"/>
    </row>
    <row r="2648" customHeight="1" spans="11:12">
      <c r="K2648" s="582"/>
      <c r="L2648" s="582"/>
    </row>
    <row r="2649" customHeight="1" spans="11:12">
      <c r="K2649" s="582"/>
      <c r="L2649" s="582"/>
    </row>
    <row r="2650" customHeight="1" spans="11:12">
      <c r="K2650" s="582"/>
      <c r="L2650" s="582"/>
    </row>
    <row r="2651" customHeight="1" spans="11:12">
      <c r="K2651" s="582"/>
      <c r="L2651" s="582"/>
    </row>
    <row r="2652" customHeight="1" spans="11:12">
      <c r="K2652" s="582"/>
      <c r="L2652" s="582"/>
    </row>
    <row r="2653" customHeight="1" spans="11:12">
      <c r="K2653" s="582"/>
      <c r="L2653" s="582"/>
    </row>
    <row r="2654" customHeight="1" spans="11:12">
      <c r="K2654" s="582"/>
      <c r="L2654" s="582"/>
    </row>
    <row r="2655" customHeight="1" spans="11:12">
      <c r="K2655" s="582"/>
      <c r="L2655" s="582"/>
    </row>
    <row r="2656" customHeight="1" spans="11:12">
      <c r="K2656" s="582"/>
      <c r="L2656" s="582"/>
    </row>
    <row r="2657" customHeight="1" spans="11:12">
      <c r="K2657" s="582"/>
      <c r="L2657" s="582"/>
    </row>
    <row r="2658" customHeight="1" spans="11:12">
      <c r="K2658" s="582"/>
      <c r="L2658" s="582"/>
    </row>
    <row r="2659" customHeight="1" spans="11:12">
      <c r="K2659" s="582"/>
      <c r="L2659" s="582"/>
    </row>
    <row r="2660" customHeight="1" spans="11:12">
      <c r="K2660" s="582"/>
      <c r="L2660" s="582"/>
    </row>
    <row r="2661" customHeight="1" spans="11:12">
      <c r="K2661" s="582"/>
      <c r="L2661" s="582"/>
    </row>
    <row r="2662" customHeight="1" spans="11:12">
      <c r="K2662" s="582"/>
      <c r="L2662" s="582"/>
    </row>
    <row r="2663" customHeight="1" spans="11:12">
      <c r="K2663" s="582"/>
      <c r="L2663" s="582"/>
    </row>
    <row r="2664" customHeight="1" spans="11:12">
      <c r="K2664" s="582"/>
      <c r="L2664" s="582"/>
    </row>
    <row r="2665" customHeight="1" spans="11:12">
      <c r="K2665" s="582"/>
      <c r="L2665" s="582"/>
    </row>
    <row r="2666" customHeight="1" spans="11:12">
      <c r="K2666" s="582"/>
      <c r="L2666" s="582"/>
    </row>
    <row r="2667" customHeight="1" spans="11:12">
      <c r="K2667" s="582"/>
      <c r="L2667" s="582"/>
    </row>
    <row r="2668" customHeight="1" spans="11:12">
      <c r="K2668" s="582"/>
      <c r="L2668" s="582"/>
    </row>
    <row r="2669" customHeight="1" spans="11:12">
      <c r="K2669" s="582"/>
      <c r="L2669" s="582"/>
    </row>
    <row r="2670" customHeight="1" spans="11:12">
      <c r="K2670" s="582"/>
      <c r="L2670" s="582"/>
    </row>
    <row r="2671" customHeight="1" spans="11:12">
      <c r="K2671" s="582"/>
      <c r="L2671" s="582"/>
    </row>
    <row r="2672" customHeight="1" spans="11:12">
      <c r="K2672" s="582"/>
      <c r="L2672" s="582"/>
    </row>
    <row r="2673" customHeight="1" spans="11:12">
      <c r="K2673" s="582"/>
      <c r="L2673" s="582"/>
    </row>
    <row r="2674" customHeight="1" spans="11:12">
      <c r="K2674" s="582"/>
      <c r="L2674" s="582"/>
    </row>
    <row r="2675" customHeight="1" spans="11:12">
      <c r="K2675" s="582"/>
      <c r="L2675" s="582"/>
    </row>
    <row r="2676" customHeight="1" spans="11:12">
      <c r="K2676" s="582"/>
      <c r="L2676" s="582"/>
    </row>
    <row r="2677" customHeight="1" spans="11:12">
      <c r="K2677" s="582"/>
      <c r="L2677" s="582"/>
    </row>
    <row r="2678" customHeight="1" spans="11:12">
      <c r="K2678" s="582"/>
      <c r="L2678" s="582"/>
    </row>
    <row r="2679" customHeight="1" spans="11:12">
      <c r="K2679" s="582"/>
      <c r="L2679" s="582"/>
    </row>
    <row r="2680" customHeight="1" spans="11:12">
      <c r="K2680" s="582"/>
      <c r="L2680" s="582"/>
    </row>
    <row r="2681" customHeight="1" spans="11:12">
      <c r="K2681" s="582"/>
      <c r="L2681" s="582"/>
    </row>
    <row r="2682" customHeight="1" spans="11:12">
      <c r="K2682" s="582"/>
      <c r="L2682" s="582"/>
    </row>
    <row r="2683" customHeight="1" spans="11:12">
      <c r="K2683" s="582"/>
      <c r="L2683" s="582"/>
    </row>
    <row r="2684" customHeight="1" spans="11:12">
      <c r="K2684" s="582"/>
      <c r="L2684" s="582"/>
    </row>
    <row r="2685" customHeight="1" spans="11:12">
      <c r="K2685" s="582"/>
      <c r="L2685" s="582"/>
    </row>
    <row r="2686" customHeight="1" spans="11:12">
      <c r="K2686" s="582"/>
      <c r="L2686" s="582"/>
    </row>
    <row r="2687" customHeight="1" spans="11:12">
      <c r="K2687" s="582"/>
      <c r="L2687" s="582"/>
    </row>
    <row r="2688" customHeight="1" spans="11:12">
      <c r="K2688" s="582"/>
      <c r="L2688" s="582"/>
    </row>
    <row r="2689" customHeight="1" spans="11:12">
      <c r="K2689" s="582"/>
      <c r="L2689" s="582"/>
    </row>
    <row r="2690" customHeight="1" spans="11:12">
      <c r="K2690" s="582"/>
      <c r="L2690" s="582"/>
    </row>
    <row r="2691" customHeight="1" spans="11:12">
      <c r="K2691" s="582"/>
      <c r="L2691" s="582"/>
    </row>
    <row r="2692" customHeight="1" spans="11:12">
      <c r="K2692" s="582"/>
      <c r="L2692" s="582"/>
    </row>
    <row r="2693" customHeight="1" spans="11:12">
      <c r="K2693" s="582"/>
      <c r="L2693" s="582"/>
    </row>
    <row r="2694" customHeight="1" spans="11:12">
      <c r="K2694" s="582"/>
      <c r="L2694" s="582"/>
    </row>
    <row r="2695" customHeight="1" spans="11:12">
      <c r="K2695" s="582"/>
      <c r="L2695" s="582"/>
    </row>
    <row r="2696" customHeight="1" spans="11:12">
      <c r="K2696" s="582"/>
      <c r="L2696" s="582"/>
    </row>
    <row r="2697" customHeight="1" spans="11:12">
      <c r="K2697" s="582"/>
      <c r="L2697" s="582"/>
    </row>
    <row r="2698" customHeight="1" spans="11:12">
      <c r="K2698" s="582"/>
      <c r="L2698" s="582"/>
    </row>
    <row r="2699" customHeight="1" spans="11:12">
      <c r="K2699" s="582"/>
      <c r="L2699" s="582"/>
    </row>
    <row r="2700" customHeight="1" spans="11:12">
      <c r="K2700" s="582"/>
      <c r="L2700" s="582"/>
    </row>
    <row r="2701" customHeight="1" spans="11:12">
      <c r="K2701" s="582"/>
      <c r="L2701" s="582"/>
    </row>
    <row r="2702" customHeight="1" spans="11:12">
      <c r="K2702" s="582"/>
      <c r="L2702" s="582"/>
    </row>
    <row r="2703" customHeight="1" spans="11:12">
      <c r="K2703" s="582"/>
      <c r="L2703" s="582"/>
    </row>
    <row r="2704" customHeight="1" spans="11:12">
      <c r="K2704" s="582"/>
      <c r="L2704" s="582"/>
    </row>
    <row r="2705" customHeight="1" spans="11:12">
      <c r="K2705" s="582"/>
      <c r="L2705" s="582"/>
    </row>
    <row r="2706" customHeight="1" spans="11:12">
      <c r="K2706" s="582"/>
      <c r="L2706" s="582"/>
    </row>
    <row r="2707" customHeight="1" spans="11:12">
      <c r="K2707" s="582"/>
      <c r="L2707" s="582"/>
    </row>
    <row r="2708" customHeight="1" spans="11:12">
      <c r="K2708" s="582"/>
      <c r="L2708" s="582"/>
    </row>
    <row r="2709" customHeight="1" spans="11:12">
      <c r="K2709" s="582"/>
      <c r="L2709" s="582"/>
    </row>
    <row r="2710" customHeight="1" spans="11:12">
      <c r="K2710" s="582"/>
      <c r="L2710" s="582"/>
    </row>
    <row r="2711" customHeight="1" spans="11:12">
      <c r="K2711" s="582"/>
      <c r="L2711" s="582"/>
    </row>
    <row r="2712" customHeight="1" spans="11:12">
      <c r="K2712" s="582"/>
      <c r="L2712" s="582"/>
    </row>
    <row r="2713" customHeight="1" spans="11:12">
      <c r="K2713" s="582"/>
      <c r="L2713" s="582"/>
    </row>
    <row r="2714" customHeight="1" spans="11:12">
      <c r="K2714" s="582"/>
      <c r="L2714" s="582"/>
    </row>
    <row r="2715" customHeight="1" spans="11:12">
      <c r="K2715" s="582"/>
      <c r="L2715" s="582"/>
    </row>
    <row r="2716" customHeight="1" spans="11:12">
      <c r="K2716" s="582"/>
      <c r="L2716" s="582"/>
    </row>
    <row r="2717" customHeight="1" spans="11:12">
      <c r="K2717" s="582"/>
      <c r="L2717" s="582"/>
    </row>
    <row r="2718" customHeight="1" spans="11:12">
      <c r="K2718" s="582"/>
      <c r="L2718" s="582"/>
    </row>
    <row r="2719" customHeight="1" spans="11:12">
      <c r="K2719" s="582"/>
      <c r="L2719" s="582"/>
    </row>
    <row r="2720" customHeight="1" spans="11:12">
      <c r="K2720" s="582"/>
      <c r="L2720" s="582"/>
    </row>
    <row r="2721" customHeight="1" spans="11:12">
      <c r="K2721" s="582"/>
      <c r="L2721" s="582"/>
    </row>
    <row r="2722" customHeight="1" spans="11:12">
      <c r="K2722" s="582"/>
      <c r="L2722" s="582"/>
    </row>
    <row r="2723" customHeight="1" spans="11:12">
      <c r="K2723" s="582"/>
      <c r="L2723" s="582"/>
    </row>
    <row r="2724" customHeight="1" spans="11:12">
      <c r="K2724" s="582"/>
      <c r="L2724" s="582"/>
    </row>
    <row r="2725" customHeight="1" spans="11:12">
      <c r="K2725" s="582"/>
      <c r="L2725" s="582"/>
    </row>
    <row r="2726" customHeight="1" spans="11:12">
      <c r="K2726" s="582"/>
      <c r="L2726" s="582"/>
    </row>
    <row r="2727" customHeight="1" spans="11:12">
      <c r="K2727" s="582"/>
      <c r="L2727" s="582"/>
    </row>
    <row r="2728" customHeight="1" spans="11:12">
      <c r="K2728" s="582"/>
      <c r="L2728" s="582"/>
    </row>
    <row r="2729" customHeight="1" spans="11:12">
      <c r="K2729" s="582"/>
      <c r="L2729" s="582"/>
    </row>
    <row r="2730" customHeight="1" spans="11:12">
      <c r="K2730" s="582"/>
      <c r="L2730" s="582"/>
    </row>
    <row r="2731" customHeight="1" spans="11:12">
      <c r="K2731" s="582"/>
      <c r="L2731" s="582"/>
    </row>
    <row r="2732" customHeight="1" spans="11:12">
      <c r="K2732" s="582"/>
      <c r="L2732" s="582"/>
    </row>
    <row r="2733" customHeight="1" spans="11:12">
      <c r="K2733" s="582"/>
      <c r="L2733" s="582"/>
    </row>
    <row r="2734" customHeight="1" spans="11:12">
      <c r="K2734" s="582"/>
      <c r="L2734" s="582"/>
    </row>
    <row r="2735" customHeight="1" spans="11:12">
      <c r="K2735" s="582"/>
      <c r="L2735" s="582"/>
    </row>
    <row r="2736" customHeight="1" spans="11:12">
      <c r="K2736" s="582"/>
      <c r="L2736" s="582"/>
    </row>
    <row r="2737" customHeight="1" spans="11:12">
      <c r="K2737" s="582"/>
      <c r="L2737" s="582"/>
    </row>
    <row r="2738" customHeight="1" spans="11:12">
      <c r="K2738" s="582"/>
      <c r="L2738" s="582"/>
    </row>
    <row r="2739" customHeight="1" spans="11:12">
      <c r="K2739" s="582"/>
      <c r="L2739" s="582"/>
    </row>
    <row r="2740" customHeight="1" spans="11:12">
      <c r="K2740" s="582"/>
      <c r="L2740" s="582"/>
    </row>
    <row r="2741" customHeight="1" spans="11:12">
      <c r="K2741" s="582"/>
      <c r="L2741" s="582"/>
    </row>
    <row r="2742" customHeight="1" spans="11:12">
      <c r="K2742" s="582"/>
      <c r="L2742" s="582"/>
    </row>
    <row r="2743" customHeight="1" spans="11:12">
      <c r="K2743" s="582"/>
      <c r="L2743" s="582"/>
    </row>
    <row r="2744" customHeight="1" spans="11:12">
      <c r="K2744" s="582"/>
      <c r="L2744" s="582"/>
    </row>
    <row r="2745" customHeight="1" spans="11:12">
      <c r="K2745" s="582"/>
      <c r="L2745" s="582"/>
    </row>
    <row r="2746" customHeight="1" spans="11:12">
      <c r="K2746" s="582"/>
      <c r="L2746" s="582"/>
    </row>
    <row r="2747" customHeight="1" spans="11:12">
      <c r="K2747" s="582"/>
      <c r="L2747" s="582"/>
    </row>
    <row r="2748" customHeight="1" spans="11:12">
      <c r="K2748" s="582"/>
      <c r="L2748" s="582"/>
    </row>
    <row r="2749" customHeight="1" spans="11:12">
      <c r="K2749" s="582"/>
      <c r="L2749" s="582"/>
    </row>
    <row r="2750" customHeight="1" spans="11:12">
      <c r="K2750" s="582"/>
      <c r="L2750" s="582"/>
    </row>
    <row r="2751" customHeight="1" spans="11:12">
      <c r="K2751" s="582"/>
      <c r="L2751" s="582"/>
    </row>
    <row r="2752" customHeight="1" spans="11:12">
      <c r="K2752" s="582"/>
      <c r="L2752" s="582"/>
    </row>
    <row r="2753" customHeight="1" spans="11:12">
      <c r="K2753" s="582"/>
      <c r="L2753" s="582"/>
    </row>
    <row r="2754" customHeight="1" spans="11:12">
      <c r="K2754" s="582"/>
      <c r="L2754" s="582"/>
    </row>
    <row r="2755" customHeight="1" spans="11:12">
      <c r="K2755" s="582"/>
      <c r="L2755" s="582"/>
    </row>
    <row r="2756" customHeight="1" spans="11:12">
      <c r="K2756" s="582"/>
      <c r="L2756" s="582"/>
    </row>
    <row r="2757" customHeight="1" spans="11:12">
      <c r="K2757" s="582"/>
      <c r="L2757" s="582"/>
    </row>
    <row r="2758" customHeight="1" spans="11:12">
      <c r="K2758" s="582"/>
      <c r="L2758" s="582"/>
    </row>
    <row r="2759" customHeight="1" spans="11:12">
      <c r="K2759" s="582"/>
      <c r="L2759" s="582"/>
    </row>
    <row r="2760" customHeight="1" spans="11:12">
      <c r="K2760" s="582"/>
      <c r="L2760" s="582"/>
    </row>
    <row r="2761" customHeight="1" spans="11:12">
      <c r="K2761" s="582"/>
      <c r="L2761" s="582"/>
    </row>
    <row r="2762" customHeight="1" spans="11:12">
      <c r="K2762" s="582"/>
      <c r="L2762" s="582"/>
    </row>
    <row r="2763" customHeight="1" spans="11:12">
      <c r="K2763" s="582"/>
      <c r="L2763" s="582"/>
    </row>
    <row r="2764" customHeight="1" spans="11:12">
      <c r="K2764" s="582"/>
      <c r="L2764" s="582"/>
    </row>
    <row r="2765" customHeight="1" spans="11:12">
      <c r="K2765" s="582"/>
      <c r="L2765" s="582"/>
    </row>
    <row r="2766" customHeight="1" spans="11:12">
      <c r="K2766" s="582"/>
      <c r="L2766" s="582"/>
    </row>
    <row r="2767" customHeight="1" spans="11:12">
      <c r="K2767" s="582"/>
      <c r="L2767" s="582"/>
    </row>
    <row r="2768" customHeight="1" spans="11:12">
      <c r="K2768" s="582"/>
      <c r="L2768" s="582"/>
    </row>
    <row r="2769" customHeight="1" spans="11:12">
      <c r="K2769" s="582"/>
      <c r="L2769" s="582"/>
    </row>
    <row r="2770" customHeight="1" spans="11:12">
      <c r="K2770" s="582"/>
      <c r="L2770" s="582"/>
    </row>
    <row r="2771" customHeight="1" spans="11:12">
      <c r="K2771" s="582"/>
      <c r="L2771" s="582"/>
    </row>
    <row r="2772" customHeight="1" spans="11:12">
      <c r="K2772" s="582"/>
      <c r="L2772" s="582"/>
    </row>
    <row r="2773" customHeight="1" spans="11:12">
      <c r="K2773" s="582"/>
      <c r="L2773" s="582"/>
    </row>
    <row r="2774" customHeight="1" spans="11:12">
      <c r="K2774" s="582"/>
      <c r="L2774" s="582"/>
    </row>
    <row r="2775" customHeight="1" spans="11:12">
      <c r="K2775" s="582"/>
      <c r="L2775" s="582"/>
    </row>
    <row r="2776" customHeight="1" spans="11:12">
      <c r="K2776" s="582"/>
      <c r="L2776" s="582"/>
    </row>
    <row r="2777" customHeight="1" spans="11:12">
      <c r="K2777" s="582"/>
      <c r="L2777" s="582"/>
    </row>
    <row r="2778" customHeight="1" spans="11:12">
      <c r="K2778" s="582"/>
      <c r="L2778" s="582"/>
    </row>
    <row r="2779" customHeight="1" spans="11:12">
      <c r="K2779" s="582"/>
      <c r="L2779" s="582"/>
    </row>
    <row r="2780" customHeight="1" spans="11:12">
      <c r="K2780" s="582"/>
      <c r="L2780" s="582"/>
    </row>
    <row r="2781" customHeight="1" spans="11:12">
      <c r="K2781" s="582"/>
      <c r="L2781" s="582"/>
    </row>
    <row r="2782" customHeight="1" spans="11:12">
      <c r="K2782" s="582"/>
      <c r="L2782" s="582"/>
    </row>
    <row r="2783" customHeight="1" spans="11:12">
      <c r="K2783" s="582"/>
      <c r="L2783" s="582"/>
    </row>
    <row r="2784" customHeight="1" spans="11:12">
      <c r="K2784" s="582"/>
      <c r="L2784" s="582"/>
    </row>
    <row r="2785" customHeight="1" spans="11:12">
      <c r="K2785" s="582"/>
      <c r="L2785" s="582"/>
    </row>
    <row r="2786" customHeight="1" spans="11:12">
      <c r="K2786" s="582"/>
      <c r="L2786" s="582"/>
    </row>
    <row r="2787" customHeight="1" spans="11:12">
      <c r="K2787" s="582"/>
      <c r="L2787" s="582"/>
    </row>
    <row r="2788" customHeight="1" spans="11:12">
      <c r="K2788" s="582"/>
      <c r="L2788" s="582"/>
    </row>
    <row r="2789" customHeight="1" spans="11:12">
      <c r="K2789" s="582"/>
      <c r="L2789" s="582"/>
    </row>
    <row r="2790" customHeight="1" spans="11:12">
      <c r="K2790" s="582"/>
      <c r="L2790" s="582"/>
    </row>
    <row r="2791" customHeight="1" spans="11:12">
      <c r="K2791" s="582"/>
      <c r="L2791" s="582"/>
    </row>
    <row r="2792" customHeight="1" spans="11:12">
      <c r="K2792" s="582"/>
      <c r="L2792" s="582"/>
    </row>
    <row r="2793" customHeight="1" spans="11:12">
      <c r="K2793" s="582"/>
      <c r="L2793" s="582"/>
    </row>
    <row r="2794" customHeight="1" spans="11:12">
      <c r="K2794" s="582"/>
      <c r="L2794" s="582"/>
    </row>
    <row r="2795" customHeight="1" spans="11:12">
      <c r="K2795" s="582"/>
      <c r="L2795" s="582"/>
    </row>
    <row r="2796" customHeight="1" spans="11:12">
      <c r="K2796" s="582"/>
      <c r="L2796" s="582"/>
    </row>
    <row r="2797" customHeight="1" spans="11:12">
      <c r="K2797" s="582"/>
      <c r="L2797" s="582"/>
    </row>
    <row r="2798" customHeight="1" spans="11:12">
      <c r="K2798" s="582"/>
      <c r="L2798" s="582"/>
    </row>
    <row r="2799" customHeight="1" spans="11:12">
      <c r="K2799" s="582"/>
      <c r="L2799" s="582"/>
    </row>
    <row r="2800" customHeight="1" spans="11:12">
      <c r="K2800" s="582"/>
      <c r="L2800" s="582"/>
    </row>
    <row r="2801" customHeight="1" spans="11:12">
      <c r="K2801" s="582"/>
      <c r="L2801" s="582"/>
    </row>
    <row r="2802" customHeight="1" spans="11:12">
      <c r="K2802" s="582"/>
      <c r="L2802" s="582"/>
    </row>
    <row r="2803" customHeight="1" spans="11:12">
      <c r="K2803" s="582"/>
      <c r="L2803" s="582"/>
    </row>
    <row r="2804" customHeight="1" spans="11:12">
      <c r="K2804" s="582"/>
      <c r="L2804" s="582"/>
    </row>
    <row r="2805" customHeight="1" spans="11:12">
      <c r="K2805" s="582"/>
      <c r="L2805" s="582"/>
    </row>
    <row r="2806" customHeight="1" spans="11:12">
      <c r="K2806" s="582"/>
      <c r="L2806" s="582"/>
    </row>
    <row r="2807" customHeight="1" spans="11:12">
      <c r="K2807" s="582"/>
      <c r="L2807" s="582"/>
    </row>
    <row r="2808" customHeight="1" spans="11:12">
      <c r="K2808" s="582"/>
      <c r="L2808" s="582"/>
    </row>
    <row r="2809" customHeight="1" spans="11:12">
      <c r="K2809" s="582"/>
      <c r="L2809" s="582"/>
    </row>
    <row r="2810" customHeight="1" spans="11:12">
      <c r="K2810" s="582"/>
      <c r="L2810" s="582"/>
    </row>
    <row r="2811" customHeight="1" spans="11:12">
      <c r="K2811" s="582"/>
      <c r="L2811" s="582"/>
    </row>
    <row r="2812" customHeight="1" spans="11:12">
      <c r="K2812" s="582"/>
      <c r="L2812" s="582"/>
    </row>
    <row r="2813" customHeight="1" spans="11:12">
      <c r="K2813" s="582"/>
      <c r="L2813" s="582"/>
    </row>
    <row r="2814" customHeight="1" spans="11:12">
      <c r="K2814" s="582"/>
      <c r="L2814" s="582"/>
    </row>
    <row r="2815" customHeight="1" spans="11:12">
      <c r="K2815" s="582"/>
      <c r="L2815" s="582"/>
    </row>
    <row r="2816" customHeight="1" spans="11:12">
      <c r="K2816" s="582"/>
      <c r="L2816" s="582"/>
    </row>
    <row r="2817" customHeight="1" spans="11:12">
      <c r="K2817" s="582"/>
      <c r="L2817" s="582"/>
    </row>
    <row r="2818" customHeight="1" spans="11:12">
      <c r="K2818" s="582"/>
      <c r="L2818" s="582"/>
    </row>
    <row r="2819" customHeight="1" spans="11:12">
      <c r="K2819" s="582"/>
      <c r="L2819" s="582"/>
    </row>
    <row r="2820" customHeight="1" spans="11:12">
      <c r="K2820" s="582"/>
      <c r="L2820" s="582"/>
    </row>
    <row r="2821" customHeight="1" spans="11:12">
      <c r="K2821" s="582"/>
      <c r="L2821" s="582"/>
    </row>
    <row r="2822" customHeight="1" spans="11:12">
      <c r="K2822" s="582"/>
      <c r="L2822" s="582"/>
    </row>
    <row r="2823" customHeight="1" spans="11:12">
      <c r="K2823" s="582"/>
      <c r="L2823" s="582"/>
    </row>
    <row r="2824" customHeight="1" spans="11:12">
      <c r="K2824" s="582"/>
      <c r="L2824" s="582"/>
    </row>
    <row r="2825" customHeight="1" spans="11:12">
      <c r="K2825" s="582"/>
      <c r="L2825" s="582"/>
    </row>
    <row r="2826" customHeight="1" spans="11:12">
      <c r="K2826" s="582"/>
      <c r="L2826" s="582"/>
    </row>
    <row r="2827" customHeight="1" spans="11:12">
      <c r="K2827" s="582"/>
      <c r="L2827" s="582"/>
    </row>
    <row r="2828" customHeight="1" spans="11:12">
      <c r="K2828" s="582"/>
      <c r="L2828" s="582"/>
    </row>
    <row r="2829" customHeight="1" spans="11:12">
      <c r="K2829" s="582"/>
      <c r="L2829" s="582"/>
    </row>
    <row r="2830" customHeight="1" spans="11:12">
      <c r="K2830" s="582"/>
      <c r="L2830" s="582"/>
    </row>
    <row r="2831" customHeight="1" spans="11:12">
      <c r="K2831" s="582"/>
      <c r="L2831" s="582"/>
    </row>
    <row r="2832" customHeight="1" spans="11:12">
      <c r="K2832" s="582"/>
      <c r="L2832" s="582"/>
    </row>
    <row r="2833" customHeight="1" spans="11:12">
      <c r="K2833" s="582"/>
      <c r="L2833" s="582"/>
    </row>
    <row r="2834" customHeight="1" spans="11:12">
      <c r="K2834" s="582"/>
      <c r="L2834" s="582"/>
    </row>
    <row r="2835" customHeight="1" spans="11:12">
      <c r="K2835" s="582"/>
      <c r="L2835" s="582"/>
    </row>
    <row r="2836" customHeight="1" spans="11:12">
      <c r="K2836" s="582"/>
      <c r="L2836" s="582"/>
    </row>
    <row r="2837" customHeight="1" spans="11:12">
      <c r="K2837" s="582"/>
      <c r="L2837" s="582"/>
    </row>
    <row r="2838" customHeight="1" spans="11:12">
      <c r="K2838" s="582"/>
      <c r="L2838" s="582"/>
    </row>
    <row r="2839" customHeight="1" spans="11:12">
      <c r="K2839" s="582"/>
      <c r="L2839" s="582"/>
    </row>
    <row r="2840" customHeight="1" spans="11:12">
      <c r="K2840" s="582"/>
      <c r="L2840" s="582"/>
    </row>
    <row r="2841" customHeight="1" spans="11:12">
      <c r="K2841" s="582"/>
      <c r="L2841" s="582"/>
    </row>
    <row r="2842" customHeight="1" spans="11:12">
      <c r="K2842" s="582"/>
      <c r="L2842" s="582"/>
    </row>
    <row r="2843" customHeight="1" spans="11:12">
      <c r="K2843" s="582"/>
      <c r="L2843" s="582"/>
    </row>
    <row r="2844" customHeight="1" spans="11:12">
      <c r="K2844" s="582"/>
      <c r="L2844" s="582"/>
    </row>
    <row r="2845" customHeight="1" spans="11:12">
      <c r="K2845" s="582"/>
      <c r="L2845" s="582"/>
    </row>
    <row r="2846" customHeight="1" spans="11:12">
      <c r="K2846" s="582"/>
      <c r="L2846" s="582"/>
    </row>
    <row r="2847" customHeight="1" spans="11:12">
      <c r="K2847" s="582"/>
      <c r="L2847" s="582"/>
    </row>
    <row r="2848" customHeight="1" spans="11:12">
      <c r="K2848" s="582"/>
      <c r="L2848" s="582"/>
    </row>
    <row r="2849" customHeight="1" spans="11:12">
      <c r="K2849" s="582"/>
      <c r="L2849" s="582"/>
    </row>
    <row r="2850" customHeight="1" spans="11:12">
      <c r="K2850" s="582"/>
      <c r="L2850" s="582"/>
    </row>
    <row r="2851" customHeight="1" spans="11:12">
      <c r="K2851" s="582"/>
      <c r="L2851" s="582"/>
    </row>
    <row r="2852" customHeight="1" spans="11:12">
      <c r="K2852" s="582"/>
      <c r="L2852" s="582"/>
    </row>
    <row r="2853" customHeight="1" spans="11:12">
      <c r="K2853" s="582"/>
      <c r="L2853" s="582"/>
    </row>
    <row r="2854" customHeight="1" spans="11:12">
      <c r="K2854" s="582"/>
      <c r="L2854" s="582"/>
    </row>
    <row r="2855" customHeight="1" spans="11:12">
      <c r="K2855" s="582"/>
      <c r="L2855" s="582"/>
    </row>
    <row r="2856" customHeight="1" spans="11:12">
      <c r="K2856" s="582"/>
      <c r="L2856" s="582"/>
    </row>
    <row r="2857" customHeight="1" spans="11:12">
      <c r="K2857" s="582"/>
      <c r="L2857" s="582"/>
    </row>
    <row r="2858" customHeight="1" spans="11:12">
      <c r="K2858" s="582"/>
      <c r="L2858" s="582"/>
    </row>
    <row r="2859" customHeight="1" spans="11:12">
      <c r="K2859" s="582"/>
      <c r="L2859" s="582"/>
    </row>
    <row r="2860" customHeight="1" spans="11:12">
      <c r="K2860" s="582"/>
      <c r="L2860" s="582"/>
    </row>
    <row r="2861" customHeight="1" spans="11:12">
      <c r="K2861" s="582"/>
      <c r="L2861" s="582"/>
    </row>
    <row r="2862" customHeight="1" spans="11:12">
      <c r="K2862" s="582"/>
      <c r="L2862" s="582"/>
    </row>
    <row r="2863" customHeight="1" spans="11:12">
      <c r="K2863" s="582"/>
      <c r="L2863" s="582"/>
    </row>
    <row r="2864" customHeight="1" spans="11:12">
      <c r="K2864" s="582"/>
      <c r="L2864" s="582"/>
    </row>
    <row r="2865" customHeight="1" spans="11:12">
      <c r="K2865" s="582"/>
      <c r="L2865" s="582"/>
    </row>
    <row r="2866" customHeight="1" spans="11:12">
      <c r="K2866" s="582"/>
      <c r="L2866" s="582"/>
    </row>
    <row r="2867" customHeight="1" spans="11:12">
      <c r="K2867" s="582"/>
      <c r="L2867" s="582"/>
    </row>
    <row r="2868" customHeight="1" spans="11:12">
      <c r="K2868" s="582"/>
      <c r="L2868" s="582"/>
    </row>
    <row r="2869" customHeight="1" spans="11:12">
      <c r="K2869" s="582"/>
      <c r="L2869" s="582"/>
    </row>
    <row r="2870" customHeight="1" spans="11:12">
      <c r="K2870" s="582"/>
      <c r="L2870" s="582"/>
    </row>
    <row r="2871" customHeight="1" spans="11:12">
      <c r="K2871" s="582"/>
      <c r="L2871" s="582"/>
    </row>
    <row r="2872" customHeight="1" spans="11:12">
      <c r="K2872" s="582"/>
      <c r="L2872" s="582"/>
    </row>
    <row r="2873" customHeight="1" spans="11:12">
      <c r="K2873" s="582"/>
      <c r="L2873" s="582"/>
    </row>
    <row r="2874" customHeight="1" spans="11:12">
      <c r="K2874" s="582"/>
      <c r="L2874" s="582"/>
    </row>
    <row r="2875" customHeight="1" spans="11:12">
      <c r="K2875" s="582"/>
      <c r="L2875" s="582"/>
    </row>
    <row r="2876" customHeight="1" spans="11:12">
      <c r="K2876" s="582"/>
      <c r="L2876" s="582"/>
    </row>
    <row r="2877" customHeight="1" spans="11:12">
      <c r="K2877" s="582"/>
      <c r="L2877" s="582"/>
    </row>
    <row r="2878" customHeight="1" spans="11:12">
      <c r="K2878" s="582"/>
      <c r="L2878" s="582"/>
    </row>
    <row r="2879" customHeight="1" spans="11:12">
      <c r="K2879" s="582"/>
      <c r="L2879" s="582"/>
    </row>
    <row r="2880" customHeight="1" spans="11:12">
      <c r="K2880" s="582"/>
      <c r="L2880" s="582"/>
    </row>
    <row r="2881" customHeight="1" spans="11:12">
      <c r="K2881" s="582"/>
      <c r="L2881" s="582"/>
    </row>
    <row r="2882" customHeight="1" spans="11:12">
      <c r="K2882" s="582"/>
      <c r="L2882" s="582"/>
    </row>
    <row r="2883" customHeight="1" spans="11:12">
      <c r="K2883" s="582"/>
      <c r="L2883" s="582"/>
    </row>
    <row r="2884" customHeight="1" spans="11:12">
      <c r="K2884" s="582"/>
      <c r="L2884" s="582"/>
    </row>
    <row r="2885" customHeight="1" spans="11:12">
      <c r="K2885" s="582"/>
      <c r="L2885" s="582"/>
    </row>
    <row r="2886" customHeight="1" spans="11:12">
      <c r="K2886" s="582"/>
      <c r="L2886" s="582"/>
    </row>
    <row r="2887" customHeight="1" spans="11:12">
      <c r="K2887" s="582"/>
      <c r="L2887" s="582"/>
    </row>
    <row r="2888" customHeight="1" spans="11:12">
      <c r="K2888" s="582"/>
      <c r="L2888" s="582"/>
    </row>
    <row r="2889" customHeight="1" spans="11:12">
      <c r="K2889" s="582"/>
      <c r="L2889" s="582"/>
    </row>
    <row r="2890" customHeight="1" spans="11:12">
      <c r="K2890" s="582"/>
      <c r="L2890" s="582"/>
    </row>
    <row r="2891" customHeight="1" spans="11:12">
      <c r="K2891" s="582"/>
      <c r="L2891" s="582"/>
    </row>
    <row r="2892" customHeight="1" spans="11:12">
      <c r="K2892" s="582"/>
      <c r="L2892" s="582"/>
    </row>
    <row r="2893" customHeight="1" spans="11:12">
      <c r="K2893" s="582"/>
      <c r="L2893" s="582"/>
    </row>
    <row r="2894" customHeight="1" spans="11:12">
      <c r="K2894" s="582"/>
      <c r="L2894" s="582"/>
    </row>
    <row r="2895" customHeight="1" spans="11:12">
      <c r="K2895" s="582"/>
      <c r="L2895" s="582"/>
    </row>
    <row r="2896" customHeight="1" spans="11:12">
      <c r="K2896" s="582"/>
      <c r="L2896" s="582"/>
    </row>
    <row r="2897" customHeight="1" spans="11:12">
      <c r="K2897" s="582"/>
      <c r="L2897" s="582"/>
    </row>
    <row r="2898" customHeight="1" spans="11:12">
      <c r="K2898" s="582"/>
      <c r="L2898" s="582"/>
    </row>
    <row r="2899" customHeight="1" spans="11:12">
      <c r="K2899" s="582"/>
      <c r="L2899" s="582"/>
    </row>
    <row r="2900" customHeight="1" spans="11:12">
      <c r="K2900" s="582"/>
      <c r="L2900" s="582"/>
    </row>
    <row r="2901" customHeight="1" spans="11:12">
      <c r="K2901" s="582"/>
      <c r="L2901" s="582"/>
    </row>
    <row r="2902" customHeight="1" spans="11:12">
      <c r="K2902" s="582"/>
      <c r="L2902" s="582"/>
    </row>
    <row r="2903" customHeight="1" spans="11:12">
      <c r="K2903" s="582"/>
      <c r="L2903" s="582"/>
    </row>
    <row r="2904" customHeight="1" spans="11:12">
      <c r="K2904" s="582"/>
      <c r="L2904" s="582"/>
    </row>
    <row r="2905" customHeight="1" spans="11:12">
      <c r="K2905" s="582"/>
      <c r="L2905" s="582"/>
    </row>
    <row r="2906" customHeight="1" spans="11:12">
      <c r="K2906" s="582"/>
      <c r="L2906" s="582"/>
    </row>
    <row r="2907" customHeight="1" spans="11:12">
      <c r="K2907" s="582"/>
      <c r="L2907" s="582"/>
    </row>
    <row r="2908" customHeight="1" spans="11:12">
      <c r="K2908" s="582"/>
      <c r="L2908" s="582"/>
    </row>
    <row r="2909" customHeight="1" spans="11:12">
      <c r="K2909" s="582"/>
      <c r="L2909" s="582"/>
    </row>
    <row r="2910" customHeight="1" spans="11:12">
      <c r="K2910" s="582"/>
      <c r="L2910" s="582"/>
    </row>
    <row r="2911" customHeight="1" spans="11:12">
      <c r="K2911" s="582"/>
      <c r="L2911" s="582"/>
    </row>
    <row r="2912" customHeight="1" spans="11:12">
      <c r="K2912" s="582"/>
      <c r="L2912" s="582"/>
    </row>
    <row r="2913" customHeight="1" spans="11:12">
      <c r="K2913" s="582"/>
      <c r="L2913" s="582"/>
    </row>
    <row r="2914" customHeight="1" spans="11:12">
      <c r="K2914" s="582"/>
      <c r="L2914" s="582"/>
    </row>
    <row r="2915" customHeight="1" spans="11:12">
      <c r="K2915" s="582"/>
      <c r="L2915" s="582"/>
    </row>
    <row r="2916" customHeight="1" spans="11:12">
      <c r="K2916" s="582"/>
      <c r="L2916" s="582"/>
    </row>
    <row r="2917" customHeight="1" spans="11:12">
      <c r="K2917" s="582"/>
      <c r="L2917" s="582"/>
    </row>
    <row r="2918" customHeight="1" spans="11:12">
      <c r="K2918" s="582"/>
      <c r="L2918" s="582"/>
    </row>
    <row r="2919" customHeight="1" spans="11:12">
      <c r="K2919" s="582"/>
      <c r="L2919" s="582"/>
    </row>
    <row r="2920" customHeight="1" spans="11:12">
      <c r="K2920" s="582"/>
      <c r="L2920" s="582"/>
    </row>
    <row r="2921" customHeight="1" spans="11:12">
      <c r="K2921" s="582"/>
      <c r="L2921" s="582"/>
    </row>
    <row r="2922" customHeight="1" spans="11:12">
      <c r="K2922" s="582"/>
      <c r="L2922" s="582"/>
    </row>
    <row r="2923" customHeight="1" spans="11:12">
      <c r="K2923" s="582"/>
      <c r="L2923" s="582"/>
    </row>
    <row r="2924" customHeight="1" spans="11:12">
      <c r="K2924" s="582"/>
      <c r="L2924" s="582"/>
    </row>
    <row r="2925" customHeight="1" spans="11:12">
      <c r="K2925" s="582"/>
      <c r="L2925" s="582"/>
    </row>
    <row r="2926" customHeight="1" spans="11:12">
      <c r="K2926" s="582"/>
      <c r="L2926" s="582"/>
    </row>
    <row r="2927" customHeight="1" spans="11:12">
      <c r="K2927" s="582"/>
      <c r="L2927" s="582"/>
    </row>
    <row r="2928" customHeight="1" spans="11:12">
      <c r="K2928" s="582"/>
      <c r="L2928" s="582"/>
    </row>
    <row r="2929" customHeight="1" spans="11:12">
      <c r="K2929" s="582"/>
      <c r="L2929" s="582"/>
    </row>
    <row r="2930" customHeight="1" spans="11:12">
      <c r="K2930" s="582"/>
      <c r="L2930" s="582"/>
    </row>
    <row r="2931" customHeight="1" spans="11:12">
      <c r="K2931" s="582"/>
      <c r="L2931" s="582"/>
    </row>
    <row r="2932" customHeight="1" spans="11:12">
      <c r="K2932" s="582"/>
      <c r="L2932" s="582"/>
    </row>
    <row r="2933" customHeight="1" spans="11:12">
      <c r="K2933" s="582"/>
      <c r="L2933" s="582"/>
    </row>
    <row r="2934" customHeight="1" spans="11:12">
      <c r="K2934" s="582"/>
      <c r="L2934" s="582"/>
    </row>
    <row r="2935" customHeight="1" spans="11:12">
      <c r="K2935" s="582"/>
      <c r="L2935" s="582"/>
    </row>
    <row r="2936" customHeight="1" spans="11:12">
      <c r="K2936" s="582"/>
      <c r="L2936" s="582"/>
    </row>
    <row r="2937" customHeight="1" spans="11:12">
      <c r="K2937" s="582"/>
      <c r="L2937" s="582"/>
    </row>
    <row r="2938" customHeight="1" spans="11:12">
      <c r="K2938" s="582"/>
      <c r="L2938" s="582"/>
    </row>
    <row r="2939" customHeight="1" spans="11:12">
      <c r="K2939" s="582"/>
      <c r="L2939" s="582"/>
    </row>
    <row r="2940" customHeight="1" spans="11:12">
      <c r="K2940" s="582"/>
      <c r="L2940" s="582"/>
    </row>
    <row r="2941" customHeight="1" spans="11:12">
      <c r="K2941" s="582"/>
      <c r="L2941" s="582"/>
    </row>
    <row r="2942" customHeight="1" spans="11:12">
      <c r="K2942" s="582"/>
      <c r="L2942" s="582"/>
    </row>
    <row r="2943" customHeight="1" spans="11:12">
      <c r="K2943" s="582"/>
      <c r="L2943" s="582"/>
    </row>
    <row r="2944" customHeight="1" spans="11:12">
      <c r="K2944" s="582"/>
      <c r="L2944" s="582"/>
    </row>
    <row r="2945" customHeight="1" spans="11:12">
      <c r="K2945" s="582"/>
      <c r="L2945" s="582"/>
    </row>
    <row r="2946" customHeight="1" spans="11:12">
      <c r="K2946" s="582"/>
      <c r="L2946" s="582"/>
    </row>
    <row r="2947" customHeight="1" spans="11:12">
      <c r="K2947" s="582"/>
      <c r="L2947" s="582"/>
    </row>
    <row r="2948" customHeight="1" spans="11:12">
      <c r="K2948" s="582"/>
      <c r="L2948" s="582"/>
    </row>
    <row r="2949" customHeight="1" spans="11:12">
      <c r="K2949" s="582"/>
      <c r="L2949" s="582"/>
    </row>
    <row r="2950" customHeight="1" spans="11:12">
      <c r="K2950" s="582"/>
      <c r="L2950" s="582"/>
    </row>
    <row r="2951" customHeight="1" spans="11:12">
      <c r="K2951" s="582"/>
      <c r="L2951" s="582"/>
    </row>
    <row r="2952" customHeight="1" spans="11:12">
      <c r="K2952" s="582"/>
      <c r="L2952" s="582"/>
    </row>
    <row r="2953" customHeight="1" spans="11:12">
      <c r="K2953" s="582"/>
      <c r="L2953" s="582"/>
    </row>
    <row r="2954" customHeight="1" spans="11:12">
      <c r="K2954" s="582"/>
      <c r="L2954" s="582"/>
    </row>
    <row r="2955" customHeight="1" spans="11:12">
      <c r="K2955" s="582"/>
      <c r="L2955" s="582"/>
    </row>
    <row r="2956" customHeight="1" spans="11:12">
      <c r="K2956" s="582"/>
      <c r="L2956" s="582"/>
    </row>
    <row r="2957" customHeight="1" spans="11:12">
      <c r="K2957" s="582"/>
      <c r="L2957" s="582"/>
    </row>
    <row r="2958" customHeight="1" spans="11:12">
      <c r="K2958" s="582"/>
      <c r="L2958" s="582"/>
    </row>
    <row r="2959" customHeight="1" spans="11:12">
      <c r="K2959" s="582"/>
      <c r="L2959" s="582"/>
    </row>
    <row r="2960" customHeight="1" spans="11:12">
      <c r="K2960" s="582"/>
      <c r="L2960" s="582"/>
    </row>
    <row r="2961" customHeight="1" spans="11:12">
      <c r="K2961" s="582"/>
      <c r="L2961" s="582"/>
    </row>
    <row r="2962" customHeight="1" spans="11:12">
      <c r="K2962" s="582"/>
      <c r="L2962" s="582"/>
    </row>
    <row r="2963" customHeight="1" spans="11:12">
      <c r="K2963" s="582"/>
      <c r="L2963" s="582"/>
    </row>
    <row r="2964" customHeight="1" spans="11:12">
      <c r="K2964" s="582"/>
      <c r="L2964" s="582"/>
    </row>
    <row r="2965" customHeight="1" spans="11:12">
      <c r="K2965" s="582"/>
      <c r="L2965" s="582"/>
    </row>
    <row r="2966" customHeight="1" spans="11:12">
      <c r="K2966" s="582"/>
      <c r="L2966" s="582"/>
    </row>
    <row r="2967" customHeight="1" spans="11:12">
      <c r="K2967" s="582"/>
      <c r="L2967" s="582"/>
    </row>
    <row r="2968" customHeight="1" spans="11:12">
      <c r="K2968" s="582"/>
      <c r="L2968" s="582"/>
    </row>
    <row r="2969" customHeight="1" spans="11:12">
      <c r="K2969" s="582"/>
      <c r="L2969" s="582"/>
    </row>
    <row r="2970" customHeight="1" spans="11:12">
      <c r="K2970" s="582"/>
      <c r="L2970" s="582"/>
    </row>
    <row r="2971" customHeight="1" spans="11:12">
      <c r="K2971" s="582"/>
      <c r="L2971" s="582"/>
    </row>
    <row r="2972" customHeight="1" spans="11:12">
      <c r="K2972" s="582"/>
      <c r="L2972" s="582"/>
    </row>
    <row r="2973" customHeight="1" spans="11:12">
      <c r="K2973" s="582"/>
      <c r="L2973" s="582"/>
    </row>
    <row r="2974" customHeight="1" spans="11:12">
      <c r="K2974" s="582"/>
      <c r="L2974" s="582"/>
    </row>
    <row r="2975" customHeight="1" spans="11:12">
      <c r="K2975" s="582"/>
      <c r="L2975" s="582"/>
    </row>
    <row r="2976" customHeight="1" spans="11:12">
      <c r="K2976" s="582"/>
      <c r="L2976" s="582"/>
    </row>
    <row r="2977" customHeight="1" spans="11:12">
      <c r="K2977" s="582"/>
      <c r="L2977" s="582"/>
    </row>
    <row r="2978" customHeight="1" spans="11:12">
      <c r="K2978" s="582"/>
      <c r="L2978" s="582"/>
    </row>
    <row r="2979" customHeight="1" spans="11:12">
      <c r="K2979" s="582"/>
      <c r="L2979" s="582"/>
    </row>
    <row r="2980" customHeight="1" spans="11:12">
      <c r="K2980" s="582"/>
      <c r="L2980" s="582"/>
    </row>
    <row r="2981" customHeight="1" spans="11:12">
      <c r="K2981" s="582"/>
      <c r="L2981" s="582"/>
    </row>
    <row r="2982" customHeight="1" spans="11:12">
      <c r="K2982" s="582"/>
      <c r="L2982" s="582"/>
    </row>
    <row r="2983" customHeight="1" spans="11:12">
      <c r="K2983" s="582"/>
      <c r="L2983" s="582"/>
    </row>
    <row r="2984" customHeight="1" spans="11:12">
      <c r="K2984" s="582"/>
      <c r="L2984" s="582"/>
    </row>
    <row r="2985" customHeight="1" spans="11:12">
      <c r="K2985" s="582"/>
      <c r="L2985" s="582"/>
    </row>
    <row r="2986" customHeight="1" spans="11:12">
      <c r="K2986" s="582"/>
      <c r="L2986" s="582"/>
    </row>
    <row r="2987" customHeight="1" spans="11:12">
      <c r="K2987" s="582"/>
      <c r="L2987" s="582"/>
    </row>
    <row r="2988" customHeight="1" spans="11:12">
      <c r="K2988" s="582"/>
      <c r="L2988" s="582"/>
    </row>
    <row r="2989" customHeight="1" spans="11:12">
      <c r="K2989" s="582"/>
      <c r="L2989" s="582"/>
    </row>
    <row r="2990" customHeight="1" spans="11:12">
      <c r="K2990" s="582"/>
      <c r="L2990" s="582"/>
    </row>
    <row r="2991" customHeight="1" spans="11:12">
      <c r="K2991" s="582"/>
      <c r="L2991" s="582"/>
    </row>
    <row r="2992" customHeight="1" spans="11:12">
      <c r="K2992" s="582"/>
      <c r="L2992" s="582"/>
    </row>
    <row r="2993" customHeight="1" spans="11:12">
      <c r="K2993" s="582"/>
      <c r="L2993" s="582"/>
    </row>
    <row r="2994" customHeight="1" spans="11:12">
      <c r="K2994" s="582"/>
      <c r="L2994" s="582"/>
    </row>
    <row r="2995" customHeight="1" spans="11:12">
      <c r="K2995" s="582"/>
      <c r="L2995" s="582"/>
    </row>
    <row r="2996" customHeight="1" spans="11:12">
      <c r="K2996" s="582"/>
      <c r="L2996" s="582"/>
    </row>
    <row r="2997" customHeight="1" spans="11:12">
      <c r="K2997" s="582"/>
      <c r="L2997" s="582"/>
    </row>
    <row r="2998" customHeight="1" spans="11:12">
      <c r="K2998" s="582"/>
      <c r="L2998" s="582"/>
    </row>
    <row r="2999" customHeight="1" spans="11:12">
      <c r="K2999" s="582"/>
      <c r="L2999" s="582"/>
    </row>
    <row r="3000" customHeight="1" spans="11:12">
      <c r="K3000" s="582"/>
      <c r="L3000" s="582"/>
    </row>
    <row r="3001" customHeight="1" spans="11:12">
      <c r="K3001" s="582"/>
      <c r="L3001" s="582"/>
    </row>
    <row r="3002" customHeight="1" spans="11:12">
      <c r="K3002" s="582"/>
      <c r="L3002" s="582"/>
    </row>
    <row r="3003" customHeight="1" spans="11:12">
      <c r="K3003" s="582"/>
      <c r="L3003" s="582"/>
    </row>
    <row r="3004" customHeight="1" spans="11:12">
      <c r="K3004" s="582"/>
      <c r="L3004" s="582"/>
    </row>
    <row r="3005" customHeight="1" spans="11:12">
      <c r="K3005" s="582"/>
      <c r="L3005" s="582"/>
    </row>
    <row r="3006" customHeight="1" spans="11:12">
      <c r="K3006" s="582"/>
      <c r="L3006" s="582"/>
    </row>
    <row r="3007" customHeight="1" spans="11:12">
      <c r="K3007" s="582"/>
      <c r="L3007" s="582"/>
    </row>
    <row r="3008" customHeight="1" spans="11:12">
      <c r="K3008" s="582"/>
      <c r="L3008" s="582"/>
    </row>
    <row r="3009" customHeight="1" spans="11:12">
      <c r="K3009" s="582"/>
      <c r="L3009" s="582"/>
    </row>
    <row r="3010" customHeight="1" spans="11:12">
      <c r="K3010" s="582"/>
      <c r="L3010" s="582"/>
    </row>
    <row r="3011" customHeight="1" spans="11:12">
      <c r="K3011" s="582"/>
      <c r="L3011" s="582"/>
    </row>
    <row r="3012" customHeight="1" spans="11:12">
      <c r="K3012" s="582"/>
      <c r="L3012" s="582"/>
    </row>
    <row r="3013" customHeight="1" spans="11:12">
      <c r="K3013" s="582"/>
      <c r="L3013" s="582"/>
    </row>
    <row r="3014" customHeight="1" spans="11:12">
      <c r="K3014" s="582"/>
      <c r="L3014" s="582"/>
    </row>
    <row r="3015" customHeight="1" spans="11:12">
      <c r="K3015" s="582"/>
      <c r="L3015" s="582"/>
    </row>
    <row r="3016" customHeight="1" spans="11:12">
      <c r="K3016" s="582"/>
      <c r="L3016" s="582"/>
    </row>
    <row r="3017" customHeight="1" spans="11:12">
      <c r="K3017" s="582"/>
      <c r="L3017" s="582"/>
    </row>
    <row r="3018" customHeight="1" spans="11:12">
      <c r="K3018" s="582"/>
      <c r="L3018" s="582"/>
    </row>
    <row r="3019" customHeight="1" spans="11:12">
      <c r="K3019" s="582"/>
      <c r="L3019" s="582"/>
    </row>
    <row r="3020" customHeight="1" spans="11:12">
      <c r="K3020" s="582"/>
      <c r="L3020" s="582"/>
    </row>
    <row r="3021" customHeight="1" spans="11:12">
      <c r="K3021" s="582"/>
      <c r="L3021" s="582"/>
    </row>
    <row r="3022" customHeight="1" spans="11:12">
      <c r="K3022" s="582"/>
      <c r="L3022" s="582"/>
    </row>
    <row r="3023" customHeight="1" spans="11:12">
      <c r="K3023" s="582"/>
      <c r="L3023" s="582"/>
    </row>
    <row r="3024" customHeight="1" spans="11:12">
      <c r="K3024" s="582"/>
      <c r="L3024" s="582"/>
    </row>
    <row r="3025" customHeight="1" spans="11:12">
      <c r="K3025" s="582"/>
      <c r="L3025" s="582"/>
    </row>
    <row r="3026" customHeight="1" spans="11:12">
      <c r="K3026" s="582"/>
      <c r="L3026" s="582"/>
    </row>
    <row r="3027" customHeight="1" spans="11:12">
      <c r="K3027" s="582"/>
      <c r="L3027" s="582"/>
    </row>
    <row r="3028" customHeight="1" spans="11:12">
      <c r="K3028" s="582"/>
      <c r="L3028" s="582"/>
    </row>
    <row r="3029" customHeight="1" spans="11:12">
      <c r="K3029" s="582"/>
      <c r="L3029" s="582"/>
    </row>
    <row r="3030" customHeight="1" spans="11:12">
      <c r="K3030" s="582"/>
      <c r="L3030" s="582"/>
    </row>
    <row r="3031" customHeight="1" spans="11:12">
      <c r="K3031" s="582"/>
      <c r="L3031" s="582"/>
    </row>
    <row r="3032" customHeight="1" spans="11:12">
      <c r="K3032" s="582"/>
      <c r="L3032" s="582"/>
    </row>
    <row r="3033" customHeight="1" spans="11:12">
      <c r="K3033" s="582"/>
      <c r="L3033" s="582"/>
    </row>
    <row r="3034" customHeight="1" spans="11:12">
      <c r="K3034" s="582"/>
      <c r="L3034" s="582"/>
    </row>
    <row r="3035" customHeight="1" spans="11:12">
      <c r="K3035" s="582"/>
      <c r="L3035" s="582"/>
    </row>
    <row r="3036" customHeight="1" spans="11:12">
      <c r="K3036" s="582"/>
      <c r="L3036" s="582"/>
    </row>
    <row r="3037" customHeight="1" spans="11:12">
      <c r="K3037" s="582"/>
      <c r="L3037" s="582"/>
    </row>
    <row r="3038" customHeight="1" spans="11:12">
      <c r="K3038" s="582"/>
      <c r="L3038" s="582"/>
    </row>
    <row r="3039" customHeight="1" spans="11:12">
      <c r="K3039" s="582"/>
      <c r="L3039" s="582"/>
    </row>
    <row r="3040" customHeight="1" spans="11:12">
      <c r="K3040" s="582"/>
      <c r="L3040" s="582"/>
    </row>
    <row r="3041" customHeight="1" spans="11:12">
      <c r="K3041" s="582"/>
      <c r="L3041" s="582"/>
    </row>
    <row r="3042" customHeight="1" spans="11:12">
      <c r="K3042" s="582"/>
      <c r="L3042" s="582"/>
    </row>
    <row r="3043" customHeight="1" spans="11:12">
      <c r="K3043" s="582"/>
      <c r="L3043" s="582"/>
    </row>
    <row r="3044" customHeight="1" spans="11:12">
      <c r="K3044" s="582"/>
      <c r="L3044" s="582"/>
    </row>
  </sheetData>
  <mergeCells count="15">
    <mergeCell ref="A2:R2"/>
    <mergeCell ref="A3:R3"/>
    <mergeCell ref="E5:G5"/>
    <mergeCell ref="I5:K5"/>
    <mergeCell ref="M5:O5"/>
    <mergeCell ref="A27:B27"/>
    <mergeCell ref="A5:A6"/>
    <mergeCell ref="B5:B6"/>
    <mergeCell ref="C5:C6"/>
    <mergeCell ref="D5:D6"/>
    <mergeCell ref="H5:H6"/>
    <mergeCell ref="L5:L6"/>
    <mergeCell ref="P5:P6"/>
    <mergeCell ref="Q5:Q6"/>
    <mergeCell ref="R5:R6"/>
  </mergeCells>
  <hyperlinks>
    <hyperlink ref="A1" location="索引目录!E21" display="返回索引页"/>
    <hyperlink ref="B1" location="存货汇总!B9" display="返回"/>
  </hyperlinks>
  <printOptions horizontalCentered="1"/>
  <pageMargins left="0.354166666666667" right="0.354166666666667" top="0.786805555555556" bottom="0.786805555555556" header="0.929861111111111" footer="0.511805555555556"/>
  <pageSetup paperSize="9" scale="66" fitToHeight="0" orientation="landscape"/>
  <headerFooter alignWithMargins="0">
    <oddHeader>&amp;R&amp;"宋体,常规"&amp;10表&amp;"Times New Roman,常规"3-9-4
&amp;"宋体,常规"共&amp;"Times New Roman,常规"&amp;N&amp;"宋体,常规"页第&amp;"Times New Roman,常规"&amp;P&amp;"宋体,常规"页</oddHead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T3044"/>
  <sheetViews>
    <sheetView topLeftCell="E12" workbookViewId="0">
      <selection activeCell="H13" sqref="H13"/>
    </sheetView>
  </sheetViews>
  <sheetFormatPr defaultColWidth="9" defaultRowHeight="15.75" customHeight="1"/>
  <cols>
    <col min="1" max="1" width="5.6" customWidth="1"/>
    <col min="2" max="2" width="15.5" customWidth="1" outlineLevel="1"/>
    <col min="3" max="3" width="15.5" customWidth="1"/>
    <col min="4" max="4" width="12.5" customWidth="1"/>
    <col min="5" max="5" width="5.1" customWidth="1"/>
    <col min="6" max="7" width="9" outlineLevel="1"/>
    <col min="8" max="9" width="12.6" customWidth="1" outlineLevel="1"/>
    <col min="10" max="10" width="10.1" customWidth="1"/>
    <col min="11" max="11" width="6.9" customWidth="1"/>
    <col min="12" max="12" width="13.1" customWidth="1"/>
    <col min="13" max="13" width="13.1" customWidth="1" outlineLevel="1"/>
    <col min="14" max="14" width="8.9" customWidth="1"/>
    <col min="15" max="15" width="8.5" customWidth="1"/>
    <col min="16" max="16" width="12.1" customWidth="1"/>
    <col min="17" max="17" width="8.6" customWidth="1"/>
    <col min="18" max="18" width="8" customWidth="1"/>
    <col min="19" max="19" width="8.1" customWidth="1"/>
  </cols>
  <sheetData>
    <row r="1" spans="1:20">
      <c r="A1" s="1" t="s">
        <v>421</v>
      </c>
      <c r="B1" s="21" t="s">
        <v>462</v>
      </c>
      <c r="C1" s="21"/>
      <c r="D1" s="22"/>
      <c r="E1" s="22"/>
      <c r="F1" s="22"/>
      <c r="G1" s="22"/>
      <c r="H1" s="22"/>
      <c r="I1" s="22"/>
      <c r="J1" s="22"/>
      <c r="K1" s="22"/>
      <c r="L1" s="22"/>
      <c r="M1" s="22"/>
      <c r="N1" s="22"/>
      <c r="O1" s="22"/>
      <c r="P1" s="22"/>
      <c r="Q1" s="22"/>
      <c r="R1" s="22"/>
      <c r="S1" s="22"/>
    </row>
    <row r="2" ht="30" customHeight="1" spans="1:20">
      <c r="A2" s="4" t="s">
        <v>717</v>
      </c>
      <c r="B2" s="23"/>
      <c r="C2" s="23"/>
      <c r="D2" s="23"/>
      <c r="E2" s="23"/>
      <c r="F2" s="23"/>
      <c r="G2" s="23"/>
      <c r="H2" s="23"/>
      <c r="I2" s="23"/>
      <c r="J2" s="23"/>
      <c r="K2" s="23"/>
      <c r="L2" s="23"/>
      <c r="M2" s="23"/>
      <c r="N2" s="23"/>
      <c r="O2" s="23"/>
      <c r="P2" s="23"/>
      <c r="Q2" s="23"/>
      <c r="R2" s="23"/>
      <c r="S2" s="23"/>
    </row>
    <row r="3" ht="14.1" customHeight="1" spans="1:20">
      <c r="A3" s="5" t="e">
        <f>CONCATENATE(#REF!,#REF!,#REF!,#REF!,#REF!,#REF!,#REF!)</f>
        <v>#REF!</v>
      </c>
      <c r="B3" s="5"/>
      <c r="C3" s="5"/>
      <c r="D3" s="5"/>
      <c r="E3" s="5"/>
      <c r="F3" s="5"/>
      <c r="G3" s="5"/>
      <c r="H3" s="5"/>
      <c r="I3" s="5"/>
      <c r="J3" s="5"/>
      <c r="K3" s="5"/>
      <c r="L3" s="6"/>
      <c r="M3" s="6"/>
      <c r="N3" s="6"/>
      <c r="O3" s="6"/>
      <c r="P3" s="6"/>
      <c r="Q3" s="6"/>
      <c r="R3" s="6"/>
      <c r="S3" s="6"/>
    </row>
    <row r="4" customHeight="1" spans="1:20">
      <c r="A4" s="7" t="e">
        <f>#REF!&amp;#REF!</f>
        <v>#REF!</v>
      </c>
      <c r="G4" s="589"/>
      <c r="H4" s="589"/>
      <c r="I4" s="589"/>
      <c r="J4" s="589"/>
      <c r="K4" s="589"/>
      <c r="L4" s="589"/>
      <c r="M4" s="589"/>
      <c r="O4" s="589"/>
      <c r="P4" s="589"/>
      <c r="Q4" s="589"/>
      <c r="R4" s="589"/>
      <c r="S4" s="8" t="s">
        <v>464</v>
      </c>
    </row>
    <row r="5" ht="18" customHeight="1" spans="1:20">
      <c r="A5" s="9" t="s">
        <v>465</v>
      </c>
      <c r="B5" s="65" t="s">
        <v>572</v>
      </c>
      <c r="C5" s="9" t="s">
        <v>701</v>
      </c>
      <c r="D5" s="9" t="s">
        <v>718</v>
      </c>
      <c r="E5" s="65" t="s">
        <v>714</v>
      </c>
      <c r="F5" s="9" t="s">
        <v>467</v>
      </c>
      <c r="G5" s="9"/>
      <c r="H5" s="50"/>
      <c r="I5" s="583" t="s">
        <v>704</v>
      </c>
      <c r="J5" s="30" t="s">
        <v>426</v>
      </c>
      <c r="K5" s="30"/>
      <c r="L5" s="31"/>
      <c r="M5" s="65" t="s">
        <v>704</v>
      </c>
      <c r="N5" s="30" t="s">
        <v>427</v>
      </c>
      <c r="O5" s="30"/>
      <c r="P5" s="31"/>
      <c r="Q5" s="54" t="s">
        <v>428</v>
      </c>
      <c r="R5" s="9" t="s">
        <v>469</v>
      </c>
      <c r="S5" s="9" t="s">
        <v>577</v>
      </c>
    </row>
    <row r="6" ht="18" customHeight="1" spans="1:20">
      <c r="A6" s="9"/>
      <c r="B6" s="66"/>
      <c r="C6" s="9"/>
      <c r="D6" s="9"/>
      <c r="E6" s="66"/>
      <c r="F6" s="9" t="s">
        <v>707</v>
      </c>
      <c r="G6" s="9" t="s">
        <v>708</v>
      </c>
      <c r="H6" s="50" t="s">
        <v>709</v>
      </c>
      <c r="I6" s="584"/>
      <c r="J6" s="9" t="s">
        <v>707</v>
      </c>
      <c r="K6" s="9" t="s">
        <v>708</v>
      </c>
      <c r="L6" s="9" t="s">
        <v>709</v>
      </c>
      <c r="M6" s="66"/>
      <c r="N6" s="9" t="s">
        <v>710</v>
      </c>
      <c r="O6" s="9" t="s">
        <v>708</v>
      </c>
      <c r="P6" s="9" t="s">
        <v>709</v>
      </c>
      <c r="Q6" s="58"/>
      <c r="R6" s="9"/>
      <c r="S6" s="9"/>
      <c r="T6" s="893" t="s">
        <v>470</v>
      </c>
    </row>
    <row r="7" customHeight="1" spans="1:20">
      <c r="A7" s="46"/>
      <c r="B7" s="71"/>
      <c r="C7" s="71"/>
      <c r="D7" s="12"/>
      <c r="E7" s="73"/>
      <c r="F7" s="39"/>
      <c r="G7" s="16" t="str">
        <f t="shared" ref="G7:G25" si="0">IF(F7=0,"",H7/F7)</f>
        <v/>
      </c>
      <c r="H7" s="74"/>
      <c r="I7" s="15"/>
      <c r="J7" s="585"/>
      <c r="K7" s="16" t="str">
        <f t="shared" ref="K7:K25" si="1">IF(J7=0,"",L7/J7)</f>
        <v/>
      </c>
      <c r="L7" s="586"/>
      <c r="M7" s="586"/>
      <c r="N7" s="39"/>
      <c r="O7" s="16"/>
      <c r="P7" s="16"/>
      <c r="Q7" s="16">
        <f t="shared" ref="Q7:Q27" si="2">P7-(L7-M7)</f>
        <v>0</v>
      </c>
      <c r="R7" s="16" t="str">
        <f t="shared" ref="R7:R27" si="3">IF(L7-M7=0,"",Q7/(L7-M7)*100)</f>
        <v/>
      </c>
      <c r="S7" s="17"/>
      <c r="T7" s="48" t="str">
        <f t="shared" ref="T7:T27" si="4">IF(P7="","",IF(Q7=0,"正常","非正常核查原因"))</f>
        <v/>
      </c>
    </row>
    <row r="8" customHeight="1" spans="1:20">
      <c r="A8" s="12"/>
      <c r="B8" s="13"/>
      <c r="C8" s="13"/>
      <c r="D8" s="12"/>
      <c r="E8" s="17"/>
      <c r="F8" s="39"/>
      <c r="G8" s="16" t="str">
        <f t="shared" si="0"/>
        <v/>
      </c>
      <c r="H8" s="74"/>
      <c r="I8" s="15"/>
      <c r="J8" s="585"/>
      <c r="K8" s="16" t="str">
        <f t="shared" si="1"/>
        <v/>
      </c>
      <c r="L8" s="586"/>
      <c r="M8" s="586"/>
      <c r="N8" s="39"/>
      <c r="O8" s="16"/>
      <c r="P8" s="16"/>
      <c r="Q8" s="16">
        <f t="shared" si="2"/>
        <v>0</v>
      </c>
      <c r="R8" s="16" t="str">
        <f t="shared" si="3"/>
        <v/>
      </c>
      <c r="S8" s="17"/>
      <c r="T8" s="48" t="str">
        <f t="shared" si="4"/>
        <v/>
      </c>
    </row>
    <row r="9" customHeight="1" spans="1:20">
      <c r="A9" s="12"/>
      <c r="B9" s="13"/>
      <c r="C9" s="13"/>
      <c r="D9" s="12"/>
      <c r="E9" s="17"/>
      <c r="F9" s="39"/>
      <c r="G9" s="16" t="str">
        <f t="shared" si="0"/>
        <v/>
      </c>
      <c r="H9" s="74"/>
      <c r="I9" s="15"/>
      <c r="J9" s="585"/>
      <c r="K9" s="16" t="str">
        <f t="shared" si="1"/>
        <v/>
      </c>
      <c r="L9" s="586"/>
      <c r="M9" s="586"/>
      <c r="N9" s="39"/>
      <c r="O9" s="16"/>
      <c r="P9" s="16"/>
      <c r="Q9" s="16">
        <f t="shared" si="2"/>
        <v>0</v>
      </c>
      <c r="R9" s="16" t="str">
        <f t="shared" si="3"/>
        <v/>
      </c>
      <c r="S9" s="17"/>
      <c r="T9" s="48" t="str">
        <f t="shared" si="4"/>
        <v/>
      </c>
    </row>
    <row r="10" customHeight="1" spans="1:20">
      <c r="A10" s="12"/>
      <c r="B10" s="13"/>
      <c r="C10" s="13"/>
      <c r="D10" s="12"/>
      <c r="E10" s="17"/>
      <c r="F10" s="39"/>
      <c r="G10" s="16" t="str">
        <f t="shared" si="0"/>
        <v/>
      </c>
      <c r="H10" s="74"/>
      <c r="I10" s="15"/>
      <c r="J10" s="585"/>
      <c r="K10" s="16" t="str">
        <f t="shared" si="1"/>
        <v/>
      </c>
      <c r="L10" s="586"/>
      <c r="M10" s="586"/>
      <c r="N10" s="39"/>
      <c r="O10" s="16"/>
      <c r="P10" s="16"/>
      <c r="Q10" s="16">
        <f t="shared" si="2"/>
        <v>0</v>
      </c>
      <c r="R10" s="16" t="str">
        <f t="shared" si="3"/>
        <v/>
      </c>
      <c r="S10" s="17"/>
      <c r="T10" s="48" t="str">
        <f t="shared" si="4"/>
        <v/>
      </c>
    </row>
    <row r="11" customHeight="1" spans="1:20">
      <c r="A11" s="12"/>
      <c r="B11" s="13"/>
      <c r="C11" s="13"/>
      <c r="D11" s="12"/>
      <c r="E11" s="17"/>
      <c r="F11" s="39"/>
      <c r="G11" s="16" t="str">
        <f t="shared" si="0"/>
        <v/>
      </c>
      <c r="H11" s="74"/>
      <c r="I11" s="15"/>
      <c r="J11" s="585"/>
      <c r="K11" s="16" t="str">
        <f t="shared" si="1"/>
        <v/>
      </c>
      <c r="L11" s="586"/>
      <c r="M11" s="586"/>
      <c r="N11" s="39"/>
      <c r="O11" s="16"/>
      <c r="P11" s="16"/>
      <c r="Q11" s="16">
        <f t="shared" si="2"/>
        <v>0</v>
      </c>
      <c r="R11" s="16" t="str">
        <f t="shared" si="3"/>
        <v/>
      </c>
      <c r="S11" s="17"/>
      <c r="T11" s="48" t="str">
        <f t="shared" si="4"/>
        <v/>
      </c>
    </row>
    <row r="12" customHeight="1" spans="1:20">
      <c r="A12" s="12"/>
      <c r="B12" s="13"/>
      <c r="C12" s="13"/>
      <c r="D12" s="12"/>
      <c r="E12" s="17"/>
      <c r="F12" s="39"/>
      <c r="G12" s="16" t="str">
        <f t="shared" si="0"/>
        <v/>
      </c>
      <c r="H12" s="74"/>
      <c r="I12" s="15"/>
      <c r="J12" s="585"/>
      <c r="K12" s="16" t="str">
        <f t="shared" si="1"/>
        <v/>
      </c>
      <c r="L12" s="586"/>
      <c r="M12" s="586"/>
      <c r="N12" s="39"/>
      <c r="O12" s="16"/>
      <c r="P12" s="16"/>
      <c r="Q12" s="16">
        <f t="shared" si="2"/>
        <v>0</v>
      </c>
      <c r="R12" s="16" t="str">
        <f t="shared" si="3"/>
        <v/>
      </c>
      <c r="S12" s="17"/>
      <c r="T12" s="48" t="str">
        <f t="shared" si="4"/>
        <v/>
      </c>
    </row>
    <row r="13" customHeight="1" spans="1:20">
      <c r="A13" s="12"/>
      <c r="B13" s="13"/>
      <c r="C13" s="13"/>
      <c r="D13" s="12"/>
      <c r="E13" s="17"/>
      <c r="F13" s="39"/>
      <c r="G13" s="16" t="str">
        <f t="shared" si="0"/>
        <v/>
      </c>
      <c r="H13" s="74"/>
      <c r="I13" s="15"/>
      <c r="J13" s="585"/>
      <c r="K13" s="16" t="str">
        <f t="shared" si="1"/>
        <v/>
      </c>
      <c r="L13" s="586"/>
      <c r="M13" s="586"/>
      <c r="N13" s="39"/>
      <c r="O13" s="16"/>
      <c r="P13" s="16"/>
      <c r="Q13" s="16">
        <f t="shared" si="2"/>
        <v>0</v>
      </c>
      <c r="R13" s="16" t="str">
        <f t="shared" si="3"/>
        <v/>
      </c>
      <c r="S13" s="17"/>
      <c r="T13" s="48" t="str">
        <f t="shared" si="4"/>
        <v/>
      </c>
    </row>
    <row r="14" customHeight="1" spans="1:20">
      <c r="A14" s="12"/>
      <c r="B14" s="13"/>
      <c r="C14" s="13"/>
      <c r="D14" s="12"/>
      <c r="E14" s="17"/>
      <c r="F14" s="39"/>
      <c r="G14" s="16" t="str">
        <f t="shared" si="0"/>
        <v/>
      </c>
      <c r="H14" s="74"/>
      <c r="I14" s="15"/>
      <c r="J14" s="585"/>
      <c r="K14" s="16" t="str">
        <f t="shared" si="1"/>
        <v/>
      </c>
      <c r="L14" s="586"/>
      <c r="M14" s="586"/>
      <c r="N14" s="39"/>
      <c r="O14" s="16"/>
      <c r="P14" s="16"/>
      <c r="Q14" s="16">
        <f t="shared" si="2"/>
        <v>0</v>
      </c>
      <c r="R14" s="16" t="str">
        <f t="shared" si="3"/>
        <v/>
      </c>
      <c r="S14" s="17"/>
      <c r="T14" s="48" t="str">
        <f t="shared" si="4"/>
        <v/>
      </c>
    </row>
    <row r="15" customHeight="1" spans="1:20">
      <c r="A15" s="12"/>
      <c r="B15" s="13"/>
      <c r="C15" s="13"/>
      <c r="D15" s="12"/>
      <c r="E15" s="17"/>
      <c r="F15" s="39"/>
      <c r="G15" s="16" t="str">
        <f t="shared" si="0"/>
        <v/>
      </c>
      <c r="H15" s="74"/>
      <c r="I15" s="15"/>
      <c r="J15" s="585"/>
      <c r="K15" s="16" t="str">
        <f t="shared" si="1"/>
        <v/>
      </c>
      <c r="L15" s="586"/>
      <c r="M15" s="586"/>
      <c r="N15" s="39"/>
      <c r="O15" s="16"/>
      <c r="P15" s="16"/>
      <c r="Q15" s="16">
        <f t="shared" si="2"/>
        <v>0</v>
      </c>
      <c r="R15" s="16" t="str">
        <f t="shared" si="3"/>
        <v/>
      </c>
      <c r="S15" s="17"/>
      <c r="T15" s="48" t="str">
        <f t="shared" si="4"/>
        <v/>
      </c>
    </row>
    <row r="16" customHeight="1" spans="1:20">
      <c r="A16" s="12"/>
      <c r="B16" s="13"/>
      <c r="C16" s="13"/>
      <c r="D16" s="12"/>
      <c r="E16" s="17"/>
      <c r="F16" s="39"/>
      <c r="G16" s="16" t="str">
        <f t="shared" si="0"/>
        <v/>
      </c>
      <c r="H16" s="74"/>
      <c r="I16" s="15"/>
      <c r="J16" s="585"/>
      <c r="K16" s="16" t="str">
        <f t="shared" si="1"/>
        <v/>
      </c>
      <c r="L16" s="586"/>
      <c r="M16" s="586"/>
      <c r="N16" s="39"/>
      <c r="O16" s="16"/>
      <c r="P16" s="16"/>
      <c r="Q16" s="16">
        <f t="shared" si="2"/>
        <v>0</v>
      </c>
      <c r="R16" s="16" t="str">
        <f t="shared" si="3"/>
        <v/>
      </c>
      <c r="S16" s="17"/>
      <c r="T16" s="48" t="str">
        <f t="shared" si="4"/>
        <v/>
      </c>
    </row>
    <row r="17" customHeight="1" spans="1:20">
      <c r="A17" s="12"/>
      <c r="B17" s="13"/>
      <c r="C17" s="13"/>
      <c r="D17" s="12"/>
      <c r="E17" s="17"/>
      <c r="F17" s="39"/>
      <c r="G17" s="16" t="str">
        <f t="shared" si="0"/>
        <v/>
      </c>
      <c r="H17" s="74"/>
      <c r="I17" s="15"/>
      <c r="J17" s="585"/>
      <c r="K17" s="16" t="str">
        <f t="shared" si="1"/>
        <v/>
      </c>
      <c r="L17" s="586"/>
      <c r="M17" s="586"/>
      <c r="N17" s="39"/>
      <c r="O17" s="16"/>
      <c r="P17" s="16"/>
      <c r="Q17" s="16">
        <f t="shared" si="2"/>
        <v>0</v>
      </c>
      <c r="R17" s="16" t="str">
        <f t="shared" si="3"/>
        <v/>
      </c>
      <c r="S17" s="17"/>
      <c r="T17" s="48" t="str">
        <f t="shared" si="4"/>
        <v/>
      </c>
    </row>
    <row r="18" customHeight="1" spans="1:20">
      <c r="A18" s="12"/>
      <c r="B18" s="13"/>
      <c r="C18" s="13"/>
      <c r="D18" s="12"/>
      <c r="E18" s="17"/>
      <c r="F18" s="39"/>
      <c r="G18" s="16" t="str">
        <f t="shared" si="0"/>
        <v/>
      </c>
      <c r="H18" s="74"/>
      <c r="I18" s="15"/>
      <c r="J18" s="585"/>
      <c r="K18" s="16" t="str">
        <f t="shared" si="1"/>
        <v/>
      </c>
      <c r="L18" s="586"/>
      <c r="M18" s="586"/>
      <c r="N18" s="39"/>
      <c r="O18" s="16"/>
      <c r="P18" s="16"/>
      <c r="Q18" s="16">
        <f t="shared" si="2"/>
        <v>0</v>
      </c>
      <c r="R18" s="16" t="str">
        <f t="shared" si="3"/>
        <v/>
      </c>
      <c r="S18" s="17"/>
      <c r="T18" s="48" t="str">
        <f t="shared" si="4"/>
        <v/>
      </c>
    </row>
    <row r="19" customHeight="1" spans="1:20">
      <c r="A19" s="12"/>
      <c r="B19" s="13"/>
      <c r="C19" s="13"/>
      <c r="D19" s="12"/>
      <c r="E19" s="17"/>
      <c r="F19" s="39"/>
      <c r="G19" s="16" t="str">
        <f t="shared" si="0"/>
        <v/>
      </c>
      <c r="H19" s="74"/>
      <c r="I19" s="15"/>
      <c r="J19" s="585"/>
      <c r="K19" s="16" t="str">
        <f t="shared" si="1"/>
        <v/>
      </c>
      <c r="L19" s="586"/>
      <c r="M19" s="586"/>
      <c r="N19" s="39"/>
      <c r="O19" s="16"/>
      <c r="P19" s="16"/>
      <c r="Q19" s="16">
        <f t="shared" si="2"/>
        <v>0</v>
      </c>
      <c r="R19" s="16" t="str">
        <f t="shared" si="3"/>
        <v/>
      </c>
      <c r="S19" s="17"/>
      <c r="T19" s="48" t="str">
        <f t="shared" si="4"/>
        <v/>
      </c>
    </row>
    <row r="20" customHeight="1" spans="1:20">
      <c r="A20" s="12"/>
      <c r="B20" s="13"/>
      <c r="C20" s="13"/>
      <c r="D20" s="12"/>
      <c r="E20" s="17"/>
      <c r="F20" s="39"/>
      <c r="G20" s="16" t="str">
        <f t="shared" si="0"/>
        <v/>
      </c>
      <c r="H20" s="74"/>
      <c r="I20" s="15"/>
      <c r="J20" s="585"/>
      <c r="K20" s="16" t="str">
        <f t="shared" si="1"/>
        <v/>
      </c>
      <c r="L20" s="586"/>
      <c r="M20" s="586"/>
      <c r="N20" s="39"/>
      <c r="O20" s="16"/>
      <c r="P20" s="16"/>
      <c r="Q20" s="16">
        <f t="shared" si="2"/>
        <v>0</v>
      </c>
      <c r="R20" s="16" t="str">
        <f t="shared" si="3"/>
        <v/>
      </c>
      <c r="S20" s="17"/>
      <c r="T20" s="48" t="str">
        <f t="shared" si="4"/>
        <v/>
      </c>
    </row>
    <row r="21" customHeight="1" spans="1:20">
      <c r="A21" s="12"/>
      <c r="B21" s="13"/>
      <c r="C21" s="13"/>
      <c r="D21" s="12"/>
      <c r="E21" s="17"/>
      <c r="F21" s="39"/>
      <c r="G21" s="16" t="str">
        <f t="shared" si="0"/>
        <v/>
      </c>
      <c r="H21" s="74"/>
      <c r="I21" s="15"/>
      <c r="J21" s="585"/>
      <c r="K21" s="16" t="str">
        <f t="shared" si="1"/>
        <v/>
      </c>
      <c r="L21" s="586"/>
      <c r="M21" s="586"/>
      <c r="N21" s="39"/>
      <c r="O21" s="16"/>
      <c r="P21" s="16"/>
      <c r="Q21" s="16">
        <f t="shared" si="2"/>
        <v>0</v>
      </c>
      <c r="R21" s="16" t="str">
        <f t="shared" si="3"/>
        <v/>
      </c>
      <c r="S21" s="17"/>
      <c r="T21" s="48" t="str">
        <f t="shared" si="4"/>
        <v/>
      </c>
    </row>
    <row r="22" customHeight="1" spans="1:20">
      <c r="A22" s="12"/>
      <c r="B22" s="13"/>
      <c r="C22" s="13"/>
      <c r="D22" s="12"/>
      <c r="E22" s="17"/>
      <c r="F22" s="39"/>
      <c r="G22" s="16" t="str">
        <f t="shared" si="0"/>
        <v/>
      </c>
      <c r="H22" s="74"/>
      <c r="I22" s="15"/>
      <c r="J22" s="585"/>
      <c r="K22" s="16" t="str">
        <f t="shared" si="1"/>
        <v/>
      </c>
      <c r="L22" s="586"/>
      <c r="M22" s="586"/>
      <c r="N22" s="39"/>
      <c r="O22" s="16"/>
      <c r="P22" s="16"/>
      <c r="Q22" s="16">
        <f t="shared" si="2"/>
        <v>0</v>
      </c>
      <c r="R22" s="16" t="str">
        <f t="shared" si="3"/>
        <v/>
      </c>
      <c r="S22" s="17"/>
      <c r="T22" s="48" t="str">
        <f t="shared" si="4"/>
        <v/>
      </c>
    </row>
    <row r="23" customHeight="1" spans="1:20">
      <c r="A23" s="12"/>
      <c r="B23" s="13"/>
      <c r="C23" s="13"/>
      <c r="D23" s="12"/>
      <c r="E23" s="17"/>
      <c r="F23" s="39"/>
      <c r="G23" s="16" t="str">
        <f t="shared" si="0"/>
        <v/>
      </c>
      <c r="H23" s="74"/>
      <c r="I23" s="15"/>
      <c r="J23" s="585"/>
      <c r="K23" s="16" t="str">
        <f t="shared" si="1"/>
        <v/>
      </c>
      <c r="L23" s="586"/>
      <c r="M23" s="586"/>
      <c r="N23" s="39"/>
      <c r="O23" s="16"/>
      <c r="P23" s="16"/>
      <c r="Q23" s="16">
        <f t="shared" si="2"/>
        <v>0</v>
      </c>
      <c r="R23" s="16" t="str">
        <f t="shared" si="3"/>
        <v/>
      </c>
      <c r="S23" s="17"/>
      <c r="T23" s="48" t="str">
        <f t="shared" si="4"/>
        <v/>
      </c>
    </row>
    <row r="24" customHeight="1" spans="1:20">
      <c r="A24" s="12"/>
      <c r="B24" s="13"/>
      <c r="C24" s="13"/>
      <c r="D24" s="12"/>
      <c r="E24" s="17"/>
      <c r="F24" s="39"/>
      <c r="G24" s="16" t="str">
        <f t="shared" si="0"/>
        <v/>
      </c>
      <c r="H24" s="74"/>
      <c r="I24" s="15"/>
      <c r="J24" s="585"/>
      <c r="K24" s="16" t="str">
        <f t="shared" si="1"/>
        <v/>
      </c>
      <c r="L24" s="586"/>
      <c r="M24" s="586"/>
      <c r="N24" s="39"/>
      <c r="O24" s="16"/>
      <c r="P24" s="16"/>
      <c r="Q24" s="16">
        <f t="shared" si="2"/>
        <v>0</v>
      </c>
      <c r="R24" s="16" t="str">
        <f t="shared" si="3"/>
        <v/>
      </c>
      <c r="S24" s="17"/>
      <c r="T24" s="48" t="str">
        <f t="shared" si="4"/>
        <v/>
      </c>
    </row>
    <row r="25" customHeight="1" spans="1:20">
      <c r="A25" s="12"/>
      <c r="B25" s="13"/>
      <c r="C25" s="13"/>
      <c r="D25" s="12"/>
      <c r="E25" s="17"/>
      <c r="F25" s="39"/>
      <c r="G25" s="16" t="str">
        <f t="shared" si="0"/>
        <v/>
      </c>
      <c r="H25" s="74"/>
      <c r="I25" s="15"/>
      <c r="J25" s="585"/>
      <c r="K25" s="16" t="str">
        <f t="shared" si="1"/>
        <v/>
      </c>
      <c r="L25" s="586"/>
      <c r="M25" s="586"/>
      <c r="N25" s="39"/>
      <c r="O25" s="16"/>
      <c r="P25" s="16"/>
      <c r="Q25" s="16">
        <f t="shared" si="2"/>
        <v>0</v>
      </c>
      <c r="R25" s="16" t="str">
        <f t="shared" si="3"/>
        <v/>
      </c>
      <c r="S25" s="17"/>
      <c r="T25" s="48" t="str">
        <f t="shared" si="4"/>
        <v/>
      </c>
    </row>
    <row r="26" customHeight="1" spans="1:20">
      <c r="A26" s="12"/>
      <c r="B26" s="13"/>
      <c r="C26" s="13"/>
      <c r="D26" s="12"/>
      <c r="E26" s="17"/>
      <c r="F26" s="39"/>
      <c r="G26" s="16"/>
      <c r="H26" s="74"/>
      <c r="I26" s="15"/>
      <c r="J26" s="79"/>
      <c r="K26" s="78"/>
      <c r="L26" s="79"/>
      <c r="M26" s="79"/>
      <c r="N26" s="39"/>
      <c r="O26" s="16"/>
      <c r="P26" s="16"/>
      <c r="Q26" s="16">
        <f t="shared" si="2"/>
        <v>0</v>
      </c>
      <c r="R26" s="16" t="str">
        <f t="shared" si="3"/>
        <v/>
      </c>
      <c r="S26" s="17"/>
      <c r="T26" s="48" t="str">
        <f t="shared" si="4"/>
        <v/>
      </c>
    </row>
    <row r="27" customHeight="1" spans="1:20">
      <c r="A27" s="148" t="s">
        <v>621</v>
      </c>
      <c r="B27" s="91"/>
      <c r="C27" s="91"/>
      <c r="D27" s="12"/>
      <c r="E27" s="17"/>
      <c r="F27" s="39"/>
      <c r="G27" s="16"/>
      <c r="H27" s="74">
        <f>SUM(H7:H26)</f>
        <v>0</v>
      </c>
      <c r="I27" s="15">
        <f>SUM(I7:I26)</f>
        <v>0</v>
      </c>
      <c r="J27" s="77"/>
      <c r="K27" s="16"/>
      <c r="L27" s="16">
        <f>SUM(L7:L26)</f>
        <v>0</v>
      </c>
      <c r="M27" s="16">
        <f>SUM(M7:M26)</f>
        <v>0</v>
      </c>
      <c r="N27" s="39"/>
      <c r="O27" s="16"/>
      <c r="P27" s="16">
        <f>SUM(P7:P26)</f>
        <v>0</v>
      </c>
      <c r="Q27" s="16">
        <f t="shared" si="2"/>
        <v>0</v>
      </c>
      <c r="R27" s="16" t="str">
        <f t="shared" si="3"/>
        <v/>
      </c>
      <c r="S27" s="17"/>
      <c r="T27" s="48" t="str">
        <f t="shared" si="4"/>
        <v>正常</v>
      </c>
    </row>
    <row r="28" customHeight="1" spans="1:20">
      <c r="A28" s="20" t="e">
        <f>#REF!&amp;#REF!</f>
        <v>#REF!</v>
      </c>
      <c r="G28" s="589"/>
      <c r="H28" s="589"/>
      <c r="I28" s="589"/>
      <c r="J28" s="589"/>
      <c r="K28" s="589"/>
      <c r="L28" s="589"/>
      <c r="M28" s="589"/>
      <c r="N28" s="27" t="e">
        <f>"评估人员："&amp;#REF!</f>
        <v>#REF!</v>
      </c>
      <c r="O28" s="589"/>
      <c r="P28" s="589"/>
      <c r="Q28" s="589"/>
      <c r="R28" s="589"/>
    </row>
    <row r="29" customHeight="1" spans="1:20">
      <c r="A29" s="20" t="e">
        <f>CONCATENATE(#REF!,#REF!,#REF!,#REF!,#REF!,#REF!,#REF!)</f>
        <v>#REF!</v>
      </c>
      <c r="G29" s="589"/>
      <c r="H29" s="589"/>
      <c r="I29" s="589"/>
      <c r="J29" s="589"/>
      <c r="K29" s="589"/>
      <c r="L29" s="589"/>
      <c r="M29" s="589"/>
      <c r="O29" s="589"/>
      <c r="P29" s="589"/>
      <c r="Q29" s="589"/>
      <c r="R29" s="589"/>
    </row>
    <row r="30" customHeight="1" spans="1:20">
      <c r="G30" s="589"/>
      <c r="H30" s="589"/>
      <c r="I30" s="589"/>
      <c r="J30" s="589"/>
      <c r="K30" s="589"/>
      <c r="L30" s="589"/>
      <c r="M30" s="589"/>
      <c r="O30" s="589"/>
      <c r="P30" s="589"/>
      <c r="Q30" s="589"/>
      <c r="R30" s="589"/>
    </row>
    <row r="31" customHeight="1" spans="1:20">
      <c r="G31" s="589"/>
      <c r="H31" s="589"/>
      <c r="I31" s="589"/>
      <c r="J31" s="589"/>
      <c r="K31" s="589"/>
      <c r="L31" s="589"/>
      <c r="M31" s="589"/>
      <c r="O31" s="589"/>
      <c r="P31" s="589"/>
      <c r="Q31" s="589"/>
      <c r="R31" s="589"/>
    </row>
    <row r="32" customHeight="1" spans="1:20">
      <c r="G32" s="589"/>
      <c r="H32" s="589"/>
      <c r="I32" s="589"/>
      <c r="J32" s="589"/>
      <c r="K32" s="589"/>
      <c r="L32" s="589"/>
      <c r="M32" s="589"/>
      <c r="O32" s="589"/>
      <c r="P32" s="589"/>
      <c r="Q32" s="589"/>
      <c r="R32" s="589"/>
    </row>
    <row r="33" customHeight="1" spans="7:18">
      <c r="G33" s="589"/>
      <c r="H33" s="589"/>
      <c r="I33" s="589"/>
      <c r="J33" s="589"/>
      <c r="K33" s="589"/>
      <c r="L33" s="589"/>
      <c r="M33" s="589"/>
      <c r="O33" s="589"/>
      <c r="P33" s="589"/>
      <c r="Q33" s="589"/>
      <c r="R33" s="589"/>
    </row>
    <row r="34" customHeight="1" spans="7:18">
      <c r="G34" s="589"/>
      <c r="H34" s="589"/>
      <c r="I34" s="589"/>
      <c r="J34" s="589"/>
      <c r="K34" s="589"/>
      <c r="L34" s="589"/>
      <c r="M34" s="589"/>
      <c r="O34" s="589"/>
      <c r="P34" s="589"/>
      <c r="Q34" s="589"/>
      <c r="R34" s="589"/>
    </row>
    <row r="35" customHeight="1" spans="7:18">
      <c r="G35" s="589"/>
      <c r="H35" s="589"/>
      <c r="I35" s="589"/>
      <c r="J35" s="589"/>
      <c r="K35" s="589"/>
      <c r="L35" s="589"/>
      <c r="M35" s="589"/>
      <c r="O35" s="589"/>
      <c r="P35" s="589"/>
      <c r="Q35" s="589"/>
      <c r="R35" s="589"/>
    </row>
    <row r="36" customHeight="1" spans="7:18">
      <c r="G36" s="589"/>
      <c r="H36" s="589"/>
      <c r="I36" s="589"/>
      <c r="J36" s="589"/>
      <c r="K36" s="589"/>
      <c r="L36" s="589"/>
      <c r="M36" s="589"/>
      <c r="O36" s="589"/>
      <c r="P36" s="589"/>
      <c r="Q36" s="589"/>
      <c r="R36" s="589"/>
    </row>
    <row r="37" customHeight="1" spans="7:18">
      <c r="G37" s="589"/>
      <c r="H37" s="589"/>
      <c r="I37" s="589"/>
      <c r="J37" s="589"/>
      <c r="K37" s="589"/>
      <c r="L37" s="589"/>
      <c r="M37" s="589"/>
      <c r="O37" s="589"/>
      <c r="P37" s="589"/>
      <c r="Q37" s="589"/>
      <c r="R37" s="589"/>
    </row>
    <row r="38" customHeight="1" spans="7:18">
      <c r="G38" s="589"/>
      <c r="H38" s="589"/>
      <c r="I38" s="589"/>
      <c r="J38" s="589"/>
      <c r="K38" s="589"/>
      <c r="L38" s="589"/>
      <c r="M38" s="589"/>
      <c r="O38" s="589"/>
      <c r="P38" s="589"/>
      <c r="Q38" s="589"/>
      <c r="R38" s="589"/>
    </row>
    <row r="39" customHeight="1" spans="7:18">
      <c r="G39" s="589"/>
      <c r="H39" s="589"/>
      <c r="I39" s="589"/>
      <c r="J39" s="589"/>
      <c r="K39" s="589"/>
      <c r="L39" s="589"/>
      <c r="M39" s="589"/>
      <c r="O39" s="589"/>
      <c r="P39" s="589"/>
      <c r="Q39" s="589"/>
      <c r="R39" s="589"/>
    </row>
    <row r="40" customHeight="1" spans="7:18">
      <c r="G40" s="589"/>
      <c r="H40" s="589"/>
      <c r="I40" s="589"/>
      <c r="J40" s="589"/>
      <c r="K40" s="589"/>
      <c r="L40" s="589"/>
      <c r="M40" s="589"/>
      <c r="O40" s="589"/>
      <c r="P40" s="589"/>
      <c r="Q40" s="589"/>
      <c r="R40" s="589"/>
    </row>
    <row r="41" customHeight="1" spans="7:18">
      <c r="G41" s="589"/>
      <c r="H41" s="589"/>
      <c r="I41" s="589"/>
      <c r="J41" s="589"/>
      <c r="K41" s="589"/>
      <c r="L41" s="589"/>
      <c r="M41" s="589"/>
      <c r="O41" s="589"/>
      <c r="P41" s="589"/>
      <c r="Q41" s="589"/>
      <c r="R41" s="589"/>
    </row>
    <row r="42" customHeight="1" spans="7:18">
      <c r="G42" s="589"/>
      <c r="H42" s="589"/>
      <c r="I42" s="589"/>
      <c r="J42" s="589"/>
      <c r="K42" s="589"/>
      <c r="L42" s="589"/>
      <c r="M42" s="589"/>
      <c r="O42" s="589"/>
      <c r="P42" s="589"/>
      <c r="Q42" s="589"/>
      <c r="R42" s="589"/>
    </row>
    <row r="43" customHeight="1" spans="7:18">
      <c r="G43" s="589"/>
      <c r="H43" s="589"/>
      <c r="I43" s="589"/>
      <c r="J43" s="589"/>
      <c r="K43" s="589"/>
      <c r="L43" s="589"/>
      <c r="M43" s="589"/>
      <c r="O43" s="589"/>
      <c r="P43" s="589"/>
      <c r="Q43" s="589"/>
      <c r="R43" s="589"/>
    </row>
    <row r="44" customHeight="1" spans="7:18">
      <c r="G44" s="589"/>
      <c r="H44" s="589"/>
      <c r="I44" s="589"/>
      <c r="J44" s="589"/>
      <c r="K44" s="589"/>
      <c r="L44" s="589"/>
      <c r="M44" s="589"/>
      <c r="O44" s="589"/>
      <c r="P44" s="589"/>
      <c r="Q44" s="589"/>
      <c r="R44" s="589"/>
    </row>
    <row r="45" customHeight="1" spans="7:18">
      <c r="G45" s="589"/>
      <c r="H45" s="589"/>
      <c r="I45" s="589"/>
      <c r="J45" s="589"/>
      <c r="K45" s="589"/>
      <c r="L45" s="589"/>
      <c r="M45" s="589"/>
      <c r="O45" s="589"/>
      <c r="P45" s="589"/>
      <c r="Q45" s="589"/>
      <c r="R45" s="589"/>
    </row>
    <row r="46" customHeight="1" spans="7:18">
      <c r="G46" s="589"/>
      <c r="H46" s="589"/>
      <c r="I46" s="589"/>
      <c r="J46" s="589"/>
      <c r="K46" s="589"/>
      <c r="L46" s="589"/>
      <c r="M46" s="589"/>
      <c r="O46" s="589"/>
      <c r="P46" s="589"/>
      <c r="Q46" s="589"/>
      <c r="R46" s="589"/>
    </row>
    <row r="47" customHeight="1" spans="7:18">
      <c r="G47" s="589"/>
      <c r="H47" s="589"/>
      <c r="I47" s="589"/>
      <c r="J47" s="589"/>
      <c r="K47" s="589"/>
      <c r="L47" s="589"/>
      <c r="M47" s="589"/>
      <c r="O47" s="589"/>
      <c r="P47" s="589"/>
      <c r="Q47" s="589"/>
      <c r="R47" s="589"/>
    </row>
    <row r="48" customHeight="1" spans="7:18">
      <c r="G48" s="589"/>
      <c r="H48" s="589"/>
      <c r="I48" s="589"/>
      <c r="J48" s="589"/>
      <c r="K48" s="589"/>
      <c r="L48" s="589"/>
      <c r="M48" s="589"/>
      <c r="O48" s="589"/>
      <c r="P48" s="589"/>
      <c r="Q48" s="589"/>
      <c r="R48" s="589"/>
    </row>
    <row r="49" customHeight="1" spans="7:18">
      <c r="G49" s="589"/>
      <c r="H49" s="589"/>
      <c r="I49" s="589"/>
      <c r="J49" s="589"/>
      <c r="K49" s="589"/>
      <c r="L49" s="589"/>
      <c r="M49" s="589"/>
      <c r="O49" s="589"/>
      <c r="P49" s="589"/>
      <c r="Q49" s="589"/>
      <c r="R49" s="589"/>
    </row>
    <row r="50" customHeight="1" spans="7:18">
      <c r="G50" s="589"/>
      <c r="H50" s="589"/>
      <c r="I50" s="589"/>
      <c r="J50" s="589"/>
      <c r="K50" s="589"/>
      <c r="L50" s="589"/>
      <c r="M50" s="589"/>
      <c r="O50" s="589"/>
      <c r="P50" s="589"/>
      <c r="Q50" s="589"/>
      <c r="R50" s="589"/>
    </row>
    <row r="51" customHeight="1" spans="7:18">
      <c r="G51" s="589"/>
      <c r="H51" s="589"/>
      <c r="I51" s="589"/>
      <c r="J51" s="589"/>
      <c r="K51" s="589"/>
      <c r="L51" s="589"/>
      <c r="M51" s="589"/>
      <c r="O51" s="589"/>
      <c r="P51" s="589"/>
      <c r="Q51" s="589"/>
      <c r="R51" s="589"/>
    </row>
    <row r="52" customHeight="1" spans="7:18">
      <c r="G52" s="589"/>
      <c r="H52" s="589"/>
      <c r="I52" s="589"/>
      <c r="J52" s="589"/>
      <c r="K52" s="589"/>
      <c r="L52" s="589"/>
      <c r="M52" s="589"/>
      <c r="O52" s="589"/>
      <c r="P52" s="589"/>
      <c r="Q52" s="589"/>
      <c r="R52" s="589"/>
    </row>
    <row r="53" customHeight="1" spans="7:18">
      <c r="G53" s="589"/>
      <c r="H53" s="589"/>
      <c r="I53" s="589"/>
      <c r="J53" s="589"/>
      <c r="K53" s="589"/>
      <c r="L53" s="589"/>
      <c r="M53" s="589"/>
      <c r="O53" s="589"/>
      <c r="P53" s="589"/>
      <c r="Q53" s="589"/>
      <c r="R53" s="589"/>
    </row>
    <row r="54" customHeight="1" spans="7:18">
      <c r="G54" s="589"/>
      <c r="H54" s="589"/>
      <c r="I54" s="589"/>
      <c r="J54" s="589"/>
      <c r="K54" s="589"/>
      <c r="L54" s="589"/>
      <c r="M54" s="589"/>
      <c r="O54" s="589"/>
      <c r="P54" s="589"/>
      <c r="Q54" s="589"/>
      <c r="R54" s="589"/>
    </row>
    <row r="55" customHeight="1" spans="7:18">
      <c r="G55" s="589"/>
      <c r="H55" s="589"/>
      <c r="I55" s="589"/>
      <c r="J55" s="589"/>
      <c r="K55" s="589"/>
      <c r="L55" s="589"/>
      <c r="M55" s="589"/>
      <c r="O55" s="589"/>
      <c r="P55" s="589"/>
      <c r="Q55" s="589"/>
      <c r="R55" s="589"/>
    </row>
    <row r="56" customHeight="1" spans="7:18">
      <c r="G56" s="589"/>
      <c r="H56" s="589"/>
      <c r="I56" s="589"/>
      <c r="J56" s="589"/>
      <c r="K56" s="589"/>
      <c r="L56" s="589"/>
      <c r="M56" s="589"/>
      <c r="O56" s="589"/>
      <c r="P56" s="589"/>
      <c r="Q56" s="589"/>
      <c r="R56" s="589"/>
    </row>
    <row r="57" customHeight="1" spans="7:18">
      <c r="G57" s="589"/>
      <c r="H57" s="589"/>
      <c r="I57" s="589"/>
      <c r="J57" s="589"/>
      <c r="K57" s="589"/>
      <c r="L57" s="589"/>
      <c r="M57" s="589"/>
      <c r="O57" s="589"/>
      <c r="P57" s="589"/>
      <c r="Q57" s="589"/>
      <c r="R57" s="589"/>
    </row>
    <row r="58" customHeight="1" spans="7:18">
      <c r="G58" s="589"/>
      <c r="H58" s="589"/>
      <c r="I58" s="589"/>
      <c r="J58" s="589"/>
      <c r="K58" s="589"/>
      <c r="L58" s="589"/>
      <c r="M58" s="589"/>
      <c r="O58" s="589"/>
      <c r="P58" s="589"/>
      <c r="Q58" s="589"/>
      <c r="R58" s="589"/>
    </row>
    <row r="59" customHeight="1" spans="7:18">
      <c r="G59" s="589"/>
      <c r="H59" s="589"/>
      <c r="I59" s="589"/>
      <c r="J59" s="589"/>
      <c r="K59" s="589"/>
      <c r="L59" s="589"/>
      <c r="M59" s="589"/>
      <c r="O59" s="589"/>
      <c r="P59" s="589"/>
      <c r="Q59" s="589"/>
      <c r="R59" s="589"/>
    </row>
    <row r="60" customHeight="1" spans="7:18">
      <c r="G60" s="589"/>
      <c r="H60" s="589"/>
      <c r="I60" s="589"/>
      <c r="J60" s="589"/>
      <c r="K60" s="589"/>
      <c r="L60" s="589"/>
      <c r="M60" s="589"/>
      <c r="O60" s="589"/>
      <c r="P60" s="589"/>
      <c r="Q60" s="589"/>
      <c r="R60" s="589"/>
    </row>
    <row r="61" customHeight="1" spans="7:18">
      <c r="G61" s="589"/>
      <c r="H61" s="589"/>
      <c r="I61" s="589"/>
      <c r="J61" s="589"/>
      <c r="K61" s="589"/>
      <c r="L61" s="589"/>
      <c r="M61" s="589"/>
      <c r="O61" s="589"/>
      <c r="P61" s="589"/>
      <c r="Q61" s="589"/>
      <c r="R61" s="589"/>
    </row>
    <row r="62" customHeight="1" spans="7:18">
      <c r="G62" s="589"/>
      <c r="H62" s="589"/>
      <c r="I62" s="589"/>
      <c r="J62" s="589"/>
      <c r="K62" s="589"/>
      <c r="L62" s="589"/>
      <c r="M62" s="589"/>
      <c r="O62" s="589"/>
      <c r="P62" s="589"/>
      <c r="Q62" s="589"/>
      <c r="R62" s="589"/>
    </row>
    <row r="63" customHeight="1" spans="7:18">
      <c r="G63" s="589"/>
      <c r="H63" s="589"/>
      <c r="I63" s="589"/>
      <c r="J63" s="589"/>
      <c r="K63" s="589"/>
      <c r="L63" s="589"/>
      <c r="M63" s="589"/>
      <c r="O63" s="589"/>
      <c r="P63" s="589"/>
      <c r="Q63" s="589"/>
      <c r="R63" s="589"/>
    </row>
    <row r="64" customHeight="1" spans="7:18">
      <c r="G64" s="589"/>
      <c r="H64" s="589"/>
      <c r="I64" s="589"/>
      <c r="J64" s="589"/>
      <c r="K64" s="589"/>
      <c r="L64" s="589"/>
      <c r="M64" s="589"/>
      <c r="O64" s="589"/>
      <c r="P64" s="589"/>
      <c r="Q64" s="589"/>
      <c r="R64" s="589"/>
    </row>
    <row r="65" customHeight="1" spans="7:18">
      <c r="G65" s="589"/>
      <c r="H65" s="589"/>
      <c r="I65" s="589"/>
      <c r="J65" s="589"/>
      <c r="K65" s="589"/>
      <c r="L65" s="589"/>
      <c r="M65" s="589"/>
      <c r="O65" s="589"/>
      <c r="P65" s="589"/>
      <c r="Q65" s="589"/>
      <c r="R65" s="589"/>
    </row>
    <row r="66" customHeight="1" spans="7:18">
      <c r="G66" s="589"/>
      <c r="H66" s="589"/>
      <c r="I66" s="589"/>
      <c r="J66" s="589"/>
      <c r="K66" s="589"/>
      <c r="L66" s="589"/>
      <c r="M66" s="589"/>
      <c r="O66" s="589"/>
      <c r="P66" s="589"/>
      <c r="Q66" s="589"/>
      <c r="R66" s="589"/>
    </row>
    <row r="67" customHeight="1" spans="7:18">
      <c r="G67" s="589"/>
      <c r="H67" s="589"/>
      <c r="I67" s="589"/>
      <c r="J67" s="589"/>
      <c r="K67" s="589"/>
      <c r="L67" s="589"/>
      <c r="M67" s="589"/>
      <c r="O67" s="589"/>
      <c r="P67" s="589"/>
      <c r="Q67" s="589"/>
      <c r="R67" s="589"/>
    </row>
    <row r="68" customHeight="1" spans="7:18">
      <c r="G68" s="589"/>
      <c r="H68" s="589"/>
      <c r="I68" s="589"/>
      <c r="J68" s="589"/>
      <c r="K68" s="589"/>
      <c r="L68" s="589"/>
      <c r="M68" s="589"/>
      <c r="O68" s="589"/>
      <c r="P68" s="589"/>
      <c r="Q68" s="589"/>
      <c r="R68" s="589"/>
    </row>
    <row r="69" customHeight="1" spans="7:18">
      <c r="G69" s="589"/>
      <c r="H69" s="589"/>
      <c r="I69" s="589"/>
      <c r="J69" s="589"/>
      <c r="K69" s="589"/>
      <c r="L69" s="589"/>
      <c r="M69" s="589"/>
      <c r="O69" s="589"/>
      <c r="P69" s="589"/>
      <c r="Q69" s="589"/>
      <c r="R69" s="589"/>
    </row>
    <row r="70" customHeight="1" spans="7:18">
      <c r="G70" s="589"/>
      <c r="H70" s="589"/>
      <c r="I70" s="589"/>
      <c r="J70" s="589"/>
      <c r="K70" s="589"/>
      <c r="L70" s="589"/>
      <c r="M70" s="589"/>
      <c r="O70" s="589"/>
      <c r="P70" s="589"/>
      <c r="Q70" s="589"/>
      <c r="R70" s="589"/>
    </row>
    <row r="71" customHeight="1" spans="7:18">
      <c r="G71" s="589"/>
      <c r="H71" s="589"/>
      <c r="I71" s="589"/>
      <c r="J71" s="589"/>
      <c r="K71" s="589"/>
      <c r="L71" s="589"/>
      <c r="M71" s="589"/>
      <c r="O71" s="589"/>
      <c r="P71" s="589"/>
      <c r="Q71" s="589"/>
      <c r="R71" s="589"/>
    </row>
    <row r="72" customHeight="1" spans="7:18">
      <c r="G72" s="589"/>
      <c r="H72" s="589"/>
      <c r="I72" s="589"/>
      <c r="J72" s="589"/>
      <c r="K72" s="589"/>
      <c r="L72" s="589"/>
      <c r="M72" s="589"/>
      <c r="O72" s="589"/>
      <c r="P72" s="589"/>
      <c r="Q72" s="589"/>
      <c r="R72" s="589"/>
    </row>
    <row r="73" customHeight="1" spans="7:18">
      <c r="G73" s="589"/>
      <c r="H73" s="589"/>
      <c r="I73" s="589"/>
      <c r="J73" s="589"/>
      <c r="K73" s="589"/>
      <c r="L73" s="589"/>
      <c r="M73" s="589"/>
      <c r="O73" s="589"/>
      <c r="P73" s="589"/>
      <c r="Q73" s="589"/>
      <c r="R73" s="589"/>
    </row>
    <row r="74" customHeight="1" spans="7:18">
      <c r="G74" s="589"/>
      <c r="H74" s="589"/>
      <c r="I74" s="589"/>
      <c r="J74" s="589"/>
      <c r="K74" s="589"/>
      <c r="L74" s="589"/>
      <c r="M74" s="589"/>
      <c r="O74" s="589"/>
      <c r="P74" s="589"/>
      <c r="Q74" s="589"/>
      <c r="R74" s="589"/>
    </row>
    <row r="75" customHeight="1" spans="7:18">
      <c r="G75" s="589"/>
      <c r="H75" s="589"/>
      <c r="I75" s="589"/>
      <c r="J75" s="589"/>
      <c r="K75" s="589"/>
      <c r="L75" s="589"/>
      <c r="M75" s="589"/>
      <c r="O75" s="589"/>
      <c r="P75" s="589"/>
      <c r="Q75" s="589"/>
      <c r="R75" s="589"/>
    </row>
    <row r="76" customHeight="1" spans="7:18">
      <c r="G76" s="589"/>
      <c r="H76" s="589"/>
      <c r="I76" s="589"/>
      <c r="J76" s="589"/>
      <c r="K76" s="589"/>
      <c r="L76" s="589"/>
      <c r="M76" s="589"/>
      <c r="O76" s="589"/>
      <c r="P76" s="589"/>
      <c r="Q76" s="589"/>
      <c r="R76" s="589"/>
    </row>
    <row r="77" customHeight="1" spans="7:18">
      <c r="G77" s="589"/>
      <c r="H77" s="589"/>
      <c r="I77" s="589"/>
      <c r="J77" s="589"/>
      <c r="K77" s="589"/>
      <c r="L77" s="589"/>
      <c r="M77" s="589"/>
      <c r="O77" s="589"/>
      <c r="P77" s="589"/>
      <c r="Q77" s="589"/>
      <c r="R77" s="589"/>
    </row>
    <row r="78" customHeight="1" spans="7:18">
      <c r="G78" s="589"/>
      <c r="H78" s="589"/>
      <c r="I78" s="589"/>
      <c r="J78" s="589"/>
      <c r="K78" s="589"/>
      <c r="L78" s="589"/>
      <c r="M78" s="589"/>
      <c r="O78" s="589"/>
      <c r="P78" s="589"/>
      <c r="Q78" s="589"/>
      <c r="R78" s="589"/>
    </row>
    <row r="79" customHeight="1" spans="7:18">
      <c r="G79" s="589"/>
      <c r="H79" s="589"/>
      <c r="I79" s="589"/>
      <c r="J79" s="589"/>
      <c r="K79" s="589"/>
      <c r="L79" s="589"/>
      <c r="M79" s="589"/>
      <c r="O79" s="589"/>
      <c r="P79" s="589"/>
      <c r="Q79" s="589"/>
      <c r="R79" s="589"/>
    </row>
    <row r="80" customHeight="1" spans="7:18">
      <c r="G80" s="589"/>
      <c r="H80" s="589"/>
      <c r="I80" s="589"/>
      <c r="J80" s="589"/>
      <c r="K80" s="589"/>
      <c r="L80" s="589"/>
      <c r="M80" s="589"/>
      <c r="O80" s="589"/>
      <c r="P80" s="589"/>
      <c r="Q80" s="589"/>
      <c r="R80" s="589"/>
    </row>
    <row r="81" customHeight="1" spans="7:18">
      <c r="G81" s="589"/>
      <c r="H81" s="589"/>
      <c r="I81" s="589"/>
      <c r="J81" s="589"/>
      <c r="K81" s="589"/>
      <c r="L81" s="589"/>
      <c r="M81" s="589"/>
      <c r="O81" s="589"/>
      <c r="P81" s="589"/>
      <c r="Q81" s="589"/>
      <c r="R81" s="589"/>
    </row>
    <row r="82" customHeight="1" spans="7:18">
      <c r="G82" s="589"/>
      <c r="H82" s="589"/>
      <c r="I82" s="589"/>
      <c r="J82" s="589"/>
      <c r="K82" s="589"/>
      <c r="L82" s="589"/>
      <c r="M82" s="589"/>
      <c r="O82" s="589"/>
      <c r="P82" s="589"/>
      <c r="Q82" s="589"/>
      <c r="R82" s="589"/>
    </row>
    <row r="83" customHeight="1" spans="7:18">
      <c r="G83" s="589"/>
      <c r="H83" s="589"/>
      <c r="I83" s="589"/>
      <c r="J83" s="589"/>
      <c r="K83" s="589"/>
      <c r="L83" s="589"/>
      <c r="M83" s="589"/>
      <c r="O83" s="589"/>
      <c r="P83" s="589"/>
      <c r="Q83" s="589"/>
      <c r="R83" s="589"/>
    </row>
    <row r="84" customHeight="1" spans="7:18">
      <c r="G84" s="589"/>
      <c r="H84" s="589"/>
      <c r="I84" s="589"/>
      <c r="J84" s="589"/>
      <c r="K84" s="589"/>
      <c r="L84" s="589"/>
      <c r="M84" s="589"/>
      <c r="O84" s="589"/>
      <c r="P84" s="589"/>
      <c r="Q84" s="589"/>
      <c r="R84" s="589"/>
    </row>
    <row r="85" customHeight="1" spans="7:18">
      <c r="G85" s="589"/>
      <c r="H85" s="589"/>
      <c r="I85" s="589"/>
      <c r="J85" s="589"/>
      <c r="K85" s="589"/>
      <c r="L85" s="589"/>
      <c r="M85" s="589"/>
      <c r="O85" s="589"/>
      <c r="P85" s="589"/>
      <c r="Q85" s="589"/>
      <c r="R85" s="589"/>
    </row>
    <row r="86" customHeight="1" spans="7:18">
      <c r="G86" s="589"/>
      <c r="H86" s="589"/>
      <c r="I86" s="589"/>
      <c r="J86" s="589"/>
      <c r="K86" s="589"/>
      <c r="L86" s="589"/>
      <c r="M86" s="589"/>
      <c r="O86" s="589"/>
      <c r="P86" s="589"/>
      <c r="Q86" s="589"/>
      <c r="R86" s="589"/>
    </row>
    <row r="87" customHeight="1" spans="7:18">
      <c r="G87" s="589"/>
      <c r="H87" s="589"/>
      <c r="I87" s="589"/>
      <c r="J87" s="589"/>
      <c r="K87" s="589"/>
      <c r="L87" s="589"/>
      <c r="M87" s="589"/>
      <c r="O87" s="589"/>
      <c r="P87" s="589"/>
      <c r="Q87" s="589"/>
      <c r="R87" s="589"/>
    </row>
    <row r="88" customHeight="1" spans="7:18">
      <c r="G88" s="589"/>
      <c r="H88" s="589"/>
      <c r="I88" s="589"/>
      <c r="J88" s="589"/>
      <c r="K88" s="589"/>
      <c r="L88" s="589"/>
      <c r="M88" s="589"/>
      <c r="O88" s="589"/>
      <c r="P88" s="589"/>
      <c r="Q88" s="589"/>
      <c r="R88" s="589"/>
    </row>
    <row r="89" customHeight="1" spans="7:18">
      <c r="G89" s="589"/>
      <c r="H89" s="589"/>
      <c r="I89" s="589"/>
      <c r="J89" s="589"/>
      <c r="K89" s="589"/>
      <c r="L89" s="589"/>
      <c r="M89" s="589"/>
      <c r="O89" s="589"/>
      <c r="P89" s="589"/>
      <c r="Q89" s="589"/>
      <c r="R89" s="589"/>
    </row>
    <row r="90" customHeight="1" spans="7:18">
      <c r="G90" s="589"/>
      <c r="H90" s="589"/>
      <c r="I90" s="589"/>
      <c r="J90" s="589"/>
      <c r="K90" s="589"/>
      <c r="L90" s="589"/>
      <c r="M90" s="589"/>
      <c r="O90" s="589"/>
      <c r="P90" s="589"/>
      <c r="Q90" s="589"/>
      <c r="R90" s="589"/>
    </row>
    <row r="91" customHeight="1" spans="7:18">
      <c r="G91" s="589"/>
      <c r="H91" s="589"/>
      <c r="I91" s="589"/>
      <c r="J91" s="589"/>
      <c r="K91" s="589"/>
      <c r="L91" s="589"/>
      <c r="M91" s="589"/>
      <c r="O91" s="589"/>
      <c r="P91" s="589"/>
      <c r="Q91" s="589"/>
      <c r="R91" s="589"/>
    </row>
    <row r="92" customHeight="1" spans="7:18">
      <c r="G92" s="589"/>
      <c r="H92" s="589"/>
      <c r="I92" s="589"/>
      <c r="J92" s="589"/>
      <c r="K92" s="589"/>
      <c r="L92" s="589"/>
      <c r="M92" s="589"/>
      <c r="O92" s="589"/>
      <c r="P92" s="589"/>
      <c r="Q92" s="589"/>
      <c r="R92" s="589"/>
    </row>
    <row r="93" customHeight="1" spans="7:18">
      <c r="G93" s="589"/>
      <c r="H93" s="589"/>
      <c r="I93" s="589"/>
      <c r="J93" s="589"/>
      <c r="K93" s="589"/>
      <c r="L93" s="589"/>
      <c r="M93" s="589"/>
      <c r="O93" s="589"/>
      <c r="P93" s="589"/>
      <c r="Q93" s="589"/>
      <c r="R93" s="589"/>
    </row>
    <row r="94" customHeight="1" spans="7:18">
      <c r="G94" s="589"/>
      <c r="H94" s="589"/>
      <c r="I94" s="589"/>
      <c r="J94" s="589"/>
      <c r="K94" s="589"/>
      <c r="L94" s="589"/>
      <c r="M94" s="589"/>
      <c r="O94" s="589"/>
      <c r="P94" s="589"/>
      <c r="Q94" s="589"/>
      <c r="R94" s="589"/>
    </row>
    <row r="95" customHeight="1" spans="7:18">
      <c r="G95" s="589"/>
      <c r="H95" s="589"/>
      <c r="I95" s="589"/>
      <c r="J95" s="589"/>
      <c r="K95" s="589"/>
      <c r="L95" s="589"/>
      <c r="M95" s="589"/>
      <c r="O95" s="589"/>
      <c r="P95" s="589"/>
      <c r="Q95" s="589"/>
      <c r="R95" s="589"/>
    </row>
    <row r="96" customHeight="1" spans="7:18">
      <c r="G96" s="589"/>
      <c r="H96" s="589"/>
      <c r="I96" s="589"/>
      <c r="J96" s="589"/>
      <c r="K96" s="589"/>
      <c r="L96" s="589"/>
      <c r="M96" s="589"/>
      <c r="O96" s="589"/>
      <c r="P96" s="589"/>
      <c r="Q96" s="589"/>
      <c r="R96" s="589"/>
    </row>
    <row r="97" customHeight="1" spans="7:18">
      <c r="G97" s="589"/>
      <c r="H97" s="589"/>
      <c r="I97" s="589"/>
      <c r="J97" s="589"/>
      <c r="K97" s="589"/>
      <c r="L97" s="589"/>
      <c r="M97" s="589"/>
      <c r="O97" s="589"/>
      <c r="P97" s="589"/>
      <c r="Q97" s="589"/>
      <c r="R97" s="589"/>
    </row>
    <row r="98" customHeight="1" spans="7:18">
      <c r="G98" s="589"/>
      <c r="H98" s="589"/>
      <c r="I98" s="589"/>
      <c r="J98" s="589"/>
      <c r="K98" s="589"/>
      <c r="L98" s="589"/>
      <c r="M98" s="589"/>
      <c r="O98" s="589"/>
      <c r="P98" s="589"/>
      <c r="Q98" s="589"/>
      <c r="R98" s="589"/>
    </row>
    <row r="99" customHeight="1" spans="7:18">
      <c r="G99" s="589"/>
      <c r="H99" s="589"/>
      <c r="I99" s="589"/>
      <c r="J99" s="589"/>
      <c r="K99" s="589"/>
      <c r="L99" s="589"/>
      <c r="M99" s="589"/>
      <c r="O99" s="589"/>
      <c r="P99" s="589"/>
      <c r="Q99" s="589"/>
      <c r="R99" s="589"/>
    </row>
    <row r="100" customHeight="1" spans="7:18">
      <c r="G100" s="589"/>
      <c r="H100" s="589"/>
      <c r="I100" s="589"/>
      <c r="J100" s="589"/>
      <c r="K100" s="589"/>
      <c r="L100" s="589"/>
      <c r="M100" s="589"/>
      <c r="O100" s="589"/>
      <c r="P100" s="589"/>
      <c r="Q100" s="589"/>
      <c r="R100" s="589"/>
    </row>
    <row r="101" customHeight="1" spans="7:18">
      <c r="G101" s="589"/>
      <c r="H101" s="589"/>
      <c r="I101" s="589"/>
      <c r="J101" s="589"/>
      <c r="K101" s="589"/>
      <c r="L101" s="589"/>
      <c r="M101" s="589"/>
      <c r="O101" s="589"/>
      <c r="P101" s="589"/>
      <c r="Q101" s="589"/>
      <c r="R101" s="589"/>
    </row>
    <row r="102" customHeight="1" spans="7:18">
      <c r="G102" s="589"/>
      <c r="H102" s="589"/>
      <c r="I102" s="589"/>
      <c r="J102" s="589"/>
      <c r="K102" s="589"/>
      <c r="L102" s="589"/>
      <c r="M102" s="589"/>
      <c r="O102" s="589"/>
      <c r="P102" s="589"/>
      <c r="Q102" s="589"/>
      <c r="R102" s="589"/>
    </row>
    <row r="103" customHeight="1" spans="7:18">
      <c r="G103" s="589"/>
      <c r="H103" s="589"/>
      <c r="I103" s="589"/>
      <c r="J103" s="589"/>
      <c r="K103" s="589"/>
      <c r="L103" s="589"/>
      <c r="M103" s="589"/>
      <c r="O103" s="589"/>
      <c r="P103" s="589"/>
      <c r="Q103" s="589"/>
      <c r="R103" s="589"/>
    </row>
    <row r="104" customHeight="1" spans="7:18">
      <c r="G104" s="589"/>
      <c r="H104" s="589"/>
      <c r="I104" s="589"/>
      <c r="J104" s="589"/>
      <c r="K104" s="589"/>
      <c r="L104" s="589"/>
      <c r="M104" s="589"/>
      <c r="O104" s="589"/>
      <c r="P104" s="589"/>
      <c r="Q104" s="589"/>
      <c r="R104" s="589"/>
    </row>
    <row r="105" customHeight="1" spans="7:18">
      <c r="G105" s="589"/>
      <c r="H105" s="589"/>
      <c r="I105" s="589"/>
      <c r="J105" s="589"/>
      <c r="K105" s="589"/>
      <c r="L105" s="589"/>
      <c r="M105" s="589"/>
      <c r="O105" s="589"/>
      <c r="P105" s="589"/>
      <c r="Q105" s="589"/>
      <c r="R105" s="589"/>
    </row>
    <row r="106" customHeight="1" spans="7:18">
      <c r="G106" s="589"/>
      <c r="H106" s="589"/>
      <c r="I106" s="589"/>
      <c r="J106" s="589"/>
      <c r="K106" s="589"/>
      <c r="L106" s="589"/>
      <c r="M106" s="589"/>
      <c r="O106" s="589"/>
      <c r="P106" s="589"/>
      <c r="Q106" s="589"/>
      <c r="R106" s="589"/>
    </row>
    <row r="107" customHeight="1" spans="7:18">
      <c r="G107" s="589"/>
      <c r="H107" s="589"/>
      <c r="I107" s="589"/>
      <c r="J107" s="589"/>
      <c r="K107" s="589"/>
      <c r="L107" s="589"/>
      <c r="M107" s="589"/>
      <c r="O107" s="589"/>
      <c r="P107" s="589"/>
      <c r="Q107" s="589"/>
      <c r="R107" s="589"/>
    </row>
    <row r="108" customHeight="1" spans="7:18">
      <c r="G108" s="589"/>
      <c r="H108" s="589"/>
      <c r="I108" s="589"/>
      <c r="J108" s="589"/>
      <c r="K108" s="589"/>
      <c r="L108" s="589"/>
      <c r="M108" s="589"/>
      <c r="O108" s="589"/>
      <c r="P108" s="589"/>
      <c r="Q108" s="589"/>
      <c r="R108" s="589"/>
    </row>
    <row r="109" customHeight="1" spans="7:18">
      <c r="G109" s="589"/>
      <c r="H109" s="589"/>
      <c r="I109" s="589"/>
      <c r="J109" s="589"/>
      <c r="K109" s="589"/>
      <c r="L109" s="589"/>
      <c r="M109" s="589"/>
      <c r="O109" s="589"/>
      <c r="P109" s="589"/>
      <c r="Q109" s="589"/>
      <c r="R109" s="589"/>
    </row>
    <row r="110" customHeight="1" spans="7:18">
      <c r="G110" s="589"/>
      <c r="H110" s="589"/>
      <c r="I110" s="589"/>
      <c r="J110" s="589"/>
      <c r="K110" s="589"/>
      <c r="L110" s="589"/>
      <c r="M110" s="589"/>
      <c r="O110" s="589"/>
      <c r="P110" s="589"/>
      <c r="Q110" s="589"/>
      <c r="R110" s="589"/>
    </row>
    <row r="111" customHeight="1" spans="7:18">
      <c r="G111" s="589"/>
      <c r="H111" s="589"/>
      <c r="I111" s="589"/>
      <c r="J111" s="589"/>
      <c r="K111" s="589"/>
      <c r="L111" s="589"/>
      <c r="M111" s="589"/>
      <c r="O111" s="589"/>
      <c r="P111" s="589"/>
      <c r="Q111" s="589"/>
      <c r="R111" s="589"/>
    </row>
    <row r="112" customHeight="1" spans="7:18">
      <c r="G112" s="589"/>
      <c r="H112" s="589"/>
      <c r="I112" s="589"/>
      <c r="J112" s="589"/>
      <c r="K112" s="589"/>
      <c r="L112" s="589"/>
      <c r="M112" s="589"/>
      <c r="O112" s="589"/>
      <c r="P112" s="589"/>
      <c r="Q112" s="589"/>
      <c r="R112" s="589"/>
    </row>
    <row r="113" customHeight="1" spans="7:18">
      <c r="G113" s="589"/>
      <c r="H113" s="589"/>
      <c r="I113" s="589"/>
      <c r="J113" s="589"/>
      <c r="K113" s="589"/>
      <c r="L113" s="589"/>
      <c r="M113" s="589"/>
      <c r="O113" s="589"/>
      <c r="P113" s="589"/>
      <c r="Q113" s="589"/>
      <c r="R113" s="589"/>
    </row>
    <row r="114" customHeight="1" spans="7:18">
      <c r="G114" s="589"/>
      <c r="H114" s="589"/>
      <c r="I114" s="589"/>
      <c r="J114" s="589"/>
      <c r="K114" s="589"/>
      <c r="L114" s="589"/>
      <c r="M114" s="589"/>
      <c r="O114" s="589"/>
      <c r="P114" s="589"/>
      <c r="Q114" s="589"/>
      <c r="R114" s="589"/>
    </row>
    <row r="115" customHeight="1" spans="7:18">
      <c r="G115" s="589"/>
      <c r="H115" s="589"/>
      <c r="I115" s="589"/>
      <c r="J115" s="589"/>
      <c r="K115" s="589"/>
      <c r="L115" s="589"/>
      <c r="M115" s="589"/>
      <c r="O115" s="589"/>
      <c r="P115" s="589"/>
      <c r="Q115" s="589"/>
      <c r="R115" s="589"/>
    </row>
    <row r="116" customHeight="1" spans="7:18">
      <c r="G116" s="589"/>
      <c r="H116" s="589"/>
      <c r="I116" s="589"/>
      <c r="J116" s="589"/>
      <c r="K116" s="589"/>
      <c r="L116" s="589"/>
      <c r="M116" s="589"/>
      <c r="O116" s="589"/>
      <c r="P116" s="589"/>
      <c r="Q116" s="589"/>
      <c r="R116" s="589"/>
    </row>
    <row r="117" customHeight="1" spans="7:18">
      <c r="G117" s="589"/>
      <c r="H117" s="589"/>
      <c r="I117" s="589"/>
      <c r="J117" s="589"/>
      <c r="K117" s="589"/>
      <c r="L117" s="589"/>
      <c r="M117" s="589"/>
      <c r="O117" s="589"/>
      <c r="P117" s="589"/>
      <c r="Q117" s="589"/>
      <c r="R117" s="589"/>
    </row>
    <row r="118" customHeight="1" spans="7:18">
      <c r="G118" s="589"/>
      <c r="H118" s="589"/>
      <c r="I118" s="589"/>
      <c r="J118" s="589"/>
      <c r="K118" s="589"/>
      <c r="L118" s="589"/>
      <c r="M118" s="589"/>
      <c r="O118" s="589"/>
      <c r="P118" s="589"/>
      <c r="Q118" s="589"/>
      <c r="R118" s="589"/>
    </row>
    <row r="119" customHeight="1" spans="7:18">
      <c r="G119" s="589"/>
      <c r="H119" s="589"/>
      <c r="I119" s="589"/>
      <c r="J119" s="589"/>
      <c r="K119" s="589"/>
      <c r="L119" s="589"/>
      <c r="M119" s="589"/>
      <c r="O119" s="589"/>
      <c r="P119" s="589"/>
      <c r="Q119" s="589"/>
      <c r="R119" s="589"/>
    </row>
    <row r="120" customHeight="1" spans="7:18">
      <c r="G120" s="589"/>
      <c r="H120" s="589"/>
      <c r="I120" s="589"/>
      <c r="J120" s="589"/>
      <c r="K120" s="589"/>
      <c r="L120" s="589"/>
      <c r="M120" s="589"/>
      <c r="O120" s="589"/>
      <c r="P120" s="589"/>
      <c r="Q120" s="589"/>
      <c r="R120" s="589"/>
    </row>
    <row r="121" customHeight="1" spans="7:18">
      <c r="G121" s="589"/>
      <c r="H121" s="589"/>
      <c r="I121" s="589"/>
      <c r="J121" s="589"/>
      <c r="K121" s="589"/>
      <c r="L121" s="589"/>
      <c r="M121" s="589"/>
      <c r="O121" s="589"/>
      <c r="P121" s="589"/>
      <c r="Q121" s="589"/>
      <c r="R121" s="589"/>
    </row>
    <row r="122" customHeight="1" spans="7:18">
      <c r="G122" s="589"/>
      <c r="H122" s="589"/>
      <c r="I122" s="589"/>
      <c r="J122" s="589"/>
      <c r="K122" s="589"/>
      <c r="L122" s="589"/>
      <c r="M122" s="589"/>
      <c r="O122" s="589"/>
      <c r="P122" s="589"/>
      <c r="Q122" s="589"/>
      <c r="R122" s="589"/>
    </row>
    <row r="123" customHeight="1" spans="7:18">
      <c r="G123" s="589"/>
      <c r="H123" s="589"/>
      <c r="I123" s="589"/>
      <c r="J123" s="589"/>
      <c r="K123" s="589"/>
      <c r="L123" s="589"/>
      <c r="M123" s="589"/>
      <c r="O123" s="589"/>
      <c r="P123" s="589"/>
      <c r="Q123" s="589"/>
      <c r="R123" s="589"/>
    </row>
    <row r="124" customHeight="1" spans="7:18">
      <c r="G124" s="589"/>
      <c r="H124" s="589"/>
      <c r="I124" s="589"/>
      <c r="J124" s="589"/>
      <c r="K124" s="589"/>
      <c r="L124" s="589"/>
      <c r="M124" s="589"/>
      <c r="O124" s="589"/>
      <c r="P124" s="589"/>
      <c r="Q124" s="589"/>
      <c r="R124" s="589"/>
    </row>
    <row r="125" customHeight="1" spans="7:18">
      <c r="G125" s="589"/>
      <c r="H125" s="589"/>
      <c r="I125" s="589"/>
      <c r="J125" s="589"/>
      <c r="K125" s="589"/>
      <c r="L125" s="589"/>
      <c r="M125" s="589"/>
      <c r="O125" s="589"/>
      <c r="P125" s="589"/>
      <c r="Q125" s="589"/>
      <c r="R125" s="589"/>
    </row>
    <row r="126" customHeight="1" spans="7:18">
      <c r="G126" s="589"/>
      <c r="H126" s="589"/>
      <c r="I126" s="589"/>
      <c r="J126" s="589"/>
      <c r="K126" s="589"/>
      <c r="L126" s="589"/>
      <c r="M126" s="589"/>
      <c r="O126" s="589"/>
      <c r="P126" s="589"/>
      <c r="Q126" s="589"/>
      <c r="R126" s="589"/>
    </row>
    <row r="127" customHeight="1" spans="7:18">
      <c r="G127" s="589"/>
      <c r="H127" s="589"/>
      <c r="I127" s="589"/>
      <c r="J127" s="589"/>
      <c r="K127" s="589"/>
      <c r="L127" s="589"/>
      <c r="M127" s="589"/>
      <c r="O127" s="589"/>
      <c r="P127" s="589"/>
      <c r="Q127" s="589"/>
      <c r="R127" s="589"/>
    </row>
    <row r="128" customHeight="1" spans="7:18">
      <c r="G128" s="589"/>
      <c r="H128" s="589"/>
      <c r="I128" s="589"/>
      <c r="J128" s="589"/>
      <c r="K128" s="589"/>
      <c r="L128" s="589"/>
      <c r="M128" s="589"/>
      <c r="O128" s="589"/>
      <c r="P128" s="589"/>
      <c r="Q128" s="589"/>
      <c r="R128" s="589"/>
    </row>
    <row r="129" customHeight="1" spans="7:18">
      <c r="G129" s="589"/>
      <c r="H129" s="589"/>
      <c r="I129" s="589"/>
      <c r="J129" s="589"/>
      <c r="K129" s="589"/>
      <c r="L129" s="589"/>
      <c r="M129" s="589"/>
      <c r="O129" s="589"/>
      <c r="P129" s="589"/>
      <c r="Q129" s="589"/>
      <c r="R129" s="589"/>
    </row>
    <row r="130" customHeight="1" spans="7:18">
      <c r="G130" s="589"/>
      <c r="H130" s="589"/>
      <c r="I130" s="589"/>
      <c r="J130" s="589"/>
      <c r="K130" s="589"/>
      <c r="L130" s="589"/>
      <c r="M130" s="589"/>
      <c r="O130" s="589"/>
      <c r="P130" s="589"/>
      <c r="Q130" s="589"/>
      <c r="R130" s="589"/>
    </row>
    <row r="131" customHeight="1" spans="7:18">
      <c r="G131" s="589"/>
      <c r="H131" s="589"/>
      <c r="I131" s="589"/>
      <c r="J131" s="589"/>
      <c r="K131" s="589"/>
      <c r="L131" s="589"/>
      <c r="M131" s="589"/>
      <c r="O131" s="589"/>
      <c r="P131" s="589"/>
      <c r="Q131" s="589"/>
      <c r="R131" s="589"/>
    </row>
    <row r="132" customHeight="1" spans="7:18">
      <c r="G132" s="589"/>
      <c r="H132" s="589"/>
      <c r="I132" s="589"/>
      <c r="J132" s="589"/>
      <c r="K132" s="589"/>
      <c r="L132" s="589"/>
      <c r="M132" s="589"/>
      <c r="O132" s="589"/>
      <c r="P132" s="589"/>
      <c r="Q132" s="589"/>
      <c r="R132" s="589"/>
    </row>
    <row r="133" customHeight="1" spans="7:18">
      <c r="G133" s="589"/>
      <c r="H133" s="589"/>
      <c r="I133" s="589"/>
      <c r="J133" s="589"/>
      <c r="K133" s="589"/>
      <c r="L133" s="589"/>
      <c r="M133" s="589"/>
      <c r="O133" s="589"/>
      <c r="P133" s="589"/>
      <c r="Q133" s="589"/>
      <c r="R133" s="589"/>
    </row>
    <row r="134" customHeight="1" spans="7:18">
      <c r="G134" s="589"/>
      <c r="H134" s="589"/>
      <c r="I134" s="589"/>
      <c r="J134" s="589"/>
      <c r="K134" s="589"/>
      <c r="L134" s="589"/>
      <c r="M134" s="589"/>
      <c r="O134" s="589"/>
      <c r="P134" s="589"/>
      <c r="Q134" s="589"/>
      <c r="R134" s="589"/>
    </row>
    <row r="135" customHeight="1" spans="7:18">
      <c r="G135" s="589"/>
      <c r="H135" s="589"/>
      <c r="I135" s="589"/>
      <c r="J135" s="589"/>
      <c r="K135" s="589"/>
      <c r="L135" s="589"/>
      <c r="M135" s="589"/>
      <c r="O135" s="589"/>
      <c r="P135" s="589"/>
      <c r="Q135" s="589"/>
      <c r="R135" s="589"/>
    </row>
    <row r="136" customHeight="1" spans="7:18">
      <c r="G136" s="589"/>
      <c r="H136" s="589"/>
      <c r="I136" s="589"/>
      <c r="J136" s="589"/>
      <c r="K136" s="589"/>
      <c r="L136" s="589"/>
      <c r="M136" s="589"/>
      <c r="O136" s="589"/>
      <c r="P136" s="589"/>
      <c r="Q136" s="589"/>
      <c r="R136" s="589"/>
    </row>
    <row r="137" customHeight="1" spans="7:18">
      <c r="G137" s="589"/>
      <c r="H137" s="589"/>
      <c r="I137" s="589"/>
      <c r="J137" s="589"/>
      <c r="K137" s="589"/>
      <c r="L137" s="589"/>
      <c r="M137" s="589"/>
      <c r="O137" s="589"/>
      <c r="P137" s="589"/>
      <c r="Q137" s="589"/>
      <c r="R137" s="589"/>
    </row>
    <row r="138" customHeight="1" spans="7:18">
      <c r="G138" s="589"/>
      <c r="H138" s="589"/>
      <c r="I138" s="589"/>
      <c r="J138" s="589"/>
      <c r="K138" s="589"/>
      <c r="L138" s="589"/>
      <c r="M138" s="589"/>
      <c r="O138" s="589"/>
      <c r="P138" s="589"/>
      <c r="Q138" s="589"/>
      <c r="R138" s="589"/>
    </row>
    <row r="139" customHeight="1" spans="7:18">
      <c r="G139" s="589"/>
      <c r="H139" s="589"/>
      <c r="I139" s="589"/>
      <c r="J139" s="589"/>
      <c r="K139" s="589"/>
      <c r="L139" s="589"/>
      <c r="M139" s="589"/>
      <c r="O139" s="589"/>
      <c r="P139" s="589"/>
      <c r="Q139" s="589"/>
      <c r="R139" s="589"/>
    </row>
    <row r="140" customHeight="1" spans="7:18">
      <c r="G140" s="589"/>
      <c r="H140" s="589"/>
      <c r="I140" s="589"/>
      <c r="J140" s="589"/>
      <c r="K140" s="589"/>
      <c r="L140" s="589"/>
      <c r="M140" s="589"/>
      <c r="O140" s="589"/>
      <c r="P140" s="589"/>
      <c r="Q140" s="589"/>
      <c r="R140" s="589"/>
    </row>
    <row r="141" customHeight="1" spans="7:18">
      <c r="G141" s="589"/>
      <c r="H141" s="589"/>
      <c r="I141" s="589"/>
      <c r="J141" s="589"/>
      <c r="K141" s="589"/>
      <c r="L141" s="589"/>
      <c r="M141" s="589"/>
      <c r="O141" s="589"/>
      <c r="P141" s="589"/>
      <c r="Q141" s="589"/>
      <c r="R141" s="589"/>
    </row>
    <row r="142" customHeight="1" spans="7:18">
      <c r="G142" s="589"/>
      <c r="H142" s="589"/>
      <c r="I142" s="589"/>
      <c r="J142" s="589"/>
      <c r="K142" s="589"/>
      <c r="L142" s="589"/>
      <c r="M142" s="589"/>
      <c r="O142" s="589"/>
      <c r="P142" s="589"/>
      <c r="Q142" s="589"/>
      <c r="R142" s="589"/>
    </row>
    <row r="143" customHeight="1" spans="7:18">
      <c r="G143" s="589"/>
      <c r="H143" s="589"/>
      <c r="I143" s="589"/>
      <c r="J143" s="589"/>
      <c r="K143" s="589"/>
      <c r="L143" s="589"/>
      <c r="M143" s="589"/>
      <c r="O143" s="589"/>
      <c r="P143" s="589"/>
      <c r="Q143" s="589"/>
      <c r="R143" s="589"/>
    </row>
    <row r="144" customHeight="1" spans="7:18">
      <c r="G144" s="589"/>
      <c r="H144" s="589"/>
      <c r="I144" s="589"/>
      <c r="J144" s="589"/>
      <c r="K144" s="589"/>
      <c r="L144" s="589"/>
      <c r="M144" s="589"/>
      <c r="O144" s="589"/>
      <c r="P144" s="589"/>
      <c r="Q144" s="589"/>
      <c r="R144" s="589"/>
    </row>
    <row r="145" customHeight="1" spans="7:18">
      <c r="G145" s="589"/>
      <c r="H145" s="589"/>
      <c r="I145" s="589"/>
      <c r="J145" s="589"/>
      <c r="K145" s="589"/>
      <c r="L145" s="589"/>
      <c r="M145" s="589"/>
      <c r="O145" s="589"/>
      <c r="P145" s="589"/>
      <c r="Q145" s="589"/>
      <c r="R145" s="589"/>
    </row>
    <row r="146" customHeight="1" spans="7:18">
      <c r="G146" s="589"/>
      <c r="H146" s="589"/>
      <c r="I146" s="589"/>
      <c r="J146" s="589"/>
      <c r="K146" s="589"/>
      <c r="L146" s="589"/>
      <c r="M146" s="589"/>
      <c r="O146" s="589"/>
      <c r="P146" s="589"/>
      <c r="Q146" s="589"/>
      <c r="R146" s="589"/>
    </row>
    <row r="147" customHeight="1" spans="7:18">
      <c r="G147" s="589"/>
      <c r="H147" s="589"/>
      <c r="I147" s="589"/>
      <c r="J147" s="589"/>
      <c r="K147" s="589"/>
      <c r="L147" s="589"/>
      <c r="M147" s="589"/>
      <c r="O147" s="589"/>
      <c r="P147" s="589"/>
      <c r="Q147" s="589"/>
      <c r="R147" s="589"/>
    </row>
    <row r="148" customHeight="1" spans="7:18">
      <c r="G148" s="589"/>
      <c r="H148" s="589"/>
      <c r="I148" s="589"/>
      <c r="J148" s="589"/>
      <c r="K148" s="589"/>
      <c r="L148" s="589"/>
      <c r="M148" s="589"/>
      <c r="O148" s="589"/>
      <c r="P148" s="589"/>
      <c r="Q148" s="589"/>
      <c r="R148" s="589"/>
    </row>
    <row r="149" customHeight="1" spans="7:18">
      <c r="G149" s="589"/>
      <c r="H149" s="589"/>
      <c r="I149" s="589"/>
      <c r="J149" s="589"/>
      <c r="K149" s="589"/>
      <c r="L149" s="589"/>
      <c r="M149" s="589"/>
      <c r="O149" s="589"/>
      <c r="P149" s="589"/>
      <c r="Q149" s="589"/>
      <c r="R149" s="589"/>
    </row>
    <row r="150" customHeight="1" spans="7:18">
      <c r="G150" s="589"/>
      <c r="H150" s="589"/>
      <c r="I150" s="589"/>
      <c r="J150" s="589"/>
      <c r="K150" s="589"/>
      <c r="L150" s="589"/>
      <c r="M150" s="589"/>
      <c r="O150" s="589"/>
      <c r="P150" s="589"/>
      <c r="Q150" s="589"/>
      <c r="R150" s="589"/>
    </row>
    <row r="151" customHeight="1" spans="7:18">
      <c r="G151" s="589"/>
      <c r="H151" s="589"/>
      <c r="I151" s="589"/>
      <c r="J151" s="589"/>
      <c r="K151" s="589"/>
      <c r="L151" s="589"/>
      <c r="M151" s="589"/>
      <c r="O151" s="589"/>
      <c r="P151" s="589"/>
      <c r="Q151" s="589"/>
      <c r="R151" s="589"/>
    </row>
    <row r="152" customHeight="1" spans="7:18">
      <c r="G152" s="589"/>
      <c r="H152" s="589"/>
      <c r="I152" s="589"/>
      <c r="J152" s="589"/>
      <c r="K152" s="589"/>
      <c r="L152" s="589"/>
      <c r="M152" s="589"/>
      <c r="O152" s="589"/>
      <c r="P152" s="589"/>
      <c r="Q152" s="589"/>
      <c r="R152" s="589"/>
    </row>
    <row r="153" customHeight="1" spans="7:18">
      <c r="G153" s="589"/>
      <c r="H153" s="589"/>
      <c r="I153" s="589"/>
      <c r="J153" s="589"/>
      <c r="K153" s="589"/>
      <c r="L153" s="589"/>
      <c r="M153" s="589"/>
      <c r="O153" s="589"/>
      <c r="P153" s="589"/>
      <c r="Q153" s="589"/>
      <c r="R153" s="589"/>
    </row>
    <row r="154" customHeight="1" spans="7:18">
      <c r="G154" s="589"/>
      <c r="H154" s="589"/>
      <c r="I154" s="589"/>
      <c r="J154" s="589"/>
      <c r="K154" s="589"/>
      <c r="L154" s="589"/>
      <c r="M154" s="589"/>
      <c r="O154" s="589"/>
      <c r="P154" s="589"/>
      <c r="Q154" s="589"/>
      <c r="R154" s="589"/>
    </row>
    <row r="155" customHeight="1" spans="7:18">
      <c r="G155" s="589"/>
      <c r="H155" s="589"/>
      <c r="I155" s="589"/>
      <c r="J155" s="589"/>
      <c r="K155" s="589"/>
      <c r="L155" s="589"/>
      <c r="M155" s="589"/>
      <c r="O155" s="589"/>
      <c r="P155" s="589"/>
      <c r="Q155" s="589"/>
      <c r="R155" s="589"/>
    </row>
    <row r="156" customHeight="1" spans="7:18">
      <c r="G156" s="589"/>
      <c r="H156" s="589"/>
      <c r="I156" s="589"/>
      <c r="J156" s="589"/>
      <c r="K156" s="589"/>
      <c r="L156" s="589"/>
      <c r="M156" s="589"/>
      <c r="O156" s="589"/>
      <c r="P156" s="589"/>
      <c r="Q156" s="589"/>
      <c r="R156" s="589"/>
    </row>
    <row r="157" customHeight="1" spans="7:18">
      <c r="G157" s="589"/>
      <c r="H157" s="589"/>
      <c r="I157" s="589"/>
      <c r="J157" s="589"/>
      <c r="K157" s="589"/>
      <c r="L157" s="589"/>
      <c r="M157" s="589"/>
      <c r="O157" s="589"/>
      <c r="P157" s="589"/>
      <c r="Q157" s="589"/>
      <c r="R157" s="589"/>
    </row>
    <row r="158" customHeight="1" spans="7:18">
      <c r="G158" s="589"/>
      <c r="H158" s="589"/>
      <c r="I158" s="589"/>
      <c r="J158" s="589"/>
      <c r="K158" s="589"/>
      <c r="L158" s="589"/>
      <c r="M158" s="589"/>
      <c r="O158" s="589"/>
      <c r="P158" s="589"/>
      <c r="Q158" s="589"/>
      <c r="R158" s="589"/>
    </row>
    <row r="159" customHeight="1" spans="7:18">
      <c r="G159" s="589"/>
      <c r="H159" s="589"/>
      <c r="I159" s="589"/>
      <c r="J159" s="589"/>
      <c r="K159" s="589"/>
      <c r="L159" s="589"/>
      <c r="M159" s="589"/>
      <c r="O159" s="589"/>
      <c r="P159" s="589"/>
      <c r="Q159" s="589"/>
      <c r="R159" s="589"/>
    </row>
    <row r="160" customHeight="1" spans="7:18">
      <c r="G160" s="589"/>
      <c r="H160" s="589"/>
      <c r="I160" s="589"/>
      <c r="J160" s="589"/>
      <c r="K160" s="589"/>
      <c r="L160" s="589"/>
      <c r="M160" s="589"/>
      <c r="O160" s="589"/>
      <c r="P160" s="589"/>
      <c r="Q160" s="589"/>
      <c r="R160" s="589"/>
    </row>
    <row r="161" customHeight="1" spans="7:18">
      <c r="G161" s="589"/>
      <c r="H161" s="589"/>
      <c r="I161" s="589"/>
      <c r="J161" s="589"/>
      <c r="K161" s="589"/>
      <c r="L161" s="589"/>
      <c r="M161" s="589"/>
      <c r="O161" s="589"/>
      <c r="P161" s="589"/>
      <c r="Q161" s="589"/>
      <c r="R161" s="589"/>
    </row>
    <row r="162" customHeight="1" spans="7:18">
      <c r="G162" s="589"/>
      <c r="H162" s="589"/>
      <c r="I162" s="589"/>
      <c r="J162" s="589"/>
      <c r="K162" s="589"/>
      <c r="L162" s="589"/>
      <c r="M162" s="589"/>
      <c r="O162" s="589"/>
      <c r="P162" s="589"/>
      <c r="Q162" s="589"/>
      <c r="R162" s="589"/>
    </row>
    <row r="163" customHeight="1" spans="7:18">
      <c r="G163" s="589"/>
      <c r="H163" s="589"/>
      <c r="I163" s="589"/>
      <c r="J163" s="589"/>
      <c r="K163" s="589"/>
      <c r="L163" s="589"/>
      <c r="M163" s="589"/>
      <c r="O163" s="589"/>
      <c r="P163" s="589"/>
      <c r="Q163" s="589"/>
      <c r="R163" s="589"/>
    </row>
    <row r="164" customHeight="1" spans="7:18">
      <c r="G164" s="589"/>
      <c r="H164" s="589"/>
      <c r="I164" s="589"/>
      <c r="J164" s="589"/>
      <c r="K164" s="589"/>
      <c r="L164" s="589"/>
      <c r="M164" s="589"/>
      <c r="O164" s="589"/>
      <c r="P164" s="589"/>
      <c r="Q164" s="589"/>
      <c r="R164" s="589"/>
    </row>
    <row r="165" customHeight="1" spans="7:18">
      <c r="G165" s="589"/>
      <c r="H165" s="589"/>
      <c r="I165" s="589"/>
      <c r="J165" s="589"/>
      <c r="K165" s="589"/>
      <c r="L165" s="589"/>
      <c r="M165" s="589"/>
      <c r="O165" s="589"/>
      <c r="P165" s="589"/>
      <c r="Q165" s="589"/>
      <c r="R165" s="589"/>
    </row>
    <row r="166" customHeight="1" spans="7:18">
      <c r="G166" s="589"/>
      <c r="H166" s="589"/>
      <c r="I166" s="589"/>
      <c r="J166" s="589"/>
      <c r="K166" s="589"/>
      <c r="L166" s="589"/>
      <c r="M166" s="589"/>
      <c r="O166" s="589"/>
      <c r="P166" s="589"/>
      <c r="Q166" s="589"/>
      <c r="R166" s="589"/>
    </row>
    <row r="167" customHeight="1" spans="7:18">
      <c r="G167" s="589"/>
      <c r="H167" s="589"/>
      <c r="I167" s="589"/>
      <c r="J167" s="589"/>
      <c r="K167" s="589"/>
      <c r="L167" s="589"/>
      <c r="M167" s="589"/>
      <c r="O167" s="589"/>
      <c r="P167" s="589"/>
      <c r="Q167" s="589"/>
      <c r="R167" s="589"/>
    </row>
    <row r="168" customHeight="1" spans="7:18">
      <c r="G168" s="589"/>
      <c r="H168" s="589"/>
      <c r="I168" s="589"/>
      <c r="J168" s="589"/>
      <c r="K168" s="589"/>
      <c r="L168" s="589"/>
      <c r="M168" s="589"/>
      <c r="O168" s="589"/>
      <c r="P168" s="589"/>
      <c r="Q168" s="589"/>
      <c r="R168" s="589"/>
    </row>
    <row r="169" customHeight="1" spans="7:18">
      <c r="G169" s="589"/>
      <c r="H169" s="589"/>
      <c r="I169" s="589"/>
      <c r="J169" s="589"/>
      <c r="K169" s="589"/>
      <c r="L169" s="589"/>
      <c r="M169" s="589"/>
      <c r="O169" s="589"/>
      <c r="P169" s="589"/>
      <c r="Q169" s="589"/>
      <c r="R169" s="589"/>
    </row>
    <row r="170" customHeight="1" spans="7:18">
      <c r="G170" s="589"/>
      <c r="H170" s="589"/>
      <c r="I170" s="589"/>
      <c r="J170" s="589"/>
      <c r="K170" s="589"/>
      <c r="L170" s="589"/>
      <c r="M170" s="589"/>
      <c r="O170" s="589"/>
      <c r="P170" s="589"/>
      <c r="Q170" s="589"/>
      <c r="R170" s="589"/>
    </row>
    <row r="171" customHeight="1" spans="7:18">
      <c r="G171" s="589"/>
      <c r="H171" s="589"/>
      <c r="I171" s="589"/>
      <c r="J171" s="589"/>
      <c r="K171" s="589"/>
      <c r="L171" s="589"/>
      <c r="M171" s="589"/>
      <c r="O171" s="589"/>
      <c r="P171" s="589"/>
      <c r="Q171" s="589"/>
      <c r="R171" s="589"/>
    </row>
    <row r="172" customHeight="1" spans="7:18">
      <c r="G172" s="589"/>
      <c r="H172" s="589"/>
      <c r="I172" s="589"/>
      <c r="J172" s="589"/>
      <c r="K172" s="589"/>
      <c r="L172" s="589"/>
      <c r="M172" s="589"/>
      <c r="O172" s="589"/>
      <c r="P172" s="589"/>
      <c r="Q172" s="589"/>
      <c r="R172" s="589"/>
    </row>
    <row r="173" customHeight="1" spans="7:18">
      <c r="G173" s="589"/>
      <c r="H173" s="589"/>
      <c r="I173" s="589"/>
      <c r="J173" s="589"/>
      <c r="K173" s="589"/>
      <c r="L173" s="589"/>
      <c r="M173" s="589"/>
      <c r="O173" s="589"/>
      <c r="P173" s="589"/>
      <c r="Q173" s="589"/>
      <c r="R173" s="589"/>
    </row>
    <row r="174" customHeight="1" spans="7:18">
      <c r="G174" s="589"/>
      <c r="H174" s="589"/>
      <c r="I174" s="589"/>
      <c r="J174" s="589"/>
      <c r="K174" s="589"/>
      <c r="L174" s="589"/>
      <c r="M174" s="589"/>
      <c r="O174" s="589"/>
      <c r="P174" s="589"/>
      <c r="Q174" s="589"/>
      <c r="R174" s="589"/>
    </row>
    <row r="175" customHeight="1" spans="7:18">
      <c r="G175" s="589"/>
      <c r="H175" s="589"/>
      <c r="I175" s="589"/>
      <c r="J175" s="589"/>
      <c r="K175" s="589"/>
      <c r="L175" s="589"/>
      <c r="M175" s="589"/>
      <c r="O175" s="589"/>
      <c r="P175" s="589"/>
      <c r="Q175" s="589"/>
      <c r="R175" s="589"/>
    </row>
    <row r="176" customHeight="1" spans="7:18">
      <c r="G176" s="589"/>
      <c r="H176" s="589"/>
      <c r="I176" s="589"/>
      <c r="J176" s="589"/>
      <c r="K176" s="589"/>
      <c r="L176" s="589"/>
      <c r="M176" s="589"/>
      <c r="O176" s="589"/>
      <c r="P176" s="589"/>
      <c r="Q176" s="589"/>
      <c r="R176" s="589"/>
    </row>
    <row r="177" customHeight="1" spans="7:18">
      <c r="G177" s="589"/>
      <c r="H177" s="589"/>
      <c r="I177" s="589"/>
      <c r="J177" s="589"/>
      <c r="K177" s="589"/>
      <c r="L177" s="589"/>
      <c r="M177" s="589"/>
      <c r="O177" s="589"/>
      <c r="P177" s="589"/>
      <c r="Q177" s="589"/>
      <c r="R177" s="589"/>
    </row>
    <row r="178" customHeight="1" spans="7:18">
      <c r="G178" s="589"/>
      <c r="H178" s="589"/>
      <c r="I178" s="589"/>
      <c r="J178" s="589"/>
      <c r="K178" s="589"/>
      <c r="L178" s="589"/>
      <c r="M178" s="589"/>
      <c r="O178" s="589"/>
      <c r="P178" s="589"/>
      <c r="Q178" s="589"/>
      <c r="R178" s="589"/>
    </row>
    <row r="179" customHeight="1" spans="7:18">
      <c r="G179" s="589"/>
      <c r="H179" s="589"/>
      <c r="I179" s="589"/>
      <c r="J179" s="589"/>
      <c r="K179" s="589"/>
      <c r="L179" s="589"/>
      <c r="M179" s="589"/>
      <c r="O179" s="589"/>
      <c r="P179" s="589"/>
      <c r="Q179" s="589"/>
      <c r="R179" s="589"/>
    </row>
    <row r="180" customHeight="1" spans="7:18">
      <c r="G180" s="589"/>
      <c r="H180" s="589"/>
      <c r="I180" s="589"/>
      <c r="J180" s="589"/>
      <c r="K180" s="589"/>
      <c r="L180" s="589"/>
      <c r="M180" s="589"/>
      <c r="O180" s="589"/>
      <c r="P180" s="589"/>
      <c r="Q180" s="589"/>
      <c r="R180" s="589"/>
    </row>
    <row r="181" customHeight="1" spans="7:18">
      <c r="G181" s="589"/>
      <c r="H181" s="589"/>
      <c r="I181" s="589"/>
      <c r="J181" s="589"/>
      <c r="K181" s="589"/>
      <c r="L181" s="589"/>
      <c r="M181" s="589"/>
      <c r="O181" s="589"/>
      <c r="P181" s="589"/>
      <c r="Q181" s="589"/>
      <c r="R181" s="589"/>
    </row>
    <row r="182" customHeight="1" spans="7:18">
      <c r="G182" s="589"/>
      <c r="H182" s="589"/>
      <c r="I182" s="589"/>
      <c r="J182" s="589"/>
      <c r="K182" s="589"/>
      <c r="L182" s="589"/>
      <c r="M182" s="589"/>
      <c r="O182" s="589"/>
      <c r="P182" s="589"/>
      <c r="Q182" s="589"/>
      <c r="R182" s="589"/>
    </row>
    <row r="183" customHeight="1" spans="7:18">
      <c r="G183" s="589"/>
      <c r="H183" s="589"/>
      <c r="I183" s="589"/>
      <c r="J183" s="589"/>
      <c r="K183" s="589"/>
      <c r="L183" s="589"/>
      <c r="M183" s="589"/>
      <c r="O183" s="589"/>
      <c r="P183" s="589"/>
      <c r="Q183" s="589"/>
      <c r="R183" s="589"/>
    </row>
    <row r="184" customHeight="1" spans="7:18">
      <c r="G184" s="589"/>
      <c r="H184" s="589"/>
      <c r="I184" s="589"/>
      <c r="J184" s="589"/>
      <c r="K184" s="589"/>
      <c r="L184" s="589"/>
      <c r="M184" s="589"/>
      <c r="O184" s="589"/>
      <c r="P184" s="589"/>
      <c r="Q184" s="589"/>
      <c r="R184" s="589"/>
    </row>
    <row r="185" customHeight="1" spans="7:18">
      <c r="G185" s="589"/>
      <c r="H185" s="589"/>
      <c r="I185" s="589"/>
      <c r="J185" s="589"/>
      <c r="K185" s="589"/>
      <c r="L185" s="589"/>
      <c r="M185" s="589"/>
      <c r="O185" s="589"/>
      <c r="P185" s="589"/>
      <c r="Q185" s="589"/>
      <c r="R185" s="589"/>
    </row>
    <row r="186" customHeight="1" spans="7:18">
      <c r="G186" s="589"/>
      <c r="H186" s="589"/>
      <c r="I186" s="589"/>
      <c r="J186" s="589"/>
      <c r="K186" s="589"/>
      <c r="L186" s="589"/>
      <c r="M186" s="589"/>
      <c r="O186" s="589"/>
      <c r="P186" s="589"/>
      <c r="Q186" s="589"/>
      <c r="R186" s="589"/>
    </row>
    <row r="187" customHeight="1" spans="7:18">
      <c r="G187" s="589"/>
      <c r="H187" s="589"/>
      <c r="I187" s="589"/>
      <c r="J187" s="589"/>
      <c r="K187" s="589"/>
      <c r="L187" s="589"/>
      <c r="M187" s="589"/>
      <c r="O187" s="589"/>
      <c r="P187" s="589"/>
      <c r="Q187" s="589"/>
      <c r="R187" s="589"/>
    </row>
    <row r="188" customHeight="1" spans="7:18">
      <c r="G188" s="589"/>
      <c r="H188" s="589"/>
      <c r="I188" s="589"/>
      <c r="J188" s="589"/>
      <c r="K188" s="589"/>
      <c r="L188" s="589"/>
      <c r="M188" s="589"/>
      <c r="O188" s="589"/>
      <c r="P188" s="589"/>
      <c r="Q188" s="589"/>
      <c r="R188" s="589"/>
    </row>
    <row r="189" customHeight="1" spans="7:18">
      <c r="G189" s="589"/>
      <c r="H189" s="589"/>
      <c r="I189" s="589"/>
      <c r="J189" s="589"/>
      <c r="K189" s="589"/>
      <c r="L189" s="589"/>
      <c r="M189" s="589"/>
      <c r="O189" s="589"/>
      <c r="P189" s="589"/>
      <c r="Q189" s="589"/>
      <c r="R189" s="589"/>
    </row>
    <row r="190" customHeight="1" spans="7:18">
      <c r="G190" s="589"/>
      <c r="H190" s="589"/>
      <c r="I190" s="589"/>
      <c r="J190" s="589"/>
      <c r="K190" s="589"/>
      <c r="L190" s="589"/>
      <c r="M190" s="589"/>
      <c r="O190" s="589"/>
      <c r="P190" s="589"/>
      <c r="Q190" s="589"/>
      <c r="R190" s="589"/>
    </row>
    <row r="191" customHeight="1" spans="7:18">
      <c r="G191" s="589"/>
      <c r="H191" s="589"/>
      <c r="I191" s="589"/>
      <c r="J191" s="589"/>
      <c r="K191" s="589"/>
      <c r="L191" s="589"/>
      <c r="M191" s="589"/>
      <c r="O191" s="589"/>
      <c r="P191" s="589"/>
      <c r="Q191" s="589"/>
      <c r="R191" s="589"/>
    </row>
    <row r="192" customHeight="1" spans="7:18">
      <c r="G192" s="589"/>
      <c r="H192" s="589"/>
      <c r="I192" s="589"/>
      <c r="J192" s="589"/>
      <c r="K192" s="589"/>
      <c r="L192" s="589"/>
      <c r="M192" s="589"/>
      <c r="O192" s="589"/>
      <c r="P192" s="589"/>
      <c r="Q192" s="589"/>
      <c r="R192" s="589"/>
    </row>
    <row r="193" customHeight="1" spans="7:18">
      <c r="G193" s="589"/>
      <c r="H193" s="589"/>
      <c r="I193" s="589"/>
      <c r="J193" s="589"/>
      <c r="K193" s="589"/>
      <c r="L193" s="589"/>
      <c r="M193" s="589"/>
      <c r="O193" s="589"/>
      <c r="P193" s="589"/>
      <c r="Q193" s="589"/>
      <c r="R193" s="589"/>
    </row>
    <row r="194" customHeight="1" spans="7:18">
      <c r="G194" s="589"/>
      <c r="H194" s="589"/>
      <c r="I194" s="589"/>
      <c r="J194" s="589"/>
      <c r="K194" s="589"/>
      <c r="L194" s="589"/>
      <c r="M194" s="589"/>
      <c r="O194" s="589"/>
      <c r="P194" s="589"/>
      <c r="Q194" s="589"/>
      <c r="R194" s="589"/>
    </row>
    <row r="195" customHeight="1" spans="7:18">
      <c r="G195" s="589"/>
      <c r="H195" s="589"/>
      <c r="I195" s="589"/>
      <c r="J195" s="589"/>
      <c r="K195" s="589"/>
      <c r="L195" s="589"/>
      <c r="M195" s="589"/>
      <c r="O195" s="589"/>
      <c r="P195" s="589"/>
      <c r="Q195" s="589"/>
      <c r="R195" s="589"/>
    </row>
    <row r="196" customHeight="1" spans="7:18">
      <c r="G196" s="589"/>
      <c r="H196" s="589"/>
      <c r="I196" s="589"/>
      <c r="J196" s="589"/>
      <c r="K196" s="589"/>
      <c r="L196" s="589"/>
      <c r="M196" s="589"/>
      <c r="O196" s="589"/>
      <c r="P196" s="589"/>
      <c r="Q196" s="589"/>
      <c r="R196" s="589"/>
    </row>
    <row r="197" customHeight="1" spans="7:18">
      <c r="G197" s="589"/>
      <c r="H197" s="589"/>
      <c r="I197" s="589"/>
      <c r="J197" s="589"/>
      <c r="K197" s="589"/>
      <c r="L197" s="589"/>
      <c r="M197" s="589"/>
      <c r="O197" s="589"/>
      <c r="P197" s="589"/>
      <c r="Q197" s="589"/>
      <c r="R197" s="589"/>
    </row>
    <row r="198" customHeight="1" spans="7:18">
      <c r="G198" s="589"/>
      <c r="H198" s="589"/>
      <c r="I198" s="589"/>
      <c r="J198" s="589"/>
      <c r="K198" s="589"/>
      <c r="L198" s="589"/>
      <c r="M198" s="589"/>
      <c r="O198" s="589"/>
      <c r="P198" s="589"/>
      <c r="Q198" s="589"/>
      <c r="R198" s="589"/>
    </row>
    <row r="199" customHeight="1" spans="7:18">
      <c r="G199" s="589"/>
      <c r="H199" s="589"/>
      <c r="I199" s="589"/>
      <c r="J199" s="589"/>
      <c r="K199" s="589"/>
      <c r="L199" s="589"/>
      <c r="M199" s="589"/>
      <c r="O199" s="589"/>
      <c r="P199" s="589"/>
      <c r="Q199" s="589"/>
      <c r="R199" s="589"/>
    </row>
    <row r="200" customHeight="1" spans="7:18">
      <c r="G200" s="589"/>
      <c r="H200" s="589"/>
      <c r="I200" s="589"/>
      <c r="J200" s="589"/>
      <c r="K200" s="589"/>
      <c r="L200" s="589"/>
      <c r="M200" s="589"/>
      <c r="O200" s="589"/>
      <c r="P200" s="589"/>
      <c r="Q200" s="589"/>
      <c r="R200" s="589"/>
    </row>
    <row r="201" customHeight="1" spans="7:18">
      <c r="G201" s="589"/>
      <c r="H201" s="589"/>
      <c r="I201" s="589"/>
      <c r="J201" s="589"/>
      <c r="K201" s="589"/>
      <c r="L201" s="589"/>
      <c r="M201" s="589"/>
      <c r="O201" s="589"/>
      <c r="P201" s="589"/>
      <c r="Q201" s="589"/>
      <c r="R201" s="589"/>
    </row>
    <row r="202" customHeight="1" spans="7:18">
      <c r="G202" s="589"/>
      <c r="H202" s="589"/>
      <c r="I202" s="589"/>
      <c r="J202" s="589"/>
      <c r="K202" s="589"/>
      <c r="L202" s="589"/>
      <c r="M202" s="589"/>
      <c r="O202" s="589"/>
      <c r="P202" s="589"/>
      <c r="Q202" s="589"/>
      <c r="R202" s="589"/>
    </row>
    <row r="203" customHeight="1" spans="7:18">
      <c r="G203" s="589"/>
      <c r="H203" s="589"/>
      <c r="I203" s="589"/>
      <c r="J203" s="589"/>
      <c r="K203" s="589"/>
      <c r="L203" s="589"/>
      <c r="M203" s="589"/>
      <c r="O203" s="589"/>
      <c r="P203" s="589"/>
      <c r="Q203" s="589"/>
      <c r="R203" s="589"/>
    </row>
    <row r="204" customHeight="1" spans="7:18">
      <c r="G204" s="589"/>
      <c r="H204" s="589"/>
      <c r="I204" s="589"/>
      <c r="J204" s="589"/>
      <c r="K204" s="589"/>
      <c r="L204" s="589"/>
      <c r="M204" s="589"/>
      <c r="O204" s="589"/>
      <c r="P204" s="589"/>
      <c r="Q204" s="589"/>
      <c r="R204" s="589"/>
    </row>
    <row r="205" customHeight="1" spans="7:18">
      <c r="G205" s="589"/>
      <c r="H205" s="589"/>
      <c r="I205" s="589"/>
      <c r="J205" s="589"/>
      <c r="K205" s="589"/>
      <c r="L205" s="589"/>
      <c r="M205" s="589"/>
      <c r="O205" s="589"/>
      <c r="P205" s="589"/>
      <c r="Q205" s="589"/>
      <c r="R205" s="589"/>
    </row>
    <row r="206" customHeight="1" spans="7:18">
      <c r="G206" s="589"/>
      <c r="H206" s="589"/>
      <c r="I206" s="589"/>
      <c r="J206" s="589"/>
      <c r="K206" s="589"/>
      <c r="L206" s="589"/>
      <c r="M206" s="589"/>
      <c r="O206" s="589"/>
      <c r="P206" s="589"/>
      <c r="Q206" s="589"/>
      <c r="R206" s="589"/>
    </row>
    <row r="207" customHeight="1" spans="7:18">
      <c r="G207" s="589"/>
      <c r="H207" s="589"/>
      <c r="I207" s="589"/>
      <c r="J207" s="589"/>
      <c r="K207" s="589"/>
      <c r="L207" s="589"/>
      <c r="M207" s="589"/>
      <c r="O207" s="589"/>
      <c r="P207" s="589"/>
      <c r="Q207" s="589"/>
      <c r="R207" s="589"/>
    </row>
    <row r="208" customHeight="1" spans="7:18">
      <c r="G208" s="589"/>
      <c r="H208" s="589"/>
      <c r="I208" s="589"/>
      <c r="J208" s="589"/>
      <c r="K208" s="589"/>
      <c r="L208" s="589"/>
      <c r="M208" s="589"/>
      <c r="O208" s="589"/>
      <c r="P208" s="589"/>
      <c r="Q208" s="589"/>
      <c r="R208" s="589"/>
    </row>
    <row r="209" customHeight="1" spans="7:18">
      <c r="G209" s="589"/>
      <c r="H209" s="589"/>
      <c r="I209" s="589"/>
      <c r="J209" s="589"/>
      <c r="K209" s="589"/>
      <c r="L209" s="589"/>
      <c r="M209" s="589"/>
      <c r="O209" s="589"/>
      <c r="P209" s="589"/>
      <c r="Q209" s="589"/>
      <c r="R209" s="589"/>
    </row>
    <row r="210" customHeight="1" spans="7:18">
      <c r="G210" s="589"/>
      <c r="H210" s="589"/>
      <c r="I210" s="589"/>
      <c r="J210" s="589"/>
      <c r="K210" s="589"/>
      <c r="L210" s="589"/>
      <c r="M210" s="589"/>
      <c r="O210" s="589"/>
      <c r="P210" s="589"/>
      <c r="Q210" s="589"/>
      <c r="R210" s="589"/>
    </row>
    <row r="211" customHeight="1" spans="7:18">
      <c r="G211" s="589"/>
      <c r="H211" s="589"/>
      <c r="I211" s="589"/>
      <c r="J211" s="589"/>
      <c r="K211" s="589"/>
      <c r="L211" s="589"/>
      <c r="M211" s="589"/>
      <c r="O211" s="589"/>
      <c r="P211" s="589"/>
      <c r="Q211" s="589"/>
      <c r="R211" s="589"/>
    </row>
    <row r="212" customHeight="1" spans="7:18">
      <c r="G212" s="589"/>
      <c r="H212" s="589"/>
      <c r="I212" s="589"/>
      <c r="J212" s="589"/>
      <c r="K212" s="589"/>
      <c r="L212" s="589"/>
      <c r="M212" s="589"/>
      <c r="O212" s="589"/>
      <c r="P212" s="589"/>
      <c r="Q212" s="589"/>
      <c r="R212" s="589"/>
    </row>
    <row r="213" customHeight="1" spans="7:18">
      <c r="G213" s="589"/>
      <c r="H213" s="589"/>
      <c r="I213" s="589"/>
      <c r="J213" s="589"/>
      <c r="K213" s="589"/>
      <c r="L213" s="589"/>
      <c r="M213" s="589"/>
      <c r="O213" s="589"/>
      <c r="P213" s="589"/>
      <c r="Q213" s="589"/>
      <c r="R213" s="589"/>
    </row>
    <row r="214" customHeight="1" spans="7:18">
      <c r="G214" s="589"/>
      <c r="H214" s="589"/>
      <c r="I214" s="589"/>
      <c r="J214" s="589"/>
      <c r="K214" s="589"/>
      <c r="L214" s="589"/>
      <c r="M214" s="589"/>
      <c r="O214" s="589"/>
      <c r="P214" s="589"/>
      <c r="Q214" s="589"/>
      <c r="R214" s="589"/>
    </row>
    <row r="215" customHeight="1" spans="7:18">
      <c r="G215" s="589"/>
      <c r="H215" s="589"/>
      <c r="I215" s="589"/>
      <c r="J215" s="589"/>
      <c r="K215" s="589"/>
      <c r="L215" s="589"/>
      <c r="M215" s="589"/>
      <c r="O215" s="589"/>
      <c r="P215" s="589"/>
      <c r="Q215" s="589"/>
      <c r="R215" s="589"/>
    </row>
    <row r="216" customHeight="1" spans="7:18">
      <c r="G216" s="589"/>
      <c r="H216" s="589"/>
      <c r="I216" s="589"/>
      <c r="J216" s="589"/>
      <c r="K216" s="589"/>
      <c r="L216" s="589"/>
      <c r="M216" s="589"/>
      <c r="O216" s="589"/>
      <c r="P216" s="589"/>
      <c r="Q216" s="589"/>
      <c r="R216" s="589"/>
    </row>
    <row r="217" customHeight="1" spans="7:18">
      <c r="G217" s="589"/>
      <c r="H217" s="589"/>
      <c r="I217" s="589"/>
      <c r="J217" s="589"/>
      <c r="K217" s="589"/>
      <c r="L217" s="589"/>
      <c r="M217" s="589"/>
      <c r="O217" s="589"/>
      <c r="P217" s="589"/>
      <c r="Q217" s="589"/>
      <c r="R217" s="589"/>
    </row>
    <row r="218" customHeight="1" spans="7:18">
      <c r="G218" s="589"/>
      <c r="H218" s="589"/>
      <c r="I218" s="589"/>
      <c r="J218" s="589"/>
      <c r="K218" s="589"/>
      <c r="L218" s="589"/>
      <c r="M218" s="589"/>
      <c r="O218" s="589"/>
      <c r="P218" s="589"/>
      <c r="Q218" s="589"/>
      <c r="R218" s="589"/>
    </row>
    <row r="219" customHeight="1" spans="7:18">
      <c r="G219" s="589"/>
      <c r="H219" s="589"/>
      <c r="I219" s="589"/>
      <c r="J219" s="589"/>
      <c r="K219" s="589"/>
      <c r="L219" s="589"/>
      <c r="M219" s="589"/>
      <c r="O219" s="589"/>
      <c r="P219" s="589"/>
      <c r="Q219" s="589"/>
      <c r="R219" s="589"/>
    </row>
    <row r="220" customHeight="1" spans="7:18">
      <c r="G220" s="589"/>
      <c r="H220" s="589"/>
      <c r="I220" s="589"/>
      <c r="J220" s="589"/>
      <c r="K220" s="589"/>
      <c r="L220" s="589"/>
      <c r="M220" s="589"/>
      <c r="O220" s="589"/>
      <c r="P220" s="589"/>
      <c r="Q220" s="589"/>
      <c r="R220" s="589"/>
    </row>
    <row r="221" customHeight="1" spans="7:18">
      <c r="G221" s="589"/>
      <c r="H221" s="589"/>
      <c r="I221" s="589"/>
      <c r="J221" s="589"/>
      <c r="K221" s="589"/>
      <c r="L221" s="589"/>
      <c r="M221" s="589"/>
      <c r="O221" s="589"/>
      <c r="P221" s="589"/>
      <c r="Q221" s="589"/>
      <c r="R221" s="589"/>
    </row>
    <row r="222" customHeight="1" spans="7:18">
      <c r="G222" s="589"/>
      <c r="H222" s="589"/>
      <c r="I222" s="589"/>
      <c r="J222" s="589"/>
      <c r="K222" s="589"/>
      <c r="L222" s="589"/>
      <c r="M222" s="589"/>
      <c r="O222" s="589"/>
      <c r="P222" s="589"/>
      <c r="Q222" s="589"/>
      <c r="R222" s="589"/>
    </row>
    <row r="223" customHeight="1" spans="7:18">
      <c r="G223" s="589"/>
      <c r="H223" s="589"/>
      <c r="I223" s="589"/>
      <c r="J223" s="589"/>
      <c r="K223" s="589"/>
      <c r="L223" s="589"/>
      <c r="M223" s="589"/>
      <c r="O223" s="589"/>
      <c r="P223" s="589"/>
      <c r="Q223" s="589"/>
      <c r="R223" s="589"/>
    </row>
    <row r="224" customHeight="1" spans="7:18">
      <c r="G224" s="589"/>
      <c r="H224" s="589"/>
      <c r="I224" s="589"/>
      <c r="J224" s="589"/>
      <c r="K224" s="589"/>
      <c r="L224" s="589"/>
      <c r="M224" s="589"/>
      <c r="O224" s="589"/>
      <c r="P224" s="589"/>
      <c r="Q224" s="589"/>
      <c r="R224" s="589"/>
    </row>
    <row r="225" customHeight="1" spans="7:18">
      <c r="G225" s="589"/>
      <c r="H225" s="589"/>
      <c r="I225" s="589"/>
      <c r="J225" s="589"/>
      <c r="K225" s="589"/>
      <c r="L225" s="589"/>
      <c r="M225" s="589"/>
      <c r="O225" s="589"/>
      <c r="P225" s="589"/>
      <c r="Q225" s="589"/>
      <c r="R225" s="589"/>
    </row>
    <row r="226" customHeight="1" spans="7:18">
      <c r="G226" s="589"/>
      <c r="H226" s="589"/>
      <c r="I226" s="589"/>
      <c r="J226" s="589"/>
      <c r="K226" s="589"/>
      <c r="L226" s="589"/>
      <c r="M226" s="589"/>
      <c r="O226" s="589"/>
      <c r="P226" s="589"/>
      <c r="Q226" s="589"/>
      <c r="R226" s="589"/>
    </row>
    <row r="227" customHeight="1" spans="7:18">
      <c r="G227" s="589"/>
      <c r="H227" s="589"/>
      <c r="I227" s="589"/>
      <c r="J227" s="589"/>
      <c r="K227" s="589"/>
      <c r="L227" s="589"/>
      <c r="M227" s="589"/>
      <c r="O227" s="589"/>
      <c r="P227" s="589"/>
      <c r="Q227" s="589"/>
      <c r="R227" s="589"/>
    </row>
    <row r="228" customHeight="1" spans="7:18">
      <c r="G228" s="589"/>
      <c r="H228" s="589"/>
      <c r="I228" s="589"/>
      <c r="J228" s="589"/>
      <c r="K228" s="589"/>
      <c r="L228" s="589"/>
      <c r="M228" s="589"/>
      <c r="O228" s="589"/>
      <c r="P228" s="589"/>
      <c r="Q228" s="589"/>
      <c r="R228" s="589"/>
    </row>
    <row r="229" customHeight="1" spans="7:18">
      <c r="G229" s="589"/>
      <c r="H229" s="589"/>
      <c r="I229" s="589"/>
      <c r="J229" s="589"/>
      <c r="K229" s="589"/>
      <c r="L229" s="589"/>
      <c r="M229" s="589"/>
      <c r="O229" s="589"/>
      <c r="P229" s="589"/>
      <c r="Q229" s="589"/>
      <c r="R229" s="589"/>
    </row>
    <row r="230" customHeight="1" spans="7:18">
      <c r="G230" s="589"/>
      <c r="H230" s="589"/>
      <c r="I230" s="589"/>
      <c r="J230" s="589"/>
      <c r="K230" s="589"/>
      <c r="L230" s="589"/>
      <c r="M230" s="589"/>
      <c r="O230" s="589"/>
      <c r="P230" s="589"/>
      <c r="Q230" s="589"/>
      <c r="R230" s="589"/>
    </row>
    <row r="231" customHeight="1" spans="7:18">
      <c r="G231" s="589"/>
      <c r="H231" s="589"/>
      <c r="I231" s="589"/>
      <c r="J231" s="589"/>
      <c r="K231" s="589"/>
      <c r="L231" s="589"/>
      <c r="M231" s="589"/>
      <c r="O231" s="589"/>
      <c r="P231" s="589"/>
      <c r="Q231" s="589"/>
      <c r="R231" s="589"/>
    </row>
    <row r="232" customHeight="1" spans="7:18">
      <c r="G232" s="589"/>
      <c r="H232" s="589"/>
      <c r="I232" s="589"/>
      <c r="J232" s="589"/>
      <c r="K232" s="589"/>
      <c r="L232" s="589"/>
      <c r="M232" s="589"/>
      <c r="O232" s="589"/>
      <c r="P232" s="589"/>
      <c r="Q232" s="589"/>
      <c r="R232" s="589"/>
    </row>
    <row r="233" customHeight="1" spans="7:18">
      <c r="G233" s="589"/>
      <c r="H233" s="589"/>
      <c r="I233" s="589"/>
      <c r="J233" s="589"/>
      <c r="K233" s="589"/>
      <c r="L233" s="589"/>
      <c r="M233" s="589"/>
      <c r="O233" s="589"/>
      <c r="P233" s="589"/>
      <c r="Q233" s="589"/>
      <c r="R233" s="589"/>
    </row>
    <row r="234" customHeight="1" spans="7:18">
      <c r="G234" s="589"/>
      <c r="H234" s="589"/>
      <c r="I234" s="589"/>
      <c r="J234" s="589"/>
      <c r="K234" s="589"/>
      <c r="L234" s="589"/>
      <c r="M234" s="589"/>
      <c r="O234" s="589"/>
      <c r="P234" s="589"/>
      <c r="Q234" s="589"/>
      <c r="R234" s="589"/>
    </row>
    <row r="235" customHeight="1" spans="7:18">
      <c r="G235" s="589"/>
      <c r="H235" s="589"/>
      <c r="I235" s="589"/>
      <c r="J235" s="589"/>
      <c r="K235" s="589"/>
      <c r="L235" s="589"/>
      <c r="M235" s="589"/>
      <c r="O235" s="589"/>
      <c r="P235" s="589"/>
      <c r="Q235" s="589"/>
      <c r="R235" s="589"/>
    </row>
    <row r="236" customHeight="1" spans="7:18">
      <c r="G236" s="589"/>
      <c r="H236" s="589"/>
      <c r="I236" s="589"/>
      <c r="J236" s="589"/>
      <c r="K236" s="589"/>
      <c r="L236" s="589"/>
      <c r="M236" s="589"/>
      <c r="O236" s="589"/>
      <c r="P236" s="589"/>
      <c r="Q236" s="589"/>
      <c r="R236" s="589"/>
    </row>
    <row r="237" customHeight="1" spans="7:18">
      <c r="G237" s="589"/>
      <c r="H237" s="589"/>
      <c r="I237" s="589"/>
      <c r="J237" s="589"/>
      <c r="K237" s="589"/>
      <c r="L237" s="589"/>
      <c r="M237" s="589"/>
      <c r="O237" s="589"/>
      <c r="P237" s="589"/>
      <c r="Q237" s="589"/>
      <c r="R237" s="589"/>
    </row>
    <row r="238" customHeight="1" spans="7:18">
      <c r="G238" s="589"/>
      <c r="H238" s="589"/>
      <c r="I238" s="589"/>
      <c r="J238" s="589"/>
      <c r="K238" s="589"/>
      <c r="L238" s="589"/>
      <c r="M238" s="589"/>
      <c r="O238" s="589"/>
      <c r="P238" s="589"/>
      <c r="Q238" s="589"/>
      <c r="R238" s="589"/>
    </row>
    <row r="239" customHeight="1" spans="7:18">
      <c r="G239" s="589"/>
      <c r="H239" s="589"/>
      <c r="I239" s="589"/>
      <c r="J239" s="589"/>
      <c r="K239" s="589"/>
      <c r="L239" s="589"/>
      <c r="M239" s="589"/>
      <c r="O239" s="589"/>
      <c r="P239" s="589"/>
      <c r="Q239" s="589"/>
      <c r="R239" s="589"/>
    </row>
    <row r="240" customHeight="1" spans="7:18">
      <c r="G240" s="589"/>
      <c r="H240" s="589"/>
      <c r="I240" s="589"/>
      <c r="J240" s="589"/>
      <c r="K240" s="589"/>
      <c r="L240" s="589"/>
      <c r="M240" s="589"/>
      <c r="O240" s="589"/>
      <c r="P240" s="589"/>
      <c r="Q240" s="589"/>
      <c r="R240" s="589"/>
    </row>
    <row r="241" customHeight="1" spans="7:18">
      <c r="G241" s="589"/>
      <c r="H241" s="589"/>
      <c r="I241" s="589"/>
      <c r="J241" s="589"/>
      <c r="K241" s="589"/>
      <c r="L241" s="589"/>
      <c r="M241" s="589"/>
      <c r="O241" s="589"/>
      <c r="P241" s="589"/>
      <c r="Q241" s="589"/>
      <c r="R241" s="589"/>
    </row>
    <row r="242" customHeight="1" spans="7:18">
      <c r="G242" s="589"/>
      <c r="H242" s="589"/>
      <c r="I242" s="589"/>
      <c r="J242" s="589"/>
      <c r="K242" s="589"/>
      <c r="L242" s="589"/>
      <c r="M242" s="589"/>
      <c r="O242" s="589"/>
      <c r="P242" s="589"/>
      <c r="Q242" s="589"/>
      <c r="R242" s="589"/>
    </row>
    <row r="243" customHeight="1" spans="7:18">
      <c r="G243" s="589"/>
      <c r="H243" s="589"/>
      <c r="I243" s="589"/>
      <c r="J243" s="589"/>
      <c r="K243" s="589"/>
      <c r="L243" s="589"/>
      <c r="M243" s="589"/>
      <c r="O243" s="589"/>
      <c r="P243" s="589"/>
      <c r="Q243" s="589"/>
      <c r="R243" s="589"/>
    </row>
    <row r="244" customHeight="1" spans="7:18">
      <c r="G244" s="589"/>
      <c r="H244" s="589"/>
      <c r="I244" s="589"/>
      <c r="J244" s="589"/>
      <c r="K244" s="589"/>
      <c r="L244" s="589"/>
      <c r="M244" s="589"/>
      <c r="O244" s="589"/>
      <c r="P244" s="589"/>
      <c r="Q244" s="589"/>
      <c r="R244" s="589"/>
    </row>
    <row r="245" customHeight="1" spans="7:18">
      <c r="G245" s="589"/>
      <c r="H245" s="589"/>
      <c r="I245" s="589"/>
      <c r="J245" s="589"/>
      <c r="K245" s="589"/>
      <c r="L245" s="589"/>
      <c r="M245" s="589"/>
      <c r="O245" s="589"/>
      <c r="P245" s="589"/>
      <c r="Q245" s="589"/>
      <c r="R245" s="589"/>
    </row>
    <row r="246" customHeight="1" spans="7:18">
      <c r="G246" s="589"/>
      <c r="H246" s="589"/>
      <c r="I246" s="589"/>
      <c r="J246" s="589"/>
      <c r="K246" s="589"/>
      <c r="L246" s="589"/>
      <c r="M246" s="589"/>
      <c r="O246" s="589"/>
      <c r="P246" s="589"/>
      <c r="Q246" s="589"/>
      <c r="R246" s="589"/>
    </row>
    <row r="247" customHeight="1" spans="7:18">
      <c r="G247" s="589"/>
      <c r="H247" s="589"/>
      <c r="I247" s="589"/>
      <c r="J247" s="589"/>
      <c r="K247" s="589"/>
      <c r="L247" s="589"/>
      <c r="M247" s="589"/>
      <c r="O247" s="589"/>
      <c r="P247" s="589"/>
      <c r="Q247" s="589"/>
      <c r="R247" s="589"/>
    </row>
    <row r="248" customHeight="1" spans="7:18">
      <c r="G248" s="589"/>
      <c r="H248" s="589"/>
      <c r="I248" s="589"/>
      <c r="J248" s="589"/>
      <c r="K248" s="589"/>
      <c r="L248" s="589"/>
      <c r="M248" s="589"/>
      <c r="O248" s="589"/>
      <c r="P248" s="589"/>
      <c r="Q248" s="589"/>
      <c r="R248" s="589"/>
    </row>
    <row r="249" customHeight="1" spans="7:18">
      <c r="G249" s="589"/>
      <c r="H249" s="589"/>
      <c r="I249" s="589"/>
      <c r="J249" s="589"/>
      <c r="K249" s="589"/>
      <c r="L249" s="589"/>
      <c r="M249" s="589"/>
      <c r="O249" s="589"/>
      <c r="P249" s="589"/>
      <c r="Q249" s="589"/>
      <c r="R249" s="589"/>
    </row>
    <row r="250" customHeight="1" spans="7:18">
      <c r="G250" s="589"/>
      <c r="H250" s="589"/>
      <c r="I250" s="589"/>
      <c r="J250" s="589"/>
      <c r="K250" s="589"/>
      <c r="L250" s="589"/>
      <c r="M250" s="589"/>
      <c r="O250" s="589"/>
      <c r="P250" s="589"/>
      <c r="Q250" s="589"/>
      <c r="R250" s="589"/>
    </row>
    <row r="251" customHeight="1" spans="7:18">
      <c r="G251" s="589"/>
      <c r="H251" s="589"/>
      <c r="I251" s="589"/>
      <c r="J251" s="589"/>
      <c r="K251" s="589"/>
      <c r="L251" s="589"/>
      <c r="M251" s="589"/>
      <c r="O251" s="589"/>
      <c r="P251" s="589"/>
      <c r="Q251" s="589"/>
      <c r="R251" s="589"/>
    </row>
    <row r="252" customHeight="1" spans="7:18">
      <c r="G252" s="589"/>
      <c r="H252" s="589"/>
      <c r="I252" s="589"/>
      <c r="J252" s="589"/>
      <c r="K252" s="589"/>
      <c r="L252" s="589"/>
      <c r="M252" s="589"/>
      <c r="O252" s="589"/>
      <c r="P252" s="589"/>
      <c r="Q252" s="589"/>
      <c r="R252" s="589"/>
    </row>
    <row r="253" customHeight="1" spans="7:18">
      <c r="G253" s="589"/>
      <c r="H253" s="589"/>
      <c r="I253" s="589"/>
      <c r="J253" s="589"/>
      <c r="K253" s="589"/>
      <c r="L253" s="589"/>
      <c r="M253" s="589"/>
      <c r="O253" s="589"/>
      <c r="P253" s="589"/>
      <c r="Q253" s="589"/>
      <c r="R253" s="589"/>
    </row>
    <row r="254" customHeight="1" spans="7:18">
      <c r="G254" s="589"/>
      <c r="H254" s="589"/>
      <c r="I254" s="589"/>
      <c r="J254" s="589"/>
      <c r="K254" s="589"/>
      <c r="L254" s="589"/>
      <c r="M254" s="589"/>
      <c r="O254" s="589"/>
      <c r="P254" s="589"/>
      <c r="Q254" s="589"/>
      <c r="R254" s="589"/>
    </row>
    <row r="255" customHeight="1" spans="7:18">
      <c r="G255" s="589"/>
      <c r="H255" s="589"/>
      <c r="I255" s="589"/>
      <c r="J255" s="589"/>
      <c r="K255" s="589"/>
      <c r="L255" s="589"/>
      <c r="M255" s="589"/>
      <c r="O255" s="589"/>
      <c r="P255" s="589"/>
      <c r="Q255" s="589"/>
      <c r="R255" s="589"/>
    </row>
    <row r="256" customHeight="1" spans="7:18">
      <c r="G256" s="589"/>
      <c r="H256" s="589"/>
      <c r="I256" s="589"/>
      <c r="J256" s="589"/>
      <c r="K256" s="589"/>
      <c r="L256" s="589"/>
      <c r="M256" s="589"/>
      <c r="O256" s="589"/>
      <c r="P256" s="589"/>
      <c r="Q256" s="589"/>
      <c r="R256" s="589"/>
    </row>
    <row r="257" customHeight="1" spans="7:18">
      <c r="G257" s="589"/>
      <c r="H257" s="589"/>
      <c r="I257" s="589"/>
      <c r="J257" s="589"/>
      <c r="K257" s="589"/>
      <c r="L257" s="589"/>
      <c r="M257" s="589"/>
      <c r="O257" s="589"/>
      <c r="P257" s="589"/>
      <c r="Q257" s="589"/>
      <c r="R257" s="589"/>
    </row>
    <row r="258" customHeight="1" spans="7:18">
      <c r="G258" s="589"/>
      <c r="H258" s="589"/>
      <c r="I258" s="589"/>
      <c r="J258" s="589"/>
      <c r="K258" s="589"/>
      <c r="L258" s="589"/>
      <c r="M258" s="589"/>
      <c r="O258" s="589"/>
      <c r="P258" s="589"/>
      <c r="Q258" s="589"/>
      <c r="R258" s="589"/>
    </row>
    <row r="259" customHeight="1" spans="7:18">
      <c r="G259" s="589"/>
      <c r="H259" s="589"/>
      <c r="I259" s="589"/>
      <c r="J259" s="589"/>
      <c r="K259" s="589"/>
      <c r="L259" s="589"/>
      <c r="M259" s="589"/>
      <c r="O259" s="589"/>
      <c r="P259" s="589"/>
      <c r="Q259" s="589"/>
      <c r="R259" s="589"/>
    </row>
    <row r="260" customHeight="1" spans="7:18">
      <c r="G260" s="589"/>
      <c r="H260" s="589"/>
      <c r="I260" s="589"/>
      <c r="J260" s="589"/>
      <c r="K260" s="589"/>
      <c r="L260" s="589"/>
      <c r="M260" s="589"/>
      <c r="O260" s="589"/>
      <c r="P260" s="589"/>
      <c r="Q260" s="589"/>
      <c r="R260" s="589"/>
    </row>
    <row r="261" customHeight="1" spans="7:18">
      <c r="G261" s="589"/>
      <c r="H261" s="589"/>
      <c r="I261" s="589"/>
      <c r="J261" s="589"/>
      <c r="K261" s="589"/>
      <c r="L261" s="589"/>
      <c r="M261" s="589"/>
      <c r="O261" s="589"/>
      <c r="P261" s="589"/>
      <c r="Q261" s="589"/>
      <c r="R261" s="589"/>
    </row>
    <row r="262" customHeight="1" spans="7:18">
      <c r="G262" s="589"/>
      <c r="H262" s="589"/>
      <c r="I262" s="589"/>
      <c r="J262" s="589"/>
      <c r="K262" s="589"/>
      <c r="L262" s="589"/>
      <c r="M262" s="589"/>
      <c r="O262" s="589"/>
      <c r="P262" s="589"/>
      <c r="Q262" s="589"/>
      <c r="R262" s="589"/>
    </row>
    <row r="263" customHeight="1" spans="7:18">
      <c r="G263" s="589"/>
      <c r="H263" s="589"/>
      <c r="I263" s="589"/>
      <c r="J263" s="589"/>
      <c r="K263" s="589"/>
      <c r="L263" s="589"/>
      <c r="M263" s="589"/>
      <c r="O263" s="589"/>
      <c r="P263" s="589"/>
      <c r="Q263" s="589"/>
      <c r="R263" s="589"/>
    </row>
    <row r="264" customHeight="1" spans="7:18">
      <c r="G264" s="589"/>
      <c r="H264" s="589"/>
      <c r="I264" s="589"/>
      <c r="J264" s="589"/>
      <c r="K264" s="589"/>
      <c r="L264" s="589"/>
      <c r="M264" s="589"/>
      <c r="O264" s="589"/>
      <c r="P264" s="589"/>
      <c r="Q264" s="589"/>
      <c r="R264" s="589"/>
    </row>
    <row r="265" customHeight="1" spans="7:18">
      <c r="G265" s="589"/>
      <c r="H265" s="589"/>
      <c r="I265" s="589"/>
      <c r="J265" s="589"/>
      <c r="K265" s="589"/>
      <c r="L265" s="589"/>
      <c r="M265" s="589"/>
      <c r="O265" s="589"/>
      <c r="P265" s="589"/>
      <c r="Q265" s="589"/>
      <c r="R265" s="589"/>
    </row>
    <row r="266" customHeight="1" spans="7:18">
      <c r="G266" s="589"/>
      <c r="H266" s="589"/>
      <c r="I266" s="589"/>
      <c r="J266" s="589"/>
      <c r="K266" s="589"/>
      <c r="L266" s="589"/>
      <c r="M266" s="589"/>
      <c r="O266" s="589"/>
      <c r="P266" s="589"/>
      <c r="Q266" s="589"/>
      <c r="R266" s="589"/>
    </row>
    <row r="267" customHeight="1" spans="7:18">
      <c r="G267" s="589"/>
      <c r="H267" s="589"/>
      <c r="I267" s="589"/>
      <c r="J267" s="589"/>
      <c r="K267" s="589"/>
      <c r="L267" s="589"/>
      <c r="M267" s="589"/>
      <c r="O267" s="589"/>
      <c r="P267" s="589"/>
      <c r="Q267" s="589"/>
      <c r="R267" s="589"/>
    </row>
    <row r="268" customHeight="1" spans="7:18">
      <c r="G268" s="589"/>
      <c r="H268" s="589"/>
      <c r="I268" s="589"/>
      <c r="J268" s="589"/>
      <c r="K268" s="589"/>
      <c r="L268" s="589"/>
      <c r="M268" s="589"/>
      <c r="O268" s="589"/>
      <c r="P268" s="589"/>
      <c r="Q268" s="589"/>
      <c r="R268" s="589"/>
    </row>
    <row r="269" customHeight="1" spans="7:18">
      <c r="G269" s="589"/>
      <c r="H269" s="589"/>
      <c r="I269" s="589"/>
      <c r="J269" s="589"/>
      <c r="K269" s="589"/>
      <c r="L269" s="589"/>
      <c r="M269" s="589"/>
      <c r="O269" s="589"/>
      <c r="P269" s="589"/>
      <c r="Q269" s="589"/>
      <c r="R269" s="589"/>
    </row>
    <row r="270" customHeight="1" spans="7:18">
      <c r="G270" s="589"/>
      <c r="H270" s="589"/>
      <c r="I270" s="589"/>
      <c r="J270" s="589"/>
      <c r="K270" s="589"/>
      <c r="L270" s="589"/>
      <c r="M270" s="589"/>
      <c r="O270" s="589"/>
      <c r="P270" s="589"/>
      <c r="Q270" s="589"/>
      <c r="R270" s="589"/>
    </row>
    <row r="271" customHeight="1" spans="7:18">
      <c r="G271" s="589"/>
      <c r="H271" s="589"/>
      <c r="I271" s="589"/>
      <c r="J271" s="589"/>
      <c r="K271" s="589"/>
      <c r="L271" s="589"/>
      <c r="M271" s="589"/>
      <c r="O271" s="589"/>
      <c r="P271" s="589"/>
      <c r="Q271" s="589"/>
      <c r="R271" s="589"/>
    </row>
    <row r="272" customHeight="1" spans="7:18">
      <c r="G272" s="589"/>
      <c r="H272" s="589"/>
      <c r="I272" s="589"/>
      <c r="J272" s="589"/>
      <c r="K272" s="589"/>
      <c r="L272" s="589"/>
      <c r="M272" s="589"/>
      <c r="O272" s="589"/>
      <c r="P272" s="589"/>
      <c r="Q272" s="589"/>
      <c r="R272" s="589"/>
    </row>
    <row r="273" customHeight="1" spans="7:18">
      <c r="G273" s="589"/>
      <c r="H273" s="589"/>
      <c r="I273" s="589"/>
      <c r="J273" s="589"/>
      <c r="K273" s="589"/>
      <c r="L273" s="589"/>
      <c r="M273" s="589"/>
      <c r="O273" s="589"/>
      <c r="P273" s="589"/>
      <c r="Q273" s="589"/>
      <c r="R273" s="589"/>
    </row>
    <row r="274" customHeight="1" spans="7:18">
      <c r="G274" s="589"/>
      <c r="H274" s="589"/>
      <c r="I274" s="589"/>
      <c r="J274" s="589"/>
      <c r="K274" s="589"/>
      <c r="L274" s="589"/>
      <c r="M274" s="589"/>
      <c r="O274" s="589"/>
      <c r="P274" s="589"/>
      <c r="Q274" s="589"/>
      <c r="R274" s="589"/>
    </row>
    <row r="275" customHeight="1" spans="7:18">
      <c r="G275" s="589"/>
      <c r="H275" s="589"/>
      <c r="I275" s="589"/>
      <c r="J275" s="589"/>
      <c r="K275" s="589"/>
      <c r="L275" s="589"/>
      <c r="M275" s="589"/>
      <c r="O275" s="589"/>
      <c r="P275" s="589"/>
      <c r="Q275" s="589"/>
      <c r="R275" s="589"/>
    </row>
    <row r="276" customHeight="1" spans="7:18">
      <c r="G276" s="589"/>
      <c r="H276" s="589"/>
      <c r="I276" s="589"/>
      <c r="J276" s="589"/>
      <c r="K276" s="589"/>
      <c r="L276" s="589"/>
      <c r="M276" s="589"/>
      <c r="O276" s="589"/>
      <c r="P276" s="589"/>
      <c r="Q276" s="589"/>
      <c r="R276" s="589"/>
    </row>
    <row r="277" customHeight="1" spans="7:18">
      <c r="G277" s="589"/>
      <c r="H277" s="589"/>
      <c r="I277" s="589"/>
      <c r="J277" s="589"/>
      <c r="K277" s="589"/>
      <c r="L277" s="589"/>
      <c r="M277" s="589"/>
      <c r="O277" s="589"/>
      <c r="P277" s="589"/>
      <c r="Q277" s="589"/>
      <c r="R277" s="589"/>
    </row>
    <row r="278" customHeight="1" spans="7:18">
      <c r="G278" s="589"/>
      <c r="H278" s="589"/>
      <c r="I278" s="589"/>
      <c r="J278" s="589"/>
      <c r="K278" s="589"/>
      <c r="L278" s="589"/>
      <c r="M278" s="589"/>
      <c r="O278" s="589"/>
      <c r="P278" s="589"/>
      <c r="Q278" s="589"/>
      <c r="R278" s="589"/>
    </row>
    <row r="279" customHeight="1" spans="7:18">
      <c r="G279" s="589"/>
      <c r="H279" s="589"/>
      <c r="I279" s="589"/>
      <c r="J279" s="589"/>
      <c r="K279" s="589"/>
      <c r="L279" s="589"/>
      <c r="M279" s="589"/>
      <c r="O279" s="589"/>
      <c r="P279" s="589"/>
      <c r="Q279" s="589"/>
      <c r="R279" s="589"/>
    </row>
    <row r="280" customHeight="1" spans="7:18">
      <c r="G280" s="589"/>
      <c r="H280" s="589"/>
      <c r="I280" s="589"/>
      <c r="J280" s="589"/>
      <c r="K280" s="589"/>
      <c r="L280" s="589"/>
      <c r="M280" s="589"/>
      <c r="O280" s="589"/>
      <c r="P280" s="589"/>
      <c r="Q280" s="589"/>
      <c r="R280" s="589"/>
    </row>
    <row r="281" customHeight="1" spans="7:18">
      <c r="G281" s="589"/>
      <c r="H281" s="589"/>
      <c r="I281" s="589"/>
      <c r="J281" s="589"/>
      <c r="K281" s="589"/>
      <c r="L281" s="589"/>
      <c r="M281" s="589"/>
      <c r="O281" s="589"/>
      <c r="P281" s="589"/>
      <c r="Q281" s="589"/>
      <c r="R281" s="589"/>
    </row>
    <row r="282" customHeight="1" spans="7:18">
      <c r="G282" s="589"/>
      <c r="H282" s="589"/>
      <c r="I282" s="589"/>
      <c r="J282" s="589"/>
      <c r="K282" s="589"/>
      <c r="L282" s="589"/>
      <c r="M282" s="589"/>
      <c r="O282" s="589"/>
      <c r="P282" s="589"/>
      <c r="Q282" s="589"/>
      <c r="R282" s="589"/>
    </row>
    <row r="283" customHeight="1" spans="7:18">
      <c r="G283" s="589"/>
      <c r="H283" s="589"/>
      <c r="I283" s="589"/>
      <c r="J283" s="589"/>
      <c r="K283" s="589"/>
      <c r="L283" s="589"/>
      <c r="M283" s="589"/>
      <c r="O283" s="589"/>
      <c r="P283" s="589"/>
      <c r="Q283" s="589"/>
      <c r="R283" s="589"/>
    </row>
    <row r="284" customHeight="1" spans="7:18">
      <c r="G284" s="589"/>
      <c r="H284" s="589"/>
      <c r="I284" s="589"/>
      <c r="J284" s="589"/>
      <c r="K284" s="589"/>
      <c r="L284" s="589"/>
      <c r="M284" s="589"/>
      <c r="O284" s="589"/>
      <c r="P284" s="589"/>
      <c r="Q284" s="589"/>
      <c r="R284" s="589"/>
    </row>
    <row r="285" customHeight="1" spans="7:18">
      <c r="G285" s="589"/>
      <c r="H285" s="589"/>
      <c r="I285" s="589"/>
      <c r="J285" s="589"/>
      <c r="K285" s="589"/>
      <c r="L285" s="589"/>
      <c r="M285" s="589"/>
      <c r="O285" s="589"/>
      <c r="P285" s="589"/>
      <c r="Q285" s="589"/>
      <c r="R285" s="589"/>
    </row>
    <row r="286" customHeight="1" spans="7:18">
      <c r="G286" s="589"/>
      <c r="H286" s="589"/>
      <c r="I286" s="589"/>
      <c r="J286" s="589"/>
      <c r="K286" s="589"/>
      <c r="L286" s="589"/>
      <c r="M286" s="589"/>
      <c r="O286" s="589"/>
      <c r="P286" s="589"/>
      <c r="Q286" s="589"/>
      <c r="R286" s="589"/>
    </row>
    <row r="287" customHeight="1" spans="7:18">
      <c r="G287" s="589"/>
      <c r="H287" s="589"/>
      <c r="I287" s="589"/>
      <c r="J287" s="589"/>
      <c r="K287" s="589"/>
      <c r="L287" s="589"/>
      <c r="M287" s="589"/>
      <c r="O287" s="589"/>
      <c r="P287" s="589"/>
      <c r="Q287" s="589"/>
      <c r="R287" s="589"/>
    </row>
    <row r="288" customHeight="1" spans="7:18">
      <c r="G288" s="589"/>
      <c r="H288" s="589"/>
      <c r="I288" s="589"/>
      <c r="J288" s="589"/>
      <c r="K288" s="589"/>
      <c r="L288" s="589"/>
      <c r="M288" s="589"/>
      <c r="O288" s="589"/>
      <c r="P288" s="589"/>
      <c r="Q288" s="589"/>
      <c r="R288" s="589"/>
    </row>
    <row r="289" customHeight="1" spans="7:18">
      <c r="G289" s="589"/>
      <c r="H289" s="589"/>
      <c r="I289" s="589"/>
      <c r="J289" s="589"/>
      <c r="K289" s="589"/>
      <c r="L289" s="589"/>
      <c r="M289" s="589"/>
      <c r="O289" s="589"/>
      <c r="P289" s="589"/>
      <c r="Q289" s="589"/>
      <c r="R289" s="589"/>
    </row>
    <row r="290" customHeight="1" spans="7:18">
      <c r="G290" s="589"/>
      <c r="H290" s="589"/>
      <c r="I290" s="589"/>
      <c r="J290" s="589"/>
      <c r="K290" s="589"/>
      <c r="L290" s="589"/>
      <c r="M290" s="589"/>
      <c r="O290" s="589"/>
      <c r="P290" s="589"/>
      <c r="Q290" s="589"/>
      <c r="R290" s="589"/>
    </row>
    <row r="291" customHeight="1" spans="7:18">
      <c r="G291" s="589"/>
      <c r="H291" s="589"/>
      <c r="I291" s="589"/>
      <c r="J291" s="589"/>
      <c r="K291" s="589"/>
      <c r="L291" s="589"/>
      <c r="M291" s="589"/>
      <c r="O291" s="589"/>
      <c r="P291" s="589"/>
      <c r="Q291" s="589"/>
      <c r="R291" s="589"/>
    </row>
    <row r="292" customHeight="1" spans="7:18">
      <c r="G292" s="589"/>
      <c r="H292" s="589"/>
      <c r="I292" s="589"/>
      <c r="J292" s="589"/>
      <c r="K292" s="589"/>
      <c r="L292" s="589"/>
      <c r="M292" s="589"/>
      <c r="O292" s="589"/>
      <c r="P292" s="589"/>
      <c r="Q292" s="589"/>
      <c r="R292" s="589"/>
    </row>
    <row r="293" customHeight="1" spans="7:18">
      <c r="G293" s="589"/>
      <c r="H293" s="589"/>
      <c r="I293" s="589"/>
      <c r="J293" s="589"/>
      <c r="K293" s="589"/>
      <c r="L293" s="589"/>
      <c r="M293" s="589"/>
      <c r="O293" s="589"/>
      <c r="P293" s="589"/>
      <c r="Q293" s="589"/>
      <c r="R293" s="589"/>
    </row>
    <row r="294" customHeight="1" spans="7:18">
      <c r="G294" s="589"/>
      <c r="H294" s="589"/>
      <c r="I294" s="589"/>
      <c r="J294" s="589"/>
      <c r="K294" s="589"/>
      <c r="L294" s="589"/>
      <c r="M294" s="589"/>
      <c r="O294" s="589"/>
      <c r="P294" s="589"/>
      <c r="Q294" s="589"/>
      <c r="R294" s="589"/>
    </row>
    <row r="295" customHeight="1" spans="7:18">
      <c r="G295" s="589"/>
      <c r="H295" s="589"/>
      <c r="I295" s="589"/>
      <c r="J295" s="589"/>
      <c r="K295" s="589"/>
      <c r="L295" s="589"/>
      <c r="M295" s="589"/>
      <c r="O295" s="589"/>
      <c r="P295" s="589"/>
      <c r="Q295" s="589"/>
      <c r="R295" s="589"/>
    </row>
    <row r="296" customHeight="1" spans="7:18">
      <c r="G296" s="589"/>
      <c r="H296" s="589"/>
      <c r="I296" s="589"/>
      <c r="J296" s="589"/>
      <c r="K296" s="589"/>
      <c r="L296" s="589"/>
      <c r="M296" s="589"/>
      <c r="O296" s="589"/>
      <c r="P296" s="589"/>
      <c r="Q296" s="589"/>
      <c r="R296" s="589"/>
    </row>
    <row r="297" customHeight="1" spans="7:18">
      <c r="G297" s="589"/>
      <c r="H297" s="589"/>
      <c r="I297" s="589"/>
      <c r="J297" s="589"/>
      <c r="K297" s="589"/>
      <c r="L297" s="589"/>
      <c r="M297" s="589"/>
      <c r="O297" s="589"/>
      <c r="P297" s="589"/>
      <c r="Q297" s="589"/>
      <c r="R297" s="589"/>
    </row>
    <row r="298" customHeight="1" spans="7:18">
      <c r="G298" s="589"/>
      <c r="H298" s="589"/>
      <c r="I298" s="589"/>
      <c r="J298" s="589"/>
      <c r="K298" s="589"/>
      <c r="L298" s="589"/>
      <c r="M298" s="589"/>
      <c r="O298" s="589"/>
      <c r="P298" s="589"/>
      <c r="Q298" s="589"/>
      <c r="R298" s="589"/>
    </row>
    <row r="299" customHeight="1" spans="7:18">
      <c r="G299" s="589"/>
      <c r="H299" s="589"/>
      <c r="I299" s="589"/>
      <c r="J299" s="589"/>
      <c r="K299" s="589"/>
      <c r="L299" s="589"/>
      <c r="M299" s="589"/>
      <c r="O299" s="589"/>
      <c r="P299" s="589"/>
      <c r="Q299" s="589"/>
      <c r="R299" s="589"/>
    </row>
    <row r="300" customHeight="1" spans="7:18">
      <c r="G300" s="589"/>
      <c r="H300" s="589"/>
      <c r="I300" s="589"/>
      <c r="J300" s="589"/>
      <c r="K300" s="589"/>
      <c r="L300" s="589"/>
      <c r="M300" s="589"/>
      <c r="O300" s="589"/>
      <c r="P300" s="589"/>
      <c r="Q300" s="589"/>
      <c r="R300" s="589"/>
    </row>
    <row r="301" customHeight="1" spans="7:18">
      <c r="G301" s="589"/>
      <c r="H301" s="589"/>
      <c r="I301" s="589"/>
      <c r="J301" s="589"/>
      <c r="K301" s="589"/>
      <c r="L301" s="589"/>
      <c r="M301" s="589"/>
      <c r="O301" s="589"/>
      <c r="P301" s="589"/>
      <c r="Q301" s="589"/>
      <c r="R301" s="589"/>
    </row>
    <row r="302" customHeight="1" spans="7:18">
      <c r="G302" s="589"/>
      <c r="H302" s="589"/>
      <c r="I302" s="589"/>
      <c r="J302" s="589"/>
      <c r="K302" s="589"/>
      <c r="L302" s="589"/>
      <c r="M302" s="589"/>
      <c r="O302" s="589"/>
      <c r="P302" s="589"/>
      <c r="Q302" s="589"/>
      <c r="R302" s="589"/>
    </row>
    <row r="303" customHeight="1" spans="7:18">
      <c r="G303" s="589"/>
      <c r="H303" s="589"/>
      <c r="I303" s="589"/>
      <c r="J303" s="589"/>
      <c r="K303" s="589"/>
      <c r="L303" s="589"/>
      <c r="M303" s="589"/>
      <c r="O303" s="589"/>
      <c r="P303" s="589"/>
      <c r="Q303" s="589"/>
      <c r="R303" s="589"/>
    </row>
    <row r="304" customHeight="1" spans="7:18">
      <c r="G304" s="589"/>
      <c r="H304" s="589"/>
      <c r="I304" s="589"/>
      <c r="J304" s="589"/>
      <c r="K304" s="589"/>
      <c r="L304" s="589"/>
      <c r="M304" s="589"/>
      <c r="O304" s="589"/>
      <c r="P304" s="589"/>
      <c r="Q304" s="589"/>
      <c r="R304" s="589"/>
    </row>
    <row r="305" customHeight="1" spans="7:18">
      <c r="G305" s="589"/>
      <c r="H305" s="589"/>
      <c r="I305" s="589"/>
      <c r="J305" s="589"/>
      <c r="K305" s="589"/>
      <c r="L305" s="589"/>
      <c r="M305" s="589"/>
      <c r="O305" s="589"/>
      <c r="P305" s="589"/>
      <c r="Q305" s="589"/>
      <c r="R305" s="589"/>
    </row>
    <row r="306" customHeight="1" spans="7:18">
      <c r="G306" s="589"/>
      <c r="H306" s="589"/>
      <c r="I306" s="589"/>
      <c r="J306" s="589"/>
      <c r="K306" s="589"/>
      <c r="L306" s="589"/>
      <c r="M306" s="589"/>
      <c r="O306" s="589"/>
      <c r="P306" s="589"/>
      <c r="Q306" s="589"/>
      <c r="R306" s="589"/>
    </row>
    <row r="307" customHeight="1" spans="7:18">
      <c r="G307" s="589"/>
      <c r="H307" s="589"/>
      <c r="I307" s="589"/>
      <c r="J307" s="589"/>
      <c r="K307" s="589"/>
      <c r="L307" s="589"/>
      <c r="M307" s="589"/>
      <c r="O307" s="589"/>
      <c r="P307" s="589"/>
      <c r="Q307" s="589"/>
      <c r="R307" s="589"/>
    </row>
    <row r="308" customHeight="1" spans="7:18">
      <c r="G308" s="589"/>
      <c r="H308" s="589"/>
      <c r="I308" s="589"/>
      <c r="J308" s="589"/>
      <c r="K308" s="589"/>
      <c r="L308" s="589"/>
      <c r="M308" s="589"/>
      <c r="O308" s="589"/>
      <c r="P308" s="589"/>
      <c r="Q308" s="589"/>
      <c r="R308" s="589"/>
    </row>
    <row r="309" customHeight="1" spans="7:18">
      <c r="G309" s="589"/>
      <c r="H309" s="589"/>
      <c r="I309" s="589"/>
      <c r="J309" s="589"/>
      <c r="K309" s="589"/>
      <c r="L309" s="589"/>
      <c r="M309" s="589"/>
      <c r="O309" s="589"/>
      <c r="P309" s="589"/>
      <c r="Q309" s="589"/>
      <c r="R309" s="589"/>
    </row>
    <row r="310" customHeight="1" spans="7:18">
      <c r="G310" s="589"/>
      <c r="H310" s="589"/>
      <c r="I310" s="589"/>
      <c r="J310" s="589"/>
      <c r="K310" s="589"/>
      <c r="L310" s="589"/>
      <c r="M310" s="589"/>
      <c r="O310" s="589"/>
      <c r="P310" s="589"/>
      <c r="Q310" s="589"/>
      <c r="R310" s="589"/>
    </row>
    <row r="311" customHeight="1" spans="7:18">
      <c r="G311" s="589"/>
      <c r="H311" s="589"/>
      <c r="I311" s="589"/>
      <c r="J311" s="589"/>
      <c r="K311" s="589"/>
      <c r="L311" s="589"/>
      <c r="M311" s="589"/>
      <c r="O311" s="589"/>
      <c r="P311" s="589"/>
      <c r="Q311" s="589"/>
      <c r="R311" s="589"/>
    </row>
    <row r="312" customHeight="1" spans="7:18">
      <c r="G312" s="589"/>
      <c r="H312" s="589"/>
      <c r="I312" s="589"/>
      <c r="J312" s="589"/>
      <c r="K312" s="589"/>
      <c r="L312" s="589"/>
      <c r="M312" s="589"/>
      <c r="O312" s="589"/>
      <c r="P312" s="589"/>
      <c r="Q312" s="589"/>
      <c r="R312" s="589"/>
    </row>
    <row r="313" customHeight="1" spans="7:18">
      <c r="G313" s="589"/>
      <c r="H313" s="589"/>
      <c r="I313" s="589"/>
      <c r="J313" s="589"/>
      <c r="K313" s="589"/>
      <c r="L313" s="589"/>
      <c r="M313" s="589"/>
      <c r="O313" s="589"/>
      <c r="P313" s="589"/>
      <c r="Q313" s="589"/>
      <c r="R313" s="589"/>
    </row>
    <row r="314" customHeight="1" spans="7:18">
      <c r="G314" s="589"/>
      <c r="H314" s="589"/>
      <c r="I314" s="589"/>
      <c r="J314" s="589"/>
      <c r="K314" s="589"/>
      <c r="L314" s="589"/>
      <c r="M314" s="589"/>
      <c r="O314" s="589"/>
      <c r="P314" s="589"/>
      <c r="Q314" s="589"/>
      <c r="R314" s="589"/>
    </row>
    <row r="315" customHeight="1" spans="7:18">
      <c r="G315" s="589"/>
      <c r="H315" s="589"/>
      <c r="I315" s="589"/>
      <c r="J315" s="589"/>
      <c r="K315" s="589"/>
      <c r="L315" s="589"/>
      <c r="M315" s="589"/>
      <c r="O315" s="589"/>
      <c r="P315" s="589"/>
      <c r="Q315" s="589"/>
      <c r="R315" s="589"/>
    </row>
    <row r="316" customHeight="1" spans="7:18">
      <c r="G316" s="589"/>
      <c r="H316" s="589"/>
      <c r="I316" s="589"/>
      <c r="J316" s="589"/>
      <c r="K316" s="589"/>
      <c r="L316" s="589"/>
      <c r="M316" s="589"/>
      <c r="O316" s="589"/>
      <c r="P316" s="589"/>
      <c r="Q316" s="589"/>
      <c r="R316" s="589"/>
    </row>
    <row r="317" customHeight="1" spans="7:18">
      <c r="G317" s="589"/>
      <c r="H317" s="589"/>
      <c r="I317" s="589"/>
      <c r="J317" s="589"/>
      <c r="K317" s="589"/>
      <c r="L317" s="589"/>
      <c r="M317" s="589"/>
      <c r="O317" s="589"/>
      <c r="P317" s="589"/>
      <c r="Q317" s="589"/>
      <c r="R317" s="589"/>
    </row>
    <row r="318" customHeight="1" spans="7:18">
      <c r="G318" s="589"/>
      <c r="H318" s="589"/>
      <c r="I318" s="589"/>
      <c r="J318" s="589"/>
      <c r="K318" s="589"/>
      <c r="L318" s="589"/>
      <c r="M318" s="589"/>
      <c r="O318" s="589"/>
      <c r="P318" s="589"/>
      <c r="Q318" s="589"/>
      <c r="R318" s="589"/>
    </row>
    <row r="319" customHeight="1" spans="7:18">
      <c r="G319" s="589"/>
      <c r="H319" s="589"/>
      <c r="I319" s="589"/>
      <c r="J319" s="589"/>
      <c r="K319" s="589"/>
      <c r="L319" s="589"/>
      <c r="M319" s="589"/>
      <c r="O319" s="589"/>
      <c r="P319" s="589"/>
      <c r="Q319" s="589"/>
      <c r="R319" s="589"/>
    </row>
    <row r="320" customHeight="1" spans="7:18">
      <c r="G320" s="589"/>
      <c r="H320" s="589"/>
      <c r="I320" s="589"/>
      <c r="J320" s="589"/>
      <c r="K320" s="589"/>
      <c r="L320" s="589"/>
      <c r="M320" s="589"/>
      <c r="O320" s="589"/>
      <c r="P320" s="589"/>
      <c r="Q320" s="589"/>
      <c r="R320" s="589"/>
    </row>
    <row r="321" customHeight="1" spans="7:18">
      <c r="G321" s="589"/>
      <c r="H321" s="589"/>
      <c r="I321" s="589"/>
      <c r="J321" s="589"/>
      <c r="K321" s="589"/>
      <c r="L321" s="589"/>
      <c r="M321" s="589"/>
      <c r="O321" s="589"/>
      <c r="P321" s="589"/>
      <c r="Q321" s="589"/>
      <c r="R321" s="589"/>
    </row>
    <row r="322" customHeight="1" spans="7:18">
      <c r="G322" s="589"/>
      <c r="H322" s="589"/>
      <c r="I322" s="589"/>
      <c r="J322" s="589"/>
      <c r="K322" s="589"/>
      <c r="L322" s="589"/>
      <c r="M322" s="589"/>
      <c r="O322" s="589"/>
      <c r="P322" s="589"/>
      <c r="Q322" s="589"/>
      <c r="R322" s="589"/>
    </row>
    <row r="323" customHeight="1" spans="7:18">
      <c r="G323" s="589"/>
      <c r="H323" s="589"/>
      <c r="I323" s="589"/>
      <c r="J323" s="589"/>
      <c r="K323" s="589"/>
      <c r="L323" s="589"/>
      <c r="M323" s="589"/>
      <c r="O323" s="589"/>
      <c r="P323" s="589"/>
      <c r="Q323" s="589"/>
      <c r="R323" s="589"/>
    </row>
    <row r="324" customHeight="1" spans="7:18">
      <c r="G324" s="589"/>
      <c r="H324" s="589"/>
      <c r="I324" s="589"/>
      <c r="J324" s="589"/>
      <c r="K324" s="589"/>
      <c r="L324" s="589"/>
      <c r="M324" s="589"/>
      <c r="O324" s="589"/>
      <c r="P324" s="589"/>
      <c r="Q324" s="589"/>
      <c r="R324" s="589"/>
    </row>
    <row r="325" customHeight="1" spans="7:18">
      <c r="G325" s="589"/>
      <c r="H325" s="589"/>
      <c r="I325" s="589"/>
      <c r="J325" s="589"/>
      <c r="K325" s="589"/>
      <c r="L325" s="589"/>
      <c r="M325" s="589"/>
      <c r="O325" s="589"/>
      <c r="P325" s="589"/>
      <c r="Q325" s="589"/>
      <c r="R325" s="589"/>
    </row>
    <row r="326" customHeight="1" spans="7:18">
      <c r="G326" s="589"/>
      <c r="H326" s="589"/>
      <c r="I326" s="589"/>
      <c r="J326" s="589"/>
      <c r="K326" s="589"/>
      <c r="L326" s="589"/>
      <c r="M326" s="589"/>
      <c r="O326" s="589"/>
      <c r="P326" s="589"/>
      <c r="Q326" s="589"/>
      <c r="R326" s="589"/>
    </row>
    <row r="327" customHeight="1" spans="7:18">
      <c r="G327" s="589"/>
      <c r="H327" s="589"/>
      <c r="I327" s="589"/>
      <c r="J327" s="589"/>
      <c r="K327" s="589"/>
      <c r="L327" s="589"/>
      <c r="M327" s="589"/>
      <c r="O327" s="589"/>
      <c r="P327" s="589"/>
      <c r="Q327" s="589"/>
      <c r="R327" s="589"/>
    </row>
    <row r="328" customHeight="1" spans="7:18">
      <c r="G328" s="589"/>
      <c r="H328" s="589"/>
      <c r="I328" s="589"/>
      <c r="J328" s="589"/>
      <c r="K328" s="589"/>
      <c r="L328" s="589"/>
      <c r="M328" s="589"/>
      <c r="O328" s="589"/>
      <c r="P328" s="589"/>
      <c r="Q328" s="589"/>
      <c r="R328" s="589"/>
    </row>
    <row r="329" customHeight="1" spans="7:18">
      <c r="G329" s="589"/>
      <c r="H329" s="589"/>
      <c r="I329" s="589"/>
      <c r="J329" s="589"/>
      <c r="K329" s="589"/>
      <c r="L329" s="589"/>
      <c r="M329" s="589"/>
      <c r="O329" s="589"/>
      <c r="P329" s="589"/>
      <c r="Q329" s="589"/>
      <c r="R329" s="589"/>
    </row>
    <row r="330" customHeight="1" spans="7:18">
      <c r="G330" s="589"/>
      <c r="H330" s="589"/>
      <c r="I330" s="589"/>
      <c r="J330" s="589"/>
      <c r="K330" s="589"/>
      <c r="L330" s="589"/>
      <c r="M330" s="589"/>
      <c r="O330" s="589"/>
      <c r="P330" s="589"/>
      <c r="Q330" s="589"/>
      <c r="R330" s="589"/>
    </row>
    <row r="331" customHeight="1" spans="7:18">
      <c r="G331" s="589"/>
      <c r="H331" s="589"/>
      <c r="I331" s="589"/>
      <c r="J331" s="589"/>
      <c r="K331" s="589"/>
      <c r="L331" s="589"/>
      <c r="M331" s="589"/>
      <c r="O331" s="589"/>
      <c r="P331" s="589"/>
      <c r="Q331" s="589"/>
      <c r="R331" s="589"/>
    </row>
    <row r="332" customHeight="1" spans="7:18">
      <c r="G332" s="589"/>
      <c r="H332" s="589"/>
      <c r="I332" s="589"/>
      <c r="J332" s="589"/>
      <c r="K332" s="589"/>
      <c r="L332" s="589"/>
      <c r="M332" s="589"/>
      <c r="O332" s="589"/>
      <c r="P332" s="589"/>
      <c r="Q332" s="589"/>
      <c r="R332" s="589"/>
    </row>
    <row r="333" customHeight="1" spans="7:18">
      <c r="G333" s="589"/>
      <c r="H333" s="589"/>
      <c r="I333" s="589"/>
      <c r="J333" s="589"/>
      <c r="K333" s="589"/>
      <c r="L333" s="589"/>
      <c r="M333" s="589"/>
      <c r="O333" s="589"/>
      <c r="P333" s="589"/>
      <c r="Q333" s="589"/>
      <c r="R333" s="589"/>
    </row>
    <row r="334" customHeight="1" spans="7:18">
      <c r="G334" s="589"/>
      <c r="H334" s="589"/>
      <c r="I334" s="589"/>
      <c r="J334" s="589"/>
      <c r="K334" s="589"/>
      <c r="L334" s="589"/>
      <c r="M334" s="589"/>
      <c r="O334" s="589"/>
      <c r="P334" s="589"/>
      <c r="Q334" s="589"/>
      <c r="R334" s="589"/>
    </row>
    <row r="335" customHeight="1" spans="7:18">
      <c r="G335" s="589"/>
      <c r="H335" s="589"/>
      <c r="I335" s="589"/>
      <c r="J335" s="589"/>
      <c r="K335" s="589"/>
      <c r="L335" s="589"/>
      <c r="M335" s="589"/>
      <c r="O335" s="589"/>
      <c r="P335" s="589"/>
      <c r="Q335" s="589"/>
      <c r="R335" s="589"/>
    </row>
    <row r="336" customHeight="1" spans="7:18">
      <c r="G336" s="589"/>
      <c r="H336" s="589"/>
      <c r="I336" s="589"/>
      <c r="J336" s="589"/>
      <c r="K336" s="589"/>
      <c r="L336" s="589"/>
      <c r="M336" s="589"/>
      <c r="O336" s="589"/>
      <c r="P336" s="589"/>
      <c r="Q336" s="589"/>
      <c r="R336" s="589"/>
    </row>
    <row r="337" customHeight="1" spans="7:18">
      <c r="G337" s="589"/>
      <c r="H337" s="589"/>
      <c r="I337" s="589"/>
      <c r="J337" s="589"/>
      <c r="K337" s="589"/>
      <c r="L337" s="589"/>
      <c r="M337" s="589"/>
      <c r="O337" s="589"/>
      <c r="P337" s="589"/>
      <c r="Q337" s="589"/>
      <c r="R337" s="589"/>
    </row>
    <row r="338" customHeight="1" spans="7:18">
      <c r="G338" s="589"/>
      <c r="H338" s="589"/>
      <c r="I338" s="589"/>
      <c r="J338" s="589"/>
      <c r="K338" s="589"/>
      <c r="L338" s="589"/>
      <c r="M338" s="589"/>
      <c r="O338" s="589"/>
      <c r="P338" s="589"/>
      <c r="Q338" s="589"/>
      <c r="R338" s="589"/>
    </row>
    <row r="339" customHeight="1" spans="7:18">
      <c r="G339" s="589"/>
      <c r="H339" s="589"/>
      <c r="I339" s="589"/>
      <c r="J339" s="589"/>
      <c r="K339" s="589"/>
      <c r="L339" s="589"/>
      <c r="M339" s="589"/>
      <c r="O339" s="589"/>
      <c r="P339" s="589"/>
      <c r="Q339" s="589"/>
      <c r="R339" s="589"/>
    </row>
    <row r="340" customHeight="1" spans="7:18">
      <c r="G340" s="589"/>
      <c r="H340" s="589"/>
      <c r="I340" s="589"/>
      <c r="J340" s="589"/>
      <c r="K340" s="589"/>
      <c r="L340" s="589"/>
      <c r="M340" s="589"/>
      <c r="O340" s="589"/>
      <c r="P340" s="589"/>
      <c r="Q340" s="589"/>
      <c r="R340" s="589"/>
    </row>
    <row r="341" customHeight="1" spans="7:18">
      <c r="G341" s="589"/>
      <c r="H341" s="589"/>
      <c r="I341" s="589"/>
      <c r="J341" s="589"/>
      <c r="K341" s="589"/>
      <c r="L341" s="589"/>
      <c r="M341" s="589"/>
      <c r="O341" s="589"/>
      <c r="P341" s="589"/>
      <c r="Q341" s="589"/>
      <c r="R341" s="589"/>
    </row>
    <row r="342" customHeight="1" spans="7:18">
      <c r="G342" s="589"/>
      <c r="H342" s="589"/>
      <c r="I342" s="589"/>
      <c r="J342" s="589"/>
      <c r="K342" s="589"/>
      <c r="L342" s="589"/>
      <c r="M342" s="589"/>
      <c r="O342" s="589"/>
      <c r="P342" s="589"/>
      <c r="Q342" s="589"/>
      <c r="R342" s="589"/>
    </row>
    <row r="343" customHeight="1" spans="7:18">
      <c r="G343" s="589"/>
      <c r="H343" s="589"/>
      <c r="I343" s="589"/>
      <c r="J343" s="589"/>
      <c r="K343" s="589"/>
      <c r="L343" s="589"/>
      <c r="M343" s="589"/>
      <c r="O343" s="589"/>
      <c r="P343" s="589"/>
      <c r="Q343" s="589"/>
      <c r="R343" s="589"/>
    </row>
    <row r="344" customHeight="1" spans="7:18">
      <c r="G344" s="589"/>
      <c r="H344" s="589"/>
      <c r="I344" s="589"/>
      <c r="J344" s="589"/>
      <c r="K344" s="589"/>
      <c r="L344" s="589"/>
      <c r="M344" s="589"/>
      <c r="O344" s="589"/>
      <c r="P344" s="589"/>
      <c r="Q344" s="589"/>
      <c r="R344" s="589"/>
    </row>
    <row r="345" customHeight="1" spans="7:18">
      <c r="G345" s="589"/>
      <c r="H345" s="589"/>
      <c r="I345" s="589"/>
      <c r="J345" s="589"/>
      <c r="K345" s="589"/>
      <c r="L345" s="589"/>
      <c r="M345" s="589"/>
      <c r="O345" s="589"/>
      <c r="P345" s="589"/>
      <c r="Q345" s="589"/>
      <c r="R345" s="589"/>
    </row>
    <row r="346" customHeight="1" spans="7:18">
      <c r="G346" s="589"/>
      <c r="H346" s="589"/>
      <c r="I346" s="589"/>
      <c r="J346" s="589"/>
      <c r="K346" s="589"/>
      <c r="L346" s="589"/>
      <c r="M346" s="589"/>
      <c r="O346" s="589"/>
      <c r="P346" s="589"/>
      <c r="Q346" s="589"/>
      <c r="R346" s="589"/>
    </row>
    <row r="347" customHeight="1" spans="7:18">
      <c r="G347" s="589"/>
      <c r="H347" s="589"/>
      <c r="I347" s="589"/>
      <c r="J347" s="589"/>
      <c r="K347" s="589"/>
      <c r="L347" s="589"/>
      <c r="M347" s="589"/>
      <c r="O347" s="589"/>
      <c r="P347" s="589"/>
      <c r="Q347" s="589"/>
      <c r="R347" s="589"/>
    </row>
    <row r="348" customHeight="1" spans="7:18">
      <c r="G348" s="589"/>
      <c r="H348" s="589"/>
      <c r="I348" s="589"/>
      <c r="J348" s="589"/>
      <c r="K348" s="589"/>
      <c r="L348" s="589"/>
      <c r="M348" s="589"/>
      <c r="O348" s="589"/>
      <c r="P348" s="589"/>
      <c r="Q348" s="589"/>
      <c r="R348" s="589"/>
    </row>
    <row r="349" customHeight="1" spans="7:18">
      <c r="G349" s="589"/>
      <c r="H349" s="589"/>
      <c r="I349" s="589"/>
      <c r="J349" s="589"/>
      <c r="K349" s="589"/>
      <c r="L349" s="589"/>
      <c r="M349" s="589"/>
      <c r="O349" s="589"/>
      <c r="P349" s="589"/>
      <c r="Q349" s="589"/>
      <c r="R349" s="589"/>
    </row>
    <row r="350" customHeight="1" spans="7:18">
      <c r="G350" s="589"/>
      <c r="H350" s="589"/>
      <c r="I350" s="589"/>
      <c r="J350" s="589"/>
      <c r="K350" s="589"/>
      <c r="L350" s="589"/>
      <c r="M350" s="589"/>
      <c r="O350" s="589"/>
      <c r="P350" s="589"/>
      <c r="Q350" s="589"/>
      <c r="R350" s="589"/>
    </row>
    <row r="351" customHeight="1" spans="7:18">
      <c r="G351" s="589"/>
      <c r="H351" s="589"/>
      <c r="I351" s="589"/>
      <c r="J351" s="589"/>
      <c r="K351" s="589"/>
      <c r="L351" s="589"/>
      <c r="M351" s="589"/>
      <c r="O351" s="589"/>
      <c r="P351" s="589"/>
      <c r="Q351" s="589"/>
      <c r="R351" s="589"/>
    </row>
    <row r="352" customHeight="1" spans="7:18">
      <c r="G352" s="589"/>
      <c r="H352" s="589"/>
      <c r="I352" s="589"/>
      <c r="J352" s="589"/>
      <c r="K352" s="589"/>
      <c r="L352" s="589"/>
      <c r="M352" s="589"/>
      <c r="O352" s="589"/>
      <c r="P352" s="589"/>
      <c r="Q352" s="589"/>
      <c r="R352" s="589"/>
    </row>
    <row r="353" customHeight="1" spans="7:18">
      <c r="G353" s="589"/>
      <c r="H353" s="589"/>
      <c r="I353" s="589"/>
      <c r="J353" s="589"/>
      <c r="K353" s="589"/>
      <c r="L353" s="589"/>
      <c r="M353" s="589"/>
      <c r="O353" s="589"/>
      <c r="P353" s="589"/>
      <c r="Q353" s="589"/>
      <c r="R353" s="589"/>
    </row>
    <row r="354" customHeight="1" spans="7:18">
      <c r="G354" s="589"/>
      <c r="H354" s="589"/>
      <c r="I354" s="589"/>
      <c r="J354" s="589"/>
      <c r="K354" s="589"/>
      <c r="L354" s="589"/>
      <c r="M354" s="589"/>
      <c r="O354" s="589"/>
      <c r="P354" s="589"/>
      <c r="Q354" s="589"/>
      <c r="R354" s="589"/>
    </row>
    <row r="355" customHeight="1" spans="7:18">
      <c r="G355" s="589"/>
      <c r="H355" s="589"/>
      <c r="I355" s="589"/>
      <c r="J355" s="589"/>
      <c r="K355" s="589"/>
      <c r="L355" s="589"/>
      <c r="M355" s="589"/>
      <c r="O355" s="589"/>
      <c r="P355" s="589"/>
      <c r="Q355" s="589"/>
      <c r="R355" s="589"/>
    </row>
    <row r="356" customHeight="1" spans="7:18">
      <c r="G356" s="589"/>
      <c r="H356" s="589"/>
      <c r="I356" s="589"/>
      <c r="J356" s="589"/>
      <c r="K356" s="589"/>
      <c r="L356" s="589"/>
      <c r="M356" s="589"/>
      <c r="O356" s="589"/>
      <c r="P356" s="589"/>
      <c r="Q356" s="589"/>
      <c r="R356" s="589"/>
    </row>
    <row r="357" customHeight="1" spans="7:18">
      <c r="G357" s="589"/>
      <c r="H357" s="589"/>
      <c r="I357" s="589"/>
      <c r="J357" s="589"/>
      <c r="K357" s="589"/>
      <c r="L357" s="589"/>
      <c r="M357" s="589"/>
      <c r="O357" s="589"/>
      <c r="P357" s="589"/>
      <c r="Q357" s="589"/>
      <c r="R357" s="589"/>
    </row>
    <row r="358" customHeight="1" spans="7:18">
      <c r="G358" s="589"/>
      <c r="H358" s="589"/>
      <c r="I358" s="589"/>
      <c r="J358" s="589"/>
      <c r="K358" s="589"/>
      <c r="L358" s="589"/>
      <c r="M358" s="589"/>
      <c r="O358" s="589"/>
      <c r="P358" s="589"/>
      <c r="Q358" s="589"/>
      <c r="R358" s="589"/>
    </row>
    <row r="359" customHeight="1" spans="7:18">
      <c r="G359" s="589"/>
      <c r="H359" s="589"/>
      <c r="I359" s="589"/>
      <c r="J359" s="589"/>
      <c r="K359" s="589"/>
      <c r="L359" s="589"/>
      <c r="M359" s="589"/>
      <c r="O359" s="589"/>
      <c r="P359" s="589"/>
      <c r="Q359" s="589"/>
      <c r="R359" s="589"/>
    </row>
    <row r="360" customHeight="1" spans="7:18">
      <c r="G360" s="589"/>
      <c r="H360" s="589"/>
      <c r="I360" s="589"/>
      <c r="J360" s="589"/>
      <c r="K360" s="589"/>
      <c r="L360" s="589"/>
      <c r="M360" s="589"/>
      <c r="O360" s="589"/>
      <c r="P360" s="589"/>
      <c r="Q360" s="589"/>
      <c r="R360" s="589"/>
    </row>
    <row r="361" customHeight="1" spans="7:18">
      <c r="G361" s="589"/>
      <c r="H361" s="589"/>
      <c r="I361" s="589"/>
      <c r="J361" s="589"/>
      <c r="K361" s="589"/>
      <c r="L361" s="589"/>
      <c r="M361" s="589"/>
      <c r="O361" s="589"/>
      <c r="P361" s="589"/>
      <c r="Q361" s="589"/>
      <c r="R361" s="589"/>
    </row>
    <row r="362" customHeight="1" spans="7:18">
      <c r="G362" s="589"/>
      <c r="H362" s="589"/>
      <c r="I362" s="589"/>
      <c r="J362" s="589"/>
      <c r="K362" s="589"/>
      <c r="L362" s="589"/>
      <c r="M362" s="589"/>
      <c r="O362" s="589"/>
      <c r="P362" s="589"/>
      <c r="Q362" s="589"/>
      <c r="R362" s="589"/>
    </row>
    <row r="363" customHeight="1" spans="7:18">
      <c r="G363" s="589"/>
      <c r="H363" s="589"/>
      <c r="I363" s="589"/>
      <c r="J363" s="589"/>
      <c r="K363" s="589"/>
      <c r="L363" s="589"/>
      <c r="M363" s="589"/>
      <c r="O363" s="589"/>
      <c r="P363" s="589"/>
      <c r="Q363" s="589"/>
      <c r="R363" s="589"/>
    </row>
    <row r="364" customHeight="1" spans="7:18">
      <c r="G364" s="589"/>
      <c r="H364" s="589"/>
      <c r="I364" s="589"/>
      <c r="J364" s="589"/>
      <c r="K364" s="589"/>
      <c r="L364" s="589"/>
      <c r="M364" s="589"/>
      <c r="O364" s="589"/>
      <c r="P364" s="589"/>
      <c r="Q364" s="589"/>
      <c r="R364" s="589"/>
    </row>
    <row r="365" customHeight="1" spans="7:18">
      <c r="G365" s="589"/>
      <c r="H365" s="589"/>
      <c r="I365" s="589"/>
      <c r="J365" s="589"/>
      <c r="K365" s="589"/>
      <c r="L365" s="589"/>
      <c r="M365" s="589"/>
      <c r="O365" s="589"/>
      <c r="P365" s="589"/>
      <c r="Q365" s="589"/>
      <c r="R365" s="589"/>
    </row>
    <row r="366" customHeight="1" spans="7:18">
      <c r="G366" s="589"/>
      <c r="H366" s="589"/>
      <c r="I366" s="589"/>
      <c r="J366" s="589"/>
      <c r="K366" s="589"/>
      <c r="L366" s="589"/>
      <c r="M366" s="589"/>
      <c r="O366" s="589"/>
      <c r="P366" s="589"/>
      <c r="Q366" s="589"/>
      <c r="R366" s="589"/>
    </row>
    <row r="367" customHeight="1" spans="7:18">
      <c r="G367" s="589"/>
      <c r="H367" s="589"/>
      <c r="I367" s="589"/>
      <c r="J367" s="589"/>
      <c r="K367" s="589"/>
      <c r="L367" s="589"/>
      <c r="M367" s="589"/>
      <c r="O367" s="589"/>
      <c r="P367" s="589"/>
      <c r="Q367" s="589"/>
      <c r="R367" s="589"/>
    </row>
    <row r="368" customHeight="1" spans="7:18">
      <c r="G368" s="589"/>
      <c r="H368" s="589"/>
      <c r="I368" s="589"/>
      <c r="J368" s="589"/>
      <c r="K368" s="589"/>
      <c r="L368" s="589"/>
      <c r="M368" s="589"/>
      <c r="O368" s="589"/>
      <c r="P368" s="589"/>
      <c r="Q368" s="589"/>
      <c r="R368" s="589"/>
    </row>
    <row r="369" customHeight="1" spans="7:18">
      <c r="G369" s="589"/>
      <c r="H369" s="589"/>
      <c r="I369" s="589"/>
      <c r="J369" s="589"/>
      <c r="K369" s="589"/>
      <c r="L369" s="589"/>
      <c r="M369" s="589"/>
      <c r="O369" s="589"/>
      <c r="P369" s="589"/>
      <c r="Q369" s="589"/>
      <c r="R369" s="589"/>
    </row>
    <row r="370" customHeight="1" spans="7:18">
      <c r="G370" s="589"/>
      <c r="H370" s="589"/>
      <c r="I370" s="589"/>
      <c r="J370" s="589"/>
      <c r="K370" s="589"/>
      <c r="L370" s="589"/>
      <c r="M370" s="589"/>
      <c r="O370" s="589"/>
      <c r="P370" s="589"/>
      <c r="Q370" s="589"/>
      <c r="R370" s="589"/>
    </row>
    <row r="371" customHeight="1" spans="7:18">
      <c r="G371" s="589"/>
      <c r="H371" s="589"/>
      <c r="I371" s="589"/>
      <c r="J371" s="589"/>
      <c r="K371" s="589"/>
      <c r="L371" s="589"/>
      <c r="M371" s="589"/>
      <c r="O371" s="589"/>
      <c r="P371" s="589"/>
      <c r="Q371" s="589"/>
      <c r="R371" s="589"/>
    </row>
    <row r="372" customHeight="1" spans="7:18">
      <c r="G372" s="589"/>
      <c r="H372" s="589"/>
      <c r="I372" s="589"/>
      <c r="J372" s="589"/>
      <c r="K372" s="589"/>
      <c r="L372" s="589"/>
      <c r="M372" s="589"/>
      <c r="O372" s="589"/>
      <c r="P372" s="589"/>
      <c r="Q372" s="589"/>
      <c r="R372" s="589"/>
    </row>
    <row r="373" customHeight="1" spans="7:18">
      <c r="G373" s="589"/>
      <c r="H373" s="589"/>
      <c r="I373" s="589"/>
      <c r="J373" s="589"/>
      <c r="K373" s="589"/>
      <c r="L373" s="589"/>
      <c r="M373" s="589"/>
      <c r="O373" s="589"/>
      <c r="P373" s="589"/>
      <c r="Q373" s="589"/>
      <c r="R373" s="589"/>
    </row>
    <row r="374" customHeight="1" spans="7:18">
      <c r="G374" s="589"/>
      <c r="H374" s="589"/>
      <c r="I374" s="589"/>
      <c r="J374" s="589"/>
      <c r="K374" s="589"/>
      <c r="L374" s="589"/>
      <c r="M374" s="589"/>
      <c r="O374" s="589"/>
      <c r="P374" s="589"/>
      <c r="Q374" s="589"/>
      <c r="R374" s="589"/>
    </row>
    <row r="375" customHeight="1" spans="7:18">
      <c r="G375" s="589"/>
      <c r="H375" s="589"/>
      <c r="I375" s="589"/>
      <c r="J375" s="589"/>
      <c r="K375" s="589"/>
      <c r="L375" s="589"/>
      <c r="M375" s="589"/>
      <c r="O375" s="589"/>
      <c r="P375" s="589"/>
      <c r="Q375" s="589"/>
      <c r="R375" s="589"/>
    </row>
    <row r="376" customHeight="1" spans="7:18">
      <c r="G376" s="589"/>
      <c r="H376" s="589"/>
      <c r="I376" s="589"/>
      <c r="J376" s="589"/>
      <c r="K376" s="589"/>
      <c r="L376" s="589"/>
      <c r="M376" s="589"/>
      <c r="O376" s="589"/>
      <c r="P376" s="589"/>
      <c r="Q376" s="589"/>
      <c r="R376" s="589"/>
    </row>
    <row r="377" customHeight="1" spans="7:18">
      <c r="G377" s="589"/>
      <c r="H377" s="589"/>
      <c r="I377" s="589"/>
      <c r="J377" s="589"/>
      <c r="K377" s="589"/>
      <c r="L377" s="589"/>
      <c r="M377" s="589"/>
      <c r="O377" s="589"/>
      <c r="P377" s="589"/>
      <c r="Q377" s="589"/>
      <c r="R377" s="589"/>
    </row>
    <row r="378" customHeight="1" spans="7:18">
      <c r="G378" s="589"/>
      <c r="H378" s="589"/>
      <c r="I378" s="589"/>
      <c r="J378" s="589"/>
      <c r="K378" s="589"/>
      <c r="L378" s="589"/>
      <c r="M378" s="589"/>
      <c r="O378" s="589"/>
      <c r="P378" s="589"/>
      <c r="Q378" s="589"/>
      <c r="R378" s="589"/>
    </row>
    <row r="379" customHeight="1" spans="7:18">
      <c r="G379" s="589"/>
      <c r="H379" s="589"/>
      <c r="I379" s="589"/>
      <c r="J379" s="589"/>
      <c r="K379" s="589"/>
      <c r="L379" s="589"/>
      <c r="M379" s="589"/>
      <c r="O379" s="589"/>
      <c r="P379" s="589"/>
      <c r="Q379" s="589"/>
      <c r="R379" s="589"/>
    </row>
    <row r="380" customHeight="1" spans="7:18">
      <c r="G380" s="589"/>
      <c r="H380" s="589"/>
      <c r="I380" s="589"/>
      <c r="J380" s="589"/>
      <c r="K380" s="589"/>
      <c r="L380" s="589"/>
      <c r="M380" s="589"/>
      <c r="O380" s="589"/>
      <c r="P380" s="589"/>
      <c r="Q380" s="589"/>
      <c r="R380" s="589"/>
    </row>
    <row r="381" customHeight="1" spans="7:18">
      <c r="G381" s="589"/>
      <c r="H381" s="589"/>
      <c r="I381" s="589"/>
      <c r="J381" s="589"/>
      <c r="K381" s="589"/>
      <c r="L381" s="589"/>
      <c r="M381" s="589"/>
      <c r="O381" s="589"/>
      <c r="P381" s="589"/>
      <c r="Q381" s="589"/>
      <c r="R381" s="589"/>
    </row>
    <row r="382" customHeight="1" spans="7:18">
      <c r="G382" s="589"/>
      <c r="H382" s="589"/>
      <c r="I382" s="589"/>
      <c r="J382" s="589"/>
      <c r="K382" s="589"/>
      <c r="L382" s="589"/>
      <c r="M382" s="589"/>
      <c r="O382" s="589"/>
      <c r="P382" s="589"/>
      <c r="Q382" s="589"/>
      <c r="R382" s="589"/>
    </row>
    <row r="383" customHeight="1" spans="7:18">
      <c r="G383" s="589"/>
      <c r="H383" s="589"/>
      <c r="I383" s="589"/>
      <c r="J383" s="589"/>
      <c r="K383" s="589"/>
      <c r="L383" s="589"/>
      <c r="M383" s="589"/>
      <c r="O383" s="589"/>
      <c r="P383" s="589"/>
      <c r="Q383" s="589"/>
      <c r="R383" s="589"/>
    </row>
    <row r="384" customHeight="1" spans="7:18">
      <c r="G384" s="589"/>
      <c r="H384" s="589"/>
      <c r="I384" s="589"/>
      <c r="J384" s="589"/>
      <c r="K384" s="589"/>
      <c r="L384" s="589"/>
      <c r="M384" s="589"/>
      <c r="O384" s="589"/>
      <c r="P384" s="589"/>
      <c r="Q384" s="589"/>
      <c r="R384" s="589"/>
    </row>
    <row r="385" customHeight="1" spans="7:18">
      <c r="G385" s="589"/>
      <c r="H385" s="589"/>
      <c r="I385" s="589"/>
      <c r="J385" s="589"/>
      <c r="K385" s="589"/>
      <c r="L385" s="589"/>
      <c r="M385" s="589"/>
      <c r="O385" s="589"/>
      <c r="P385" s="589"/>
      <c r="Q385" s="589"/>
      <c r="R385" s="589"/>
    </row>
    <row r="386" customHeight="1" spans="7:18">
      <c r="G386" s="589"/>
      <c r="H386" s="589"/>
      <c r="I386" s="589"/>
      <c r="J386" s="589"/>
      <c r="K386" s="589"/>
      <c r="L386" s="589"/>
      <c r="M386" s="589"/>
      <c r="O386" s="589"/>
      <c r="P386" s="589"/>
      <c r="Q386" s="589"/>
      <c r="R386" s="589"/>
    </row>
    <row r="387" customHeight="1" spans="7:18">
      <c r="G387" s="589"/>
      <c r="H387" s="589"/>
      <c r="I387" s="589"/>
      <c r="J387" s="589"/>
      <c r="K387" s="589"/>
      <c r="L387" s="589"/>
      <c r="M387" s="589"/>
      <c r="O387" s="589"/>
      <c r="P387" s="589"/>
      <c r="Q387" s="589"/>
      <c r="R387" s="589"/>
    </row>
    <row r="388" customHeight="1" spans="7:18">
      <c r="G388" s="589"/>
      <c r="H388" s="589"/>
      <c r="I388" s="589"/>
      <c r="J388" s="589"/>
      <c r="K388" s="589"/>
      <c r="L388" s="589"/>
      <c r="M388" s="589"/>
      <c r="O388" s="589"/>
      <c r="P388" s="589"/>
      <c r="Q388" s="589"/>
      <c r="R388" s="589"/>
    </row>
    <row r="389" customHeight="1" spans="7:18">
      <c r="G389" s="589"/>
      <c r="H389" s="589"/>
      <c r="I389" s="589"/>
      <c r="J389" s="589"/>
      <c r="K389" s="589"/>
      <c r="L389" s="589"/>
      <c r="M389" s="589"/>
      <c r="O389" s="589"/>
      <c r="P389" s="589"/>
      <c r="Q389" s="589"/>
      <c r="R389" s="589"/>
    </row>
    <row r="390" customHeight="1" spans="7:18">
      <c r="G390" s="589"/>
      <c r="H390" s="589"/>
      <c r="I390" s="589"/>
      <c r="J390" s="589"/>
      <c r="K390" s="589"/>
      <c r="L390" s="589"/>
      <c r="M390" s="589"/>
      <c r="O390" s="589"/>
      <c r="P390" s="589"/>
      <c r="Q390" s="589"/>
      <c r="R390" s="589"/>
    </row>
    <row r="391" customHeight="1" spans="7:18">
      <c r="G391" s="589"/>
      <c r="H391" s="589"/>
      <c r="I391" s="589"/>
      <c r="J391" s="589"/>
      <c r="K391" s="589"/>
      <c r="L391" s="589"/>
      <c r="M391" s="589"/>
      <c r="O391" s="589"/>
      <c r="P391" s="589"/>
      <c r="Q391" s="589"/>
      <c r="R391" s="589"/>
    </row>
    <row r="392" customHeight="1" spans="7:18">
      <c r="G392" s="589"/>
      <c r="H392" s="589"/>
      <c r="I392" s="589"/>
      <c r="J392" s="589"/>
      <c r="K392" s="589"/>
      <c r="L392" s="589"/>
      <c r="M392" s="589"/>
      <c r="O392" s="589"/>
      <c r="P392" s="589"/>
      <c r="Q392" s="589"/>
      <c r="R392" s="589"/>
    </row>
    <row r="393" customHeight="1" spans="7:18">
      <c r="G393" s="589"/>
      <c r="H393" s="589"/>
      <c r="I393" s="589"/>
      <c r="J393" s="589"/>
      <c r="K393" s="589"/>
      <c r="L393" s="589"/>
      <c r="M393" s="589"/>
      <c r="O393" s="589"/>
      <c r="P393" s="589"/>
      <c r="Q393" s="589"/>
      <c r="R393" s="589"/>
    </row>
    <row r="394" customHeight="1" spans="7:18">
      <c r="G394" s="589"/>
      <c r="H394" s="589"/>
      <c r="I394" s="589"/>
      <c r="J394" s="589"/>
      <c r="K394" s="589"/>
      <c r="L394" s="589"/>
      <c r="M394" s="589"/>
      <c r="O394" s="589"/>
      <c r="P394" s="589"/>
      <c r="Q394" s="589"/>
      <c r="R394" s="589"/>
    </row>
    <row r="395" customHeight="1" spans="7:18">
      <c r="G395" s="589"/>
      <c r="H395" s="589"/>
      <c r="I395" s="589"/>
      <c r="J395" s="589"/>
      <c r="K395" s="589"/>
      <c r="L395" s="589"/>
      <c r="M395" s="589"/>
      <c r="O395" s="589"/>
      <c r="P395" s="589"/>
      <c r="Q395" s="589"/>
      <c r="R395" s="589"/>
    </row>
    <row r="396" customHeight="1" spans="7:18">
      <c r="G396" s="589"/>
      <c r="H396" s="589"/>
      <c r="I396" s="589"/>
      <c r="J396" s="589"/>
      <c r="K396" s="589"/>
      <c r="L396" s="589"/>
      <c r="M396" s="589"/>
      <c r="O396" s="589"/>
      <c r="P396" s="589"/>
      <c r="Q396" s="589"/>
      <c r="R396" s="589"/>
    </row>
    <row r="397" customHeight="1" spans="7:18">
      <c r="G397" s="589"/>
      <c r="H397" s="589"/>
      <c r="I397" s="589"/>
      <c r="J397" s="589"/>
      <c r="K397" s="589"/>
      <c r="L397" s="589"/>
      <c r="M397" s="589"/>
      <c r="O397" s="589"/>
      <c r="P397" s="589"/>
      <c r="Q397" s="589"/>
      <c r="R397" s="589"/>
    </row>
    <row r="398" customHeight="1" spans="7:18">
      <c r="G398" s="589"/>
      <c r="H398" s="589"/>
      <c r="I398" s="589"/>
      <c r="J398" s="589"/>
      <c r="K398" s="589"/>
      <c r="L398" s="589"/>
      <c r="M398" s="589"/>
      <c r="O398" s="589"/>
      <c r="P398" s="589"/>
      <c r="Q398" s="589"/>
      <c r="R398" s="589"/>
    </row>
    <row r="399" customHeight="1" spans="7:18">
      <c r="G399" s="589"/>
      <c r="H399" s="589"/>
      <c r="I399" s="589"/>
      <c r="J399" s="589"/>
      <c r="K399" s="589"/>
      <c r="L399" s="589"/>
      <c r="M399" s="589"/>
      <c r="O399" s="589"/>
      <c r="P399" s="589"/>
      <c r="Q399" s="589"/>
      <c r="R399" s="589"/>
    </row>
    <row r="400" customHeight="1" spans="7:18">
      <c r="G400" s="589"/>
      <c r="H400" s="589"/>
      <c r="I400" s="589"/>
      <c r="J400" s="589"/>
      <c r="K400" s="589"/>
      <c r="L400" s="589"/>
      <c r="M400" s="589"/>
      <c r="O400" s="589"/>
      <c r="P400" s="589"/>
      <c r="Q400" s="589"/>
      <c r="R400" s="589"/>
    </row>
    <row r="401" customHeight="1" spans="7:18">
      <c r="G401" s="589"/>
      <c r="H401" s="589"/>
      <c r="I401" s="589"/>
      <c r="J401" s="589"/>
      <c r="K401" s="589"/>
      <c r="L401" s="589"/>
      <c r="M401" s="589"/>
      <c r="O401" s="589"/>
      <c r="P401" s="589"/>
      <c r="Q401" s="589"/>
      <c r="R401" s="589"/>
    </row>
    <row r="402" customHeight="1" spans="7:18">
      <c r="G402" s="589"/>
      <c r="H402" s="589"/>
      <c r="I402" s="589"/>
      <c r="J402" s="589"/>
      <c r="K402" s="589"/>
      <c r="L402" s="589"/>
      <c r="M402" s="589"/>
      <c r="O402" s="589"/>
      <c r="P402" s="589"/>
      <c r="Q402" s="589"/>
      <c r="R402" s="589"/>
    </row>
    <row r="403" customHeight="1" spans="7:18">
      <c r="G403" s="589"/>
      <c r="H403" s="589"/>
      <c r="I403" s="589"/>
      <c r="J403" s="589"/>
      <c r="K403" s="589"/>
      <c r="L403" s="589"/>
      <c r="M403" s="589"/>
      <c r="O403" s="589"/>
      <c r="P403" s="589"/>
      <c r="Q403" s="589"/>
      <c r="R403" s="589"/>
    </row>
    <row r="404" customHeight="1" spans="7:18">
      <c r="G404" s="589"/>
      <c r="H404" s="589"/>
      <c r="I404" s="589"/>
      <c r="J404" s="589"/>
      <c r="K404" s="589"/>
      <c r="L404" s="589"/>
      <c r="M404" s="589"/>
      <c r="O404" s="589"/>
      <c r="P404" s="589"/>
      <c r="Q404" s="589"/>
      <c r="R404" s="589"/>
    </row>
    <row r="405" customHeight="1" spans="7:18">
      <c r="G405" s="589"/>
      <c r="H405" s="589"/>
      <c r="I405" s="589"/>
      <c r="J405" s="589"/>
      <c r="K405" s="589"/>
      <c r="L405" s="589"/>
      <c r="M405" s="589"/>
      <c r="O405" s="589"/>
      <c r="P405" s="589"/>
      <c r="Q405" s="589"/>
      <c r="R405" s="589"/>
    </row>
    <row r="406" customHeight="1" spans="7:18">
      <c r="G406" s="589"/>
      <c r="H406" s="589"/>
      <c r="I406" s="589"/>
      <c r="J406" s="589"/>
      <c r="K406" s="589"/>
      <c r="L406" s="589"/>
      <c r="M406" s="589"/>
      <c r="O406" s="589"/>
      <c r="P406" s="589"/>
      <c r="Q406" s="589"/>
      <c r="R406" s="589"/>
    </row>
    <row r="407" customHeight="1" spans="7:18">
      <c r="G407" s="589"/>
      <c r="H407" s="589"/>
      <c r="I407" s="589"/>
      <c r="J407" s="589"/>
      <c r="K407" s="589"/>
      <c r="L407" s="589"/>
      <c r="M407" s="589"/>
      <c r="O407" s="589"/>
      <c r="P407" s="589"/>
      <c r="Q407" s="589"/>
      <c r="R407" s="589"/>
    </row>
    <row r="408" customHeight="1" spans="7:18">
      <c r="G408" s="589"/>
      <c r="H408" s="589"/>
      <c r="I408" s="589"/>
      <c r="J408" s="589"/>
      <c r="K408" s="589"/>
      <c r="L408" s="589"/>
      <c r="M408" s="589"/>
      <c r="O408" s="589"/>
      <c r="P408" s="589"/>
      <c r="Q408" s="589"/>
      <c r="R408" s="589"/>
    </row>
    <row r="409" customHeight="1" spans="7:18">
      <c r="G409" s="589"/>
      <c r="H409" s="589"/>
      <c r="I409" s="589"/>
      <c r="J409" s="589"/>
      <c r="K409" s="589"/>
      <c r="L409" s="589"/>
      <c r="M409" s="589"/>
      <c r="O409" s="589"/>
      <c r="P409" s="589"/>
      <c r="Q409" s="589"/>
      <c r="R409" s="589"/>
    </row>
    <row r="410" customHeight="1" spans="7:18">
      <c r="G410" s="589"/>
      <c r="H410" s="589"/>
      <c r="I410" s="589"/>
      <c r="J410" s="589"/>
      <c r="K410" s="589"/>
      <c r="L410" s="589"/>
      <c r="M410" s="589"/>
      <c r="O410" s="589"/>
      <c r="P410" s="589"/>
      <c r="Q410" s="589"/>
      <c r="R410" s="589"/>
    </row>
    <row r="411" customHeight="1" spans="7:18">
      <c r="G411" s="589"/>
      <c r="H411" s="589"/>
      <c r="I411" s="589"/>
      <c r="J411" s="589"/>
      <c r="K411" s="589"/>
      <c r="L411" s="589"/>
      <c r="M411" s="589"/>
      <c r="O411" s="589"/>
      <c r="P411" s="589"/>
      <c r="Q411" s="589"/>
      <c r="R411" s="589"/>
    </row>
    <row r="412" customHeight="1" spans="7:18">
      <c r="G412" s="589"/>
      <c r="H412" s="589"/>
      <c r="I412" s="589"/>
      <c r="J412" s="589"/>
      <c r="K412" s="589"/>
      <c r="L412" s="589"/>
      <c r="M412" s="589"/>
      <c r="O412" s="589"/>
      <c r="P412" s="589"/>
      <c r="Q412" s="589"/>
      <c r="R412" s="589"/>
    </row>
    <row r="413" customHeight="1" spans="7:18">
      <c r="G413" s="589"/>
      <c r="H413" s="589"/>
      <c r="I413" s="589"/>
      <c r="J413" s="589"/>
      <c r="K413" s="589"/>
      <c r="L413" s="589"/>
      <c r="M413" s="589"/>
      <c r="O413" s="589"/>
      <c r="P413" s="589"/>
      <c r="Q413" s="589"/>
      <c r="R413" s="589"/>
    </row>
    <row r="414" customHeight="1" spans="7:18">
      <c r="G414" s="589"/>
      <c r="H414" s="589"/>
      <c r="I414" s="589"/>
      <c r="J414" s="589"/>
      <c r="K414" s="589"/>
      <c r="L414" s="589"/>
      <c r="M414" s="589"/>
      <c r="O414" s="589"/>
      <c r="P414" s="589"/>
      <c r="Q414" s="589"/>
      <c r="R414" s="589"/>
    </row>
    <row r="415" customHeight="1" spans="7:18">
      <c r="G415" s="589"/>
      <c r="H415" s="589"/>
      <c r="I415" s="589"/>
      <c r="J415" s="589"/>
      <c r="K415" s="589"/>
      <c r="L415" s="589"/>
      <c r="M415" s="589"/>
      <c r="O415" s="589"/>
      <c r="P415" s="589"/>
      <c r="Q415" s="589"/>
      <c r="R415" s="589"/>
    </row>
    <row r="416" customHeight="1" spans="7:18">
      <c r="G416" s="589"/>
      <c r="H416" s="589"/>
      <c r="I416" s="589"/>
      <c r="J416" s="589"/>
      <c r="K416" s="589"/>
      <c r="L416" s="589"/>
      <c r="M416" s="589"/>
      <c r="O416" s="589"/>
      <c r="P416" s="589"/>
      <c r="Q416" s="589"/>
      <c r="R416" s="589"/>
    </row>
    <row r="417" customHeight="1" spans="7:18">
      <c r="G417" s="589"/>
      <c r="H417" s="589"/>
      <c r="I417" s="589"/>
      <c r="J417" s="589"/>
      <c r="K417" s="589"/>
      <c r="L417" s="589"/>
      <c r="M417" s="589"/>
      <c r="O417" s="589"/>
      <c r="P417" s="589"/>
      <c r="Q417" s="589"/>
      <c r="R417" s="589"/>
    </row>
    <row r="418" customHeight="1" spans="7:18">
      <c r="G418" s="589"/>
      <c r="H418" s="589"/>
      <c r="I418" s="589"/>
      <c r="J418" s="589"/>
      <c r="K418" s="589"/>
      <c r="L418" s="589"/>
      <c r="M418" s="589"/>
      <c r="O418" s="589"/>
      <c r="P418" s="589"/>
      <c r="Q418" s="589"/>
      <c r="R418" s="589"/>
    </row>
    <row r="419" customHeight="1" spans="7:18">
      <c r="G419" s="589"/>
      <c r="H419" s="589"/>
      <c r="I419" s="589"/>
      <c r="J419" s="589"/>
      <c r="K419" s="589"/>
      <c r="L419" s="589"/>
      <c r="M419" s="589"/>
      <c r="O419" s="589"/>
      <c r="P419" s="589"/>
      <c r="Q419" s="589"/>
      <c r="R419" s="589"/>
    </row>
    <row r="420" customHeight="1" spans="7:18">
      <c r="G420" s="589"/>
      <c r="H420" s="589"/>
      <c r="I420" s="589"/>
      <c r="J420" s="589"/>
      <c r="K420" s="589"/>
      <c r="L420" s="589"/>
      <c r="M420" s="589"/>
      <c r="O420" s="589"/>
      <c r="P420" s="589"/>
      <c r="Q420" s="589"/>
      <c r="R420" s="589"/>
    </row>
    <row r="421" customHeight="1" spans="7:18">
      <c r="G421" s="589"/>
      <c r="H421" s="589"/>
      <c r="I421" s="589"/>
      <c r="J421" s="589"/>
      <c r="K421" s="589"/>
      <c r="L421" s="589"/>
      <c r="M421" s="589"/>
      <c r="O421" s="589"/>
      <c r="P421" s="589"/>
      <c r="Q421" s="589"/>
      <c r="R421" s="589"/>
    </row>
    <row r="422" customHeight="1" spans="7:18">
      <c r="G422" s="589"/>
      <c r="H422" s="589"/>
      <c r="I422" s="589"/>
      <c r="J422" s="589"/>
      <c r="K422" s="589"/>
      <c r="L422" s="589"/>
      <c r="M422" s="589"/>
      <c r="O422" s="589"/>
      <c r="P422" s="589"/>
      <c r="Q422" s="589"/>
      <c r="R422" s="589"/>
    </row>
    <row r="423" customHeight="1" spans="7:18">
      <c r="G423" s="589"/>
      <c r="H423" s="589"/>
      <c r="I423" s="589"/>
      <c r="J423" s="589"/>
      <c r="K423" s="589"/>
      <c r="L423" s="589"/>
      <c r="M423" s="589"/>
      <c r="O423" s="589"/>
      <c r="P423" s="589"/>
      <c r="Q423" s="589"/>
      <c r="R423" s="589"/>
    </row>
    <row r="424" customHeight="1" spans="7:18">
      <c r="G424" s="589"/>
      <c r="H424" s="589"/>
      <c r="I424" s="589"/>
      <c r="J424" s="589"/>
      <c r="K424" s="589"/>
      <c r="L424" s="589"/>
      <c r="M424" s="589"/>
      <c r="O424" s="589"/>
      <c r="P424" s="589"/>
      <c r="Q424" s="589"/>
      <c r="R424" s="589"/>
    </row>
    <row r="425" customHeight="1" spans="7:18">
      <c r="G425" s="589"/>
      <c r="H425" s="589"/>
      <c r="I425" s="589"/>
      <c r="J425" s="589"/>
      <c r="K425" s="589"/>
      <c r="L425" s="589"/>
      <c r="M425" s="589"/>
      <c r="O425" s="589"/>
      <c r="P425" s="589"/>
      <c r="Q425" s="589"/>
      <c r="R425" s="589"/>
    </row>
    <row r="426" customHeight="1" spans="7:18">
      <c r="G426" s="589"/>
      <c r="H426" s="589"/>
      <c r="I426" s="589"/>
      <c r="J426" s="589"/>
      <c r="K426" s="589"/>
      <c r="L426" s="589"/>
      <c r="M426" s="589"/>
      <c r="O426" s="589"/>
      <c r="P426" s="589"/>
      <c r="Q426" s="589"/>
      <c r="R426" s="589"/>
    </row>
    <row r="427" customHeight="1" spans="7:18">
      <c r="G427" s="589"/>
      <c r="H427" s="589"/>
      <c r="I427" s="589"/>
      <c r="J427" s="589"/>
      <c r="K427" s="589"/>
      <c r="L427" s="589"/>
      <c r="M427" s="589"/>
      <c r="O427" s="589"/>
      <c r="P427" s="589"/>
      <c r="Q427" s="589"/>
      <c r="R427" s="589"/>
    </row>
    <row r="428" customHeight="1" spans="7:18">
      <c r="G428" s="589"/>
      <c r="H428" s="589"/>
      <c r="I428" s="589"/>
      <c r="J428" s="589"/>
      <c r="K428" s="589"/>
      <c r="L428" s="589"/>
      <c r="M428" s="589"/>
      <c r="O428" s="589"/>
      <c r="P428" s="589"/>
      <c r="Q428" s="589"/>
      <c r="R428" s="589"/>
    </row>
    <row r="429" customHeight="1" spans="7:18">
      <c r="G429" s="589"/>
      <c r="H429" s="589"/>
      <c r="I429" s="589"/>
      <c r="J429" s="589"/>
      <c r="K429" s="589"/>
      <c r="L429" s="589"/>
      <c r="M429" s="589"/>
      <c r="O429" s="589"/>
      <c r="P429" s="589"/>
      <c r="Q429" s="589"/>
      <c r="R429" s="589"/>
    </row>
    <row r="430" customHeight="1" spans="7:18">
      <c r="G430" s="589"/>
      <c r="H430" s="589"/>
      <c r="I430" s="589"/>
      <c r="J430" s="589"/>
      <c r="K430" s="589"/>
      <c r="L430" s="589"/>
      <c r="M430" s="589"/>
      <c r="O430" s="589"/>
      <c r="P430" s="589"/>
      <c r="Q430" s="589"/>
      <c r="R430" s="589"/>
    </row>
    <row r="431" customHeight="1" spans="7:18">
      <c r="G431" s="589"/>
      <c r="H431" s="589"/>
      <c r="I431" s="589"/>
      <c r="J431" s="589"/>
      <c r="K431" s="589"/>
      <c r="L431" s="589"/>
      <c r="M431" s="589"/>
      <c r="O431" s="589"/>
      <c r="P431" s="589"/>
      <c r="Q431" s="589"/>
      <c r="R431" s="589"/>
    </row>
    <row r="432" customHeight="1" spans="7:18">
      <c r="G432" s="589"/>
      <c r="H432" s="589"/>
      <c r="I432" s="589"/>
      <c r="J432" s="589"/>
      <c r="K432" s="589"/>
      <c r="L432" s="589"/>
      <c r="M432" s="589"/>
      <c r="O432" s="589"/>
      <c r="P432" s="589"/>
      <c r="Q432" s="589"/>
      <c r="R432" s="589"/>
    </row>
    <row r="433" customHeight="1" spans="7:18">
      <c r="G433" s="589"/>
      <c r="H433" s="589"/>
      <c r="I433" s="589"/>
      <c r="J433" s="589"/>
      <c r="K433" s="589"/>
      <c r="L433" s="589"/>
      <c r="M433" s="589"/>
      <c r="O433" s="589"/>
      <c r="P433" s="589"/>
      <c r="Q433" s="589"/>
      <c r="R433" s="589"/>
    </row>
    <row r="434" customHeight="1" spans="7:18">
      <c r="G434" s="589"/>
      <c r="H434" s="589"/>
      <c r="I434" s="589"/>
      <c r="J434" s="589"/>
      <c r="K434" s="589"/>
      <c r="L434" s="589"/>
      <c r="M434" s="589"/>
      <c r="O434" s="589"/>
      <c r="P434" s="589"/>
      <c r="Q434" s="589"/>
      <c r="R434" s="589"/>
    </row>
    <row r="435" customHeight="1" spans="7:18">
      <c r="G435" s="589"/>
      <c r="H435" s="589"/>
      <c r="I435" s="589"/>
      <c r="J435" s="589"/>
      <c r="K435" s="589"/>
      <c r="L435" s="589"/>
      <c r="M435" s="589"/>
      <c r="O435" s="589"/>
      <c r="P435" s="589"/>
      <c r="Q435" s="589"/>
      <c r="R435" s="589"/>
    </row>
    <row r="436" customHeight="1" spans="7:18">
      <c r="G436" s="589"/>
      <c r="H436" s="589"/>
      <c r="I436" s="589"/>
      <c r="J436" s="589"/>
      <c r="K436" s="589"/>
      <c r="L436" s="589"/>
      <c r="M436" s="589"/>
      <c r="O436" s="589"/>
      <c r="P436" s="589"/>
      <c r="Q436" s="589"/>
      <c r="R436" s="589"/>
    </row>
    <row r="437" customHeight="1" spans="7:18">
      <c r="G437" s="589"/>
      <c r="H437" s="589"/>
      <c r="I437" s="589"/>
      <c r="J437" s="589"/>
      <c r="K437" s="589"/>
      <c r="L437" s="589"/>
      <c r="M437" s="589"/>
      <c r="O437" s="589"/>
      <c r="P437" s="589"/>
      <c r="Q437" s="589"/>
      <c r="R437" s="589"/>
    </row>
    <row r="438" customHeight="1" spans="7:18">
      <c r="G438" s="589"/>
      <c r="H438" s="589"/>
      <c r="I438" s="589"/>
      <c r="J438" s="589"/>
      <c r="K438" s="589"/>
      <c r="L438" s="589"/>
      <c r="M438" s="589"/>
      <c r="O438" s="589"/>
      <c r="P438" s="589"/>
      <c r="Q438" s="589"/>
      <c r="R438" s="589"/>
    </row>
    <row r="439" customHeight="1" spans="7:18">
      <c r="G439" s="589"/>
      <c r="H439" s="589"/>
      <c r="I439" s="589"/>
      <c r="J439" s="589"/>
      <c r="K439" s="589"/>
      <c r="L439" s="589"/>
      <c r="M439" s="589"/>
      <c r="O439" s="589"/>
      <c r="P439" s="589"/>
      <c r="Q439" s="589"/>
      <c r="R439" s="589"/>
    </row>
    <row r="440" customHeight="1" spans="7:18">
      <c r="G440" s="589"/>
      <c r="H440" s="589"/>
      <c r="I440" s="589"/>
      <c r="J440" s="589"/>
      <c r="K440" s="589"/>
      <c r="L440" s="589"/>
      <c r="M440" s="589"/>
      <c r="O440" s="589"/>
      <c r="P440" s="589"/>
      <c r="Q440" s="589"/>
      <c r="R440" s="589"/>
    </row>
    <row r="441" customHeight="1" spans="7:18">
      <c r="G441" s="589"/>
      <c r="H441" s="589"/>
      <c r="I441" s="589"/>
      <c r="J441" s="589"/>
      <c r="K441" s="589"/>
      <c r="L441" s="589"/>
      <c r="M441" s="589"/>
      <c r="O441" s="589"/>
      <c r="P441" s="589"/>
      <c r="Q441" s="589"/>
      <c r="R441" s="589"/>
    </row>
    <row r="442" customHeight="1" spans="7:18">
      <c r="G442" s="589"/>
      <c r="H442" s="589"/>
      <c r="I442" s="589"/>
      <c r="J442" s="589"/>
      <c r="K442" s="589"/>
      <c r="L442" s="589"/>
      <c r="M442" s="589"/>
      <c r="O442" s="589"/>
      <c r="P442" s="589"/>
      <c r="Q442" s="589"/>
      <c r="R442" s="589"/>
    </row>
    <row r="443" customHeight="1" spans="7:18">
      <c r="G443" s="589"/>
      <c r="H443" s="589"/>
      <c r="I443" s="589"/>
      <c r="J443" s="589"/>
      <c r="K443" s="589"/>
      <c r="L443" s="589"/>
      <c r="M443" s="589"/>
      <c r="O443" s="589"/>
      <c r="P443" s="589"/>
      <c r="Q443" s="589"/>
      <c r="R443" s="589"/>
    </row>
    <row r="444" customHeight="1" spans="7:18">
      <c r="G444" s="589"/>
      <c r="H444" s="589"/>
      <c r="I444" s="589"/>
      <c r="J444" s="589"/>
      <c r="K444" s="589"/>
      <c r="L444" s="589"/>
      <c r="M444" s="589"/>
      <c r="O444" s="589"/>
      <c r="P444" s="589"/>
      <c r="Q444" s="589"/>
      <c r="R444" s="589"/>
    </row>
    <row r="445" customHeight="1" spans="7:18">
      <c r="G445" s="589"/>
      <c r="H445" s="589"/>
      <c r="I445" s="589"/>
      <c r="J445" s="589"/>
      <c r="K445" s="589"/>
      <c r="L445" s="589"/>
      <c r="M445" s="589"/>
      <c r="O445" s="589"/>
      <c r="P445" s="589"/>
      <c r="Q445" s="589"/>
      <c r="R445" s="589"/>
    </row>
    <row r="446" customHeight="1" spans="7:18">
      <c r="G446" s="589"/>
      <c r="H446" s="589"/>
      <c r="I446" s="589"/>
      <c r="J446" s="589"/>
      <c r="K446" s="589"/>
      <c r="L446" s="589"/>
      <c r="M446" s="589"/>
      <c r="O446" s="589"/>
      <c r="P446" s="589"/>
      <c r="Q446" s="589"/>
      <c r="R446" s="589"/>
    </row>
    <row r="447" customHeight="1" spans="7:18">
      <c r="G447" s="589"/>
      <c r="H447" s="589"/>
      <c r="I447" s="589"/>
      <c r="J447" s="589"/>
      <c r="K447" s="589"/>
      <c r="L447" s="589"/>
      <c r="M447" s="589"/>
      <c r="O447" s="589"/>
      <c r="P447" s="589"/>
      <c r="Q447" s="589"/>
      <c r="R447" s="589"/>
    </row>
    <row r="448" customHeight="1" spans="7:18">
      <c r="G448" s="589"/>
      <c r="H448" s="589"/>
      <c r="I448" s="589"/>
      <c r="J448" s="589"/>
      <c r="K448" s="589"/>
      <c r="L448" s="589"/>
      <c r="M448" s="589"/>
      <c r="O448" s="589"/>
      <c r="P448" s="589"/>
      <c r="Q448" s="589"/>
      <c r="R448" s="589"/>
    </row>
    <row r="449" customHeight="1" spans="7:18">
      <c r="G449" s="589"/>
      <c r="H449" s="589"/>
      <c r="I449" s="589"/>
      <c r="J449" s="589"/>
      <c r="K449" s="589"/>
      <c r="L449" s="589"/>
      <c r="M449" s="589"/>
      <c r="O449" s="589"/>
      <c r="P449" s="589"/>
      <c r="Q449" s="589"/>
      <c r="R449" s="589"/>
    </row>
    <row r="450" customHeight="1" spans="7:18">
      <c r="G450" s="589"/>
      <c r="H450" s="589"/>
      <c r="I450" s="589"/>
      <c r="J450" s="589"/>
      <c r="K450" s="589"/>
      <c r="L450" s="589"/>
      <c r="M450" s="589"/>
      <c r="O450" s="589"/>
      <c r="P450" s="589"/>
      <c r="Q450" s="589"/>
      <c r="R450" s="589"/>
    </row>
    <row r="451" customHeight="1" spans="7:18">
      <c r="G451" s="589"/>
      <c r="H451" s="589"/>
      <c r="I451" s="589"/>
      <c r="J451" s="589"/>
      <c r="K451" s="589"/>
      <c r="L451" s="589"/>
      <c r="M451" s="589"/>
      <c r="O451" s="589"/>
      <c r="P451" s="589"/>
      <c r="Q451" s="589"/>
      <c r="R451" s="589"/>
    </row>
    <row r="452" customHeight="1" spans="7:18">
      <c r="G452" s="589"/>
      <c r="H452" s="589"/>
      <c r="I452" s="589"/>
      <c r="J452" s="589"/>
      <c r="K452" s="589"/>
      <c r="L452" s="589"/>
      <c r="M452" s="589"/>
      <c r="O452" s="589"/>
      <c r="P452" s="589"/>
      <c r="Q452" s="589"/>
      <c r="R452" s="589"/>
    </row>
    <row r="453" customHeight="1" spans="7:18">
      <c r="G453" s="589"/>
      <c r="H453" s="589"/>
      <c r="I453" s="589"/>
      <c r="J453" s="589"/>
      <c r="K453" s="589"/>
      <c r="L453" s="589"/>
      <c r="M453" s="589"/>
      <c r="O453" s="589"/>
      <c r="P453" s="589"/>
      <c r="Q453" s="589"/>
      <c r="R453" s="589"/>
    </row>
    <row r="454" customHeight="1" spans="7:18">
      <c r="G454" s="589"/>
      <c r="H454" s="589"/>
      <c r="I454" s="589"/>
      <c r="J454" s="589"/>
      <c r="K454" s="589"/>
      <c r="L454" s="589"/>
      <c r="M454" s="589"/>
      <c r="O454" s="589"/>
      <c r="P454" s="589"/>
      <c r="Q454" s="589"/>
      <c r="R454" s="589"/>
    </row>
    <row r="455" customHeight="1" spans="7:18">
      <c r="G455" s="589"/>
      <c r="H455" s="589"/>
      <c r="I455" s="589"/>
      <c r="J455" s="589"/>
      <c r="K455" s="589"/>
      <c r="L455" s="589"/>
      <c r="M455" s="589"/>
      <c r="O455" s="589"/>
      <c r="P455" s="589"/>
      <c r="Q455" s="589"/>
      <c r="R455" s="589"/>
    </row>
    <row r="456" customHeight="1" spans="7:18">
      <c r="G456" s="589"/>
      <c r="H456" s="589"/>
      <c r="I456" s="589"/>
      <c r="J456" s="589"/>
      <c r="K456" s="589"/>
      <c r="L456" s="589"/>
      <c r="M456" s="589"/>
      <c r="O456" s="589"/>
      <c r="P456" s="589"/>
      <c r="Q456" s="589"/>
      <c r="R456" s="589"/>
    </row>
    <row r="457" customHeight="1" spans="7:18">
      <c r="G457" s="589"/>
      <c r="H457" s="589"/>
      <c r="I457" s="589"/>
      <c r="J457" s="589"/>
      <c r="K457" s="589"/>
      <c r="L457" s="589"/>
      <c r="M457" s="589"/>
      <c r="O457" s="589"/>
      <c r="P457" s="589"/>
      <c r="Q457" s="589"/>
      <c r="R457" s="589"/>
    </row>
    <row r="458" customHeight="1" spans="7:18">
      <c r="G458" s="589"/>
      <c r="H458" s="589"/>
      <c r="I458" s="589"/>
      <c r="J458" s="589"/>
      <c r="K458" s="589"/>
      <c r="L458" s="589"/>
      <c r="M458" s="589"/>
      <c r="O458" s="589"/>
      <c r="P458" s="589"/>
      <c r="Q458" s="589"/>
      <c r="R458" s="589"/>
    </row>
    <row r="459" customHeight="1" spans="7:18">
      <c r="G459" s="589"/>
      <c r="H459" s="589"/>
      <c r="I459" s="589"/>
      <c r="J459" s="589"/>
      <c r="K459" s="589"/>
      <c r="L459" s="589"/>
      <c r="M459" s="589"/>
      <c r="O459" s="589"/>
      <c r="P459" s="589"/>
      <c r="Q459" s="589"/>
      <c r="R459" s="589"/>
    </row>
    <row r="460" customHeight="1" spans="7:18">
      <c r="G460" s="589"/>
      <c r="H460" s="589"/>
      <c r="I460" s="589"/>
      <c r="J460" s="589"/>
      <c r="K460" s="589"/>
      <c r="L460" s="589"/>
      <c r="M460" s="589"/>
      <c r="O460" s="589"/>
      <c r="P460" s="589"/>
      <c r="Q460" s="589"/>
      <c r="R460" s="589"/>
    </row>
    <row r="461" customHeight="1" spans="7:18">
      <c r="G461" s="589"/>
      <c r="H461" s="589"/>
      <c r="I461" s="589"/>
      <c r="J461" s="589"/>
      <c r="K461" s="589"/>
      <c r="L461" s="589"/>
      <c r="M461" s="589"/>
      <c r="O461" s="589"/>
      <c r="P461" s="589"/>
      <c r="Q461" s="589"/>
      <c r="R461" s="589"/>
    </row>
    <row r="462" customHeight="1" spans="7:18">
      <c r="G462" s="589"/>
      <c r="H462" s="589"/>
      <c r="I462" s="589"/>
      <c r="J462" s="589"/>
      <c r="K462" s="589"/>
      <c r="L462" s="589"/>
      <c r="M462" s="589"/>
      <c r="O462" s="589"/>
      <c r="P462" s="589"/>
      <c r="Q462" s="589"/>
      <c r="R462" s="589"/>
    </row>
    <row r="463" customHeight="1" spans="7:18">
      <c r="G463" s="589"/>
      <c r="H463" s="589"/>
      <c r="I463" s="589"/>
      <c r="J463" s="589"/>
      <c r="K463" s="589"/>
      <c r="L463" s="589"/>
      <c r="M463" s="589"/>
      <c r="O463" s="589"/>
      <c r="P463" s="589"/>
      <c r="Q463" s="589"/>
      <c r="R463" s="589"/>
    </row>
    <row r="464" customHeight="1" spans="7:18">
      <c r="G464" s="589"/>
      <c r="H464" s="589"/>
      <c r="I464" s="589"/>
      <c r="J464" s="589"/>
      <c r="K464" s="589"/>
      <c r="L464" s="589"/>
      <c r="M464" s="589"/>
      <c r="O464" s="589"/>
      <c r="P464" s="589"/>
      <c r="Q464" s="589"/>
      <c r="R464" s="589"/>
    </row>
    <row r="465" customHeight="1" spans="7:18">
      <c r="G465" s="589"/>
      <c r="H465" s="589"/>
      <c r="I465" s="589"/>
      <c r="J465" s="589"/>
      <c r="K465" s="589"/>
      <c r="L465" s="589"/>
      <c r="M465" s="589"/>
      <c r="O465" s="589"/>
      <c r="P465" s="589"/>
      <c r="Q465" s="589"/>
      <c r="R465" s="589"/>
    </row>
    <row r="466" customHeight="1" spans="7:18">
      <c r="G466" s="589"/>
      <c r="H466" s="589"/>
      <c r="I466" s="589"/>
      <c r="J466" s="589"/>
      <c r="K466" s="589"/>
      <c r="L466" s="589"/>
      <c r="M466" s="589"/>
      <c r="O466" s="589"/>
      <c r="P466" s="589"/>
      <c r="Q466" s="589"/>
      <c r="R466" s="589"/>
    </row>
    <row r="467" customHeight="1" spans="7:18">
      <c r="G467" s="589"/>
      <c r="H467" s="589"/>
      <c r="I467" s="589"/>
      <c r="J467" s="589"/>
      <c r="K467" s="589"/>
      <c r="L467" s="589"/>
      <c r="M467" s="589"/>
      <c r="O467" s="589"/>
      <c r="P467" s="589"/>
      <c r="Q467" s="589"/>
      <c r="R467" s="589"/>
    </row>
    <row r="468" customHeight="1" spans="7:18">
      <c r="G468" s="589"/>
      <c r="H468" s="589"/>
      <c r="I468" s="589"/>
      <c r="J468" s="589"/>
      <c r="K468" s="589"/>
      <c r="L468" s="589"/>
      <c r="M468" s="589"/>
      <c r="O468" s="589"/>
      <c r="P468" s="589"/>
      <c r="Q468" s="589"/>
      <c r="R468" s="589"/>
    </row>
    <row r="469" customHeight="1" spans="7:18">
      <c r="G469" s="589"/>
      <c r="H469" s="589"/>
      <c r="I469" s="589"/>
      <c r="J469" s="589"/>
      <c r="K469" s="589"/>
      <c r="L469" s="589"/>
      <c r="M469" s="589"/>
      <c r="O469" s="589"/>
      <c r="P469" s="589"/>
      <c r="Q469" s="589"/>
      <c r="R469" s="589"/>
    </row>
    <row r="470" customHeight="1" spans="7:18">
      <c r="G470" s="589"/>
      <c r="H470" s="589"/>
      <c r="I470" s="589"/>
      <c r="J470" s="589"/>
      <c r="K470" s="589"/>
      <c r="L470" s="589"/>
      <c r="M470" s="589"/>
      <c r="O470" s="589"/>
      <c r="P470" s="589"/>
      <c r="Q470" s="589"/>
      <c r="R470" s="589"/>
    </row>
    <row r="471" customHeight="1" spans="7:18">
      <c r="G471" s="589"/>
      <c r="H471" s="589"/>
      <c r="I471" s="589"/>
      <c r="J471" s="589"/>
      <c r="K471" s="589"/>
      <c r="L471" s="589"/>
      <c r="M471" s="589"/>
      <c r="O471" s="589"/>
      <c r="P471" s="589"/>
      <c r="Q471" s="589"/>
      <c r="R471" s="589"/>
    </row>
    <row r="472" customHeight="1" spans="7:18">
      <c r="G472" s="589"/>
      <c r="H472" s="589"/>
      <c r="I472" s="589"/>
      <c r="J472" s="589"/>
      <c r="K472" s="589"/>
      <c r="L472" s="589"/>
      <c r="M472" s="589"/>
      <c r="O472" s="589"/>
      <c r="P472" s="589"/>
      <c r="Q472" s="589"/>
      <c r="R472" s="589"/>
    </row>
    <row r="473" customHeight="1" spans="7:18">
      <c r="G473" s="589"/>
      <c r="H473" s="589"/>
      <c r="I473" s="589"/>
      <c r="J473" s="589"/>
      <c r="K473" s="589"/>
      <c r="L473" s="589"/>
      <c r="M473" s="589"/>
      <c r="O473" s="589"/>
      <c r="P473" s="589"/>
      <c r="Q473" s="589"/>
      <c r="R473" s="589"/>
    </row>
    <row r="474" customHeight="1" spans="7:18">
      <c r="G474" s="589"/>
      <c r="H474" s="589"/>
      <c r="I474" s="589"/>
      <c r="J474" s="589"/>
      <c r="K474" s="589"/>
      <c r="L474" s="589"/>
      <c r="M474" s="589"/>
      <c r="O474" s="589"/>
      <c r="P474" s="589"/>
      <c r="Q474" s="589"/>
      <c r="R474" s="589"/>
    </row>
    <row r="475" customHeight="1" spans="7:18">
      <c r="G475" s="589"/>
      <c r="H475" s="589"/>
      <c r="I475" s="589"/>
      <c r="J475" s="589"/>
      <c r="K475" s="589"/>
      <c r="L475" s="589"/>
      <c r="M475" s="589"/>
      <c r="O475" s="589"/>
      <c r="P475" s="589"/>
      <c r="Q475" s="589"/>
      <c r="R475" s="589"/>
    </row>
    <row r="476" customHeight="1" spans="7:18">
      <c r="G476" s="589"/>
      <c r="H476" s="589"/>
      <c r="I476" s="589"/>
      <c r="J476" s="589"/>
      <c r="K476" s="589"/>
      <c r="L476" s="589"/>
      <c r="M476" s="589"/>
      <c r="O476" s="589"/>
      <c r="P476" s="589"/>
      <c r="Q476" s="589"/>
      <c r="R476" s="589"/>
    </row>
    <row r="477" customHeight="1" spans="7:18">
      <c r="G477" s="589"/>
      <c r="H477" s="589"/>
      <c r="I477" s="589"/>
      <c r="J477" s="589"/>
      <c r="K477" s="589"/>
      <c r="L477" s="589"/>
      <c r="M477" s="589"/>
      <c r="O477" s="589"/>
      <c r="P477" s="589"/>
      <c r="Q477" s="589"/>
      <c r="R477" s="589"/>
    </row>
    <row r="478" customHeight="1" spans="7:18">
      <c r="G478" s="589"/>
      <c r="H478" s="589"/>
      <c r="I478" s="589"/>
      <c r="J478" s="589"/>
      <c r="K478" s="589"/>
      <c r="L478" s="589"/>
      <c r="M478" s="589"/>
      <c r="O478" s="589"/>
      <c r="P478" s="589"/>
      <c r="Q478" s="589"/>
      <c r="R478" s="589"/>
    </row>
    <row r="479" customHeight="1" spans="7:18">
      <c r="G479" s="589"/>
      <c r="H479" s="589"/>
      <c r="I479" s="589"/>
      <c r="J479" s="589"/>
      <c r="K479" s="589"/>
      <c r="L479" s="589"/>
      <c r="M479" s="589"/>
      <c r="O479" s="589"/>
      <c r="P479" s="589"/>
      <c r="Q479" s="589"/>
      <c r="R479" s="589"/>
    </row>
    <row r="480" customHeight="1" spans="7:18">
      <c r="G480" s="589"/>
      <c r="H480" s="589"/>
      <c r="I480" s="589"/>
      <c r="J480" s="589"/>
      <c r="K480" s="589"/>
      <c r="L480" s="589"/>
      <c r="M480" s="589"/>
      <c r="O480" s="589"/>
      <c r="P480" s="589"/>
      <c r="Q480" s="589"/>
      <c r="R480" s="589"/>
    </row>
    <row r="481" customHeight="1" spans="7:18">
      <c r="G481" s="589"/>
      <c r="H481" s="589"/>
      <c r="I481" s="589"/>
      <c r="J481" s="589"/>
      <c r="K481" s="589"/>
      <c r="L481" s="589"/>
      <c r="M481" s="589"/>
      <c r="O481" s="589"/>
      <c r="P481" s="589"/>
      <c r="Q481" s="589"/>
      <c r="R481" s="589"/>
    </row>
    <row r="482" customHeight="1" spans="7:18">
      <c r="G482" s="589"/>
      <c r="H482" s="589"/>
      <c r="I482" s="589"/>
      <c r="J482" s="589"/>
      <c r="K482" s="589"/>
      <c r="L482" s="589"/>
      <c r="M482" s="589"/>
      <c r="O482" s="589"/>
      <c r="P482" s="589"/>
      <c r="Q482" s="589"/>
      <c r="R482" s="589"/>
    </row>
    <row r="483" customHeight="1" spans="7:18">
      <c r="G483" s="589"/>
      <c r="H483" s="589"/>
      <c r="I483" s="589"/>
      <c r="J483" s="589"/>
      <c r="K483" s="589"/>
      <c r="L483" s="589"/>
      <c r="M483" s="589"/>
      <c r="O483" s="589"/>
      <c r="P483" s="589"/>
      <c r="Q483" s="589"/>
      <c r="R483" s="589"/>
    </row>
    <row r="484" customHeight="1" spans="7:18">
      <c r="G484" s="589"/>
      <c r="H484" s="589"/>
      <c r="I484" s="589"/>
      <c r="J484" s="589"/>
      <c r="K484" s="589"/>
      <c r="L484" s="589"/>
      <c r="M484" s="589"/>
      <c r="O484" s="589"/>
      <c r="P484" s="589"/>
      <c r="Q484" s="589"/>
      <c r="R484" s="589"/>
    </row>
    <row r="485" customHeight="1" spans="7:18">
      <c r="G485" s="589"/>
      <c r="H485" s="589"/>
      <c r="I485" s="589"/>
      <c r="J485" s="589"/>
      <c r="K485" s="589"/>
      <c r="L485" s="589"/>
      <c r="M485" s="589"/>
      <c r="O485" s="589"/>
      <c r="P485" s="589"/>
      <c r="Q485" s="589"/>
      <c r="R485" s="589"/>
    </row>
    <row r="486" customHeight="1" spans="7:18">
      <c r="G486" s="589"/>
      <c r="H486" s="589"/>
      <c r="I486" s="589"/>
      <c r="J486" s="589"/>
      <c r="K486" s="589"/>
      <c r="L486" s="589"/>
      <c r="M486" s="589"/>
      <c r="O486" s="589"/>
      <c r="P486" s="589"/>
      <c r="Q486" s="589"/>
      <c r="R486" s="589"/>
    </row>
    <row r="487" customHeight="1" spans="7:18">
      <c r="G487" s="589"/>
      <c r="H487" s="589"/>
      <c r="I487" s="589"/>
      <c r="J487" s="589"/>
      <c r="K487" s="589"/>
      <c r="L487" s="589"/>
      <c r="M487" s="589"/>
      <c r="O487" s="589"/>
      <c r="P487" s="589"/>
      <c r="Q487" s="589"/>
      <c r="R487" s="589"/>
    </row>
    <row r="488" customHeight="1" spans="7:18">
      <c r="G488" s="589"/>
      <c r="H488" s="589"/>
      <c r="I488" s="589"/>
      <c r="J488" s="589"/>
      <c r="K488" s="589"/>
      <c r="L488" s="589"/>
      <c r="M488" s="589"/>
      <c r="O488" s="589"/>
      <c r="P488" s="589"/>
      <c r="Q488" s="589"/>
      <c r="R488" s="589"/>
    </row>
    <row r="489" customHeight="1" spans="7:18">
      <c r="G489" s="589"/>
      <c r="H489" s="589"/>
      <c r="I489" s="589"/>
      <c r="J489" s="589"/>
      <c r="K489" s="589"/>
      <c r="L489" s="589"/>
      <c r="M489" s="589"/>
      <c r="O489" s="589"/>
      <c r="P489" s="589"/>
      <c r="Q489" s="589"/>
      <c r="R489" s="589"/>
    </row>
    <row r="490" customHeight="1" spans="7:18">
      <c r="G490" s="589"/>
      <c r="H490" s="589"/>
      <c r="I490" s="589"/>
      <c r="J490" s="589"/>
      <c r="K490" s="589"/>
      <c r="L490" s="589"/>
      <c r="M490" s="589"/>
      <c r="O490" s="589"/>
      <c r="P490" s="589"/>
      <c r="Q490" s="589"/>
      <c r="R490" s="589"/>
    </row>
    <row r="491" customHeight="1" spans="7:18">
      <c r="G491" s="589"/>
      <c r="H491" s="589"/>
      <c r="I491" s="589"/>
      <c r="J491" s="589"/>
      <c r="K491" s="589"/>
      <c r="L491" s="589"/>
      <c r="M491" s="589"/>
      <c r="O491" s="589"/>
      <c r="P491" s="589"/>
      <c r="Q491" s="589"/>
      <c r="R491" s="589"/>
    </row>
    <row r="492" customHeight="1" spans="7:18">
      <c r="G492" s="589"/>
      <c r="H492" s="589"/>
      <c r="I492" s="589"/>
      <c r="J492" s="589"/>
      <c r="K492" s="589"/>
      <c r="L492" s="589"/>
      <c r="M492" s="589"/>
      <c r="O492" s="589"/>
      <c r="P492" s="589"/>
      <c r="Q492" s="589"/>
      <c r="R492" s="589"/>
    </row>
    <row r="493" customHeight="1" spans="7:18">
      <c r="G493" s="589"/>
      <c r="H493" s="589"/>
      <c r="I493" s="589"/>
      <c r="J493" s="589"/>
      <c r="K493" s="589"/>
      <c r="L493" s="589"/>
      <c r="M493" s="589"/>
      <c r="O493" s="589"/>
      <c r="P493" s="589"/>
      <c r="Q493" s="589"/>
      <c r="R493" s="589"/>
    </row>
    <row r="494" customHeight="1" spans="7:18">
      <c r="G494" s="589"/>
      <c r="H494" s="589"/>
      <c r="I494" s="589"/>
      <c r="J494" s="589"/>
      <c r="K494" s="589"/>
      <c r="L494" s="589"/>
      <c r="M494" s="589"/>
      <c r="O494" s="589"/>
      <c r="P494" s="589"/>
      <c r="Q494" s="589"/>
      <c r="R494" s="589"/>
    </row>
    <row r="495" customHeight="1" spans="7:18">
      <c r="G495" s="589"/>
      <c r="H495" s="589"/>
      <c r="I495" s="589"/>
      <c r="J495" s="589"/>
      <c r="K495" s="589"/>
      <c r="L495" s="589"/>
      <c r="M495" s="589"/>
      <c r="O495" s="589"/>
      <c r="P495" s="589"/>
      <c r="Q495" s="589"/>
      <c r="R495" s="589"/>
    </row>
    <row r="496" customHeight="1" spans="7:18">
      <c r="G496" s="589"/>
      <c r="H496" s="589"/>
      <c r="I496" s="589"/>
      <c r="J496" s="589"/>
      <c r="K496" s="589"/>
      <c r="L496" s="589"/>
      <c r="M496" s="589"/>
      <c r="O496" s="589"/>
      <c r="P496" s="589"/>
      <c r="Q496" s="589"/>
      <c r="R496" s="589"/>
    </row>
    <row r="497" customHeight="1" spans="7:18">
      <c r="G497" s="589"/>
      <c r="H497" s="589"/>
      <c r="I497" s="589"/>
      <c r="J497" s="589"/>
      <c r="K497" s="589"/>
      <c r="L497" s="589"/>
      <c r="M497" s="589"/>
      <c r="O497" s="589"/>
      <c r="P497" s="589"/>
      <c r="Q497" s="589"/>
      <c r="R497" s="589"/>
    </row>
    <row r="498" customHeight="1" spans="7:18">
      <c r="G498" s="589"/>
      <c r="H498" s="589"/>
      <c r="I498" s="589"/>
      <c r="J498" s="589"/>
      <c r="K498" s="589"/>
      <c r="L498" s="589"/>
      <c r="M498" s="589"/>
      <c r="O498" s="589"/>
      <c r="P498" s="589"/>
      <c r="Q498" s="589"/>
      <c r="R498" s="589"/>
    </row>
    <row r="499" customHeight="1" spans="7:18">
      <c r="G499" s="589"/>
      <c r="H499" s="589"/>
      <c r="I499" s="589"/>
      <c r="J499" s="589"/>
      <c r="K499" s="589"/>
      <c r="L499" s="589"/>
      <c r="M499" s="589"/>
      <c r="O499" s="589"/>
      <c r="P499" s="589"/>
      <c r="Q499" s="589"/>
      <c r="R499" s="589"/>
    </row>
    <row r="500" customHeight="1" spans="7:18">
      <c r="G500" s="589"/>
      <c r="H500" s="589"/>
      <c r="I500" s="589"/>
      <c r="J500" s="589"/>
      <c r="K500" s="589"/>
      <c r="L500" s="589"/>
      <c r="M500" s="589"/>
      <c r="O500" s="589"/>
      <c r="P500" s="589"/>
      <c r="Q500" s="589"/>
      <c r="R500" s="589"/>
    </row>
    <row r="501" customHeight="1" spans="7:18">
      <c r="G501" s="589"/>
      <c r="H501" s="589"/>
      <c r="I501" s="589"/>
      <c r="J501" s="589"/>
      <c r="K501" s="589"/>
      <c r="L501" s="589"/>
      <c r="M501" s="589"/>
      <c r="O501" s="589"/>
      <c r="P501" s="589"/>
      <c r="Q501" s="589"/>
      <c r="R501" s="589"/>
    </row>
    <row r="502" customHeight="1" spans="7:18">
      <c r="G502" s="589"/>
      <c r="H502" s="589"/>
      <c r="I502" s="589"/>
      <c r="J502" s="589"/>
      <c r="K502" s="589"/>
      <c r="L502" s="589"/>
      <c r="M502" s="589"/>
      <c r="O502" s="589"/>
      <c r="P502" s="589"/>
      <c r="Q502" s="589"/>
      <c r="R502" s="589"/>
    </row>
    <row r="503" customHeight="1" spans="7:18">
      <c r="G503" s="589"/>
      <c r="H503" s="589"/>
      <c r="I503" s="589"/>
      <c r="J503" s="589"/>
      <c r="K503" s="589"/>
      <c r="L503" s="589"/>
      <c r="M503" s="589"/>
      <c r="O503" s="589"/>
      <c r="P503" s="589"/>
      <c r="Q503" s="589"/>
      <c r="R503" s="589"/>
    </row>
    <row r="504" customHeight="1" spans="7:18">
      <c r="G504" s="589"/>
      <c r="H504" s="589"/>
      <c r="I504" s="589"/>
      <c r="J504" s="589"/>
      <c r="K504" s="589"/>
      <c r="L504" s="589"/>
      <c r="M504" s="589"/>
      <c r="O504" s="589"/>
      <c r="P504" s="589"/>
      <c r="Q504" s="589"/>
      <c r="R504" s="589"/>
    </row>
    <row r="505" customHeight="1" spans="7:18">
      <c r="G505" s="589"/>
      <c r="H505" s="589"/>
      <c r="I505" s="589"/>
      <c r="J505" s="589"/>
      <c r="K505" s="589"/>
      <c r="L505" s="589"/>
      <c r="M505" s="589"/>
      <c r="O505" s="589"/>
      <c r="P505" s="589"/>
      <c r="Q505" s="589"/>
      <c r="R505" s="589"/>
    </row>
    <row r="506" customHeight="1" spans="7:18">
      <c r="G506" s="589"/>
      <c r="H506" s="589"/>
      <c r="I506" s="589"/>
      <c r="J506" s="589"/>
      <c r="K506" s="589"/>
      <c r="L506" s="589"/>
      <c r="M506" s="589"/>
      <c r="O506" s="589"/>
      <c r="P506" s="589"/>
      <c r="Q506" s="589"/>
      <c r="R506" s="589"/>
    </row>
    <row r="507" customHeight="1" spans="7:18">
      <c r="G507" s="589"/>
      <c r="H507" s="589"/>
      <c r="I507" s="589"/>
      <c r="J507" s="589"/>
      <c r="K507" s="589"/>
      <c r="L507" s="589"/>
      <c r="M507" s="589"/>
      <c r="O507" s="589"/>
      <c r="P507" s="589"/>
      <c r="Q507" s="589"/>
      <c r="R507" s="589"/>
    </row>
    <row r="508" customHeight="1" spans="7:18">
      <c r="G508" s="589"/>
      <c r="H508" s="589"/>
      <c r="I508" s="589"/>
      <c r="J508" s="589"/>
      <c r="K508" s="589"/>
      <c r="L508" s="589"/>
      <c r="M508" s="589"/>
      <c r="O508" s="589"/>
      <c r="P508" s="589"/>
      <c r="Q508" s="589"/>
      <c r="R508" s="589"/>
    </row>
    <row r="509" customHeight="1" spans="7:18">
      <c r="G509" s="589"/>
      <c r="H509" s="589"/>
      <c r="I509" s="589"/>
      <c r="J509" s="589"/>
      <c r="K509" s="589"/>
      <c r="L509" s="589"/>
      <c r="M509" s="589"/>
      <c r="O509" s="589"/>
      <c r="P509" s="589"/>
      <c r="Q509" s="589"/>
      <c r="R509" s="589"/>
    </row>
    <row r="510" customHeight="1" spans="7:18">
      <c r="G510" s="589"/>
      <c r="H510" s="589"/>
      <c r="I510" s="589"/>
      <c r="J510" s="589"/>
      <c r="K510" s="589"/>
      <c r="L510" s="589"/>
      <c r="M510" s="589"/>
      <c r="O510" s="589"/>
      <c r="P510" s="589"/>
      <c r="Q510" s="589"/>
      <c r="R510" s="589"/>
    </row>
    <row r="511" customHeight="1" spans="7:18">
      <c r="G511" s="589"/>
      <c r="H511" s="589"/>
      <c r="I511" s="589"/>
      <c r="J511" s="589"/>
      <c r="K511" s="589"/>
      <c r="L511" s="589"/>
      <c r="M511" s="589"/>
      <c r="O511" s="589"/>
      <c r="P511" s="589"/>
      <c r="Q511" s="589"/>
      <c r="R511" s="589"/>
    </row>
    <row r="512" customHeight="1" spans="7:18">
      <c r="G512" s="589"/>
      <c r="H512" s="589"/>
      <c r="I512" s="589"/>
      <c r="J512" s="589"/>
      <c r="K512" s="589"/>
      <c r="L512" s="589"/>
      <c r="M512" s="589"/>
      <c r="O512" s="589"/>
      <c r="P512" s="589"/>
      <c r="Q512" s="589"/>
      <c r="R512" s="589"/>
    </row>
    <row r="513" customHeight="1" spans="7:18">
      <c r="G513" s="589"/>
      <c r="H513" s="589"/>
      <c r="I513" s="589"/>
      <c r="J513" s="589"/>
      <c r="K513" s="589"/>
      <c r="L513" s="589"/>
      <c r="M513" s="589"/>
      <c r="O513" s="589"/>
      <c r="P513" s="589"/>
      <c r="Q513" s="589"/>
      <c r="R513" s="589"/>
    </row>
    <row r="514" customHeight="1" spans="7:18">
      <c r="G514" s="589"/>
      <c r="H514" s="589"/>
      <c r="I514" s="589"/>
      <c r="J514" s="589"/>
      <c r="K514" s="589"/>
      <c r="L514" s="589"/>
      <c r="M514" s="589"/>
      <c r="O514" s="589"/>
      <c r="P514" s="589"/>
      <c r="Q514" s="589"/>
      <c r="R514" s="589"/>
    </row>
    <row r="515" customHeight="1" spans="7:18">
      <c r="G515" s="589"/>
      <c r="H515" s="589"/>
      <c r="I515" s="589"/>
      <c r="J515" s="589"/>
      <c r="K515" s="589"/>
      <c r="L515" s="589"/>
      <c r="M515" s="589"/>
      <c r="O515" s="589"/>
      <c r="P515" s="589"/>
      <c r="Q515" s="589"/>
      <c r="R515" s="589"/>
    </row>
    <row r="516" customHeight="1" spans="7:18">
      <c r="G516" s="589"/>
      <c r="H516" s="589"/>
      <c r="I516" s="589"/>
      <c r="J516" s="589"/>
      <c r="K516" s="589"/>
      <c r="L516" s="589"/>
      <c r="M516" s="589"/>
      <c r="O516" s="589"/>
      <c r="P516" s="589"/>
      <c r="Q516" s="589"/>
      <c r="R516" s="589"/>
    </row>
    <row r="517" customHeight="1" spans="7:18">
      <c r="G517" s="589"/>
      <c r="H517" s="589"/>
      <c r="I517" s="589"/>
      <c r="J517" s="589"/>
      <c r="K517" s="589"/>
      <c r="L517" s="589"/>
      <c r="M517" s="589"/>
      <c r="O517" s="589"/>
      <c r="P517" s="589"/>
      <c r="Q517" s="589"/>
      <c r="R517" s="589"/>
    </row>
    <row r="518" customHeight="1" spans="7:18">
      <c r="G518" s="589"/>
      <c r="H518" s="589"/>
      <c r="I518" s="589"/>
      <c r="J518" s="589"/>
      <c r="K518" s="589"/>
      <c r="L518" s="589"/>
      <c r="M518" s="589"/>
      <c r="O518" s="589"/>
      <c r="P518" s="589"/>
      <c r="Q518" s="589"/>
      <c r="R518" s="589"/>
    </row>
    <row r="519" customHeight="1" spans="7:18">
      <c r="G519" s="589"/>
      <c r="H519" s="589"/>
      <c r="I519" s="589"/>
      <c r="J519" s="589"/>
      <c r="K519" s="589"/>
      <c r="L519" s="589"/>
      <c r="M519" s="589"/>
      <c r="O519" s="589"/>
      <c r="P519" s="589"/>
      <c r="Q519" s="589"/>
      <c r="R519" s="589"/>
    </row>
    <row r="520" customHeight="1" spans="7:18">
      <c r="G520" s="589"/>
      <c r="H520" s="589"/>
      <c r="I520" s="589"/>
      <c r="J520" s="589"/>
      <c r="K520" s="589"/>
      <c r="L520" s="589"/>
      <c r="M520" s="589"/>
      <c r="O520" s="589"/>
      <c r="P520" s="589"/>
      <c r="Q520" s="589"/>
      <c r="R520" s="589"/>
    </row>
    <row r="521" customHeight="1" spans="7:18">
      <c r="G521" s="589"/>
      <c r="H521" s="589"/>
      <c r="I521" s="589"/>
      <c r="J521" s="589"/>
      <c r="K521" s="589"/>
      <c r="L521" s="589"/>
      <c r="M521" s="589"/>
      <c r="O521" s="589"/>
      <c r="P521" s="589"/>
      <c r="Q521" s="589"/>
      <c r="R521" s="589"/>
    </row>
    <row r="522" customHeight="1" spans="7:18">
      <c r="G522" s="589"/>
      <c r="H522" s="589"/>
      <c r="I522" s="589"/>
      <c r="J522" s="589"/>
      <c r="K522" s="589"/>
      <c r="L522" s="589"/>
      <c r="M522" s="589"/>
      <c r="O522" s="589"/>
      <c r="P522" s="589"/>
      <c r="Q522" s="589"/>
      <c r="R522" s="589"/>
    </row>
    <row r="523" customHeight="1" spans="7:18">
      <c r="G523" s="589"/>
      <c r="H523" s="589"/>
      <c r="I523" s="589"/>
      <c r="J523" s="589"/>
      <c r="K523" s="589"/>
      <c r="L523" s="589"/>
      <c r="M523" s="589"/>
      <c r="O523" s="589"/>
      <c r="P523" s="589"/>
      <c r="Q523" s="589"/>
      <c r="R523" s="589"/>
    </row>
    <row r="524" customHeight="1" spans="7:18">
      <c r="G524" s="589"/>
      <c r="H524" s="589"/>
      <c r="I524" s="589"/>
      <c r="J524" s="589"/>
      <c r="K524" s="589"/>
      <c r="L524" s="589"/>
      <c r="M524" s="589"/>
      <c r="O524" s="589"/>
      <c r="P524" s="589"/>
      <c r="Q524" s="589"/>
      <c r="R524" s="589"/>
    </row>
    <row r="525" customHeight="1" spans="7:18">
      <c r="G525" s="589"/>
      <c r="H525" s="589"/>
      <c r="I525" s="589"/>
      <c r="J525" s="589"/>
      <c r="K525" s="589"/>
      <c r="L525" s="589"/>
      <c r="M525" s="589"/>
      <c r="O525" s="589"/>
      <c r="P525" s="589"/>
      <c r="Q525" s="589"/>
      <c r="R525" s="589"/>
    </row>
    <row r="526" customHeight="1" spans="7:18">
      <c r="G526" s="589"/>
      <c r="H526" s="589"/>
      <c r="I526" s="589"/>
      <c r="J526" s="589"/>
      <c r="K526" s="589"/>
      <c r="L526" s="589"/>
      <c r="M526" s="589"/>
      <c r="O526" s="589"/>
      <c r="P526" s="589"/>
      <c r="Q526" s="589"/>
      <c r="R526" s="589"/>
    </row>
    <row r="527" customHeight="1" spans="7:18">
      <c r="G527" s="589"/>
      <c r="H527" s="589"/>
      <c r="I527" s="589"/>
      <c r="J527" s="589"/>
      <c r="K527" s="589"/>
      <c r="L527" s="589"/>
      <c r="M527" s="589"/>
      <c r="O527" s="589"/>
      <c r="P527" s="589"/>
      <c r="Q527" s="589"/>
      <c r="R527" s="589"/>
    </row>
    <row r="528" customHeight="1" spans="7:18">
      <c r="G528" s="589"/>
      <c r="H528" s="589"/>
      <c r="I528" s="589"/>
      <c r="J528" s="589"/>
      <c r="K528" s="589"/>
      <c r="L528" s="589"/>
      <c r="M528" s="589"/>
      <c r="O528" s="589"/>
      <c r="P528" s="589"/>
      <c r="Q528" s="589"/>
      <c r="R528" s="589"/>
    </row>
    <row r="529" customHeight="1" spans="7:18">
      <c r="G529" s="589"/>
      <c r="H529" s="589"/>
      <c r="I529" s="589"/>
      <c r="J529" s="589"/>
      <c r="K529" s="589"/>
      <c r="L529" s="589"/>
      <c r="M529" s="589"/>
      <c r="O529" s="589"/>
      <c r="P529" s="589"/>
      <c r="Q529" s="589"/>
      <c r="R529" s="589"/>
    </row>
    <row r="530" customHeight="1" spans="7:18">
      <c r="G530" s="589"/>
      <c r="H530" s="589"/>
      <c r="I530" s="589"/>
      <c r="J530" s="589"/>
      <c r="K530" s="589"/>
      <c r="L530" s="589"/>
      <c r="M530" s="589"/>
      <c r="O530" s="589"/>
      <c r="P530" s="589"/>
      <c r="Q530" s="589"/>
      <c r="R530" s="589"/>
    </row>
    <row r="531" customHeight="1" spans="7:18">
      <c r="G531" s="589"/>
      <c r="H531" s="589"/>
      <c r="I531" s="589"/>
      <c r="J531" s="589"/>
      <c r="K531" s="589"/>
      <c r="L531" s="589"/>
      <c r="M531" s="589"/>
      <c r="O531" s="589"/>
      <c r="P531" s="589"/>
      <c r="Q531" s="589"/>
      <c r="R531" s="589"/>
    </row>
    <row r="532" customHeight="1" spans="7:18">
      <c r="G532" s="589"/>
      <c r="H532" s="589"/>
      <c r="I532" s="589"/>
      <c r="J532" s="589"/>
      <c r="K532" s="589"/>
      <c r="L532" s="589"/>
      <c r="M532" s="589"/>
      <c r="O532" s="589"/>
      <c r="P532" s="589"/>
      <c r="Q532" s="589"/>
      <c r="R532" s="589"/>
    </row>
    <row r="533" customHeight="1" spans="7:18">
      <c r="G533" s="589"/>
      <c r="H533" s="589"/>
      <c r="I533" s="589"/>
      <c r="J533" s="589"/>
      <c r="K533" s="589"/>
      <c r="L533" s="589"/>
      <c r="M533" s="589"/>
      <c r="O533" s="589"/>
      <c r="P533" s="589"/>
      <c r="Q533" s="589"/>
      <c r="R533" s="589"/>
    </row>
    <row r="534" customHeight="1" spans="7:18">
      <c r="G534" s="589"/>
      <c r="H534" s="589"/>
      <c r="I534" s="589"/>
      <c r="J534" s="589"/>
      <c r="K534" s="589"/>
      <c r="L534" s="589"/>
      <c r="M534" s="589"/>
      <c r="O534" s="589"/>
      <c r="P534" s="589"/>
      <c r="Q534" s="589"/>
      <c r="R534" s="589"/>
    </row>
    <row r="535" customHeight="1" spans="7:18">
      <c r="G535" s="589"/>
      <c r="H535" s="589"/>
      <c r="I535" s="589"/>
      <c r="J535" s="589"/>
      <c r="K535" s="589"/>
      <c r="L535" s="589"/>
      <c r="M535" s="589"/>
      <c r="O535" s="589"/>
      <c r="P535" s="589"/>
      <c r="Q535" s="589"/>
      <c r="R535" s="589"/>
    </row>
    <row r="536" customHeight="1" spans="7:18">
      <c r="G536" s="589"/>
      <c r="H536" s="589"/>
      <c r="I536" s="589"/>
      <c r="J536" s="589"/>
      <c r="K536" s="589"/>
      <c r="L536" s="589"/>
      <c r="M536" s="589"/>
      <c r="O536" s="589"/>
      <c r="P536" s="589"/>
      <c r="Q536" s="589"/>
      <c r="R536" s="589"/>
    </row>
    <row r="537" customHeight="1" spans="7:18">
      <c r="G537" s="589"/>
      <c r="H537" s="589"/>
      <c r="I537" s="589"/>
      <c r="J537" s="589"/>
      <c r="K537" s="589"/>
      <c r="L537" s="589"/>
      <c r="M537" s="589"/>
      <c r="O537" s="589"/>
      <c r="P537" s="589"/>
      <c r="Q537" s="589"/>
      <c r="R537" s="589"/>
    </row>
    <row r="538" customHeight="1" spans="7:18">
      <c r="G538" s="589"/>
      <c r="H538" s="589"/>
      <c r="I538" s="589"/>
      <c r="J538" s="589"/>
      <c r="K538" s="589"/>
      <c r="L538" s="589"/>
      <c r="M538" s="589"/>
      <c r="O538" s="589"/>
      <c r="P538" s="589"/>
      <c r="Q538" s="589"/>
      <c r="R538" s="589"/>
    </row>
    <row r="539" customHeight="1" spans="7:18">
      <c r="G539" s="589"/>
      <c r="H539" s="589"/>
      <c r="I539" s="589"/>
      <c r="J539" s="589"/>
      <c r="K539" s="589"/>
      <c r="L539" s="589"/>
      <c r="M539" s="589"/>
      <c r="O539" s="589"/>
      <c r="P539" s="589"/>
      <c r="Q539" s="589"/>
      <c r="R539" s="589"/>
    </row>
    <row r="540" customHeight="1" spans="7:18">
      <c r="G540" s="589"/>
      <c r="H540" s="589"/>
      <c r="I540" s="589"/>
      <c r="J540" s="589"/>
      <c r="K540" s="589"/>
      <c r="L540" s="589"/>
      <c r="M540" s="589"/>
      <c r="O540" s="589"/>
      <c r="P540" s="589"/>
      <c r="Q540" s="589"/>
      <c r="R540" s="589"/>
    </row>
    <row r="541" customHeight="1" spans="7:18">
      <c r="G541" s="589"/>
      <c r="H541" s="589"/>
      <c r="I541" s="589"/>
      <c r="J541" s="589"/>
      <c r="K541" s="589"/>
      <c r="L541" s="589"/>
      <c r="M541" s="589"/>
      <c r="O541" s="589"/>
      <c r="P541" s="589"/>
      <c r="Q541" s="589"/>
      <c r="R541" s="589"/>
    </row>
    <row r="542" customHeight="1" spans="7:18">
      <c r="G542" s="589"/>
      <c r="H542" s="589"/>
      <c r="I542" s="589"/>
      <c r="J542" s="589"/>
      <c r="K542" s="589"/>
      <c r="L542" s="589"/>
      <c r="M542" s="589"/>
      <c r="O542" s="589"/>
      <c r="P542" s="589"/>
      <c r="Q542" s="589"/>
      <c r="R542" s="589"/>
    </row>
    <row r="543" customHeight="1" spans="7:18">
      <c r="G543" s="589"/>
      <c r="H543" s="589"/>
      <c r="I543" s="589"/>
      <c r="J543" s="589"/>
      <c r="K543" s="589"/>
      <c r="L543" s="589"/>
      <c r="M543" s="589"/>
      <c r="O543" s="589"/>
      <c r="P543" s="589"/>
      <c r="Q543" s="589"/>
      <c r="R543" s="589"/>
    </row>
    <row r="544" customHeight="1" spans="7:18">
      <c r="G544" s="589"/>
      <c r="H544" s="589"/>
      <c r="I544" s="589"/>
      <c r="J544" s="589"/>
      <c r="K544" s="589"/>
      <c r="L544" s="589"/>
      <c r="M544" s="589"/>
      <c r="O544" s="589"/>
      <c r="P544" s="589"/>
      <c r="Q544" s="589"/>
      <c r="R544" s="589"/>
    </row>
    <row r="545" customHeight="1" spans="7:18">
      <c r="G545" s="589"/>
      <c r="H545" s="589"/>
      <c r="I545" s="589"/>
      <c r="J545" s="589"/>
      <c r="K545" s="589"/>
      <c r="L545" s="589"/>
      <c r="M545" s="589"/>
      <c r="O545" s="589"/>
      <c r="P545" s="589"/>
      <c r="Q545" s="589"/>
      <c r="R545" s="589"/>
    </row>
    <row r="546" customHeight="1" spans="7:18">
      <c r="G546" s="589"/>
      <c r="H546" s="589"/>
      <c r="I546" s="589"/>
      <c r="J546" s="589"/>
      <c r="K546" s="589"/>
      <c r="L546" s="589"/>
      <c r="M546" s="589"/>
      <c r="O546" s="589"/>
      <c r="P546" s="589"/>
      <c r="Q546" s="589"/>
      <c r="R546" s="589"/>
    </row>
    <row r="547" customHeight="1" spans="7:18">
      <c r="G547" s="589"/>
      <c r="H547" s="589"/>
      <c r="I547" s="589"/>
      <c r="J547" s="589"/>
      <c r="K547" s="589"/>
      <c r="L547" s="589"/>
      <c r="M547" s="589"/>
      <c r="O547" s="589"/>
      <c r="P547" s="589"/>
      <c r="Q547" s="589"/>
      <c r="R547" s="589"/>
    </row>
    <row r="548" customHeight="1" spans="7:18">
      <c r="G548" s="589"/>
      <c r="H548" s="589"/>
      <c r="I548" s="589"/>
      <c r="J548" s="589"/>
      <c r="K548" s="589"/>
      <c r="L548" s="589"/>
      <c r="M548" s="589"/>
      <c r="O548" s="589"/>
      <c r="P548" s="589"/>
      <c r="Q548" s="589"/>
      <c r="R548" s="589"/>
    </row>
    <row r="549" customHeight="1" spans="7:18">
      <c r="G549" s="589"/>
      <c r="H549" s="589"/>
      <c r="I549" s="589"/>
      <c r="J549" s="589"/>
      <c r="K549" s="589"/>
      <c r="L549" s="589"/>
      <c r="M549" s="589"/>
      <c r="O549" s="589"/>
      <c r="P549" s="589"/>
      <c r="Q549" s="589"/>
      <c r="R549" s="589"/>
    </row>
    <row r="550" customHeight="1" spans="7:18">
      <c r="G550" s="589"/>
      <c r="H550" s="589"/>
      <c r="I550" s="589"/>
      <c r="J550" s="589"/>
      <c r="K550" s="589"/>
      <c r="L550" s="589"/>
      <c r="M550" s="589"/>
      <c r="O550" s="589"/>
      <c r="P550" s="589"/>
      <c r="Q550" s="589"/>
      <c r="R550" s="589"/>
    </row>
    <row r="551" customHeight="1" spans="7:18">
      <c r="G551" s="589"/>
      <c r="H551" s="589"/>
      <c r="I551" s="589"/>
      <c r="J551" s="589"/>
      <c r="K551" s="589"/>
      <c r="L551" s="589"/>
      <c r="M551" s="589"/>
      <c r="O551" s="589"/>
      <c r="P551" s="589"/>
      <c r="Q551" s="589"/>
      <c r="R551" s="589"/>
    </row>
    <row r="552" customHeight="1" spans="7:18">
      <c r="G552" s="589"/>
      <c r="H552" s="589"/>
      <c r="I552" s="589"/>
      <c r="J552" s="589"/>
      <c r="K552" s="589"/>
      <c r="L552" s="589"/>
      <c r="M552" s="589"/>
      <c r="O552" s="589"/>
      <c r="P552" s="589"/>
      <c r="Q552" s="589"/>
      <c r="R552" s="589"/>
    </row>
    <row r="553" customHeight="1" spans="7:18">
      <c r="G553" s="589"/>
      <c r="H553" s="589"/>
      <c r="I553" s="589"/>
      <c r="J553" s="589"/>
      <c r="K553" s="589"/>
      <c r="L553" s="589"/>
      <c r="M553" s="589"/>
      <c r="O553" s="589"/>
      <c r="P553" s="589"/>
      <c r="Q553" s="589"/>
      <c r="R553" s="589"/>
    </row>
    <row r="554" customHeight="1" spans="7:18">
      <c r="G554" s="589"/>
      <c r="H554" s="589"/>
      <c r="I554" s="589"/>
      <c r="J554" s="589"/>
      <c r="K554" s="589"/>
      <c r="L554" s="589"/>
      <c r="M554" s="589"/>
      <c r="O554" s="589"/>
      <c r="P554" s="589"/>
      <c r="Q554" s="589"/>
      <c r="R554" s="589"/>
    </row>
    <row r="555" customHeight="1" spans="7:18">
      <c r="G555" s="589"/>
      <c r="H555" s="589"/>
      <c r="I555" s="589"/>
      <c r="J555" s="589"/>
      <c r="K555" s="589"/>
      <c r="L555" s="589"/>
      <c r="M555" s="589"/>
      <c r="O555" s="589"/>
      <c r="P555" s="589"/>
      <c r="Q555" s="589"/>
      <c r="R555" s="589"/>
    </row>
    <row r="556" customHeight="1" spans="7:18">
      <c r="G556" s="589"/>
      <c r="H556" s="589"/>
      <c r="I556" s="589"/>
      <c r="J556" s="589"/>
      <c r="K556" s="589"/>
      <c r="L556" s="589"/>
      <c r="M556" s="589"/>
      <c r="O556" s="589"/>
      <c r="P556" s="589"/>
      <c r="Q556" s="589"/>
      <c r="R556" s="589"/>
    </row>
    <row r="557" customHeight="1" spans="7:18">
      <c r="G557" s="589"/>
      <c r="H557" s="589"/>
      <c r="I557" s="589"/>
      <c r="J557" s="589"/>
      <c r="K557" s="589"/>
      <c r="L557" s="589"/>
      <c r="M557" s="589"/>
      <c r="O557" s="589"/>
      <c r="P557" s="589"/>
      <c r="Q557" s="589"/>
      <c r="R557" s="589"/>
    </row>
    <row r="558" customHeight="1" spans="7:18">
      <c r="G558" s="589"/>
      <c r="H558" s="589"/>
      <c r="I558" s="589"/>
      <c r="J558" s="589"/>
      <c r="K558" s="589"/>
      <c r="L558" s="589"/>
      <c r="M558" s="589"/>
      <c r="O558" s="589"/>
      <c r="P558" s="589"/>
      <c r="Q558" s="589"/>
      <c r="R558" s="589"/>
    </row>
    <row r="559" customHeight="1" spans="7:18">
      <c r="G559" s="589"/>
      <c r="H559" s="589"/>
      <c r="I559" s="589"/>
      <c r="J559" s="589"/>
      <c r="K559" s="589"/>
      <c r="L559" s="589"/>
      <c r="M559" s="589"/>
      <c r="O559" s="589"/>
      <c r="P559" s="589"/>
      <c r="Q559" s="589"/>
      <c r="R559" s="589"/>
    </row>
    <row r="560" customHeight="1" spans="7:18">
      <c r="G560" s="589"/>
      <c r="H560" s="589"/>
      <c r="I560" s="589"/>
      <c r="J560" s="589"/>
      <c r="K560" s="589"/>
      <c r="L560" s="589"/>
      <c r="M560" s="589"/>
      <c r="O560" s="589"/>
      <c r="P560" s="589"/>
      <c r="Q560" s="589"/>
      <c r="R560" s="589"/>
    </row>
    <row r="561" customHeight="1" spans="7:18">
      <c r="G561" s="589"/>
      <c r="H561" s="589"/>
      <c r="I561" s="589"/>
      <c r="J561" s="589"/>
      <c r="K561" s="589"/>
      <c r="L561" s="589"/>
      <c r="M561" s="589"/>
      <c r="O561" s="589"/>
      <c r="P561" s="589"/>
      <c r="Q561" s="589"/>
      <c r="R561" s="589"/>
    </row>
    <row r="562" customHeight="1" spans="7:18">
      <c r="G562" s="589"/>
      <c r="H562" s="589"/>
      <c r="I562" s="589"/>
      <c r="J562" s="589"/>
      <c r="K562" s="589"/>
      <c r="L562" s="589"/>
      <c r="M562" s="589"/>
      <c r="O562" s="589"/>
      <c r="P562" s="589"/>
      <c r="Q562" s="589"/>
      <c r="R562" s="589"/>
    </row>
    <row r="563" customHeight="1" spans="7:18">
      <c r="G563" s="589"/>
      <c r="H563" s="589"/>
      <c r="I563" s="589"/>
      <c r="J563" s="589"/>
      <c r="K563" s="589"/>
      <c r="L563" s="589"/>
      <c r="M563" s="589"/>
      <c r="O563" s="589"/>
      <c r="P563" s="589"/>
      <c r="Q563" s="589"/>
      <c r="R563" s="589"/>
    </row>
    <row r="564" customHeight="1" spans="7:18">
      <c r="G564" s="589"/>
      <c r="H564" s="589"/>
      <c r="I564" s="589"/>
      <c r="J564" s="589"/>
      <c r="K564" s="589"/>
      <c r="L564" s="589"/>
      <c r="M564" s="589"/>
      <c r="O564" s="589"/>
      <c r="P564" s="589"/>
      <c r="Q564" s="589"/>
      <c r="R564" s="589"/>
    </row>
    <row r="565" customHeight="1" spans="7:18">
      <c r="G565" s="589"/>
      <c r="H565" s="589"/>
      <c r="I565" s="589"/>
      <c r="J565" s="589"/>
      <c r="K565" s="589"/>
      <c r="L565" s="589"/>
      <c r="M565" s="589"/>
      <c r="O565" s="589"/>
      <c r="P565" s="589"/>
      <c r="Q565" s="589"/>
      <c r="R565" s="589"/>
    </row>
    <row r="566" customHeight="1" spans="7:18">
      <c r="G566" s="589"/>
      <c r="H566" s="589"/>
      <c r="I566" s="589"/>
      <c r="J566" s="589"/>
      <c r="K566" s="589"/>
      <c r="L566" s="589"/>
      <c r="M566" s="589"/>
      <c r="O566" s="589"/>
      <c r="P566" s="589"/>
      <c r="Q566" s="589"/>
      <c r="R566" s="589"/>
    </row>
    <row r="567" customHeight="1" spans="7:18">
      <c r="G567" s="589"/>
      <c r="H567" s="589"/>
      <c r="I567" s="589"/>
      <c r="J567" s="589"/>
      <c r="K567" s="589"/>
      <c r="L567" s="589"/>
      <c r="M567" s="589"/>
      <c r="O567" s="589"/>
      <c r="P567" s="589"/>
      <c r="Q567" s="589"/>
      <c r="R567" s="589"/>
    </row>
    <row r="568" customHeight="1" spans="7:18">
      <c r="G568" s="589"/>
      <c r="H568" s="589"/>
      <c r="I568" s="589"/>
      <c r="J568" s="589"/>
      <c r="K568" s="589"/>
      <c r="L568" s="589"/>
      <c r="M568" s="589"/>
      <c r="O568" s="589"/>
      <c r="P568" s="589"/>
      <c r="Q568" s="589"/>
      <c r="R568" s="589"/>
    </row>
    <row r="569" customHeight="1" spans="7:18">
      <c r="G569" s="589"/>
      <c r="H569" s="589"/>
      <c r="I569" s="589"/>
      <c r="J569" s="589"/>
      <c r="K569" s="589"/>
      <c r="L569" s="589"/>
      <c r="M569" s="589"/>
      <c r="O569" s="589"/>
      <c r="P569" s="589"/>
      <c r="Q569" s="589"/>
      <c r="R569" s="589"/>
    </row>
    <row r="570" customHeight="1" spans="7:18">
      <c r="G570" s="589"/>
      <c r="H570" s="589"/>
      <c r="I570" s="589"/>
      <c r="J570" s="589"/>
      <c r="K570" s="589"/>
      <c r="L570" s="589"/>
      <c r="M570" s="589"/>
      <c r="O570" s="589"/>
      <c r="P570" s="589"/>
      <c r="Q570" s="589"/>
      <c r="R570" s="589"/>
    </row>
    <row r="571" customHeight="1" spans="7:18">
      <c r="G571" s="589"/>
      <c r="H571" s="589"/>
      <c r="I571" s="589"/>
      <c r="J571" s="589"/>
      <c r="K571" s="589"/>
      <c r="L571" s="589"/>
      <c r="M571" s="589"/>
      <c r="O571" s="589"/>
      <c r="P571" s="589"/>
      <c r="Q571" s="589"/>
      <c r="R571" s="589"/>
    </row>
    <row r="572" customHeight="1" spans="7:18">
      <c r="G572" s="589"/>
      <c r="H572" s="589"/>
      <c r="I572" s="589"/>
      <c r="J572" s="589"/>
      <c r="K572" s="589"/>
      <c r="L572" s="589"/>
      <c r="M572" s="589"/>
      <c r="O572" s="589"/>
      <c r="P572" s="589"/>
      <c r="Q572" s="589"/>
      <c r="R572" s="589"/>
    </row>
    <row r="573" customHeight="1" spans="7:18">
      <c r="G573" s="589"/>
      <c r="H573" s="589"/>
      <c r="I573" s="589"/>
      <c r="J573" s="589"/>
      <c r="K573" s="589"/>
      <c r="L573" s="589"/>
      <c r="M573" s="589"/>
      <c r="O573" s="589"/>
      <c r="P573" s="589"/>
      <c r="Q573" s="589"/>
      <c r="R573" s="589"/>
    </row>
    <row r="574" customHeight="1" spans="7:18">
      <c r="G574" s="589"/>
      <c r="H574" s="589"/>
      <c r="I574" s="589"/>
      <c r="J574" s="589"/>
      <c r="K574" s="589"/>
      <c r="L574" s="589"/>
      <c r="M574" s="589"/>
      <c r="O574" s="589"/>
      <c r="P574" s="589"/>
      <c r="Q574" s="589"/>
      <c r="R574" s="589"/>
    </row>
    <row r="575" customHeight="1" spans="7:18">
      <c r="G575" s="589"/>
      <c r="H575" s="589"/>
      <c r="I575" s="589"/>
      <c r="J575" s="589"/>
      <c r="K575" s="589"/>
      <c r="L575" s="589"/>
      <c r="M575" s="589"/>
      <c r="O575" s="589"/>
      <c r="P575" s="589"/>
      <c r="Q575" s="589"/>
      <c r="R575" s="589"/>
    </row>
    <row r="576" customHeight="1" spans="7:18">
      <c r="G576" s="589"/>
      <c r="H576" s="589"/>
      <c r="I576" s="589"/>
      <c r="J576" s="589"/>
      <c r="K576" s="589"/>
      <c r="L576" s="589"/>
      <c r="M576" s="589"/>
      <c r="O576" s="589"/>
      <c r="P576" s="589"/>
      <c r="Q576" s="589"/>
      <c r="R576" s="589"/>
    </row>
    <row r="577" customHeight="1" spans="7:18">
      <c r="G577" s="589"/>
      <c r="H577" s="589"/>
      <c r="I577" s="589"/>
      <c r="J577" s="589"/>
      <c r="K577" s="589"/>
      <c r="L577" s="589"/>
      <c r="M577" s="589"/>
      <c r="O577" s="589"/>
      <c r="P577" s="589"/>
      <c r="Q577" s="589"/>
      <c r="R577" s="589"/>
    </row>
    <row r="578" customHeight="1" spans="7:18">
      <c r="G578" s="589"/>
      <c r="H578" s="589"/>
      <c r="I578" s="589"/>
      <c r="J578" s="589"/>
      <c r="K578" s="589"/>
      <c r="L578" s="589"/>
      <c r="M578" s="589"/>
      <c r="O578" s="589"/>
      <c r="P578" s="589"/>
      <c r="Q578" s="589"/>
      <c r="R578" s="589"/>
    </row>
    <row r="579" customHeight="1" spans="7:18">
      <c r="G579" s="589"/>
      <c r="H579" s="589"/>
      <c r="I579" s="589"/>
      <c r="J579" s="589"/>
      <c r="K579" s="589"/>
      <c r="L579" s="589"/>
      <c r="M579" s="589"/>
      <c r="O579" s="589"/>
      <c r="P579" s="589"/>
      <c r="Q579" s="589"/>
      <c r="R579" s="589"/>
    </row>
    <row r="580" customHeight="1" spans="7:18">
      <c r="G580" s="589"/>
      <c r="H580" s="589"/>
      <c r="I580" s="589"/>
      <c r="J580" s="589"/>
      <c r="K580" s="589"/>
      <c r="L580" s="589"/>
      <c r="M580" s="589"/>
      <c r="O580" s="589"/>
      <c r="P580" s="589"/>
      <c r="Q580" s="589"/>
      <c r="R580" s="589"/>
    </row>
    <row r="581" customHeight="1" spans="7:18">
      <c r="G581" s="589"/>
      <c r="H581" s="589"/>
      <c r="I581" s="589"/>
      <c r="J581" s="589"/>
      <c r="K581" s="589"/>
      <c r="L581" s="589"/>
      <c r="M581" s="589"/>
      <c r="O581" s="589"/>
      <c r="P581" s="589"/>
      <c r="Q581" s="589"/>
      <c r="R581" s="589"/>
    </row>
    <row r="582" customHeight="1" spans="7:18">
      <c r="G582" s="589"/>
      <c r="H582" s="589"/>
      <c r="I582" s="589"/>
      <c r="J582" s="589"/>
      <c r="K582" s="589"/>
      <c r="L582" s="589"/>
      <c r="M582" s="589"/>
      <c r="O582" s="589"/>
      <c r="P582" s="589"/>
      <c r="Q582" s="589"/>
      <c r="R582" s="589"/>
    </row>
    <row r="583" customHeight="1" spans="7:18">
      <c r="G583" s="589"/>
      <c r="H583" s="589"/>
      <c r="I583" s="589"/>
      <c r="J583" s="589"/>
      <c r="K583" s="589"/>
      <c r="L583" s="589"/>
      <c r="M583" s="589"/>
      <c r="O583" s="589"/>
      <c r="P583" s="589"/>
      <c r="Q583" s="589"/>
      <c r="R583" s="589"/>
    </row>
    <row r="584" customHeight="1" spans="7:18">
      <c r="G584" s="589"/>
      <c r="H584" s="589"/>
      <c r="I584" s="589"/>
      <c r="J584" s="589"/>
      <c r="K584" s="589"/>
      <c r="L584" s="589"/>
      <c r="M584" s="589"/>
      <c r="O584" s="589"/>
      <c r="P584" s="589"/>
      <c r="Q584" s="589"/>
      <c r="R584" s="589"/>
    </row>
    <row r="585" customHeight="1" spans="7:18">
      <c r="G585" s="589"/>
      <c r="H585" s="589"/>
      <c r="I585" s="589"/>
      <c r="J585" s="589"/>
      <c r="K585" s="589"/>
      <c r="L585" s="589"/>
      <c r="M585" s="589"/>
      <c r="O585" s="589"/>
      <c r="P585" s="589"/>
      <c r="Q585" s="589"/>
      <c r="R585" s="589"/>
    </row>
    <row r="586" customHeight="1" spans="7:18">
      <c r="G586" s="589"/>
      <c r="H586" s="589"/>
      <c r="I586" s="589"/>
      <c r="J586" s="589"/>
      <c r="K586" s="589"/>
      <c r="L586" s="589"/>
      <c r="M586" s="589"/>
      <c r="O586" s="589"/>
      <c r="P586" s="589"/>
      <c r="Q586" s="589"/>
      <c r="R586" s="589"/>
    </row>
    <row r="587" customHeight="1" spans="7:18">
      <c r="G587" s="589"/>
      <c r="H587" s="589"/>
      <c r="I587" s="589"/>
      <c r="J587" s="589"/>
      <c r="K587" s="589"/>
      <c r="L587" s="589"/>
      <c r="M587" s="589"/>
      <c r="O587" s="589"/>
      <c r="P587" s="589"/>
      <c r="Q587" s="589"/>
      <c r="R587" s="589"/>
    </row>
    <row r="588" customHeight="1" spans="7:18">
      <c r="G588" s="589"/>
      <c r="H588" s="589"/>
      <c r="I588" s="589"/>
      <c r="J588" s="589"/>
      <c r="K588" s="589"/>
      <c r="L588" s="589"/>
      <c r="M588" s="589"/>
      <c r="O588" s="589"/>
      <c r="P588" s="589"/>
      <c r="Q588" s="589"/>
      <c r="R588" s="589"/>
    </row>
    <row r="589" customHeight="1" spans="7:18">
      <c r="G589" s="589"/>
      <c r="H589" s="589"/>
      <c r="I589" s="589"/>
      <c r="J589" s="589"/>
      <c r="K589" s="589"/>
      <c r="L589" s="589"/>
      <c r="M589" s="589"/>
      <c r="O589" s="589"/>
      <c r="P589" s="589"/>
      <c r="Q589" s="589"/>
      <c r="R589" s="589"/>
    </row>
    <row r="590" customHeight="1" spans="7:18">
      <c r="G590" s="589"/>
      <c r="H590" s="589"/>
      <c r="I590" s="589"/>
      <c r="J590" s="589"/>
      <c r="K590" s="589"/>
      <c r="L590" s="589"/>
      <c r="M590" s="589"/>
      <c r="O590" s="589"/>
      <c r="P590" s="589"/>
      <c r="Q590" s="589"/>
      <c r="R590" s="589"/>
    </row>
    <row r="591" customHeight="1" spans="7:18">
      <c r="G591" s="589"/>
      <c r="H591" s="589"/>
      <c r="I591" s="589"/>
      <c r="J591" s="589"/>
      <c r="K591" s="589"/>
      <c r="L591" s="589"/>
      <c r="M591" s="589"/>
      <c r="O591" s="589"/>
      <c r="P591" s="589"/>
      <c r="Q591" s="589"/>
      <c r="R591" s="589"/>
    </row>
    <row r="592" customHeight="1" spans="7:18">
      <c r="G592" s="589"/>
      <c r="H592" s="589"/>
      <c r="I592" s="589"/>
      <c r="J592" s="589"/>
      <c r="K592" s="589"/>
      <c r="L592" s="589"/>
      <c r="M592" s="589"/>
      <c r="O592" s="589"/>
      <c r="P592" s="589"/>
      <c r="Q592" s="589"/>
      <c r="R592" s="589"/>
    </row>
    <row r="593" customHeight="1" spans="7:18">
      <c r="G593" s="589"/>
      <c r="H593" s="589"/>
      <c r="I593" s="589"/>
      <c r="J593" s="589"/>
      <c r="K593" s="589"/>
      <c r="L593" s="589"/>
      <c r="M593" s="589"/>
      <c r="O593" s="589"/>
      <c r="P593" s="589"/>
      <c r="Q593" s="589"/>
      <c r="R593" s="589"/>
    </row>
    <row r="594" customHeight="1" spans="7:18">
      <c r="G594" s="589"/>
      <c r="H594" s="589"/>
      <c r="I594" s="589"/>
      <c r="J594" s="589"/>
      <c r="K594" s="589"/>
      <c r="L594" s="589"/>
      <c r="M594" s="589"/>
      <c r="O594" s="589"/>
      <c r="P594" s="589"/>
      <c r="Q594" s="589"/>
      <c r="R594" s="589"/>
    </row>
    <row r="595" customHeight="1" spans="7:18">
      <c r="G595" s="589"/>
      <c r="H595" s="589"/>
      <c r="I595" s="589"/>
      <c r="J595" s="589"/>
      <c r="K595" s="589"/>
      <c r="L595" s="589"/>
      <c r="M595" s="589"/>
      <c r="O595" s="589"/>
      <c r="P595" s="589"/>
      <c r="Q595" s="589"/>
      <c r="R595" s="589"/>
    </row>
    <row r="596" customHeight="1" spans="7:18">
      <c r="G596" s="589"/>
      <c r="H596" s="589"/>
      <c r="I596" s="589"/>
      <c r="J596" s="589"/>
      <c r="K596" s="589"/>
      <c r="L596" s="589"/>
      <c r="M596" s="589"/>
      <c r="O596" s="589"/>
      <c r="P596" s="589"/>
      <c r="Q596" s="589"/>
      <c r="R596" s="589"/>
    </row>
    <row r="597" customHeight="1" spans="7:18">
      <c r="G597" s="589"/>
      <c r="H597" s="589"/>
      <c r="I597" s="589"/>
      <c r="J597" s="589"/>
      <c r="K597" s="589"/>
      <c r="L597" s="589"/>
      <c r="M597" s="589"/>
      <c r="O597" s="589"/>
      <c r="P597" s="589"/>
      <c r="Q597" s="589"/>
      <c r="R597" s="589"/>
    </row>
    <row r="598" customHeight="1" spans="7:18">
      <c r="G598" s="589"/>
      <c r="H598" s="589"/>
      <c r="I598" s="589"/>
      <c r="J598" s="589"/>
      <c r="K598" s="589"/>
      <c r="L598" s="589"/>
      <c r="M598" s="589"/>
      <c r="O598" s="589"/>
      <c r="P598" s="589"/>
      <c r="Q598" s="589"/>
      <c r="R598" s="589"/>
    </row>
    <row r="599" customHeight="1" spans="7:18">
      <c r="G599" s="589"/>
      <c r="H599" s="589"/>
      <c r="I599" s="589"/>
      <c r="J599" s="589"/>
      <c r="K599" s="589"/>
      <c r="L599" s="589"/>
      <c r="M599" s="589"/>
      <c r="O599" s="589"/>
      <c r="P599" s="589"/>
      <c r="Q599" s="589"/>
      <c r="R599" s="589"/>
    </row>
    <row r="600" customHeight="1" spans="7:18">
      <c r="G600" s="589"/>
      <c r="H600" s="589"/>
      <c r="I600" s="589"/>
      <c r="J600" s="589"/>
      <c r="K600" s="589"/>
      <c r="L600" s="589"/>
      <c r="M600" s="589"/>
      <c r="O600" s="589"/>
      <c r="P600" s="589"/>
      <c r="Q600" s="589"/>
      <c r="R600" s="589"/>
    </row>
    <row r="601" customHeight="1" spans="7:18">
      <c r="G601" s="589"/>
      <c r="H601" s="589"/>
      <c r="I601" s="589"/>
      <c r="J601" s="589"/>
      <c r="K601" s="589"/>
      <c r="L601" s="589"/>
      <c r="M601" s="589"/>
      <c r="O601" s="589"/>
      <c r="P601" s="589"/>
      <c r="Q601" s="589"/>
      <c r="R601" s="589"/>
    </row>
    <row r="602" customHeight="1" spans="7:18">
      <c r="G602" s="589"/>
      <c r="H602" s="589"/>
      <c r="I602" s="589"/>
      <c r="J602" s="589"/>
      <c r="K602" s="589"/>
      <c r="L602" s="589"/>
      <c r="M602" s="589"/>
      <c r="O602" s="589"/>
      <c r="P602" s="589"/>
      <c r="Q602" s="589"/>
      <c r="R602" s="589"/>
    </row>
    <row r="603" customHeight="1" spans="7:18">
      <c r="G603" s="589"/>
      <c r="H603" s="589"/>
      <c r="I603" s="589"/>
      <c r="J603" s="589"/>
      <c r="K603" s="589"/>
      <c r="L603" s="589"/>
      <c r="M603" s="589"/>
      <c r="O603" s="589"/>
      <c r="P603" s="589"/>
      <c r="Q603" s="589"/>
      <c r="R603" s="589"/>
    </row>
    <row r="604" customHeight="1" spans="7:18">
      <c r="G604" s="589"/>
      <c r="H604" s="589"/>
      <c r="I604" s="589"/>
      <c r="J604" s="589"/>
      <c r="K604" s="589"/>
      <c r="L604" s="589"/>
      <c r="M604" s="589"/>
      <c r="O604" s="589"/>
      <c r="P604" s="589"/>
      <c r="Q604" s="589"/>
      <c r="R604" s="589"/>
    </row>
    <row r="605" customHeight="1" spans="7:18">
      <c r="G605" s="589"/>
      <c r="H605" s="589"/>
      <c r="I605" s="589"/>
      <c r="J605" s="589"/>
      <c r="K605" s="589"/>
      <c r="L605" s="589"/>
      <c r="M605" s="589"/>
      <c r="O605" s="589"/>
      <c r="P605" s="589"/>
      <c r="Q605" s="589"/>
      <c r="R605" s="589"/>
    </row>
    <row r="606" customHeight="1" spans="7:18">
      <c r="G606" s="589"/>
      <c r="H606" s="589"/>
      <c r="I606" s="589"/>
      <c r="J606" s="589"/>
      <c r="K606" s="589"/>
      <c r="L606" s="589"/>
      <c r="M606" s="589"/>
      <c r="O606" s="589"/>
      <c r="P606" s="589"/>
      <c r="Q606" s="589"/>
      <c r="R606" s="589"/>
    </row>
    <row r="607" customHeight="1" spans="7:18">
      <c r="G607" s="589"/>
      <c r="H607" s="589"/>
      <c r="I607" s="589"/>
      <c r="J607" s="589"/>
      <c r="K607" s="589"/>
      <c r="L607" s="589"/>
      <c r="M607" s="589"/>
      <c r="O607" s="589"/>
      <c r="P607" s="589"/>
      <c r="Q607" s="589"/>
      <c r="R607" s="589"/>
    </row>
    <row r="608" customHeight="1" spans="7:18">
      <c r="G608" s="589"/>
      <c r="H608" s="589"/>
      <c r="I608" s="589"/>
      <c r="J608" s="589"/>
      <c r="K608" s="589"/>
      <c r="L608" s="589"/>
      <c r="M608" s="589"/>
      <c r="O608" s="589"/>
      <c r="P608" s="589"/>
      <c r="Q608" s="589"/>
      <c r="R608" s="589"/>
    </row>
    <row r="609" customHeight="1" spans="7:18">
      <c r="G609" s="589"/>
      <c r="H609" s="589"/>
      <c r="I609" s="589"/>
      <c r="J609" s="589"/>
      <c r="K609" s="589"/>
      <c r="L609" s="589"/>
      <c r="M609" s="589"/>
      <c r="O609" s="589"/>
      <c r="P609" s="589"/>
      <c r="Q609" s="589"/>
      <c r="R609" s="589"/>
    </row>
    <row r="610" customHeight="1" spans="7:18">
      <c r="G610" s="589"/>
      <c r="H610" s="589"/>
      <c r="I610" s="589"/>
      <c r="J610" s="589"/>
      <c r="K610" s="589"/>
      <c r="L610" s="589"/>
      <c r="M610" s="589"/>
      <c r="O610" s="589"/>
      <c r="P610" s="589"/>
      <c r="Q610" s="589"/>
      <c r="R610" s="589"/>
    </row>
    <row r="611" customHeight="1" spans="7:18">
      <c r="G611" s="589"/>
      <c r="H611" s="589"/>
      <c r="I611" s="589"/>
      <c r="J611" s="589"/>
      <c r="K611" s="589"/>
      <c r="L611" s="589"/>
      <c r="M611" s="589"/>
      <c r="O611" s="589"/>
      <c r="P611" s="589"/>
      <c r="Q611" s="589"/>
      <c r="R611" s="589"/>
    </row>
    <row r="612" customHeight="1" spans="7:18">
      <c r="G612" s="589"/>
      <c r="H612" s="589"/>
      <c r="I612" s="589"/>
      <c r="J612" s="589"/>
      <c r="K612" s="589"/>
      <c r="L612" s="589"/>
      <c r="M612" s="589"/>
      <c r="O612" s="589"/>
      <c r="P612" s="589"/>
      <c r="Q612" s="589"/>
      <c r="R612" s="589"/>
    </row>
    <row r="613" customHeight="1" spans="7:18">
      <c r="G613" s="589"/>
      <c r="H613" s="589"/>
      <c r="I613" s="589"/>
      <c r="J613" s="589"/>
      <c r="K613" s="589"/>
      <c r="L613" s="589"/>
      <c r="M613" s="589"/>
      <c r="O613" s="589"/>
      <c r="P613" s="589"/>
      <c r="Q613" s="589"/>
      <c r="R613" s="589"/>
    </row>
    <row r="614" customHeight="1" spans="7:18">
      <c r="G614" s="589"/>
      <c r="H614" s="589"/>
      <c r="I614" s="589"/>
      <c r="J614" s="589"/>
      <c r="K614" s="589"/>
      <c r="L614" s="589"/>
      <c r="M614" s="589"/>
      <c r="O614" s="589"/>
      <c r="P614" s="589"/>
      <c r="Q614" s="589"/>
      <c r="R614" s="589"/>
    </row>
    <row r="615" customHeight="1" spans="7:18">
      <c r="G615" s="589"/>
      <c r="H615" s="589"/>
      <c r="I615" s="589"/>
      <c r="J615" s="589"/>
      <c r="K615" s="589"/>
      <c r="L615" s="589"/>
      <c r="M615" s="589"/>
      <c r="O615" s="589"/>
      <c r="P615" s="589"/>
      <c r="Q615" s="589"/>
      <c r="R615" s="589"/>
    </row>
    <row r="616" customHeight="1" spans="7:18">
      <c r="G616" s="589"/>
      <c r="H616" s="589"/>
      <c r="I616" s="589"/>
      <c r="J616" s="589"/>
      <c r="K616" s="589"/>
      <c r="L616" s="589"/>
      <c r="M616" s="589"/>
      <c r="O616" s="589"/>
      <c r="P616" s="589"/>
      <c r="Q616" s="589"/>
      <c r="R616" s="589"/>
    </row>
    <row r="617" customHeight="1" spans="7:18">
      <c r="G617" s="589"/>
      <c r="H617" s="589"/>
      <c r="I617" s="589"/>
      <c r="J617" s="589"/>
      <c r="K617" s="589"/>
      <c r="L617" s="589"/>
      <c r="M617" s="589"/>
      <c r="O617" s="589"/>
      <c r="P617" s="589"/>
      <c r="Q617" s="589"/>
      <c r="R617" s="589"/>
    </row>
    <row r="618" customHeight="1" spans="7:18">
      <c r="G618" s="589"/>
      <c r="H618" s="589"/>
      <c r="I618" s="589"/>
      <c r="J618" s="589"/>
      <c r="K618" s="589"/>
      <c r="L618" s="589"/>
      <c r="M618" s="589"/>
      <c r="O618" s="589"/>
      <c r="P618" s="589"/>
      <c r="Q618" s="589"/>
      <c r="R618" s="589"/>
    </row>
    <row r="619" customHeight="1" spans="7:18">
      <c r="G619" s="589"/>
      <c r="H619" s="589"/>
      <c r="I619" s="589"/>
      <c r="J619" s="589"/>
      <c r="K619" s="589"/>
      <c r="L619" s="589"/>
      <c r="M619" s="589"/>
      <c r="O619" s="589"/>
      <c r="P619" s="589"/>
      <c r="Q619" s="589"/>
      <c r="R619" s="589"/>
    </row>
    <row r="620" customHeight="1" spans="7:18">
      <c r="G620" s="589"/>
      <c r="H620" s="589"/>
      <c r="I620" s="589"/>
      <c r="J620" s="589"/>
      <c r="K620" s="589"/>
      <c r="L620" s="589"/>
      <c r="M620" s="589"/>
      <c r="O620" s="589"/>
      <c r="P620" s="589"/>
      <c r="Q620" s="589"/>
      <c r="R620" s="589"/>
    </row>
    <row r="621" customHeight="1" spans="7:18">
      <c r="G621" s="589"/>
      <c r="H621" s="589"/>
      <c r="I621" s="589"/>
      <c r="J621" s="589"/>
      <c r="K621" s="589"/>
      <c r="L621" s="589"/>
      <c r="M621" s="589"/>
      <c r="O621" s="589"/>
      <c r="P621" s="589"/>
      <c r="Q621" s="589"/>
      <c r="R621" s="589"/>
    </row>
    <row r="622" customHeight="1" spans="7:18">
      <c r="G622" s="589"/>
      <c r="H622" s="589"/>
      <c r="I622" s="589"/>
      <c r="J622" s="589"/>
      <c r="K622" s="589"/>
      <c r="L622" s="589"/>
      <c r="M622" s="589"/>
      <c r="O622" s="589"/>
      <c r="P622" s="589"/>
      <c r="Q622" s="589"/>
      <c r="R622" s="589"/>
    </row>
    <row r="623" customHeight="1" spans="7:18">
      <c r="G623" s="589"/>
      <c r="H623" s="589"/>
      <c r="I623" s="589"/>
      <c r="J623" s="589"/>
      <c r="K623" s="589"/>
      <c r="L623" s="589"/>
      <c r="M623" s="589"/>
      <c r="O623" s="589"/>
      <c r="P623" s="589"/>
      <c r="Q623" s="589"/>
      <c r="R623" s="589"/>
    </row>
    <row r="624" customHeight="1" spans="7:18">
      <c r="G624" s="589"/>
      <c r="H624" s="589"/>
      <c r="I624" s="589"/>
      <c r="J624" s="589"/>
      <c r="K624" s="589"/>
      <c r="L624" s="589"/>
      <c r="M624" s="589"/>
      <c r="O624" s="589"/>
      <c r="P624" s="589"/>
      <c r="Q624" s="589"/>
      <c r="R624" s="589"/>
    </row>
    <row r="625" customHeight="1" spans="7:18">
      <c r="G625" s="589"/>
      <c r="H625" s="589"/>
      <c r="I625" s="589"/>
      <c r="J625" s="589"/>
      <c r="K625" s="589"/>
      <c r="L625" s="589"/>
      <c r="M625" s="589"/>
      <c r="O625" s="589"/>
      <c r="P625" s="589"/>
      <c r="Q625" s="589"/>
      <c r="R625" s="589"/>
    </row>
    <row r="626" customHeight="1" spans="7:18">
      <c r="G626" s="589"/>
      <c r="H626" s="589"/>
      <c r="I626" s="589"/>
      <c r="J626" s="589"/>
      <c r="K626" s="589"/>
      <c r="L626" s="589"/>
      <c r="M626" s="589"/>
      <c r="O626" s="589"/>
      <c r="P626" s="589"/>
      <c r="Q626" s="589"/>
      <c r="R626" s="589"/>
    </row>
    <row r="627" customHeight="1" spans="7:18">
      <c r="G627" s="589"/>
      <c r="H627" s="589"/>
      <c r="I627" s="589"/>
      <c r="J627" s="589"/>
      <c r="K627" s="589"/>
      <c r="L627" s="589"/>
      <c r="M627" s="589"/>
      <c r="O627" s="589"/>
      <c r="P627" s="589"/>
      <c r="Q627" s="589"/>
      <c r="R627" s="589"/>
    </row>
    <row r="628" customHeight="1" spans="7:18">
      <c r="G628" s="589"/>
      <c r="H628" s="589"/>
      <c r="I628" s="589"/>
      <c r="J628" s="589"/>
      <c r="K628" s="589"/>
      <c r="L628" s="589"/>
      <c r="M628" s="589"/>
      <c r="O628" s="589"/>
      <c r="P628" s="589"/>
      <c r="Q628" s="589"/>
      <c r="R628" s="589"/>
    </row>
    <row r="629" customHeight="1" spans="7:18">
      <c r="G629" s="589"/>
      <c r="H629" s="589"/>
      <c r="I629" s="589"/>
      <c r="J629" s="589"/>
      <c r="K629" s="589"/>
      <c r="L629" s="589"/>
      <c r="M629" s="589"/>
      <c r="O629" s="589"/>
      <c r="P629" s="589"/>
      <c r="Q629" s="589"/>
      <c r="R629" s="589"/>
    </row>
    <row r="630" customHeight="1" spans="7:18">
      <c r="G630" s="589"/>
      <c r="H630" s="589"/>
      <c r="I630" s="589"/>
      <c r="J630" s="589"/>
      <c r="K630" s="589"/>
      <c r="L630" s="589"/>
      <c r="M630" s="589"/>
      <c r="O630" s="589"/>
      <c r="P630" s="589"/>
      <c r="Q630" s="589"/>
      <c r="R630" s="589"/>
    </row>
    <row r="631" customHeight="1" spans="7:18">
      <c r="G631" s="589"/>
      <c r="H631" s="589"/>
      <c r="I631" s="589"/>
      <c r="J631" s="589"/>
      <c r="K631" s="589"/>
      <c r="L631" s="589"/>
      <c r="M631" s="589"/>
      <c r="O631" s="589"/>
      <c r="P631" s="589"/>
      <c r="Q631" s="589"/>
      <c r="R631" s="589"/>
    </row>
    <row r="632" customHeight="1" spans="7:18">
      <c r="G632" s="589"/>
      <c r="H632" s="589"/>
      <c r="I632" s="589"/>
      <c r="J632" s="589"/>
      <c r="K632" s="589"/>
      <c r="L632" s="589"/>
      <c r="M632" s="589"/>
      <c r="O632" s="589"/>
      <c r="P632" s="589"/>
      <c r="Q632" s="589"/>
      <c r="R632" s="589"/>
    </row>
    <row r="633" customHeight="1" spans="7:18">
      <c r="G633" s="589"/>
      <c r="H633" s="589"/>
      <c r="I633" s="589"/>
      <c r="J633" s="589"/>
      <c r="K633" s="589"/>
      <c r="L633" s="589"/>
      <c r="M633" s="589"/>
      <c r="O633" s="589"/>
      <c r="P633" s="589"/>
      <c r="Q633" s="589"/>
      <c r="R633" s="589"/>
    </row>
    <row r="634" customHeight="1" spans="7:18">
      <c r="G634" s="589"/>
      <c r="H634" s="589"/>
      <c r="I634" s="589"/>
      <c r="J634" s="589"/>
      <c r="K634" s="589"/>
      <c r="L634" s="589"/>
      <c r="M634" s="589"/>
      <c r="O634" s="589"/>
      <c r="P634" s="589"/>
      <c r="Q634" s="589"/>
      <c r="R634" s="589"/>
    </row>
    <row r="635" customHeight="1" spans="7:18">
      <c r="G635" s="589"/>
      <c r="H635" s="589"/>
      <c r="I635" s="589"/>
      <c r="J635" s="589"/>
      <c r="K635" s="589"/>
      <c r="L635" s="589"/>
      <c r="M635" s="589"/>
      <c r="O635" s="589"/>
      <c r="P635" s="589"/>
      <c r="Q635" s="589"/>
      <c r="R635" s="589"/>
    </row>
    <row r="636" customHeight="1" spans="7:18">
      <c r="G636" s="589"/>
      <c r="H636" s="589"/>
      <c r="I636" s="589"/>
      <c r="J636" s="589"/>
      <c r="K636" s="589"/>
      <c r="L636" s="589"/>
      <c r="M636" s="589"/>
      <c r="O636" s="589"/>
      <c r="P636" s="589"/>
      <c r="Q636" s="589"/>
      <c r="R636" s="589"/>
    </row>
    <row r="637" customHeight="1" spans="7:18">
      <c r="G637" s="589"/>
      <c r="H637" s="589"/>
      <c r="I637" s="589"/>
      <c r="J637" s="589"/>
      <c r="K637" s="589"/>
      <c r="L637" s="589"/>
      <c r="M637" s="589"/>
      <c r="O637" s="589"/>
      <c r="P637" s="589"/>
      <c r="Q637" s="589"/>
      <c r="R637" s="589"/>
    </row>
    <row r="638" customHeight="1" spans="7:18">
      <c r="G638" s="589"/>
      <c r="H638" s="589"/>
      <c r="I638" s="589"/>
      <c r="J638" s="589"/>
      <c r="K638" s="589"/>
      <c r="L638" s="589"/>
      <c r="M638" s="589"/>
      <c r="O638" s="589"/>
      <c r="P638" s="589"/>
      <c r="Q638" s="589"/>
      <c r="R638" s="589"/>
    </row>
    <row r="639" customHeight="1" spans="7:18">
      <c r="G639" s="589"/>
      <c r="H639" s="589"/>
      <c r="I639" s="589"/>
      <c r="J639" s="589"/>
      <c r="K639" s="589"/>
      <c r="L639" s="589"/>
      <c r="M639" s="589"/>
      <c r="O639" s="589"/>
      <c r="P639" s="589"/>
      <c r="Q639" s="589"/>
      <c r="R639" s="589"/>
    </row>
    <row r="640" customHeight="1" spans="7:18">
      <c r="G640" s="589"/>
      <c r="H640" s="589"/>
      <c r="I640" s="589"/>
      <c r="J640" s="589"/>
      <c r="K640" s="589"/>
      <c r="L640" s="589"/>
      <c r="M640" s="589"/>
      <c r="O640" s="589"/>
      <c r="P640" s="589"/>
      <c r="Q640" s="589"/>
      <c r="R640" s="589"/>
    </row>
    <row r="641" customHeight="1" spans="7:18">
      <c r="G641" s="589"/>
      <c r="H641" s="589"/>
      <c r="I641" s="589"/>
      <c r="J641" s="589"/>
      <c r="K641" s="589"/>
      <c r="L641" s="589"/>
      <c r="M641" s="589"/>
      <c r="O641" s="589"/>
      <c r="P641" s="589"/>
      <c r="Q641" s="589"/>
      <c r="R641" s="589"/>
    </row>
    <row r="642" customHeight="1" spans="7:18">
      <c r="G642" s="589"/>
      <c r="H642" s="589"/>
      <c r="I642" s="589"/>
      <c r="J642" s="589"/>
      <c r="K642" s="589"/>
      <c r="L642" s="589"/>
      <c r="M642" s="589"/>
      <c r="O642" s="589"/>
      <c r="P642" s="589"/>
      <c r="Q642" s="589"/>
      <c r="R642" s="589"/>
    </row>
    <row r="643" customHeight="1" spans="7:18">
      <c r="G643" s="589"/>
      <c r="H643" s="589"/>
      <c r="I643" s="589"/>
      <c r="J643" s="589"/>
      <c r="K643" s="589"/>
      <c r="L643" s="589"/>
      <c r="M643" s="589"/>
      <c r="O643" s="589"/>
      <c r="P643" s="589"/>
      <c r="Q643" s="589"/>
      <c r="R643" s="589"/>
    </row>
    <row r="644" customHeight="1" spans="7:18">
      <c r="G644" s="589"/>
      <c r="H644" s="589"/>
      <c r="I644" s="589"/>
      <c r="J644" s="589"/>
      <c r="K644" s="589"/>
      <c r="L644" s="589"/>
      <c r="M644" s="589"/>
      <c r="O644" s="589"/>
      <c r="P644" s="589"/>
      <c r="Q644" s="589"/>
      <c r="R644" s="589"/>
    </row>
    <row r="645" customHeight="1" spans="7:18">
      <c r="G645" s="589"/>
      <c r="H645" s="589"/>
      <c r="I645" s="589"/>
      <c r="J645" s="589"/>
      <c r="K645" s="589"/>
      <c r="L645" s="589"/>
      <c r="M645" s="589"/>
      <c r="O645" s="589"/>
      <c r="P645" s="589"/>
      <c r="Q645" s="589"/>
      <c r="R645" s="589"/>
    </row>
    <row r="646" customHeight="1" spans="7:18">
      <c r="G646" s="589"/>
      <c r="H646" s="589"/>
      <c r="I646" s="589"/>
      <c r="J646" s="589"/>
      <c r="K646" s="589"/>
      <c r="L646" s="589"/>
      <c r="M646" s="589"/>
      <c r="O646" s="589"/>
      <c r="P646" s="589"/>
      <c r="Q646" s="589"/>
      <c r="R646" s="589"/>
    </row>
    <row r="647" customHeight="1" spans="7:18">
      <c r="G647" s="589"/>
      <c r="H647" s="589"/>
      <c r="I647" s="589"/>
      <c r="J647" s="589"/>
      <c r="K647" s="589"/>
      <c r="L647" s="589"/>
      <c r="M647" s="589"/>
      <c r="O647" s="589"/>
      <c r="P647" s="589"/>
      <c r="Q647" s="589"/>
      <c r="R647" s="589"/>
    </row>
    <row r="648" customHeight="1" spans="7:18">
      <c r="G648" s="589"/>
      <c r="H648" s="589"/>
      <c r="I648" s="589"/>
      <c r="J648" s="589"/>
      <c r="K648" s="589"/>
      <c r="L648" s="589"/>
      <c r="M648" s="589"/>
      <c r="O648" s="589"/>
      <c r="P648" s="589"/>
      <c r="Q648" s="589"/>
      <c r="R648" s="589"/>
    </row>
    <row r="649" customHeight="1" spans="7:18">
      <c r="G649" s="589"/>
      <c r="H649" s="589"/>
      <c r="I649" s="589"/>
      <c r="J649" s="589"/>
      <c r="K649" s="589"/>
      <c r="L649" s="589"/>
      <c r="M649" s="589"/>
      <c r="O649" s="589"/>
      <c r="P649" s="589"/>
      <c r="Q649" s="589"/>
      <c r="R649" s="589"/>
    </row>
    <row r="650" customHeight="1" spans="7:18">
      <c r="G650" s="589"/>
      <c r="H650" s="589"/>
      <c r="I650" s="589"/>
      <c r="J650" s="589"/>
      <c r="K650" s="589"/>
      <c r="L650" s="589"/>
      <c r="M650" s="589"/>
      <c r="O650" s="589"/>
      <c r="P650" s="589"/>
      <c r="Q650" s="589"/>
      <c r="R650" s="589"/>
    </row>
    <row r="651" customHeight="1" spans="7:18">
      <c r="G651" s="589"/>
      <c r="H651" s="589"/>
      <c r="I651" s="589"/>
      <c r="J651" s="589"/>
      <c r="K651" s="589"/>
      <c r="L651" s="589"/>
      <c r="M651" s="589"/>
      <c r="O651" s="589"/>
      <c r="P651" s="589"/>
      <c r="Q651" s="589"/>
      <c r="R651" s="589"/>
    </row>
    <row r="652" customHeight="1" spans="7:18">
      <c r="G652" s="589"/>
      <c r="H652" s="589"/>
      <c r="I652" s="589"/>
      <c r="J652" s="589"/>
      <c r="K652" s="589"/>
      <c r="L652" s="589"/>
      <c r="M652" s="589"/>
      <c r="O652" s="589"/>
      <c r="P652" s="589"/>
      <c r="Q652" s="589"/>
      <c r="R652" s="589"/>
    </row>
    <row r="653" customHeight="1" spans="7:18">
      <c r="G653" s="589"/>
      <c r="H653" s="589"/>
      <c r="I653" s="589"/>
      <c r="J653" s="589"/>
      <c r="K653" s="589"/>
      <c r="L653" s="589"/>
      <c r="M653" s="589"/>
      <c r="O653" s="589"/>
      <c r="P653" s="589"/>
      <c r="Q653" s="589"/>
      <c r="R653" s="589"/>
    </row>
    <row r="654" customHeight="1" spans="7:18">
      <c r="G654" s="589"/>
      <c r="H654" s="589"/>
      <c r="I654" s="589"/>
      <c r="J654" s="589"/>
      <c r="K654" s="589"/>
      <c r="L654" s="589"/>
      <c r="M654" s="589"/>
      <c r="O654" s="589"/>
      <c r="P654" s="589"/>
      <c r="Q654" s="589"/>
      <c r="R654" s="589"/>
    </row>
    <row r="655" customHeight="1" spans="7:18">
      <c r="G655" s="589"/>
      <c r="H655" s="589"/>
      <c r="I655" s="589"/>
      <c r="J655" s="589"/>
      <c r="K655" s="589"/>
      <c r="L655" s="589"/>
      <c r="M655" s="589"/>
      <c r="O655" s="589"/>
      <c r="P655" s="589"/>
      <c r="Q655" s="589"/>
      <c r="R655" s="589"/>
    </row>
    <row r="656" customHeight="1" spans="7:18">
      <c r="G656" s="589"/>
      <c r="H656" s="589"/>
      <c r="I656" s="589"/>
      <c r="J656" s="589"/>
      <c r="K656" s="589"/>
      <c r="L656" s="589"/>
      <c r="M656" s="589"/>
      <c r="O656" s="589"/>
      <c r="P656" s="589"/>
      <c r="Q656" s="589"/>
      <c r="R656" s="589"/>
    </row>
    <row r="657" customHeight="1" spans="7:18">
      <c r="G657" s="589"/>
      <c r="H657" s="589"/>
      <c r="I657" s="589"/>
      <c r="J657" s="589"/>
      <c r="K657" s="589"/>
      <c r="L657" s="589"/>
      <c r="M657" s="589"/>
      <c r="O657" s="589"/>
      <c r="P657" s="589"/>
      <c r="Q657" s="589"/>
      <c r="R657" s="589"/>
    </row>
    <row r="658" customHeight="1" spans="7:18">
      <c r="G658" s="589"/>
      <c r="H658" s="589"/>
      <c r="I658" s="589"/>
      <c r="J658" s="589"/>
      <c r="K658" s="589"/>
      <c r="L658" s="589"/>
      <c r="M658" s="589"/>
      <c r="O658" s="589"/>
      <c r="P658" s="589"/>
      <c r="Q658" s="589"/>
      <c r="R658" s="589"/>
    </row>
    <row r="659" customHeight="1" spans="7:18">
      <c r="G659" s="589"/>
      <c r="H659" s="589"/>
      <c r="I659" s="589"/>
      <c r="J659" s="589"/>
      <c r="K659" s="589"/>
      <c r="L659" s="589"/>
      <c r="M659" s="589"/>
      <c r="O659" s="589"/>
      <c r="P659" s="589"/>
      <c r="Q659" s="589"/>
      <c r="R659" s="589"/>
    </row>
    <row r="660" customHeight="1" spans="7:18">
      <c r="G660" s="589"/>
      <c r="H660" s="589"/>
      <c r="I660" s="589"/>
      <c r="J660" s="589"/>
      <c r="K660" s="589"/>
      <c r="L660" s="589"/>
      <c r="M660" s="589"/>
      <c r="O660" s="589"/>
      <c r="P660" s="589"/>
      <c r="Q660" s="589"/>
      <c r="R660" s="589"/>
    </row>
    <row r="661" customHeight="1" spans="7:18">
      <c r="G661" s="589"/>
      <c r="H661" s="589"/>
      <c r="I661" s="589"/>
      <c r="J661" s="589"/>
      <c r="K661" s="589"/>
      <c r="L661" s="589"/>
      <c r="M661" s="589"/>
      <c r="O661" s="589"/>
      <c r="P661" s="589"/>
      <c r="Q661" s="589"/>
      <c r="R661" s="589"/>
    </row>
    <row r="662" customHeight="1" spans="7:18">
      <c r="G662" s="589"/>
      <c r="H662" s="589"/>
      <c r="I662" s="589"/>
      <c r="J662" s="589"/>
      <c r="K662" s="589"/>
      <c r="L662" s="589"/>
      <c r="M662" s="589"/>
      <c r="O662" s="589"/>
      <c r="P662" s="589"/>
      <c r="Q662" s="589"/>
      <c r="R662" s="589"/>
    </row>
    <row r="663" customHeight="1" spans="7:18">
      <c r="G663" s="589"/>
      <c r="H663" s="589"/>
      <c r="I663" s="589"/>
      <c r="J663" s="589"/>
      <c r="K663" s="589"/>
      <c r="L663" s="589"/>
      <c r="M663" s="589"/>
      <c r="O663" s="589"/>
      <c r="P663" s="589"/>
      <c r="Q663" s="589"/>
      <c r="R663" s="589"/>
    </row>
    <row r="664" customHeight="1" spans="7:18">
      <c r="G664" s="589"/>
      <c r="H664" s="589"/>
      <c r="I664" s="589"/>
      <c r="J664" s="589"/>
      <c r="K664" s="589"/>
      <c r="L664" s="589"/>
      <c r="M664" s="589"/>
      <c r="O664" s="589"/>
      <c r="P664" s="589"/>
      <c r="Q664" s="589"/>
      <c r="R664" s="589"/>
    </row>
    <row r="665" customHeight="1" spans="7:18">
      <c r="G665" s="589"/>
      <c r="H665" s="589"/>
      <c r="I665" s="589"/>
      <c r="J665" s="589"/>
      <c r="K665" s="589"/>
      <c r="L665" s="589"/>
      <c r="M665" s="589"/>
      <c r="O665" s="589"/>
      <c r="P665" s="589"/>
      <c r="Q665" s="589"/>
      <c r="R665" s="589"/>
    </row>
    <row r="666" customHeight="1" spans="7:18">
      <c r="G666" s="589"/>
      <c r="H666" s="589"/>
      <c r="I666" s="589"/>
      <c r="J666" s="589"/>
      <c r="K666" s="589"/>
      <c r="L666" s="589"/>
      <c r="M666" s="589"/>
      <c r="O666" s="589"/>
      <c r="P666" s="589"/>
      <c r="Q666" s="589"/>
      <c r="R666" s="589"/>
    </row>
    <row r="667" customHeight="1" spans="7:18">
      <c r="G667" s="589"/>
      <c r="H667" s="589"/>
      <c r="I667" s="589"/>
      <c r="J667" s="589"/>
      <c r="K667" s="589"/>
      <c r="L667" s="589"/>
      <c r="M667" s="589"/>
      <c r="O667" s="589"/>
      <c r="P667" s="589"/>
      <c r="Q667" s="589"/>
      <c r="R667" s="589"/>
    </row>
    <row r="668" customHeight="1" spans="7:18">
      <c r="G668" s="589"/>
      <c r="H668" s="589"/>
      <c r="I668" s="589"/>
      <c r="J668" s="589"/>
      <c r="K668" s="589"/>
      <c r="L668" s="589"/>
      <c r="M668" s="589"/>
      <c r="O668" s="589"/>
      <c r="P668" s="589"/>
      <c r="Q668" s="589"/>
      <c r="R668" s="589"/>
    </row>
    <row r="669" customHeight="1" spans="7:18">
      <c r="G669" s="589"/>
      <c r="H669" s="589"/>
      <c r="I669" s="589"/>
      <c r="J669" s="589"/>
      <c r="K669" s="589"/>
      <c r="L669" s="589"/>
      <c r="M669" s="589"/>
      <c r="O669" s="589"/>
      <c r="P669" s="589"/>
      <c r="Q669" s="589"/>
      <c r="R669" s="589"/>
    </row>
    <row r="670" customHeight="1" spans="7:18">
      <c r="G670" s="589"/>
      <c r="H670" s="589"/>
      <c r="I670" s="589"/>
      <c r="J670" s="589"/>
      <c r="K670" s="589"/>
      <c r="L670" s="589"/>
      <c r="M670" s="589"/>
      <c r="O670" s="589"/>
      <c r="P670" s="589"/>
      <c r="Q670" s="589"/>
      <c r="R670" s="589"/>
    </row>
    <row r="671" customHeight="1" spans="7:18">
      <c r="G671" s="589"/>
      <c r="H671" s="589"/>
      <c r="I671" s="589"/>
      <c r="J671" s="589"/>
      <c r="K671" s="589"/>
      <c r="L671" s="589"/>
      <c r="M671" s="589"/>
      <c r="O671" s="589"/>
      <c r="P671" s="589"/>
      <c r="Q671" s="589"/>
      <c r="R671" s="589"/>
    </row>
    <row r="672" customHeight="1" spans="7:18">
      <c r="G672" s="589"/>
      <c r="H672" s="589"/>
      <c r="I672" s="589"/>
      <c r="J672" s="589"/>
      <c r="K672" s="589"/>
      <c r="L672" s="589"/>
      <c r="M672" s="589"/>
      <c r="O672" s="589"/>
      <c r="P672" s="589"/>
      <c r="Q672" s="589"/>
      <c r="R672" s="589"/>
    </row>
    <row r="673" customHeight="1" spans="7:18">
      <c r="G673" s="589"/>
      <c r="H673" s="589"/>
      <c r="I673" s="589"/>
      <c r="J673" s="589"/>
      <c r="K673" s="589"/>
      <c r="L673" s="589"/>
      <c r="M673" s="589"/>
      <c r="O673" s="589"/>
      <c r="P673" s="589"/>
      <c r="Q673" s="589"/>
      <c r="R673" s="589"/>
    </row>
    <row r="674" customHeight="1" spans="7:18">
      <c r="G674" s="589"/>
      <c r="H674" s="589"/>
      <c r="I674" s="589"/>
      <c r="J674" s="589"/>
      <c r="K674" s="589"/>
      <c r="L674" s="589"/>
      <c r="M674" s="589"/>
      <c r="O674" s="589"/>
      <c r="P674" s="589"/>
      <c r="Q674" s="589"/>
      <c r="R674" s="589"/>
    </row>
    <row r="675" customHeight="1" spans="7:18">
      <c r="G675" s="589"/>
      <c r="H675" s="589"/>
      <c r="I675" s="589"/>
      <c r="J675" s="589"/>
      <c r="K675" s="589"/>
      <c r="L675" s="589"/>
      <c r="M675" s="589"/>
      <c r="O675" s="589"/>
      <c r="P675" s="589"/>
      <c r="Q675" s="589"/>
      <c r="R675" s="589"/>
    </row>
    <row r="676" customHeight="1" spans="7:18">
      <c r="G676" s="589"/>
      <c r="H676" s="589"/>
      <c r="I676" s="589"/>
      <c r="J676" s="589"/>
      <c r="K676" s="589"/>
      <c r="L676" s="589"/>
      <c r="M676" s="589"/>
      <c r="O676" s="589"/>
      <c r="P676" s="589"/>
      <c r="Q676" s="589"/>
      <c r="R676" s="589"/>
    </row>
    <row r="677" customHeight="1" spans="7:18">
      <c r="G677" s="589"/>
      <c r="H677" s="589"/>
      <c r="I677" s="589"/>
      <c r="J677" s="589"/>
      <c r="K677" s="589"/>
      <c r="L677" s="589"/>
      <c r="M677" s="589"/>
      <c r="O677" s="589"/>
      <c r="P677" s="589"/>
      <c r="Q677" s="589"/>
      <c r="R677" s="589"/>
    </row>
    <row r="678" customHeight="1" spans="7:18">
      <c r="G678" s="589"/>
      <c r="H678" s="589"/>
      <c r="I678" s="589"/>
      <c r="J678" s="589"/>
      <c r="K678" s="589"/>
      <c r="L678" s="589"/>
      <c r="M678" s="589"/>
      <c r="O678" s="589"/>
      <c r="P678" s="589"/>
      <c r="Q678" s="589"/>
      <c r="R678" s="589"/>
    </row>
    <row r="679" customHeight="1" spans="7:18">
      <c r="G679" s="589"/>
      <c r="H679" s="589"/>
      <c r="I679" s="589"/>
      <c r="J679" s="589"/>
      <c r="K679" s="589"/>
      <c r="L679" s="589"/>
      <c r="M679" s="589"/>
      <c r="O679" s="589"/>
      <c r="P679" s="589"/>
      <c r="Q679" s="589"/>
      <c r="R679" s="589"/>
    </row>
    <row r="680" customHeight="1" spans="7:18">
      <c r="G680" s="589"/>
      <c r="H680" s="589"/>
      <c r="I680" s="589"/>
      <c r="J680" s="589"/>
      <c r="K680" s="589"/>
      <c r="L680" s="589"/>
      <c r="M680" s="589"/>
      <c r="O680" s="589"/>
      <c r="P680" s="589"/>
      <c r="Q680" s="589"/>
      <c r="R680" s="589"/>
    </row>
    <row r="681" customHeight="1" spans="7:18">
      <c r="G681" s="589"/>
      <c r="H681" s="589"/>
      <c r="I681" s="589"/>
      <c r="J681" s="589"/>
      <c r="K681" s="589"/>
      <c r="L681" s="589"/>
      <c r="M681" s="589"/>
      <c r="O681" s="589"/>
      <c r="P681" s="589"/>
      <c r="Q681" s="589"/>
      <c r="R681" s="589"/>
    </row>
    <row r="682" customHeight="1" spans="7:18">
      <c r="G682" s="589"/>
      <c r="H682" s="589"/>
      <c r="I682" s="589"/>
      <c r="J682" s="589"/>
      <c r="K682" s="589"/>
      <c r="L682" s="589"/>
      <c r="M682" s="589"/>
      <c r="O682" s="589"/>
      <c r="P682" s="589"/>
      <c r="Q682" s="589"/>
      <c r="R682" s="589"/>
    </row>
    <row r="683" customHeight="1" spans="7:18">
      <c r="G683" s="589"/>
      <c r="H683" s="589"/>
      <c r="I683" s="589"/>
      <c r="J683" s="589"/>
      <c r="K683" s="589"/>
      <c r="L683" s="589"/>
      <c r="M683" s="589"/>
      <c r="O683" s="589"/>
      <c r="P683" s="589"/>
      <c r="Q683" s="589"/>
      <c r="R683" s="589"/>
    </row>
    <row r="684" customHeight="1" spans="7:18">
      <c r="G684" s="589"/>
      <c r="H684" s="589"/>
      <c r="I684" s="589"/>
      <c r="J684" s="589"/>
      <c r="K684" s="589"/>
      <c r="L684" s="589"/>
      <c r="M684" s="589"/>
      <c r="O684" s="589"/>
      <c r="P684" s="589"/>
      <c r="Q684" s="589"/>
      <c r="R684" s="589"/>
    </row>
    <row r="685" customHeight="1" spans="7:18">
      <c r="G685" s="589"/>
      <c r="H685" s="589"/>
      <c r="I685" s="589"/>
      <c r="J685" s="589"/>
      <c r="K685" s="589"/>
      <c r="L685" s="589"/>
      <c r="M685" s="589"/>
      <c r="O685" s="589"/>
      <c r="P685" s="589"/>
      <c r="Q685" s="589"/>
      <c r="R685" s="589"/>
    </row>
    <row r="686" customHeight="1" spans="7:18">
      <c r="G686" s="589"/>
      <c r="H686" s="589"/>
      <c r="I686" s="589"/>
      <c r="J686" s="589"/>
      <c r="K686" s="589"/>
      <c r="L686" s="589"/>
      <c r="M686" s="589"/>
      <c r="O686" s="589"/>
      <c r="P686" s="589"/>
      <c r="Q686" s="589"/>
      <c r="R686" s="589"/>
    </row>
    <row r="687" customHeight="1" spans="7:18">
      <c r="G687" s="589"/>
      <c r="H687" s="589"/>
      <c r="I687" s="589"/>
      <c r="J687" s="589"/>
      <c r="K687" s="589"/>
      <c r="L687" s="589"/>
      <c r="M687" s="589"/>
      <c r="O687" s="589"/>
      <c r="P687" s="589"/>
      <c r="Q687" s="589"/>
      <c r="R687" s="589"/>
    </row>
    <row r="688" customHeight="1" spans="7:18">
      <c r="G688" s="589"/>
      <c r="H688" s="589"/>
      <c r="I688" s="589"/>
      <c r="J688" s="589"/>
      <c r="K688" s="589"/>
      <c r="L688" s="589"/>
      <c r="M688" s="589"/>
      <c r="O688" s="589"/>
      <c r="P688" s="589"/>
      <c r="Q688" s="589"/>
      <c r="R688" s="589"/>
    </row>
    <row r="689" customHeight="1" spans="7:18">
      <c r="G689" s="589"/>
      <c r="H689" s="589"/>
      <c r="I689" s="589"/>
      <c r="J689" s="589"/>
      <c r="K689" s="589"/>
      <c r="L689" s="589"/>
      <c r="M689" s="589"/>
      <c r="O689" s="589"/>
      <c r="P689" s="589"/>
      <c r="Q689" s="589"/>
      <c r="R689" s="589"/>
    </row>
    <row r="690" customHeight="1" spans="7:18">
      <c r="G690" s="589"/>
      <c r="H690" s="589"/>
      <c r="I690" s="589"/>
      <c r="J690" s="589"/>
      <c r="K690" s="589"/>
      <c r="L690" s="589"/>
      <c r="M690" s="589"/>
      <c r="O690" s="589"/>
      <c r="P690" s="589"/>
      <c r="Q690" s="589"/>
      <c r="R690" s="589"/>
    </row>
    <row r="691" customHeight="1" spans="7:18">
      <c r="G691" s="589"/>
      <c r="H691" s="589"/>
      <c r="I691" s="589"/>
      <c r="J691" s="589"/>
      <c r="K691" s="589"/>
      <c r="L691" s="589"/>
      <c r="M691" s="589"/>
      <c r="O691" s="589"/>
      <c r="P691" s="589"/>
      <c r="Q691" s="589"/>
      <c r="R691" s="589"/>
    </row>
    <row r="692" customHeight="1" spans="7:18">
      <c r="G692" s="589"/>
      <c r="H692" s="589"/>
      <c r="I692" s="589"/>
      <c r="J692" s="589"/>
      <c r="K692" s="589"/>
      <c r="L692" s="589"/>
      <c r="M692" s="589"/>
      <c r="O692" s="589"/>
      <c r="P692" s="589"/>
      <c r="Q692" s="589"/>
      <c r="R692" s="589"/>
    </row>
    <row r="693" customHeight="1" spans="7:18">
      <c r="G693" s="589"/>
      <c r="H693" s="589"/>
      <c r="I693" s="589"/>
      <c r="J693" s="589"/>
      <c r="K693" s="589"/>
      <c r="L693" s="589"/>
      <c r="M693" s="589"/>
      <c r="O693" s="589"/>
      <c r="P693" s="589"/>
      <c r="Q693" s="589"/>
      <c r="R693" s="589"/>
    </row>
    <row r="694" customHeight="1" spans="7:18">
      <c r="G694" s="589"/>
      <c r="H694" s="589"/>
      <c r="I694" s="589"/>
      <c r="J694" s="589"/>
      <c r="K694" s="589"/>
      <c r="L694" s="589"/>
      <c r="M694" s="589"/>
      <c r="O694" s="589"/>
      <c r="P694" s="589"/>
      <c r="Q694" s="589"/>
      <c r="R694" s="589"/>
    </row>
    <row r="695" customHeight="1" spans="7:18">
      <c r="G695" s="589"/>
      <c r="H695" s="589"/>
      <c r="I695" s="589"/>
      <c r="J695" s="589"/>
      <c r="K695" s="589"/>
      <c r="L695" s="589"/>
      <c r="M695" s="589"/>
      <c r="O695" s="589"/>
      <c r="P695" s="589"/>
      <c r="Q695" s="589"/>
      <c r="R695" s="589"/>
    </row>
    <row r="696" customHeight="1" spans="7:18">
      <c r="G696" s="589"/>
      <c r="H696" s="589"/>
      <c r="I696" s="589"/>
      <c r="J696" s="589"/>
      <c r="K696" s="589"/>
      <c r="L696" s="589"/>
      <c r="M696" s="589"/>
      <c r="O696" s="589"/>
      <c r="P696" s="589"/>
      <c r="Q696" s="589"/>
      <c r="R696" s="589"/>
    </row>
    <row r="697" customHeight="1" spans="7:18">
      <c r="G697" s="589"/>
      <c r="H697" s="589"/>
      <c r="I697" s="589"/>
      <c r="J697" s="589"/>
      <c r="K697" s="589"/>
      <c r="L697" s="589"/>
      <c r="M697" s="589"/>
      <c r="O697" s="589"/>
      <c r="P697" s="589"/>
      <c r="Q697" s="589"/>
      <c r="R697" s="589"/>
    </row>
    <row r="698" customHeight="1" spans="7:18">
      <c r="G698" s="589"/>
      <c r="H698" s="589"/>
      <c r="I698" s="589"/>
      <c r="J698" s="589"/>
      <c r="K698" s="589"/>
      <c r="L698" s="589"/>
      <c r="M698" s="589"/>
      <c r="O698" s="589"/>
      <c r="P698" s="589"/>
      <c r="Q698" s="589"/>
      <c r="R698" s="589"/>
    </row>
    <row r="699" customHeight="1" spans="7:18">
      <c r="G699" s="589"/>
      <c r="H699" s="589"/>
      <c r="I699" s="589"/>
      <c r="J699" s="589"/>
      <c r="K699" s="589"/>
      <c r="L699" s="589"/>
      <c r="M699" s="589"/>
      <c r="O699" s="589"/>
      <c r="P699" s="589"/>
      <c r="Q699" s="589"/>
      <c r="R699" s="589"/>
    </row>
    <row r="700" customHeight="1" spans="7:18">
      <c r="G700" s="589"/>
      <c r="H700" s="589"/>
      <c r="I700" s="589"/>
      <c r="J700" s="589"/>
      <c r="K700" s="589"/>
      <c r="L700" s="589"/>
      <c r="M700" s="589"/>
      <c r="O700" s="589"/>
      <c r="P700" s="589"/>
      <c r="Q700" s="589"/>
      <c r="R700" s="589"/>
    </row>
    <row r="701" customHeight="1" spans="7:18">
      <c r="G701" s="589"/>
      <c r="H701" s="589"/>
      <c r="I701" s="589"/>
      <c r="J701" s="589"/>
      <c r="K701" s="589"/>
      <c r="L701" s="589"/>
      <c r="M701" s="589"/>
      <c r="O701" s="589"/>
      <c r="P701" s="589"/>
      <c r="Q701" s="589"/>
      <c r="R701" s="589"/>
    </row>
    <row r="702" customHeight="1" spans="7:18">
      <c r="G702" s="589"/>
      <c r="H702" s="589"/>
      <c r="I702" s="589"/>
      <c r="J702" s="589"/>
      <c r="K702" s="589"/>
      <c r="L702" s="589"/>
      <c r="M702" s="589"/>
      <c r="O702" s="589"/>
      <c r="P702" s="589"/>
      <c r="Q702" s="589"/>
      <c r="R702" s="589"/>
    </row>
    <row r="703" customHeight="1" spans="7:18">
      <c r="G703" s="589"/>
      <c r="H703" s="589"/>
      <c r="I703" s="589"/>
      <c r="J703" s="589"/>
      <c r="K703" s="589"/>
      <c r="L703" s="589"/>
      <c r="M703" s="589"/>
      <c r="O703" s="589"/>
      <c r="P703" s="589"/>
      <c r="Q703" s="589"/>
      <c r="R703" s="589"/>
    </row>
    <row r="704" customHeight="1" spans="7:18">
      <c r="G704" s="589"/>
      <c r="H704" s="589"/>
      <c r="I704" s="589"/>
      <c r="J704" s="589"/>
      <c r="K704" s="589"/>
      <c r="L704" s="589"/>
      <c r="M704" s="589"/>
      <c r="O704" s="589"/>
      <c r="P704" s="589"/>
      <c r="Q704" s="589"/>
      <c r="R704" s="589"/>
    </row>
    <row r="705" customHeight="1" spans="7:18">
      <c r="G705" s="589"/>
      <c r="H705" s="589"/>
      <c r="I705" s="589"/>
      <c r="J705" s="589"/>
      <c r="K705" s="589"/>
      <c r="L705" s="589"/>
      <c r="M705" s="589"/>
      <c r="O705" s="589"/>
      <c r="P705" s="589"/>
      <c r="Q705" s="589"/>
      <c r="R705" s="589"/>
    </row>
    <row r="706" customHeight="1" spans="7:18">
      <c r="G706" s="589"/>
      <c r="H706" s="589"/>
      <c r="I706" s="589"/>
      <c r="J706" s="589"/>
      <c r="K706" s="589"/>
      <c r="L706" s="589"/>
      <c r="M706" s="589"/>
      <c r="O706" s="589"/>
      <c r="P706" s="589"/>
      <c r="Q706" s="589"/>
      <c r="R706" s="589"/>
    </row>
    <row r="707" customHeight="1" spans="7:18">
      <c r="G707" s="589"/>
      <c r="H707" s="589"/>
      <c r="I707" s="589"/>
      <c r="J707" s="589"/>
      <c r="K707" s="589"/>
      <c r="L707" s="589"/>
      <c r="M707" s="589"/>
      <c r="O707" s="589"/>
      <c r="P707" s="589"/>
      <c r="Q707" s="589"/>
      <c r="R707" s="589"/>
    </row>
    <row r="708" customHeight="1" spans="7:18">
      <c r="G708" s="589"/>
      <c r="H708" s="589"/>
      <c r="I708" s="589"/>
      <c r="J708" s="589"/>
      <c r="K708" s="589"/>
      <c r="L708" s="589"/>
      <c r="M708" s="589"/>
      <c r="O708" s="589"/>
      <c r="P708" s="589"/>
      <c r="Q708" s="589"/>
      <c r="R708" s="589"/>
    </row>
    <row r="709" customHeight="1" spans="7:18">
      <c r="G709" s="589"/>
      <c r="H709" s="589"/>
      <c r="I709" s="589"/>
      <c r="J709" s="589"/>
      <c r="K709" s="589"/>
      <c r="L709" s="589"/>
      <c r="M709" s="589"/>
      <c r="O709" s="589"/>
      <c r="P709" s="589"/>
      <c r="Q709" s="589"/>
      <c r="R709" s="589"/>
    </row>
    <row r="710" customHeight="1" spans="7:18">
      <c r="G710" s="589"/>
      <c r="H710" s="589"/>
      <c r="I710" s="589"/>
      <c r="J710" s="589"/>
      <c r="K710" s="589"/>
      <c r="L710" s="589"/>
      <c r="M710" s="589"/>
      <c r="O710" s="589"/>
      <c r="P710" s="589"/>
      <c r="Q710" s="589"/>
      <c r="R710" s="589"/>
    </row>
    <row r="711" customHeight="1" spans="7:18">
      <c r="G711" s="589"/>
      <c r="H711" s="589"/>
      <c r="I711" s="589"/>
      <c r="J711" s="589"/>
      <c r="K711" s="589"/>
      <c r="L711" s="589"/>
      <c r="M711" s="589"/>
      <c r="O711" s="589"/>
      <c r="P711" s="589"/>
      <c r="Q711" s="589"/>
      <c r="R711" s="589"/>
    </row>
    <row r="712" customHeight="1" spans="7:18">
      <c r="G712" s="589"/>
      <c r="H712" s="589"/>
      <c r="I712" s="589"/>
      <c r="J712" s="589"/>
      <c r="K712" s="589"/>
      <c r="L712" s="589"/>
      <c r="M712" s="589"/>
      <c r="O712" s="589"/>
      <c r="P712" s="589"/>
      <c r="Q712" s="589"/>
      <c r="R712" s="589"/>
    </row>
    <row r="713" customHeight="1" spans="7:18">
      <c r="G713" s="589"/>
      <c r="H713" s="589"/>
      <c r="I713" s="589"/>
      <c r="J713" s="589"/>
      <c r="K713" s="589"/>
      <c r="L713" s="589"/>
      <c r="M713" s="589"/>
      <c r="O713" s="589"/>
      <c r="P713" s="589"/>
      <c r="Q713" s="589"/>
      <c r="R713" s="589"/>
    </row>
    <row r="714" customHeight="1" spans="7:18">
      <c r="G714" s="589"/>
      <c r="H714" s="589"/>
      <c r="I714" s="589"/>
      <c r="J714" s="589"/>
      <c r="K714" s="589"/>
      <c r="L714" s="589"/>
      <c r="M714" s="589"/>
      <c r="O714" s="589"/>
      <c r="P714" s="589"/>
      <c r="Q714" s="589"/>
      <c r="R714" s="589"/>
    </row>
    <row r="715" customHeight="1" spans="7:18">
      <c r="G715" s="589"/>
      <c r="H715" s="589"/>
      <c r="I715" s="589"/>
      <c r="J715" s="589"/>
      <c r="K715" s="589"/>
      <c r="L715" s="589"/>
      <c r="M715" s="589"/>
      <c r="O715" s="589"/>
      <c r="P715" s="589"/>
      <c r="Q715" s="589"/>
      <c r="R715" s="589"/>
    </row>
    <row r="716" customHeight="1" spans="7:18">
      <c r="G716" s="589"/>
      <c r="H716" s="589"/>
      <c r="I716" s="589"/>
      <c r="J716" s="589"/>
      <c r="K716" s="589"/>
      <c r="L716" s="589"/>
      <c r="M716" s="589"/>
      <c r="O716" s="589"/>
      <c r="P716" s="589"/>
      <c r="Q716" s="589"/>
      <c r="R716" s="589"/>
    </row>
    <row r="717" customHeight="1" spans="7:18">
      <c r="G717" s="589"/>
      <c r="H717" s="589"/>
      <c r="I717" s="589"/>
      <c r="J717" s="589"/>
      <c r="K717" s="589"/>
      <c r="L717" s="589"/>
      <c r="M717" s="589"/>
      <c r="O717" s="589"/>
      <c r="P717" s="589"/>
      <c r="Q717" s="589"/>
      <c r="R717" s="589"/>
    </row>
    <row r="718" customHeight="1" spans="7:18">
      <c r="G718" s="589"/>
      <c r="H718" s="589"/>
      <c r="I718" s="589"/>
      <c r="J718" s="589"/>
      <c r="K718" s="589"/>
      <c r="L718" s="589"/>
      <c r="M718" s="589"/>
      <c r="O718" s="589"/>
      <c r="P718" s="589"/>
      <c r="Q718" s="589"/>
      <c r="R718" s="589"/>
    </row>
    <row r="719" customHeight="1" spans="7:18">
      <c r="G719" s="589"/>
      <c r="H719" s="589"/>
      <c r="I719" s="589"/>
      <c r="J719" s="589"/>
      <c r="K719" s="589"/>
      <c r="L719" s="589"/>
      <c r="M719" s="589"/>
      <c r="O719" s="589"/>
      <c r="P719" s="589"/>
      <c r="Q719" s="589"/>
      <c r="R719" s="589"/>
    </row>
    <row r="720" customHeight="1" spans="7:18">
      <c r="G720" s="589"/>
      <c r="H720" s="589"/>
      <c r="I720" s="589"/>
      <c r="J720" s="589"/>
      <c r="K720" s="589"/>
      <c r="L720" s="589"/>
      <c r="M720" s="589"/>
      <c r="O720" s="589"/>
      <c r="P720" s="589"/>
      <c r="Q720" s="589"/>
      <c r="R720" s="589"/>
    </row>
    <row r="721" customHeight="1" spans="7:18">
      <c r="G721" s="589"/>
      <c r="H721" s="589"/>
      <c r="I721" s="589"/>
      <c r="J721" s="589"/>
      <c r="K721" s="589"/>
      <c r="L721" s="589"/>
      <c r="M721" s="589"/>
      <c r="O721" s="589"/>
      <c r="P721" s="589"/>
      <c r="Q721" s="589"/>
      <c r="R721" s="589"/>
    </row>
    <row r="722" customHeight="1" spans="7:18">
      <c r="G722" s="589"/>
      <c r="H722" s="589"/>
      <c r="I722" s="589"/>
      <c r="J722" s="589"/>
      <c r="K722" s="589"/>
      <c r="L722" s="589"/>
      <c r="M722" s="589"/>
      <c r="O722" s="589"/>
      <c r="P722" s="589"/>
      <c r="Q722" s="589"/>
      <c r="R722" s="589"/>
    </row>
    <row r="723" customHeight="1" spans="7:18">
      <c r="G723" s="589"/>
      <c r="H723" s="589"/>
      <c r="I723" s="589"/>
      <c r="J723" s="589"/>
      <c r="K723" s="589"/>
      <c r="L723" s="589"/>
      <c r="M723" s="589"/>
      <c r="O723" s="589"/>
      <c r="P723" s="589"/>
      <c r="Q723" s="589"/>
      <c r="R723" s="589"/>
    </row>
    <row r="724" customHeight="1" spans="7:18">
      <c r="G724" s="589"/>
      <c r="H724" s="589"/>
      <c r="I724" s="589"/>
      <c r="J724" s="589"/>
      <c r="K724" s="589"/>
      <c r="L724" s="589"/>
      <c r="M724" s="589"/>
      <c r="O724" s="589"/>
      <c r="P724" s="589"/>
      <c r="Q724" s="589"/>
      <c r="R724" s="589"/>
    </row>
    <row r="725" customHeight="1" spans="7:18">
      <c r="G725" s="589"/>
      <c r="H725" s="589"/>
      <c r="I725" s="589"/>
      <c r="J725" s="589"/>
      <c r="K725" s="589"/>
      <c r="L725" s="589"/>
      <c r="M725" s="589"/>
      <c r="O725" s="589"/>
      <c r="P725" s="589"/>
      <c r="Q725" s="589"/>
      <c r="R725" s="589"/>
    </row>
    <row r="726" customHeight="1" spans="7:18">
      <c r="G726" s="589"/>
      <c r="H726" s="589"/>
      <c r="I726" s="589"/>
      <c r="J726" s="589"/>
      <c r="K726" s="589"/>
      <c r="L726" s="589"/>
      <c r="M726" s="589"/>
      <c r="O726" s="589"/>
      <c r="P726" s="589"/>
      <c r="Q726" s="589"/>
      <c r="R726" s="589"/>
    </row>
    <row r="727" customHeight="1" spans="7:18">
      <c r="G727" s="589"/>
      <c r="H727" s="589"/>
      <c r="I727" s="589"/>
      <c r="J727" s="589"/>
      <c r="K727" s="589"/>
      <c r="L727" s="589"/>
      <c r="M727" s="589"/>
      <c r="O727" s="589"/>
      <c r="P727" s="589"/>
      <c r="Q727" s="589"/>
      <c r="R727" s="589"/>
    </row>
    <row r="728" customHeight="1" spans="7:18">
      <c r="G728" s="589"/>
      <c r="H728" s="589"/>
      <c r="I728" s="589"/>
      <c r="J728" s="589"/>
      <c r="K728" s="589"/>
      <c r="L728" s="589"/>
      <c r="M728" s="589"/>
      <c r="O728" s="589"/>
      <c r="P728" s="589"/>
      <c r="Q728" s="589"/>
      <c r="R728" s="589"/>
    </row>
    <row r="729" customHeight="1" spans="7:18">
      <c r="G729" s="589"/>
      <c r="H729" s="589"/>
      <c r="I729" s="589"/>
      <c r="J729" s="589"/>
      <c r="K729" s="589"/>
      <c r="L729" s="589"/>
      <c r="M729" s="589"/>
      <c r="O729" s="589"/>
      <c r="P729" s="589"/>
      <c r="Q729" s="589"/>
      <c r="R729" s="589"/>
    </row>
    <row r="730" customHeight="1" spans="7:18">
      <c r="G730" s="589"/>
      <c r="H730" s="589"/>
      <c r="I730" s="589"/>
      <c r="J730" s="589"/>
      <c r="K730" s="589"/>
      <c r="L730" s="589"/>
      <c r="M730" s="589"/>
      <c r="O730" s="589"/>
      <c r="P730" s="589"/>
      <c r="Q730" s="589"/>
      <c r="R730" s="589"/>
    </row>
    <row r="731" customHeight="1" spans="7:18">
      <c r="G731" s="589"/>
      <c r="H731" s="589"/>
      <c r="I731" s="589"/>
      <c r="J731" s="589"/>
      <c r="K731" s="589"/>
      <c r="L731" s="589"/>
      <c r="M731" s="589"/>
      <c r="O731" s="589"/>
      <c r="P731" s="589"/>
      <c r="Q731" s="589"/>
      <c r="R731" s="589"/>
    </row>
    <row r="732" customHeight="1" spans="7:18">
      <c r="G732" s="589"/>
      <c r="H732" s="589"/>
      <c r="I732" s="589"/>
      <c r="J732" s="589"/>
      <c r="K732" s="589"/>
      <c r="L732" s="589"/>
      <c r="M732" s="589"/>
      <c r="O732" s="589"/>
      <c r="P732" s="589"/>
      <c r="Q732" s="589"/>
      <c r="R732" s="589"/>
    </row>
    <row r="733" customHeight="1" spans="7:18">
      <c r="G733" s="589"/>
      <c r="H733" s="589"/>
      <c r="I733" s="589"/>
      <c r="J733" s="589"/>
      <c r="K733" s="589"/>
      <c r="L733" s="589"/>
      <c r="M733" s="589"/>
      <c r="O733" s="589"/>
      <c r="P733" s="589"/>
      <c r="Q733" s="589"/>
      <c r="R733" s="589"/>
    </row>
    <row r="734" customHeight="1" spans="7:18">
      <c r="G734" s="589"/>
      <c r="H734" s="589"/>
      <c r="I734" s="589"/>
      <c r="J734" s="589"/>
      <c r="K734" s="589"/>
      <c r="L734" s="589"/>
      <c r="M734" s="589"/>
      <c r="O734" s="589"/>
      <c r="P734" s="589"/>
      <c r="Q734" s="589"/>
      <c r="R734" s="589"/>
    </row>
    <row r="735" customHeight="1" spans="7:18">
      <c r="G735" s="589"/>
      <c r="H735" s="589"/>
      <c r="I735" s="589"/>
      <c r="J735" s="589"/>
      <c r="K735" s="589"/>
      <c r="L735" s="589"/>
      <c r="M735" s="589"/>
      <c r="O735" s="589"/>
      <c r="P735" s="589"/>
      <c r="Q735" s="589"/>
      <c r="R735" s="589"/>
    </row>
    <row r="736" customHeight="1" spans="7:18">
      <c r="G736" s="589"/>
      <c r="H736" s="589"/>
      <c r="I736" s="589"/>
      <c r="J736" s="589"/>
      <c r="K736" s="589"/>
      <c r="L736" s="589"/>
      <c r="M736" s="589"/>
      <c r="O736" s="589"/>
      <c r="P736" s="589"/>
      <c r="Q736" s="589"/>
      <c r="R736" s="589"/>
    </row>
    <row r="737" customHeight="1" spans="7:18">
      <c r="G737" s="589"/>
      <c r="H737" s="589"/>
      <c r="I737" s="589"/>
      <c r="J737" s="589"/>
      <c r="K737" s="589"/>
      <c r="L737" s="589"/>
      <c r="M737" s="589"/>
      <c r="O737" s="589"/>
      <c r="P737" s="589"/>
      <c r="Q737" s="589"/>
      <c r="R737" s="589"/>
    </row>
    <row r="738" customHeight="1" spans="7:18">
      <c r="G738" s="589"/>
      <c r="H738" s="589"/>
      <c r="I738" s="589"/>
      <c r="J738" s="589"/>
      <c r="K738" s="589"/>
      <c r="L738" s="589"/>
      <c r="M738" s="589"/>
      <c r="O738" s="589"/>
      <c r="P738" s="589"/>
      <c r="Q738" s="589"/>
      <c r="R738" s="589"/>
    </row>
    <row r="739" customHeight="1" spans="7:18">
      <c r="G739" s="589"/>
      <c r="H739" s="589"/>
      <c r="I739" s="589"/>
      <c r="J739" s="589"/>
      <c r="K739" s="589"/>
      <c r="L739" s="589"/>
      <c r="M739" s="589"/>
      <c r="O739" s="589"/>
      <c r="P739" s="589"/>
      <c r="Q739" s="589"/>
      <c r="R739" s="589"/>
    </row>
    <row r="740" customHeight="1" spans="7:18">
      <c r="G740" s="589"/>
      <c r="H740" s="589"/>
      <c r="I740" s="589"/>
      <c r="J740" s="589"/>
      <c r="K740" s="589"/>
      <c r="L740" s="589"/>
      <c r="M740" s="589"/>
      <c r="O740" s="589"/>
      <c r="P740" s="589"/>
      <c r="Q740" s="589"/>
      <c r="R740" s="589"/>
    </row>
    <row r="741" customHeight="1" spans="7:18">
      <c r="G741" s="589"/>
      <c r="H741" s="589"/>
      <c r="I741" s="589"/>
      <c r="J741" s="589"/>
      <c r="K741" s="589"/>
      <c r="L741" s="589"/>
      <c r="M741" s="589"/>
      <c r="O741" s="589"/>
      <c r="P741" s="589"/>
      <c r="Q741" s="589"/>
      <c r="R741" s="589"/>
    </row>
    <row r="742" customHeight="1" spans="7:18">
      <c r="G742" s="589"/>
      <c r="H742" s="589"/>
      <c r="I742" s="589"/>
      <c r="J742" s="589"/>
      <c r="K742" s="589"/>
      <c r="L742" s="589"/>
      <c r="M742" s="589"/>
      <c r="O742" s="589"/>
      <c r="P742" s="589"/>
      <c r="Q742" s="589"/>
      <c r="R742" s="589"/>
    </row>
    <row r="743" customHeight="1" spans="7:18">
      <c r="G743" s="589"/>
      <c r="H743" s="589"/>
      <c r="I743" s="589"/>
      <c r="J743" s="589"/>
      <c r="K743" s="589"/>
      <c r="L743" s="589"/>
      <c r="M743" s="589"/>
      <c r="O743" s="589"/>
      <c r="P743" s="589"/>
      <c r="Q743" s="589"/>
      <c r="R743" s="589"/>
    </row>
    <row r="744" customHeight="1" spans="7:18">
      <c r="G744" s="589"/>
      <c r="H744" s="589"/>
      <c r="I744" s="589"/>
      <c r="J744" s="589"/>
      <c r="K744" s="589"/>
      <c r="L744" s="589"/>
      <c r="M744" s="589"/>
      <c r="O744" s="589"/>
      <c r="P744" s="589"/>
      <c r="Q744" s="589"/>
      <c r="R744" s="589"/>
    </row>
    <row r="745" customHeight="1" spans="7:18">
      <c r="G745" s="589"/>
      <c r="H745" s="589"/>
      <c r="I745" s="589"/>
      <c r="J745" s="589"/>
      <c r="K745" s="589"/>
      <c r="L745" s="589"/>
      <c r="M745" s="589"/>
      <c r="O745" s="589"/>
      <c r="P745" s="589"/>
      <c r="Q745" s="589"/>
      <c r="R745" s="589"/>
    </row>
    <row r="746" customHeight="1" spans="7:18">
      <c r="G746" s="589"/>
      <c r="H746" s="589"/>
      <c r="I746" s="589"/>
      <c r="J746" s="589"/>
      <c r="K746" s="589"/>
      <c r="L746" s="589"/>
      <c r="M746" s="589"/>
      <c r="O746" s="589"/>
      <c r="P746" s="589"/>
      <c r="Q746" s="589"/>
      <c r="R746" s="589"/>
    </row>
    <row r="747" customHeight="1" spans="7:18">
      <c r="G747" s="589"/>
      <c r="H747" s="589"/>
      <c r="I747" s="589"/>
      <c r="J747" s="589"/>
      <c r="K747" s="589"/>
      <c r="L747" s="589"/>
      <c r="M747" s="589"/>
      <c r="O747" s="589"/>
      <c r="P747" s="589"/>
      <c r="Q747" s="589"/>
      <c r="R747" s="589"/>
    </row>
    <row r="748" customHeight="1" spans="7:18">
      <c r="G748" s="589"/>
      <c r="H748" s="589"/>
      <c r="I748" s="589"/>
      <c r="J748" s="589"/>
      <c r="K748" s="589"/>
      <c r="L748" s="589"/>
      <c r="M748" s="589"/>
      <c r="O748" s="589"/>
      <c r="P748" s="589"/>
      <c r="Q748" s="589"/>
      <c r="R748" s="589"/>
    </row>
    <row r="749" customHeight="1" spans="7:18">
      <c r="G749" s="589"/>
      <c r="H749" s="589"/>
      <c r="I749" s="589"/>
      <c r="J749" s="589"/>
      <c r="K749" s="589"/>
      <c r="L749" s="589"/>
      <c r="M749" s="589"/>
      <c r="O749" s="589"/>
      <c r="P749" s="589"/>
      <c r="Q749" s="589"/>
      <c r="R749" s="589"/>
    </row>
    <row r="750" customHeight="1" spans="7:18">
      <c r="G750" s="589"/>
      <c r="H750" s="589"/>
      <c r="I750" s="589"/>
      <c r="J750" s="589"/>
      <c r="K750" s="589"/>
      <c r="L750" s="589"/>
      <c r="M750" s="589"/>
      <c r="O750" s="589"/>
      <c r="P750" s="589"/>
      <c r="Q750" s="589"/>
      <c r="R750" s="589"/>
    </row>
    <row r="751" customHeight="1" spans="7:18">
      <c r="G751" s="589"/>
      <c r="H751" s="589"/>
      <c r="I751" s="589"/>
      <c r="J751" s="589"/>
      <c r="K751" s="589"/>
      <c r="L751" s="589"/>
      <c r="M751" s="589"/>
      <c r="O751" s="589"/>
      <c r="P751" s="589"/>
      <c r="Q751" s="589"/>
      <c r="R751" s="589"/>
    </row>
    <row r="752" customHeight="1" spans="7:18">
      <c r="G752" s="589"/>
      <c r="H752" s="589"/>
      <c r="I752" s="589"/>
      <c r="J752" s="589"/>
      <c r="K752" s="589"/>
      <c r="L752" s="589"/>
      <c r="M752" s="589"/>
      <c r="O752" s="589"/>
      <c r="P752" s="589"/>
      <c r="Q752" s="589"/>
      <c r="R752" s="589"/>
    </row>
    <row r="753" customHeight="1" spans="7:18">
      <c r="G753" s="589"/>
      <c r="H753" s="589"/>
      <c r="I753" s="589"/>
      <c r="J753" s="589"/>
      <c r="K753" s="589"/>
      <c r="L753" s="589"/>
      <c r="M753" s="589"/>
      <c r="O753" s="589"/>
      <c r="P753" s="589"/>
      <c r="Q753" s="589"/>
      <c r="R753" s="589"/>
    </row>
    <row r="754" customHeight="1" spans="7:18">
      <c r="G754" s="589"/>
      <c r="H754" s="589"/>
      <c r="I754" s="589"/>
      <c r="J754" s="589"/>
      <c r="K754" s="589"/>
      <c r="L754" s="589"/>
      <c r="M754" s="589"/>
      <c r="O754" s="589"/>
      <c r="P754" s="589"/>
      <c r="Q754" s="589"/>
      <c r="R754" s="589"/>
    </row>
    <row r="755" customHeight="1" spans="7:18">
      <c r="G755" s="589"/>
      <c r="H755" s="589"/>
      <c r="I755" s="589"/>
      <c r="J755" s="589"/>
      <c r="K755" s="589"/>
      <c r="L755" s="589"/>
      <c r="M755" s="589"/>
      <c r="O755" s="589"/>
      <c r="P755" s="589"/>
      <c r="Q755" s="589"/>
      <c r="R755" s="589"/>
    </row>
    <row r="756" customHeight="1" spans="7:18">
      <c r="G756" s="589"/>
      <c r="H756" s="589"/>
      <c r="I756" s="589"/>
      <c r="J756" s="589"/>
      <c r="K756" s="589"/>
      <c r="L756" s="589"/>
      <c r="M756" s="589"/>
      <c r="O756" s="589"/>
      <c r="P756" s="589"/>
      <c r="Q756" s="589"/>
      <c r="R756" s="589"/>
    </row>
    <row r="757" customHeight="1" spans="7:18">
      <c r="G757" s="589"/>
      <c r="H757" s="589"/>
      <c r="I757" s="589"/>
      <c r="J757" s="589"/>
      <c r="K757" s="589"/>
      <c r="L757" s="589"/>
      <c r="M757" s="589"/>
      <c r="O757" s="589"/>
      <c r="P757" s="589"/>
      <c r="Q757" s="589"/>
      <c r="R757" s="589"/>
    </row>
    <row r="758" customHeight="1" spans="7:18">
      <c r="G758" s="589"/>
      <c r="H758" s="589"/>
      <c r="I758" s="589"/>
      <c r="J758" s="589"/>
      <c r="K758" s="589"/>
      <c r="L758" s="589"/>
      <c r="M758" s="589"/>
      <c r="O758" s="589"/>
      <c r="P758" s="589"/>
      <c r="Q758" s="589"/>
      <c r="R758" s="589"/>
    </row>
    <row r="759" customHeight="1" spans="7:18">
      <c r="G759" s="589"/>
      <c r="H759" s="589"/>
      <c r="I759" s="589"/>
      <c r="J759" s="589"/>
      <c r="K759" s="589"/>
      <c r="L759" s="589"/>
      <c r="M759" s="589"/>
      <c r="O759" s="589"/>
      <c r="P759" s="589"/>
      <c r="Q759" s="589"/>
      <c r="R759" s="589"/>
    </row>
    <row r="760" customHeight="1" spans="7:18">
      <c r="G760" s="589"/>
      <c r="H760" s="589"/>
      <c r="I760" s="589"/>
      <c r="J760" s="589"/>
      <c r="K760" s="589"/>
      <c r="L760" s="589"/>
      <c r="M760" s="589"/>
      <c r="O760" s="589"/>
      <c r="P760" s="589"/>
      <c r="Q760" s="589"/>
      <c r="R760" s="589"/>
    </row>
    <row r="761" customHeight="1" spans="7:18">
      <c r="G761" s="589"/>
      <c r="H761" s="589"/>
      <c r="I761" s="589"/>
      <c r="J761" s="589"/>
      <c r="K761" s="589"/>
      <c r="L761" s="589"/>
      <c r="M761" s="589"/>
      <c r="O761" s="589"/>
      <c r="P761" s="589"/>
      <c r="Q761" s="589"/>
      <c r="R761" s="589"/>
    </row>
    <row r="762" customHeight="1" spans="7:18">
      <c r="G762" s="589"/>
      <c r="H762" s="589"/>
      <c r="I762" s="589"/>
      <c r="J762" s="589"/>
      <c r="K762" s="589"/>
      <c r="L762" s="589"/>
      <c r="M762" s="589"/>
      <c r="O762" s="589"/>
      <c r="P762" s="589"/>
      <c r="Q762" s="589"/>
      <c r="R762" s="589"/>
    </row>
    <row r="763" customHeight="1" spans="7:18">
      <c r="G763" s="589"/>
      <c r="H763" s="589"/>
      <c r="I763" s="589"/>
      <c r="J763" s="589"/>
      <c r="K763" s="589"/>
      <c r="L763" s="589"/>
      <c r="M763" s="589"/>
      <c r="O763" s="589"/>
      <c r="P763" s="589"/>
      <c r="Q763" s="589"/>
      <c r="R763" s="589"/>
    </row>
    <row r="764" customHeight="1" spans="7:18">
      <c r="G764" s="589"/>
      <c r="H764" s="589"/>
      <c r="I764" s="589"/>
      <c r="J764" s="589"/>
      <c r="K764" s="589"/>
      <c r="L764" s="589"/>
      <c r="M764" s="589"/>
      <c r="O764" s="589"/>
      <c r="P764" s="589"/>
      <c r="Q764" s="589"/>
      <c r="R764" s="589"/>
    </row>
    <row r="765" customHeight="1" spans="7:18">
      <c r="G765" s="589"/>
      <c r="H765" s="589"/>
      <c r="I765" s="589"/>
      <c r="J765" s="589"/>
      <c r="K765" s="589"/>
      <c r="L765" s="589"/>
      <c r="M765" s="589"/>
      <c r="O765" s="589"/>
      <c r="P765" s="589"/>
      <c r="Q765" s="589"/>
      <c r="R765" s="589"/>
    </row>
    <row r="766" customHeight="1" spans="7:18">
      <c r="G766" s="589"/>
      <c r="H766" s="589"/>
      <c r="I766" s="589"/>
      <c r="J766" s="589"/>
      <c r="K766" s="589"/>
      <c r="L766" s="589"/>
      <c r="M766" s="589"/>
      <c r="O766" s="589"/>
      <c r="P766" s="589"/>
      <c r="Q766" s="589"/>
      <c r="R766" s="589"/>
    </row>
    <row r="767" customHeight="1" spans="7:18">
      <c r="G767" s="589"/>
      <c r="H767" s="589"/>
      <c r="I767" s="589"/>
      <c r="J767" s="589"/>
      <c r="K767" s="589"/>
      <c r="L767" s="589"/>
      <c r="M767" s="589"/>
      <c r="O767" s="589"/>
      <c r="P767" s="589"/>
      <c r="Q767" s="589"/>
      <c r="R767" s="589"/>
    </row>
    <row r="768" customHeight="1" spans="7:18">
      <c r="G768" s="589"/>
      <c r="H768" s="589"/>
      <c r="I768" s="589"/>
      <c r="J768" s="589"/>
      <c r="K768" s="589"/>
      <c r="L768" s="589"/>
      <c r="M768" s="589"/>
      <c r="O768" s="589"/>
      <c r="P768" s="589"/>
      <c r="Q768" s="589"/>
      <c r="R768" s="589"/>
    </row>
    <row r="769" customHeight="1" spans="7:18">
      <c r="G769" s="589"/>
      <c r="H769" s="589"/>
      <c r="I769" s="589"/>
      <c r="J769" s="589"/>
      <c r="K769" s="589"/>
      <c r="L769" s="589"/>
      <c r="M769" s="589"/>
      <c r="O769" s="589"/>
      <c r="P769" s="589"/>
      <c r="Q769" s="589"/>
      <c r="R769" s="589"/>
    </row>
    <row r="770" customHeight="1" spans="7:18">
      <c r="G770" s="589"/>
      <c r="H770" s="589"/>
      <c r="I770" s="589"/>
      <c r="J770" s="589"/>
      <c r="K770" s="589"/>
      <c r="L770" s="589"/>
      <c r="M770" s="589"/>
      <c r="O770" s="589"/>
      <c r="P770" s="589"/>
      <c r="Q770" s="589"/>
      <c r="R770" s="589"/>
    </row>
    <row r="771" customHeight="1" spans="7:18">
      <c r="G771" s="589"/>
      <c r="H771" s="589"/>
      <c r="I771" s="589"/>
      <c r="J771" s="589"/>
      <c r="K771" s="589"/>
      <c r="L771" s="589"/>
      <c r="M771" s="589"/>
      <c r="O771" s="589"/>
      <c r="P771" s="589"/>
      <c r="Q771" s="589"/>
      <c r="R771" s="589"/>
    </row>
    <row r="772" customHeight="1" spans="7:18">
      <c r="G772" s="589"/>
      <c r="H772" s="589"/>
      <c r="I772" s="589"/>
      <c r="J772" s="589"/>
      <c r="K772" s="589"/>
      <c r="L772" s="589"/>
      <c r="M772" s="589"/>
      <c r="O772" s="589"/>
      <c r="P772" s="589"/>
      <c r="Q772" s="589"/>
      <c r="R772" s="589"/>
    </row>
    <row r="773" customHeight="1" spans="7:18">
      <c r="G773" s="589"/>
      <c r="H773" s="589"/>
      <c r="I773" s="589"/>
      <c r="J773" s="589"/>
      <c r="K773" s="589"/>
      <c r="L773" s="589"/>
      <c r="M773" s="589"/>
      <c r="O773" s="589"/>
      <c r="P773" s="589"/>
      <c r="Q773" s="589"/>
      <c r="R773" s="589"/>
    </row>
    <row r="774" customHeight="1" spans="7:18">
      <c r="G774" s="589"/>
      <c r="H774" s="589"/>
      <c r="I774" s="589"/>
      <c r="J774" s="589"/>
      <c r="K774" s="589"/>
      <c r="L774" s="589"/>
      <c r="M774" s="589"/>
      <c r="O774" s="589"/>
      <c r="P774" s="589"/>
      <c r="Q774" s="589"/>
      <c r="R774" s="589"/>
    </row>
    <row r="775" customHeight="1" spans="7:18">
      <c r="G775" s="589"/>
      <c r="H775" s="589"/>
      <c r="I775" s="589"/>
      <c r="J775" s="589"/>
      <c r="K775" s="589"/>
      <c r="L775" s="589"/>
      <c r="M775" s="589"/>
      <c r="O775" s="589"/>
      <c r="P775" s="589"/>
      <c r="Q775" s="589"/>
      <c r="R775" s="589"/>
    </row>
    <row r="776" customHeight="1" spans="7:18">
      <c r="G776" s="589"/>
      <c r="H776" s="589"/>
      <c r="I776" s="589"/>
      <c r="J776" s="589"/>
      <c r="K776" s="589"/>
      <c r="L776" s="589"/>
      <c r="M776" s="589"/>
      <c r="O776" s="589"/>
      <c r="P776" s="589"/>
      <c r="Q776" s="589"/>
      <c r="R776" s="589"/>
    </row>
    <row r="777" customHeight="1" spans="7:18">
      <c r="G777" s="589"/>
      <c r="H777" s="589"/>
      <c r="I777" s="589"/>
      <c r="J777" s="589"/>
      <c r="K777" s="589"/>
      <c r="L777" s="589"/>
      <c r="M777" s="589"/>
      <c r="O777" s="589"/>
      <c r="P777" s="589"/>
      <c r="Q777" s="589"/>
      <c r="R777" s="589"/>
    </row>
    <row r="778" customHeight="1" spans="7:18">
      <c r="G778" s="589"/>
      <c r="H778" s="589"/>
      <c r="I778" s="589"/>
      <c r="J778" s="589"/>
      <c r="K778" s="589"/>
      <c r="L778" s="589"/>
      <c r="M778" s="589"/>
      <c r="O778" s="589"/>
      <c r="P778" s="589"/>
      <c r="Q778" s="589"/>
      <c r="R778" s="589"/>
    </row>
    <row r="779" customHeight="1" spans="7:18">
      <c r="G779" s="589"/>
      <c r="H779" s="589"/>
      <c r="I779" s="589"/>
      <c r="J779" s="589"/>
      <c r="K779" s="589"/>
      <c r="L779" s="589"/>
      <c r="M779" s="589"/>
      <c r="O779" s="589"/>
      <c r="P779" s="589"/>
      <c r="Q779" s="589"/>
      <c r="R779" s="589"/>
    </row>
    <row r="780" customHeight="1" spans="7:18">
      <c r="G780" s="589"/>
      <c r="H780" s="589"/>
      <c r="I780" s="589"/>
      <c r="J780" s="589"/>
      <c r="K780" s="589"/>
      <c r="L780" s="589"/>
      <c r="M780" s="589"/>
      <c r="O780" s="589"/>
      <c r="P780" s="589"/>
      <c r="Q780" s="589"/>
      <c r="R780" s="589"/>
    </row>
    <row r="781" customHeight="1" spans="7:18">
      <c r="G781" s="589"/>
      <c r="H781" s="589"/>
      <c r="I781" s="589"/>
      <c r="J781" s="589"/>
      <c r="K781" s="589"/>
      <c r="L781" s="589"/>
      <c r="M781" s="589"/>
      <c r="O781" s="589"/>
      <c r="P781" s="589"/>
      <c r="Q781" s="589"/>
      <c r="R781" s="589"/>
    </row>
    <row r="782" customHeight="1" spans="7:18">
      <c r="G782" s="589"/>
      <c r="H782" s="589"/>
      <c r="I782" s="589"/>
      <c r="J782" s="589"/>
      <c r="K782" s="589"/>
      <c r="L782" s="589"/>
      <c r="M782" s="589"/>
      <c r="O782" s="589"/>
      <c r="P782" s="589"/>
      <c r="Q782" s="589"/>
      <c r="R782" s="589"/>
    </row>
    <row r="783" customHeight="1" spans="7:18">
      <c r="G783" s="589"/>
      <c r="H783" s="589"/>
      <c r="I783" s="589"/>
      <c r="J783" s="589"/>
      <c r="K783" s="589"/>
      <c r="L783" s="589"/>
      <c r="M783" s="589"/>
      <c r="O783" s="589"/>
      <c r="P783" s="589"/>
      <c r="Q783" s="589"/>
      <c r="R783" s="589"/>
    </row>
    <row r="784" customHeight="1" spans="7:18">
      <c r="G784" s="589"/>
      <c r="H784" s="589"/>
      <c r="I784" s="589"/>
      <c r="J784" s="589"/>
      <c r="K784" s="589"/>
      <c r="L784" s="589"/>
      <c r="M784" s="589"/>
      <c r="O784" s="589"/>
      <c r="P784" s="589"/>
      <c r="Q784" s="589"/>
      <c r="R784" s="589"/>
    </row>
    <row r="785" customHeight="1" spans="7:18">
      <c r="G785" s="589"/>
      <c r="H785" s="589"/>
      <c r="I785" s="589"/>
      <c r="J785" s="589"/>
      <c r="K785" s="589"/>
      <c r="L785" s="589"/>
      <c r="M785" s="589"/>
      <c r="O785" s="589"/>
      <c r="P785" s="589"/>
      <c r="Q785" s="589"/>
      <c r="R785" s="589"/>
    </row>
    <row r="786" customHeight="1" spans="7:18">
      <c r="G786" s="589"/>
      <c r="H786" s="589"/>
      <c r="I786" s="589"/>
      <c r="J786" s="589"/>
      <c r="K786" s="589"/>
      <c r="L786" s="589"/>
      <c r="M786" s="589"/>
      <c r="O786" s="589"/>
      <c r="P786" s="589"/>
      <c r="Q786" s="589"/>
      <c r="R786" s="589"/>
    </row>
    <row r="787" customHeight="1" spans="7:18">
      <c r="G787" s="589"/>
      <c r="H787" s="589"/>
      <c r="I787" s="589"/>
      <c r="J787" s="589"/>
      <c r="K787" s="589"/>
      <c r="L787" s="589"/>
      <c r="M787" s="589"/>
      <c r="O787" s="589"/>
      <c r="P787" s="589"/>
      <c r="Q787" s="589"/>
      <c r="R787" s="589"/>
    </row>
    <row r="788" customHeight="1" spans="7:18">
      <c r="G788" s="589"/>
      <c r="H788" s="589"/>
      <c r="I788" s="589"/>
      <c r="J788" s="589"/>
      <c r="K788" s="589"/>
      <c r="L788" s="589"/>
      <c r="M788" s="589"/>
      <c r="O788" s="589"/>
      <c r="P788" s="589"/>
      <c r="Q788" s="589"/>
      <c r="R788" s="589"/>
    </row>
    <row r="789" customHeight="1" spans="7:18">
      <c r="G789" s="589"/>
      <c r="H789" s="589"/>
      <c r="I789" s="589"/>
      <c r="J789" s="589"/>
      <c r="K789" s="589"/>
      <c r="L789" s="589"/>
      <c r="M789" s="589"/>
      <c r="O789" s="589"/>
      <c r="P789" s="589"/>
      <c r="Q789" s="589"/>
      <c r="R789" s="589"/>
    </row>
    <row r="790" customHeight="1" spans="7:18">
      <c r="G790" s="589"/>
      <c r="H790" s="589"/>
      <c r="I790" s="589"/>
      <c r="J790" s="589"/>
      <c r="K790" s="589"/>
      <c r="L790" s="589"/>
      <c r="M790" s="589"/>
      <c r="O790" s="589"/>
      <c r="P790" s="589"/>
      <c r="Q790" s="589"/>
      <c r="R790" s="589"/>
    </row>
    <row r="791" customHeight="1" spans="7:18">
      <c r="G791" s="589"/>
      <c r="H791" s="589"/>
      <c r="I791" s="589"/>
      <c r="J791" s="589"/>
      <c r="K791" s="589"/>
      <c r="L791" s="589"/>
      <c r="M791" s="589"/>
      <c r="O791" s="589"/>
      <c r="P791" s="589"/>
      <c r="Q791" s="589"/>
      <c r="R791" s="589"/>
    </row>
    <row r="792" customHeight="1" spans="7:18">
      <c r="G792" s="589"/>
      <c r="H792" s="589"/>
      <c r="I792" s="589"/>
      <c r="J792" s="589"/>
      <c r="K792" s="589"/>
      <c r="L792" s="589"/>
      <c r="M792" s="589"/>
      <c r="O792" s="589"/>
      <c r="P792" s="589"/>
      <c r="Q792" s="589"/>
      <c r="R792" s="589"/>
    </row>
    <row r="793" customHeight="1" spans="7:18">
      <c r="G793" s="589"/>
      <c r="H793" s="589"/>
      <c r="I793" s="589"/>
      <c r="J793" s="589"/>
      <c r="K793" s="589"/>
      <c r="L793" s="589"/>
      <c r="M793" s="589"/>
      <c r="O793" s="589"/>
      <c r="P793" s="589"/>
      <c r="Q793" s="589"/>
      <c r="R793" s="589"/>
    </row>
    <row r="794" customHeight="1" spans="7:18">
      <c r="G794" s="589"/>
      <c r="H794" s="589"/>
      <c r="I794" s="589"/>
      <c r="J794" s="589"/>
      <c r="K794" s="589"/>
      <c r="L794" s="589"/>
      <c r="M794" s="589"/>
      <c r="O794" s="589"/>
      <c r="P794" s="589"/>
      <c r="Q794" s="589"/>
      <c r="R794" s="589"/>
    </row>
    <row r="795" customHeight="1" spans="7:18">
      <c r="G795" s="589"/>
      <c r="H795" s="589"/>
      <c r="I795" s="589"/>
      <c r="J795" s="589"/>
      <c r="K795" s="589"/>
      <c r="L795" s="589"/>
      <c r="M795" s="589"/>
      <c r="O795" s="589"/>
      <c r="P795" s="589"/>
      <c r="Q795" s="589"/>
      <c r="R795" s="589"/>
    </row>
    <row r="796" customHeight="1" spans="7:18">
      <c r="G796" s="589"/>
      <c r="H796" s="589"/>
      <c r="I796" s="589"/>
      <c r="J796" s="589"/>
      <c r="K796" s="589"/>
      <c r="L796" s="589"/>
      <c r="M796" s="589"/>
      <c r="O796" s="589"/>
      <c r="P796" s="589"/>
      <c r="Q796" s="589"/>
      <c r="R796" s="589"/>
    </row>
    <row r="797" customHeight="1" spans="7:18">
      <c r="G797" s="589"/>
      <c r="H797" s="589"/>
      <c r="I797" s="589"/>
      <c r="J797" s="589"/>
      <c r="K797" s="589"/>
      <c r="L797" s="589"/>
      <c r="M797" s="589"/>
      <c r="O797" s="589"/>
      <c r="P797" s="589"/>
      <c r="Q797" s="589"/>
      <c r="R797" s="589"/>
    </row>
    <row r="798" customHeight="1" spans="7:18">
      <c r="G798" s="589"/>
      <c r="H798" s="589"/>
      <c r="I798" s="589"/>
      <c r="J798" s="589"/>
      <c r="K798" s="589"/>
      <c r="L798" s="589"/>
      <c r="M798" s="589"/>
      <c r="O798" s="589"/>
      <c r="P798" s="589"/>
      <c r="Q798" s="589"/>
      <c r="R798" s="589"/>
    </row>
    <row r="799" customHeight="1" spans="7:18">
      <c r="G799" s="589"/>
      <c r="H799" s="589"/>
      <c r="I799" s="589"/>
      <c r="J799" s="589"/>
      <c r="K799" s="589"/>
      <c r="L799" s="589"/>
      <c r="M799" s="589"/>
      <c r="O799" s="589"/>
      <c r="P799" s="589"/>
      <c r="Q799" s="589"/>
      <c r="R799" s="589"/>
    </row>
    <row r="800" customHeight="1" spans="7:18">
      <c r="G800" s="589"/>
      <c r="H800" s="589"/>
      <c r="I800" s="589"/>
      <c r="J800" s="589"/>
      <c r="K800" s="589"/>
      <c r="L800" s="589"/>
      <c r="M800" s="589"/>
      <c r="O800" s="589"/>
      <c r="P800" s="589"/>
      <c r="Q800" s="589"/>
      <c r="R800" s="589"/>
    </row>
    <row r="801" customHeight="1" spans="7:18">
      <c r="G801" s="589"/>
      <c r="H801" s="589"/>
      <c r="I801" s="589"/>
      <c r="J801" s="589"/>
      <c r="K801" s="589"/>
      <c r="L801" s="589"/>
      <c r="M801" s="589"/>
      <c r="O801" s="589"/>
      <c r="P801" s="589"/>
      <c r="Q801" s="589"/>
      <c r="R801" s="589"/>
    </row>
    <row r="802" customHeight="1" spans="7:18">
      <c r="G802" s="589"/>
      <c r="H802" s="589"/>
      <c r="I802" s="589"/>
      <c r="J802" s="589"/>
      <c r="K802" s="589"/>
      <c r="L802" s="589"/>
      <c r="M802" s="589"/>
      <c r="O802" s="589"/>
      <c r="P802" s="589"/>
      <c r="Q802" s="589"/>
      <c r="R802" s="589"/>
    </row>
    <row r="803" customHeight="1" spans="7:18">
      <c r="G803" s="589"/>
      <c r="H803" s="589"/>
      <c r="I803" s="589"/>
      <c r="J803" s="589"/>
      <c r="K803" s="589"/>
      <c r="L803" s="589"/>
      <c r="M803" s="589"/>
      <c r="O803" s="589"/>
      <c r="P803" s="589"/>
      <c r="Q803" s="589"/>
      <c r="R803" s="589"/>
    </row>
    <row r="804" customHeight="1" spans="7:18">
      <c r="G804" s="589"/>
      <c r="H804" s="589"/>
      <c r="I804" s="589"/>
      <c r="J804" s="589"/>
      <c r="K804" s="589"/>
      <c r="L804" s="589"/>
      <c r="M804" s="589"/>
      <c r="O804" s="589"/>
      <c r="P804" s="589"/>
      <c r="Q804" s="589"/>
      <c r="R804" s="589"/>
    </row>
    <row r="805" customHeight="1" spans="7:18">
      <c r="G805" s="589"/>
      <c r="H805" s="589"/>
      <c r="I805" s="589"/>
      <c r="J805" s="589"/>
      <c r="K805" s="589"/>
      <c r="L805" s="589"/>
      <c r="M805" s="589"/>
      <c r="O805" s="589"/>
      <c r="P805" s="589"/>
      <c r="Q805" s="589"/>
      <c r="R805" s="589"/>
    </row>
    <row r="806" customHeight="1" spans="7:18">
      <c r="G806" s="589"/>
      <c r="H806" s="589"/>
      <c r="I806" s="589"/>
      <c r="J806" s="589"/>
      <c r="K806" s="589"/>
      <c r="L806" s="589"/>
      <c r="M806" s="589"/>
      <c r="O806" s="589"/>
      <c r="P806" s="589"/>
      <c r="Q806" s="589"/>
      <c r="R806" s="589"/>
    </row>
    <row r="807" customHeight="1" spans="7:18">
      <c r="G807" s="589"/>
      <c r="H807" s="589"/>
      <c r="I807" s="589"/>
      <c r="J807" s="589"/>
      <c r="K807" s="589"/>
      <c r="L807" s="589"/>
      <c r="M807" s="589"/>
      <c r="O807" s="589"/>
      <c r="P807" s="589"/>
      <c r="Q807" s="589"/>
      <c r="R807" s="589"/>
    </row>
    <row r="808" customHeight="1" spans="7:18">
      <c r="G808" s="589"/>
      <c r="H808" s="589"/>
      <c r="I808" s="589"/>
      <c r="J808" s="589"/>
      <c r="K808" s="589"/>
      <c r="L808" s="589"/>
      <c r="M808" s="589"/>
      <c r="O808" s="589"/>
      <c r="P808" s="589"/>
      <c r="Q808" s="589"/>
      <c r="R808" s="589"/>
    </row>
    <row r="809" customHeight="1" spans="7:18">
      <c r="G809" s="589"/>
      <c r="H809" s="589"/>
      <c r="I809" s="589"/>
      <c r="J809" s="589"/>
      <c r="K809" s="589"/>
      <c r="L809" s="589"/>
      <c r="M809" s="589"/>
      <c r="O809" s="589"/>
      <c r="P809" s="589"/>
      <c r="Q809" s="589"/>
      <c r="R809" s="589"/>
    </row>
    <row r="810" customHeight="1" spans="7:18">
      <c r="G810" s="589"/>
      <c r="H810" s="589"/>
      <c r="I810" s="589"/>
      <c r="J810" s="589"/>
      <c r="K810" s="589"/>
      <c r="L810" s="589"/>
      <c r="M810" s="589"/>
      <c r="O810" s="589"/>
      <c r="P810" s="589"/>
      <c r="Q810" s="589"/>
      <c r="R810" s="589"/>
    </row>
    <row r="811" customHeight="1" spans="7:18">
      <c r="G811" s="589"/>
      <c r="H811" s="589"/>
      <c r="I811" s="589"/>
      <c r="J811" s="589"/>
      <c r="K811" s="589"/>
      <c r="L811" s="589"/>
      <c r="M811" s="589"/>
      <c r="O811" s="589"/>
      <c r="P811" s="589"/>
      <c r="Q811" s="589"/>
      <c r="R811" s="589"/>
    </row>
    <row r="812" customHeight="1" spans="7:18">
      <c r="G812" s="589"/>
      <c r="H812" s="589"/>
      <c r="I812" s="589"/>
      <c r="J812" s="589"/>
      <c r="K812" s="589"/>
      <c r="L812" s="589"/>
      <c r="M812" s="589"/>
      <c r="O812" s="589"/>
      <c r="P812" s="589"/>
      <c r="Q812" s="589"/>
      <c r="R812" s="589"/>
    </row>
    <row r="813" customHeight="1" spans="7:18">
      <c r="G813" s="589"/>
      <c r="H813" s="589"/>
      <c r="I813" s="589"/>
      <c r="J813" s="589"/>
      <c r="K813" s="589"/>
      <c r="L813" s="589"/>
      <c r="M813" s="589"/>
      <c r="O813" s="589"/>
      <c r="P813" s="589"/>
      <c r="Q813" s="589"/>
      <c r="R813" s="589"/>
    </row>
    <row r="814" customHeight="1" spans="7:18">
      <c r="G814" s="589"/>
      <c r="H814" s="589"/>
      <c r="I814" s="589"/>
      <c r="J814" s="589"/>
      <c r="K814" s="589"/>
      <c r="L814" s="589"/>
      <c r="M814" s="589"/>
      <c r="O814" s="589"/>
      <c r="P814" s="589"/>
      <c r="Q814" s="589"/>
      <c r="R814" s="589"/>
    </row>
    <row r="815" customHeight="1" spans="7:18">
      <c r="G815" s="589"/>
      <c r="H815" s="589"/>
      <c r="I815" s="589"/>
      <c r="J815" s="589"/>
      <c r="K815" s="589"/>
      <c r="L815" s="589"/>
      <c r="M815" s="589"/>
      <c r="O815" s="589"/>
      <c r="P815" s="589"/>
      <c r="Q815" s="589"/>
      <c r="R815" s="589"/>
    </row>
    <row r="816" customHeight="1" spans="7:18">
      <c r="G816" s="589"/>
      <c r="H816" s="589"/>
      <c r="I816" s="589"/>
      <c r="J816" s="589"/>
      <c r="K816" s="589"/>
      <c r="L816" s="589"/>
      <c r="M816" s="589"/>
      <c r="O816" s="589"/>
      <c r="P816" s="589"/>
      <c r="Q816" s="589"/>
      <c r="R816" s="589"/>
    </row>
    <row r="817" customHeight="1" spans="7:18">
      <c r="G817" s="589"/>
      <c r="H817" s="589"/>
      <c r="I817" s="589"/>
      <c r="J817" s="589"/>
      <c r="K817" s="589"/>
      <c r="L817" s="589"/>
      <c r="M817" s="589"/>
      <c r="O817" s="589"/>
      <c r="P817" s="589"/>
      <c r="Q817" s="589"/>
      <c r="R817" s="589"/>
    </row>
    <row r="818" customHeight="1" spans="7:18">
      <c r="G818" s="589"/>
      <c r="H818" s="589"/>
      <c r="I818" s="589"/>
      <c r="J818" s="589"/>
      <c r="K818" s="589"/>
      <c r="L818" s="589"/>
      <c r="M818" s="589"/>
      <c r="O818" s="589"/>
      <c r="P818" s="589"/>
      <c r="Q818" s="589"/>
      <c r="R818" s="589"/>
    </row>
    <row r="819" customHeight="1" spans="7:18">
      <c r="G819" s="589"/>
      <c r="H819" s="589"/>
      <c r="I819" s="589"/>
      <c r="J819" s="589"/>
      <c r="K819" s="589"/>
      <c r="L819" s="589"/>
      <c r="M819" s="589"/>
      <c r="O819" s="589"/>
      <c r="P819" s="589"/>
      <c r="Q819" s="589"/>
      <c r="R819" s="589"/>
    </row>
    <row r="820" customHeight="1" spans="7:18">
      <c r="G820" s="589"/>
      <c r="H820" s="589"/>
      <c r="I820" s="589"/>
      <c r="J820" s="589"/>
      <c r="K820" s="589"/>
      <c r="L820" s="589"/>
      <c r="M820" s="589"/>
      <c r="O820" s="589"/>
      <c r="P820" s="589"/>
      <c r="Q820" s="589"/>
      <c r="R820" s="589"/>
    </row>
    <row r="821" customHeight="1" spans="7:18">
      <c r="G821" s="589"/>
      <c r="H821" s="589"/>
      <c r="I821" s="589"/>
      <c r="J821" s="589"/>
      <c r="K821" s="589"/>
      <c r="L821" s="589"/>
      <c r="M821" s="589"/>
      <c r="O821" s="589"/>
      <c r="P821" s="589"/>
      <c r="Q821" s="589"/>
      <c r="R821" s="589"/>
    </row>
    <row r="822" customHeight="1" spans="7:18">
      <c r="G822" s="589"/>
      <c r="H822" s="589"/>
      <c r="I822" s="589"/>
      <c r="J822" s="589"/>
      <c r="K822" s="589"/>
      <c r="L822" s="589"/>
      <c r="M822" s="589"/>
      <c r="O822" s="589"/>
      <c r="P822" s="589"/>
      <c r="Q822" s="589"/>
      <c r="R822" s="589"/>
    </row>
    <row r="823" customHeight="1" spans="7:18">
      <c r="G823" s="589"/>
      <c r="H823" s="589"/>
      <c r="I823" s="589"/>
      <c r="J823" s="589"/>
      <c r="K823" s="589"/>
      <c r="L823" s="589"/>
      <c r="M823" s="589"/>
      <c r="O823" s="589"/>
      <c r="P823" s="589"/>
      <c r="Q823" s="589"/>
      <c r="R823" s="589"/>
    </row>
    <row r="824" customHeight="1" spans="7:18">
      <c r="G824" s="589"/>
      <c r="H824" s="589"/>
      <c r="I824" s="589"/>
      <c r="J824" s="589"/>
      <c r="K824" s="589"/>
      <c r="L824" s="589"/>
      <c r="M824" s="589"/>
      <c r="O824" s="589"/>
      <c r="P824" s="589"/>
      <c r="Q824" s="589"/>
      <c r="R824" s="589"/>
    </row>
    <row r="825" customHeight="1" spans="7:18">
      <c r="G825" s="589"/>
      <c r="H825" s="589"/>
      <c r="I825" s="589"/>
      <c r="J825" s="589"/>
      <c r="K825" s="589"/>
      <c r="L825" s="589"/>
      <c r="M825" s="589"/>
      <c r="O825" s="589"/>
      <c r="P825" s="589"/>
      <c r="Q825" s="589"/>
      <c r="R825" s="589"/>
    </row>
    <row r="826" customHeight="1" spans="7:18">
      <c r="G826" s="589"/>
      <c r="H826" s="589"/>
      <c r="I826" s="589"/>
      <c r="J826" s="589"/>
      <c r="K826" s="589"/>
      <c r="L826" s="589"/>
      <c r="M826" s="589"/>
      <c r="O826" s="589"/>
      <c r="P826" s="589"/>
      <c r="Q826" s="589"/>
      <c r="R826" s="589"/>
    </row>
    <row r="827" customHeight="1" spans="7:18">
      <c r="G827" s="589"/>
      <c r="H827" s="589"/>
      <c r="I827" s="589"/>
      <c r="J827" s="589"/>
      <c r="K827" s="589"/>
      <c r="L827" s="589"/>
      <c r="M827" s="589"/>
      <c r="O827" s="589"/>
      <c r="P827" s="589"/>
      <c r="Q827" s="589"/>
      <c r="R827" s="589"/>
    </row>
    <row r="828" customHeight="1" spans="7:18">
      <c r="G828" s="589"/>
      <c r="H828" s="589"/>
      <c r="I828" s="589"/>
      <c r="J828" s="589"/>
      <c r="K828" s="589"/>
      <c r="L828" s="589"/>
      <c r="M828" s="589"/>
      <c r="O828" s="589"/>
      <c r="P828" s="589"/>
      <c r="Q828" s="589"/>
      <c r="R828" s="589"/>
    </row>
    <row r="829" customHeight="1" spans="7:18">
      <c r="G829" s="589"/>
      <c r="H829" s="589"/>
      <c r="I829" s="589"/>
      <c r="J829" s="589"/>
      <c r="K829" s="589"/>
      <c r="L829" s="589"/>
      <c r="M829" s="589"/>
      <c r="O829" s="589"/>
      <c r="P829" s="589"/>
      <c r="Q829" s="589"/>
      <c r="R829" s="589"/>
    </row>
    <row r="830" customHeight="1" spans="7:18">
      <c r="G830" s="589"/>
      <c r="H830" s="589"/>
      <c r="I830" s="589"/>
      <c r="J830" s="589"/>
      <c r="K830" s="589"/>
      <c r="L830" s="589"/>
      <c r="M830" s="589"/>
      <c r="O830" s="589"/>
      <c r="P830" s="589"/>
      <c r="Q830" s="589"/>
      <c r="R830" s="589"/>
    </row>
    <row r="831" customHeight="1" spans="7:18">
      <c r="G831" s="589"/>
      <c r="H831" s="589"/>
      <c r="I831" s="589"/>
      <c r="J831" s="589"/>
      <c r="K831" s="589"/>
      <c r="L831" s="589"/>
      <c r="M831" s="589"/>
      <c r="O831" s="589"/>
      <c r="P831" s="589"/>
      <c r="Q831" s="589"/>
      <c r="R831" s="589"/>
    </row>
    <row r="832" customHeight="1" spans="7:18">
      <c r="G832" s="589"/>
      <c r="H832" s="589"/>
      <c r="I832" s="589"/>
      <c r="J832" s="589"/>
      <c r="K832" s="589"/>
      <c r="L832" s="589"/>
      <c r="M832" s="589"/>
      <c r="O832" s="589"/>
      <c r="P832" s="589"/>
      <c r="Q832" s="589"/>
      <c r="R832" s="589"/>
    </row>
    <row r="833" customHeight="1" spans="7:18">
      <c r="G833" s="589"/>
      <c r="H833" s="589"/>
      <c r="I833" s="589"/>
      <c r="J833" s="589"/>
      <c r="K833" s="589"/>
      <c r="L833" s="589"/>
      <c r="M833" s="589"/>
      <c r="O833" s="589"/>
      <c r="P833" s="589"/>
      <c r="Q833" s="589"/>
      <c r="R833" s="589"/>
    </row>
    <row r="834" customHeight="1" spans="7:18">
      <c r="G834" s="589"/>
      <c r="H834" s="589"/>
      <c r="I834" s="589"/>
      <c r="J834" s="589"/>
      <c r="K834" s="589"/>
      <c r="L834" s="589"/>
      <c r="M834" s="589"/>
      <c r="O834" s="589"/>
      <c r="P834" s="589"/>
      <c r="Q834" s="589"/>
      <c r="R834" s="589"/>
    </row>
    <row r="835" customHeight="1" spans="7:18">
      <c r="G835" s="589"/>
      <c r="H835" s="589"/>
      <c r="I835" s="589"/>
      <c r="J835" s="589"/>
      <c r="K835" s="589"/>
      <c r="L835" s="589"/>
      <c r="M835" s="589"/>
      <c r="O835" s="589"/>
      <c r="P835" s="589"/>
      <c r="Q835" s="589"/>
      <c r="R835" s="589"/>
    </row>
    <row r="836" customHeight="1" spans="7:18">
      <c r="G836" s="589"/>
      <c r="H836" s="589"/>
      <c r="I836" s="589"/>
      <c r="J836" s="589"/>
      <c r="K836" s="589"/>
      <c r="L836" s="589"/>
      <c r="M836" s="589"/>
      <c r="O836" s="589"/>
      <c r="P836" s="589"/>
      <c r="Q836" s="589"/>
      <c r="R836" s="589"/>
    </row>
    <row r="837" customHeight="1" spans="7:18">
      <c r="G837" s="589"/>
      <c r="H837" s="589"/>
      <c r="I837" s="589"/>
      <c r="J837" s="589"/>
      <c r="K837" s="589"/>
      <c r="L837" s="589"/>
      <c r="M837" s="589"/>
      <c r="O837" s="589"/>
      <c r="P837" s="589"/>
      <c r="Q837" s="589"/>
      <c r="R837" s="589"/>
    </row>
    <row r="838" customHeight="1" spans="7:18">
      <c r="G838" s="589"/>
      <c r="H838" s="589"/>
      <c r="I838" s="589"/>
      <c r="J838" s="589"/>
      <c r="K838" s="589"/>
      <c r="L838" s="589"/>
      <c r="M838" s="589"/>
      <c r="O838" s="589"/>
      <c r="P838" s="589"/>
      <c r="Q838" s="589"/>
      <c r="R838" s="589"/>
    </row>
    <row r="839" customHeight="1" spans="7:18">
      <c r="G839" s="589"/>
      <c r="H839" s="589"/>
      <c r="I839" s="589"/>
      <c r="J839" s="589"/>
      <c r="K839" s="589"/>
      <c r="L839" s="589"/>
      <c r="M839" s="589"/>
      <c r="O839" s="589"/>
      <c r="P839" s="589"/>
      <c r="Q839" s="589"/>
      <c r="R839" s="589"/>
    </row>
    <row r="840" customHeight="1" spans="7:18">
      <c r="G840" s="589"/>
      <c r="H840" s="589"/>
      <c r="I840" s="589"/>
      <c r="J840" s="589"/>
      <c r="K840" s="589"/>
      <c r="L840" s="589"/>
      <c r="M840" s="589"/>
      <c r="O840" s="589"/>
      <c r="P840" s="589"/>
      <c r="Q840" s="589"/>
      <c r="R840" s="589"/>
    </row>
    <row r="841" customHeight="1" spans="7:18">
      <c r="G841" s="589"/>
      <c r="H841" s="589"/>
      <c r="I841" s="589"/>
      <c r="J841" s="589"/>
      <c r="K841" s="589"/>
      <c r="L841" s="589"/>
      <c r="M841" s="589"/>
      <c r="O841" s="589"/>
      <c r="P841" s="589"/>
      <c r="Q841" s="589"/>
      <c r="R841" s="589"/>
    </row>
    <row r="842" customHeight="1" spans="7:18">
      <c r="G842" s="589"/>
      <c r="H842" s="589"/>
      <c r="I842" s="589"/>
      <c r="J842" s="589"/>
      <c r="K842" s="589"/>
      <c r="L842" s="589"/>
      <c r="M842" s="589"/>
      <c r="O842" s="589"/>
      <c r="P842" s="589"/>
      <c r="Q842" s="589"/>
      <c r="R842" s="589"/>
    </row>
    <row r="843" customHeight="1" spans="7:18">
      <c r="G843" s="589"/>
      <c r="H843" s="589"/>
      <c r="I843" s="589"/>
      <c r="J843" s="589"/>
      <c r="K843" s="589"/>
      <c r="L843" s="589"/>
      <c r="M843" s="589"/>
      <c r="O843" s="589"/>
      <c r="P843" s="589"/>
      <c r="Q843" s="589"/>
      <c r="R843" s="589"/>
    </row>
    <row r="844" customHeight="1" spans="7:18">
      <c r="G844" s="589"/>
      <c r="H844" s="589"/>
      <c r="I844" s="589"/>
      <c r="J844" s="589"/>
      <c r="K844" s="589"/>
      <c r="L844" s="589"/>
      <c r="M844" s="589"/>
      <c r="O844" s="589"/>
      <c r="P844" s="589"/>
      <c r="Q844" s="589"/>
      <c r="R844" s="589"/>
    </row>
    <row r="845" customHeight="1" spans="7:18">
      <c r="G845" s="589"/>
      <c r="H845" s="589"/>
      <c r="I845" s="589"/>
      <c r="J845" s="589"/>
      <c r="K845" s="589"/>
      <c r="L845" s="589"/>
      <c r="M845" s="589"/>
      <c r="O845" s="589"/>
      <c r="P845" s="589"/>
      <c r="Q845" s="589"/>
      <c r="R845" s="589"/>
    </row>
    <row r="846" customHeight="1" spans="7:18">
      <c r="G846" s="589"/>
      <c r="H846" s="589"/>
      <c r="I846" s="589"/>
      <c r="J846" s="589"/>
      <c r="K846" s="589"/>
      <c r="L846" s="589"/>
      <c r="M846" s="589"/>
      <c r="O846" s="589"/>
      <c r="P846" s="589"/>
      <c r="Q846" s="589"/>
      <c r="R846" s="589"/>
    </row>
    <row r="847" customHeight="1" spans="7:18">
      <c r="G847" s="589"/>
      <c r="H847" s="589"/>
      <c r="I847" s="589"/>
      <c r="J847" s="589"/>
      <c r="K847" s="589"/>
      <c r="L847" s="589"/>
      <c r="M847" s="589"/>
      <c r="O847" s="589"/>
      <c r="P847" s="589"/>
      <c r="Q847" s="589"/>
      <c r="R847" s="589"/>
    </row>
    <row r="848" customHeight="1" spans="7:18">
      <c r="G848" s="589"/>
      <c r="H848" s="589"/>
      <c r="I848" s="589"/>
      <c r="J848" s="589"/>
      <c r="K848" s="589"/>
      <c r="L848" s="589"/>
      <c r="M848" s="589"/>
      <c r="O848" s="589"/>
      <c r="P848" s="589"/>
      <c r="Q848" s="589"/>
      <c r="R848" s="589"/>
    </row>
    <row r="849" customHeight="1" spans="7:18">
      <c r="G849" s="589"/>
      <c r="H849" s="589"/>
      <c r="I849" s="589"/>
      <c r="J849" s="589"/>
      <c r="K849" s="589"/>
      <c r="L849" s="589"/>
      <c r="M849" s="589"/>
      <c r="O849" s="589"/>
      <c r="P849" s="589"/>
      <c r="Q849" s="589"/>
      <c r="R849" s="589"/>
    </row>
    <row r="850" customHeight="1" spans="7:18">
      <c r="G850" s="589"/>
      <c r="H850" s="589"/>
      <c r="I850" s="589"/>
      <c r="J850" s="589"/>
      <c r="K850" s="589"/>
      <c r="L850" s="589"/>
      <c r="M850" s="589"/>
      <c r="O850" s="589"/>
      <c r="P850" s="589"/>
      <c r="Q850" s="589"/>
      <c r="R850" s="589"/>
    </row>
    <row r="851" customHeight="1" spans="7:18">
      <c r="G851" s="589"/>
      <c r="H851" s="589"/>
      <c r="I851" s="589"/>
      <c r="J851" s="589"/>
      <c r="K851" s="589"/>
      <c r="L851" s="589"/>
      <c r="M851" s="589"/>
      <c r="O851" s="589"/>
      <c r="P851" s="589"/>
      <c r="Q851" s="589"/>
      <c r="R851" s="589"/>
    </row>
    <row r="852" customHeight="1" spans="7:18">
      <c r="G852" s="589"/>
      <c r="H852" s="589"/>
      <c r="I852" s="589"/>
      <c r="J852" s="589"/>
      <c r="K852" s="589"/>
      <c r="L852" s="589"/>
      <c r="M852" s="589"/>
      <c r="O852" s="589"/>
      <c r="P852" s="589"/>
      <c r="Q852" s="589"/>
      <c r="R852" s="589"/>
    </row>
    <row r="853" customHeight="1" spans="7:18">
      <c r="G853" s="589"/>
      <c r="H853" s="589"/>
      <c r="I853" s="589"/>
      <c r="J853" s="589"/>
      <c r="K853" s="589"/>
      <c r="L853" s="589"/>
      <c r="M853" s="589"/>
      <c r="O853" s="589"/>
      <c r="P853" s="589"/>
      <c r="Q853" s="589"/>
      <c r="R853" s="589"/>
    </row>
    <row r="854" customHeight="1" spans="7:18">
      <c r="G854" s="589"/>
      <c r="H854" s="589"/>
      <c r="I854" s="589"/>
      <c r="J854" s="589"/>
      <c r="K854" s="589"/>
      <c r="L854" s="589"/>
      <c r="M854" s="589"/>
      <c r="O854" s="589"/>
      <c r="P854" s="589"/>
      <c r="Q854" s="589"/>
      <c r="R854" s="589"/>
    </row>
    <row r="855" customHeight="1" spans="7:18">
      <c r="G855" s="589"/>
      <c r="H855" s="589"/>
      <c r="I855" s="589"/>
      <c r="J855" s="589"/>
      <c r="K855" s="589"/>
      <c r="L855" s="589"/>
      <c r="M855" s="589"/>
      <c r="O855" s="589"/>
      <c r="P855" s="589"/>
      <c r="Q855" s="589"/>
      <c r="R855" s="589"/>
    </row>
    <row r="856" customHeight="1" spans="7:18">
      <c r="G856" s="589"/>
      <c r="H856" s="589"/>
      <c r="I856" s="589"/>
      <c r="J856" s="589"/>
      <c r="K856" s="589"/>
      <c r="L856" s="589"/>
      <c r="M856" s="589"/>
      <c r="O856" s="589"/>
      <c r="P856" s="589"/>
      <c r="Q856" s="589"/>
      <c r="R856" s="589"/>
    </row>
    <row r="857" customHeight="1" spans="7:18">
      <c r="G857" s="589"/>
      <c r="H857" s="589"/>
      <c r="I857" s="589"/>
      <c r="J857" s="589"/>
      <c r="K857" s="589"/>
      <c r="L857" s="589"/>
      <c r="M857" s="589"/>
      <c r="O857" s="589"/>
      <c r="P857" s="589"/>
      <c r="Q857" s="589"/>
      <c r="R857" s="589"/>
    </row>
    <row r="858" customHeight="1" spans="7:18">
      <c r="G858" s="589"/>
      <c r="H858" s="589"/>
      <c r="I858" s="589"/>
      <c r="J858" s="589"/>
      <c r="K858" s="589"/>
      <c r="L858" s="589"/>
      <c r="M858" s="589"/>
      <c r="O858" s="589"/>
      <c r="P858" s="589"/>
      <c r="Q858" s="589"/>
      <c r="R858" s="589"/>
    </row>
    <row r="859" customHeight="1" spans="7:18">
      <c r="G859" s="589"/>
      <c r="H859" s="589"/>
      <c r="I859" s="589"/>
      <c r="J859" s="589"/>
      <c r="K859" s="589"/>
      <c r="L859" s="589"/>
      <c r="M859" s="589"/>
      <c r="O859" s="589"/>
      <c r="P859" s="589"/>
      <c r="Q859" s="589"/>
      <c r="R859" s="589"/>
    </row>
    <row r="860" customHeight="1" spans="7:18">
      <c r="G860" s="589"/>
      <c r="H860" s="589"/>
      <c r="I860" s="589"/>
      <c r="J860" s="589"/>
      <c r="K860" s="589"/>
      <c r="L860" s="589"/>
      <c r="M860" s="589"/>
      <c r="O860" s="589"/>
      <c r="P860" s="589"/>
      <c r="Q860" s="589"/>
      <c r="R860" s="589"/>
    </row>
    <row r="861" customHeight="1" spans="7:18">
      <c r="G861" s="589"/>
      <c r="H861" s="589"/>
      <c r="I861" s="589"/>
      <c r="J861" s="589"/>
      <c r="K861" s="589"/>
      <c r="L861" s="589"/>
      <c r="M861" s="589"/>
      <c r="O861" s="589"/>
      <c r="P861" s="589"/>
      <c r="Q861" s="589"/>
      <c r="R861" s="589"/>
    </row>
    <row r="862" customHeight="1" spans="7:18">
      <c r="G862" s="589"/>
      <c r="H862" s="589"/>
      <c r="I862" s="589"/>
      <c r="J862" s="589"/>
      <c r="K862" s="589"/>
      <c r="L862" s="589"/>
      <c r="M862" s="589"/>
      <c r="O862" s="589"/>
      <c r="P862" s="589"/>
      <c r="Q862" s="589"/>
      <c r="R862" s="589"/>
    </row>
    <row r="863" customHeight="1" spans="7:18">
      <c r="G863" s="589"/>
      <c r="H863" s="589"/>
      <c r="I863" s="589"/>
      <c r="J863" s="589"/>
      <c r="K863" s="589"/>
      <c r="L863" s="589"/>
      <c r="M863" s="589"/>
      <c r="O863" s="589"/>
      <c r="P863" s="589"/>
      <c r="Q863" s="589"/>
      <c r="R863" s="589"/>
    </row>
    <row r="864" customHeight="1" spans="7:18">
      <c r="G864" s="589"/>
      <c r="H864" s="589"/>
      <c r="I864" s="589"/>
      <c r="J864" s="589"/>
      <c r="K864" s="589"/>
      <c r="L864" s="589"/>
      <c r="M864" s="589"/>
      <c r="O864" s="589"/>
      <c r="P864" s="589"/>
      <c r="Q864" s="589"/>
      <c r="R864" s="589"/>
    </row>
    <row r="865" customHeight="1" spans="7:18">
      <c r="G865" s="589"/>
      <c r="H865" s="589"/>
      <c r="I865" s="589"/>
      <c r="J865" s="589"/>
      <c r="K865" s="589"/>
      <c r="L865" s="589"/>
      <c r="M865" s="589"/>
      <c r="O865" s="589"/>
      <c r="P865" s="589"/>
      <c r="Q865" s="589"/>
      <c r="R865" s="589"/>
    </row>
    <row r="866" customHeight="1" spans="7:18">
      <c r="G866" s="589"/>
      <c r="H866" s="589"/>
      <c r="I866" s="589"/>
      <c r="J866" s="589"/>
      <c r="K866" s="589"/>
      <c r="L866" s="589"/>
      <c r="M866" s="589"/>
      <c r="O866" s="589"/>
      <c r="P866" s="589"/>
      <c r="Q866" s="589"/>
      <c r="R866" s="589"/>
    </row>
    <row r="867" customHeight="1" spans="7:18">
      <c r="G867" s="589"/>
      <c r="H867" s="589"/>
      <c r="I867" s="589"/>
      <c r="J867" s="589"/>
      <c r="K867" s="589"/>
      <c r="L867" s="589"/>
      <c r="M867" s="589"/>
      <c r="O867" s="589"/>
      <c r="P867" s="589"/>
      <c r="Q867" s="589"/>
      <c r="R867" s="589"/>
    </row>
    <row r="868" customHeight="1" spans="7:18">
      <c r="G868" s="589"/>
      <c r="H868" s="589"/>
      <c r="I868" s="589"/>
      <c r="J868" s="589"/>
      <c r="K868" s="589"/>
      <c r="L868" s="589"/>
      <c r="M868" s="589"/>
      <c r="O868" s="589"/>
      <c r="P868" s="589"/>
      <c r="Q868" s="589"/>
      <c r="R868" s="589"/>
    </row>
    <row r="869" customHeight="1" spans="7:18">
      <c r="G869" s="589"/>
      <c r="H869" s="589"/>
      <c r="I869" s="589"/>
      <c r="J869" s="589"/>
      <c r="K869" s="589"/>
      <c r="L869" s="589"/>
      <c r="M869" s="589"/>
      <c r="O869" s="589"/>
      <c r="P869" s="589"/>
      <c r="Q869" s="589"/>
      <c r="R869" s="589"/>
    </row>
    <row r="870" customHeight="1" spans="7:18">
      <c r="G870" s="589"/>
      <c r="H870" s="589"/>
      <c r="I870" s="589"/>
      <c r="J870" s="589"/>
      <c r="K870" s="589"/>
      <c r="L870" s="589"/>
      <c r="M870" s="589"/>
      <c r="O870" s="589"/>
      <c r="P870" s="589"/>
      <c r="Q870" s="589"/>
      <c r="R870" s="589"/>
    </row>
    <row r="871" customHeight="1" spans="7:18">
      <c r="G871" s="589"/>
      <c r="H871" s="589"/>
      <c r="I871" s="589"/>
      <c r="J871" s="589"/>
      <c r="K871" s="589"/>
      <c r="L871" s="589"/>
      <c r="M871" s="589"/>
      <c r="O871" s="589"/>
      <c r="P871" s="589"/>
      <c r="Q871" s="589"/>
      <c r="R871" s="589"/>
    </row>
    <row r="872" customHeight="1" spans="7:18">
      <c r="G872" s="589"/>
      <c r="H872" s="589"/>
      <c r="I872" s="589"/>
      <c r="J872" s="589"/>
      <c r="K872" s="589"/>
      <c r="L872" s="589"/>
      <c r="M872" s="589"/>
      <c r="O872" s="589"/>
      <c r="P872" s="589"/>
      <c r="Q872" s="589"/>
      <c r="R872" s="589"/>
    </row>
    <row r="873" customHeight="1" spans="7:18">
      <c r="G873" s="589"/>
      <c r="H873" s="589"/>
      <c r="I873" s="589"/>
      <c r="J873" s="589"/>
      <c r="K873" s="589"/>
      <c r="L873" s="589"/>
      <c r="M873" s="589"/>
      <c r="O873" s="589"/>
      <c r="P873" s="589"/>
      <c r="Q873" s="589"/>
      <c r="R873" s="589"/>
    </row>
    <row r="874" customHeight="1" spans="7:18">
      <c r="G874" s="589"/>
      <c r="H874" s="589"/>
      <c r="I874" s="589"/>
      <c r="J874" s="589"/>
      <c r="K874" s="589"/>
      <c r="L874" s="589"/>
      <c r="M874" s="589"/>
      <c r="O874" s="589"/>
      <c r="P874" s="589"/>
      <c r="Q874" s="589"/>
      <c r="R874" s="589"/>
    </row>
    <row r="875" customHeight="1" spans="7:18">
      <c r="G875" s="589"/>
      <c r="H875" s="589"/>
      <c r="I875" s="589"/>
      <c r="J875" s="589"/>
      <c r="K875" s="589"/>
      <c r="L875" s="589"/>
      <c r="M875" s="589"/>
      <c r="O875" s="589"/>
      <c r="P875" s="589"/>
      <c r="Q875" s="589"/>
      <c r="R875" s="589"/>
    </row>
    <row r="876" customHeight="1" spans="7:18">
      <c r="G876" s="589"/>
      <c r="H876" s="589"/>
      <c r="I876" s="589"/>
      <c r="J876" s="589"/>
      <c r="K876" s="589"/>
      <c r="L876" s="589"/>
      <c r="M876" s="589"/>
      <c r="O876" s="589"/>
      <c r="P876" s="589"/>
      <c r="Q876" s="589"/>
      <c r="R876" s="589"/>
    </row>
    <row r="877" customHeight="1" spans="7:18">
      <c r="G877" s="589"/>
      <c r="H877" s="589"/>
      <c r="I877" s="589"/>
      <c r="J877" s="589"/>
      <c r="K877" s="589"/>
      <c r="L877" s="589"/>
      <c r="M877" s="589"/>
      <c r="O877" s="589"/>
      <c r="P877" s="589"/>
      <c r="Q877" s="589"/>
      <c r="R877" s="589"/>
    </row>
    <row r="878" customHeight="1" spans="7:18">
      <c r="G878" s="589"/>
      <c r="H878" s="589"/>
      <c r="I878" s="589"/>
      <c r="J878" s="589"/>
      <c r="K878" s="589"/>
      <c r="L878" s="589"/>
      <c r="M878" s="589"/>
      <c r="O878" s="589"/>
      <c r="P878" s="589"/>
      <c r="Q878" s="589"/>
      <c r="R878" s="589"/>
    </row>
    <row r="879" customHeight="1" spans="7:18">
      <c r="G879" s="589"/>
      <c r="H879" s="589"/>
      <c r="I879" s="589"/>
      <c r="J879" s="589"/>
      <c r="K879" s="589"/>
      <c r="L879" s="589"/>
      <c r="M879" s="589"/>
      <c r="O879" s="589"/>
      <c r="P879" s="589"/>
      <c r="Q879" s="589"/>
      <c r="R879" s="589"/>
    </row>
    <row r="880" customHeight="1" spans="7:18">
      <c r="G880" s="589"/>
      <c r="H880" s="589"/>
      <c r="I880" s="589"/>
      <c r="J880" s="589"/>
      <c r="K880" s="589"/>
      <c r="L880" s="589"/>
      <c r="M880" s="589"/>
      <c r="O880" s="589"/>
      <c r="P880" s="589"/>
      <c r="Q880" s="589"/>
      <c r="R880" s="589"/>
    </row>
    <row r="881" customHeight="1" spans="7:18">
      <c r="G881" s="589"/>
      <c r="H881" s="589"/>
      <c r="I881" s="589"/>
      <c r="J881" s="589"/>
      <c r="K881" s="589"/>
      <c r="L881" s="589"/>
      <c r="M881" s="589"/>
      <c r="O881" s="589"/>
      <c r="P881" s="589"/>
      <c r="Q881" s="589"/>
      <c r="R881" s="589"/>
    </row>
    <row r="882" customHeight="1" spans="7:18">
      <c r="G882" s="589"/>
      <c r="H882" s="589"/>
      <c r="I882" s="589"/>
      <c r="J882" s="589"/>
      <c r="K882" s="589"/>
      <c r="L882" s="589"/>
      <c r="M882" s="589"/>
      <c r="O882" s="589"/>
      <c r="P882" s="589"/>
      <c r="Q882" s="589"/>
      <c r="R882" s="589"/>
    </row>
    <row r="883" customHeight="1" spans="7:18">
      <c r="G883" s="589"/>
      <c r="H883" s="589"/>
      <c r="I883" s="589"/>
      <c r="J883" s="589"/>
      <c r="K883" s="589"/>
      <c r="L883" s="589"/>
      <c r="M883" s="589"/>
      <c r="O883" s="589"/>
      <c r="P883" s="589"/>
      <c r="Q883" s="589"/>
      <c r="R883" s="589"/>
    </row>
    <row r="884" customHeight="1" spans="7:18">
      <c r="G884" s="589"/>
      <c r="H884" s="589"/>
      <c r="I884" s="589"/>
      <c r="J884" s="589"/>
      <c r="K884" s="589"/>
      <c r="L884" s="589"/>
      <c r="M884" s="589"/>
      <c r="O884" s="589"/>
      <c r="P884" s="589"/>
      <c r="Q884" s="589"/>
      <c r="R884" s="589"/>
    </row>
    <row r="885" customHeight="1" spans="7:18">
      <c r="G885" s="589"/>
      <c r="H885" s="589"/>
      <c r="I885" s="589"/>
      <c r="J885" s="589"/>
      <c r="K885" s="589"/>
      <c r="L885" s="589"/>
      <c r="M885" s="589"/>
      <c r="O885" s="589"/>
      <c r="P885" s="589"/>
      <c r="Q885" s="589"/>
      <c r="R885" s="589"/>
    </row>
    <row r="886" customHeight="1" spans="7:18">
      <c r="G886" s="589"/>
      <c r="H886" s="589"/>
      <c r="I886" s="589"/>
      <c r="J886" s="589"/>
      <c r="K886" s="589"/>
      <c r="L886" s="589"/>
      <c r="M886" s="589"/>
      <c r="O886" s="589"/>
      <c r="P886" s="589"/>
      <c r="Q886" s="589"/>
      <c r="R886" s="589"/>
    </row>
    <row r="887" customHeight="1" spans="7:18">
      <c r="G887" s="589"/>
      <c r="H887" s="589"/>
      <c r="I887" s="589"/>
      <c r="J887" s="589"/>
      <c r="K887" s="589"/>
      <c r="L887" s="589"/>
      <c r="M887" s="589"/>
      <c r="O887" s="589"/>
      <c r="P887" s="589"/>
      <c r="Q887" s="589"/>
      <c r="R887" s="589"/>
    </row>
    <row r="888" customHeight="1" spans="7:18">
      <c r="G888" s="589"/>
      <c r="H888" s="589"/>
      <c r="I888" s="589"/>
      <c r="J888" s="589"/>
      <c r="K888" s="589"/>
      <c r="L888" s="589"/>
      <c r="M888" s="589"/>
      <c r="O888" s="589"/>
      <c r="P888" s="589"/>
      <c r="Q888" s="589"/>
      <c r="R888" s="589"/>
    </row>
    <row r="889" customHeight="1" spans="7:18">
      <c r="G889" s="589"/>
      <c r="H889" s="589"/>
      <c r="I889" s="589"/>
      <c r="J889" s="589"/>
      <c r="K889" s="589"/>
      <c r="L889" s="589"/>
      <c r="M889" s="589"/>
      <c r="O889" s="589"/>
      <c r="P889" s="589"/>
      <c r="Q889" s="589"/>
      <c r="R889" s="589"/>
    </row>
    <row r="890" customHeight="1" spans="7:18">
      <c r="G890" s="589"/>
      <c r="H890" s="589"/>
      <c r="I890" s="589"/>
      <c r="J890" s="589"/>
      <c r="K890" s="589"/>
      <c r="L890" s="589"/>
      <c r="M890" s="589"/>
      <c r="O890" s="589"/>
      <c r="P890" s="589"/>
      <c r="Q890" s="589"/>
      <c r="R890" s="589"/>
    </row>
    <row r="891" customHeight="1" spans="7:18">
      <c r="G891" s="589"/>
      <c r="H891" s="589"/>
      <c r="I891" s="589"/>
      <c r="J891" s="589"/>
      <c r="K891" s="589"/>
      <c r="L891" s="589"/>
      <c r="M891" s="589"/>
      <c r="O891" s="589"/>
      <c r="P891" s="589"/>
      <c r="Q891" s="589"/>
      <c r="R891" s="589"/>
    </row>
    <row r="892" customHeight="1" spans="7:18">
      <c r="G892" s="589"/>
      <c r="H892" s="589"/>
      <c r="I892" s="589"/>
      <c r="J892" s="589"/>
      <c r="K892" s="589"/>
      <c r="L892" s="589"/>
      <c r="M892" s="589"/>
      <c r="O892" s="589"/>
      <c r="P892" s="589"/>
      <c r="Q892" s="589"/>
      <c r="R892" s="589"/>
    </row>
    <row r="893" customHeight="1" spans="7:18">
      <c r="G893" s="589"/>
      <c r="H893" s="589"/>
      <c r="I893" s="589"/>
      <c r="J893" s="589"/>
      <c r="K893" s="589"/>
      <c r="L893" s="589"/>
      <c r="M893" s="589"/>
      <c r="O893" s="589"/>
      <c r="P893" s="589"/>
      <c r="Q893" s="589"/>
      <c r="R893" s="589"/>
    </row>
    <row r="894" customHeight="1" spans="7:18">
      <c r="G894" s="589"/>
      <c r="H894" s="589"/>
      <c r="I894" s="589"/>
      <c r="J894" s="589"/>
      <c r="K894" s="589"/>
      <c r="L894" s="589"/>
      <c r="M894" s="589"/>
      <c r="O894" s="589"/>
      <c r="P894" s="589"/>
      <c r="Q894" s="589"/>
      <c r="R894" s="589"/>
    </row>
    <row r="895" customHeight="1" spans="7:18">
      <c r="G895" s="589"/>
      <c r="H895" s="589"/>
      <c r="I895" s="589"/>
      <c r="J895" s="589"/>
      <c r="K895" s="589"/>
      <c r="L895" s="589"/>
      <c r="M895" s="589"/>
      <c r="O895" s="589"/>
      <c r="P895" s="589"/>
      <c r="Q895" s="589"/>
      <c r="R895" s="589"/>
    </row>
    <row r="896" customHeight="1" spans="7:18">
      <c r="G896" s="589"/>
      <c r="H896" s="589"/>
      <c r="I896" s="589"/>
      <c r="J896" s="589"/>
      <c r="K896" s="589"/>
      <c r="L896" s="589"/>
      <c r="M896" s="589"/>
      <c r="O896" s="589"/>
      <c r="P896" s="589"/>
      <c r="Q896" s="589"/>
      <c r="R896" s="589"/>
    </row>
    <row r="897" customHeight="1" spans="7:18">
      <c r="G897" s="589"/>
      <c r="H897" s="589"/>
      <c r="I897" s="589"/>
      <c r="J897" s="589"/>
      <c r="K897" s="589"/>
      <c r="L897" s="589"/>
      <c r="M897" s="589"/>
      <c r="O897" s="589"/>
      <c r="P897" s="589"/>
      <c r="Q897" s="589"/>
      <c r="R897" s="589"/>
    </row>
    <row r="898" customHeight="1" spans="7:18">
      <c r="G898" s="589"/>
      <c r="H898" s="589"/>
      <c r="I898" s="589"/>
      <c r="J898" s="589"/>
      <c r="K898" s="589"/>
      <c r="L898" s="589"/>
      <c r="M898" s="589"/>
      <c r="O898" s="589"/>
      <c r="P898" s="589"/>
      <c r="Q898" s="589"/>
      <c r="R898" s="589"/>
    </row>
    <row r="899" customHeight="1" spans="7:18">
      <c r="G899" s="589"/>
      <c r="H899" s="589"/>
      <c r="I899" s="589"/>
      <c r="J899" s="589"/>
      <c r="K899" s="589"/>
      <c r="L899" s="589"/>
      <c r="M899" s="589"/>
      <c r="O899" s="589"/>
      <c r="P899" s="589"/>
      <c r="Q899" s="589"/>
      <c r="R899" s="589"/>
    </row>
    <row r="900" customHeight="1" spans="7:18">
      <c r="G900" s="589"/>
      <c r="H900" s="589"/>
      <c r="I900" s="589"/>
      <c r="J900" s="589"/>
      <c r="K900" s="589"/>
      <c r="L900" s="589"/>
      <c r="M900" s="589"/>
      <c r="O900" s="589"/>
      <c r="P900" s="589"/>
      <c r="Q900" s="589"/>
      <c r="R900" s="589"/>
    </row>
    <row r="901" customHeight="1" spans="7:18">
      <c r="G901" s="589"/>
      <c r="H901" s="589"/>
      <c r="I901" s="589"/>
      <c r="J901" s="589"/>
      <c r="K901" s="589"/>
      <c r="L901" s="589"/>
      <c r="M901" s="589"/>
      <c r="O901" s="589"/>
      <c r="P901" s="589"/>
      <c r="Q901" s="589"/>
      <c r="R901" s="589"/>
    </row>
    <row r="902" customHeight="1" spans="7:18">
      <c r="G902" s="589"/>
      <c r="H902" s="589"/>
      <c r="I902" s="589"/>
      <c r="J902" s="589"/>
      <c r="K902" s="589"/>
      <c r="L902" s="589"/>
      <c r="M902" s="589"/>
      <c r="O902" s="589"/>
      <c r="P902" s="589"/>
      <c r="Q902" s="589"/>
      <c r="R902" s="589"/>
    </row>
    <row r="903" customHeight="1" spans="7:18">
      <c r="G903" s="589"/>
      <c r="H903" s="589"/>
      <c r="I903" s="589"/>
      <c r="J903" s="589"/>
      <c r="K903" s="589"/>
      <c r="L903" s="589"/>
      <c r="M903" s="589"/>
      <c r="O903" s="589"/>
      <c r="P903" s="589"/>
      <c r="Q903" s="589"/>
      <c r="R903" s="589"/>
    </row>
    <row r="904" customHeight="1" spans="7:18">
      <c r="G904" s="589"/>
      <c r="H904" s="589"/>
      <c r="I904" s="589"/>
      <c r="J904" s="589"/>
      <c r="K904" s="589"/>
      <c r="L904" s="589"/>
      <c r="M904" s="589"/>
      <c r="O904" s="589"/>
      <c r="P904" s="589"/>
      <c r="Q904" s="589"/>
      <c r="R904" s="589"/>
    </row>
    <row r="905" customHeight="1" spans="7:18">
      <c r="G905" s="589"/>
      <c r="H905" s="589"/>
      <c r="I905" s="589"/>
      <c r="J905" s="589"/>
      <c r="K905" s="589"/>
      <c r="L905" s="589"/>
      <c r="M905" s="589"/>
      <c r="O905" s="589"/>
      <c r="P905" s="589"/>
      <c r="Q905" s="589"/>
      <c r="R905" s="589"/>
    </row>
    <row r="906" customHeight="1" spans="7:18">
      <c r="G906" s="589"/>
      <c r="H906" s="589"/>
      <c r="I906" s="589"/>
      <c r="J906" s="589"/>
      <c r="K906" s="589"/>
      <c r="L906" s="589"/>
      <c r="M906" s="589"/>
      <c r="O906" s="589"/>
      <c r="P906" s="589"/>
      <c r="Q906" s="589"/>
      <c r="R906" s="589"/>
    </row>
    <row r="907" customHeight="1" spans="7:18">
      <c r="G907" s="589"/>
      <c r="H907" s="589"/>
      <c r="I907" s="589"/>
      <c r="J907" s="589"/>
      <c r="K907" s="589"/>
      <c r="L907" s="589"/>
      <c r="M907" s="589"/>
      <c r="O907" s="589"/>
      <c r="P907" s="589"/>
      <c r="Q907" s="589"/>
      <c r="R907" s="589"/>
    </row>
    <row r="908" customHeight="1" spans="7:18">
      <c r="G908" s="589"/>
      <c r="H908" s="589"/>
      <c r="I908" s="589"/>
      <c r="J908" s="589"/>
      <c r="K908" s="589"/>
      <c r="L908" s="589"/>
      <c r="M908" s="589"/>
      <c r="O908" s="589"/>
      <c r="P908" s="589"/>
      <c r="Q908" s="589"/>
      <c r="R908" s="589"/>
    </row>
    <row r="909" customHeight="1" spans="7:18">
      <c r="G909" s="589"/>
      <c r="H909" s="589"/>
      <c r="I909" s="589"/>
      <c r="J909" s="589"/>
      <c r="K909" s="589"/>
      <c r="L909" s="589"/>
      <c r="M909" s="589"/>
      <c r="O909" s="589"/>
      <c r="P909" s="589"/>
      <c r="Q909" s="589"/>
      <c r="R909" s="589"/>
    </row>
    <row r="910" customHeight="1" spans="7:18">
      <c r="G910" s="589"/>
      <c r="H910" s="589"/>
      <c r="I910" s="589"/>
      <c r="J910" s="589"/>
      <c r="K910" s="589"/>
      <c r="L910" s="589"/>
      <c r="M910" s="589"/>
      <c r="O910" s="589"/>
      <c r="P910" s="589"/>
      <c r="Q910" s="589"/>
      <c r="R910" s="589"/>
    </row>
    <row r="911" customHeight="1" spans="7:18">
      <c r="G911" s="589"/>
      <c r="H911" s="589"/>
      <c r="I911" s="589"/>
      <c r="J911" s="589"/>
      <c r="K911" s="589"/>
      <c r="L911" s="589"/>
      <c r="M911" s="589"/>
      <c r="O911" s="589"/>
      <c r="P911" s="589"/>
      <c r="Q911" s="589"/>
      <c r="R911" s="589"/>
    </row>
    <row r="912" customHeight="1" spans="7:18">
      <c r="G912" s="589"/>
      <c r="H912" s="589"/>
      <c r="I912" s="589"/>
      <c r="J912" s="589"/>
      <c r="K912" s="589"/>
      <c r="L912" s="589"/>
      <c r="M912" s="589"/>
      <c r="O912" s="589"/>
      <c r="P912" s="589"/>
      <c r="Q912" s="589"/>
      <c r="R912" s="589"/>
    </row>
    <row r="913" customHeight="1" spans="7:18">
      <c r="G913" s="589"/>
      <c r="H913" s="589"/>
      <c r="I913" s="589"/>
      <c r="J913" s="589"/>
      <c r="K913" s="589"/>
      <c r="L913" s="589"/>
      <c r="M913" s="589"/>
      <c r="O913" s="589"/>
      <c r="P913" s="589"/>
      <c r="Q913" s="589"/>
      <c r="R913" s="589"/>
    </row>
    <row r="914" customHeight="1" spans="7:18">
      <c r="G914" s="589"/>
      <c r="H914" s="589"/>
      <c r="I914" s="589"/>
      <c r="J914" s="589"/>
      <c r="K914" s="589"/>
      <c r="L914" s="589"/>
      <c r="M914" s="589"/>
      <c r="O914" s="589"/>
      <c r="P914" s="589"/>
      <c r="Q914" s="589"/>
      <c r="R914" s="589"/>
    </row>
    <row r="915" customHeight="1" spans="7:18">
      <c r="G915" s="589"/>
      <c r="H915" s="589"/>
      <c r="I915" s="589"/>
      <c r="J915" s="589"/>
      <c r="K915" s="589"/>
      <c r="L915" s="589"/>
      <c r="M915" s="589"/>
      <c r="O915" s="589"/>
      <c r="P915" s="589"/>
      <c r="Q915" s="589"/>
      <c r="R915" s="589"/>
    </row>
    <row r="916" customHeight="1" spans="7:18">
      <c r="G916" s="589"/>
      <c r="H916" s="589"/>
      <c r="I916" s="589"/>
      <c r="J916" s="589"/>
      <c r="K916" s="589"/>
      <c r="L916" s="589"/>
      <c r="M916" s="589"/>
      <c r="O916" s="589"/>
      <c r="P916" s="589"/>
      <c r="Q916" s="589"/>
      <c r="R916" s="589"/>
    </row>
    <row r="917" customHeight="1" spans="7:18">
      <c r="G917" s="589"/>
      <c r="H917" s="589"/>
      <c r="I917" s="589"/>
      <c r="J917" s="589"/>
      <c r="K917" s="589"/>
      <c r="L917" s="589"/>
      <c r="M917" s="589"/>
      <c r="O917" s="589"/>
      <c r="P917" s="589"/>
      <c r="Q917" s="589"/>
      <c r="R917" s="589"/>
    </row>
    <row r="918" customHeight="1" spans="7:18">
      <c r="G918" s="589"/>
      <c r="H918" s="589"/>
      <c r="I918" s="589"/>
      <c r="J918" s="589"/>
      <c r="K918" s="589"/>
      <c r="L918" s="589"/>
      <c r="M918" s="589"/>
      <c r="O918" s="589"/>
      <c r="P918" s="589"/>
      <c r="Q918" s="589"/>
      <c r="R918" s="589"/>
    </row>
    <row r="919" customHeight="1" spans="7:18">
      <c r="G919" s="589"/>
      <c r="H919" s="589"/>
      <c r="I919" s="589"/>
      <c r="J919" s="589"/>
      <c r="K919" s="589"/>
      <c r="L919" s="589"/>
      <c r="M919" s="589"/>
      <c r="O919" s="589"/>
      <c r="P919" s="589"/>
      <c r="Q919" s="589"/>
      <c r="R919" s="589"/>
    </row>
    <row r="920" customHeight="1" spans="7:18">
      <c r="G920" s="589"/>
      <c r="H920" s="589"/>
      <c r="I920" s="589"/>
      <c r="J920" s="589"/>
      <c r="K920" s="589"/>
      <c r="L920" s="589"/>
      <c r="M920" s="589"/>
      <c r="O920" s="589"/>
      <c r="P920" s="589"/>
      <c r="Q920" s="589"/>
      <c r="R920" s="589"/>
    </row>
    <row r="921" customHeight="1" spans="7:18">
      <c r="G921" s="589"/>
      <c r="H921" s="589"/>
      <c r="I921" s="589"/>
      <c r="J921" s="589"/>
      <c r="K921" s="589"/>
      <c r="L921" s="589"/>
      <c r="M921" s="589"/>
      <c r="O921" s="589"/>
      <c r="P921" s="589"/>
      <c r="Q921" s="589"/>
      <c r="R921" s="589"/>
    </row>
    <row r="922" customHeight="1" spans="7:18">
      <c r="G922" s="589"/>
      <c r="H922" s="589"/>
      <c r="I922" s="589"/>
      <c r="J922" s="589"/>
      <c r="K922" s="589"/>
      <c r="L922" s="589"/>
      <c r="M922" s="589"/>
      <c r="O922" s="589"/>
      <c r="P922" s="589"/>
      <c r="Q922" s="589"/>
      <c r="R922" s="589"/>
    </row>
    <row r="923" customHeight="1" spans="7:18">
      <c r="G923" s="589"/>
      <c r="H923" s="589"/>
      <c r="I923" s="589"/>
      <c r="J923" s="589"/>
      <c r="K923" s="589"/>
      <c r="L923" s="589"/>
      <c r="M923" s="589"/>
      <c r="O923" s="589"/>
      <c r="P923" s="589"/>
      <c r="Q923" s="589"/>
      <c r="R923" s="589"/>
    </row>
    <row r="924" customHeight="1" spans="7:18">
      <c r="G924" s="589"/>
      <c r="H924" s="589"/>
      <c r="I924" s="589"/>
      <c r="J924" s="589"/>
      <c r="K924" s="589"/>
      <c r="L924" s="589"/>
      <c r="M924" s="589"/>
      <c r="O924" s="589"/>
      <c r="P924" s="589"/>
      <c r="Q924" s="589"/>
      <c r="R924" s="589"/>
    </row>
    <row r="925" customHeight="1" spans="7:18">
      <c r="G925" s="589"/>
      <c r="H925" s="589"/>
      <c r="I925" s="589"/>
      <c r="J925" s="589"/>
      <c r="K925" s="589"/>
      <c r="L925" s="589"/>
      <c r="M925" s="589"/>
      <c r="O925" s="589"/>
      <c r="P925" s="589"/>
      <c r="Q925" s="589"/>
      <c r="R925" s="589"/>
    </row>
    <row r="926" customHeight="1" spans="7:18">
      <c r="G926" s="589"/>
      <c r="H926" s="589"/>
      <c r="I926" s="589"/>
      <c r="J926" s="589"/>
      <c r="K926" s="589"/>
      <c r="L926" s="589"/>
      <c r="M926" s="589"/>
      <c r="O926" s="589"/>
      <c r="P926" s="589"/>
      <c r="Q926" s="589"/>
      <c r="R926" s="589"/>
    </row>
    <row r="927" customHeight="1" spans="7:18">
      <c r="G927" s="589"/>
      <c r="H927" s="589"/>
      <c r="I927" s="589"/>
      <c r="J927" s="589"/>
      <c r="K927" s="589"/>
      <c r="L927" s="589"/>
      <c r="M927" s="589"/>
      <c r="O927" s="589"/>
      <c r="P927" s="589"/>
      <c r="Q927" s="589"/>
      <c r="R927" s="589"/>
    </row>
    <row r="928" customHeight="1" spans="7:18">
      <c r="G928" s="589"/>
      <c r="H928" s="589"/>
      <c r="I928" s="589"/>
      <c r="J928" s="589"/>
      <c r="K928" s="589"/>
      <c r="L928" s="589"/>
      <c r="M928" s="589"/>
      <c r="O928" s="589"/>
      <c r="P928" s="589"/>
      <c r="Q928" s="589"/>
      <c r="R928" s="589"/>
    </row>
    <row r="929" customHeight="1" spans="7:18">
      <c r="G929" s="589"/>
      <c r="H929" s="589"/>
      <c r="I929" s="589"/>
      <c r="J929" s="589"/>
      <c r="K929" s="589"/>
      <c r="L929" s="589"/>
      <c r="M929" s="589"/>
      <c r="O929" s="589"/>
      <c r="P929" s="589"/>
      <c r="Q929" s="589"/>
      <c r="R929" s="589"/>
    </row>
    <row r="930" customHeight="1" spans="7:18">
      <c r="G930" s="589"/>
      <c r="H930" s="589"/>
      <c r="I930" s="589"/>
      <c r="J930" s="589"/>
      <c r="K930" s="589"/>
      <c r="L930" s="589"/>
      <c r="M930" s="589"/>
      <c r="O930" s="589"/>
      <c r="P930" s="589"/>
      <c r="Q930" s="589"/>
      <c r="R930" s="589"/>
    </row>
    <row r="931" customHeight="1" spans="7:18">
      <c r="G931" s="589"/>
      <c r="H931" s="589"/>
      <c r="I931" s="589"/>
      <c r="J931" s="589"/>
      <c r="K931" s="589"/>
      <c r="L931" s="589"/>
      <c r="M931" s="589"/>
      <c r="O931" s="589"/>
      <c r="P931" s="589"/>
      <c r="Q931" s="589"/>
      <c r="R931" s="589"/>
    </row>
    <row r="932" customHeight="1" spans="7:18">
      <c r="G932" s="589"/>
      <c r="H932" s="589"/>
      <c r="I932" s="589"/>
      <c r="J932" s="589"/>
      <c r="K932" s="589"/>
      <c r="L932" s="589"/>
      <c r="M932" s="589"/>
      <c r="O932" s="589"/>
      <c r="P932" s="589"/>
      <c r="Q932" s="589"/>
      <c r="R932" s="589"/>
    </row>
    <row r="933" customHeight="1" spans="7:18">
      <c r="G933" s="589"/>
      <c r="H933" s="589"/>
      <c r="I933" s="589"/>
      <c r="J933" s="589"/>
      <c r="K933" s="589"/>
      <c r="L933" s="589"/>
      <c r="M933" s="589"/>
      <c r="O933" s="589"/>
      <c r="P933" s="589"/>
      <c r="Q933" s="589"/>
      <c r="R933" s="589"/>
    </row>
    <row r="934" customHeight="1" spans="7:18">
      <c r="G934" s="589"/>
      <c r="H934" s="589"/>
      <c r="I934" s="589"/>
      <c r="J934" s="589"/>
      <c r="K934" s="589"/>
      <c r="L934" s="589"/>
      <c r="M934" s="589"/>
      <c r="O934" s="589"/>
      <c r="P934" s="589"/>
      <c r="Q934" s="589"/>
      <c r="R934" s="589"/>
    </row>
    <row r="935" customHeight="1" spans="7:18">
      <c r="G935" s="589"/>
      <c r="H935" s="589"/>
      <c r="I935" s="589"/>
      <c r="J935" s="589"/>
      <c r="K935" s="589"/>
      <c r="L935" s="589"/>
      <c r="M935" s="589"/>
      <c r="O935" s="589"/>
      <c r="P935" s="589"/>
      <c r="Q935" s="589"/>
      <c r="R935" s="589"/>
    </row>
    <row r="936" customHeight="1" spans="7:18">
      <c r="G936" s="589"/>
      <c r="H936" s="589"/>
      <c r="I936" s="589"/>
      <c r="J936" s="589"/>
      <c r="K936" s="589"/>
      <c r="L936" s="589"/>
      <c r="M936" s="589"/>
      <c r="O936" s="589"/>
      <c r="P936" s="589"/>
      <c r="Q936" s="589"/>
      <c r="R936" s="589"/>
    </row>
    <row r="937" customHeight="1" spans="7:18">
      <c r="G937" s="589"/>
      <c r="H937" s="589"/>
      <c r="I937" s="589"/>
      <c r="J937" s="589"/>
      <c r="K937" s="589"/>
      <c r="L937" s="589"/>
      <c r="M937" s="589"/>
      <c r="O937" s="589"/>
      <c r="P937" s="589"/>
      <c r="Q937" s="589"/>
      <c r="R937" s="589"/>
    </row>
    <row r="938" customHeight="1" spans="7:18">
      <c r="G938" s="589"/>
      <c r="H938" s="589"/>
      <c r="I938" s="589"/>
      <c r="J938" s="589"/>
      <c r="K938" s="589"/>
      <c r="L938" s="589"/>
      <c r="M938" s="589"/>
      <c r="O938" s="589"/>
      <c r="P938" s="589"/>
      <c r="Q938" s="589"/>
      <c r="R938" s="589"/>
    </row>
    <row r="939" customHeight="1" spans="7:18">
      <c r="G939" s="589"/>
      <c r="H939" s="589"/>
      <c r="I939" s="589"/>
      <c r="J939" s="589"/>
      <c r="K939" s="589"/>
      <c r="L939" s="589"/>
      <c r="M939" s="589"/>
      <c r="O939" s="589"/>
      <c r="P939" s="589"/>
      <c r="Q939" s="589"/>
      <c r="R939" s="589"/>
    </row>
    <row r="940" customHeight="1" spans="7:18">
      <c r="G940" s="589"/>
      <c r="H940" s="589"/>
      <c r="I940" s="589"/>
      <c r="J940" s="589"/>
      <c r="K940" s="589"/>
      <c r="L940" s="589"/>
      <c r="M940" s="589"/>
      <c r="O940" s="589"/>
      <c r="P940" s="589"/>
      <c r="Q940" s="589"/>
      <c r="R940" s="589"/>
    </row>
    <row r="941" customHeight="1" spans="7:18">
      <c r="G941" s="589"/>
      <c r="H941" s="589"/>
      <c r="I941" s="589"/>
      <c r="J941" s="589"/>
      <c r="K941" s="589"/>
      <c r="L941" s="589"/>
      <c r="M941" s="589"/>
      <c r="O941" s="589"/>
      <c r="P941" s="589"/>
      <c r="Q941" s="589"/>
      <c r="R941" s="589"/>
    </row>
    <row r="942" customHeight="1" spans="7:18">
      <c r="G942" s="589"/>
      <c r="H942" s="589"/>
      <c r="I942" s="589"/>
      <c r="J942" s="589"/>
      <c r="K942" s="589"/>
      <c r="L942" s="589"/>
      <c r="M942" s="589"/>
      <c r="O942" s="589"/>
      <c r="P942" s="589"/>
      <c r="Q942" s="589"/>
      <c r="R942" s="589"/>
    </row>
    <row r="943" customHeight="1" spans="7:18">
      <c r="G943" s="589"/>
      <c r="H943" s="589"/>
      <c r="I943" s="589"/>
      <c r="J943" s="589"/>
      <c r="K943" s="589"/>
      <c r="L943" s="589"/>
      <c r="M943" s="589"/>
      <c r="O943" s="589"/>
      <c r="P943" s="589"/>
      <c r="Q943" s="589"/>
      <c r="R943" s="589"/>
    </row>
    <row r="944" customHeight="1" spans="7:18">
      <c r="G944" s="589"/>
      <c r="H944" s="589"/>
      <c r="I944" s="589"/>
      <c r="J944" s="589"/>
      <c r="K944" s="589"/>
      <c r="L944" s="589"/>
      <c r="M944" s="589"/>
      <c r="O944" s="589"/>
      <c r="P944" s="589"/>
      <c r="Q944" s="589"/>
      <c r="R944" s="589"/>
    </row>
    <row r="945" customHeight="1" spans="7:18">
      <c r="G945" s="589"/>
      <c r="H945" s="589"/>
      <c r="I945" s="589"/>
      <c r="J945" s="589"/>
      <c r="K945" s="589"/>
      <c r="L945" s="589"/>
      <c r="M945" s="589"/>
      <c r="O945" s="589"/>
      <c r="P945" s="589"/>
      <c r="Q945" s="589"/>
      <c r="R945" s="589"/>
    </row>
    <row r="946" customHeight="1" spans="7:18">
      <c r="G946" s="589"/>
      <c r="H946" s="589"/>
      <c r="I946" s="589"/>
      <c r="J946" s="589"/>
      <c r="K946" s="589"/>
      <c r="L946" s="589"/>
      <c r="M946" s="589"/>
      <c r="O946" s="589"/>
      <c r="P946" s="589"/>
      <c r="Q946" s="589"/>
      <c r="R946" s="589"/>
    </row>
    <row r="947" customHeight="1" spans="7:18">
      <c r="G947" s="589"/>
      <c r="H947" s="589"/>
      <c r="I947" s="589"/>
      <c r="J947" s="589"/>
      <c r="K947" s="589"/>
      <c r="L947" s="589"/>
      <c r="M947" s="589"/>
      <c r="O947" s="589"/>
      <c r="P947" s="589"/>
      <c r="Q947" s="589"/>
      <c r="R947" s="589"/>
    </row>
    <row r="948" customHeight="1" spans="7:18">
      <c r="G948" s="589"/>
      <c r="H948" s="589"/>
      <c r="I948" s="589"/>
      <c r="J948" s="589"/>
      <c r="K948" s="589"/>
      <c r="L948" s="589"/>
      <c r="M948" s="589"/>
      <c r="O948" s="589"/>
      <c r="P948" s="589"/>
      <c r="Q948" s="589"/>
      <c r="R948" s="589"/>
    </row>
    <row r="949" customHeight="1" spans="7:18">
      <c r="G949" s="589"/>
      <c r="H949" s="589"/>
      <c r="I949" s="589"/>
      <c r="J949" s="589"/>
      <c r="K949" s="589"/>
      <c r="L949" s="589"/>
      <c r="M949" s="589"/>
      <c r="O949" s="589"/>
      <c r="P949" s="589"/>
      <c r="Q949" s="589"/>
      <c r="R949" s="589"/>
    </row>
    <row r="950" customHeight="1" spans="7:18">
      <c r="G950" s="589"/>
      <c r="H950" s="589"/>
      <c r="I950" s="589"/>
      <c r="J950" s="589"/>
      <c r="K950" s="589"/>
      <c r="L950" s="589"/>
      <c r="M950" s="589"/>
      <c r="O950" s="589"/>
      <c r="P950" s="589"/>
      <c r="Q950" s="589"/>
      <c r="R950" s="589"/>
    </row>
    <row r="951" customHeight="1" spans="7:18">
      <c r="G951" s="589"/>
      <c r="H951" s="589"/>
      <c r="I951" s="589"/>
      <c r="J951" s="589"/>
      <c r="K951" s="589"/>
      <c r="L951" s="589"/>
      <c r="M951" s="589"/>
      <c r="O951" s="589"/>
      <c r="P951" s="589"/>
      <c r="Q951" s="589"/>
      <c r="R951" s="589"/>
    </row>
    <row r="952" customHeight="1" spans="7:18">
      <c r="G952" s="589"/>
      <c r="H952" s="589"/>
      <c r="I952" s="589"/>
      <c r="J952" s="589"/>
      <c r="K952" s="589"/>
      <c r="L952" s="589"/>
      <c r="M952" s="589"/>
      <c r="O952" s="589"/>
      <c r="P952" s="589"/>
      <c r="Q952" s="589"/>
      <c r="R952" s="589"/>
    </row>
    <row r="953" customHeight="1" spans="7:18">
      <c r="G953" s="589"/>
      <c r="H953" s="589"/>
      <c r="I953" s="589"/>
      <c r="J953" s="589"/>
      <c r="K953" s="589"/>
      <c r="L953" s="589"/>
      <c r="M953" s="589"/>
      <c r="O953" s="589"/>
      <c r="P953" s="589"/>
      <c r="Q953" s="589"/>
      <c r="R953" s="589"/>
    </row>
    <row r="954" customHeight="1" spans="7:18">
      <c r="G954" s="589"/>
      <c r="H954" s="589"/>
      <c r="I954" s="589"/>
      <c r="J954" s="589"/>
      <c r="K954" s="589"/>
      <c r="L954" s="589"/>
      <c r="M954" s="589"/>
      <c r="O954" s="589"/>
      <c r="P954" s="589"/>
      <c r="Q954" s="589"/>
      <c r="R954" s="589"/>
    </row>
    <row r="955" customHeight="1" spans="7:18">
      <c r="G955" s="589"/>
      <c r="H955" s="589"/>
      <c r="I955" s="589"/>
      <c r="J955" s="589"/>
      <c r="K955" s="589"/>
      <c r="L955" s="589"/>
      <c r="M955" s="589"/>
      <c r="O955" s="589"/>
      <c r="P955" s="589"/>
      <c r="Q955" s="589"/>
      <c r="R955" s="589"/>
    </row>
    <row r="956" customHeight="1" spans="7:18">
      <c r="G956" s="589"/>
      <c r="H956" s="589"/>
      <c r="I956" s="589"/>
      <c r="J956" s="589"/>
      <c r="K956" s="589"/>
      <c r="L956" s="589"/>
      <c r="M956" s="589"/>
      <c r="O956" s="589"/>
      <c r="P956" s="589"/>
      <c r="Q956" s="589"/>
      <c r="R956" s="589"/>
    </row>
    <row r="957" customHeight="1" spans="7:18">
      <c r="G957" s="589"/>
      <c r="H957" s="589"/>
      <c r="I957" s="589"/>
      <c r="J957" s="589"/>
      <c r="K957" s="589"/>
      <c r="L957" s="589"/>
      <c r="M957" s="589"/>
      <c r="O957" s="589"/>
      <c r="P957" s="589"/>
      <c r="Q957" s="589"/>
      <c r="R957" s="589"/>
    </row>
    <row r="958" customHeight="1" spans="7:18">
      <c r="G958" s="589"/>
      <c r="H958" s="589"/>
      <c r="I958" s="589"/>
      <c r="J958" s="589"/>
      <c r="K958" s="589"/>
      <c r="L958" s="589"/>
      <c r="M958" s="589"/>
      <c r="O958" s="589"/>
      <c r="P958" s="589"/>
      <c r="Q958" s="589"/>
      <c r="R958" s="589"/>
    </row>
    <row r="959" customHeight="1" spans="7:18">
      <c r="G959" s="589"/>
      <c r="H959" s="589"/>
      <c r="I959" s="589"/>
      <c r="J959" s="589"/>
      <c r="K959" s="589"/>
      <c r="L959" s="589"/>
      <c r="M959" s="589"/>
      <c r="O959" s="589"/>
      <c r="P959" s="589"/>
      <c r="Q959" s="589"/>
      <c r="R959" s="589"/>
    </row>
    <row r="960" customHeight="1" spans="7:18">
      <c r="G960" s="589"/>
      <c r="H960" s="589"/>
      <c r="I960" s="589"/>
      <c r="J960" s="589"/>
      <c r="K960" s="589"/>
      <c r="L960" s="589"/>
      <c r="M960" s="589"/>
      <c r="O960" s="589"/>
      <c r="P960" s="589"/>
      <c r="Q960" s="589"/>
      <c r="R960" s="589"/>
    </row>
    <row r="961" customHeight="1" spans="7:18">
      <c r="G961" s="589"/>
      <c r="H961" s="589"/>
      <c r="I961" s="589"/>
      <c r="J961" s="589"/>
      <c r="K961" s="589"/>
      <c r="L961" s="589"/>
      <c r="M961" s="589"/>
      <c r="O961" s="589"/>
      <c r="P961" s="589"/>
      <c r="Q961" s="589"/>
      <c r="R961" s="589"/>
    </row>
    <row r="962" customHeight="1" spans="7:18">
      <c r="G962" s="589"/>
      <c r="H962" s="589"/>
      <c r="I962" s="589"/>
      <c r="J962" s="589"/>
      <c r="K962" s="589"/>
      <c r="L962" s="589"/>
      <c r="M962" s="589"/>
      <c r="O962" s="589"/>
      <c r="P962" s="589"/>
      <c r="Q962" s="589"/>
      <c r="R962" s="589"/>
    </row>
    <row r="963" customHeight="1" spans="7:18">
      <c r="G963" s="589"/>
      <c r="H963" s="589"/>
      <c r="I963" s="589"/>
      <c r="J963" s="589"/>
      <c r="K963" s="589"/>
      <c r="L963" s="589"/>
      <c r="M963" s="589"/>
      <c r="O963" s="589"/>
      <c r="P963" s="589"/>
      <c r="Q963" s="589"/>
      <c r="R963" s="589"/>
    </row>
    <row r="964" customHeight="1" spans="7:18">
      <c r="G964" s="589"/>
      <c r="H964" s="589"/>
      <c r="I964" s="589"/>
      <c r="J964" s="589"/>
      <c r="K964" s="589"/>
      <c r="L964" s="589"/>
      <c r="M964" s="589"/>
      <c r="O964" s="589"/>
      <c r="P964" s="589"/>
      <c r="Q964" s="589"/>
      <c r="R964" s="589"/>
    </row>
    <row r="965" customHeight="1" spans="7:18">
      <c r="G965" s="589"/>
      <c r="H965" s="589"/>
      <c r="I965" s="589"/>
      <c r="J965" s="589"/>
      <c r="K965" s="589"/>
      <c r="L965" s="589"/>
      <c r="M965" s="589"/>
      <c r="O965" s="589"/>
      <c r="P965" s="589"/>
      <c r="Q965" s="589"/>
      <c r="R965" s="589"/>
    </row>
    <row r="966" customHeight="1" spans="7:18">
      <c r="G966" s="589"/>
      <c r="H966" s="589"/>
      <c r="I966" s="589"/>
      <c r="J966" s="589"/>
      <c r="K966" s="589"/>
      <c r="L966" s="589"/>
      <c r="M966" s="589"/>
      <c r="O966" s="589"/>
      <c r="P966" s="589"/>
      <c r="Q966" s="589"/>
      <c r="R966" s="589"/>
    </row>
    <row r="967" customHeight="1" spans="7:18">
      <c r="G967" s="589"/>
      <c r="H967" s="589"/>
      <c r="I967" s="589"/>
      <c r="J967" s="589"/>
      <c r="K967" s="589"/>
      <c r="L967" s="589"/>
      <c r="M967" s="589"/>
      <c r="O967" s="589"/>
      <c r="P967" s="589"/>
      <c r="Q967" s="589"/>
      <c r="R967" s="589"/>
    </row>
    <row r="968" customHeight="1" spans="7:18">
      <c r="G968" s="589"/>
      <c r="H968" s="589"/>
      <c r="I968" s="589"/>
      <c r="J968" s="589"/>
      <c r="K968" s="589"/>
      <c r="L968" s="589"/>
      <c r="M968" s="589"/>
      <c r="O968" s="589"/>
      <c r="P968" s="589"/>
      <c r="Q968" s="589"/>
      <c r="R968" s="589"/>
    </row>
    <row r="969" customHeight="1" spans="7:18">
      <c r="G969" s="589"/>
      <c r="H969" s="589"/>
      <c r="I969" s="589"/>
      <c r="J969" s="589"/>
      <c r="K969" s="589"/>
      <c r="L969" s="589"/>
      <c r="M969" s="589"/>
      <c r="O969" s="589"/>
      <c r="P969" s="589"/>
      <c r="Q969" s="589"/>
      <c r="R969" s="589"/>
    </row>
    <row r="970" customHeight="1" spans="7:18">
      <c r="G970" s="589"/>
      <c r="H970" s="589"/>
      <c r="I970" s="589"/>
      <c r="J970" s="589"/>
      <c r="K970" s="589"/>
      <c r="L970" s="589"/>
      <c r="M970" s="589"/>
      <c r="O970" s="589"/>
      <c r="P970" s="589"/>
      <c r="Q970" s="589"/>
      <c r="R970" s="589"/>
    </row>
    <row r="971" customHeight="1" spans="7:18">
      <c r="G971" s="589"/>
      <c r="H971" s="589"/>
      <c r="I971" s="589"/>
      <c r="J971" s="589"/>
      <c r="K971" s="589"/>
      <c r="L971" s="589"/>
      <c r="M971" s="589"/>
      <c r="O971" s="589"/>
      <c r="P971" s="589"/>
      <c r="Q971" s="589"/>
      <c r="R971" s="589"/>
    </row>
    <row r="972" customHeight="1" spans="7:18">
      <c r="G972" s="589"/>
      <c r="H972" s="589"/>
      <c r="I972" s="589"/>
      <c r="J972" s="589"/>
      <c r="K972" s="589"/>
      <c r="L972" s="589"/>
      <c r="M972" s="589"/>
      <c r="O972" s="589"/>
      <c r="P972" s="589"/>
      <c r="Q972" s="589"/>
      <c r="R972" s="589"/>
    </row>
    <row r="973" customHeight="1" spans="7:18">
      <c r="G973" s="589"/>
      <c r="H973" s="589"/>
      <c r="I973" s="589"/>
      <c r="J973" s="589"/>
      <c r="K973" s="589"/>
      <c r="L973" s="589"/>
      <c r="M973" s="589"/>
      <c r="O973" s="589"/>
      <c r="P973" s="589"/>
      <c r="Q973" s="589"/>
      <c r="R973" s="589"/>
    </row>
    <row r="974" customHeight="1" spans="7:18">
      <c r="G974" s="589"/>
      <c r="H974" s="589"/>
      <c r="I974" s="589"/>
      <c r="J974" s="589"/>
      <c r="K974" s="589"/>
      <c r="L974" s="589"/>
      <c r="M974" s="589"/>
      <c r="O974" s="589"/>
      <c r="P974" s="589"/>
      <c r="Q974" s="589"/>
      <c r="R974" s="589"/>
    </row>
    <row r="975" customHeight="1" spans="7:18">
      <c r="G975" s="589"/>
      <c r="H975" s="589"/>
      <c r="I975" s="589"/>
      <c r="J975" s="589"/>
      <c r="K975" s="589"/>
      <c r="L975" s="589"/>
      <c r="M975" s="589"/>
      <c r="O975" s="589"/>
      <c r="P975" s="589"/>
      <c r="Q975" s="589"/>
      <c r="R975" s="589"/>
    </row>
    <row r="976" customHeight="1" spans="7:18">
      <c r="G976" s="589"/>
      <c r="H976" s="589"/>
      <c r="I976" s="589"/>
      <c r="J976" s="589"/>
      <c r="K976" s="589"/>
      <c r="L976" s="589"/>
      <c r="M976" s="589"/>
      <c r="O976" s="589"/>
      <c r="P976" s="589"/>
      <c r="Q976" s="589"/>
      <c r="R976" s="589"/>
    </row>
    <row r="977" customHeight="1" spans="7:18">
      <c r="G977" s="589"/>
      <c r="H977" s="589"/>
      <c r="I977" s="589"/>
      <c r="J977" s="589"/>
      <c r="K977" s="589"/>
      <c r="L977" s="589"/>
      <c r="M977" s="589"/>
      <c r="O977" s="589"/>
      <c r="P977" s="589"/>
      <c r="Q977" s="589"/>
      <c r="R977" s="589"/>
    </row>
    <row r="978" customHeight="1" spans="7:18">
      <c r="G978" s="589"/>
      <c r="H978" s="589"/>
      <c r="I978" s="589"/>
      <c r="J978" s="589"/>
      <c r="K978" s="589"/>
      <c r="L978" s="589"/>
      <c r="M978" s="589"/>
      <c r="O978" s="589"/>
      <c r="P978" s="589"/>
      <c r="Q978" s="589"/>
      <c r="R978" s="589"/>
    </row>
    <row r="979" customHeight="1" spans="7:18">
      <c r="G979" s="589"/>
      <c r="H979" s="589"/>
      <c r="I979" s="589"/>
      <c r="J979" s="589"/>
      <c r="K979" s="589"/>
      <c r="L979" s="589"/>
      <c r="M979" s="589"/>
      <c r="O979" s="589"/>
      <c r="P979" s="589"/>
      <c r="Q979" s="589"/>
      <c r="R979" s="589"/>
    </row>
    <row r="980" customHeight="1" spans="7:18">
      <c r="G980" s="589"/>
      <c r="H980" s="589"/>
      <c r="I980" s="589"/>
      <c r="J980" s="589"/>
      <c r="K980" s="589"/>
      <c r="L980" s="589"/>
      <c r="M980" s="589"/>
      <c r="O980" s="589"/>
      <c r="P980" s="589"/>
      <c r="Q980" s="589"/>
      <c r="R980" s="589"/>
    </row>
    <row r="981" customHeight="1" spans="7:18">
      <c r="G981" s="589"/>
      <c r="H981" s="589"/>
      <c r="I981" s="589"/>
      <c r="J981" s="589"/>
      <c r="K981" s="589"/>
      <c r="L981" s="589"/>
      <c r="M981" s="589"/>
      <c r="O981" s="589"/>
      <c r="P981" s="589"/>
      <c r="Q981" s="589"/>
      <c r="R981" s="589"/>
    </row>
    <row r="982" customHeight="1" spans="7:18">
      <c r="G982" s="589"/>
      <c r="H982" s="589"/>
      <c r="I982" s="589"/>
      <c r="J982" s="589"/>
      <c r="K982" s="589"/>
      <c r="L982" s="589"/>
      <c r="M982" s="589"/>
      <c r="O982" s="589"/>
      <c r="P982" s="589"/>
      <c r="Q982" s="589"/>
      <c r="R982" s="589"/>
    </row>
    <row r="983" customHeight="1" spans="7:18">
      <c r="G983" s="589"/>
      <c r="H983" s="589"/>
      <c r="I983" s="589"/>
      <c r="J983" s="589"/>
      <c r="K983" s="589"/>
      <c r="L983" s="589"/>
      <c r="M983" s="589"/>
      <c r="O983" s="589"/>
      <c r="P983" s="589"/>
      <c r="Q983" s="589"/>
      <c r="R983" s="589"/>
    </row>
    <row r="984" customHeight="1" spans="7:18">
      <c r="G984" s="589"/>
      <c r="H984" s="589"/>
      <c r="I984" s="589"/>
      <c r="J984" s="589"/>
      <c r="K984" s="589"/>
      <c r="L984" s="589"/>
      <c r="M984" s="589"/>
      <c r="O984" s="589"/>
      <c r="P984" s="589"/>
      <c r="Q984" s="589"/>
      <c r="R984" s="589"/>
    </row>
    <row r="985" customHeight="1" spans="7:18">
      <c r="G985" s="589"/>
      <c r="H985" s="589"/>
      <c r="I985" s="589"/>
      <c r="J985" s="589"/>
      <c r="K985" s="589"/>
      <c r="L985" s="589"/>
      <c r="M985" s="589"/>
      <c r="O985" s="589"/>
      <c r="P985" s="589"/>
      <c r="Q985" s="589"/>
      <c r="R985" s="589"/>
    </row>
    <row r="986" customHeight="1" spans="7:18">
      <c r="G986" s="589"/>
      <c r="H986" s="589"/>
      <c r="I986" s="589"/>
      <c r="J986" s="589"/>
      <c r="K986" s="589"/>
      <c r="L986" s="589"/>
      <c r="M986" s="589"/>
      <c r="O986" s="589"/>
      <c r="P986" s="589"/>
      <c r="Q986" s="589"/>
      <c r="R986" s="589"/>
    </row>
    <row r="987" customHeight="1" spans="7:18">
      <c r="G987" s="589"/>
      <c r="H987" s="589"/>
      <c r="I987" s="589"/>
      <c r="J987" s="589"/>
      <c r="K987" s="589"/>
      <c r="L987" s="589"/>
      <c r="M987" s="589"/>
      <c r="O987" s="589"/>
      <c r="P987" s="589"/>
      <c r="Q987" s="589"/>
      <c r="R987" s="589"/>
    </row>
    <row r="988" customHeight="1" spans="7:18">
      <c r="G988" s="589"/>
      <c r="H988" s="589"/>
      <c r="I988" s="589"/>
      <c r="J988" s="589"/>
      <c r="K988" s="589"/>
      <c r="L988" s="589"/>
      <c r="M988" s="589"/>
      <c r="O988" s="589"/>
      <c r="P988" s="589"/>
      <c r="Q988" s="589"/>
      <c r="R988" s="589"/>
    </row>
    <row r="989" customHeight="1" spans="7:18">
      <c r="G989" s="589"/>
      <c r="H989" s="589"/>
      <c r="I989" s="589"/>
      <c r="J989" s="589"/>
      <c r="K989" s="589"/>
      <c r="L989" s="589"/>
      <c r="M989" s="589"/>
      <c r="O989" s="589"/>
      <c r="P989" s="589"/>
      <c r="Q989" s="589"/>
      <c r="R989" s="589"/>
    </row>
    <row r="990" customHeight="1" spans="7:18">
      <c r="G990" s="589"/>
      <c r="H990" s="589"/>
      <c r="I990" s="589"/>
      <c r="J990" s="589"/>
      <c r="K990" s="589"/>
      <c r="L990" s="589"/>
      <c r="M990" s="589"/>
      <c r="O990" s="589"/>
      <c r="P990" s="589"/>
      <c r="Q990" s="589"/>
      <c r="R990" s="589"/>
    </row>
    <row r="991" customHeight="1" spans="7:18">
      <c r="G991" s="589"/>
      <c r="H991" s="589"/>
      <c r="I991" s="589"/>
      <c r="J991" s="589"/>
      <c r="K991" s="589"/>
      <c r="L991" s="589"/>
      <c r="M991" s="589"/>
      <c r="O991" s="589"/>
      <c r="P991" s="589"/>
      <c r="Q991" s="589"/>
      <c r="R991" s="589"/>
    </row>
    <row r="992" customHeight="1" spans="7:18">
      <c r="G992" s="589"/>
      <c r="H992" s="589"/>
      <c r="I992" s="589"/>
      <c r="J992" s="589"/>
      <c r="K992" s="589"/>
      <c r="L992" s="589"/>
      <c r="M992" s="589"/>
      <c r="O992" s="589"/>
      <c r="P992" s="589"/>
      <c r="Q992" s="589"/>
      <c r="R992" s="589"/>
    </row>
    <row r="993" customHeight="1" spans="7:18">
      <c r="G993" s="589"/>
      <c r="H993" s="589"/>
      <c r="I993" s="589"/>
      <c r="J993" s="589"/>
      <c r="K993" s="589"/>
      <c r="L993" s="589"/>
      <c r="M993" s="589"/>
      <c r="O993" s="589"/>
      <c r="P993" s="589"/>
      <c r="Q993" s="589"/>
      <c r="R993" s="589"/>
    </row>
    <row r="994" customHeight="1" spans="7:18">
      <c r="G994" s="589"/>
      <c r="H994" s="589"/>
      <c r="I994" s="589"/>
      <c r="J994" s="589"/>
      <c r="K994" s="589"/>
      <c r="L994" s="589"/>
      <c r="M994" s="589"/>
      <c r="O994" s="589"/>
      <c r="P994" s="589"/>
      <c r="Q994" s="589"/>
      <c r="R994" s="589"/>
    </row>
    <row r="995" customHeight="1" spans="7:18">
      <c r="G995" s="589"/>
      <c r="H995" s="589"/>
      <c r="I995" s="589"/>
      <c r="J995" s="589"/>
      <c r="K995" s="589"/>
      <c r="L995" s="589"/>
      <c r="M995" s="589"/>
      <c r="O995" s="589"/>
      <c r="P995" s="589"/>
      <c r="Q995" s="589"/>
      <c r="R995" s="589"/>
    </row>
    <row r="996" customHeight="1" spans="7:18">
      <c r="G996" s="589"/>
      <c r="H996" s="589"/>
      <c r="I996" s="589"/>
      <c r="J996" s="589"/>
      <c r="K996" s="589"/>
      <c r="L996" s="589"/>
      <c r="M996" s="589"/>
      <c r="O996" s="589"/>
      <c r="P996" s="589"/>
      <c r="Q996" s="589"/>
      <c r="R996" s="589"/>
    </row>
    <row r="997" customHeight="1" spans="7:18">
      <c r="G997" s="589"/>
      <c r="H997" s="589"/>
      <c r="I997" s="589"/>
      <c r="J997" s="589"/>
      <c r="K997" s="589"/>
      <c r="L997" s="589"/>
      <c r="M997" s="589"/>
      <c r="O997" s="589"/>
      <c r="P997" s="589"/>
      <c r="Q997" s="589"/>
      <c r="R997" s="589"/>
    </row>
    <row r="998" customHeight="1" spans="7:18">
      <c r="G998" s="589"/>
      <c r="H998" s="589"/>
      <c r="I998" s="589"/>
      <c r="J998" s="589"/>
      <c r="K998" s="589"/>
      <c r="L998" s="589"/>
      <c r="M998" s="589"/>
      <c r="O998" s="589"/>
      <c r="P998" s="589"/>
      <c r="Q998" s="589"/>
      <c r="R998" s="589"/>
    </row>
    <row r="999" customHeight="1" spans="7:18">
      <c r="G999" s="589"/>
      <c r="H999" s="589"/>
      <c r="I999" s="589"/>
      <c r="J999" s="589"/>
      <c r="K999" s="589"/>
      <c r="L999" s="589"/>
      <c r="M999" s="589"/>
      <c r="O999" s="589"/>
      <c r="P999" s="589"/>
      <c r="Q999" s="589"/>
      <c r="R999" s="589"/>
    </row>
    <row r="1000" customHeight="1" spans="7:18">
      <c r="G1000" s="589"/>
      <c r="H1000" s="589"/>
      <c r="I1000" s="589"/>
      <c r="J1000" s="589"/>
      <c r="K1000" s="589"/>
      <c r="L1000" s="589"/>
      <c r="M1000" s="589"/>
      <c r="O1000" s="589"/>
      <c r="P1000" s="589"/>
      <c r="Q1000" s="589"/>
      <c r="R1000" s="589"/>
    </row>
    <row r="1001" customHeight="1" spans="7:18">
      <c r="G1001" s="589"/>
      <c r="H1001" s="589"/>
      <c r="I1001" s="589"/>
      <c r="J1001" s="589"/>
      <c r="K1001" s="589"/>
      <c r="L1001" s="589"/>
      <c r="M1001" s="589"/>
      <c r="O1001" s="589"/>
      <c r="P1001" s="589"/>
      <c r="Q1001" s="589"/>
      <c r="R1001" s="589"/>
    </row>
    <row r="1002" customHeight="1" spans="7:18">
      <c r="G1002" s="589"/>
      <c r="H1002" s="589"/>
      <c r="I1002" s="589"/>
      <c r="J1002" s="589"/>
      <c r="K1002" s="589"/>
      <c r="L1002" s="589"/>
      <c r="M1002" s="589"/>
      <c r="O1002" s="589"/>
      <c r="P1002" s="589"/>
      <c r="Q1002" s="589"/>
      <c r="R1002" s="589"/>
    </row>
    <row r="1003" customHeight="1" spans="7:18">
      <c r="G1003" s="589"/>
      <c r="H1003" s="589"/>
      <c r="I1003" s="589"/>
      <c r="J1003" s="589"/>
      <c r="K1003" s="589"/>
      <c r="L1003" s="589"/>
      <c r="M1003" s="589"/>
      <c r="O1003" s="589"/>
      <c r="P1003" s="589"/>
      <c r="Q1003" s="589"/>
      <c r="R1003" s="589"/>
    </row>
    <row r="1004" customHeight="1" spans="7:18">
      <c r="G1004" s="589"/>
      <c r="H1004" s="589"/>
      <c r="I1004" s="589"/>
      <c r="J1004" s="589"/>
      <c r="K1004" s="589"/>
      <c r="L1004" s="589"/>
      <c r="M1004" s="589"/>
      <c r="O1004" s="589"/>
      <c r="P1004" s="589"/>
      <c r="Q1004" s="589"/>
      <c r="R1004" s="589"/>
    </row>
    <row r="1005" customHeight="1" spans="7:18">
      <c r="G1005" s="589"/>
      <c r="H1005" s="589"/>
      <c r="I1005" s="589"/>
      <c r="J1005" s="589"/>
      <c r="K1005" s="589"/>
      <c r="L1005" s="589"/>
      <c r="M1005" s="589"/>
      <c r="O1005" s="589"/>
      <c r="P1005" s="589"/>
      <c r="Q1005" s="589"/>
      <c r="R1005" s="589"/>
    </row>
    <row r="1006" customHeight="1" spans="7:18">
      <c r="G1006" s="589"/>
      <c r="H1006" s="589"/>
      <c r="I1006" s="589"/>
      <c r="J1006" s="589"/>
      <c r="K1006" s="589"/>
      <c r="L1006" s="589"/>
      <c r="M1006" s="589"/>
      <c r="O1006" s="589"/>
      <c r="P1006" s="589"/>
      <c r="Q1006" s="589"/>
      <c r="R1006" s="589"/>
    </row>
    <row r="1007" customHeight="1" spans="7:18">
      <c r="G1007" s="589"/>
      <c r="H1007" s="589"/>
      <c r="I1007" s="589"/>
      <c r="J1007" s="589"/>
      <c r="K1007" s="589"/>
      <c r="L1007" s="589"/>
      <c r="M1007" s="589"/>
      <c r="O1007" s="589"/>
      <c r="P1007" s="589"/>
      <c r="Q1007" s="589"/>
      <c r="R1007" s="589"/>
    </row>
    <row r="1008" customHeight="1" spans="7:18">
      <c r="G1008" s="589"/>
      <c r="H1008" s="589"/>
      <c r="I1008" s="589"/>
      <c r="J1008" s="589"/>
      <c r="K1008" s="589"/>
      <c r="L1008" s="589"/>
      <c r="M1008" s="589"/>
      <c r="O1008" s="589"/>
      <c r="P1008" s="589"/>
      <c r="Q1008" s="589"/>
      <c r="R1008" s="589"/>
    </row>
    <row r="1009" customHeight="1" spans="7:18">
      <c r="G1009" s="589"/>
      <c r="H1009" s="589"/>
      <c r="I1009" s="589"/>
      <c r="J1009" s="589"/>
      <c r="K1009" s="589"/>
      <c r="L1009" s="589"/>
      <c r="M1009" s="589"/>
      <c r="O1009" s="589"/>
      <c r="P1009" s="589"/>
      <c r="Q1009" s="589"/>
      <c r="R1009" s="589"/>
    </row>
    <row r="1010" customHeight="1" spans="7:18">
      <c r="G1010" s="589"/>
      <c r="H1010" s="589"/>
      <c r="I1010" s="589"/>
      <c r="J1010" s="589"/>
      <c r="K1010" s="589"/>
      <c r="L1010" s="589"/>
      <c r="M1010" s="589"/>
      <c r="O1010" s="589"/>
      <c r="P1010" s="589"/>
      <c r="Q1010" s="589"/>
      <c r="R1010" s="589"/>
    </row>
    <row r="1011" customHeight="1" spans="7:18">
      <c r="G1011" s="589"/>
      <c r="H1011" s="589"/>
      <c r="I1011" s="589"/>
      <c r="J1011" s="589"/>
      <c r="K1011" s="589"/>
      <c r="L1011" s="589"/>
      <c r="M1011" s="589"/>
      <c r="O1011" s="589"/>
      <c r="P1011" s="589"/>
      <c r="Q1011" s="589"/>
      <c r="R1011" s="589"/>
    </row>
    <row r="1012" customHeight="1" spans="7:18">
      <c r="G1012" s="589"/>
      <c r="H1012" s="589"/>
      <c r="I1012" s="589"/>
      <c r="J1012" s="589"/>
      <c r="K1012" s="589"/>
      <c r="L1012" s="589"/>
      <c r="M1012" s="589"/>
      <c r="O1012" s="589"/>
      <c r="P1012" s="589"/>
      <c r="Q1012" s="589"/>
      <c r="R1012" s="589"/>
    </row>
    <row r="1013" customHeight="1" spans="7:18">
      <c r="G1013" s="589"/>
      <c r="H1013" s="589"/>
      <c r="I1013" s="589"/>
      <c r="J1013" s="589"/>
      <c r="K1013" s="589"/>
      <c r="L1013" s="589"/>
      <c r="M1013" s="589"/>
      <c r="O1013" s="589"/>
      <c r="P1013" s="589"/>
      <c r="Q1013" s="589"/>
      <c r="R1013" s="589"/>
    </row>
    <row r="1014" customHeight="1" spans="7:18">
      <c r="G1014" s="589"/>
      <c r="H1014" s="589"/>
      <c r="I1014" s="589"/>
      <c r="J1014" s="589"/>
      <c r="K1014" s="589"/>
      <c r="L1014" s="589"/>
      <c r="M1014" s="589"/>
      <c r="O1014" s="589"/>
      <c r="P1014" s="589"/>
      <c r="Q1014" s="589"/>
      <c r="R1014" s="589"/>
    </row>
    <row r="1015" customHeight="1" spans="7:18">
      <c r="G1015" s="589"/>
      <c r="H1015" s="589"/>
      <c r="I1015" s="589"/>
      <c r="J1015" s="589"/>
      <c r="K1015" s="589"/>
      <c r="L1015" s="589"/>
      <c r="M1015" s="589"/>
      <c r="O1015" s="589"/>
      <c r="P1015" s="589"/>
      <c r="Q1015" s="589"/>
      <c r="R1015" s="589"/>
    </row>
    <row r="1016" customHeight="1" spans="7:18">
      <c r="G1016" s="589"/>
      <c r="H1016" s="589"/>
      <c r="I1016" s="589"/>
      <c r="J1016" s="589"/>
      <c r="K1016" s="589"/>
      <c r="L1016" s="589"/>
      <c r="M1016" s="589"/>
      <c r="O1016" s="589"/>
      <c r="P1016" s="589"/>
      <c r="Q1016" s="589"/>
      <c r="R1016" s="589"/>
    </row>
    <row r="1017" customHeight="1" spans="7:18">
      <c r="G1017" s="589"/>
      <c r="H1017" s="589"/>
      <c r="I1017" s="589"/>
      <c r="J1017" s="589"/>
      <c r="K1017" s="589"/>
      <c r="L1017" s="589"/>
      <c r="M1017" s="589"/>
      <c r="O1017" s="589"/>
      <c r="P1017" s="589"/>
      <c r="Q1017" s="589"/>
      <c r="R1017" s="589"/>
    </row>
    <row r="1018" customHeight="1" spans="7:18">
      <c r="G1018" s="589"/>
      <c r="H1018" s="589"/>
      <c r="I1018" s="589"/>
      <c r="J1018" s="589"/>
      <c r="K1018" s="589"/>
      <c r="L1018" s="589"/>
      <c r="M1018" s="589"/>
      <c r="O1018" s="589"/>
      <c r="P1018" s="589"/>
      <c r="Q1018" s="589"/>
      <c r="R1018" s="589"/>
    </row>
    <row r="1019" customHeight="1" spans="7:18">
      <c r="G1019" s="589"/>
      <c r="H1019" s="589"/>
      <c r="I1019" s="589"/>
      <c r="J1019" s="589"/>
      <c r="K1019" s="589"/>
      <c r="L1019" s="589"/>
      <c r="M1019" s="589"/>
      <c r="O1019" s="589"/>
      <c r="P1019" s="589"/>
      <c r="Q1019" s="589"/>
      <c r="R1019" s="589"/>
    </row>
    <row r="1020" customHeight="1" spans="7:18">
      <c r="G1020" s="589"/>
      <c r="H1020" s="589"/>
      <c r="I1020" s="589"/>
      <c r="J1020" s="589"/>
      <c r="K1020" s="589"/>
      <c r="L1020" s="589"/>
      <c r="M1020" s="589"/>
      <c r="O1020" s="589"/>
      <c r="P1020" s="589"/>
      <c r="Q1020" s="589"/>
      <c r="R1020" s="589"/>
    </row>
    <row r="1021" customHeight="1" spans="7:18">
      <c r="G1021" s="589"/>
      <c r="H1021" s="589"/>
      <c r="I1021" s="589"/>
      <c r="J1021" s="589"/>
      <c r="K1021" s="589"/>
      <c r="L1021" s="589"/>
      <c r="M1021" s="589"/>
      <c r="O1021" s="589"/>
      <c r="P1021" s="589"/>
      <c r="Q1021" s="589"/>
      <c r="R1021" s="589"/>
    </row>
    <row r="1022" customHeight="1" spans="7:18">
      <c r="G1022" s="589"/>
      <c r="H1022" s="589"/>
      <c r="I1022" s="589"/>
      <c r="J1022" s="589"/>
      <c r="K1022" s="589"/>
      <c r="L1022" s="589"/>
      <c r="M1022" s="589"/>
      <c r="O1022" s="589"/>
      <c r="P1022" s="589"/>
      <c r="Q1022" s="589"/>
      <c r="R1022" s="589"/>
    </row>
    <row r="1023" customHeight="1" spans="7:18">
      <c r="G1023" s="589"/>
      <c r="H1023" s="589"/>
      <c r="I1023" s="589"/>
      <c r="J1023" s="589"/>
      <c r="K1023" s="589"/>
      <c r="L1023" s="589"/>
      <c r="M1023" s="589"/>
      <c r="O1023" s="589"/>
      <c r="P1023" s="589"/>
      <c r="Q1023" s="589"/>
      <c r="R1023" s="589"/>
    </row>
    <row r="1024" customHeight="1" spans="7:18">
      <c r="G1024" s="589"/>
      <c r="H1024" s="589"/>
      <c r="I1024" s="589"/>
      <c r="J1024" s="589"/>
      <c r="K1024" s="589"/>
      <c r="L1024" s="589"/>
      <c r="M1024" s="589"/>
      <c r="O1024" s="589"/>
      <c r="P1024" s="589"/>
      <c r="Q1024" s="589"/>
      <c r="R1024" s="589"/>
    </row>
    <row r="1025" customHeight="1" spans="7:18">
      <c r="G1025" s="589"/>
      <c r="H1025" s="589"/>
      <c r="I1025" s="589"/>
      <c r="J1025" s="589"/>
      <c r="K1025" s="589"/>
      <c r="L1025" s="589"/>
      <c r="M1025" s="589"/>
      <c r="O1025" s="589"/>
      <c r="P1025" s="589"/>
      <c r="Q1025" s="589"/>
      <c r="R1025" s="589"/>
    </row>
    <row r="1026" customHeight="1" spans="7:18">
      <c r="G1026" s="589"/>
      <c r="H1026" s="589"/>
      <c r="I1026" s="589"/>
      <c r="J1026" s="589"/>
      <c r="K1026" s="589"/>
      <c r="L1026" s="589"/>
      <c r="M1026" s="589"/>
      <c r="O1026" s="589"/>
      <c r="P1026" s="589"/>
      <c r="Q1026" s="589"/>
      <c r="R1026" s="589"/>
    </row>
    <row r="1027" customHeight="1" spans="7:18">
      <c r="G1027" s="589"/>
      <c r="H1027" s="589"/>
      <c r="I1027" s="589"/>
      <c r="J1027" s="589"/>
      <c r="K1027" s="589"/>
      <c r="L1027" s="589"/>
      <c r="M1027" s="589"/>
      <c r="O1027" s="589"/>
      <c r="P1027" s="589"/>
      <c r="Q1027" s="589"/>
      <c r="R1027" s="589"/>
    </row>
    <row r="1028" customHeight="1" spans="7:18">
      <c r="G1028" s="589"/>
      <c r="H1028" s="589"/>
      <c r="I1028" s="589"/>
      <c r="J1028" s="589"/>
      <c r="K1028" s="589"/>
      <c r="L1028" s="589"/>
      <c r="M1028" s="589"/>
      <c r="O1028" s="589"/>
      <c r="P1028" s="589"/>
      <c r="Q1028" s="589"/>
      <c r="R1028" s="589"/>
    </row>
    <row r="1029" customHeight="1" spans="7:18">
      <c r="G1029" s="589"/>
      <c r="H1029" s="589"/>
      <c r="I1029" s="589"/>
      <c r="J1029" s="589"/>
      <c r="K1029" s="589"/>
      <c r="L1029" s="589"/>
      <c r="M1029" s="589"/>
      <c r="O1029" s="589"/>
      <c r="P1029" s="589"/>
      <c r="Q1029" s="589"/>
      <c r="R1029" s="589"/>
    </row>
    <row r="1030" customHeight="1" spans="7:18">
      <c r="G1030" s="589"/>
      <c r="H1030" s="589"/>
      <c r="I1030" s="589"/>
      <c r="J1030" s="589"/>
      <c r="K1030" s="589"/>
      <c r="L1030" s="589"/>
      <c r="M1030" s="589"/>
      <c r="O1030" s="589"/>
      <c r="P1030" s="589"/>
      <c r="Q1030" s="589"/>
      <c r="R1030" s="589"/>
    </row>
    <row r="1031" customHeight="1" spans="7:18">
      <c r="G1031" s="589"/>
      <c r="H1031" s="589"/>
      <c r="I1031" s="589"/>
      <c r="J1031" s="589"/>
      <c r="K1031" s="589"/>
      <c r="L1031" s="589"/>
      <c r="M1031" s="589"/>
      <c r="O1031" s="589"/>
      <c r="P1031" s="589"/>
      <c r="Q1031" s="589"/>
      <c r="R1031" s="589"/>
    </row>
    <row r="1032" customHeight="1" spans="7:18">
      <c r="G1032" s="589"/>
      <c r="H1032" s="589"/>
      <c r="I1032" s="589"/>
      <c r="J1032" s="589"/>
      <c r="K1032" s="589"/>
      <c r="L1032" s="589"/>
      <c r="M1032" s="589"/>
      <c r="O1032" s="589"/>
      <c r="P1032" s="589"/>
      <c r="Q1032" s="589"/>
      <c r="R1032" s="589"/>
    </row>
    <row r="1033" customHeight="1" spans="7:18">
      <c r="G1033" s="589"/>
      <c r="H1033" s="589"/>
      <c r="I1033" s="589"/>
      <c r="J1033" s="589"/>
      <c r="K1033" s="589"/>
      <c r="L1033" s="589"/>
      <c r="M1033" s="589"/>
      <c r="O1033" s="589"/>
      <c r="P1033" s="589"/>
      <c r="Q1033" s="589"/>
      <c r="R1033" s="589"/>
    </row>
    <row r="1034" customHeight="1" spans="7:18">
      <c r="G1034" s="589"/>
      <c r="H1034" s="589"/>
      <c r="I1034" s="589"/>
      <c r="J1034" s="589"/>
      <c r="K1034" s="589"/>
      <c r="L1034" s="589"/>
      <c r="M1034" s="589"/>
      <c r="O1034" s="589"/>
      <c r="P1034" s="589"/>
      <c r="Q1034" s="589"/>
      <c r="R1034" s="589"/>
    </row>
    <row r="1035" customHeight="1" spans="7:18">
      <c r="G1035" s="589"/>
      <c r="H1035" s="589"/>
      <c r="I1035" s="589"/>
      <c r="J1035" s="589"/>
      <c r="K1035" s="589"/>
      <c r="L1035" s="589"/>
      <c r="M1035" s="589"/>
      <c r="O1035" s="589"/>
      <c r="P1035" s="589"/>
      <c r="Q1035" s="589"/>
      <c r="R1035" s="589"/>
    </row>
    <row r="1036" customHeight="1" spans="7:18">
      <c r="G1036" s="589"/>
      <c r="H1036" s="589"/>
      <c r="I1036" s="589"/>
      <c r="J1036" s="589"/>
      <c r="K1036" s="589"/>
      <c r="L1036" s="589"/>
      <c r="M1036" s="589"/>
      <c r="O1036" s="589"/>
      <c r="P1036" s="589"/>
      <c r="Q1036" s="589"/>
      <c r="R1036" s="589"/>
    </row>
    <row r="1037" customHeight="1" spans="7:18">
      <c r="G1037" s="589"/>
      <c r="H1037" s="589"/>
      <c r="I1037" s="589"/>
      <c r="J1037" s="589"/>
      <c r="K1037" s="589"/>
      <c r="L1037" s="589"/>
      <c r="M1037" s="589"/>
      <c r="O1037" s="589"/>
      <c r="P1037" s="589"/>
      <c r="Q1037" s="589"/>
      <c r="R1037" s="589"/>
    </row>
    <row r="1038" customHeight="1" spans="7:18">
      <c r="G1038" s="589"/>
      <c r="H1038" s="589"/>
      <c r="I1038" s="589"/>
      <c r="J1038" s="589"/>
      <c r="K1038" s="589"/>
      <c r="L1038" s="589"/>
      <c r="M1038" s="589"/>
      <c r="O1038" s="589"/>
      <c r="P1038" s="589"/>
      <c r="Q1038" s="589"/>
      <c r="R1038" s="589"/>
    </row>
    <row r="1039" customHeight="1" spans="7:18">
      <c r="G1039" s="589"/>
      <c r="H1039" s="589"/>
      <c r="I1039" s="589"/>
      <c r="J1039" s="589"/>
      <c r="K1039" s="589"/>
      <c r="L1039" s="589"/>
      <c r="M1039" s="589"/>
      <c r="O1039" s="589"/>
      <c r="P1039" s="589"/>
      <c r="Q1039" s="589"/>
      <c r="R1039" s="589"/>
    </row>
    <row r="1040" customHeight="1" spans="7:18">
      <c r="G1040" s="589"/>
      <c r="H1040" s="589"/>
      <c r="I1040" s="589"/>
      <c r="J1040" s="589"/>
      <c r="K1040" s="589"/>
      <c r="L1040" s="589"/>
      <c r="M1040" s="589"/>
      <c r="O1040" s="589"/>
      <c r="P1040" s="589"/>
      <c r="Q1040" s="589"/>
      <c r="R1040" s="589"/>
    </row>
    <row r="1041" customHeight="1" spans="7:18">
      <c r="G1041" s="589"/>
      <c r="H1041" s="589"/>
      <c r="I1041" s="589"/>
      <c r="J1041" s="589"/>
      <c r="K1041" s="589"/>
      <c r="L1041" s="589"/>
      <c r="M1041" s="589"/>
      <c r="O1041" s="589"/>
      <c r="P1041" s="589"/>
      <c r="Q1041" s="589"/>
      <c r="R1041" s="589"/>
    </row>
    <row r="1042" customHeight="1" spans="7:18">
      <c r="G1042" s="589"/>
      <c r="H1042" s="589"/>
      <c r="I1042" s="589"/>
      <c r="J1042" s="589"/>
      <c r="K1042" s="589"/>
      <c r="L1042" s="589"/>
      <c r="M1042" s="589"/>
      <c r="O1042" s="589"/>
      <c r="P1042" s="589"/>
      <c r="Q1042" s="589"/>
      <c r="R1042" s="589"/>
    </row>
    <row r="1043" customHeight="1" spans="7:18">
      <c r="G1043" s="589"/>
      <c r="H1043" s="589"/>
      <c r="I1043" s="589"/>
      <c r="J1043" s="589"/>
      <c r="K1043" s="589"/>
      <c r="L1043" s="589"/>
      <c r="M1043" s="589"/>
      <c r="O1043" s="589"/>
      <c r="P1043" s="589"/>
      <c r="Q1043" s="589"/>
      <c r="R1043" s="589"/>
    </row>
    <row r="1044" customHeight="1" spans="7:18">
      <c r="G1044" s="589"/>
      <c r="H1044" s="589"/>
      <c r="I1044" s="589"/>
      <c r="J1044" s="589"/>
      <c r="K1044" s="589"/>
      <c r="L1044" s="589"/>
      <c r="M1044" s="589"/>
      <c r="O1044" s="589"/>
      <c r="P1044" s="589"/>
      <c r="Q1044" s="589"/>
      <c r="R1044" s="589"/>
    </row>
    <row r="1045" customHeight="1" spans="7:18">
      <c r="G1045" s="589"/>
      <c r="H1045" s="589"/>
      <c r="I1045" s="589"/>
      <c r="J1045" s="589"/>
      <c r="K1045" s="589"/>
      <c r="L1045" s="589"/>
      <c r="M1045" s="589"/>
      <c r="O1045" s="589"/>
      <c r="P1045" s="589"/>
      <c r="Q1045" s="589"/>
      <c r="R1045" s="589"/>
    </row>
    <row r="1046" customHeight="1" spans="7:18">
      <c r="G1046" s="589"/>
      <c r="H1046" s="589"/>
      <c r="I1046" s="589"/>
      <c r="J1046" s="589"/>
      <c r="K1046" s="589"/>
      <c r="L1046" s="589"/>
      <c r="M1046" s="589"/>
      <c r="O1046" s="589"/>
      <c r="P1046" s="589"/>
      <c r="Q1046" s="589"/>
      <c r="R1046" s="589"/>
    </row>
    <row r="1047" customHeight="1" spans="7:18">
      <c r="G1047" s="589"/>
      <c r="H1047" s="589"/>
      <c r="I1047" s="589"/>
      <c r="J1047" s="589"/>
      <c r="K1047" s="589"/>
      <c r="L1047" s="589"/>
      <c r="M1047" s="589"/>
      <c r="O1047" s="589"/>
      <c r="P1047" s="589"/>
      <c r="Q1047" s="589"/>
      <c r="R1047" s="589"/>
    </row>
    <row r="1048" customHeight="1" spans="7:18">
      <c r="G1048" s="589"/>
      <c r="H1048" s="589"/>
      <c r="I1048" s="589"/>
      <c r="J1048" s="589"/>
      <c r="K1048" s="589"/>
      <c r="L1048" s="589"/>
      <c r="M1048" s="589"/>
      <c r="O1048" s="589"/>
      <c r="P1048" s="589"/>
      <c r="Q1048" s="589"/>
      <c r="R1048" s="589"/>
    </row>
    <row r="1049" customHeight="1" spans="7:18">
      <c r="G1049" s="589"/>
      <c r="H1049" s="589"/>
      <c r="I1049" s="589"/>
      <c r="J1049" s="589"/>
      <c r="K1049" s="589"/>
      <c r="L1049" s="589"/>
      <c r="M1049" s="589"/>
      <c r="O1049" s="589"/>
      <c r="P1049" s="589"/>
      <c r="Q1049" s="589"/>
      <c r="R1049" s="589"/>
    </row>
    <row r="1050" customHeight="1" spans="7:18">
      <c r="G1050" s="589"/>
      <c r="H1050" s="589"/>
      <c r="I1050" s="589"/>
      <c r="J1050" s="589"/>
      <c r="K1050" s="589"/>
      <c r="L1050" s="589"/>
      <c r="M1050" s="589"/>
      <c r="O1050" s="589"/>
      <c r="P1050" s="589"/>
      <c r="Q1050" s="589"/>
      <c r="R1050" s="589"/>
    </row>
    <row r="1051" customHeight="1" spans="7:18">
      <c r="G1051" s="589"/>
      <c r="H1051" s="589"/>
      <c r="I1051" s="589"/>
      <c r="J1051" s="589"/>
      <c r="K1051" s="589"/>
      <c r="L1051" s="589"/>
      <c r="M1051" s="589"/>
      <c r="O1051" s="589"/>
      <c r="P1051" s="589"/>
      <c r="Q1051" s="589"/>
      <c r="R1051" s="589"/>
    </row>
    <row r="1052" customHeight="1" spans="7:18">
      <c r="G1052" s="589"/>
      <c r="H1052" s="589"/>
      <c r="I1052" s="589"/>
      <c r="J1052" s="589"/>
      <c r="K1052" s="589"/>
      <c r="L1052" s="589"/>
      <c r="M1052" s="589"/>
      <c r="O1052" s="589"/>
      <c r="P1052" s="589"/>
      <c r="Q1052" s="589"/>
      <c r="R1052" s="589"/>
    </row>
    <row r="1053" customHeight="1" spans="7:18">
      <c r="G1053" s="589"/>
      <c r="H1053" s="589"/>
      <c r="I1053" s="589"/>
      <c r="J1053" s="589"/>
      <c r="K1053" s="589"/>
      <c r="L1053" s="589"/>
      <c r="M1053" s="589"/>
      <c r="O1053" s="589"/>
      <c r="P1053" s="589"/>
      <c r="Q1053" s="589"/>
      <c r="R1053" s="589"/>
    </row>
    <row r="1054" customHeight="1" spans="7:18">
      <c r="G1054" s="589"/>
      <c r="H1054" s="589"/>
      <c r="I1054" s="589"/>
      <c r="J1054" s="589"/>
      <c r="K1054" s="589"/>
      <c r="L1054" s="589"/>
      <c r="M1054" s="589"/>
      <c r="O1054" s="589"/>
      <c r="P1054" s="589"/>
      <c r="Q1054" s="589"/>
      <c r="R1054" s="589"/>
    </row>
    <row r="1055" customHeight="1" spans="7:18">
      <c r="G1055" s="589"/>
      <c r="H1055" s="589"/>
      <c r="I1055" s="589"/>
      <c r="J1055" s="589"/>
      <c r="K1055" s="589"/>
      <c r="L1055" s="589"/>
      <c r="M1055" s="589"/>
      <c r="O1055" s="589"/>
      <c r="P1055" s="589"/>
      <c r="Q1055" s="589"/>
      <c r="R1055" s="589"/>
    </row>
    <row r="1056" customHeight="1" spans="7:18">
      <c r="G1056" s="589"/>
      <c r="H1056" s="589"/>
      <c r="I1056" s="589"/>
      <c r="J1056" s="589"/>
      <c r="K1056" s="589"/>
      <c r="L1056" s="589"/>
      <c r="M1056" s="589"/>
      <c r="O1056" s="589"/>
      <c r="P1056" s="589"/>
      <c r="Q1056" s="589"/>
      <c r="R1056" s="589"/>
    </row>
    <row r="1057" customHeight="1" spans="7:18">
      <c r="G1057" s="589"/>
      <c r="H1057" s="589"/>
      <c r="I1057" s="589"/>
      <c r="J1057" s="589"/>
      <c r="K1057" s="589"/>
      <c r="L1057" s="589"/>
      <c r="M1057" s="589"/>
      <c r="O1057" s="589"/>
      <c r="P1057" s="589"/>
      <c r="Q1057" s="589"/>
      <c r="R1057" s="589"/>
    </row>
    <row r="1058" customHeight="1" spans="7:18">
      <c r="G1058" s="589"/>
      <c r="H1058" s="589"/>
      <c r="I1058" s="589"/>
      <c r="J1058" s="589"/>
      <c r="K1058" s="589"/>
      <c r="L1058" s="589"/>
      <c r="M1058" s="589"/>
      <c r="O1058" s="589"/>
      <c r="P1058" s="589"/>
      <c r="Q1058" s="589"/>
      <c r="R1058" s="589"/>
    </row>
    <row r="1059" customHeight="1" spans="7:18">
      <c r="G1059" s="589"/>
      <c r="H1059" s="589"/>
      <c r="I1059" s="589"/>
      <c r="J1059" s="589"/>
      <c r="K1059" s="589"/>
      <c r="L1059" s="589"/>
      <c r="M1059" s="589"/>
      <c r="O1059" s="589"/>
      <c r="P1059" s="589"/>
      <c r="Q1059" s="589"/>
      <c r="R1059" s="589"/>
    </row>
    <row r="1060" customHeight="1" spans="7:18">
      <c r="G1060" s="589"/>
      <c r="H1060" s="589"/>
      <c r="I1060" s="589"/>
      <c r="J1060" s="589"/>
      <c r="K1060" s="589"/>
      <c r="L1060" s="589"/>
      <c r="M1060" s="589"/>
      <c r="O1060" s="589"/>
      <c r="P1060" s="589"/>
      <c r="Q1060" s="589"/>
      <c r="R1060" s="589"/>
    </row>
    <row r="1061" customHeight="1" spans="7:18">
      <c r="G1061" s="589"/>
      <c r="H1061" s="589"/>
      <c r="I1061" s="589"/>
      <c r="J1061" s="589"/>
      <c r="K1061" s="589"/>
      <c r="L1061" s="589"/>
      <c r="M1061" s="589"/>
      <c r="O1061" s="589"/>
      <c r="P1061" s="589"/>
      <c r="Q1061" s="589"/>
      <c r="R1061" s="589"/>
    </row>
    <row r="1062" customHeight="1" spans="7:18">
      <c r="G1062" s="589"/>
      <c r="H1062" s="589"/>
      <c r="I1062" s="589"/>
      <c r="J1062" s="589"/>
      <c r="K1062" s="589"/>
      <c r="L1062" s="589"/>
      <c r="M1062" s="589"/>
      <c r="O1062" s="589"/>
      <c r="P1062" s="589"/>
      <c r="Q1062" s="589"/>
      <c r="R1062" s="589"/>
    </row>
    <row r="1063" customHeight="1" spans="7:18">
      <c r="G1063" s="589"/>
      <c r="H1063" s="589"/>
      <c r="I1063" s="589"/>
      <c r="J1063" s="589"/>
      <c r="K1063" s="589"/>
      <c r="L1063" s="589"/>
      <c r="M1063" s="589"/>
      <c r="O1063" s="589"/>
      <c r="P1063" s="589"/>
      <c r="Q1063" s="589"/>
      <c r="R1063" s="589"/>
    </row>
    <row r="1064" customHeight="1" spans="7:18">
      <c r="G1064" s="589"/>
      <c r="H1064" s="589"/>
      <c r="I1064" s="589"/>
      <c r="J1064" s="589"/>
      <c r="K1064" s="589"/>
      <c r="L1064" s="589"/>
      <c r="M1064" s="589"/>
      <c r="O1064" s="589"/>
      <c r="P1064" s="589"/>
      <c r="Q1064" s="589"/>
      <c r="R1064" s="589"/>
    </row>
    <row r="1065" customHeight="1" spans="7:18">
      <c r="G1065" s="589"/>
      <c r="H1065" s="589"/>
      <c r="I1065" s="589"/>
      <c r="J1065" s="589"/>
      <c r="K1065" s="589"/>
      <c r="L1065" s="589"/>
      <c r="M1065" s="589"/>
      <c r="O1065" s="589"/>
      <c r="P1065" s="589"/>
      <c r="Q1065" s="589"/>
      <c r="R1065" s="589"/>
    </row>
    <row r="1066" customHeight="1" spans="7:18">
      <c r="G1066" s="589"/>
      <c r="H1066" s="589"/>
      <c r="I1066" s="589"/>
      <c r="J1066" s="589"/>
      <c r="K1066" s="589"/>
      <c r="L1066" s="589"/>
      <c r="M1066" s="589"/>
      <c r="O1066" s="589"/>
      <c r="P1066" s="589"/>
      <c r="Q1066" s="589"/>
      <c r="R1066" s="589"/>
    </row>
    <row r="1067" customHeight="1" spans="7:18">
      <c r="G1067" s="589"/>
      <c r="H1067" s="589"/>
      <c r="I1067" s="589"/>
      <c r="J1067" s="589"/>
      <c r="K1067" s="589"/>
      <c r="L1067" s="589"/>
      <c r="M1067" s="589"/>
      <c r="O1067" s="589"/>
      <c r="P1067" s="589"/>
      <c r="Q1067" s="589"/>
      <c r="R1067" s="589"/>
    </row>
    <row r="1068" customHeight="1" spans="7:18">
      <c r="G1068" s="589"/>
      <c r="H1068" s="589"/>
      <c r="I1068" s="589"/>
      <c r="J1068" s="589"/>
      <c r="K1068" s="589"/>
      <c r="L1068" s="589"/>
      <c r="M1068" s="589"/>
      <c r="O1068" s="589"/>
      <c r="P1068" s="589"/>
      <c r="Q1068" s="589"/>
      <c r="R1068" s="589"/>
    </row>
    <row r="1069" customHeight="1" spans="7:18">
      <c r="G1069" s="589"/>
      <c r="H1069" s="589"/>
      <c r="I1069" s="589"/>
      <c r="J1069" s="589"/>
      <c r="K1069" s="589"/>
      <c r="L1069" s="589"/>
      <c r="M1069" s="589"/>
      <c r="O1069" s="589"/>
      <c r="P1069" s="589"/>
      <c r="Q1069" s="589"/>
      <c r="R1069" s="589"/>
    </row>
    <row r="1070" customHeight="1" spans="7:18">
      <c r="G1070" s="589"/>
      <c r="H1070" s="589"/>
      <c r="I1070" s="589"/>
      <c r="J1070" s="589"/>
      <c r="K1070" s="589"/>
      <c r="L1070" s="589"/>
      <c r="M1070" s="589"/>
      <c r="O1070" s="589"/>
      <c r="P1070" s="589"/>
      <c r="Q1070" s="589"/>
      <c r="R1070" s="589"/>
    </row>
    <row r="1071" customHeight="1" spans="7:18">
      <c r="G1071" s="589"/>
      <c r="H1071" s="589"/>
      <c r="I1071" s="589"/>
      <c r="J1071" s="589"/>
      <c r="K1071" s="589"/>
      <c r="L1071" s="589"/>
      <c r="M1071" s="589"/>
      <c r="O1071" s="589"/>
      <c r="P1071" s="589"/>
      <c r="Q1071" s="589"/>
      <c r="R1071" s="589"/>
    </row>
    <row r="1072" customHeight="1" spans="7:18">
      <c r="G1072" s="589"/>
      <c r="H1072" s="589"/>
      <c r="I1072" s="589"/>
      <c r="J1072" s="589"/>
      <c r="K1072" s="589"/>
      <c r="L1072" s="589"/>
      <c r="M1072" s="589"/>
      <c r="O1072" s="589"/>
      <c r="P1072" s="589"/>
      <c r="Q1072" s="589"/>
      <c r="R1072" s="589"/>
    </row>
    <row r="1073" customHeight="1" spans="7:18">
      <c r="G1073" s="589"/>
      <c r="H1073" s="589"/>
      <c r="I1073" s="589"/>
      <c r="J1073" s="589"/>
      <c r="K1073" s="589"/>
      <c r="L1073" s="589"/>
      <c r="M1073" s="589"/>
      <c r="O1073" s="589"/>
      <c r="P1073" s="589"/>
      <c r="Q1073" s="589"/>
      <c r="R1073" s="589"/>
    </row>
    <row r="1074" customHeight="1" spans="7:18">
      <c r="G1074" s="589"/>
      <c r="H1074" s="589"/>
      <c r="I1074" s="589"/>
      <c r="J1074" s="589"/>
      <c r="K1074" s="589"/>
      <c r="L1074" s="589"/>
      <c r="M1074" s="589"/>
      <c r="O1074" s="589"/>
      <c r="P1074" s="589"/>
      <c r="Q1074" s="589"/>
      <c r="R1074" s="589"/>
    </row>
    <row r="1075" customHeight="1" spans="7:18">
      <c r="G1075" s="589"/>
      <c r="H1075" s="589"/>
      <c r="I1075" s="589"/>
      <c r="J1075" s="589"/>
      <c r="K1075" s="589"/>
      <c r="L1075" s="589"/>
      <c r="M1075" s="589"/>
      <c r="O1075" s="589"/>
      <c r="P1075" s="589"/>
      <c r="Q1075" s="589"/>
      <c r="R1075" s="589"/>
    </row>
    <row r="1076" customHeight="1" spans="7:18">
      <c r="G1076" s="589"/>
      <c r="H1076" s="589"/>
      <c r="I1076" s="589"/>
      <c r="J1076" s="589"/>
      <c r="K1076" s="589"/>
      <c r="L1076" s="589"/>
      <c r="M1076" s="589"/>
      <c r="O1076" s="589"/>
      <c r="P1076" s="589"/>
      <c r="Q1076" s="589"/>
      <c r="R1076" s="589"/>
    </row>
    <row r="1077" customHeight="1" spans="7:18">
      <c r="G1077" s="589"/>
      <c r="H1077" s="589"/>
      <c r="I1077" s="589"/>
      <c r="J1077" s="589"/>
      <c r="K1077" s="589"/>
      <c r="L1077" s="589"/>
      <c r="M1077" s="589"/>
      <c r="O1077" s="589"/>
      <c r="P1077" s="589"/>
      <c r="Q1077" s="589"/>
      <c r="R1077" s="589"/>
    </row>
    <row r="1078" customHeight="1" spans="7:18">
      <c r="G1078" s="589"/>
      <c r="H1078" s="589"/>
      <c r="I1078" s="589"/>
      <c r="J1078" s="589"/>
      <c r="K1078" s="589"/>
      <c r="L1078" s="589"/>
      <c r="M1078" s="589"/>
      <c r="O1078" s="589"/>
      <c r="P1078" s="589"/>
      <c r="Q1078" s="589"/>
      <c r="R1078" s="589"/>
    </row>
    <row r="1079" customHeight="1" spans="7:18">
      <c r="G1079" s="589"/>
      <c r="H1079" s="589"/>
      <c r="I1079" s="589"/>
      <c r="J1079" s="589"/>
      <c r="K1079" s="589"/>
      <c r="L1079" s="589"/>
      <c r="M1079" s="589"/>
      <c r="O1079" s="589"/>
      <c r="P1079" s="589"/>
      <c r="Q1079" s="589"/>
      <c r="R1079" s="589"/>
    </row>
    <row r="1080" customHeight="1" spans="7:18">
      <c r="G1080" s="589"/>
      <c r="H1080" s="589"/>
      <c r="I1080" s="589"/>
      <c r="J1080" s="589"/>
      <c r="K1080" s="589"/>
      <c r="L1080" s="589"/>
      <c r="M1080" s="589"/>
      <c r="O1080" s="589"/>
      <c r="P1080" s="589"/>
      <c r="Q1080" s="589"/>
      <c r="R1080" s="589"/>
    </row>
    <row r="1081" customHeight="1" spans="7:18">
      <c r="G1081" s="589"/>
      <c r="H1081" s="589"/>
      <c r="I1081" s="589"/>
      <c r="J1081" s="589"/>
      <c r="K1081" s="589"/>
      <c r="L1081" s="589"/>
      <c r="M1081" s="589"/>
      <c r="O1081" s="589"/>
      <c r="P1081" s="589"/>
      <c r="Q1081" s="589"/>
      <c r="R1081" s="589"/>
    </row>
    <row r="1082" customHeight="1" spans="7:18">
      <c r="G1082" s="589"/>
      <c r="H1082" s="589"/>
      <c r="I1082" s="589"/>
      <c r="J1082" s="589"/>
      <c r="K1082" s="589"/>
      <c r="L1082" s="589"/>
      <c r="M1082" s="589"/>
      <c r="O1082" s="589"/>
      <c r="P1082" s="589"/>
      <c r="Q1082" s="589"/>
      <c r="R1082" s="589"/>
    </row>
    <row r="1083" customHeight="1" spans="7:18">
      <c r="G1083" s="589"/>
      <c r="H1083" s="589"/>
      <c r="I1083" s="589"/>
      <c r="J1083" s="589"/>
      <c r="K1083" s="589"/>
      <c r="L1083" s="589"/>
      <c r="M1083" s="589"/>
      <c r="O1083" s="589"/>
      <c r="P1083" s="589"/>
      <c r="Q1083" s="589"/>
      <c r="R1083" s="589"/>
    </row>
    <row r="1084" customHeight="1" spans="7:18">
      <c r="G1084" s="589"/>
      <c r="H1084" s="589"/>
      <c r="I1084" s="589"/>
      <c r="J1084" s="589"/>
      <c r="K1084" s="589"/>
      <c r="L1084" s="589"/>
      <c r="M1084" s="589"/>
      <c r="O1084" s="589"/>
      <c r="P1084" s="589"/>
      <c r="Q1084" s="589"/>
      <c r="R1084" s="589"/>
    </row>
    <row r="1085" customHeight="1" spans="7:18">
      <c r="G1085" s="589"/>
      <c r="H1085" s="589"/>
      <c r="I1085" s="589"/>
      <c r="J1085" s="589"/>
      <c r="K1085" s="589"/>
      <c r="L1085" s="589"/>
      <c r="M1085" s="589"/>
      <c r="O1085" s="589"/>
      <c r="P1085" s="589"/>
      <c r="Q1085" s="589"/>
      <c r="R1085" s="589"/>
    </row>
    <row r="1086" customHeight="1" spans="7:18">
      <c r="G1086" s="589"/>
      <c r="H1086" s="589"/>
      <c r="I1086" s="589"/>
      <c r="J1086" s="589"/>
      <c r="K1086" s="589"/>
      <c r="L1086" s="589"/>
      <c r="M1086" s="589"/>
      <c r="O1086" s="589"/>
      <c r="P1086" s="589"/>
      <c r="Q1086" s="589"/>
      <c r="R1086" s="589"/>
    </row>
    <row r="1087" customHeight="1" spans="7:18">
      <c r="G1087" s="589"/>
      <c r="H1087" s="589"/>
      <c r="I1087" s="589"/>
      <c r="J1087" s="589"/>
      <c r="K1087" s="589"/>
      <c r="L1087" s="589"/>
      <c r="M1087" s="589"/>
      <c r="O1087" s="589"/>
      <c r="P1087" s="589"/>
      <c r="Q1087" s="589"/>
      <c r="R1087" s="589"/>
    </row>
    <row r="1088" customHeight="1" spans="7:18">
      <c r="G1088" s="589"/>
      <c r="H1088" s="589"/>
      <c r="I1088" s="589"/>
      <c r="J1088" s="589"/>
      <c r="K1088" s="589"/>
      <c r="L1088" s="589"/>
      <c r="M1088" s="589"/>
      <c r="O1088" s="589"/>
      <c r="P1088" s="589"/>
      <c r="Q1088" s="589"/>
      <c r="R1088" s="589"/>
    </row>
    <row r="1089" customHeight="1" spans="7:18">
      <c r="G1089" s="589"/>
      <c r="H1089" s="589"/>
      <c r="I1089" s="589"/>
      <c r="J1089" s="589"/>
      <c r="K1089" s="589"/>
      <c r="L1089" s="589"/>
      <c r="M1089" s="589"/>
      <c r="O1089" s="589"/>
      <c r="P1089" s="589"/>
      <c r="Q1089" s="589"/>
      <c r="R1089" s="589"/>
    </row>
    <row r="1090" customHeight="1" spans="7:18">
      <c r="G1090" s="589"/>
      <c r="H1090" s="589"/>
      <c r="I1090" s="589"/>
      <c r="J1090" s="589"/>
      <c r="K1090" s="589"/>
      <c r="L1090" s="589"/>
      <c r="M1090" s="589"/>
      <c r="O1090" s="589"/>
      <c r="P1090" s="589"/>
      <c r="Q1090" s="589"/>
      <c r="R1090" s="589"/>
    </row>
    <row r="1091" customHeight="1" spans="7:18">
      <c r="G1091" s="589"/>
      <c r="H1091" s="589"/>
      <c r="I1091" s="589"/>
      <c r="J1091" s="589"/>
      <c r="K1091" s="589"/>
      <c r="L1091" s="589"/>
      <c r="M1091" s="589"/>
      <c r="O1091" s="589"/>
      <c r="P1091" s="589"/>
      <c r="Q1091" s="589"/>
      <c r="R1091" s="589"/>
    </row>
    <row r="1092" customHeight="1" spans="7:18">
      <c r="G1092" s="589"/>
      <c r="H1092" s="589"/>
      <c r="I1092" s="589"/>
      <c r="J1092" s="589"/>
      <c r="K1092" s="589"/>
      <c r="L1092" s="589"/>
      <c r="M1092" s="589"/>
      <c r="O1092" s="589"/>
      <c r="P1092" s="589"/>
      <c r="Q1092" s="589"/>
      <c r="R1092" s="589"/>
    </row>
    <row r="1093" customHeight="1" spans="7:18">
      <c r="G1093" s="589"/>
      <c r="H1093" s="589"/>
      <c r="I1093" s="589"/>
      <c r="J1093" s="589"/>
      <c r="K1093" s="589"/>
      <c r="L1093" s="589"/>
      <c r="M1093" s="589"/>
      <c r="O1093" s="589"/>
      <c r="P1093" s="589"/>
      <c r="Q1093" s="589"/>
      <c r="R1093" s="589"/>
    </row>
    <row r="1094" customHeight="1" spans="7:18">
      <c r="G1094" s="589"/>
      <c r="H1094" s="589"/>
      <c r="I1094" s="589"/>
      <c r="J1094" s="589"/>
      <c r="K1094" s="589"/>
      <c r="L1094" s="589"/>
      <c r="M1094" s="589"/>
      <c r="O1094" s="589"/>
      <c r="P1094" s="589"/>
      <c r="Q1094" s="589"/>
      <c r="R1094" s="589"/>
    </row>
    <row r="1095" customHeight="1" spans="7:18">
      <c r="G1095" s="589"/>
      <c r="H1095" s="589"/>
      <c r="I1095" s="589"/>
      <c r="J1095" s="589"/>
      <c r="K1095" s="589"/>
      <c r="L1095" s="589"/>
      <c r="M1095" s="589"/>
      <c r="O1095" s="589"/>
      <c r="P1095" s="589"/>
      <c r="Q1095" s="589"/>
      <c r="R1095" s="589"/>
    </row>
    <row r="1096" customHeight="1" spans="7:18">
      <c r="G1096" s="589"/>
      <c r="H1096" s="589"/>
      <c r="I1096" s="589"/>
      <c r="J1096" s="589"/>
      <c r="K1096" s="589"/>
      <c r="L1096" s="589"/>
      <c r="M1096" s="589"/>
      <c r="O1096" s="589"/>
      <c r="P1096" s="589"/>
      <c r="Q1096" s="589"/>
      <c r="R1096" s="589"/>
    </row>
    <row r="1097" customHeight="1" spans="7:18">
      <c r="G1097" s="589"/>
      <c r="H1097" s="589"/>
      <c r="I1097" s="589"/>
      <c r="J1097" s="589"/>
      <c r="K1097" s="589"/>
      <c r="L1097" s="589"/>
      <c r="M1097" s="589"/>
      <c r="O1097" s="589"/>
      <c r="P1097" s="589"/>
      <c r="Q1097" s="589"/>
      <c r="R1097" s="589"/>
    </row>
    <row r="1098" customHeight="1" spans="7:18">
      <c r="G1098" s="589"/>
      <c r="H1098" s="589"/>
      <c r="I1098" s="589"/>
      <c r="J1098" s="589"/>
      <c r="K1098" s="589"/>
      <c r="L1098" s="589"/>
      <c r="M1098" s="589"/>
      <c r="O1098" s="589"/>
      <c r="P1098" s="589"/>
      <c r="Q1098" s="589"/>
      <c r="R1098" s="589"/>
    </row>
    <row r="1099" customHeight="1" spans="7:18">
      <c r="G1099" s="589"/>
      <c r="H1099" s="589"/>
      <c r="I1099" s="589"/>
      <c r="J1099" s="589"/>
      <c r="K1099" s="589"/>
      <c r="L1099" s="589"/>
      <c r="M1099" s="589"/>
      <c r="O1099" s="589"/>
      <c r="P1099" s="589"/>
      <c r="Q1099" s="589"/>
      <c r="R1099" s="589"/>
    </row>
    <row r="1100" customHeight="1" spans="7:18">
      <c r="G1100" s="589"/>
      <c r="H1100" s="589"/>
      <c r="I1100" s="589"/>
      <c r="J1100" s="589"/>
      <c r="K1100" s="589"/>
      <c r="L1100" s="589"/>
      <c r="M1100" s="589"/>
      <c r="O1100" s="589"/>
      <c r="P1100" s="589"/>
      <c r="Q1100" s="589"/>
      <c r="R1100" s="589"/>
    </row>
    <row r="1101" customHeight="1" spans="7:18">
      <c r="G1101" s="589"/>
      <c r="H1101" s="589"/>
      <c r="I1101" s="589"/>
      <c r="J1101" s="589"/>
      <c r="K1101" s="589"/>
      <c r="L1101" s="589"/>
      <c r="M1101" s="589"/>
      <c r="O1101" s="589"/>
      <c r="P1101" s="589"/>
      <c r="Q1101" s="589"/>
      <c r="R1101" s="589"/>
    </row>
    <row r="1102" customHeight="1" spans="7:18">
      <c r="G1102" s="589"/>
      <c r="H1102" s="589"/>
      <c r="I1102" s="589"/>
      <c r="J1102" s="589"/>
      <c r="K1102" s="589"/>
      <c r="L1102" s="589"/>
      <c r="M1102" s="589"/>
      <c r="O1102" s="589"/>
      <c r="P1102" s="589"/>
      <c r="Q1102" s="589"/>
      <c r="R1102" s="589"/>
    </row>
    <row r="1103" customHeight="1" spans="7:18">
      <c r="G1103" s="589"/>
      <c r="H1103" s="589"/>
      <c r="I1103" s="589"/>
      <c r="J1103" s="589"/>
      <c r="K1103" s="589"/>
      <c r="L1103" s="589"/>
      <c r="M1103" s="589"/>
      <c r="O1103" s="589"/>
      <c r="P1103" s="589"/>
      <c r="Q1103" s="589"/>
      <c r="R1103" s="589"/>
    </row>
    <row r="1104" customHeight="1" spans="7:18">
      <c r="G1104" s="589"/>
      <c r="H1104" s="589"/>
      <c r="I1104" s="589"/>
      <c r="J1104" s="589"/>
      <c r="K1104" s="589"/>
      <c r="L1104" s="589"/>
      <c r="M1104" s="589"/>
      <c r="O1104" s="589"/>
      <c r="P1104" s="589"/>
      <c r="Q1104" s="589"/>
      <c r="R1104" s="589"/>
    </row>
    <row r="1105" customHeight="1" spans="7:18">
      <c r="G1105" s="589"/>
      <c r="H1105" s="589"/>
      <c r="I1105" s="589"/>
      <c r="J1105" s="589"/>
      <c r="K1105" s="589"/>
      <c r="L1105" s="589"/>
      <c r="M1105" s="589"/>
      <c r="O1105" s="589"/>
      <c r="P1105" s="589"/>
      <c r="Q1105" s="589"/>
      <c r="R1105" s="589"/>
    </row>
    <row r="1106" customHeight="1" spans="7:18">
      <c r="G1106" s="589"/>
      <c r="H1106" s="589"/>
      <c r="I1106" s="589"/>
      <c r="J1106" s="589"/>
      <c r="K1106" s="589"/>
      <c r="L1106" s="589"/>
      <c r="M1106" s="589"/>
      <c r="O1106" s="589"/>
      <c r="P1106" s="589"/>
      <c r="Q1106" s="589"/>
      <c r="R1106" s="589"/>
    </row>
    <row r="1107" customHeight="1" spans="7:18">
      <c r="G1107" s="589"/>
      <c r="H1107" s="589"/>
      <c r="I1107" s="589"/>
      <c r="J1107" s="589"/>
      <c r="K1107" s="589"/>
      <c r="L1107" s="589"/>
      <c r="M1107" s="589"/>
      <c r="O1107" s="589"/>
      <c r="P1107" s="589"/>
      <c r="Q1107" s="589"/>
      <c r="R1107" s="589"/>
    </row>
    <row r="1108" customHeight="1" spans="7:18">
      <c r="G1108" s="589"/>
      <c r="H1108" s="589"/>
      <c r="I1108" s="589"/>
      <c r="J1108" s="589"/>
      <c r="K1108" s="589"/>
      <c r="L1108" s="589"/>
      <c r="M1108" s="589"/>
      <c r="O1108" s="589"/>
      <c r="P1108" s="589"/>
      <c r="Q1108" s="589"/>
      <c r="R1108" s="589"/>
    </row>
    <row r="1109" customHeight="1" spans="7:18">
      <c r="G1109" s="589"/>
      <c r="H1109" s="589"/>
      <c r="I1109" s="589"/>
      <c r="J1109" s="589"/>
      <c r="K1109" s="589"/>
      <c r="L1109" s="589"/>
      <c r="M1109" s="589"/>
      <c r="O1109" s="589"/>
      <c r="P1109" s="589"/>
      <c r="Q1109" s="589"/>
      <c r="R1109" s="589"/>
    </row>
    <row r="1110" customHeight="1" spans="7:18">
      <c r="G1110" s="589"/>
      <c r="H1110" s="589"/>
      <c r="I1110" s="589"/>
      <c r="J1110" s="589"/>
      <c r="K1110" s="589"/>
      <c r="L1110" s="589"/>
      <c r="M1110" s="589"/>
      <c r="O1110" s="589"/>
      <c r="P1110" s="589"/>
      <c r="Q1110" s="589"/>
      <c r="R1110" s="589"/>
    </row>
    <row r="1111" customHeight="1" spans="7:18">
      <c r="G1111" s="589"/>
      <c r="H1111" s="589"/>
      <c r="I1111" s="589"/>
      <c r="J1111" s="589"/>
      <c r="K1111" s="589"/>
      <c r="L1111" s="589"/>
      <c r="M1111" s="589"/>
      <c r="O1111" s="589"/>
      <c r="P1111" s="589"/>
      <c r="Q1111" s="589"/>
      <c r="R1111" s="589"/>
    </row>
    <row r="1112" customHeight="1" spans="7:18">
      <c r="G1112" s="589"/>
      <c r="H1112" s="589"/>
      <c r="I1112" s="589"/>
      <c r="J1112" s="589"/>
      <c r="K1112" s="589"/>
      <c r="L1112" s="589"/>
      <c r="M1112" s="589"/>
      <c r="O1112" s="589"/>
      <c r="P1112" s="589"/>
      <c r="Q1112" s="589"/>
      <c r="R1112" s="589"/>
    </row>
    <row r="1113" customHeight="1" spans="7:18">
      <c r="G1113" s="589"/>
      <c r="H1113" s="589"/>
      <c r="I1113" s="589"/>
      <c r="J1113" s="589"/>
      <c r="K1113" s="589"/>
      <c r="L1113" s="589"/>
      <c r="M1113" s="589"/>
      <c r="O1113" s="589"/>
      <c r="P1113" s="589"/>
      <c r="Q1113" s="589"/>
      <c r="R1113" s="589"/>
    </row>
    <row r="1114" customHeight="1" spans="7:18">
      <c r="G1114" s="589"/>
      <c r="H1114" s="589"/>
      <c r="I1114" s="589"/>
      <c r="J1114" s="589"/>
      <c r="K1114" s="589"/>
      <c r="L1114" s="589"/>
      <c r="M1114" s="589"/>
      <c r="O1114" s="589"/>
      <c r="P1114" s="589"/>
      <c r="Q1114" s="589"/>
      <c r="R1114" s="589"/>
    </row>
    <row r="1115" customHeight="1" spans="7:18">
      <c r="G1115" s="589"/>
      <c r="H1115" s="589"/>
      <c r="I1115" s="589"/>
      <c r="J1115" s="589"/>
      <c r="K1115" s="589"/>
      <c r="L1115" s="589"/>
      <c r="M1115" s="589"/>
      <c r="O1115" s="589"/>
      <c r="P1115" s="589"/>
      <c r="Q1115" s="589"/>
      <c r="R1115" s="589"/>
    </row>
    <row r="1116" customHeight="1" spans="7:18">
      <c r="G1116" s="589"/>
      <c r="H1116" s="589"/>
      <c r="I1116" s="589"/>
      <c r="J1116" s="589"/>
      <c r="K1116" s="589"/>
      <c r="L1116" s="589"/>
      <c r="M1116" s="589"/>
      <c r="O1116" s="589"/>
      <c r="P1116" s="589"/>
      <c r="Q1116" s="589"/>
      <c r="R1116" s="589"/>
    </row>
    <row r="1117" customHeight="1" spans="7:18">
      <c r="G1117" s="589"/>
      <c r="H1117" s="589"/>
      <c r="I1117" s="589"/>
      <c r="J1117" s="589"/>
      <c r="K1117" s="589"/>
      <c r="L1117" s="589"/>
      <c r="M1117" s="589"/>
      <c r="O1117" s="589"/>
      <c r="P1117" s="589"/>
      <c r="Q1117" s="589"/>
      <c r="R1117" s="589"/>
    </row>
    <row r="1118" customHeight="1" spans="7:18">
      <c r="G1118" s="589"/>
      <c r="H1118" s="589"/>
      <c r="I1118" s="589"/>
      <c r="J1118" s="589"/>
      <c r="K1118" s="589"/>
      <c r="L1118" s="589"/>
      <c r="M1118" s="589"/>
      <c r="O1118" s="589"/>
      <c r="P1118" s="589"/>
      <c r="Q1118" s="589"/>
      <c r="R1118" s="589"/>
    </row>
    <row r="1119" customHeight="1" spans="7:18">
      <c r="G1119" s="589"/>
      <c r="H1119" s="589"/>
      <c r="I1119" s="589"/>
      <c r="J1119" s="589"/>
      <c r="K1119" s="589"/>
      <c r="L1119" s="589"/>
      <c r="M1119" s="589"/>
      <c r="O1119" s="589"/>
      <c r="P1119" s="589"/>
      <c r="Q1119" s="589"/>
      <c r="R1119" s="589"/>
    </row>
    <row r="1120" customHeight="1" spans="7:18">
      <c r="G1120" s="589"/>
      <c r="H1120" s="589"/>
      <c r="I1120" s="589"/>
      <c r="J1120" s="589"/>
      <c r="K1120" s="589"/>
      <c r="L1120" s="589"/>
      <c r="M1120" s="589"/>
      <c r="O1120" s="589"/>
      <c r="P1120" s="589"/>
      <c r="Q1120" s="589"/>
      <c r="R1120" s="589"/>
    </row>
    <row r="1121" customHeight="1" spans="7:18">
      <c r="G1121" s="589"/>
      <c r="H1121" s="589"/>
      <c r="I1121" s="589"/>
      <c r="J1121" s="589"/>
      <c r="K1121" s="589"/>
      <c r="L1121" s="589"/>
      <c r="M1121" s="589"/>
      <c r="O1121" s="589"/>
      <c r="P1121" s="589"/>
      <c r="Q1121" s="589"/>
      <c r="R1121" s="589"/>
    </row>
    <row r="1122" customHeight="1" spans="7:18">
      <c r="G1122" s="589"/>
      <c r="H1122" s="589"/>
      <c r="I1122" s="589"/>
      <c r="J1122" s="589"/>
      <c r="K1122" s="589"/>
      <c r="L1122" s="589"/>
      <c r="M1122" s="589"/>
      <c r="O1122" s="589"/>
      <c r="P1122" s="589"/>
      <c r="Q1122" s="589"/>
      <c r="R1122" s="589"/>
    </row>
    <row r="1123" customHeight="1" spans="7:18">
      <c r="G1123" s="589"/>
      <c r="H1123" s="589"/>
      <c r="I1123" s="589"/>
      <c r="J1123" s="589"/>
      <c r="K1123" s="589"/>
      <c r="L1123" s="589"/>
      <c r="M1123" s="589"/>
      <c r="O1123" s="589"/>
      <c r="P1123" s="589"/>
      <c r="Q1123" s="589"/>
      <c r="R1123" s="589"/>
    </row>
    <row r="1124" customHeight="1" spans="7:18">
      <c r="G1124" s="589"/>
      <c r="H1124" s="589"/>
      <c r="I1124" s="589"/>
      <c r="J1124" s="589"/>
      <c r="K1124" s="589"/>
      <c r="L1124" s="589"/>
      <c r="M1124" s="589"/>
      <c r="O1124" s="589"/>
      <c r="P1124" s="589"/>
      <c r="Q1124" s="589"/>
      <c r="R1124" s="589"/>
    </row>
    <row r="1125" customHeight="1" spans="7:18">
      <c r="G1125" s="589"/>
      <c r="H1125" s="589"/>
      <c r="I1125" s="589"/>
      <c r="J1125" s="589"/>
      <c r="K1125" s="589"/>
      <c r="L1125" s="589"/>
      <c r="M1125" s="589"/>
      <c r="O1125" s="589"/>
      <c r="P1125" s="589"/>
      <c r="Q1125" s="589"/>
      <c r="R1125" s="589"/>
    </row>
    <row r="1126" customHeight="1" spans="7:18">
      <c r="G1126" s="589"/>
      <c r="H1126" s="589"/>
      <c r="I1126" s="589"/>
      <c r="J1126" s="589"/>
      <c r="K1126" s="589"/>
      <c r="L1126" s="589"/>
      <c r="M1126" s="589"/>
      <c r="O1126" s="589"/>
      <c r="P1126" s="589"/>
      <c r="Q1126" s="589"/>
      <c r="R1126" s="589"/>
    </row>
    <row r="1127" customHeight="1" spans="7:18">
      <c r="G1127" s="589"/>
      <c r="H1127" s="589"/>
      <c r="I1127" s="589"/>
      <c r="J1127" s="589"/>
      <c r="K1127" s="589"/>
      <c r="L1127" s="589"/>
      <c r="M1127" s="589"/>
      <c r="O1127" s="589"/>
      <c r="P1127" s="589"/>
      <c r="Q1127" s="589"/>
      <c r="R1127" s="589"/>
    </row>
    <row r="1128" customHeight="1" spans="7:18">
      <c r="G1128" s="589"/>
      <c r="H1128" s="589"/>
      <c r="I1128" s="589"/>
      <c r="J1128" s="589"/>
      <c r="K1128" s="589"/>
      <c r="L1128" s="589"/>
      <c r="M1128" s="589"/>
      <c r="O1128" s="589"/>
      <c r="P1128" s="589"/>
      <c r="Q1128" s="589"/>
      <c r="R1128" s="589"/>
    </row>
    <row r="1129" customHeight="1" spans="7:18">
      <c r="G1129" s="589"/>
      <c r="H1129" s="589"/>
      <c r="I1129" s="589"/>
      <c r="J1129" s="589"/>
      <c r="K1129" s="589"/>
      <c r="L1129" s="589"/>
      <c r="M1129" s="589"/>
      <c r="O1129" s="589"/>
      <c r="P1129" s="589"/>
      <c r="Q1129" s="589"/>
      <c r="R1129" s="589"/>
    </row>
    <row r="1130" customHeight="1" spans="7:18">
      <c r="G1130" s="589"/>
      <c r="H1130" s="589"/>
      <c r="I1130" s="589"/>
      <c r="J1130" s="589"/>
      <c r="K1130" s="589"/>
      <c r="L1130" s="589"/>
      <c r="M1130" s="589"/>
      <c r="O1130" s="589"/>
      <c r="P1130" s="589"/>
      <c r="Q1130" s="589"/>
      <c r="R1130" s="589"/>
    </row>
    <row r="1131" customHeight="1" spans="7:18">
      <c r="G1131" s="589"/>
      <c r="H1131" s="589"/>
      <c r="I1131" s="589"/>
      <c r="J1131" s="589"/>
      <c r="K1131" s="589"/>
      <c r="L1131" s="589"/>
      <c r="M1131" s="589"/>
      <c r="O1131" s="589"/>
      <c r="P1131" s="589"/>
      <c r="Q1131" s="589"/>
      <c r="R1131" s="589"/>
    </row>
    <row r="1132" customHeight="1" spans="7:18">
      <c r="G1132" s="589"/>
      <c r="H1132" s="589"/>
      <c r="I1132" s="589"/>
      <c r="J1132" s="589"/>
      <c r="K1132" s="589"/>
      <c r="L1132" s="589"/>
      <c r="M1132" s="589"/>
      <c r="O1132" s="589"/>
      <c r="P1132" s="589"/>
      <c r="Q1132" s="589"/>
      <c r="R1132" s="589"/>
    </row>
    <row r="1133" customHeight="1" spans="7:18">
      <c r="G1133" s="589"/>
      <c r="H1133" s="589"/>
      <c r="I1133" s="589"/>
      <c r="J1133" s="589"/>
      <c r="K1133" s="589"/>
      <c r="L1133" s="589"/>
      <c r="M1133" s="589"/>
      <c r="O1133" s="589"/>
      <c r="P1133" s="589"/>
      <c r="Q1133" s="589"/>
      <c r="R1133" s="589"/>
    </row>
    <row r="1134" customHeight="1" spans="7:18">
      <c r="G1134" s="589"/>
      <c r="H1134" s="589"/>
      <c r="I1134" s="589"/>
      <c r="J1134" s="589"/>
      <c r="K1134" s="589"/>
      <c r="L1134" s="589"/>
      <c r="M1134" s="589"/>
      <c r="O1134" s="589"/>
      <c r="P1134" s="589"/>
      <c r="Q1134" s="589"/>
      <c r="R1134" s="589"/>
    </row>
    <row r="1135" customHeight="1" spans="7:18">
      <c r="G1135" s="589"/>
      <c r="H1135" s="589"/>
      <c r="I1135" s="589"/>
      <c r="J1135" s="589"/>
      <c r="K1135" s="589"/>
      <c r="L1135" s="589"/>
      <c r="M1135" s="589"/>
      <c r="O1135" s="589"/>
      <c r="P1135" s="589"/>
      <c r="Q1135" s="589"/>
      <c r="R1135" s="589"/>
    </row>
    <row r="1136" customHeight="1" spans="7:18">
      <c r="G1136" s="589"/>
      <c r="H1136" s="589"/>
      <c r="I1136" s="589"/>
      <c r="J1136" s="589"/>
      <c r="K1136" s="589"/>
      <c r="L1136" s="589"/>
      <c r="M1136" s="589"/>
      <c r="O1136" s="589"/>
      <c r="P1136" s="589"/>
      <c r="Q1136" s="589"/>
      <c r="R1136" s="589"/>
    </row>
    <row r="1137" customHeight="1" spans="7:18">
      <c r="G1137" s="589"/>
      <c r="H1137" s="589"/>
      <c r="I1137" s="589"/>
      <c r="J1137" s="589"/>
      <c r="K1137" s="589"/>
      <c r="L1137" s="589"/>
      <c r="M1137" s="589"/>
      <c r="O1137" s="589"/>
      <c r="P1137" s="589"/>
      <c r="Q1137" s="589"/>
      <c r="R1137" s="589"/>
    </row>
    <row r="1138" customHeight="1" spans="7:18">
      <c r="G1138" s="589"/>
      <c r="H1138" s="589"/>
      <c r="I1138" s="589"/>
      <c r="J1138" s="589"/>
      <c r="K1138" s="589"/>
      <c r="L1138" s="589"/>
      <c r="M1138" s="589"/>
      <c r="O1138" s="589"/>
      <c r="P1138" s="589"/>
      <c r="Q1138" s="589"/>
      <c r="R1138" s="589"/>
    </row>
    <row r="1139" customHeight="1" spans="7:18">
      <c r="G1139" s="589"/>
      <c r="H1139" s="589"/>
      <c r="I1139" s="589"/>
      <c r="J1139" s="589"/>
      <c r="K1139" s="589"/>
      <c r="L1139" s="589"/>
      <c r="M1139" s="589"/>
      <c r="O1139" s="589"/>
      <c r="P1139" s="589"/>
      <c r="Q1139" s="589"/>
      <c r="R1139" s="589"/>
    </row>
    <row r="1140" customHeight="1" spans="7:18">
      <c r="G1140" s="589"/>
      <c r="H1140" s="589"/>
      <c r="I1140" s="589"/>
      <c r="J1140" s="589"/>
      <c r="K1140" s="589"/>
      <c r="L1140" s="589"/>
      <c r="M1140" s="589"/>
      <c r="O1140" s="589"/>
      <c r="P1140" s="589"/>
      <c r="Q1140" s="589"/>
      <c r="R1140" s="589"/>
    </row>
    <row r="1141" customHeight="1" spans="7:18">
      <c r="G1141" s="589"/>
      <c r="H1141" s="589"/>
      <c r="I1141" s="589"/>
      <c r="J1141" s="589"/>
      <c r="K1141" s="589"/>
      <c r="L1141" s="589"/>
      <c r="M1141" s="589"/>
      <c r="O1141" s="589"/>
      <c r="P1141" s="589"/>
      <c r="Q1141" s="589"/>
      <c r="R1141" s="589"/>
    </row>
    <row r="1142" customHeight="1" spans="7:18">
      <c r="G1142" s="589"/>
      <c r="H1142" s="589"/>
      <c r="I1142" s="589"/>
      <c r="J1142" s="589"/>
      <c r="K1142" s="589"/>
      <c r="L1142" s="589"/>
      <c r="M1142" s="589"/>
      <c r="O1142" s="589"/>
      <c r="P1142" s="589"/>
      <c r="Q1142" s="589"/>
      <c r="R1142" s="589"/>
    </row>
    <row r="1143" customHeight="1" spans="7:18">
      <c r="G1143" s="589"/>
      <c r="H1143" s="589"/>
      <c r="I1143" s="589"/>
      <c r="J1143" s="589"/>
      <c r="K1143" s="589"/>
      <c r="L1143" s="589"/>
      <c r="M1143" s="589"/>
      <c r="O1143" s="589"/>
      <c r="P1143" s="589"/>
      <c r="Q1143" s="589"/>
      <c r="R1143" s="589"/>
    </row>
    <row r="1144" customHeight="1" spans="7:18">
      <c r="G1144" s="589"/>
      <c r="H1144" s="589"/>
      <c r="I1144" s="589"/>
      <c r="J1144" s="589"/>
      <c r="K1144" s="589"/>
      <c r="L1144" s="589"/>
      <c r="M1144" s="589"/>
      <c r="O1144" s="589"/>
      <c r="P1144" s="589"/>
      <c r="Q1144" s="589"/>
      <c r="R1144" s="589"/>
    </row>
    <row r="1145" customHeight="1" spans="7:18">
      <c r="G1145" s="589"/>
      <c r="H1145" s="589"/>
      <c r="I1145" s="589"/>
      <c r="J1145" s="589"/>
      <c r="K1145" s="589"/>
      <c r="L1145" s="589"/>
      <c r="M1145" s="589"/>
      <c r="O1145" s="589"/>
      <c r="P1145" s="589"/>
      <c r="Q1145" s="589"/>
      <c r="R1145" s="589"/>
    </row>
    <row r="1146" customHeight="1" spans="7:18">
      <c r="G1146" s="589"/>
      <c r="H1146" s="589"/>
      <c r="I1146" s="589"/>
      <c r="J1146" s="589"/>
      <c r="K1146" s="589"/>
      <c r="L1146" s="589"/>
      <c r="M1146" s="589"/>
      <c r="O1146" s="589"/>
      <c r="P1146" s="589"/>
      <c r="Q1146" s="589"/>
      <c r="R1146" s="589"/>
    </row>
    <row r="1147" customHeight="1" spans="7:18">
      <c r="G1147" s="589"/>
      <c r="H1147" s="589"/>
      <c r="I1147" s="589"/>
      <c r="J1147" s="589"/>
      <c r="K1147" s="589"/>
      <c r="L1147" s="589"/>
      <c r="M1147" s="589"/>
      <c r="O1147" s="589"/>
      <c r="P1147" s="589"/>
      <c r="Q1147" s="589"/>
      <c r="R1147" s="589"/>
    </row>
    <row r="1148" customHeight="1" spans="7:18">
      <c r="G1148" s="589"/>
      <c r="H1148" s="589"/>
      <c r="I1148" s="589"/>
      <c r="J1148" s="589"/>
      <c r="K1148" s="589"/>
      <c r="L1148" s="589"/>
      <c r="M1148" s="589"/>
      <c r="O1148" s="589"/>
      <c r="P1148" s="589"/>
      <c r="Q1148" s="589"/>
      <c r="R1148" s="589"/>
    </row>
    <row r="1149" customHeight="1" spans="7:18">
      <c r="G1149" s="589"/>
      <c r="H1149" s="589"/>
      <c r="I1149" s="589"/>
      <c r="J1149" s="589"/>
      <c r="K1149" s="589"/>
      <c r="L1149" s="589"/>
      <c r="M1149" s="589"/>
      <c r="O1149" s="589"/>
      <c r="P1149" s="589"/>
      <c r="Q1149" s="589"/>
      <c r="R1149" s="589"/>
    </row>
    <row r="1150" customHeight="1" spans="7:18">
      <c r="G1150" s="589"/>
      <c r="H1150" s="589"/>
      <c r="I1150" s="589"/>
      <c r="J1150" s="589"/>
      <c r="K1150" s="589"/>
      <c r="L1150" s="589"/>
      <c r="M1150" s="589"/>
      <c r="O1150" s="589"/>
      <c r="P1150" s="589"/>
      <c r="Q1150" s="589"/>
      <c r="R1150" s="589"/>
    </row>
    <row r="1151" customHeight="1" spans="7:18">
      <c r="G1151" s="589"/>
      <c r="H1151" s="589"/>
      <c r="I1151" s="589"/>
      <c r="J1151" s="589"/>
      <c r="K1151" s="589"/>
      <c r="L1151" s="589"/>
      <c r="M1151" s="589"/>
      <c r="O1151" s="589"/>
      <c r="P1151" s="589"/>
      <c r="Q1151" s="589"/>
      <c r="R1151" s="589"/>
    </row>
    <row r="1152" customHeight="1" spans="7:18">
      <c r="G1152" s="589"/>
      <c r="H1152" s="589"/>
      <c r="I1152" s="589"/>
      <c r="J1152" s="589"/>
      <c r="K1152" s="589"/>
      <c r="L1152" s="589"/>
      <c r="M1152" s="589"/>
      <c r="O1152" s="589"/>
      <c r="P1152" s="589"/>
      <c r="Q1152" s="589"/>
      <c r="R1152" s="589"/>
    </row>
    <row r="1153" customHeight="1" spans="7:18">
      <c r="G1153" s="589"/>
      <c r="H1153" s="589"/>
      <c r="I1153" s="589"/>
      <c r="J1153" s="589"/>
      <c r="K1153" s="589"/>
      <c r="L1153" s="589"/>
      <c r="M1153" s="589"/>
      <c r="O1153" s="589"/>
      <c r="P1153" s="589"/>
      <c r="Q1153" s="589"/>
      <c r="R1153" s="589"/>
    </row>
    <row r="1154" customHeight="1" spans="7:18">
      <c r="G1154" s="589"/>
      <c r="H1154" s="589"/>
      <c r="I1154" s="589"/>
      <c r="J1154" s="589"/>
      <c r="K1154" s="589"/>
      <c r="L1154" s="589"/>
      <c r="M1154" s="589"/>
      <c r="O1154" s="589"/>
      <c r="P1154" s="589"/>
      <c r="Q1154" s="589"/>
      <c r="R1154" s="589"/>
    </row>
    <row r="1155" customHeight="1" spans="7:18">
      <c r="G1155" s="589"/>
      <c r="H1155" s="589"/>
      <c r="I1155" s="589"/>
      <c r="J1155" s="589"/>
      <c r="K1155" s="589"/>
      <c r="L1155" s="589"/>
      <c r="M1155" s="589"/>
      <c r="O1155" s="589"/>
      <c r="P1155" s="589"/>
      <c r="Q1155" s="589"/>
      <c r="R1155" s="589"/>
    </row>
    <row r="1156" customHeight="1" spans="7:18">
      <c r="G1156" s="589"/>
      <c r="H1156" s="589"/>
      <c r="I1156" s="589"/>
      <c r="J1156" s="589"/>
      <c r="K1156" s="589"/>
      <c r="L1156" s="589"/>
      <c r="M1156" s="589"/>
      <c r="O1156" s="589"/>
      <c r="P1156" s="589"/>
      <c r="Q1156" s="589"/>
      <c r="R1156" s="589"/>
    </row>
    <row r="1157" customHeight="1" spans="7:18">
      <c r="G1157" s="589"/>
      <c r="H1157" s="589"/>
      <c r="I1157" s="589"/>
      <c r="J1157" s="589"/>
      <c r="K1157" s="589"/>
      <c r="L1157" s="589"/>
      <c r="M1157" s="589"/>
      <c r="O1157" s="589"/>
      <c r="P1157" s="589"/>
      <c r="Q1157" s="589"/>
      <c r="R1157" s="589"/>
    </row>
    <row r="1158" customHeight="1" spans="7:18">
      <c r="G1158" s="589"/>
      <c r="H1158" s="589"/>
      <c r="I1158" s="589"/>
      <c r="J1158" s="589"/>
      <c r="K1158" s="589"/>
      <c r="L1158" s="589"/>
      <c r="M1158" s="589"/>
      <c r="O1158" s="589"/>
      <c r="P1158" s="589"/>
      <c r="Q1158" s="589"/>
      <c r="R1158" s="589"/>
    </row>
    <row r="1159" customHeight="1" spans="7:18">
      <c r="G1159" s="589"/>
      <c r="H1159" s="589"/>
      <c r="I1159" s="589"/>
      <c r="J1159" s="589"/>
      <c r="K1159" s="589"/>
      <c r="L1159" s="589"/>
      <c r="M1159" s="589"/>
      <c r="O1159" s="589"/>
      <c r="P1159" s="589"/>
      <c r="Q1159" s="589"/>
      <c r="R1159" s="589"/>
    </row>
    <row r="1160" customHeight="1" spans="7:18">
      <c r="G1160" s="589"/>
      <c r="H1160" s="589"/>
      <c r="I1160" s="589"/>
      <c r="J1160" s="589"/>
      <c r="K1160" s="589"/>
      <c r="L1160" s="589"/>
      <c r="M1160" s="589"/>
      <c r="O1160" s="589"/>
      <c r="P1160" s="589"/>
      <c r="Q1160" s="589"/>
      <c r="R1160" s="589"/>
    </row>
    <row r="1161" customHeight="1" spans="7:18">
      <c r="G1161" s="589"/>
      <c r="H1161" s="589"/>
      <c r="I1161" s="589"/>
      <c r="J1161" s="589"/>
      <c r="K1161" s="589"/>
      <c r="L1161" s="589"/>
      <c r="M1161" s="589"/>
      <c r="O1161" s="589"/>
      <c r="P1161" s="589"/>
      <c r="Q1161" s="589"/>
      <c r="R1161" s="589"/>
    </row>
    <row r="1162" customHeight="1" spans="7:18">
      <c r="G1162" s="589"/>
      <c r="H1162" s="589"/>
      <c r="I1162" s="589"/>
      <c r="J1162" s="589"/>
      <c r="K1162" s="589"/>
      <c r="L1162" s="589"/>
      <c r="M1162" s="589"/>
      <c r="O1162" s="589"/>
      <c r="P1162" s="589"/>
      <c r="Q1162" s="589"/>
      <c r="R1162" s="589"/>
    </row>
    <row r="1163" customHeight="1" spans="7:18">
      <c r="G1163" s="589"/>
      <c r="H1163" s="589"/>
      <c r="I1163" s="589"/>
      <c r="J1163" s="589"/>
      <c r="K1163" s="589"/>
      <c r="L1163" s="589"/>
      <c r="M1163" s="589"/>
      <c r="O1163" s="589"/>
      <c r="P1163" s="589"/>
      <c r="Q1163" s="589"/>
      <c r="R1163" s="589"/>
    </row>
    <row r="1164" customHeight="1" spans="7:18">
      <c r="G1164" s="589"/>
      <c r="H1164" s="589"/>
      <c r="I1164" s="589"/>
      <c r="J1164" s="589"/>
      <c r="K1164" s="589"/>
      <c r="L1164" s="589"/>
      <c r="M1164" s="589"/>
      <c r="O1164" s="589"/>
      <c r="P1164" s="589"/>
      <c r="Q1164" s="589"/>
      <c r="R1164" s="589"/>
    </row>
    <row r="1165" customHeight="1" spans="7:18">
      <c r="G1165" s="589"/>
      <c r="H1165" s="589"/>
      <c r="I1165" s="589"/>
      <c r="J1165" s="589"/>
      <c r="K1165" s="589"/>
      <c r="L1165" s="589"/>
      <c r="M1165" s="589"/>
      <c r="O1165" s="589"/>
      <c r="P1165" s="589"/>
      <c r="Q1165" s="589"/>
      <c r="R1165" s="589"/>
    </row>
    <row r="1166" customHeight="1" spans="7:18">
      <c r="G1166" s="589"/>
      <c r="H1166" s="589"/>
      <c r="I1166" s="589"/>
      <c r="J1166" s="589"/>
      <c r="K1166" s="589"/>
      <c r="L1166" s="589"/>
      <c r="M1166" s="589"/>
      <c r="O1166" s="589"/>
      <c r="P1166" s="589"/>
      <c r="Q1166" s="589"/>
      <c r="R1166" s="589"/>
    </row>
    <row r="1167" customHeight="1" spans="7:18">
      <c r="G1167" s="589"/>
      <c r="H1167" s="589"/>
      <c r="I1167" s="589"/>
      <c r="J1167" s="589"/>
      <c r="K1167" s="589"/>
      <c r="L1167" s="589"/>
      <c r="M1167" s="589"/>
      <c r="O1167" s="589"/>
      <c r="P1167" s="589"/>
      <c r="Q1167" s="589"/>
      <c r="R1167" s="589"/>
    </row>
    <row r="1168" customHeight="1" spans="7:18">
      <c r="G1168" s="589"/>
      <c r="H1168" s="589"/>
      <c r="I1168" s="589"/>
      <c r="J1168" s="589"/>
      <c r="K1168" s="589"/>
      <c r="L1168" s="589"/>
      <c r="M1168" s="589"/>
      <c r="O1168" s="589"/>
      <c r="P1168" s="589"/>
      <c r="Q1168" s="589"/>
      <c r="R1168" s="589"/>
    </row>
    <row r="1169" customHeight="1" spans="7:18">
      <c r="G1169" s="589"/>
      <c r="H1169" s="589"/>
      <c r="I1169" s="589"/>
      <c r="J1169" s="589"/>
      <c r="K1169" s="589"/>
      <c r="L1169" s="589"/>
      <c r="M1169" s="589"/>
      <c r="O1169" s="589"/>
      <c r="P1169" s="589"/>
      <c r="Q1169" s="589"/>
      <c r="R1169" s="589"/>
    </row>
    <row r="1170" customHeight="1" spans="7:18">
      <c r="G1170" s="589"/>
      <c r="H1170" s="589"/>
      <c r="I1170" s="589"/>
      <c r="J1170" s="589"/>
      <c r="K1170" s="589"/>
      <c r="L1170" s="589"/>
      <c r="M1170" s="589"/>
      <c r="O1170" s="589"/>
      <c r="P1170" s="589"/>
      <c r="Q1170" s="589"/>
      <c r="R1170" s="589"/>
    </row>
    <row r="1171" customHeight="1" spans="7:18">
      <c r="G1171" s="589"/>
      <c r="H1171" s="589"/>
      <c r="I1171" s="589"/>
      <c r="J1171" s="589"/>
      <c r="K1171" s="589"/>
      <c r="L1171" s="589"/>
      <c r="M1171" s="589"/>
      <c r="O1171" s="589"/>
      <c r="P1171" s="589"/>
      <c r="Q1171" s="589"/>
      <c r="R1171" s="589"/>
    </row>
    <row r="1172" customHeight="1" spans="7:18">
      <c r="G1172" s="589"/>
      <c r="H1172" s="589"/>
      <c r="I1172" s="589"/>
      <c r="J1172" s="589"/>
      <c r="K1172" s="589"/>
      <c r="L1172" s="589"/>
      <c r="M1172" s="589"/>
      <c r="O1172" s="589"/>
      <c r="P1172" s="589"/>
      <c r="Q1172" s="589"/>
      <c r="R1172" s="589"/>
    </row>
    <row r="1173" customHeight="1" spans="7:18">
      <c r="G1173" s="589"/>
      <c r="H1173" s="589"/>
      <c r="I1173" s="589"/>
      <c r="J1173" s="589"/>
      <c r="K1173" s="589"/>
      <c r="L1173" s="589"/>
      <c r="M1173" s="589"/>
      <c r="O1173" s="589"/>
      <c r="P1173" s="589"/>
      <c r="Q1173" s="589"/>
      <c r="R1173" s="589"/>
    </row>
    <row r="1174" customHeight="1" spans="7:18">
      <c r="G1174" s="589"/>
      <c r="H1174" s="589"/>
      <c r="I1174" s="589"/>
      <c r="J1174" s="589"/>
      <c r="K1174" s="589"/>
      <c r="L1174" s="589"/>
      <c r="M1174" s="589"/>
      <c r="O1174" s="589"/>
      <c r="P1174" s="589"/>
      <c r="Q1174" s="589"/>
      <c r="R1174" s="589"/>
    </row>
    <row r="1175" customHeight="1" spans="7:18">
      <c r="G1175" s="589"/>
      <c r="H1175" s="589"/>
      <c r="I1175" s="589"/>
      <c r="J1175" s="589"/>
      <c r="K1175" s="589"/>
      <c r="L1175" s="589"/>
      <c r="M1175" s="589"/>
      <c r="O1175" s="589"/>
      <c r="P1175" s="589"/>
      <c r="Q1175" s="589"/>
      <c r="R1175" s="589"/>
    </row>
    <row r="1176" customHeight="1" spans="7:18">
      <c r="G1176" s="589"/>
      <c r="H1176" s="589"/>
      <c r="I1176" s="589"/>
      <c r="J1176" s="589"/>
      <c r="K1176" s="589"/>
      <c r="L1176" s="589"/>
      <c r="M1176" s="589"/>
      <c r="O1176" s="589"/>
      <c r="P1176" s="589"/>
      <c r="Q1176" s="589"/>
      <c r="R1176" s="589"/>
    </row>
    <row r="1177" customHeight="1" spans="7:18">
      <c r="G1177" s="589"/>
      <c r="H1177" s="589"/>
      <c r="I1177" s="589"/>
      <c r="J1177" s="589"/>
      <c r="K1177" s="589"/>
      <c r="L1177" s="589"/>
      <c r="M1177" s="589"/>
      <c r="O1177" s="589"/>
      <c r="P1177" s="589"/>
      <c r="Q1177" s="589"/>
      <c r="R1177" s="589"/>
    </row>
    <row r="1178" customHeight="1" spans="7:18">
      <c r="G1178" s="589"/>
      <c r="H1178" s="589"/>
      <c r="I1178" s="589"/>
      <c r="J1178" s="589"/>
      <c r="K1178" s="589"/>
      <c r="L1178" s="589"/>
      <c r="M1178" s="589"/>
      <c r="O1178" s="589"/>
      <c r="P1178" s="589"/>
      <c r="Q1178" s="589"/>
      <c r="R1178" s="589"/>
    </row>
    <row r="1179" customHeight="1" spans="7:18">
      <c r="G1179" s="589"/>
      <c r="H1179" s="589"/>
      <c r="I1179" s="589"/>
      <c r="J1179" s="589"/>
      <c r="K1179" s="589"/>
      <c r="L1179" s="589"/>
      <c r="M1179" s="589"/>
      <c r="O1179" s="589"/>
      <c r="P1179" s="589"/>
      <c r="Q1179" s="589"/>
      <c r="R1179" s="589"/>
    </row>
    <row r="1180" customHeight="1" spans="7:18">
      <c r="G1180" s="589"/>
      <c r="H1180" s="589"/>
      <c r="I1180" s="589"/>
      <c r="J1180" s="589"/>
      <c r="K1180" s="589"/>
      <c r="L1180" s="589"/>
      <c r="M1180" s="589"/>
      <c r="O1180" s="589"/>
      <c r="P1180" s="589"/>
      <c r="Q1180" s="589"/>
      <c r="R1180" s="589"/>
    </row>
    <row r="1181" customHeight="1" spans="7:18">
      <c r="G1181" s="589"/>
      <c r="H1181" s="589"/>
      <c r="I1181" s="589"/>
      <c r="J1181" s="589"/>
      <c r="K1181" s="589"/>
      <c r="L1181" s="589"/>
      <c r="M1181" s="589"/>
      <c r="O1181" s="589"/>
      <c r="P1181" s="589"/>
      <c r="Q1181" s="589"/>
      <c r="R1181" s="589"/>
    </row>
    <row r="1182" customHeight="1" spans="7:18">
      <c r="G1182" s="589"/>
      <c r="H1182" s="589"/>
      <c r="I1182" s="589"/>
      <c r="J1182" s="589"/>
      <c r="K1182" s="589"/>
      <c r="L1182" s="589"/>
      <c r="M1182" s="589"/>
      <c r="O1182" s="589"/>
      <c r="P1182" s="589"/>
      <c r="Q1182" s="589"/>
      <c r="R1182" s="589"/>
    </row>
    <row r="1183" customHeight="1" spans="7:18">
      <c r="G1183" s="589"/>
      <c r="H1183" s="589"/>
      <c r="I1183" s="589"/>
      <c r="J1183" s="589"/>
      <c r="K1183" s="589"/>
      <c r="L1183" s="589"/>
      <c r="M1183" s="589"/>
      <c r="O1183" s="589"/>
      <c r="P1183" s="589"/>
      <c r="Q1183" s="589"/>
      <c r="R1183" s="589"/>
    </row>
    <row r="1184" customHeight="1" spans="7:18">
      <c r="G1184" s="589"/>
      <c r="H1184" s="589"/>
      <c r="I1184" s="589"/>
      <c r="J1184" s="589"/>
      <c r="K1184" s="589"/>
      <c r="L1184" s="589"/>
      <c r="M1184" s="589"/>
      <c r="O1184" s="589"/>
      <c r="P1184" s="589"/>
      <c r="Q1184" s="589"/>
      <c r="R1184" s="589"/>
    </row>
    <row r="1185" customHeight="1" spans="7:18">
      <c r="G1185" s="589"/>
      <c r="H1185" s="589"/>
      <c r="I1185" s="589"/>
      <c r="J1185" s="589"/>
      <c r="K1185" s="589"/>
      <c r="L1185" s="589"/>
      <c r="M1185" s="589"/>
      <c r="O1185" s="589"/>
      <c r="P1185" s="589"/>
      <c r="Q1185" s="589"/>
      <c r="R1185" s="589"/>
    </row>
    <row r="1186" customHeight="1" spans="7:18">
      <c r="G1186" s="589"/>
      <c r="H1186" s="589"/>
      <c r="I1186" s="589"/>
      <c r="J1186" s="589"/>
      <c r="K1186" s="589"/>
      <c r="L1186" s="589"/>
      <c r="M1186" s="589"/>
      <c r="O1186" s="589"/>
      <c r="P1186" s="589"/>
      <c r="Q1186" s="589"/>
      <c r="R1186" s="589"/>
    </row>
    <row r="1187" customHeight="1" spans="7:18">
      <c r="G1187" s="589"/>
      <c r="H1187" s="589"/>
      <c r="I1187" s="589"/>
      <c r="J1187" s="589"/>
      <c r="K1187" s="589"/>
      <c r="L1187" s="589"/>
      <c r="M1187" s="589"/>
      <c r="O1187" s="589"/>
      <c r="P1187" s="589"/>
      <c r="Q1187" s="589"/>
      <c r="R1187" s="589"/>
    </row>
    <row r="1188" customHeight="1" spans="7:18">
      <c r="G1188" s="589"/>
      <c r="H1188" s="589"/>
      <c r="I1188" s="589"/>
      <c r="J1188" s="589"/>
      <c r="K1188" s="589"/>
      <c r="L1188" s="589"/>
      <c r="M1188" s="589"/>
      <c r="O1188" s="589"/>
      <c r="P1188" s="589"/>
      <c r="Q1188" s="589"/>
      <c r="R1188" s="589"/>
    </row>
    <row r="1189" customHeight="1" spans="7:18">
      <c r="G1189" s="589"/>
      <c r="H1189" s="589"/>
      <c r="I1189" s="589"/>
      <c r="J1189" s="589"/>
      <c r="K1189" s="589"/>
      <c r="L1189" s="589"/>
      <c r="M1189" s="589"/>
      <c r="O1189" s="589"/>
      <c r="P1189" s="589"/>
      <c r="Q1189" s="589"/>
      <c r="R1189" s="589"/>
    </row>
    <row r="1190" customHeight="1" spans="7:18">
      <c r="G1190" s="589"/>
      <c r="H1190" s="589"/>
      <c r="I1190" s="589"/>
      <c r="J1190" s="589"/>
      <c r="K1190" s="589"/>
      <c r="L1190" s="589"/>
      <c r="M1190" s="589"/>
      <c r="O1190" s="589"/>
      <c r="P1190" s="589"/>
      <c r="Q1190" s="589"/>
      <c r="R1190" s="589"/>
    </row>
    <row r="1191" customHeight="1" spans="7:18">
      <c r="G1191" s="589"/>
      <c r="H1191" s="589"/>
      <c r="I1191" s="589"/>
      <c r="J1191" s="589"/>
      <c r="K1191" s="589"/>
      <c r="L1191" s="589"/>
      <c r="M1191" s="589"/>
      <c r="O1191" s="589"/>
      <c r="P1191" s="589"/>
      <c r="Q1191" s="589"/>
      <c r="R1191" s="589"/>
    </row>
    <row r="1192" customHeight="1" spans="7:18">
      <c r="G1192" s="589"/>
      <c r="H1192" s="589"/>
      <c r="I1192" s="589"/>
      <c r="J1192" s="589"/>
      <c r="K1192" s="589"/>
      <c r="L1192" s="589"/>
      <c r="M1192" s="589"/>
      <c r="O1192" s="589"/>
      <c r="P1192" s="589"/>
      <c r="Q1192" s="589"/>
      <c r="R1192" s="589"/>
    </row>
    <row r="1193" customHeight="1" spans="7:18">
      <c r="G1193" s="589"/>
      <c r="H1193" s="589"/>
      <c r="I1193" s="589"/>
      <c r="J1193" s="589"/>
      <c r="K1193" s="589"/>
      <c r="L1193" s="589"/>
      <c r="M1193" s="589"/>
      <c r="O1193" s="589"/>
      <c r="P1193" s="589"/>
      <c r="Q1193" s="589"/>
      <c r="R1193" s="589"/>
    </row>
    <row r="1194" customHeight="1" spans="7:18">
      <c r="G1194" s="589"/>
      <c r="H1194" s="589"/>
      <c r="I1194" s="589"/>
      <c r="J1194" s="589"/>
      <c r="K1194" s="589"/>
      <c r="L1194" s="589"/>
      <c r="M1194" s="589"/>
      <c r="O1194" s="589"/>
      <c r="P1194" s="589"/>
      <c r="Q1194" s="589"/>
      <c r="R1194" s="589"/>
    </row>
    <row r="1195" customHeight="1" spans="7:18">
      <c r="G1195" s="589"/>
      <c r="H1195" s="589"/>
      <c r="I1195" s="589"/>
      <c r="J1195" s="589"/>
      <c r="K1195" s="589"/>
      <c r="L1195" s="589"/>
      <c r="M1195" s="589"/>
      <c r="O1195" s="589"/>
      <c r="P1195" s="589"/>
      <c r="Q1195" s="589"/>
      <c r="R1195" s="589"/>
    </row>
    <row r="1196" customHeight="1" spans="7:18">
      <c r="G1196" s="589"/>
      <c r="H1196" s="589"/>
      <c r="I1196" s="589"/>
      <c r="J1196" s="589"/>
      <c r="K1196" s="589"/>
      <c r="L1196" s="589"/>
      <c r="M1196" s="589"/>
      <c r="O1196" s="589"/>
      <c r="P1196" s="589"/>
      <c r="Q1196" s="589"/>
      <c r="R1196" s="589"/>
    </row>
    <row r="1197" customHeight="1" spans="7:18">
      <c r="G1197" s="589"/>
      <c r="H1197" s="589"/>
      <c r="I1197" s="589"/>
      <c r="J1197" s="589"/>
      <c r="K1197" s="589"/>
      <c r="L1197" s="589"/>
      <c r="M1197" s="589"/>
      <c r="O1197" s="589"/>
      <c r="P1197" s="589"/>
      <c r="Q1197" s="589"/>
      <c r="R1197" s="589"/>
    </row>
    <row r="1198" customHeight="1" spans="7:18">
      <c r="G1198" s="589"/>
      <c r="H1198" s="589"/>
      <c r="I1198" s="589"/>
      <c r="J1198" s="589"/>
      <c r="K1198" s="589"/>
      <c r="L1198" s="589"/>
      <c r="M1198" s="589"/>
      <c r="O1198" s="589"/>
      <c r="P1198" s="589"/>
      <c r="Q1198" s="589"/>
      <c r="R1198" s="589"/>
    </row>
    <row r="1199" customHeight="1" spans="7:18">
      <c r="G1199" s="589"/>
      <c r="H1199" s="589"/>
      <c r="I1199" s="589"/>
      <c r="J1199" s="589"/>
      <c r="K1199" s="589"/>
      <c r="L1199" s="589"/>
      <c r="M1199" s="589"/>
      <c r="O1199" s="589"/>
      <c r="P1199" s="589"/>
      <c r="Q1199" s="589"/>
      <c r="R1199" s="589"/>
    </row>
    <row r="1200" customHeight="1" spans="7:18">
      <c r="G1200" s="589"/>
      <c r="H1200" s="589"/>
      <c r="I1200" s="589"/>
      <c r="J1200" s="589"/>
      <c r="K1200" s="589"/>
      <c r="L1200" s="589"/>
      <c r="M1200" s="589"/>
      <c r="O1200" s="589"/>
      <c r="P1200" s="589"/>
      <c r="Q1200" s="589"/>
      <c r="R1200" s="589"/>
    </row>
    <row r="1201" customHeight="1" spans="7:18">
      <c r="G1201" s="589"/>
      <c r="H1201" s="589"/>
      <c r="I1201" s="589"/>
      <c r="J1201" s="589"/>
      <c r="K1201" s="589"/>
      <c r="L1201" s="589"/>
      <c r="M1201" s="589"/>
      <c r="O1201" s="589"/>
      <c r="P1201" s="589"/>
      <c r="Q1201" s="589"/>
      <c r="R1201" s="589"/>
    </row>
    <row r="1202" customHeight="1" spans="7:18">
      <c r="G1202" s="589"/>
      <c r="H1202" s="589"/>
      <c r="I1202" s="589"/>
      <c r="J1202" s="589"/>
      <c r="K1202" s="589"/>
      <c r="L1202" s="589"/>
      <c r="M1202" s="589"/>
      <c r="O1202" s="589"/>
      <c r="P1202" s="589"/>
      <c r="Q1202" s="589"/>
      <c r="R1202" s="589"/>
    </row>
    <row r="1203" customHeight="1" spans="7:18">
      <c r="G1203" s="589"/>
      <c r="H1203" s="589"/>
      <c r="I1203" s="589"/>
      <c r="J1203" s="589"/>
      <c r="K1203" s="589"/>
      <c r="L1203" s="589"/>
      <c r="M1203" s="589"/>
      <c r="O1203" s="589"/>
      <c r="P1203" s="589"/>
      <c r="Q1203" s="589"/>
      <c r="R1203" s="589"/>
    </row>
    <row r="1204" customHeight="1" spans="7:18">
      <c r="G1204" s="589"/>
      <c r="H1204" s="589"/>
      <c r="I1204" s="589"/>
      <c r="J1204" s="589"/>
      <c r="K1204" s="589"/>
      <c r="L1204" s="589"/>
      <c r="M1204" s="589"/>
      <c r="O1204" s="589"/>
      <c r="P1204" s="589"/>
      <c r="Q1204" s="589"/>
      <c r="R1204" s="589"/>
    </row>
    <row r="1205" customHeight="1" spans="7:18">
      <c r="G1205" s="589"/>
      <c r="H1205" s="589"/>
      <c r="I1205" s="589"/>
      <c r="J1205" s="589"/>
      <c r="K1205" s="589"/>
      <c r="L1205" s="589"/>
      <c r="M1205" s="589"/>
      <c r="O1205" s="589"/>
      <c r="P1205" s="589"/>
      <c r="Q1205" s="589"/>
      <c r="R1205" s="589"/>
    </row>
    <row r="1206" customHeight="1" spans="7:18">
      <c r="G1206" s="589"/>
      <c r="H1206" s="589"/>
      <c r="I1206" s="589"/>
      <c r="J1206" s="589"/>
      <c r="K1206" s="589"/>
      <c r="L1206" s="589"/>
      <c r="M1206" s="589"/>
      <c r="O1206" s="589"/>
      <c r="P1206" s="589"/>
      <c r="Q1206" s="589"/>
      <c r="R1206" s="589"/>
    </row>
    <row r="1207" customHeight="1" spans="7:18">
      <c r="G1207" s="589"/>
      <c r="H1207" s="589"/>
      <c r="I1207" s="589"/>
      <c r="J1207" s="589"/>
      <c r="K1207" s="589"/>
      <c r="L1207" s="589"/>
      <c r="M1207" s="589"/>
      <c r="O1207" s="589"/>
      <c r="P1207" s="589"/>
      <c r="Q1207" s="589"/>
      <c r="R1207" s="589"/>
    </row>
    <row r="1208" customHeight="1" spans="7:18">
      <c r="G1208" s="589"/>
      <c r="H1208" s="589"/>
      <c r="I1208" s="589"/>
      <c r="J1208" s="589"/>
      <c r="K1208" s="589"/>
      <c r="L1208" s="589"/>
      <c r="M1208" s="589"/>
      <c r="O1208" s="589"/>
      <c r="P1208" s="589"/>
      <c r="Q1208" s="589"/>
      <c r="R1208" s="589"/>
    </row>
    <row r="1209" customHeight="1" spans="7:18">
      <c r="G1209" s="589"/>
      <c r="H1209" s="589"/>
      <c r="I1209" s="589"/>
      <c r="J1209" s="589"/>
      <c r="K1209" s="589"/>
      <c r="L1209" s="589"/>
      <c r="M1209" s="589"/>
      <c r="O1209" s="589"/>
      <c r="P1209" s="589"/>
      <c r="Q1209" s="589"/>
      <c r="R1209" s="589"/>
    </row>
    <row r="1210" customHeight="1" spans="7:18">
      <c r="G1210" s="589"/>
      <c r="H1210" s="589"/>
      <c r="I1210" s="589"/>
      <c r="J1210" s="589"/>
      <c r="K1210" s="589"/>
      <c r="L1210" s="589"/>
      <c r="M1210" s="589"/>
      <c r="O1210" s="589"/>
      <c r="P1210" s="589"/>
      <c r="Q1210" s="589"/>
      <c r="R1210" s="589"/>
    </row>
    <row r="1211" customHeight="1" spans="7:18">
      <c r="G1211" s="589"/>
      <c r="H1211" s="589"/>
      <c r="I1211" s="589"/>
      <c r="J1211" s="589"/>
      <c r="K1211" s="589"/>
      <c r="L1211" s="589"/>
      <c r="M1211" s="589"/>
      <c r="O1211" s="589"/>
      <c r="P1211" s="589"/>
      <c r="Q1211" s="589"/>
      <c r="R1211" s="589"/>
    </row>
    <row r="1212" customHeight="1" spans="7:18">
      <c r="G1212" s="589"/>
      <c r="H1212" s="589"/>
      <c r="I1212" s="589"/>
      <c r="J1212" s="589"/>
      <c r="K1212" s="589"/>
      <c r="L1212" s="589"/>
      <c r="M1212" s="589"/>
      <c r="O1212" s="589"/>
      <c r="P1212" s="589"/>
      <c r="Q1212" s="589"/>
      <c r="R1212" s="589"/>
    </row>
    <row r="1213" customHeight="1" spans="7:18">
      <c r="G1213" s="589"/>
      <c r="H1213" s="589"/>
      <c r="I1213" s="589"/>
      <c r="J1213" s="589"/>
      <c r="K1213" s="589"/>
      <c r="L1213" s="589"/>
      <c r="M1213" s="589"/>
      <c r="O1213" s="589"/>
      <c r="P1213" s="589"/>
      <c r="Q1213" s="589"/>
      <c r="R1213" s="589"/>
    </row>
    <row r="1214" customHeight="1" spans="7:18">
      <c r="G1214" s="589"/>
      <c r="H1214" s="589"/>
      <c r="I1214" s="589"/>
      <c r="J1214" s="589"/>
      <c r="K1214" s="589"/>
      <c r="L1214" s="589"/>
      <c r="M1214" s="589"/>
      <c r="O1214" s="589"/>
      <c r="P1214" s="589"/>
      <c r="Q1214" s="589"/>
      <c r="R1214" s="589"/>
    </row>
    <row r="1215" customHeight="1" spans="7:18">
      <c r="G1215" s="589"/>
      <c r="H1215" s="589"/>
      <c r="I1215" s="589"/>
      <c r="J1215" s="589"/>
      <c r="K1215" s="589"/>
      <c r="L1215" s="589"/>
      <c r="M1215" s="589"/>
      <c r="O1215" s="589"/>
      <c r="P1215" s="589"/>
      <c r="Q1215" s="589"/>
      <c r="R1215" s="589"/>
    </row>
    <row r="1216" customHeight="1" spans="7:18">
      <c r="G1216" s="589"/>
      <c r="H1216" s="589"/>
      <c r="I1216" s="589"/>
      <c r="J1216" s="589"/>
      <c r="K1216" s="589"/>
      <c r="L1216" s="589"/>
      <c r="M1216" s="589"/>
      <c r="O1216" s="589"/>
      <c r="P1216" s="589"/>
      <c r="Q1216" s="589"/>
      <c r="R1216" s="589"/>
    </row>
    <row r="1217" customHeight="1" spans="7:18">
      <c r="G1217" s="589"/>
      <c r="H1217" s="589"/>
      <c r="I1217" s="589"/>
      <c r="J1217" s="589"/>
      <c r="K1217" s="589"/>
      <c r="L1217" s="589"/>
      <c r="M1217" s="589"/>
      <c r="O1217" s="589"/>
      <c r="P1217" s="589"/>
      <c r="Q1217" s="589"/>
      <c r="R1217" s="589"/>
    </row>
    <row r="1218" customHeight="1" spans="7:18">
      <c r="G1218" s="589"/>
      <c r="H1218" s="589"/>
      <c r="I1218" s="589"/>
      <c r="J1218" s="589"/>
      <c r="K1218" s="589"/>
      <c r="L1218" s="589"/>
      <c r="M1218" s="589"/>
      <c r="O1218" s="589"/>
      <c r="P1218" s="589"/>
      <c r="Q1218" s="589"/>
      <c r="R1218" s="589"/>
    </row>
    <row r="1219" customHeight="1" spans="7:18">
      <c r="G1219" s="589"/>
      <c r="H1219" s="589"/>
      <c r="I1219" s="589"/>
      <c r="J1219" s="589"/>
      <c r="K1219" s="589"/>
      <c r="L1219" s="589"/>
      <c r="M1219" s="589"/>
      <c r="O1219" s="589"/>
      <c r="P1219" s="589"/>
      <c r="Q1219" s="589"/>
      <c r="R1219" s="589"/>
    </row>
    <row r="1220" customHeight="1" spans="7:18">
      <c r="G1220" s="589"/>
      <c r="H1220" s="589"/>
      <c r="I1220" s="589"/>
      <c r="J1220" s="589"/>
      <c r="K1220" s="589"/>
      <c r="L1220" s="589"/>
      <c r="M1220" s="589"/>
      <c r="O1220" s="589"/>
      <c r="P1220" s="589"/>
      <c r="Q1220" s="589"/>
      <c r="R1220" s="589"/>
    </row>
    <row r="1221" customHeight="1" spans="7:18">
      <c r="G1221" s="589"/>
      <c r="H1221" s="589"/>
      <c r="I1221" s="589"/>
      <c r="J1221" s="589"/>
      <c r="K1221" s="589"/>
      <c r="L1221" s="589"/>
      <c r="M1221" s="589"/>
      <c r="O1221" s="589"/>
      <c r="P1221" s="589"/>
      <c r="Q1221" s="589"/>
      <c r="R1221" s="589"/>
    </row>
    <row r="1222" customHeight="1" spans="7:18">
      <c r="G1222" s="589"/>
      <c r="H1222" s="589"/>
      <c r="I1222" s="589"/>
      <c r="J1222" s="589"/>
      <c r="K1222" s="589"/>
      <c r="L1222" s="589"/>
      <c r="M1222" s="589"/>
      <c r="O1222" s="589"/>
      <c r="P1222" s="589"/>
      <c r="Q1222" s="589"/>
      <c r="R1222" s="589"/>
    </row>
    <row r="1223" customHeight="1" spans="7:18">
      <c r="G1223" s="589"/>
      <c r="H1223" s="589"/>
      <c r="I1223" s="589"/>
      <c r="J1223" s="589"/>
      <c r="K1223" s="589"/>
      <c r="L1223" s="589"/>
      <c r="M1223" s="589"/>
      <c r="O1223" s="589"/>
      <c r="P1223" s="589"/>
      <c r="Q1223" s="589"/>
      <c r="R1223" s="589"/>
    </row>
    <row r="1224" customHeight="1" spans="7:18">
      <c r="G1224" s="589"/>
      <c r="H1224" s="589"/>
      <c r="I1224" s="589"/>
      <c r="J1224" s="589"/>
      <c r="K1224" s="589"/>
      <c r="L1224" s="589"/>
      <c r="M1224" s="589"/>
      <c r="O1224" s="589"/>
      <c r="P1224" s="589"/>
      <c r="Q1224" s="589"/>
      <c r="R1224" s="589"/>
    </row>
    <row r="1225" customHeight="1" spans="7:18">
      <c r="G1225" s="589"/>
      <c r="H1225" s="589"/>
      <c r="I1225" s="589"/>
      <c r="J1225" s="589"/>
      <c r="K1225" s="589"/>
      <c r="L1225" s="589"/>
      <c r="M1225" s="589"/>
      <c r="O1225" s="589"/>
      <c r="P1225" s="589"/>
      <c r="Q1225" s="589"/>
      <c r="R1225" s="589"/>
    </row>
    <row r="1226" customHeight="1" spans="7:18">
      <c r="G1226" s="589"/>
      <c r="H1226" s="589"/>
      <c r="I1226" s="589"/>
      <c r="J1226" s="589"/>
      <c r="K1226" s="589"/>
      <c r="L1226" s="589"/>
      <c r="M1226" s="589"/>
      <c r="O1226" s="589"/>
      <c r="P1226" s="589"/>
      <c r="Q1226" s="589"/>
      <c r="R1226" s="589"/>
    </row>
    <row r="1227" customHeight="1" spans="7:18">
      <c r="G1227" s="589"/>
      <c r="H1227" s="589"/>
      <c r="I1227" s="589"/>
      <c r="J1227" s="589"/>
      <c r="K1227" s="589"/>
      <c r="L1227" s="589"/>
      <c r="M1227" s="589"/>
      <c r="O1227" s="589"/>
      <c r="P1227" s="589"/>
      <c r="Q1227" s="589"/>
      <c r="R1227" s="589"/>
    </row>
    <row r="1228" customHeight="1" spans="7:18">
      <c r="G1228" s="589"/>
      <c r="H1228" s="589"/>
      <c r="I1228" s="589"/>
      <c r="J1228" s="589"/>
      <c r="K1228" s="589"/>
      <c r="L1228" s="589"/>
      <c r="M1228" s="589"/>
      <c r="O1228" s="589"/>
      <c r="P1228" s="589"/>
      <c r="Q1228" s="589"/>
      <c r="R1228" s="589"/>
    </row>
    <row r="1229" customHeight="1" spans="7:18">
      <c r="G1229" s="589"/>
      <c r="H1229" s="589"/>
      <c r="I1229" s="589"/>
      <c r="J1229" s="589"/>
      <c r="K1229" s="589"/>
      <c r="L1229" s="589"/>
      <c r="M1229" s="589"/>
      <c r="O1229" s="589"/>
      <c r="P1229" s="589"/>
      <c r="Q1229" s="589"/>
      <c r="R1229" s="589"/>
    </row>
    <row r="1230" customHeight="1" spans="7:18">
      <c r="G1230" s="589"/>
      <c r="H1230" s="589"/>
      <c r="I1230" s="589"/>
      <c r="J1230" s="589"/>
      <c r="K1230" s="589"/>
      <c r="L1230" s="589"/>
      <c r="M1230" s="589"/>
      <c r="O1230" s="589"/>
      <c r="P1230" s="589"/>
      <c r="Q1230" s="589"/>
      <c r="R1230" s="589"/>
    </row>
    <row r="1231" customHeight="1" spans="7:18">
      <c r="G1231" s="589"/>
      <c r="H1231" s="589"/>
      <c r="I1231" s="589"/>
      <c r="J1231" s="589"/>
      <c r="K1231" s="589"/>
      <c r="L1231" s="589"/>
      <c r="M1231" s="589"/>
      <c r="O1231" s="589"/>
      <c r="P1231" s="589"/>
      <c r="Q1231" s="589"/>
      <c r="R1231" s="589"/>
    </row>
    <row r="1232" customHeight="1" spans="7:18">
      <c r="G1232" s="589"/>
      <c r="H1232" s="589"/>
      <c r="I1232" s="589"/>
      <c r="J1232" s="589"/>
      <c r="K1232" s="589"/>
      <c r="L1232" s="589"/>
      <c r="M1232" s="589"/>
      <c r="O1232" s="589"/>
      <c r="P1232" s="589"/>
      <c r="Q1232" s="589"/>
      <c r="R1232" s="589"/>
    </row>
    <row r="1233" customHeight="1" spans="7:18">
      <c r="G1233" s="589"/>
      <c r="H1233" s="589"/>
      <c r="I1233" s="589"/>
      <c r="J1233" s="589"/>
      <c r="K1233" s="589"/>
      <c r="L1233" s="589"/>
      <c r="M1233" s="589"/>
      <c r="O1233" s="589"/>
      <c r="P1233" s="589"/>
      <c r="Q1233" s="589"/>
      <c r="R1233" s="589"/>
    </row>
    <row r="1234" customHeight="1" spans="7:18">
      <c r="G1234" s="589"/>
      <c r="H1234" s="589"/>
      <c r="I1234" s="589"/>
      <c r="J1234" s="589"/>
      <c r="K1234" s="589"/>
      <c r="L1234" s="589"/>
      <c r="M1234" s="589"/>
      <c r="O1234" s="589"/>
      <c r="P1234" s="589"/>
      <c r="Q1234" s="589"/>
      <c r="R1234" s="589"/>
    </row>
    <row r="1235" customHeight="1" spans="7:18">
      <c r="G1235" s="589"/>
      <c r="H1235" s="589"/>
      <c r="I1235" s="589"/>
      <c r="J1235" s="589"/>
      <c r="K1235" s="589"/>
      <c r="L1235" s="589"/>
      <c r="M1235" s="589"/>
      <c r="O1235" s="589"/>
      <c r="P1235" s="589"/>
      <c r="Q1235" s="589"/>
      <c r="R1235" s="589"/>
    </row>
    <row r="1236" customHeight="1" spans="7:18">
      <c r="G1236" s="589"/>
      <c r="H1236" s="589"/>
      <c r="I1236" s="589"/>
      <c r="J1236" s="589"/>
      <c r="K1236" s="589"/>
      <c r="L1236" s="589"/>
      <c r="M1236" s="589"/>
      <c r="O1236" s="589"/>
      <c r="P1236" s="589"/>
      <c r="Q1236" s="589"/>
      <c r="R1236" s="589"/>
    </row>
    <row r="1237" customHeight="1" spans="7:18">
      <c r="G1237" s="589"/>
      <c r="H1237" s="589"/>
      <c r="I1237" s="589"/>
      <c r="J1237" s="589"/>
      <c r="K1237" s="589"/>
      <c r="L1237" s="589"/>
      <c r="M1237" s="589"/>
      <c r="O1237" s="589"/>
      <c r="P1237" s="589"/>
      <c r="Q1237" s="589"/>
      <c r="R1237" s="589"/>
    </row>
    <row r="1238" customHeight="1" spans="7:18">
      <c r="G1238" s="589"/>
      <c r="H1238" s="589"/>
      <c r="I1238" s="589"/>
      <c r="J1238" s="589"/>
      <c r="K1238" s="589"/>
      <c r="L1238" s="589"/>
      <c r="M1238" s="589"/>
      <c r="O1238" s="589"/>
      <c r="P1238" s="589"/>
      <c r="Q1238" s="589"/>
      <c r="R1238" s="589"/>
    </row>
    <row r="1239" customHeight="1" spans="7:18">
      <c r="G1239" s="589"/>
      <c r="H1239" s="589"/>
      <c r="I1239" s="589"/>
      <c r="J1239" s="589"/>
      <c r="K1239" s="589"/>
      <c r="L1239" s="589"/>
      <c r="M1239" s="589"/>
      <c r="O1239" s="589"/>
      <c r="P1239" s="589"/>
      <c r="Q1239" s="589"/>
      <c r="R1239" s="589"/>
    </row>
    <row r="1240" customHeight="1" spans="7:18">
      <c r="G1240" s="589"/>
      <c r="H1240" s="589"/>
      <c r="I1240" s="589"/>
      <c r="J1240" s="589"/>
      <c r="K1240" s="589"/>
      <c r="L1240" s="589"/>
      <c r="M1240" s="589"/>
      <c r="O1240" s="589"/>
      <c r="P1240" s="589"/>
      <c r="Q1240" s="589"/>
      <c r="R1240" s="589"/>
    </row>
    <row r="1241" customHeight="1" spans="7:18">
      <c r="G1241" s="589"/>
      <c r="H1241" s="589"/>
      <c r="I1241" s="589"/>
      <c r="J1241" s="589"/>
      <c r="K1241" s="589"/>
      <c r="L1241" s="589"/>
      <c r="M1241" s="589"/>
      <c r="O1241" s="589"/>
      <c r="P1241" s="589"/>
      <c r="Q1241" s="589"/>
      <c r="R1241" s="589"/>
    </row>
    <row r="1242" customHeight="1" spans="7:18">
      <c r="G1242" s="589"/>
      <c r="H1242" s="589"/>
      <c r="I1242" s="589"/>
      <c r="J1242" s="589"/>
      <c r="K1242" s="589"/>
      <c r="L1242" s="589"/>
      <c r="M1242" s="589"/>
      <c r="O1242" s="589"/>
      <c r="P1242" s="589"/>
      <c r="Q1242" s="589"/>
      <c r="R1242" s="589"/>
    </row>
    <row r="1243" customHeight="1" spans="7:18">
      <c r="G1243" s="589"/>
      <c r="H1243" s="589"/>
      <c r="I1243" s="589"/>
      <c r="J1243" s="589"/>
      <c r="K1243" s="589"/>
      <c r="L1243" s="589"/>
      <c r="M1243" s="589"/>
      <c r="O1243" s="589"/>
      <c r="P1243" s="589"/>
      <c r="Q1243" s="589"/>
      <c r="R1243" s="589"/>
    </row>
    <row r="1244" customHeight="1" spans="7:18">
      <c r="G1244" s="589"/>
      <c r="H1244" s="589"/>
      <c r="I1244" s="589"/>
      <c r="J1244" s="589"/>
      <c r="K1244" s="589"/>
      <c r="L1244" s="589"/>
      <c r="M1244" s="589"/>
      <c r="O1244" s="589"/>
      <c r="P1244" s="589"/>
      <c r="Q1244" s="589"/>
      <c r="R1244" s="589"/>
    </row>
    <row r="1245" customHeight="1" spans="7:18">
      <c r="G1245" s="589"/>
      <c r="H1245" s="589"/>
      <c r="I1245" s="589"/>
      <c r="J1245" s="589"/>
      <c r="K1245" s="589"/>
      <c r="L1245" s="589"/>
      <c r="M1245" s="589"/>
      <c r="O1245" s="589"/>
      <c r="P1245" s="589"/>
      <c r="Q1245" s="589"/>
      <c r="R1245" s="589"/>
    </row>
    <row r="1246" customHeight="1" spans="7:18">
      <c r="G1246" s="589"/>
      <c r="H1246" s="589"/>
      <c r="I1246" s="589"/>
      <c r="J1246" s="589"/>
      <c r="K1246" s="589"/>
      <c r="L1246" s="589"/>
      <c r="M1246" s="589"/>
      <c r="O1246" s="589"/>
      <c r="P1246" s="589"/>
      <c r="Q1246" s="589"/>
      <c r="R1246" s="589"/>
    </row>
    <row r="1247" customHeight="1" spans="7:18">
      <c r="G1247" s="589"/>
      <c r="H1247" s="589"/>
      <c r="I1247" s="589"/>
      <c r="J1247" s="589"/>
      <c r="K1247" s="589"/>
      <c r="L1247" s="589"/>
      <c r="M1247" s="589"/>
      <c r="O1247" s="589"/>
      <c r="P1247" s="589"/>
      <c r="Q1247" s="589"/>
      <c r="R1247" s="589"/>
    </row>
    <row r="1248" customHeight="1" spans="7:18">
      <c r="G1248" s="589"/>
      <c r="H1248" s="589"/>
      <c r="I1248" s="589"/>
      <c r="J1248" s="589"/>
      <c r="K1248" s="589"/>
      <c r="L1248" s="589"/>
      <c r="M1248" s="589"/>
      <c r="O1248" s="589"/>
      <c r="P1248" s="589"/>
      <c r="Q1248" s="589"/>
      <c r="R1248" s="589"/>
    </row>
    <row r="1249" customHeight="1" spans="7:18">
      <c r="G1249" s="589"/>
      <c r="H1249" s="589"/>
      <c r="I1249" s="589"/>
      <c r="J1249" s="589"/>
      <c r="K1249" s="589"/>
      <c r="L1249" s="589"/>
      <c r="M1249" s="589"/>
      <c r="O1249" s="589"/>
      <c r="P1249" s="589"/>
      <c r="Q1249" s="589"/>
      <c r="R1249" s="589"/>
    </row>
    <row r="1250" customHeight="1" spans="7:18">
      <c r="G1250" s="589"/>
      <c r="H1250" s="589"/>
      <c r="I1250" s="589"/>
      <c r="J1250" s="589"/>
      <c r="K1250" s="589"/>
      <c r="L1250" s="589"/>
      <c r="M1250" s="589"/>
      <c r="O1250" s="589"/>
      <c r="P1250" s="589"/>
      <c r="Q1250" s="589"/>
      <c r="R1250" s="589"/>
    </row>
    <row r="1251" customHeight="1" spans="7:18">
      <c r="G1251" s="589"/>
      <c r="H1251" s="589"/>
      <c r="I1251" s="589"/>
      <c r="J1251" s="589"/>
      <c r="K1251" s="589"/>
      <c r="L1251" s="589"/>
      <c r="M1251" s="589"/>
      <c r="O1251" s="589"/>
      <c r="P1251" s="589"/>
      <c r="Q1251" s="589"/>
      <c r="R1251" s="589"/>
    </row>
    <row r="1252" customHeight="1" spans="7:18">
      <c r="G1252" s="589"/>
      <c r="H1252" s="589"/>
      <c r="I1252" s="589"/>
      <c r="J1252" s="589"/>
      <c r="K1252" s="589"/>
      <c r="L1252" s="589"/>
      <c r="M1252" s="589"/>
      <c r="O1252" s="589"/>
      <c r="P1252" s="589"/>
      <c r="Q1252" s="589"/>
      <c r="R1252" s="589"/>
    </row>
    <row r="1253" customHeight="1" spans="7:18">
      <c r="G1253" s="589"/>
      <c r="H1253" s="589"/>
      <c r="I1253" s="589"/>
      <c r="J1253" s="589"/>
      <c r="K1253" s="589"/>
      <c r="L1253" s="589"/>
      <c r="M1253" s="589"/>
      <c r="O1253" s="589"/>
      <c r="P1253" s="589"/>
      <c r="Q1253" s="589"/>
      <c r="R1253" s="589"/>
    </row>
    <row r="1254" customHeight="1" spans="7:18">
      <c r="G1254" s="589"/>
      <c r="H1254" s="589"/>
      <c r="I1254" s="589"/>
      <c r="J1254" s="589"/>
      <c r="K1254" s="589"/>
      <c r="L1254" s="589"/>
      <c r="M1254" s="589"/>
      <c r="O1254" s="589"/>
      <c r="P1254" s="589"/>
      <c r="Q1254" s="589"/>
      <c r="R1254" s="589"/>
    </row>
    <row r="1255" customHeight="1" spans="7:18">
      <c r="G1255" s="589"/>
      <c r="H1255" s="589"/>
      <c r="I1255" s="589"/>
      <c r="J1255" s="589"/>
      <c r="K1255" s="589"/>
      <c r="L1255" s="589"/>
      <c r="M1255" s="589"/>
      <c r="O1255" s="589"/>
      <c r="P1255" s="589"/>
      <c r="Q1255" s="589"/>
      <c r="R1255" s="589"/>
    </row>
    <row r="1256" customHeight="1" spans="7:18">
      <c r="G1256" s="589"/>
      <c r="H1256" s="589"/>
      <c r="I1256" s="589"/>
      <c r="J1256" s="589"/>
      <c r="K1256" s="589"/>
      <c r="L1256" s="589"/>
      <c r="M1256" s="589"/>
      <c r="O1256" s="589"/>
      <c r="P1256" s="589"/>
      <c r="Q1256" s="589"/>
      <c r="R1256" s="589"/>
    </row>
    <row r="1257" customHeight="1" spans="7:18">
      <c r="G1257" s="589"/>
      <c r="H1257" s="589"/>
      <c r="I1257" s="589"/>
      <c r="J1257" s="589"/>
      <c r="K1257" s="589"/>
      <c r="L1257" s="589"/>
      <c r="M1257" s="589"/>
      <c r="O1257" s="589"/>
      <c r="P1257" s="589"/>
      <c r="Q1257" s="589"/>
      <c r="R1257" s="589"/>
    </row>
    <row r="1258" customHeight="1" spans="7:18">
      <c r="G1258" s="589"/>
      <c r="H1258" s="589"/>
      <c r="I1258" s="589"/>
      <c r="J1258" s="589"/>
      <c r="K1258" s="589"/>
      <c r="L1258" s="589"/>
      <c r="M1258" s="589"/>
      <c r="O1258" s="589"/>
      <c r="P1258" s="589"/>
      <c r="Q1258" s="589"/>
      <c r="R1258" s="589"/>
    </row>
    <row r="1259" customHeight="1" spans="7:18">
      <c r="G1259" s="589"/>
      <c r="H1259" s="589"/>
      <c r="I1259" s="589"/>
      <c r="J1259" s="589"/>
      <c r="K1259" s="589"/>
      <c r="L1259" s="589"/>
      <c r="M1259" s="589"/>
      <c r="O1259" s="589"/>
      <c r="P1259" s="589"/>
      <c r="Q1259" s="589"/>
      <c r="R1259" s="589"/>
    </row>
    <row r="1260" customHeight="1" spans="7:18">
      <c r="G1260" s="589"/>
      <c r="H1260" s="589"/>
      <c r="I1260" s="589"/>
      <c r="J1260" s="589"/>
      <c r="K1260" s="589"/>
      <c r="L1260" s="589"/>
      <c r="M1260" s="589"/>
      <c r="O1260" s="589"/>
      <c r="P1260" s="589"/>
      <c r="Q1260" s="589"/>
      <c r="R1260" s="589"/>
    </row>
    <row r="1261" customHeight="1" spans="7:18">
      <c r="G1261" s="589"/>
      <c r="H1261" s="589"/>
      <c r="I1261" s="589"/>
      <c r="J1261" s="589"/>
      <c r="K1261" s="589"/>
      <c r="L1261" s="589"/>
      <c r="M1261" s="589"/>
      <c r="O1261" s="589"/>
      <c r="P1261" s="589"/>
      <c r="Q1261" s="589"/>
      <c r="R1261" s="589"/>
    </row>
    <row r="1262" customHeight="1" spans="7:18">
      <c r="G1262" s="589"/>
      <c r="H1262" s="589"/>
      <c r="I1262" s="589"/>
      <c r="J1262" s="589"/>
      <c r="K1262" s="589"/>
      <c r="L1262" s="589"/>
      <c r="M1262" s="589"/>
      <c r="O1262" s="589"/>
      <c r="P1262" s="589"/>
      <c r="Q1262" s="589"/>
      <c r="R1262" s="589"/>
    </row>
    <row r="1263" customHeight="1" spans="7:18">
      <c r="G1263" s="589"/>
      <c r="H1263" s="589"/>
      <c r="I1263" s="589"/>
      <c r="J1263" s="589"/>
      <c r="K1263" s="589"/>
      <c r="L1263" s="589"/>
      <c r="M1263" s="589"/>
      <c r="O1263" s="589"/>
      <c r="P1263" s="589"/>
      <c r="Q1263" s="589"/>
      <c r="R1263" s="589"/>
    </row>
    <row r="1264" customHeight="1" spans="7:18">
      <c r="G1264" s="589"/>
      <c r="H1264" s="589"/>
      <c r="I1264" s="589"/>
      <c r="J1264" s="589"/>
      <c r="K1264" s="589"/>
      <c r="L1264" s="589"/>
      <c r="M1264" s="589"/>
      <c r="O1264" s="589"/>
      <c r="P1264" s="589"/>
      <c r="Q1264" s="589"/>
      <c r="R1264" s="589"/>
    </row>
    <row r="1265" customHeight="1" spans="7:18">
      <c r="G1265" s="589"/>
      <c r="H1265" s="589"/>
      <c r="I1265" s="589"/>
      <c r="J1265" s="589"/>
      <c r="K1265" s="589"/>
      <c r="L1265" s="589"/>
      <c r="M1265" s="589"/>
      <c r="O1265" s="589"/>
      <c r="P1265" s="589"/>
      <c r="Q1265" s="589"/>
      <c r="R1265" s="589"/>
    </row>
    <row r="1266" customHeight="1" spans="7:18">
      <c r="G1266" s="589"/>
      <c r="H1266" s="589"/>
      <c r="I1266" s="589"/>
      <c r="J1266" s="589"/>
      <c r="K1266" s="589"/>
      <c r="L1266" s="589"/>
      <c r="M1266" s="589"/>
      <c r="O1266" s="589"/>
      <c r="P1266" s="589"/>
      <c r="Q1266" s="589"/>
      <c r="R1266" s="589"/>
    </row>
    <row r="1267" customHeight="1" spans="7:18">
      <c r="G1267" s="589"/>
      <c r="H1267" s="589"/>
      <c r="I1267" s="589"/>
      <c r="J1267" s="589"/>
      <c r="K1267" s="589"/>
      <c r="L1267" s="589"/>
      <c r="M1267" s="589"/>
      <c r="O1267" s="589"/>
      <c r="P1267" s="589"/>
      <c r="Q1267" s="589"/>
      <c r="R1267" s="589"/>
    </row>
    <row r="1268" customHeight="1" spans="7:18">
      <c r="G1268" s="589"/>
      <c r="H1268" s="589"/>
      <c r="I1268" s="589"/>
      <c r="J1268" s="589"/>
      <c r="K1268" s="589"/>
      <c r="L1268" s="589"/>
      <c r="M1268" s="589"/>
      <c r="O1268" s="589"/>
      <c r="P1268" s="589"/>
      <c r="Q1268" s="589"/>
      <c r="R1268" s="589"/>
    </row>
    <row r="1269" customHeight="1" spans="7:18">
      <c r="G1269" s="589"/>
      <c r="H1269" s="589"/>
      <c r="I1269" s="589"/>
      <c r="J1269" s="589"/>
      <c r="K1269" s="589"/>
      <c r="L1269" s="589"/>
      <c r="M1269" s="589"/>
      <c r="O1269" s="589"/>
      <c r="P1269" s="589"/>
      <c r="Q1269" s="589"/>
      <c r="R1269" s="589"/>
    </row>
    <row r="1270" customHeight="1" spans="7:18">
      <c r="G1270" s="589"/>
      <c r="H1270" s="589"/>
      <c r="I1270" s="589"/>
      <c r="J1270" s="589"/>
      <c r="K1270" s="589"/>
      <c r="L1270" s="589"/>
      <c r="M1270" s="589"/>
      <c r="O1270" s="589"/>
      <c r="P1270" s="589"/>
      <c r="Q1270" s="589"/>
      <c r="R1270" s="589"/>
    </row>
    <row r="1271" customHeight="1" spans="7:18">
      <c r="G1271" s="589"/>
      <c r="H1271" s="589"/>
      <c r="I1271" s="589"/>
      <c r="J1271" s="589"/>
      <c r="K1271" s="589"/>
      <c r="L1271" s="589"/>
      <c r="M1271" s="589"/>
      <c r="O1271" s="589"/>
      <c r="P1271" s="589"/>
      <c r="Q1271" s="589"/>
      <c r="R1271" s="589"/>
    </row>
    <row r="1272" customHeight="1" spans="7:18">
      <c r="G1272" s="589"/>
      <c r="H1272" s="589"/>
      <c r="I1272" s="589"/>
      <c r="J1272" s="589"/>
      <c r="K1272" s="589"/>
      <c r="L1272" s="589"/>
      <c r="M1272" s="589"/>
      <c r="O1272" s="589"/>
      <c r="P1272" s="589"/>
      <c r="Q1272" s="589"/>
      <c r="R1272" s="589"/>
    </row>
    <row r="1273" customHeight="1" spans="7:18">
      <c r="G1273" s="589"/>
      <c r="H1273" s="589"/>
      <c r="I1273" s="589"/>
      <c r="J1273" s="589"/>
      <c r="K1273" s="589"/>
      <c r="L1273" s="589"/>
      <c r="M1273" s="589"/>
      <c r="O1273" s="589"/>
      <c r="P1273" s="589"/>
      <c r="Q1273" s="589"/>
      <c r="R1273" s="589"/>
    </row>
    <row r="1274" customHeight="1" spans="7:18">
      <c r="G1274" s="589"/>
      <c r="H1274" s="589"/>
      <c r="I1274" s="589"/>
      <c r="J1274" s="589"/>
      <c r="K1274" s="589"/>
      <c r="L1274" s="589"/>
      <c r="M1274" s="589"/>
      <c r="O1274" s="589"/>
      <c r="P1274" s="589"/>
      <c r="Q1274" s="589"/>
      <c r="R1274" s="589"/>
    </row>
    <row r="1275" customHeight="1" spans="7:18">
      <c r="G1275" s="589"/>
      <c r="H1275" s="589"/>
      <c r="I1275" s="589"/>
      <c r="J1275" s="589"/>
      <c r="K1275" s="589"/>
      <c r="L1275" s="589"/>
      <c r="M1275" s="589"/>
      <c r="O1275" s="589"/>
      <c r="P1275" s="589"/>
      <c r="Q1275" s="589"/>
      <c r="R1275" s="589"/>
    </row>
    <row r="1276" customHeight="1" spans="7:18">
      <c r="G1276" s="589"/>
      <c r="H1276" s="589"/>
      <c r="I1276" s="589"/>
      <c r="J1276" s="589"/>
      <c r="K1276" s="589"/>
      <c r="L1276" s="589"/>
      <c r="M1276" s="589"/>
      <c r="O1276" s="589"/>
      <c r="P1276" s="589"/>
      <c r="Q1276" s="589"/>
      <c r="R1276" s="589"/>
    </row>
    <row r="1277" customHeight="1" spans="7:18">
      <c r="G1277" s="589"/>
      <c r="H1277" s="589"/>
      <c r="I1277" s="589"/>
      <c r="J1277" s="589"/>
      <c r="K1277" s="589"/>
      <c r="L1277" s="589"/>
      <c r="M1277" s="589"/>
      <c r="O1277" s="589"/>
      <c r="P1277" s="589"/>
      <c r="Q1277" s="589"/>
      <c r="R1277" s="589"/>
    </row>
    <row r="1278" customHeight="1" spans="7:18">
      <c r="G1278" s="589"/>
      <c r="H1278" s="589"/>
      <c r="I1278" s="589"/>
      <c r="J1278" s="589"/>
      <c r="K1278" s="589"/>
      <c r="L1278" s="589"/>
      <c r="M1278" s="589"/>
      <c r="O1278" s="589"/>
      <c r="P1278" s="589"/>
      <c r="Q1278" s="589"/>
      <c r="R1278" s="589"/>
    </row>
    <row r="1279" customHeight="1" spans="7:18">
      <c r="G1279" s="589"/>
      <c r="H1279" s="589"/>
      <c r="I1279" s="589"/>
      <c r="J1279" s="589"/>
      <c r="K1279" s="589"/>
      <c r="L1279" s="589"/>
      <c r="M1279" s="589"/>
      <c r="O1279" s="589"/>
      <c r="P1279" s="589"/>
      <c r="Q1279" s="589"/>
      <c r="R1279" s="589"/>
    </row>
    <row r="1280" customHeight="1" spans="7:18">
      <c r="G1280" s="589"/>
      <c r="H1280" s="589"/>
      <c r="I1280" s="589"/>
      <c r="J1280" s="589"/>
      <c r="K1280" s="589"/>
      <c r="L1280" s="589"/>
      <c r="M1280" s="589"/>
      <c r="O1280" s="589"/>
      <c r="P1280" s="589"/>
      <c r="Q1280" s="589"/>
      <c r="R1280" s="589"/>
    </row>
    <row r="1281" customHeight="1" spans="7:18">
      <c r="G1281" s="589"/>
      <c r="H1281" s="589"/>
      <c r="I1281" s="589"/>
      <c r="J1281" s="589"/>
      <c r="K1281" s="589"/>
      <c r="L1281" s="589"/>
      <c r="M1281" s="589"/>
      <c r="O1281" s="589"/>
      <c r="P1281" s="589"/>
      <c r="Q1281" s="589"/>
      <c r="R1281" s="589"/>
    </row>
    <row r="1282" customHeight="1" spans="7:18">
      <c r="G1282" s="589"/>
      <c r="H1282" s="589"/>
      <c r="I1282" s="589"/>
      <c r="J1282" s="589"/>
      <c r="K1282" s="589"/>
      <c r="L1282" s="589"/>
      <c r="M1282" s="589"/>
      <c r="O1282" s="589"/>
      <c r="P1282" s="589"/>
      <c r="Q1282" s="589"/>
      <c r="R1282" s="589"/>
    </row>
    <row r="1283" customHeight="1" spans="7:18">
      <c r="G1283" s="589"/>
      <c r="H1283" s="589"/>
      <c r="I1283" s="589"/>
      <c r="J1283" s="589"/>
      <c r="K1283" s="589"/>
      <c r="L1283" s="589"/>
      <c r="M1283" s="589"/>
      <c r="O1283" s="589"/>
      <c r="P1283" s="589"/>
      <c r="Q1283" s="589"/>
      <c r="R1283" s="589"/>
    </row>
    <row r="1284" customHeight="1" spans="7:18">
      <c r="G1284" s="589"/>
      <c r="H1284" s="589"/>
      <c r="I1284" s="589"/>
      <c r="J1284" s="589"/>
      <c r="K1284" s="589"/>
      <c r="L1284" s="589"/>
      <c r="M1284" s="589"/>
      <c r="O1284" s="589"/>
      <c r="P1284" s="589"/>
      <c r="Q1284" s="589"/>
      <c r="R1284" s="589"/>
    </row>
    <row r="1285" customHeight="1" spans="7:18">
      <c r="G1285" s="589"/>
      <c r="H1285" s="589"/>
      <c r="I1285" s="589"/>
      <c r="J1285" s="589"/>
      <c r="K1285" s="589"/>
      <c r="L1285" s="589"/>
      <c r="M1285" s="589"/>
      <c r="O1285" s="589"/>
      <c r="P1285" s="589"/>
      <c r="Q1285" s="589"/>
      <c r="R1285" s="589"/>
    </row>
    <row r="1286" customHeight="1" spans="7:18">
      <c r="G1286" s="589"/>
      <c r="H1286" s="589"/>
      <c r="I1286" s="589"/>
      <c r="J1286" s="589"/>
      <c r="K1286" s="589"/>
      <c r="L1286" s="589"/>
      <c r="M1286" s="589"/>
      <c r="O1286" s="589"/>
      <c r="P1286" s="589"/>
      <c r="Q1286" s="589"/>
      <c r="R1286" s="589"/>
    </row>
    <row r="1287" customHeight="1" spans="7:18">
      <c r="G1287" s="589"/>
      <c r="H1287" s="589"/>
      <c r="I1287" s="589"/>
      <c r="J1287" s="589"/>
      <c r="K1287" s="589"/>
      <c r="L1287" s="589"/>
      <c r="M1287" s="589"/>
      <c r="O1287" s="589"/>
      <c r="P1287" s="589"/>
      <c r="Q1287" s="589"/>
      <c r="R1287" s="589"/>
    </row>
    <row r="1288" customHeight="1" spans="7:18">
      <c r="G1288" s="589"/>
      <c r="H1288" s="589"/>
      <c r="I1288" s="589"/>
      <c r="J1288" s="589"/>
      <c r="K1288" s="589"/>
      <c r="L1288" s="589"/>
      <c r="M1288" s="589"/>
      <c r="O1288" s="589"/>
      <c r="P1288" s="589"/>
      <c r="Q1288" s="589"/>
      <c r="R1288" s="589"/>
    </row>
    <row r="1289" customHeight="1" spans="7:18">
      <c r="G1289" s="589"/>
      <c r="H1289" s="589"/>
      <c r="I1289" s="589"/>
      <c r="J1289" s="589"/>
      <c r="K1289" s="589"/>
      <c r="L1289" s="589"/>
      <c r="M1289" s="589"/>
      <c r="O1289" s="589"/>
      <c r="P1289" s="589"/>
      <c r="Q1289" s="589"/>
      <c r="R1289" s="589"/>
    </row>
    <row r="1290" customHeight="1" spans="7:18">
      <c r="G1290" s="589"/>
      <c r="H1290" s="589"/>
      <c r="I1290" s="589"/>
      <c r="J1290" s="589"/>
      <c r="K1290" s="589"/>
      <c r="L1290" s="589"/>
      <c r="M1290" s="589"/>
      <c r="O1290" s="589"/>
      <c r="P1290" s="589"/>
      <c r="Q1290" s="589"/>
      <c r="R1290" s="589"/>
    </row>
    <row r="1291" customHeight="1" spans="7:18">
      <c r="G1291" s="589"/>
      <c r="H1291" s="589"/>
      <c r="I1291" s="589"/>
      <c r="J1291" s="589"/>
      <c r="K1291" s="589"/>
      <c r="L1291" s="589"/>
      <c r="M1291" s="589"/>
      <c r="O1291" s="589"/>
      <c r="P1291" s="589"/>
      <c r="Q1291" s="589"/>
      <c r="R1291" s="589"/>
    </row>
    <row r="1292" customHeight="1" spans="7:18">
      <c r="G1292" s="589"/>
      <c r="H1292" s="589"/>
      <c r="I1292" s="589"/>
      <c r="J1292" s="589"/>
      <c r="K1292" s="589"/>
      <c r="L1292" s="589"/>
      <c r="M1292" s="589"/>
      <c r="O1292" s="589"/>
      <c r="P1292" s="589"/>
      <c r="Q1292" s="589"/>
      <c r="R1292" s="589"/>
    </row>
    <row r="1293" customHeight="1" spans="7:18">
      <c r="G1293" s="589"/>
      <c r="H1293" s="589"/>
      <c r="I1293" s="589"/>
      <c r="J1293" s="589"/>
      <c r="K1293" s="589"/>
      <c r="L1293" s="589"/>
      <c r="M1293" s="589"/>
      <c r="O1293" s="589"/>
      <c r="P1293" s="589"/>
      <c r="Q1293" s="589"/>
      <c r="R1293" s="589"/>
    </row>
    <row r="1294" customHeight="1" spans="7:18">
      <c r="G1294" s="589"/>
      <c r="H1294" s="589"/>
      <c r="I1294" s="589"/>
      <c r="J1294" s="589"/>
      <c r="K1294" s="589"/>
      <c r="L1294" s="589"/>
      <c r="M1294" s="589"/>
      <c r="O1294" s="589"/>
      <c r="P1294" s="589"/>
      <c r="Q1294" s="589"/>
      <c r="R1294" s="589"/>
    </row>
    <row r="1295" customHeight="1" spans="7:18">
      <c r="G1295" s="589"/>
      <c r="H1295" s="589"/>
      <c r="I1295" s="589"/>
      <c r="J1295" s="589"/>
      <c r="K1295" s="589"/>
      <c r="L1295" s="589"/>
      <c r="M1295" s="589"/>
      <c r="O1295" s="589"/>
      <c r="P1295" s="589"/>
      <c r="Q1295" s="589"/>
      <c r="R1295" s="589"/>
    </row>
    <row r="1296" customHeight="1" spans="7:18">
      <c r="G1296" s="589"/>
      <c r="H1296" s="589"/>
      <c r="I1296" s="589"/>
      <c r="J1296" s="589"/>
      <c r="K1296" s="589"/>
      <c r="L1296" s="589"/>
      <c r="M1296" s="589"/>
      <c r="O1296" s="589"/>
      <c r="P1296" s="589"/>
      <c r="Q1296" s="589"/>
      <c r="R1296" s="589"/>
    </row>
    <row r="1297" customHeight="1" spans="7:18">
      <c r="G1297" s="589"/>
      <c r="H1297" s="589"/>
      <c r="I1297" s="589"/>
      <c r="J1297" s="589"/>
      <c r="K1297" s="589"/>
      <c r="L1297" s="589"/>
      <c r="M1297" s="589"/>
      <c r="O1297" s="589"/>
      <c r="P1297" s="589"/>
      <c r="Q1297" s="589"/>
      <c r="R1297" s="589"/>
    </row>
    <row r="1298" customHeight="1" spans="7:18">
      <c r="G1298" s="589"/>
      <c r="H1298" s="589"/>
      <c r="I1298" s="589"/>
      <c r="J1298" s="589"/>
      <c r="K1298" s="589"/>
      <c r="L1298" s="589"/>
      <c r="M1298" s="589"/>
      <c r="O1298" s="589"/>
      <c r="P1298" s="589"/>
      <c r="Q1298" s="589"/>
      <c r="R1298" s="589"/>
    </row>
    <row r="1299" customHeight="1" spans="7:18">
      <c r="G1299" s="589"/>
      <c r="H1299" s="589"/>
      <c r="I1299" s="589"/>
      <c r="J1299" s="589"/>
      <c r="K1299" s="589"/>
      <c r="L1299" s="589"/>
      <c r="M1299" s="589"/>
      <c r="O1299" s="589"/>
      <c r="P1299" s="589"/>
      <c r="Q1299" s="589"/>
      <c r="R1299" s="589"/>
    </row>
    <row r="1300" customHeight="1" spans="7:18">
      <c r="G1300" s="589"/>
      <c r="H1300" s="589"/>
      <c r="I1300" s="589"/>
      <c r="J1300" s="589"/>
      <c r="K1300" s="589"/>
      <c r="L1300" s="589"/>
      <c r="M1300" s="589"/>
      <c r="O1300" s="589"/>
      <c r="P1300" s="589"/>
      <c r="Q1300" s="589"/>
      <c r="R1300" s="589"/>
    </row>
    <row r="1301" customHeight="1" spans="7:18">
      <c r="G1301" s="589"/>
      <c r="H1301" s="589"/>
      <c r="I1301" s="589"/>
      <c r="J1301" s="589"/>
      <c r="K1301" s="589"/>
      <c r="L1301" s="589"/>
      <c r="M1301" s="589"/>
      <c r="O1301" s="589"/>
      <c r="P1301" s="589"/>
      <c r="Q1301" s="589"/>
      <c r="R1301" s="589"/>
    </row>
    <row r="1302" customHeight="1" spans="7:18">
      <c r="G1302" s="589"/>
      <c r="H1302" s="589"/>
      <c r="I1302" s="589"/>
      <c r="J1302" s="589"/>
      <c r="K1302" s="589"/>
      <c r="L1302" s="589"/>
      <c r="M1302" s="589"/>
      <c r="O1302" s="589"/>
      <c r="P1302" s="589"/>
      <c r="Q1302" s="589"/>
      <c r="R1302" s="589"/>
    </row>
    <row r="1303" customHeight="1" spans="7:18">
      <c r="G1303" s="589"/>
      <c r="H1303" s="589"/>
      <c r="I1303" s="589"/>
      <c r="J1303" s="589"/>
      <c r="K1303" s="589"/>
      <c r="L1303" s="589"/>
      <c r="M1303" s="589"/>
      <c r="O1303" s="589"/>
      <c r="P1303" s="589"/>
      <c r="Q1303" s="589"/>
      <c r="R1303" s="589"/>
    </row>
    <row r="1304" customHeight="1" spans="7:18">
      <c r="G1304" s="589"/>
      <c r="H1304" s="589"/>
      <c r="I1304" s="589"/>
      <c r="J1304" s="589"/>
      <c r="K1304" s="589"/>
      <c r="L1304" s="589"/>
      <c r="M1304" s="589"/>
      <c r="O1304" s="589"/>
      <c r="P1304" s="589"/>
      <c r="Q1304" s="589"/>
      <c r="R1304" s="589"/>
    </row>
    <row r="1305" customHeight="1" spans="7:18">
      <c r="G1305" s="589"/>
      <c r="H1305" s="589"/>
      <c r="I1305" s="589"/>
      <c r="J1305" s="589"/>
      <c r="K1305" s="589"/>
      <c r="L1305" s="589"/>
      <c r="M1305" s="589"/>
      <c r="O1305" s="589"/>
      <c r="P1305" s="589"/>
      <c r="Q1305" s="589"/>
      <c r="R1305" s="589"/>
    </row>
    <row r="1306" customHeight="1" spans="7:18">
      <c r="G1306" s="589"/>
      <c r="H1306" s="589"/>
      <c r="I1306" s="589"/>
      <c r="J1306" s="589"/>
      <c r="K1306" s="589"/>
      <c r="L1306" s="589"/>
      <c r="M1306" s="589"/>
      <c r="O1306" s="589"/>
      <c r="P1306" s="589"/>
      <c r="Q1306" s="589"/>
      <c r="R1306" s="589"/>
    </row>
    <row r="1307" customHeight="1" spans="7:18">
      <c r="G1307" s="589"/>
      <c r="H1307" s="589"/>
      <c r="I1307" s="589"/>
      <c r="J1307" s="589"/>
      <c r="K1307" s="589"/>
      <c r="L1307" s="589"/>
      <c r="M1307" s="589"/>
      <c r="O1307" s="589"/>
      <c r="P1307" s="589"/>
      <c r="Q1307" s="589"/>
      <c r="R1307" s="589"/>
    </row>
    <row r="1308" customHeight="1" spans="7:18">
      <c r="G1308" s="589"/>
      <c r="H1308" s="589"/>
      <c r="I1308" s="589"/>
      <c r="J1308" s="589"/>
      <c r="K1308" s="589"/>
      <c r="L1308" s="589"/>
      <c r="M1308" s="589"/>
      <c r="O1308" s="589"/>
      <c r="P1308" s="589"/>
      <c r="Q1308" s="589"/>
      <c r="R1308" s="589"/>
    </row>
    <row r="1309" customHeight="1" spans="7:18">
      <c r="G1309" s="589"/>
      <c r="H1309" s="589"/>
      <c r="I1309" s="589"/>
      <c r="J1309" s="589"/>
      <c r="K1309" s="589"/>
      <c r="L1309" s="589"/>
      <c r="M1309" s="589"/>
      <c r="O1309" s="589"/>
      <c r="P1309" s="589"/>
      <c r="Q1309" s="589"/>
      <c r="R1309" s="589"/>
    </row>
    <row r="1310" customHeight="1" spans="7:18">
      <c r="G1310" s="589"/>
      <c r="H1310" s="589"/>
      <c r="I1310" s="589"/>
      <c r="J1310" s="589"/>
      <c r="K1310" s="589"/>
      <c r="L1310" s="589"/>
      <c r="M1310" s="589"/>
      <c r="O1310" s="589"/>
      <c r="P1310" s="589"/>
      <c r="Q1310" s="589"/>
      <c r="R1310" s="589"/>
    </row>
    <row r="1311" customHeight="1" spans="7:18">
      <c r="G1311" s="589"/>
      <c r="H1311" s="589"/>
      <c r="I1311" s="589"/>
      <c r="J1311" s="589"/>
      <c r="K1311" s="589"/>
      <c r="L1311" s="589"/>
      <c r="M1311" s="589"/>
      <c r="O1311" s="589"/>
      <c r="P1311" s="589"/>
      <c r="Q1311" s="589"/>
      <c r="R1311" s="589"/>
    </row>
    <row r="1312" customHeight="1" spans="7:18">
      <c r="G1312" s="589"/>
      <c r="H1312" s="589"/>
      <c r="I1312" s="589"/>
      <c r="J1312" s="589"/>
      <c r="K1312" s="589"/>
      <c r="L1312" s="589"/>
      <c r="M1312" s="589"/>
      <c r="O1312" s="589"/>
      <c r="P1312" s="589"/>
      <c r="Q1312" s="589"/>
      <c r="R1312" s="589"/>
    </row>
    <row r="1313" customHeight="1" spans="7:18">
      <c r="G1313" s="589"/>
      <c r="H1313" s="589"/>
      <c r="I1313" s="589"/>
      <c r="J1313" s="589"/>
      <c r="K1313" s="589"/>
      <c r="L1313" s="589"/>
      <c r="M1313" s="589"/>
      <c r="O1313" s="589"/>
      <c r="P1313" s="589"/>
      <c r="Q1313" s="589"/>
      <c r="R1313" s="589"/>
    </row>
    <row r="1314" customHeight="1" spans="7:18">
      <c r="G1314" s="589"/>
      <c r="H1314" s="589"/>
      <c r="I1314" s="589"/>
      <c r="J1314" s="589"/>
      <c r="K1314" s="589"/>
      <c r="L1314" s="589"/>
      <c r="M1314" s="589"/>
      <c r="O1314" s="589"/>
      <c r="P1314" s="589"/>
      <c r="Q1314" s="589"/>
      <c r="R1314" s="589"/>
    </row>
    <row r="1315" customHeight="1" spans="7:18">
      <c r="G1315" s="589"/>
      <c r="H1315" s="589"/>
      <c r="I1315" s="589"/>
      <c r="J1315" s="589"/>
      <c r="K1315" s="589"/>
      <c r="L1315" s="589"/>
      <c r="M1315" s="589"/>
      <c r="O1315" s="589"/>
      <c r="P1315" s="589"/>
      <c r="Q1315" s="589"/>
      <c r="R1315" s="589"/>
    </row>
    <row r="1316" customHeight="1" spans="7:18">
      <c r="G1316" s="589"/>
      <c r="H1316" s="589"/>
      <c r="I1316" s="589"/>
      <c r="J1316" s="589"/>
      <c r="K1316" s="589"/>
      <c r="L1316" s="589"/>
      <c r="M1316" s="589"/>
      <c r="O1316" s="589"/>
      <c r="P1316" s="589"/>
      <c r="Q1316" s="589"/>
      <c r="R1316" s="589"/>
    </row>
    <row r="1317" customHeight="1" spans="7:18">
      <c r="G1317" s="589"/>
      <c r="H1317" s="589"/>
      <c r="I1317" s="589"/>
      <c r="J1317" s="589"/>
      <c r="K1317" s="589"/>
      <c r="L1317" s="589"/>
      <c r="M1317" s="589"/>
      <c r="O1317" s="589"/>
      <c r="P1317" s="589"/>
      <c r="Q1317" s="589"/>
      <c r="R1317" s="589"/>
    </row>
    <row r="1318" customHeight="1" spans="7:18">
      <c r="G1318" s="589"/>
      <c r="H1318" s="589"/>
      <c r="I1318" s="589"/>
      <c r="J1318" s="589"/>
      <c r="K1318" s="589"/>
      <c r="L1318" s="589"/>
      <c r="M1318" s="589"/>
      <c r="O1318" s="589"/>
      <c r="P1318" s="589"/>
      <c r="Q1318" s="589"/>
      <c r="R1318" s="589"/>
    </row>
    <row r="1319" customHeight="1" spans="7:18">
      <c r="G1319" s="589"/>
      <c r="H1319" s="589"/>
      <c r="I1319" s="589"/>
      <c r="J1319" s="589"/>
      <c r="K1319" s="589"/>
      <c r="L1319" s="589"/>
      <c r="M1319" s="589"/>
      <c r="O1319" s="589"/>
      <c r="P1319" s="589"/>
      <c r="Q1319" s="589"/>
      <c r="R1319" s="589"/>
    </row>
    <row r="1320" customHeight="1" spans="7:18">
      <c r="G1320" s="589"/>
      <c r="H1320" s="589"/>
      <c r="I1320" s="589"/>
      <c r="J1320" s="589"/>
      <c r="K1320" s="589"/>
      <c r="L1320" s="589"/>
      <c r="M1320" s="589"/>
      <c r="O1320" s="589"/>
      <c r="P1320" s="589"/>
      <c r="Q1320" s="589"/>
      <c r="R1320" s="589"/>
    </row>
    <row r="1321" customHeight="1" spans="7:18">
      <c r="G1321" s="589"/>
      <c r="H1321" s="589"/>
      <c r="I1321" s="589"/>
      <c r="J1321" s="589"/>
      <c r="K1321" s="589"/>
      <c r="L1321" s="589"/>
      <c r="M1321" s="589"/>
      <c r="O1321" s="589"/>
      <c r="P1321" s="589"/>
      <c r="Q1321" s="589"/>
      <c r="R1321" s="589"/>
    </row>
    <row r="1322" customHeight="1" spans="7:18">
      <c r="G1322" s="589"/>
      <c r="H1322" s="589"/>
      <c r="I1322" s="589"/>
      <c r="J1322" s="589"/>
      <c r="K1322" s="589"/>
      <c r="L1322" s="589"/>
      <c r="M1322" s="589"/>
      <c r="O1322" s="589"/>
      <c r="P1322" s="589"/>
      <c r="Q1322" s="589"/>
      <c r="R1322" s="589"/>
    </row>
    <row r="1323" customHeight="1" spans="7:18">
      <c r="G1323" s="589"/>
      <c r="H1323" s="589"/>
      <c r="I1323" s="589"/>
      <c r="J1323" s="589"/>
      <c r="K1323" s="589"/>
      <c r="L1323" s="589"/>
      <c r="M1323" s="589"/>
      <c r="O1323" s="589"/>
      <c r="P1323" s="589"/>
      <c r="Q1323" s="589"/>
      <c r="R1323" s="589"/>
    </row>
    <row r="1324" customHeight="1" spans="7:18">
      <c r="G1324" s="589"/>
      <c r="H1324" s="589"/>
      <c r="I1324" s="589"/>
      <c r="J1324" s="589"/>
      <c r="K1324" s="589"/>
      <c r="L1324" s="589"/>
      <c r="M1324" s="589"/>
      <c r="O1324" s="589"/>
      <c r="P1324" s="589"/>
      <c r="Q1324" s="589"/>
      <c r="R1324" s="589"/>
    </row>
    <row r="1325" customHeight="1" spans="7:18">
      <c r="G1325" s="589"/>
      <c r="H1325" s="589"/>
      <c r="I1325" s="589"/>
      <c r="J1325" s="589"/>
      <c r="K1325" s="589"/>
      <c r="L1325" s="589"/>
      <c r="M1325" s="589"/>
      <c r="O1325" s="589"/>
      <c r="P1325" s="589"/>
      <c r="Q1325" s="589"/>
      <c r="R1325" s="589"/>
    </row>
    <row r="1326" customHeight="1" spans="7:18">
      <c r="G1326" s="589"/>
      <c r="H1326" s="589"/>
      <c r="I1326" s="589"/>
      <c r="J1326" s="589"/>
      <c r="K1326" s="589"/>
      <c r="L1326" s="589"/>
      <c r="M1326" s="589"/>
      <c r="O1326" s="589"/>
      <c r="P1326" s="589"/>
      <c r="Q1326" s="589"/>
      <c r="R1326" s="589"/>
    </row>
    <row r="1327" customHeight="1" spans="7:18">
      <c r="G1327" s="589"/>
      <c r="H1327" s="589"/>
      <c r="I1327" s="589"/>
      <c r="J1327" s="589"/>
      <c r="K1327" s="589"/>
      <c r="L1327" s="589"/>
      <c r="M1327" s="589"/>
      <c r="O1327" s="589"/>
      <c r="P1327" s="589"/>
      <c r="Q1327" s="589"/>
      <c r="R1327" s="589"/>
    </row>
    <row r="1328" customHeight="1" spans="7:18">
      <c r="G1328" s="589"/>
      <c r="H1328" s="589"/>
      <c r="I1328" s="589"/>
      <c r="J1328" s="589"/>
      <c r="K1328" s="589"/>
      <c r="L1328" s="589"/>
      <c r="M1328" s="589"/>
      <c r="O1328" s="589"/>
      <c r="P1328" s="589"/>
      <c r="Q1328" s="589"/>
      <c r="R1328" s="589"/>
    </row>
    <row r="1329" customHeight="1" spans="7:18">
      <c r="G1329" s="589"/>
      <c r="H1329" s="589"/>
      <c r="I1329" s="589"/>
      <c r="J1329" s="589"/>
      <c r="K1329" s="589"/>
      <c r="L1329" s="589"/>
      <c r="M1329" s="589"/>
      <c r="O1329" s="589"/>
      <c r="P1329" s="589"/>
      <c r="Q1329" s="589"/>
      <c r="R1329" s="589"/>
    </row>
    <row r="1330" customHeight="1" spans="7:18">
      <c r="G1330" s="589"/>
      <c r="H1330" s="589"/>
      <c r="I1330" s="589"/>
      <c r="J1330" s="589"/>
      <c r="K1330" s="589"/>
      <c r="L1330" s="589"/>
      <c r="M1330" s="589"/>
      <c r="O1330" s="589"/>
      <c r="P1330" s="589"/>
      <c r="Q1330" s="589"/>
      <c r="R1330" s="589"/>
    </row>
    <row r="1331" customHeight="1" spans="7:18">
      <c r="G1331" s="589"/>
      <c r="H1331" s="589"/>
      <c r="I1331" s="589"/>
      <c r="J1331" s="589"/>
      <c r="K1331" s="589"/>
      <c r="L1331" s="589"/>
      <c r="M1331" s="589"/>
      <c r="O1331" s="589"/>
      <c r="P1331" s="589"/>
      <c r="Q1331" s="589"/>
      <c r="R1331" s="589"/>
    </row>
    <row r="1332" customHeight="1" spans="7:18">
      <c r="G1332" s="589"/>
      <c r="H1332" s="589"/>
      <c r="I1332" s="589"/>
      <c r="J1332" s="589"/>
      <c r="K1332" s="589"/>
      <c r="L1332" s="589"/>
      <c r="M1332" s="589"/>
      <c r="O1332" s="589"/>
      <c r="P1332" s="589"/>
      <c r="Q1332" s="589"/>
      <c r="R1332" s="589"/>
    </row>
    <row r="1333" customHeight="1" spans="7:18">
      <c r="G1333" s="589"/>
      <c r="H1333" s="589"/>
      <c r="I1333" s="589"/>
      <c r="J1333" s="589"/>
      <c r="K1333" s="589"/>
      <c r="L1333" s="589"/>
      <c r="M1333" s="589"/>
      <c r="O1333" s="589"/>
      <c r="P1333" s="589"/>
      <c r="Q1333" s="589"/>
      <c r="R1333" s="589"/>
    </row>
    <row r="1334" customHeight="1" spans="7:18">
      <c r="G1334" s="589"/>
      <c r="H1334" s="589"/>
      <c r="I1334" s="589"/>
      <c r="J1334" s="589"/>
      <c r="K1334" s="589"/>
      <c r="L1334" s="589"/>
      <c r="M1334" s="589"/>
      <c r="O1334" s="589"/>
      <c r="P1334" s="589"/>
      <c r="Q1334" s="589"/>
      <c r="R1334" s="589"/>
    </row>
    <row r="1335" customHeight="1" spans="7:18">
      <c r="G1335" s="589"/>
      <c r="H1335" s="589"/>
      <c r="I1335" s="589"/>
      <c r="J1335" s="589"/>
      <c r="K1335" s="589"/>
      <c r="L1335" s="589"/>
      <c r="M1335" s="589"/>
      <c r="O1335" s="589"/>
      <c r="P1335" s="589"/>
      <c r="Q1335" s="589"/>
      <c r="R1335" s="589"/>
    </row>
    <row r="1336" customHeight="1" spans="7:18">
      <c r="G1336" s="589"/>
      <c r="H1336" s="589"/>
      <c r="I1336" s="589"/>
      <c r="J1336" s="589"/>
      <c r="K1336" s="589"/>
      <c r="L1336" s="589"/>
      <c r="M1336" s="589"/>
      <c r="O1336" s="589"/>
      <c r="P1336" s="589"/>
      <c r="Q1336" s="589"/>
      <c r="R1336" s="589"/>
    </row>
    <row r="1337" customHeight="1" spans="7:18">
      <c r="G1337" s="589"/>
      <c r="H1337" s="589"/>
      <c r="I1337" s="589"/>
      <c r="J1337" s="589"/>
      <c r="K1337" s="589"/>
      <c r="L1337" s="589"/>
      <c r="M1337" s="589"/>
      <c r="O1337" s="589"/>
      <c r="P1337" s="589"/>
      <c r="Q1337" s="589"/>
      <c r="R1337" s="589"/>
    </row>
    <row r="1338" customHeight="1" spans="7:18">
      <c r="G1338" s="589"/>
      <c r="H1338" s="589"/>
      <c r="I1338" s="589"/>
      <c r="J1338" s="589"/>
      <c r="K1338" s="589"/>
      <c r="L1338" s="589"/>
      <c r="M1338" s="589"/>
      <c r="O1338" s="589"/>
      <c r="P1338" s="589"/>
      <c r="Q1338" s="589"/>
      <c r="R1338" s="589"/>
    </row>
    <row r="1339" customHeight="1" spans="7:18">
      <c r="G1339" s="589"/>
      <c r="H1339" s="589"/>
      <c r="I1339" s="589"/>
      <c r="J1339" s="589"/>
      <c r="K1339" s="589"/>
      <c r="L1339" s="589"/>
      <c r="M1339" s="589"/>
      <c r="O1339" s="589"/>
      <c r="P1339" s="589"/>
      <c r="Q1339" s="589"/>
      <c r="R1339" s="589"/>
    </row>
    <row r="1340" customHeight="1" spans="7:18">
      <c r="G1340" s="589"/>
      <c r="H1340" s="589"/>
      <c r="I1340" s="589"/>
      <c r="J1340" s="589"/>
      <c r="K1340" s="589"/>
      <c r="L1340" s="589"/>
      <c r="M1340" s="589"/>
      <c r="O1340" s="589"/>
      <c r="P1340" s="589"/>
      <c r="Q1340" s="589"/>
      <c r="R1340" s="589"/>
    </row>
    <row r="1341" customHeight="1" spans="7:18">
      <c r="G1341" s="589"/>
      <c r="H1341" s="589"/>
      <c r="I1341" s="589"/>
      <c r="J1341" s="589"/>
      <c r="K1341" s="589"/>
      <c r="L1341" s="589"/>
      <c r="M1341" s="589"/>
      <c r="O1341" s="589"/>
      <c r="P1341" s="589"/>
      <c r="Q1341" s="589"/>
      <c r="R1341" s="589"/>
    </row>
    <row r="1342" customHeight="1" spans="7:18">
      <c r="G1342" s="589"/>
      <c r="H1342" s="589"/>
      <c r="I1342" s="589"/>
      <c r="J1342" s="589"/>
      <c r="K1342" s="589"/>
      <c r="L1342" s="589"/>
      <c r="M1342" s="589"/>
      <c r="O1342" s="589"/>
      <c r="P1342" s="589"/>
      <c r="Q1342" s="589"/>
      <c r="R1342" s="589"/>
    </row>
    <row r="1343" customHeight="1" spans="7:18">
      <c r="G1343" s="589"/>
      <c r="H1343" s="589"/>
      <c r="I1343" s="589"/>
      <c r="J1343" s="589"/>
      <c r="K1343" s="589"/>
      <c r="L1343" s="589"/>
      <c r="M1343" s="589"/>
      <c r="O1343" s="589"/>
      <c r="P1343" s="589"/>
      <c r="Q1343" s="589"/>
      <c r="R1343" s="589"/>
    </row>
    <row r="1344" customHeight="1" spans="7:18">
      <c r="G1344" s="589"/>
      <c r="H1344" s="589"/>
      <c r="I1344" s="589"/>
      <c r="J1344" s="589"/>
      <c r="K1344" s="589"/>
      <c r="L1344" s="589"/>
      <c r="M1344" s="589"/>
      <c r="O1344" s="589"/>
      <c r="P1344" s="589"/>
      <c r="Q1344" s="589"/>
      <c r="R1344" s="589"/>
    </row>
    <row r="1345" customHeight="1" spans="7:18">
      <c r="G1345" s="589"/>
      <c r="H1345" s="589"/>
      <c r="I1345" s="589"/>
      <c r="J1345" s="589"/>
      <c r="K1345" s="589"/>
      <c r="L1345" s="589"/>
      <c r="M1345" s="589"/>
      <c r="O1345" s="589"/>
      <c r="P1345" s="589"/>
      <c r="Q1345" s="589"/>
      <c r="R1345" s="589"/>
    </row>
    <row r="1346" customHeight="1" spans="7:18">
      <c r="G1346" s="589"/>
      <c r="H1346" s="589"/>
      <c r="I1346" s="589"/>
      <c r="J1346" s="589"/>
      <c r="K1346" s="589"/>
      <c r="L1346" s="589"/>
      <c r="M1346" s="589"/>
      <c r="O1346" s="589"/>
      <c r="P1346" s="589"/>
      <c r="Q1346" s="589"/>
      <c r="R1346" s="589"/>
    </row>
    <row r="1347" customHeight="1" spans="7:18">
      <c r="G1347" s="589"/>
      <c r="H1347" s="589"/>
      <c r="I1347" s="589"/>
      <c r="J1347" s="589"/>
      <c r="K1347" s="589"/>
      <c r="L1347" s="589"/>
      <c r="M1347" s="589"/>
      <c r="O1347" s="589"/>
      <c r="P1347" s="589"/>
      <c r="Q1347" s="589"/>
      <c r="R1347" s="589"/>
    </row>
    <row r="1348" customHeight="1" spans="7:18">
      <c r="G1348" s="589"/>
      <c r="H1348" s="589"/>
      <c r="I1348" s="589"/>
      <c r="J1348" s="589"/>
      <c r="K1348" s="589"/>
      <c r="L1348" s="589"/>
      <c r="M1348" s="589"/>
      <c r="O1348" s="589"/>
      <c r="P1348" s="589"/>
      <c r="Q1348" s="589"/>
      <c r="R1348" s="589"/>
    </row>
    <row r="1349" customHeight="1" spans="7:18">
      <c r="G1349" s="589"/>
      <c r="H1349" s="589"/>
      <c r="I1349" s="589"/>
      <c r="J1349" s="589"/>
      <c r="K1349" s="589"/>
      <c r="L1349" s="589"/>
      <c r="M1349" s="589"/>
      <c r="O1349" s="589"/>
      <c r="P1349" s="589"/>
      <c r="Q1349" s="589"/>
      <c r="R1349" s="589"/>
    </row>
    <row r="1350" customHeight="1" spans="7:18">
      <c r="G1350" s="589"/>
      <c r="H1350" s="589"/>
      <c r="I1350" s="589"/>
      <c r="J1350" s="589"/>
      <c r="K1350" s="589"/>
      <c r="L1350" s="589"/>
      <c r="M1350" s="589"/>
      <c r="O1350" s="589"/>
      <c r="P1350" s="589"/>
      <c r="Q1350" s="589"/>
      <c r="R1350" s="589"/>
    </row>
    <row r="1351" customHeight="1" spans="7:18">
      <c r="G1351" s="589"/>
      <c r="H1351" s="589"/>
      <c r="I1351" s="589"/>
      <c r="J1351" s="589"/>
      <c r="K1351" s="589"/>
      <c r="L1351" s="589"/>
      <c r="M1351" s="589"/>
      <c r="O1351" s="589"/>
      <c r="P1351" s="589"/>
      <c r="Q1351" s="589"/>
      <c r="R1351" s="589"/>
    </row>
    <row r="1352" customHeight="1" spans="7:18">
      <c r="G1352" s="589"/>
      <c r="H1352" s="589"/>
      <c r="I1352" s="589"/>
      <c r="J1352" s="589"/>
      <c r="K1352" s="589"/>
      <c r="L1352" s="589"/>
      <c r="M1352" s="589"/>
      <c r="O1352" s="589"/>
      <c r="P1352" s="589"/>
      <c r="Q1352" s="589"/>
      <c r="R1352" s="589"/>
    </row>
    <row r="1353" customHeight="1" spans="7:18">
      <c r="G1353" s="589"/>
      <c r="H1353" s="589"/>
      <c r="I1353" s="589"/>
      <c r="J1353" s="589"/>
      <c r="K1353" s="589"/>
      <c r="L1353" s="589"/>
      <c r="M1353" s="589"/>
      <c r="O1353" s="589"/>
      <c r="P1353" s="589"/>
      <c r="Q1353" s="589"/>
      <c r="R1353" s="589"/>
    </row>
    <row r="1354" customHeight="1" spans="7:18">
      <c r="G1354" s="589"/>
      <c r="H1354" s="589"/>
      <c r="I1354" s="589"/>
      <c r="J1354" s="589"/>
      <c r="K1354" s="589"/>
      <c r="L1354" s="589"/>
      <c r="M1354" s="589"/>
      <c r="O1354" s="589"/>
      <c r="P1354" s="589"/>
      <c r="Q1354" s="589"/>
      <c r="R1354" s="589"/>
    </row>
    <row r="1355" customHeight="1" spans="7:18">
      <c r="G1355" s="589"/>
      <c r="H1355" s="589"/>
      <c r="I1355" s="589"/>
      <c r="J1355" s="589"/>
      <c r="K1355" s="589"/>
      <c r="L1355" s="589"/>
      <c r="M1355" s="589"/>
      <c r="O1355" s="589"/>
      <c r="P1355" s="589"/>
      <c r="Q1355" s="589"/>
      <c r="R1355" s="589"/>
    </row>
    <row r="1356" customHeight="1" spans="7:18">
      <c r="G1356" s="589"/>
      <c r="H1356" s="589"/>
      <c r="I1356" s="589"/>
      <c r="J1356" s="589"/>
      <c r="K1356" s="589"/>
      <c r="L1356" s="589"/>
      <c r="M1356" s="589"/>
      <c r="O1356" s="589"/>
      <c r="P1356" s="589"/>
      <c r="Q1356" s="589"/>
      <c r="R1356" s="589"/>
    </row>
    <row r="1357" customHeight="1" spans="7:18">
      <c r="G1357" s="589"/>
      <c r="H1357" s="589"/>
      <c r="I1357" s="589"/>
      <c r="J1357" s="589"/>
      <c r="K1357" s="589"/>
      <c r="L1357" s="589"/>
      <c r="M1357" s="589"/>
      <c r="O1357" s="589"/>
      <c r="P1357" s="589"/>
      <c r="Q1357" s="589"/>
      <c r="R1357" s="589"/>
    </row>
    <row r="1358" customHeight="1" spans="7:18">
      <c r="G1358" s="589"/>
      <c r="H1358" s="589"/>
      <c r="I1358" s="589"/>
      <c r="J1358" s="589"/>
      <c r="K1358" s="589"/>
      <c r="L1358" s="589"/>
      <c r="M1358" s="589"/>
      <c r="O1358" s="589"/>
      <c r="P1358" s="589"/>
      <c r="Q1358" s="589"/>
      <c r="R1358" s="589"/>
    </row>
    <row r="1359" customHeight="1" spans="7:18">
      <c r="G1359" s="589"/>
      <c r="H1359" s="589"/>
      <c r="I1359" s="589"/>
      <c r="J1359" s="589"/>
      <c r="K1359" s="589"/>
      <c r="L1359" s="589"/>
      <c r="M1359" s="589"/>
      <c r="O1359" s="589"/>
      <c r="P1359" s="589"/>
      <c r="Q1359" s="589"/>
      <c r="R1359" s="589"/>
    </row>
    <row r="1360" customHeight="1" spans="7:18">
      <c r="G1360" s="589"/>
      <c r="H1360" s="589"/>
      <c r="I1360" s="589"/>
      <c r="J1360" s="589"/>
      <c r="K1360" s="589"/>
      <c r="L1360" s="589"/>
      <c r="M1360" s="589"/>
      <c r="O1360" s="589"/>
      <c r="P1360" s="589"/>
      <c r="Q1360" s="589"/>
      <c r="R1360" s="589"/>
    </row>
    <row r="1361" customHeight="1" spans="7:18">
      <c r="G1361" s="589"/>
      <c r="H1361" s="589"/>
      <c r="I1361" s="589"/>
      <c r="J1361" s="589"/>
      <c r="K1361" s="589"/>
      <c r="L1361" s="589"/>
      <c r="M1361" s="589"/>
      <c r="O1361" s="589"/>
      <c r="P1361" s="589"/>
      <c r="Q1361" s="589"/>
      <c r="R1361" s="589"/>
    </row>
    <row r="1362" customHeight="1" spans="7:18">
      <c r="G1362" s="589"/>
      <c r="H1362" s="589"/>
      <c r="I1362" s="589"/>
      <c r="J1362" s="589"/>
      <c r="K1362" s="589"/>
      <c r="L1362" s="589"/>
      <c r="M1362" s="589"/>
      <c r="O1362" s="589"/>
      <c r="P1362" s="589"/>
      <c r="Q1362" s="589"/>
      <c r="R1362" s="589"/>
    </row>
    <row r="1363" customHeight="1" spans="7:18">
      <c r="G1363" s="589"/>
      <c r="H1363" s="589"/>
      <c r="I1363" s="589"/>
      <c r="J1363" s="589"/>
      <c r="K1363" s="589"/>
      <c r="L1363" s="589"/>
      <c r="M1363" s="589"/>
      <c r="O1363" s="589"/>
      <c r="P1363" s="589"/>
      <c r="Q1363" s="589"/>
      <c r="R1363" s="589"/>
    </row>
    <row r="1364" customHeight="1" spans="7:18">
      <c r="G1364" s="589"/>
      <c r="H1364" s="589"/>
      <c r="I1364" s="589"/>
      <c r="J1364" s="589"/>
      <c r="K1364" s="589"/>
      <c r="L1364" s="589"/>
      <c r="M1364" s="589"/>
      <c r="O1364" s="589"/>
      <c r="P1364" s="589"/>
      <c r="Q1364" s="589"/>
      <c r="R1364" s="589"/>
    </row>
    <row r="1365" customHeight="1" spans="7:18">
      <c r="G1365" s="589"/>
      <c r="H1365" s="589"/>
      <c r="I1365" s="589"/>
      <c r="J1365" s="589"/>
      <c r="K1365" s="589"/>
      <c r="L1365" s="589"/>
      <c r="M1365" s="589"/>
      <c r="O1365" s="589"/>
      <c r="P1365" s="589"/>
      <c r="Q1365" s="589"/>
      <c r="R1365" s="589"/>
    </row>
    <row r="1366" customHeight="1" spans="7:18">
      <c r="G1366" s="589"/>
      <c r="H1366" s="589"/>
      <c r="I1366" s="589"/>
      <c r="J1366" s="589"/>
      <c r="K1366" s="589"/>
      <c r="L1366" s="589"/>
      <c r="M1366" s="589"/>
      <c r="O1366" s="589"/>
      <c r="P1366" s="589"/>
      <c r="Q1366" s="589"/>
      <c r="R1366" s="589"/>
    </row>
    <row r="1367" customHeight="1" spans="7:18">
      <c r="G1367" s="589"/>
      <c r="H1367" s="589"/>
      <c r="I1367" s="589"/>
      <c r="J1367" s="589"/>
      <c r="K1367" s="589"/>
      <c r="L1367" s="589"/>
      <c r="M1367" s="589"/>
      <c r="O1367" s="589"/>
      <c r="P1367" s="589"/>
      <c r="Q1367" s="589"/>
      <c r="R1367" s="589"/>
    </row>
    <row r="1368" customHeight="1" spans="7:18">
      <c r="G1368" s="589"/>
      <c r="H1368" s="589"/>
      <c r="I1368" s="589"/>
      <c r="J1368" s="589"/>
      <c r="K1368" s="589"/>
      <c r="L1368" s="589"/>
      <c r="M1368" s="589"/>
      <c r="O1368" s="589"/>
      <c r="P1368" s="589"/>
      <c r="Q1368" s="589"/>
      <c r="R1368" s="589"/>
    </row>
    <row r="1369" customHeight="1" spans="7:18">
      <c r="G1369" s="589"/>
      <c r="H1369" s="589"/>
      <c r="I1369" s="589"/>
      <c r="J1369" s="589"/>
      <c r="K1369" s="589"/>
      <c r="L1369" s="589"/>
      <c r="M1369" s="589"/>
      <c r="O1369" s="589"/>
      <c r="P1369" s="589"/>
      <c r="Q1369" s="589"/>
      <c r="R1369" s="589"/>
    </row>
    <row r="1370" customHeight="1" spans="7:18">
      <c r="G1370" s="589"/>
      <c r="H1370" s="589"/>
      <c r="I1370" s="589"/>
      <c r="J1370" s="589"/>
      <c r="K1370" s="589"/>
      <c r="L1370" s="589"/>
      <c r="M1370" s="589"/>
      <c r="O1370" s="589"/>
      <c r="P1370" s="589"/>
      <c r="Q1370" s="589"/>
      <c r="R1370" s="589"/>
    </row>
    <row r="1371" customHeight="1" spans="7:18">
      <c r="G1371" s="589"/>
      <c r="H1371" s="589"/>
      <c r="I1371" s="589"/>
      <c r="J1371" s="589"/>
      <c r="K1371" s="589"/>
      <c r="L1371" s="589"/>
      <c r="M1371" s="589"/>
      <c r="O1371" s="589"/>
      <c r="P1371" s="589"/>
      <c r="Q1371" s="589"/>
      <c r="R1371" s="589"/>
    </row>
    <row r="1372" customHeight="1" spans="7:18">
      <c r="G1372" s="589"/>
      <c r="H1372" s="589"/>
      <c r="I1372" s="589"/>
      <c r="J1372" s="589"/>
      <c r="K1372" s="589"/>
      <c r="L1372" s="589"/>
      <c r="M1372" s="589"/>
      <c r="O1372" s="589"/>
      <c r="P1372" s="589"/>
      <c r="Q1372" s="589"/>
      <c r="R1372" s="589"/>
    </row>
    <row r="1373" customHeight="1" spans="7:18">
      <c r="G1373" s="589"/>
      <c r="H1373" s="589"/>
      <c r="I1373" s="589"/>
      <c r="J1373" s="589"/>
      <c r="K1373" s="589"/>
      <c r="L1373" s="589"/>
      <c r="M1373" s="589"/>
      <c r="O1373" s="589"/>
      <c r="P1373" s="589"/>
      <c r="Q1373" s="589"/>
      <c r="R1373" s="589"/>
    </row>
    <row r="1374" customHeight="1" spans="7:18">
      <c r="G1374" s="589"/>
      <c r="H1374" s="589"/>
      <c r="I1374" s="589"/>
      <c r="J1374" s="589"/>
      <c r="K1374" s="589"/>
      <c r="L1374" s="589"/>
      <c r="M1374" s="589"/>
      <c r="O1374" s="589"/>
      <c r="P1374" s="589"/>
      <c r="Q1374" s="589"/>
      <c r="R1374" s="589"/>
    </row>
    <row r="1375" customHeight="1" spans="7:18">
      <c r="G1375" s="589"/>
      <c r="H1375" s="589"/>
      <c r="I1375" s="589"/>
      <c r="J1375" s="589"/>
      <c r="K1375" s="589"/>
      <c r="L1375" s="589"/>
      <c r="M1375" s="589"/>
      <c r="O1375" s="589"/>
      <c r="P1375" s="589"/>
      <c r="Q1375" s="589"/>
      <c r="R1375" s="589"/>
    </row>
    <row r="1376" customHeight="1" spans="7:18">
      <c r="G1376" s="589"/>
      <c r="H1376" s="589"/>
      <c r="I1376" s="589"/>
      <c r="J1376" s="589"/>
      <c r="K1376" s="589"/>
      <c r="L1376" s="589"/>
      <c r="M1376" s="589"/>
      <c r="O1376" s="589"/>
      <c r="P1376" s="589"/>
      <c r="Q1376" s="589"/>
      <c r="R1376" s="589"/>
    </row>
    <row r="1377" customHeight="1" spans="7:18">
      <c r="G1377" s="589"/>
      <c r="H1377" s="589"/>
      <c r="I1377" s="589"/>
      <c r="J1377" s="589"/>
      <c r="K1377" s="589"/>
      <c r="L1377" s="589"/>
      <c r="M1377" s="589"/>
      <c r="O1377" s="589"/>
      <c r="P1377" s="589"/>
      <c r="Q1377" s="589"/>
      <c r="R1377" s="589"/>
    </row>
    <row r="1378" customHeight="1" spans="7:18">
      <c r="G1378" s="589"/>
      <c r="H1378" s="589"/>
      <c r="I1378" s="589"/>
      <c r="J1378" s="589"/>
      <c r="K1378" s="589"/>
      <c r="L1378" s="589"/>
      <c r="M1378" s="589"/>
      <c r="O1378" s="589"/>
      <c r="P1378" s="589"/>
      <c r="Q1378" s="589"/>
      <c r="R1378" s="589"/>
    </row>
    <row r="1379" customHeight="1" spans="7:18">
      <c r="G1379" s="589"/>
      <c r="H1379" s="589"/>
      <c r="I1379" s="589"/>
      <c r="J1379" s="589"/>
      <c r="K1379" s="589"/>
      <c r="L1379" s="589"/>
      <c r="M1379" s="589"/>
      <c r="O1379" s="589"/>
      <c r="P1379" s="589"/>
      <c r="Q1379" s="589"/>
      <c r="R1379" s="589"/>
    </row>
    <row r="1380" customHeight="1" spans="7:18">
      <c r="G1380" s="589"/>
      <c r="H1380" s="589"/>
      <c r="I1380" s="589"/>
      <c r="J1380" s="589"/>
      <c r="K1380" s="589"/>
      <c r="L1380" s="589"/>
      <c r="M1380" s="589"/>
      <c r="O1380" s="589"/>
      <c r="P1380" s="589"/>
      <c r="Q1380" s="589"/>
      <c r="R1380" s="589"/>
    </row>
    <row r="1381" customHeight="1" spans="7:18">
      <c r="G1381" s="589"/>
      <c r="H1381" s="589"/>
      <c r="I1381" s="589"/>
      <c r="J1381" s="589"/>
      <c r="K1381" s="589"/>
      <c r="L1381" s="589"/>
      <c r="M1381" s="589"/>
      <c r="O1381" s="589"/>
      <c r="P1381" s="589"/>
      <c r="Q1381" s="589"/>
      <c r="R1381" s="589"/>
    </row>
    <row r="1382" customHeight="1" spans="7:18">
      <c r="G1382" s="589"/>
      <c r="H1382" s="589"/>
      <c r="I1382" s="589"/>
      <c r="J1382" s="589"/>
      <c r="K1382" s="589"/>
      <c r="L1382" s="589"/>
      <c r="M1382" s="589"/>
      <c r="O1382" s="589"/>
      <c r="P1382" s="589"/>
      <c r="Q1382" s="589"/>
      <c r="R1382" s="589"/>
    </row>
    <row r="1383" customHeight="1" spans="7:18">
      <c r="G1383" s="589"/>
      <c r="H1383" s="589"/>
      <c r="I1383" s="589"/>
      <c r="J1383" s="589"/>
      <c r="K1383" s="589"/>
      <c r="L1383" s="589"/>
      <c r="M1383" s="589"/>
      <c r="O1383" s="589"/>
      <c r="P1383" s="589"/>
      <c r="Q1383" s="589"/>
      <c r="R1383" s="589"/>
    </row>
    <row r="1384" customHeight="1" spans="7:18">
      <c r="G1384" s="589"/>
      <c r="H1384" s="589"/>
      <c r="I1384" s="589"/>
      <c r="J1384" s="589"/>
      <c r="K1384" s="589"/>
      <c r="L1384" s="589"/>
      <c r="M1384" s="589"/>
      <c r="O1384" s="589"/>
      <c r="P1384" s="589"/>
      <c r="Q1384" s="589"/>
      <c r="R1384" s="589"/>
    </row>
    <row r="1385" customHeight="1" spans="7:18">
      <c r="G1385" s="589"/>
      <c r="H1385" s="589"/>
      <c r="I1385" s="589"/>
      <c r="J1385" s="589"/>
      <c r="K1385" s="589"/>
      <c r="L1385" s="589"/>
      <c r="M1385" s="589"/>
      <c r="O1385" s="589"/>
      <c r="P1385" s="589"/>
      <c r="Q1385" s="589"/>
      <c r="R1385" s="589"/>
    </row>
    <row r="1386" customHeight="1" spans="7:18">
      <c r="G1386" s="589"/>
      <c r="H1386" s="589"/>
      <c r="I1386" s="589"/>
      <c r="J1386" s="589"/>
      <c r="K1386" s="589"/>
      <c r="L1386" s="589"/>
      <c r="M1386" s="589"/>
      <c r="O1386" s="589"/>
      <c r="P1386" s="589"/>
      <c r="Q1386" s="589"/>
      <c r="R1386" s="589"/>
    </row>
    <row r="1387" customHeight="1" spans="7:18">
      <c r="G1387" s="589"/>
      <c r="H1387" s="589"/>
      <c r="I1387" s="589"/>
      <c r="J1387" s="589"/>
      <c r="K1387" s="589"/>
      <c r="L1387" s="589"/>
      <c r="M1387" s="589"/>
      <c r="O1387" s="589"/>
      <c r="P1387" s="589"/>
      <c r="Q1387" s="589"/>
      <c r="R1387" s="589"/>
    </row>
    <row r="1388" customHeight="1" spans="7:18">
      <c r="G1388" s="589"/>
      <c r="H1388" s="589"/>
      <c r="I1388" s="589"/>
      <c r="J1388" s="589"/>
      <c r="K1388" s="589"/>
      <c r="L1388" s="589"/>
      <c r="M1388" s="589"/>
      <c r="O1388" s="589"/>
      <c r="P1388" s="589"/>
      <c r="Q1388" s="589"/>
      <c r="R1388" s="589"/>
    </row>
    <row r="1389" customHeight="1" spans="7:18">
      <c r="G1389" s="589"/>
      <c r="H1389" s="589"/>
      <c r="I1389" s="589"/>
      <c r="J1389" s="589"/>
      <c r="K1389" s="589"/>
      <c r="L1389" s="589"/>
      <c r="M1389" s="589"/>
      <c r="O1389" s="589"/>
      <c r="P1389" s="589"/>
      <c r="Q1389" s="589"/>
      <c r="R1389" s="589"/>
    </row>
    <row r="1390" customHeight="1" spans="7:18">
      <c r="G1390" s="589"/>
      <c r="H1390" s="589"/>
      <c r="I1390" s="589"/>
      <c r="J1390" s="589"/>
      <c r="K1390" s="589"/>
      <c r="L1390" s="589"/>
      <c r="M1390" s="589"/>
      <c r="O1390" s="589"/>
      <c r="P1390" s="589"/>
      <c r="Q1390" s="589"/>
      <c r="R1390" s="589"/>
    </row>
    <row r="1391" customHeight="1" spans="7:18">
      <c r="G1391" s="589"/>
      <c r="H1391" s="589"/>
      <c r="I1391" s="589"/>
      <c r="J1391" s="589"/>
      <c r="K1391" s="589"/>
      <c r="L1391" s="589"/>
      <c r="M1391" s="589"/>
      <c r="O1391" s="589"/>
      <c r="P1391" s="589"/>
      <c r="Q1391" s="589"/>
      <c r="R1391" s="589"/>
    </row>
    <row r="1392" customHeight="1" spans="7:18">
      <c r="G1392" s="589"/>
      <c r="H1392" s="589"/>
      <c r="I1392" s="589"/>
      <c r="J1392" s="589"/>
      <c r="K1392" s="589"/>
      <c r="L1392" s="589"/>
      <c r="M1392" s="589"/>
      <c r="O1392" s="589"/>
      <c r="P1392" s="589"/>
      <c r="Q1392" s="589"/>
      <c r="R1392" s="589"/>
    </row>
    <row r="1393" customHeight="1" spans="7:18">
      <c r="G1393" s="589"/>
      <c r="H1393" s="589"/>
      <c r="I1393" s="589"/>
      <c r="J1393" s="589"/>
      <c r="K1393" s="589"/>
      <c r="L1393" s="589"/>
      <c r="M1393" s="589"/>
      <c r="O1393" s="589"/>
      <c r="P1393" s="589"/>
      <c r="Q1393" s="589"/>
      <c r="R1393" s="589"/>
    </row>
    <row r="1394" customHeight="1" spans="7:18">
      <c r="G1394" s="589"/>
      <c r="H1394" s="589"/>
      <c r="I1394" s="589"/>
      <c r="J1394" s="589"/>
      <c r="K1394" s="589"/>
      <c r="L1394" s="589"/>
      <c r="M1394" s="589"/>
      <c r="O1394" s="589"/>
      <c r="P1394" s="589"/>
      <c r="Q1394" s="589"/>
      <c r="R1394" s="589"/>
    </row>
    <row r="1395" customHeight="1" spans="7:18">
      <c r="G1395" s="589"/>
      <c r="H1395" s="589"/>
      <c r="I1395" s="589"/>
      <c r="J1395" s="589"/>
      <c r="K1395" s="589"/>
      <c r="L1395" s="589"/>
      <c r="M1395" s="589"/>
      <c r="O1395" s="589"/>
      <c r="P1395" s="589"/>
      <c r="Q1395" s="589"/>
      <c r="R1395" s="589"/>
    </row>
    <row r="1396" customHeight="1" spans="7:18">
      <c r="G1396" s="589"/>
      <c r="H1396" s="589"/>
      <c r="I1396" s="589"/>
      <c r="J1396" s="589"/>
      <c r="K1396" s="589"/>
      <c r="L1396" s="589"/>
      <c r="M1396" s="589"/>
      <c r="O1396" s="589"/>
      <c r="P1396" s="589"/>
      <c r="Q1396" s="589"/>
      <c r="R1396" s="589"/>
    </row>
    <row r="1397" customHeight="1" spans="7:18">
      <c r="G1397" s="589"/>
      <c r="H1397" s="589"/>
      <c r="I1397" s="589"/>
      <c r="J1397" s="589"/>
      <c r="K1397" s="589"/>
      <c r="L1397" s="589"/>
      <c r="M1397" s="589"/>
      <c r="O1397" s="589"/>
      <c r="P1397" s="589"/>
      <c r="Q1397" s="589"/>
      <c r="R1397" s="589"/>
    </row>
    <row r="1398" customHeight="1" spans="7:18">
      <c r="G1398" s="589"/>
      <c r="H1398" s="589"/>
      <c r="I1398" s="589"/>
      <c r="J1398" s="589"/>
      <c r="K1398" s="589"/>
      <c r="L1398" s="589"/>
      <c r="M1398" s="589"/>
      <c r="O1398" s="589"/>
      <c r="P1398" s="589"/>
      <c r="Q1398" s="589"/>
      <c r="R1398" s="589"/>
    </row>
    <row r="1399" customHeight="1" spans="7:18">
      <c r="G1399" s="589"/>
      <c r="H1399" s="589"/>
      <c r="I1399" s="589"/>
      <c r="J1399" s="589"/>
      <c r="K1399" s="589"/>
      <c r="L1399" s="589"/>
      <c r="M1399" s="589"/>
      <c r="O1399" s="589"/>
      <c r="P1399" s="589"/>
      <c r="Q1399" s="589"/>
      <c r="R1399" s="589"/>
    </row>
    <row r="1400" customHeight="1" spans="7:18">
      <c r="G1400" s="589"/>
      <c r="H1400" s="589"/>
      <c r="I1400" s="589"/>
      <c r="J1400" s="589"/>
      <c r="K1400" s="589"/>
      <c r="L1400" s="589"/>
      <c r="M1400" s="589"/>
      <c r="O1400" s="589"/>
      <c r="P1400" s="589"/>
      <c r="Q1400" s="589"/>
      <c r="R1400" s="589"/>
    </row>
    <row r="1401" customHeight="1" spans="7:18">
      <c r="G1401" s="589"/>
      <c r="H1401" s="589"/>
      <c r="I1401" s="589"/>
      <c r="J1401" s="589"/>
      <c r="K1401" s="589"/>
      <c r="L1401" s="589"/>
      <c r="M1401" s="589"/>
      <c r="O1401" s="589"/>
      <c r="P1401" s="589"/>
      <c r="Q1401" s="589"/>
      <c r="R1401" s="589"/>
    </row>
    <row r="1402" customHeight="1" spans="7:18">
      <c r="G1402" s="589"/>
      <c r="H1402" s="589"/>
      <c r="I1402" s="589"/>
      <c r="J1402" s="589"/>
      <c r="K1402" s="589"/>
      <c r="L1402" s="589"/>
      <c r="M1402" s="589"/>
      <c r="O1402" s="589"/>
      <c r="P1402" s="589"/>
      <c r="Q1402" s="589"/>
      <c r="R1402" s="589"/>
    </row>
    <row r="1403" customHeight="1" spans="7:18">
      <c r="G1403" s="589"/>
      <c r="H1403" s="589"/>
      <c r="I1403" s="589"/>
      <c r="J1403" s="589"/>
      <c r="K1403" s="589"/>
      <c r="L1403" s="589"/>
      <c r="M1403" s="589"/>
      <c r="O1403" s="589"/>
      <c r="P1403" s="589"/>
      <c r="Q1403" s="589"/>
      <c r="R1403" s="589"/>
    </row>
    <row r="1404" customHeight="1" spans="7:18">
      <c r="G1404" s="589"/>
      <c r="H1404" s="589"/>
      <c r="I1404" s="589"/>
      <c r="J1404" s="589"/>
      <c r="K1404" s="589"/>
      <c r="L1404" s="589"/>
      <c r="M1404" s="589"/>
      <c r="O1404" s="589"/>
      <c r="P1404" s="589"/>
      <c r="Q1404" s="589"/>
      <c r="R1404" s="589"/>
    </row>
    <row r="1405" customHeight="1" spans="7:18">
      <c r="G1405" s="589"/>
      <c r="H1405" s="589"/>
      <c r="I1405" s="589"/>
      <c r="J1405" s="589"/>
      <c r="K1405" s="589"/>
      <c r="L1405" s="589"/>
      <c r="M1405" s="589"/>
      <c r="O1405" s="589"/>
      <c r="P1405" s="589"/>
      <c r="Q1405" s="589"/>
      <c r="R1405" s="589"/>
    </row>
    <row r="1406" customHeight="1" spans="7:18">
      <c r="G1406" s="589"/>
      <c r="H1406" s="589"/>
      <c r="I1406" s="589"/>
      <c r="J1406" s="589"/>
      <c r="K1406" s="589"/>
      <c r="L1406" s="589"/>
      <c r="M1406" s="589"/>
      <c r="O1406" s="589"/>
      <c r="P1406" s="589"/>
      <c r="Q1406" s="589"/>
      <c r="R1406" s="589"/>
    </row>
    <row r="1407" customHeight="1" spans="7:18">
      <c r="G1407" s="589"/>
      <c r="H1407" s="589"/>
      <c r="I1407" s="589"/>
      <c r="J1407" s="589"/>
      <c r="K1407" s="589"/>
      <c r="L1407" s="589"/>
      <c r="M1407" s="589"/>
      <c r="O1407" s="589"/>
      <c r="P1407" s="589"/>
      <c r="Q1407" s="589"/>
      <c r="R1407" s="589"/>
    </row>
    <row r="1408" customHeight="1" spans="7:18">
      <c r="G1408" s="589"/>
      <c r="H1408" s="589"/>
      <c r="I1408" s="589"/>
      <c r="J1408" s="589"/>
      <c r="K1408" s="589"/>
      <c r="L1408" s="589"/>
      <c r="M1408" s="589"/>
      <c r="O1408" s="589"/>
      <c r="P1408" s="589"/>
      <c r="Q1408" s="589"/>
      <c r="R1408" s="589"/>
    </row>
    <row r="1409" customHeight="1" spans="7:18">
      <c r="G1409" s="589"/>
      <c r="H1409" s="589"/>
      <c r="I1409" s="589"/>
      <c r="J1409" s="589"/>
      <c r="K1409" s="589"/>
      <c r="L1409" s="589"/>
      <c r="M1409" s="589"/>
      <c r="O1409" s="589"/>
      <c r="P1409" s="589"/>
      <c r="Q1409" s="589"/>
      <c r="R1409" s="589"/>
    </row>
    <row r="1410" customHeight="1" spans="7:18">
      <c r="G1410" s="589"/>
      <c r="H1410" s="589"/>
      <c r="I1410" s="589"/>
      <c r="J1410" s="589"/>
      <c r="K1410" s="589"/>
      <c r="L1410" s="589"/>
      <c r="M1410" s="589"/>
      <c r="O1410" s="589"/>
      <c r="P1410" s="589"/>
      <c r="Q1410" s="589"/>
      <c r="R1410" s="589"/>
    </row>
    <row r="1411" customHeight="1" spans="7:18">
      <c r="G1411" s="589"/>
      <c r="H1411" s="589"/>
      <c r="I1411" s="589"/>
      <c r="J1411" s="589"/>
      <c r="K1411" s="589"/>
      <c r="L1411" s="589"/>
      <c r="M1411" s="589"/>
      <c r="O1411" s="589"/>
      <c r="P1411" s="589"/>
      <c r="Q1411" s="589"/>
      <c r="R1411" s="589"/>
    </row>
    <row r="1412" customHeight="1" spans="7:18">
      <c r="G1412" s="589"/>
      <c r="H1412" s="589"/>
      <c r="I1412" s="589"/>
      <c r="J1412" s="589"/>
      <c r="K1412" s="589"/>
      <c r="L1412" s="589"/>
      <c r="M1412" s="589"/>
      <c r="O1412" s="589"/>
      <c r="P1412" s="589"/>
      <c r="Q1412" s="589"/>
      <c r="R1412" s="589"/>
    </row>
    <row r="1413" customHeight="1" spans="7:18">
      <c r="G1413" s="589"/>
      <c r="H1413" s="589"/>
      <c r="I1413" s="589"/>
      <c r="J1413" s="589"/>
      <c r="K1413" s="589"/>
      <c r="L1413" s="589"/>
      <c r="M1413" s="589"/>
      <c r="O1413" s="589"/>
      <c r="P1413" s="589"/>
      <c r="Q1413" s="589"/>
      <c r="R1413" s="589"/>
    </row>
    <row r="1414" customHeight="1" spans="7:18">
      <c r="G1414" s="589"/>
      <c r="H1414" s="589"/>
      <c r="I1414" s="589"/>
      <c r="J1414" s="589"/>
      <c r="K1414" s="589"/>
      <c r="L1414" s="589"/>
      <c r="M1414" s="589"/>
      <c r="O1414" s="589"/>
      <c r="P1414" s="589"/>
      <c r="Q1414" s="589"/>
      <c r="R1414" s="589"/>
    </row>
    <row r="1415" customHeight="1" spans="7:18">
      <c r="G1415" s="589"/>
      <c r="H1415" s="589"/>
      <c r="I1415" s="589"/>
      <c r="J1415" s="589"/>
      <c r="K1415" s="589"/>
      <c r="L1415" s="589"/>
      <c r="M1415" s="589"/>
      <c r="O1415" s="589"/>
      <c r="P1415" s="589"/>
      <c r="Q1415" s="589"/>
      <c r="R1415" s="589"/>
    </row>
    <row r="1416" customHeight="1" spans="7:18">
      <c r="G1416" s="589"/>
      <c r="H1416" s="589"/>
      <c r="I1416" s="589"/>
      <c r="J1416" s="589"/>
      <c r="K1416" s="589"/>
      <c r="L1416" s="589"/>
      <c r="M1416" s="589"/>
      <c r="O1416" s="589"/>
      <c r="P1416" s="589"/>
      <c r="Q1416" s="589"/>
      <c r="R1416" s="589"/>
    </row>
    <row r="1417" customHeight="1" spans="7:18">
      <c r="G1417" s="589"/>
      <c r="H1417" s="589"/>
      <c r="I1417" s="589"/>
      <c r="J1417" s="589"/>
      <c r="K1417" s="589"/>
      <c r="L1417" s="589"/>
      <c r="M1417" s="589"/>
      <c r="O1417" s="589"/>
      <c r="P1417" s="589"/>
      <c r="Q1417" s="589"/>
      <c r="R1417" s="589"/>
    </row>
    <row r="1418" customHeight="1" spans="7:18">
      <c r="G1418" s="589"/>
      <c r="H1418" s="589"/>
      <c r="I1418" s="589"/>
      <c r="J1418" s="589"/>
      <c r="K1418" s="589"/>
      <c r="L1418" s="589"/>
      <c r="M1418" s="589"/>
      <c r="O1418" s="589"/>
      <c r="P1418" s="589"/>
      <c r="Q1418" s="589"/>
      <c r="R1418" s="589"/>
    </row>
    <row r="1419" customHeight="1" spans="7:18">
      <c r="G1419" s="589"/>
      <c r="H1419" s="589"/>
      <c r="I1419" s="589"/>
      <c r="J1419" s="589"/>
      <c r="K1419" s="589"/>
      <c r="L1419" s="589"/>
      <c r="M1419" s="589"/>
      <c r="O1419" s="589"/>
      <c r="P1419" s="589"/>
      <c r="Q1419" s="589"/>
      <c r="R1419" s="589"/>
    </row>
    <row r="1420" customHeight="1" spans="7:18">
      <c r="G1420" s="589"/>
      <c r="H1420" s="589"/>
      <c r="I1420" s="589"/>
      <c r="J1420" s="589"/>
      <c r="K1420" s="589"/>
      <c r="L1420" s="589"/>
      <c r="M1420" s="589"/>
      <c r="O1420" s="589"/>
      <c r="P1420" s="589"/>
      <c r="Q1420" s="589"/>
      <c r="R1420" s="589"/>
    </row>
    <row r="1421" customHeight="1" spans="7:18">
      <c r="G1421" s="589"/>
      <c r="H1421" s="589"/>
      <c r="I1421" s="589"/>
      <c r="J1421" s="589"/>
      <c r="K1421" s="589"/>
      <c r="L1421" s="589"/>
      <c r="M1421" s="589"/>
      <c r="O1421" s="589"/>
      <c r="P1421" s="589"/>
      <c r="Q1421" s="589"/>
      <c r="R1421" s="589"/>
    </row>
    <row r="1422" customHeight="1" spans="7:18">
      <c r="G1422" s="589"/>
      <c r="H1422" s="589"/>
      <c r="I1422" s="589"/>
      <c r="J1422" s="589"/>
      <c r="K1422" s="589"/>
      <c r="L1422" s="589"/>
      <c r="M1422" s="589"/>
      <c r="O1422" s="589"/>
      <c r="P1422" s="589"/>
      <c r="Q1422" s="589"/>
      <c r="R1422" s="589"/>
    </row>
    <row r="1423" customHeight="1" spans="7:18">
      <c r="G1423" s="589"/>
      <c r="H1423" s="589"/>
      <c r="I1423" s="589"/>
      <c r="J1423" s="589"/>
      <c r="K1423" s="589"/>
      <c r="L1423" s="589"/>
      <c r="M1423" s="589"/>
      <c r="O1423" s="589"/>
      <c r="P1423" s="589"/>
      <c r="Q1423" s="589"/>
      <c r="R1423" s="589"/>
    </row>
    <row r="1424" customHeight="1" spans="7:18">
      <c r="G1424" s="589"/>
      <c r="H1424" s="589"/>
      <c r="I1424" s="589"/>
      <c r="J1424" s="589"/>
      <c r="K1424" s="589"/>
      <c r="L1424" s="589"/>
      <c r="M1424" s="589"/>
      <c r="O1424" s="589"/>
      <c r="P1424" s="589"/>
      <c r="Q1424" s="589"/>
      <c r="R1424" s="589"/>
    </row>
    <row r="1425" customHeight="1" spans="7:18">
      <c r="G1425" s="589"/>
      <c r="H1425" s="589"/>
      <c r="I1425" s="589"/>
      <c r="J1425" s="589"/>
      <c r="K1425" s="589"/>
      <c r="L1425" s="589"/>
      <c r="M1425" s="589"/>
      <c r="O1425" s="589"/>
      <c r="P1425" s="589"/>
      <c r="Q1425" s="589"/>
      <c r="R1425" s="589"/>
    </row>
    <row r="1426" customHeight="1" spans="7:18">
      <c r="G1426" s="589"/>
      <c r="H1426" s="589"/>
      <c r="I1426" s="589"/>
      <c r="J1426" s="589"/>
      <c r="K1426" s="589"/>
      <c r="L1426" s="589"/>
      <c r="M1426" s="589"/>
      <c r="O1426" s="589"/>
      <c r="P1426" s="589"/>
      <c r="Q1426" s="589"/>
      <c r="R1426" s="589"/>
    </row>
    <row r="1427" customHeight="1" spans="7:18">
      <c r="G1427" s="589"/>
      <c r="H1427" s="589"/>
      <c r="I1427" s="589"/>
      <c r="J1427" s="589"/>
      <c r="K1427" s="589"/>
      <c r="L1427" s="589"/>
      <c r="M1427" s="589"/>
      <c r="O1427" s="589"/>
      <c r="P1427" s="589"/>
      <c r="Q1427" s="589"/>
      <c r="R1427" s="589"/>
    </row>
    <row r="1428" customHeight="1" spans="7:18">
      <c r="G1428" s="589"/>
      <c r="H1428" s="589"/>
      <c r="I1428" s="589"/>
      <c r="J1428" s="589"/>
      <c r="K1428" s="589"/>
      <c r="L1428" s="589"/>
      <c r="M1428" s="589"/>
      <c r="O1428" s="589"/>
      <c r="P1428" s="589"/>
      <c r="Q1428" s="589"/>
      <c r="R1428" s="589"/>
    </row>
    <row r="1429" customHeight="1" spans="7:18">
      <c r="G1429" s="589"/>
      <c r="H1429" s="589"/>
      <c r="I1429" s="589"/>
      <c r="J1429" s="589"/>
      <c r="K1429" s="589"/>
      <c r="L1429" s="589"/>
      <c r="M1429" s="589"/>
      <c r="O1429" s="589"/>
      <c r="P1429" s="589"/>
      <c r="Q1429" s="589"/>
      <c r="R1429" s="589"/>
    </row>
    <row r="1430" customHeight="1" spans="7:18">
      <c r="G1430" s="589"/>
      <c r="H1430" s="589"/>
      <c r="I1430" s="589"/>
      <c r="J1430" s="589"/>
      <c r="K1430" s="589"/>
      <c r="L1430" s="589"/>
      <c r="M1430" s="589"/>
      <c r="O1430" s="589"/>
      <c r="P1430" s="589"/>
      <c r="Q1430" s="589"/>
      <c r="R1430" s="589"/>
    </row>
    <row r="1431" customHeight="1" spans="7:18">
      <c r="G1431" s="589"/>
      <c r="H1431" s="589"/>
      <c r="I1431" s="589"/>
      <c r="J1431" s="589"/>
      <c r="K1431" s="589"/>
      <c r="L1431" s="589"/>
      <c r="M1431" s="589"/>
      <c r="O1431" s="589"/>
      <c r="P1431" s="589"/>
      <c r="Q1431" s="589"/>
      <c r="R1431" s="589"/>
    </row>
    <row r="1432" customHeight="1" spans="7:18">
      <c r="G1432" s="589"/>
      <c r="H1432" s="589"/>
      <c r="I1432" s="589"/>
      <c r="J1432" s="589"/>
      <c r="K1432" s="589"/>
      <c r="L1432" s="589"/>
      <c r="M1432" s="589"/>
      <c r="O1432" s="589"/>
      <c r="P1432" s="589"/>
      <c r="Q1432" s="589"/>
      <c r="R1432" s="589"/>
    </row>
    <row r="1433" customHeight="1" spans="7:18">
      <c r="G1433" s="589"/>
      <c r="H1433" s="589"/>
      <c r="I1433" s="589"/>
      <c r="J1433" s="589"/>
      <c r="K1433" s="589"/>
      <c r="L1433" s="589"/>
      <c r="M1433" s="589"/>
      <c r="O1433" s="589"/>
      <c r="P1433" s="589"/>
      <c r="Q1433" s="589"/>
      <c r="R1433" s="589"/>
    </row>
    <row r="1434" customHeight="1" spans="7:18">
      <c r="G1434" s="589"/>
      <c r="H1434" s="589"/>
      <c r="I1434" s="589"/>
      <c r="J1434" s="589"/>
      <c r="K1434" s="589"/>
      <c r="L1434" s="589"/>
      <c r="M1434" s="589"/>
      <c r="O1434" s="589"/>
      <c r="P1434" s="589"/>
      <c r="Q1434" s="589"/>
      <c r="R1434" s="589"/>
    </row>
    <row r="1435" customHeight="1" spans="7:18">
      <c r="G1435" s="589"/>
      <c r="H1435" s="589"/>
      <c r="I1435" s="589"/>
      <c r="J1435" s="589"/>
      <c r="K1435" s="589"/>
      <c r="L1435" s="589"/>
      <c r="M1435" s="589"/>
      <c r="O1435" s="589"/>
      <c r="P1435" s="589"/>
      <c r="Q1435" s="589"/>
      <c r="R1435" s="589"/>
    </row>
    <row r="1436" customHeight="1" spans="7:18">
      <c r="G1436" s="589"/>
      <c r="H1436" s="589"/>
      <c r="I1436" s="589"/>
      <c r="J1436" s="589"/>
      <c r="K1436" s="589"/>
      <c r="L1436" s="589"/>
      <c r="M1436" s="589"/>
      <c r="O1436" s="589"/>
      <c r="P1436" s="589"/>
      <c r="Q1436" s="589"/>
      <c r="R1436" s="589"/>
    </row>
    <row r="1437" customHeight="1" spans="7:18">
      <c r="G1437" s="589"/>
      <c r="H1437" s="589"/>
      <c r="I1437" s="589"/>
      <c r="J1437" s="589"/>
      <c r="K1437" s="589"/>
      <c r="L1437" s="589"/>
      <c r="M1437" s="589"/>
      <c r="O1437" s="589"/>
      <c r="P1437" s="589"/>
      <c r="Q1437" s="589"/>
      <c r="R1437" s="589"/>
    </row>
    <row r="1438" customHeight="1" spans="7:18">
      <c r="G1438" s="589"/>
      <c r="H1438" s="589"/>
      <c r="I1438" s="589"/>
      <c r="J1438" s="589"/>
      <c r="K1438" s="589"/>
      <c r="L1438" s="589"/>
      <c r="M1438" s="589"/>
      <c r="O1438" s="589"/>
      <c r="P1438" s="589"/>
      <c r="Q1438" s="589"/>
      <c r="R1438" s="589"/>
    </row>
    <row r="1439" customHeight="1" spans="7:18">
      <c r="G1439" s="589"/>
      <c r="H1439" s="589"/>
      <c r="I1439" s="589"/>
      <c r="J1439" s="589"/>
      <c r="K1439" s="589"/>
      <c r="L1439" s="589"/>
      <c r="M1439" s="589"/>
      <c r="O1439" s="589"/>
      <c r="P1439" s="589"/>
      <c r="Q1439" s="589"/>
      <c r="R1439" s="589"/>
    </row>
    <row r="1440" customHeight="1" spans="7:18">
      <c r="G1440" s="589"/>
      <c r="H1440" s="589"/>
      <c r="I1440" s="589"/>
      <c r="J1440" s="589"/>
      <c r="K1440" s="589"/>
      <c r="L1440" s="589"/>
      <c r="M1440" s="589"/>
      <c r="O1440" s="589"/>
      <c r="P1440" s="589"/>
      <c r="Q1440" s="589"/>
      <c r="R1440" s="589"/>
    </row>
    <row r="1441" customHeight="1" spans="7:18">
      <c r="G1441" s="589"/>
      <c r="H1441" s="589"/>
      <c r="I1441" s="589"/>
      <c r="J1441" s="589"/>
      <c r="K1441" s="589"/>
      <c r="L1441" s="589"/>
      <c r="M1441" s="589"/>
      <c r="O1441" s="589"/>
      <c r="P1441" s="589"/>
      <c r="Q1441" s="589"/>
      <c r="R1441" s="589"/>
    </row>
    <row r="1442" customHeight="1" spans="7:18">
      <c r="G1442" s="589"/>
      <c r="H1442" s="589"/>
      <c r="I1442" s="589"/>
      <c r="J1442" s="589"/>
      <c r="K1442" s="589"/>
      <c r="L1442" s="589"/>
      <c r="M1442" s="589"/>
      <c r="O1442" s="589"/>
      <c r="P1442" s="589"/>
      <c r="Q1442" s="589"/>
      <c r="R1442" s="589"/>
    </row>
    <row r="1443" customHeight="1" spans="7:18">
      <c r="G1443" s="589"/>
      <c r="H1443" s="589"/>
      <c r="I1443" s="589"/>
      <c r="J1443" s="589"/>
      <c r="K1443" s="589"/>
      <c r="L1443" s="589"/>
      <c r="M1443" s="589"/>
      <c r="O1443" s="589"/>
      <c r="P1443" s="589"/>
      <c r="Q1443" s="589"/>
      <c r="R1443" s="589"/>
    </row>
    <row r="1444" customHeight="1" spans="7:18">
      <c r="G1444" s="589"/>
      <c r="H1444" s="589"/>
      <c r="I1444" s="589"/>
      <c r="J1444" s="589"/>
      <c r="K1444" s="589"/>
      <c r="L1444" s="589"/>
      <c r="M1444" s="589"/>
      <c r="O1444" s="589"/>
      <c r="P1444" s="589"/>
      <c r="Q1444" s="589"/>
      <c r="R1444" s="589"/>
    </row>
    <row r="1445" customHeight="1" spans="7:18">
      <c r="G1445" s="589"/>
      <c r="H1445" s="589"/>
      <c r="I1445" s="589"/>
      <c r="J1445" s="589"/>
      <c r="K1445" s="589"/>
      <c r="L1445" s="589"/>
      <c r="M1445" s="589"/>
      <c r="O1445" s="589"/>
      <c r="P1445" s="589"/>
      <c r="Q1445" s="589"/>
      <c r="R1445" s="589"/>
    </row>
    <row r="1446" customHeight="1" spans="7:18">
      <c r="G1446" s="589"/>
      <c r="H1446" s="589"/>
      <c r="I1446" s="589"/>
      <c r="J1446" s="589"/>
      <c r="K1446" s="589"/>
      <c r="L1446" s="589"/>
      <c r="M1446" s="589"/>
      <c r="O1446" s="589"/>
      <c r="P1446" s="589"/>
      <c r="Q1446" s="589"/>
      <c r="R1446" s="589"/>
    </row>
    <row r="1447" customHeight="1" spans="7:18">
      <c r="G1447" s="589"/>
      <c r="H1447" s="589"/>
      <c r="I1447" s="589"/>
      <c r="J1447" s="589"/>
      <c r="K1447" s="589"/>
      <c r="L1447" s="589"/>
      <c r="M1447" s="589"/>
      <c r="O1447" s="589"/>
      <c r="P1447" s="589"/>
      <c r="Q1447" s="589"/>
      <c r="R1447" s="589"/>
    </row>
    <row r="1448" customHeight="1" spans="7:18">
      <c r="G1448" s="589"/>
      <c r="H1448" s="589"/>
      <c r="I1448" s="589"/>
      <c r="J1448" s="589"/>
      <c r="K1448" s="589"/>
      <c r="L1448" s="589"/>
      <c r="M1448" s="589"/>
      <c r="O1448" s="589"/>
      <c r="P1448" s="589"/>
      <c r="Q1448" s="589"/>
      <c r="R1448" s="589"/>
    </row>
    <row r="1449" customHeight="1" spans="7:18">
      <c r="G1449" s="589"/>
      <c r="H1449" s="589"/>
      <c r="I1449" s="589"/>
      <c r="J1449" s="589"/>
      <c r="K1449" s="589"/>
      <c r="L1449" s="589"/>
      <c r="M1449" s="589"/>
      <c r="O1449" s="589"/>
      <c r="P1449" s="589"/>
      <c r="Q1449" s="589"/>
      <c r="R1449" s="589"/>
    </row>
    <row r="1450" customHeight="1" spans="7:18">
      <c r="G1450" s="589"/>
      <c r="H1450" s="589"/>
      <c r="I1450" s="589"/>
      <c r="J1450" s="589"/>
      <c r="K1450" s="589"/>
      <c r="L1450" s="589"/>
      <c r="M1450" s="589"/>
      <c r="O1450" s="589"/>
      <c r="P1450" s="589"/>
      <c r="Q1450" s="589"/>
      <c r="R1450" s="589"/>
    </row>
    <row r="1451" customHeight="1" spans="7:18">
      <c r="G1451" s="589"/>
      <c r="H1451" s="589"/>
      <c r="I1451" s="589"/>
      <c r="J1451" s="589"/>
      <c r="K1451" s="589"/>
      <c r="L1451" s="589"/>
      <c r="M1451" s="589"/>
      <c r="O1451" s="589"/>
      <c r="P1451" s="589"/>
      <c r="Q1451" s="589"/>
      <c r="R1451" s="589"/>
    </row>
    <row r="1452" customHeight="1" spans="7:18">
      <c r="G1452" s="589"/>
      <c r="H1452" s="589"/>
      <c r="I1452" s="589"/>
      <c r="J1452" s="589"/>
      <c r="K1452" s="589"/>
      <c r="L1452" s="589"/>
      <c r="M1452" s="589"/>
      <c r="O1452" s="589"/>
      <c r="P1452" s="589"/>
      <c r="Q1452" s="589"/>
      <c r="R1452" s="589"/>
    </row>
    <row r="1453" customHeight="1" spans="7:18">
      <c r="G1453" s="589"/>
      <c r="H1453" s="589"/>
      <c r="I1453" s="589"/>
      <c r="J1453" s="589"/>
      <c r="K1453" s="589"/>
      <c r="L1453" s="589"/>
      <c r="M1453" s="589"/>
      <c r="O1453" s="589"/>
      <c r="P1453" s="589"/>
      <c r="Q1453" s="589"/>
      <c r="R1453" s="589"/>
    </row>
    <row r="1454" customHeight="1" spans="7:18">
      <c r="G1454" s="589"/>
      <c r="H1454" s="589"/>
      <c r="I1454" s="589"/>
      <c r="J1454" s="589"/>
      <c r="K1454" s="589"/>
      <c r="L1454" s="589"/>
      <c r="M1454" s="589"/>
      <c r="O1454" s="589"/>
      <c r="P1454" s="589"/>
      <c r="Q1454" s="589"/>
      <c r="R1454" s="589"/>
    </row>
    <row r="1455" customHeight="1" spans="7:18">
      <c r="G1455" s="589"/>
      <c r="H1455" s="589"/>
      <c r="I1455" s="589"/>
      <c r="J1455" s="589"/>
      <c r="K1455" s="589"/>
      <c r="L1455" s="589"/>
      <c r="M1455" s="589"/>
      <c r="O1455" s="589"/>
      <c r="P1455" s="589"/>
      <c r="Q1455" s="589"/>
      <c r="R1455" s="589"/>
    </row>
    <row r="1456" customHeight="1" spans="7:18">
      <c r="G1456" s="589"/>
      <c r="H1456" s="589"/>
      <c r="I1456" s="589"/>
      <c r="J1456" s="589"/>
      <c r="K1456" s="589"/>
      <c r="L1456" s="589"/>
      <c r="M1456" s="589"/>
      <c r="O1456" s="589"/>
      <c r="P1456" s="589"/>
      <c r="Q1456" s="589"/>
      <c r="R1456" s="589"/>
    </row>
    <row r="1457" customHeight="1" spans="7:18">
      <c r="G1457" s="589"/>
      <c r="H1457" s="589"/>
      <c r="I1457" s="589"/>
      <c r="J1457" s="589"/>
      <c r="K1457" s="589"/>
      <c r="L1457" s="589"/>
      <c r="M1457" s="589"/>
      <c r="O1457" s="589"/>
      <c r="P1457" s="589"/>
      <c r="Q1457" s="589"/>
      <c r="R1457" s="589"/>
    </row>
    <row r="1458" customHeight="1" spans="7:18">
      <c r="G1458" s="589"/>
      <c r="H1458" s="589"/>
      <c r="I1458" s="589"/>
      <c r="J1458" s="589"/>
      <c r="K1458" s="589"/>
      <c r="L1458" s="589"/>
      <c r="M1458" s="589"/>
      <c r="O1458" s="589"/>
      <c r="P1458" s="589"/>
      <c r="Q1458" s="589"/>
      <c r="R1458" s="589"/>
    </row>
    <row r="1459" customHeight="1" spans="7:18">
      <c r="G1459" s="589"/>
      <c r="H1459" s="589"/>
      <c r="I1459" s="589"/>
      <c r="J1459" s="589"/>
      <c r="K1459" s="589"/>
      <c r="L1459" s="589"/>
      <c r="M1459" s="589"/>
      <c r="O1459" s="589"/>
      <c r="P1459" s="589"/>
      <c r="Q1459" s="589"/>
      <c r="R1459" s="589"/>
    </row>
    <row r="1460" customHeight="1" spans="7:18">
      <c r="G1460" s="589"/>
      <c r="H1460" s="589"/>
      <c r="I1460" s="589"/>
      <c r="J1460" s="589"/>
      <c r="K1460" s="589"/>
      <c r="L1460" s="589"/>
      <c r="M1460" s="589"/>
      <c r="O1460" s="589"/>
      <c r="P1460" s="589"/>
      <c r="Q1460" s="589"/>
      <c r="R1460" s="589"/>
    </row>
    <row r="1461" customHeight="1" spans="7:18">
      <c r="G1461" s="589"/>
      <c r="H1461" s="589"/>
      <c r="I1461" s="589"/>
      <c r="J1461" s="589"/>
      <c r="K1461" s="589"/>
      <c r="L1461" s="589"/>
      <c r="M1461" s="589"/>
      <c r="O1461" s="589"/>
      <c r="P1461" s="589"/>
      <c r="Q1461" s="589"/>
      <c r="R1461" s="589"/>
    </row>
    <row r="1462" customHeight="1" spans="7:18">
      <c r="G1462" s="589"/>
      <c r="H1462" s="589"/>
      <c r="I1462" s="589"/>
      <c r="J1462" s="589"/>
      <c r="K1462" s="589"/>
      <c r="L1462" s="589"/>
      <c r="M1462" s="589"/>
      <c r="O1462" s="589"/>
      <c r="P1462" s="589"/>
      <c r="Q1462" s="589"/>
      <c r="R1462" s="589"/>
    </row>
    <row r="1463" customHeight="1" spans="7:18">
      <c r="G1463" s="589"/>
      <c r="H1463" s="589"/>
      <c r="I1463" s="589"/>
      <c r="J1463" s="589"/>
      <c r="K1463" s="589"/>
      <c r="L1463" s="589"/>
      <c r="M1463" s="589"/>
      <c r="O1463" s="589"/>
      <c r="P1463" s="589"/>
      <c r="Q1463" s="589"/>
      <c r="R1463" s="589"/>
    </row>
    <row r="1464" customHeight="1" spans="7:18">
      <c r="G1464" s="589"/>
      <c r="H1464" s="589"/>
      <c r="I1464" s="589"/>
      <c r="J1464" s="589"/>
      <c r="K1464" s="589"/>
      <c r="L1464" s="589"/>
      <c r="M1464" s="589"/>
      <c r="O1464" s="589"/>
      <c r="P1464" s="589"/>
      <c r="Q1464" s="589"/>
      <c r="R1464" s="589"/>
    </row>
    <row r="1465" customHeight="1" spans="7:18">
      <c r="G1465" s="589"/>
      <c r="H1465" s="589"/>
      <c r="I1465" s="589"/>
      <c r="J1465" s="589"/>
      <c r="K1465" s="589"/>
      <c r="L1465" s="589"/>
      <c r="M1465" s="589"/>
      <c r="O1465" s="589"/>
      <c r="P1465" s="589"/>
      <c r="Q1465" s="589"/>
      <c r="R1465" s="589"/>
    </row>
    <row r="1466" customHeight="1" spans="7:18">
      <c r="G1466" s="589"/>
      <c r="H1466" s="589"/>
      <c r="I1466" s="589"/>
      <c r="J1466" s="589"/>
      <c r="K1466" s="589"/>
      <c r="L1466" s="589"/>
      <c r="M1466" s="589"/>
      <c r="O1466" s="589"/>
      <c r="P1466" s="589"/>
      <c r="Q1466" s="589"/>
      <c r="R1466" s="589"/>
    </row>
    <row r="1467" customHeight="1" spans="7:18">
      <c r="G1467" s="589"/>
      <c r="H1467" s="589"/>
      <c r="I1467" s="589"/>
      <c r="J1467" s="589"/>
      <c r="K1467" s="589"/>
      <c r="L1467" s="589"/>
      <c r="M1467" s="589"/>
      <c r="O1467" s="589"/>
      <c r="P1467" s="589"/>
      <c r="Q1467" s="589"/>
      <c r="R1467" s="589"/>
    </row>
    <row r="1468" customHeight="1" spans="7:18">
      <c r="G1468" s="589"/>
      <c r="H1468" s="589"/>
      <c r="I1468" s="589"/>
      <c r="J1468" s="589"/>
      <c r="K1468" s="589"/>
      <c r="L1468" s="589"/>
      <c r="M1468" s="589"/>
      <c r="O1468" s="589"/>
      <c r="P1468" s="589"/>
      <c r="Q1468" s="589"/>
      <c r="R1468" s="589"/>
    </row>
    <row r="1469" customHeight="1" spans="7:18">
      <c r="G1469" s="589"/>
      <c r="H1469" s="589"/>
      <c r="I1469" s="589"/>
      <c r="J1469" s="589"/>
      <c r="K1469" s="589"/>
      <c r="L1469" s="589"/>
      <c r="M1469" s="589"/>
      <c r="O1469" s="589"/>
      <c r="P1469" s="589"/>
      <c r="Q1469" s="589"/>
      <c r="R1469" s="589"/>
    </row>
    <row r="1470" customHeight="1" spans="7:18">
      <c r="G1470" s="589"/>
      <c r="H1470" s="589"/>
      <c r="I1470" s="589"/>
      <c r="J1470" s="589"/>
      <c r="K1470" s="589"/>
      <c r="L1470" s="589"/>
      <c r="M1470" s="589"/>
      <c r="O1470" s="589"/>
      <c r="P1470" s="589"/>
      <c r="Q1470" s="589"/>
      <c r="R1470" s="589"/>
    </row>
    <row r="1471" customHeight="1" spans="7:18">
      <c r="G1471" s="589"/>
      <c r="H1471" s="589"/>
      <c r="I1471" s="589"/>
      <c r="J1471" s="589"/>
      <c r="K1471" s="589"/>
      <c r="L1471" s="589"/>
      <c r="M1471" s="589"/>
      <c r="O1471" s="589"/>
      <c r="P1471" s="589"/>
      <c r="Q1471" s="589"/>
      <c r="R1471" s="589"/>
    </row>
    <row r="1472" customHeight="1" spans="7:18">
      <c r="G1472" s="589"/>
      <c r="H1472" s="589"/>
      <c r="I1472" s="589"/>
      <c r="J1472" s="589"/>
      <c r="K1472" s="589"/>
      <c r="L1472" s="589"/>
      <c r="M1472" s="589"/>
      <c r="O1472" s="589"/>
      <c r="P1472" s="589"/>
      <c r="Q1472" s="589"/>
      <c r="R1472" s="589"/>
    </row>
    <row r="1473" customHeight="1" spans="7:18">
      <c r="G1473" s="589"/>
      <c r="H1473" s="589"/>
      <c r="I1473" s="589"/>
      <c r="J1473" s="589"/>
      <c r="K1473" s="589"/>
      <c r="L1473" s="589"/>
      <c r="M1473" s="589"/>
      <c r="O1473" s="589"/>
      <c r="P1473" s="589"/>
      <c r="Q1473" s="589"/>
      <c r="R1473" s="589"/>
    </row>
    <row r="1474" customHeight="1" spans="7:18">
      <c r="G1474" s="589"/>
      <c r="H1474" s="589"/>
      <c r="I1474" s="589"/>
      <c r="J1474" s="589"/>
      <c r="K1474" s="589"/>
      <c r="L1474" s="589"/>
      <c r="M1474" s="589"/>
      <c r="O1474" s="589"/>
      <c r="P1474" s="589"/>
      <c r="Q1474" s="589"/>
      <c r="R1474" s="589"/>
    </row>
    <row r="1475" customHeight="1" spans="7:18">
      <c r="G1475" s="589"/>
      <c r="H1475" s="589"/>
      <c r="I1475" s="589"/>
      <c r="J1475" s="589"/>
      <c r="K1475" s="589"/>
      <c r="L1475" s="589"/>
      <c r="M1475" s="589"/>
      <c r="O1475" s="589"/>
      <c r="P1475" s="589"/>
      <c r="Q1475" s="589"/>
      <c r="R1475" s="589"/>
    </row>
    <row r="1476" customHeight="1" spans="7:18">
      <c r="G1476" s="589"/>
      <c r="H1476" s="589"/>
      <c r="I1476" s="589"/>
      <c r="J1476" s="589"/>
      <c r="K1476" s="589"/>
      <c r="L1476" s="589"/>
      <c r="M1476" s="589"/>
      <c r="O1476" s="589"/>
      <c r="P1476" s="589"/>
      <c r="Q1476" s="589"/>
      <c r="R1476" s="589"/>
    </row>
    <row r="1477" customHeight="1" spans="7:18">
      <c r="G1477" s="589"/>
      <c r="H1477" s="589"/>
      <c r="I1477" s="589"/>
      <c r="J1477" s="589"/>
      <c r="K1477" s="589"/>
      <c r="L1477" s="589"/>
      <c r="M1477" s="589"/>
      <c r="O1477" s="589"/>
      <c r="P1477" s="589"/>
      <c r="Q1477" s="589"/>
      <c r="R1477" s="589"/>
    </row>
    <row r="1478" customHeight="1" spans="7:18">
      <c r="G1478" s="589"/>
      <c r="H1478" s="589"/>
      <c r="I1478" s="589"/>
      <c r="J1478" s="589"/>
      <c r="K1478" s="589"/>
      <c r="L1478" s="589"/>
      <c r="M1478" s="589"/>
      <c r="O1478" s="589"/>
      <c r="P1478" s="589"/>
      <c r="Q1478" s="589"/>
      <c r="R1478" s="589"/>
    </row>
    <row r="1479" customHeight="1" spans="7:18">
      <c r="G1479" s="589"/>
      <c r="H1479" s="589"/>
      <c r="I1479" s="589"/>
      <c r="J1479" s="589"/>
      <c r="K1479" s="589"/>
      <c r="L1479" s="589"/>
      <c r="M1479" s="589"/>
      <c r="O1479" s="589"/>
      <c r="P1479" s="589"/>
      <c r="Q1479" s="589"/>
      <c r="R1479" s="589"/>
    </row>
    <row r="1480" customHeight="1" spans="7:18">
      <c r="G1480" s="589"/>
      <c r="H1480" s="589"/>
      <c r="I1480" s="589"/>
      <c r="J1480" s="589"/>
      <c r="K1480" s="589"/>
      <c r="L1480" s="589"/>
      <c r="M1480" s="589"/>
      <c r="O1480" s="589"/>
      <c r="P1480" s="589"/>
      <c r="Q1480" s="589"/>
      <c r="R1480" s="589"/>
    </row>
    <row r="1481" customHeight="1" spans="7:18">
      <c r="G1481" s="589"/>
      <c r="H1481" s="589"/>
      <c r="I1481" s="589"/>
      <c r="J1481" s="589"/>
      <c r="K1481" s="589"/>
      <c r="L1481" s="589"/>
      <c r="M1481" s="589"/>
      <c r="O1481" s="589"/>
      <c r="P1481" s="589"/>
      <c r="Q1481" s="589"/>
      <c r="R1481" s="589"/>
    </row>
    <row r="1482" customHeight="1" spans="7:18">
      <c r="G1482" s="589"/>
      <c r="H1482" s="589"/>
      <c r="I1482" s="589"/>
      <c r="J1482" s="589"/>
      <c r="K1482" s="589"/>
      <c r="L1482" s="589"/>
      <c r="M1482" s="589"/>
      <c r="O1482" s="589"/>
      <c r="P1482" s="589"/>
      <c r="Q1482" s="589"/>
      <c r="R1482" s="589"/>
    </row>
    <row r="1483" customHeight="1" spans="7:18">
      <c r="G1483" s="589"/>
      <c r="H1483" s="589"/>
      <c r="I1483" s="589"/>
      <c r="J1483" s="589"/>
      <c r="K1483" s="589"/>
      <c r="L1483" s="589"/>
      <c r="M1483" s="589"/>
      <c r="O1483" s="589"/>
      <c r="P1483" s="589"/>
      <c r="Q1483" s="589"/>
      <c r="R1483" s="589"/>
    </row>
    <row r="1484" customHeight="1" spans="7:18">
      <c r="G1484" s="589"/>
      <c r="H1484" s="589"/>
      <c r="I1484" s="589"/>
      <c r="J1484" s="589"/>
      <c r="K1484" s="589"/>
      <c r="L1484" s="589"/>
      <c r="M1484" s="589"/>
      <c r="O1484" s="589"/>
      <c r="P1484" s="589"/>
      <c r="Q1484" s="589"/>
      <c r="R1484" s="589"/>
    </row>
    <row r="1485" customHeight="1" spans="7:18">
      <c r="G1485" s="589"/>
      <c r="H1485" s="589"/>
      <c r="I1485" s="589"/>
      <c r="J1485" s="589"/>
      <c r="K1485" s="589"/>
      <c r="L1485" s="589"/>
      <c r="M1485" s="589"/>
      <c r="O1485" s="589"/>
      <c r="P1485" s="589"/>
      <c r="Q1485" s="589"/>
      <c r="R1485" s="589"/>
    </row>
    <row r="1486" customHeight="1" spans="7:18">
      <c r="G1486" s="589"/>
      <c r="H1486" s="589"/>
      <c r="I1486" s="589"/>
      <c r="J1486" s="589"/>
      <c r="K1486" s="589"/>
      <c r="L1486" s="589"/>
      <c r="M1486" s="589"/>
      <c r="O1486" s="589"/>
      <c r="P1486" s="589"/>
      <c r="Q1486" s="589"/>
      <c r="R1486" s="589"/>
    </row>
    <row r="1487" customHeight="1" spans="7:18">
      <c r="G1487" s="589"/>
      <c r="H1487" s="589"/>
      <c r="I1487" s="589"/>
      <c r="J1487" s="589"/>
      <c r="K1487" s="589"/>
      <c r="L1487" s="589"/>
      <c r="M1487" s="589"/>
      <c r="O1487" s="589"/>
      <c r="P1487" s="589"/>
      <c r="Q1487" s="589"/>
      <c r="R1487" s="589"/>
    </row>
    <row r="1488" customHeight="1" spans="7:18">
      <c r="G1488" s="589"/>
      <c r="H1488" s="589"/>
      <c r="I1488" s="589"/>
      <c r="J1488" s="589"/>
      <c r="K1488" s="589"/>
      <c r="L1488" s="589"/>
      <c r="M1488" s="589"/>
      <c r="O1488" s="589"/>
      <c r="P1488" s="589"/>
      <c r="Q1488" s="589"/>
      <c r="R1488" s="589"/>
    </row>
    <row r="1489" customHeight="1" spans="7:18">
      <c r="G1489" s="589"/>
      <c r="H1489" s="589"/>
      <c r="I1489" s="589"/>
      <c r="J1489" s="589"/>
      <c r="K1489" s="589"/>
      <c r="L1489" s="589"/>
      <c r="M1489" s="589"/>
      <c r="O1489" s="589"/>
      <c r="P1489" s="589"/>
      <c r="Q1489" s="589"/>
      <c r="R1489" s="589"/>
    </row>
    <row r="1490" customHeight="1" spans="7:18">
      <c r="G1490" s="589"/>
      <c r="H1490" s="589"/>
      <c r="I1490" s="589"/>
      <c r="J1490" s="589"/>
      <c r="K1490" s="589"/>
      <c r="L1490" s="589"/>
      <c r="M1490" s="589"/>
      <c r="O1490" s="589"/>
      <c r="P1490" s="589"/>
      <c r="Q1490" s="589"/>
      <c r="R1490" s="589"/>
    </row>
    <row r="1491" customHeight="1" spans="7:18">
      <c r="G1491" s="589"/>
      <c r="H1491" s="589"/>
      <c r="I1491" s="589"/>
      <c r="J1491" s="589"/>
      <c r="K1491" s="589"/>
      <c r="L1491" s="589"/>
      <c r="M1491" s="589"/>
      <c r="O1491" s="589"/>
      <c r="P1491" s="589"/>
      <c r="Q1491" s="589"/>
      <c r="R1491" s="589"/>
    </row>
    <row r="1492" customHeight="1" spans="7:18">
      <c r="G1492" s="589"/>
      <c r="H1492" s="589"/>
      <c r="I1492" s="589"/>
      <c r="J1492" s="589"/>
      <c r="K1492" s="589"/>
      <c r="L1492" s="589"/>
      <c r="M1492" s="589"/>
      <c r="O1492" s="589"/>
      <c r="P1492" s="589"/>
      <c r="Q1492" s="589"/>
      <c r="R1492" s="589"/>
    </row>
    <row r="1493" customHeight="1" spans="7:18">
      <c r="G1493" s="589"/>
      <c r="H1493" s="589"/>
      <c r="I1493" s="589"/>
      <c r="J1493" s="589"/>
      <c r="K1493" s="589"/>
      <c r="L1493" s="589"/>
      <c r="M1493" s="589"/>
      <c r="O1493" s="589"/>
      <c r="P1493" s="589"/>
      <c r="Q1493" s="589"/>
      <c r="R1493" s="589"/>
    </row>
    <row r="1494" customHeight="1" spans="7:18">
      <c r="G1494" s="589"/>
      <c r="H1494" s="589"/>
      <c r="I1494" s="589"/>
      <c r="J1494" s="589"/>
      <c r="K1494" s="589"/>
      <c r="L1494" s="589"/>
      <c r="M1494" s="589"/>
      <c r="O1494" s="589"/>
      <c r="P1494" s="589"/>
      <c r="Q1494" s="589"/>
      <c r="R1494" s="589"/>
    </row>
    <row r="1495" customHeight="1" spans="7:18">
      <c r="G1495" s="589"/>
      <c r="H1495" s="589"/>
      <c r="I1495" s="589"/>
      <c r="J1495" s="589"/>
      <c r="K1495" s="589"/>
      <c r="L1495" s="589"/>
      <c r="M1495" s="589"/>
      <c r="O1495" s="589"/>
      <c r="P1495" s="589"/>
      <c r="Q1495" s="589"/>
      <c r="R1495" s="589"/>
    </row>
    <row r="1496" customHeight="1" spans="7:18">
      <c r="G1496" s="589"/>
      <c r="H1496" s="589"/>
      <c r="I1496" s="589"/>
      <c r="J1496" s="589"/>
      <c r="K1496" s="589"/>
      <c r="L1496" s="589"/>
      <c r="M1496" s="589"/>
      <c r="O1496" s="589"/>
      <c r="P1496" s="589"/>
      <c r="Q1496" s="589"/>
      <c r="R1496" s="589"/>
    </row>
    <row r="1497" customHeight="1" spans="7:18">
      <c r="G1497" s="589"/>
      <c r="H1497" s="589"/>
      <c r="I1497" s="589"/>
      <c r="J1497" s="589"/>
      <c r="K1497" s="589"/>
      <c r="L1497" s="589"/>
      <c r="M1497" s="589"/>
      <c r="O1497" s="589"/>
      <c r="P1497" s="589"/>
      <c r="Q1497" s="589"/>
      <c r="R1497" s="589"/>
    </row>
    <row r="1498" customHeight="1" spans="7:18">
      <c r="G1498" s="589"/>
      <c r="H1498" s="589"/>
      <c r="I1498" s="589"/>
      <c r="J1498" s="589"/>
      <c r="K1498" s="589"/>
      <c r="L1498" s="589"/>
      <c r="M1498" s="589"/>
      <c r="O1498" s="589"/>
      <c r="P1498" s="589"/>
      <c r="Q1498" s="589"/>
      <c r="R1498" s="589"/>
    </row>
    <row r="1499" customHeight="1" spans="7:18">
      <c r="G1499" s="589"/>
      <c r="H1499" s="589"/>
      <c r="I1499" s="589"/>
      <c r="J1499" s="589"/>
      <c r="K1499" s="589"/>
      <c r="L1499" s="589"/>
      <c r="M1499" s="589"/>
      <c r="O1499" s="589"/>
      <c r="P1499" s="589"/>
      <c r="Q1499" s="589"/>
      <c r="R1499" s="589"/>
    </row>
    <row r="1500" customHeight="1" spans="7:18">
      <c r="G1500" s="589"/>
      <c r="H1500" s="589"/>
      <c r="I1500" s="589"/>
      <c r="J1500" s="589"/>
      <c r="K1500" s="589"/>
      <c r="L1500" s="589"/>
      <c r="M1500" s="589"/>
      <c r="O1500" s="589"/>
      <c r="P1500" s="589"/>
      <c r="Q1500" s="589"/>
      <c r="R1500" s="589"/>
    </row>
    <row r="1501" customHeight="1" spans="7:18">
      <c r="G1501" s="589"/>
      <c r="H1501" s="589"/>
      <c r="I1501" s="589"/>
      <c r="J1501" s="589"/>
      <c r="K1501" s="589"/>
      <c r="L1501" s="589"/>
      <c r="M1501" s="589"/>
      <c r="O1501" s="589"/>
      <c r="P1501" s="589"/>
      <c r="Q1501" s="589"/>
      <c r="R1501" s="589"/>
    </row>
    <row r="1502" customHeight="1" spans="7:18">
      <c r="G1502" s="589"/>
      <c r="H1502" s="589"/>
      <c r="I1502" s="589"/>
      <c r="J1502" s="589"/>
      <c r="K1502" s="589"/>
      <c r="L1502" s="589"/>
      <c r="M1502" s="589"/>
      <c r="O1502" s="589"/>
      <c r="P1502" s="589"/>
      <c r="Q1502" s="589"/>
      <c r="R1502" s="589"/>
    </row>
    <row r="1503" customHeight="1" spans="7:18">
      <c r="G1503" s="589"/>
      <c r="H1503" s="589"/>
      <c r="I1503" s="589"/>
      <c r="J1503" s="589"/>
      <c r="K1503" s="589"/>
      <c r="L1503" s="589"/>
      <c r="M1503" s="589"/>
      <c r="O1503" s="589"/>
      <c r="P1503" s="589"/>
      <c r="Q1503" s="589"/>
      <c r="R1503" s="589"/>
    </row>
    <row r="1504" customHeight="1" spans="7:18">
      <c r="G1504" s="589"/>
      <c r="H1504" s="589"/>
      <c r="I1504" s="589"/>
      <c r="J1504" s="589"/>
      <c r="K1504" s="589"/>
      <c r="L1504" s="589"/>
      <c r="M1504" s="589"/>
      <c r="O1504" s="589"/>
      <c r="P1504" s="589"/>
      <c r="Q1504" s="589"/>
      <c r="R1504" s="589"/>
    </row>
    <row r="1505" customHeight="1" spans="7:18">
      <c r="G1505" s="589"/>
      <c r="H1505" s="589"/>
      <c r="I1505" s="589"/>
      <c r="J1505" s="589"/>
      <c r="K1505" s="589"/>
      <c r="L1505" s="589"/>
      <c r="M1505" s="589"/>
      <c r="O1505" s="589"/>
      <c r="P1505" s="589"/>
      <c r="Q1505" s="589"/>
      <c r="R1505" s="589"/>
    </row>
    <row r="1506" customHeight="1" spans="7:18">
      <c r="G1506" s="589"/>
      <c r="H1506" s="589"/>
      <c r="I1506" s="589"/>
      <c r="J1506" s="589"/>
      <c r="K1506" s="589"/>
      <c r="L1506" s="589"/>
      <c r="M1506" s="589"/>
      <c r="O1506" s="589"/>
      <c r="P1506" s="589"/>
      <c r="Q1506" s="589"/>
      <c r="R1506" s="589"/>
    </row>
    <row r="1507" customHeight="1" spans="7:18">
      <c r="G1507" s="589"/>
      <c r="H1507" s="589"/>
      <c r="I1507" s="589"/>
      <c r="J1507" s="589"/>
      <c r="K1507" s="589"/>
      <c r="L1507" s="589"/>
      <c r="M1507" s="589"/>
      <c r="O1507" s="589"/>
      <c r="P1507" s="589"/>
      <c r="Q1507" s="589"/>
      <c r="R1507" s="589"/>
    </row>
    <row r="1508" customHeight="1" spans="7:18">
      <c r="G1508" s="589"/>
      <c r="H1508" s="589"/>
      <c r="I1508" s="589"/>
      <c r="J1508" s="589"/>
      <c r="K1508" s="589"/>
      <c r="L1508" s="589"/>
      <c r="M1508" s="589"/>
      <c r="O1508" s="589"/>
      <c r="P1508" s="589"/>
      <c r="Q1508" s="589"/>
      <c r="R1508" s="589"/>
    </row>
    <row r="1509" customHeight="1" spans="7:18">
      <c r="G1509" s="589"/>
      <c r="H1509" s="589"/>
      <c r="I1509" s="589"/>
      <c r="J1509" s="589"/>
      <c r="K1509" s="589"/>
      <c r="L1509" s="589"/>
      <c r="M1509" s="589"/>
      <c r="O1509" s="589"/>
      <c r="P1509" s="589"/>
      <c r="Q1509" s="589"/>
      <c r="R1509" s="589"/>
    </row>
    <row r="1510" customHeight="1" spans="7:18">
      <c r="G1510" s="589"/>
      <c r="H1510" s="589"/>
      <c r="I1510" s="589"/>
      <c r="J1510" s="589"/>
      <c r="K1510" s="589"/>
      <c r="L1510" s="589"/>
      <c r="M1510" s="589"/>
      <c r="O1510" s="589"/>
      <c r="P1510" s="589"/>
      <c r="Q1510" s="589"/>
      <c r="R1510" s="589"/>
    </row>
    <row r="1511" customHeight="1" spans="7:18">
      <c r="G1511" s="589"/>
      <c r="H1511" s="589"/>
      <c r="I1511" s="589"/>
      <c r="J1511" s="589"/>
      <c r="K1511" s="589"/>
      <c r="L1511" s="589"/>
      <c r="M1511" s="589"/>
      <c r="O1511" s="589"/>
      <c r="P1511" s="589"/>
      <c r="Q1511" s="589"/>
      <c r="R1511" s="589"/>
    </row>
    <row r="1512" customHeight="1" spans="7:18">
      <c r="G1512" s="589"/>
      <c r="H1512" s="589"/>
      <c r="I1512" s="589"/>
      <c r="J1512" s="589"/>
      <c r="K1512" s="589"/>
      <c r="L1512" s="589"/>
      <c r="M1512" s="589"/>
      <c r="O1512" s="589"/>
      <c r="P1512" s="589"/>
      <c r="Q1512" s="589"/>
      <c r="R1512" s="589"/>
    </row>
    <row r="1513" customHeight="1" spans="7:18">
      <c r="G1513" s="589"/>
      <c r="H1513" s="589"/>
      <c r="I1513" s="589"/>
      <c r="J1513" s="589"/>
      <c r="K1513" s="589"/>
      <c r="L1513" s="589"/>
      <c r="M1513" s="589"/>
      <c r="O1513" s="589"/>
      <c r="P1513" s="589"/>
      <c r="Q1513" s="589"/>
      <c r="R1513" s="589"/>
    </row>
    <row r="1514" customHeight="1" spans="7:18">
      <c r="G1514" s="589"/>
      <c r="H1514" s="589"/>
      <c r="I1514" s="589"/>
      <c r="J1514" s="589"/>
      <c r="K1514" s="589"/>
      <c r="L1514" s="589"/>
      <c r="M1514" s="589"/>
      <c r="O1514" s="589"/>
      <c r="P1514" s="589"/>
      <c r="Q1514" s="589"/>
      <c r="R1514" s="589"/>
    </row>
    <row r="1515" customHeight="1" spans="7:18">
      <c r="G1515" s="589"/>
      <c r="H1515" s="589"/>
      <c r="I1515" s="589"/>
      <c r="J1515" s="589"/>
      <c r="K1515" s="589"/>
      <c r="L1515" s="589"/>
      <c r="M1515" s="589"/>
      <c r="O1515" s="589"/>
      <c r="P1515" s="589"/>
      <c r="Q1515" s="589"/>
      <c r="R1515" s="589"/>
    </row>
    <row r="1516" customHeight="1" spans="7:18">
      <c r="G1516" s="589"/>
      <c r="H1516" s="589"/>
      <c r="I1516" s="589"/>
      <c r="J1516" s="589"/>
      <c r="K1516" s="589"/>
      <c r="L1516" s="589"/>
      <c r="M1516" s="589"/>
      <c r="O1516" s="589"/>
      <c r="P1516" s="589"/>
      <c r="Q1516" s="589"/>
      <c r="R1516" s="589"/>
    </row>
    <row r="1517" customHeight="1" spans="7:18">
      <c r="G1517" s="589"/>
      <c r="H1517" s="589"/>
      <c r="I1517" s="589"/>
      <c r="J1517" s="589"/>
      <c r="K1517" s="589"/>
      <c r="L1517" s="589"/>
      <c r="M1517" s="589"/>
      <c r="O1517" s="589"/>
      <c r="P1517" s="589"/>
      <c r="Q1517" s="589"/>
      <c r="R1517" s="589"/>
    </row>
    <row r="1518" customHeight="1" spans="7:18">
      <c r="G1518" s="589"/>
      <c r="H1518" s="589"/>
      <c r="I1518" s="589"/>
      <c r="J1518" s="589"/>
      <c r="K1518" s="589"/>
      <c r="L1518" s="589"/>
      <c r="M1518" s="589"/>
      <c r="O1518" s="589"/>
      <c r="P1518" s="589"/>
      <c r="Q1518" s="589"/>
      <c r="R1518" s="589"/>
    </row>
    <row r="1519" customHeight="1" spans="7:18">
      <c r="G1519" s="589"/>
      <c r="H1519" s="589"/>
      <c r="I1519" s="589"/>
      <c r="J1519" s="589"/>
      <c r="K1519" s="589"/>
      <c r="L1519" s="589"/>
      <c r="M1519" s="589"/>
      <c r="O1519" s="589"/>
      <c r="P1519" s="589"/>
      <c r="Q1519" s="589"/>
      <c r="R1519" s="589"/>
    </row>
    <row r="1520" customHeight="1" spans="7:18">
      <c r="G1520" s="589"/>
      <c r="H1520" s="589"/>
      <c r="I1520" s="589"/>
      <c r="J1520" s="589"/>
      <c r="K1520" s="589"/>
      <c r="L1520" s="589"/>
      <c r="M1520" s="589"/>
      <c r="O1520" s="589"/>
      <c r="P1520" s="589"/>
      <c r="Q1520" s="589"/>
      <c r="R1520" s="589"/>
    </row>
    <row r="1521" customHeight="1" spans="7:18">
      <c r="G1521" s="589"/>
      <c r="H1521" s="589"/>
      <c r="I1521" s="589"/>
      <c r="J1521" s="589"/>
      <c r="K1521" s="589"/>
      <c r="L1521" s="589"/>
      <c r="M1521" s="589"/>
      <c r="O1521" s="589"/>
      <c r="P1521" s="589"/>
      <c r="Q1521" s="589"/>
      <c r="R1521" s="589"/>
    </row>
    <row r="1522" customHeight="1" spans="7:18">
      <c r="G1522" s="589"/>
      <c r="H1522" s="589"/>
      <c r="I1522" s="589"/>
      <c r="J1522" s="589"/>
      <c r="K1522" s="589"/>
      <c r="L1522" s="589"/>
      <c r="M1522" s="589"/>
      <c r="O1522" s="589"/>
      <c r="P1522" s="589"/>
      <c r="Q1522" s="589"/>
      <c r="R1522" s="589"/>
    </row>
    <row r="1523" customHeight="1" spans="7:18">
      <c r="G1523" s="589"/>
      <c r="H1523" s="589"/>
      <c r="I1523" s="589"/>
      <c r="J1523" s="589"/>
      <c r="K1523" s="589"/>
      <c r="L1523" s="589"/>
      <c r="M1523" s="589"/>
      <c r="O1523" s="589"/>
      <c r="P1523" s="589"/>
      <c r="Q1523" s="589"/>
      <c r="R1523" s="589"/>
    </row>
    <row r="1524" customHeight="1" spans="7:18">
      <c r="G1524" s="589"/>
      <c r="H1524" s="589"/>
      <c r="I1524" s="589"/>
      <c r="J1524" s="589"/>
      <c r="K1524" s="589"/>
      <c r="L1524" s="589"/>
      <c r="M1524" s="589"/>
      <c r="O1524" s="589"/>
      <c r="P1524" s="589"/>
      <c r="Q1524" s="589"/>
      <c r="R1524" s="589"/>
    </row>
    <row r="1525" customHeight="1" spans="7:18">
      <c r="G1525" s="589"/>
      <c r="H1525" s="589"/>
      <c r="I1525" s="589"/>
      <c r="J1525" s="589"/>
      <c r="K1525" s="589"/>
      <c r="L1525" s="589"/>
      <c r="M1525" s="589"/>
      <c r="O1525" s="589"/>
      <c r="P1525" s="589"/>
      <c r="Q1525" s="589"/>
      <c r="R1525" s="589"/>
    </row>
    <row r="1526" customHeight="1" spans="7:18">
      <c r="G1526" s="589"/>
      <c r="H1526" s="589"/>
      <c r="I1526" s="589"/>
      <c r="J1526" s="589"/>
      <c r="K1526" s="589"/>
      <c r="L1526" s="589"/>
      <c r="M1526" s="589"/>
      <c r="O1526" s="589"/>
      <c r="P1526" s="589"/>
      <c r="Q1526" s="589"/>
      <c r="R1526" s="589"/>
    </row>
    <row r="1527" customHeight="1" spans="7:18">
      <c r="G1527" s="589"/>
      <c r="H1527" s="589"/>
      <c r="I1527" s="589"/>
      <c r="J1527" s="589"/>
      <c r="K1527" s="589"/>
      <c r="L1527" s="589"/>
      <c r="M1527" s="589"/>
      <c r="O1527" s="589"/>
      <c r="P1527" s="589"/>
      <c r="Q1527" s="589"/>
      <c r="R1527" s="589"/>
    </row>
    <row r="1528" customHeight="1" spans="7:18">
      <c r="G1528" s="589"/>
      <c r="H1528" s="589"/>
      <c r="I1528" s="589"/>
      <c r="J1528" s="589"/>
      <c r="K1528" s="589"/>
      <c r="L1528" s="589"/>
      <c r="M1528" s="589"/>
      <c r="O1528" s="589"/>
      <c r="P1528" s="589"/>
      <c r="Q1528" s="589"/>
      <c r="R1528" s="589"/>
    </row>
    <row r="1529" customHeight="1" spans="7:18">
      <c r="G1529" s="589"/>
      <c r="H1529" s="589"/>
      <c r="I1529" s="589"/>
      <c r="J1529" s="589"/>
      <c r="K1529" s="589"/>
      <c r="L1529" s="589"/>
      <c r="M1529" s="589"/>
      <c r="O1529" s="589"/>
      <c r="P1529" s="589"/>
      <c r="Q1529" s="589"/>
      <c r="R1529" s="589"/>
    </row>
    <row r="1530" customHeight="1" spans="7:18">
      <c r="G1530" s="589"/>
      <c r="H1530" s="589"/>
      <c r="I1530" s="589"/>
      <c r="J1530" s="589"/>
      <c r="K1530" s="589"/>
      <c r="L1530" s="589"/>
      <c r="M1530" s="589"/>
      <c r="O1530" s="589"/>
      <c r="P1530" s="589"/>
      <c r="Q1530" s="589"/>
      <c r="R1530" s="589"/>
    </row>
    <row r="1531" customHeight="1" spans="7:18">
      <c r="G1531" s="589"/>
      <c r="H1531" s="589"/>
      <c r="I1531" s="589"/>
      <c r="J1531" s="589"/>
      <c r="K1531" s="589"/>
      <c r="L1531" s="589"/>
      <c r="M1531" s="589"/>
      <c r="O1531" s="589"/>
      <c r="P1531" s="589"/>
      <c r="Q1531" s="589"/>
      <c r="R1531" s="589"/>
    </row>
    <row r="1532" customHeight="1" spans="7:18">
      <c r="G1532" s="589"/>
      <c r="H1532" s="589"/>
      <c r="I1532" s="589"/>
      <c r="J1532" s="589"/>
      <c r="K1532" s="589"/>
      <c r="L1532" s="589"/>
      <c r="M1532" s="589"/>
      <c r="O1532" s="589"/>
      <c r="P1532" s="589"/>
      <c r="Q1532" s="589"/>
      <c r="R1532" s="589"/>
    </row>
    <row r="1533" customHeight="1" spans="7:18">
      <c r="G1533" s="589"/>
      <c r="H1533" s="589"/>
      <c r="I1533" s="589"/>
      <c r="J1533" s="589"/>
      <c r="K1533" s="589"/>
      <c r="L1533" s="589"/>
      <c r="M1533" s="589"/>
      <c r="O1533" s="589"/>
      <c r="P1533" s="589"/>
      <c r="Q1533" s="589"/>
      <c r="R1533" s="589"/>
    </row>
    <row r="1534" customHeight="1" spans="7:18">
      <c r="G1534" s="589"/>
      <c r="H1534" s="589"/>
      <c r="I1534" s="589"/>
      <c r="J1534" s="589"/>
      <c r="K1534" s="589"/>
      <c r="L1534" s="589"/>
      <c r="M1534" s="589"/>
      <c r="O1534" s="589"/>
      <c r="P1534" s="589"/>
      <c r="Q1534" s="589"/>
      <c r="R1534" s="589"/>
    </row>
    <row r="1535" customHeight="1" spans="7:18">
      <c r="G1535" s="589"/>
      <c r="H1535" s="589"/>
      <c r="I1535" s="589"/>
      <c r="J1535" s="589"/>
      <c r="K1535" s="589"/>
      <c r="L1535" s="589"/>
      <c r="M1535" s="589"/>
      <c r="O1535" s="589"/>
      <c r="P1535" s="589"/>
      <c r="Q1535" s="589"/>
      <c r="R1535" s="589"/>
    </row>
    <row r="1536" customHeight="1" spans="7:18">
      <c r="G1536" s="589"/>
      <c r="H1536" s="589"/>
      <c r="I1536" s="589"/>
      <c r="J1536" s="589"/>
      <c r="K1536" s="589"/>
      <c r="L1536" s="589"/>
      <c r="M1536" s="589"/>
      <c r="O1536" s="589"/>
      <c r="P1536" s="589"/>
      <c r="Q1536" s="589"/>
      <c r="R1536" s="589"/>
    </row>
    <row r="1537" customHeight="1" spans="7:18">
      <c r="G1537" s="589"/>
      <c r="H1537" s="589"/>
      <c r="I1537" s="589"/>
      <c r="J1537" s="589"/>
      <c r="K1537" s="589"/>
      <c r="L1537" s="589"/>
      <c r="M1537" s="589"/>
      <c r="O1537" s="589"/>
      <c r="P1537" s="589"/>
      <c r="Q1537" s="589"/>
      <c r="R1537" s="589"/>
    </row>
    <row r="1538" customHeight="1" spans="7:18">
      <c r="G1538" s="589"/>
      <c r="H1538" s="589"/>
      <c r="I1538" s="589"/>
      <c r="J1538" s="589"/>
      <c r="K1538" s="589"/>
      <c r="L1538" s="589"/>
      <c r="M1538" s="589"/>
      <c r="O1538" s="589"/>
      <c r="P1538" s="589"/>
      <c r="Q1538" s="589"/>
      <c r="R1538" s="589"/>
    </row>
    <row r="1539" customHeight="1" spans="7:18">
      <c r="G1539" s="589"/>
      <c r="H1539" s="589"/>
      <c r="I1539" s="589"/>
      <c r="J1539" s="589"/>
      <c r="K1539" s="589"/>
      <c r="L1539" s="589"/>
      <c r="M1539" s="589"/>
      <c r="O1539" s="589"/>
      <c r="P1539" s="589"/>
      <c r="Q1539" s="589"/>
      <c r="R1539" s="589"/>
    </row>
    <row r="1540" customHeight="1" spans="7:18">
      <c r="G1540" s="589"/>
      <c r="H1540" s="589"/>
      <c r="I1540" s="589"/>
      <c r="J1540" s="589"/>
      <c r="K1540" s="589"/>
      <c r="L1540" s="589"/>
      <c r="M1540" s="589"/>
      <c r="O1540" s="589"/>
      <c r="P1540" s="589"/>
      <c r="Q1540" s="589"/>
      <c r="R1540" s="589"/>
    </row>
    <row r="1541" customHeight="1" spans="7:18">
      <c r="G1541" s="589"/>
      <c r="H1541" s="589"/>
      <c r="I1541" s="589"/>
      <c r="J1541" s="589"/>
      <c r="K1541" s="589"/>
      <c r="L1541" s="589"/>
      <c r="M1541" s="589"/>
      <c r="O1541" s="589"/>
      <c r="P1541" s="589"/>
      <c r="Q1541" s="589"/>
      <c r="R1541" s="589"/>
    </row>
    <row r="1542" customHeight="1" spans="7:18">
      <c r="G1542" s="589"/>
      <c r="H1542" s="589"/>
      <c r="I1542" s="589"/>
      <c r="J1542" s="589"/>
      <c r="K1542" s="589"/>
      <c r="L1542" s="589"/>
      <c r="M1542" s="589"/>
      <c r="O1542" s="589"/>
      <c r="P1542" s="589"/>
      <c r="Q1542" s="589"/>
      <c r="R1542" s="589"/>
    </row>
    <row r="1543" customHeight="1" spans="7:18">
      <c r="G1543" s="589"/>
      <c r="H1543" s="589"/>
      <c r="I1543" s="589"/>
      <c r="J1543" s="589"/>
      <c r="K1543" s="589"/>
      <c r="L1543" s="589"/>
      <c r="M1543" s="589"/>
      <c r="O1543" s="589"/>
      <c r="P1543" s="589"/>
      <c r="Q1543" s="589"/>
      <c r="R1543" s="589"/>
    </row>
    <row r="1544" customHeight="1" spans="7:18">
      <c r="G1544" s="589"/>
      <c r="H1544" s="589"/>
      <c r="I1544" s="589"/>
      <c r="J1544" s="589"/>
      <c r="K1544" s="589"/>
      <c r="L1544" s="589"/>
      <c r="M1544" s="589"/>
      <c r="O1544" s="589"/>
      <c r="P1544" s="589"/>
      <c r="Q1544" s="589"/>
      <c r="R1544" s="589"/>
    </row>
    <row r="1545" customHeight="1" spans="7:18">
      <c r="G1545" s="589"/>
      <c r="H1545" s="589"/>
      <c r="I1545" s="589"/>
      <c r="J1545" s="589"/>
      <c r="K1545" s="589"/>
      <c r="L1545" s="589"/>
      <c r="M1545" s="589"/>
      <c r="O1545" s="589"/>
      <c r="P1545" s="589"/>
      <c r="Q1545" s="589"/>
      <c r="R1545" s="589"/>
    </row>
    <row r="1546" customHeight="1" spans="7:18">
      <c r="G1546" s="589"/>
      <c r="H1546" s="589"/>
      <c r="I1546" s="589"/>
      <c r="J1546" s="589"/>
      <c r="K1546" s="589"/>
      <c r="L1546" s="589"/>
      <c r="M1546" s="589"/>
      <c r="O1546" s="589"/>
      <c r="P1546" s="589"/>
      <c r="Q1546" s="589"/>
      <c r="R1546" s="589"/>
    </row>
    <row r="1547" customHeight="1" spans="7:18">
      <c r="G1547" s="589"/>
      <c r="H1547" s="589"/>
      <c r="I1547" s="589"/>
      <c r="J1547" s="589"/>
      <c r="K1547" s="589"/>
      <c r="L1547" s="589"/>
      <c r="M1547" s="589"/>
      <c r="O1547" s="589"/>
      <c r="P1547" s="589"/>
      <c r="Q1547" s="589"/>
      <c r="R1547" s="589"/>
    </row>
    <row r="1548" customHeight="1" spans="7:18">
      <c r="G1548" s="589"/>
      <c r="H1548" s="589"/>
      <c r="I1548" s="589"/>
      <c r="J1548" s="589"/>
      <c r="K1548" s="589"/>
      <c r="L1548" s="589"/>
      <c r="M1548" s="589"/>
      <c r="O1548" s="589"/>
      <c r="P1548" s="589"/>
      <c r="Q1548" s="589"/>
      <c r="R1548" s="589"/>
    </row>
    <row r="1549" customHeight="1" spans="7:18">
      <c r="G1549" s="589"/>
      <c r="H1549" s="589"/>
      <c r="I1549" s="589"/>
      <c r="J1549" s="589"/>
      <c r="K1549" s="589"/>
      <c r="L1549" s="589"/>
      <c r="M1549" s="589"/>
      <c r="O1549" s="589"/>
      <c r="P1549" s="589"/>
      <c r="Q1549" s="589"/>
      <c r="R1549" s="589"/>
    </row>
    <row r="1550" customHeight="1" spans="7:18">
      <c r="G1550" s="589"/>
      <c r="H1550" s="589"/>
      <c r="I1550" s="589"/>
      <c r="J1550" s="589"/>
      <c r="K1550" s="589"/>
      <c r="L1550" s="589"/>
      <c r="M1550" s="589"/>
      <c r="O1550" s="589"/>
      <c r="P1550" s="589"/>
      <c r="Q1550" s="589"/>
      <c r="R1550" s="589"/>
    </row>
    <row r="1551" customHeight="1" spans="7:18">
      <c r="G1551" s="589"/>
      <c r="H1551" s="589"/>
      <c r="I1551" s="589"/>
      <c r="J1551" s="589"/>
      <c r="K1551" s="589"/>
      <c r="L1551" s="589"/>
      <c r="M1551" s="589"/>
      <c r="O1551" s="589"/>
      <c r="P1551" s="589"/>
      <c r="Q1551" s="589"/>
      <c r="R1551" s="589"/>
    </row>
    <row r="1552" customHeight="1" spans="7:18">
      <c r="G1552" s="589"/>
      <c r="H1552" s="589"/>
      <c r="I1552" s="589"/>
      <c r="J1552" s="589"/>
      <c r="K1552" s="589"/>
      <c r="L1552" s="589"/>
      <c r="M1552" s="589"/>
      <c r="O1552" s="589"/>
      <c r="P1552" s="589"/>
      <c r="Q1552" s="589"/>
      <c r="R1552" s="589"/>
    </row>
    <row r="1553" customHeight="1" spans="7:18">
      <c r="G1553" s="589"/>
      <c r="H1553" s="589"/>
      <c r="I1553" s="589"/>
      <c r="J1553" s="589"/>
      <c r="K1553" s="589"/>
      <c r="L1553" s="589"/>
      <c r="M1553" s="589"/>
      <c r="O1553" s="589"/>
      <c r="P1553" s="589"/>
      <c r="Q1553" s="589"/>
      <c r="R1553" s="589"/>
    </row>
    <row r="1554" customHeight="1" spans="7:18">
      <c r="G1554" s="589"/>
      <c r="H1554" s="589"/>
      <c r="I1554" s="589"/>
      <c r="J1554" s="589"/>
      <c r="K1554" s="589"/>
      <c r="L1554" s="589"/>
      <c r="M1554" s="589"/>
      <c r="O1554" s="589"/>
      <c r="P1554" s="589"/>
      <c r="Q1554" s="589"/>
      <c r="R1554" s="589"/>
    </row>
    <row r="1555" customHeight="1" spans="7:18">
      <c r="G1555" s="589"/>
      <c r="H1555" s="589"/>
      <c r="I1555" s="589"/>
      <c r="J1555" s="589"/>
      <c r="K1555" s="589"/>
      <c r="L1555" s="589"/>
      <c r="M1555" s="589"/>
      <c r="O1555" s="589"/>
      <c r="P1555" s="589"/>
      <c r="Q1555" s="589"/>
      <c r="R1555" s="589"/>
    </row>
    <row r="1556" customHeight="1" spans="7:18">
      <c r="G1556" s="589"/>
      <c r="H1556" s="589"/>
      <c r="I1556" s="589"/>
      <c r="J1556" s="589"/>
      <c r="K1556" s="589"/>
      <c r="L1556" s="589"/>
      <c r="M1556" s="589"/>
      <c r="O1556" s="589"/>
      <c r="P1556" s="589"/>
      <c r="Q1556" s="589"/>
      <c r="R1556" s="589"/>
    </row>
    <row r="1557" customHeight="1" spans="7:18">
      <c r="G1557" s="589"/>
      <c r="H1557" s="589"/>
      <c r="I1557" s="589"/>
      <c r="J1557" s="589"/>
      <c r="K1557" s="589"/>
      <c r="L1557" s="589"/>
      <c r="M1557" s="589"/>
      <c r="O1557" s="589"/>
      <c r="P1557" s="589"/>
      <c r="Q1557" s="589"/>
      <c r="R1557" s="589"/>
    </row>
    <row r="1558" customHeight="1" spans="7:18">
      <c r="G1558" s="589"/>
      <c r="H1558" s="589"/>
      <c r="I1558" s="589"/>
      <c r="J1558" s="589"/>
      <c r="K1558" s="589"/>
      <c r="L1558" s="589"/>
      <c r="M1558" s="589"/>
      <c r="O1558" s="589"/>
      <c r="P1558" s="589"/>
      <c r="Q1558" s="589"/>
      <c r="R1558" s="589"/>
    </row>
    <row r="1559" customHeight="1" spans="7:18">
      <c r="G1559" s="589"/>
      <c r="H1559" s="589"/>
      <c r="I1559" s="589"/>
      <c r="J1559" s="589"/>
      <c r="K1559" s="589"/>
      <c r="L1559" s="589"/>
      <c r="M1559" s="589"/>
      <c r="O1559" s="589"/>
      <c r="P1559" s="589"/>
      <c r="Q1559" s="589"/>
      <c r="R1559" s="589"/>
    </row>
    <row r="1560" customHeight="1" spans="7:18">
      <c r="G1560" s="589"/>
      <c r="H1560" s="589"/>
      <c r="I1560" s="589"/>
      <c r="J1560" s="589"/>
      <c r="K1560" s="589"/>
      <c r="L1560" s="589"/>
      <c r="M1560" s="589"/>
      <c r="O1560" s="589"/>
      <c r="P1560" s="589"/>
      <c r="Q1560" s="589"/>
      <c r="R1560" s="589"/>
    </row>
    <row r="1561" customHeight="1" spans="7:18">
      <c r="G1561" s="589"/>
      <c r="H1561" s="589"/>
      <c r="I1561" s="589"/>
      <c r="J1561" s="589"/>
      <c r="K1561" s="589"/>
      <c r="L1561" s="589"/>
      <c r="M1561" s="589"/>
      <c r="O1561" s="589"/>
      <c r="P1561" s="589"/>
      <c r="Q1561" s="589"/>
      <c r="R1561" s="589"/>
    </row>
    <row r="1562" customHeight="1" spans="7:18">
      <c r="G1562" s="589"/>
      <c r="H1562" s="589"/>
      <c r="I1562" s="589"/>
      <c r="J1562" s="589"/>
      <c r="K1562" s="589"/>
      <c r="L1562" s="589"/>
      <c r="M1562" s="589"/>
      <c r="O1562" s="589"/>
      <c r="P1562" s="589"/>
      <c r="Q1562" s="589"/>
      <c r="R1562" s="589"/>
    </row>
    <row r="1563" customHeight="1" spans="7:18">
      <c r="G1563" s="589"/>
      <c r="H1563" s="589"/>
      <c r="I1563" s="589"/>
      <c r="J1563" s="589"/>
      <c r="K1563" s="589"/>
      <c r="L1563" s="589"/>
      <c r="M1563" s="589"/>
      <c r="O1563" s="589"/>
      <c r="P1563" s="589"/>
      <c r="Q1563" s="589"/>
      <c r="R1563" s="589"/>
    </row>
    <row r="1564" customHeight="1" spans="7:18">
      <c r="G1564" s="589"/>
      <c r="H1564" s="589"/>
      <c r="I1564" s="589"/>
      <c r="J1564" s="589"/>
      <c r="K1564" s="589"/>
      <c r="L1564" s="589"/>
      <c r="M1564" s="589"/>
      <c r="O1564" s="589"/>
      <c r="P1564" s="589"/>
      <c r="Q1564" s="589"/>
      <c r="R1564" s="589"/>
    </row>
    <row r="1565" customHeight="1" spans="7:18">
      <c r="G1565" s="589"/>
      <c r="H1565" s="589"/>
      <c r="I1565" s="589"/>
      <c r="J1565" s="589"/>
      <c r="K1565" s="589"/>
      <c r="L1565" s="589"/>
      <c r="M1565" s="589"/>
      <c r="O1565" s="589"/>
      <c r="P1565" s="589"/>
      <c r="Q1565" s="589"/>
      <c r="R1565" s="589"/>
    </row>
    <row r="1566" customHeight="1" spans="7:18">
      <c r="G1566" s="589"/>
      <c r="H1566" s="589"/>
      <c r="I1566" s="589"/>
      <c r="J1566" s="589"/>
      <c r="K1566" s="589"/>
      <c r="L1566" s="589"/>
      <c r="M1566" s="589"/>
      <c r="O1566" s="589"/>
      <c r="P1566" s="589"/>
      <c r="Q1566" s="589"/>
      <c r="R1566" s="589"/>
    </row>
    <row r="1567" customHeight="1" spans="7:18">
      <c r="G1567" s="589"/>
      <c r="H1567" s="589"/>
      <c r="I1567" s="589"/>
      <c r="J1567" s="589"/>
      <c r="K1567" s="589"/>
      <c r="L1567" s="589"/>
      <c r="M1567" s="589"/>
      <c r="O1567" s="589"/>
      <c r="P1567" s="589"/>
      <c r="Q1567" s="589"/>
      <c r="R1567" s="589"/>
    </row>
    <row r="1568" customHeight="1" spans="7:18">
      <c r="G1568" s="589"/>
      <c r="H1568" s="589"/>
      <c r="I1568" s="589"/>
      <c r="J1568" s="589"/>
      <c r="K1568" s="589"/>
      <c r="L1568" s="589"/>
      <c r="M1568" s="589"/>
      <c r="O1568" s="589"/>
      <c r="P1568" s="589"/>
      <c r="Q1568" s="589"/>
      <c r="R1568" s="589"/>
    </row>
    <row r="1569" customHeight="1" spans="7:18">
      <c r="G1569" s="589"/>
      <c r="H1569" s="589"/>
      <c r="I1569" s="589"/>
      <c r="J1569" s="589"/>
      <c r="K1569" s="589"/>
      <c r="L1569" s="589"/>
      <c r="M1569" s="589"/>
      <c r="O1569" s="589"/>
      <c r="P1569" s="589"/>
      <c r="Q1569" s="589"/>
      <c r="R1569" s="589"/>
    </row>
    <row r="1570" customHeight="1" spans="7:18">
      <c r="G1570" s="589"/>
      <c r="H1570" s="589"/>
      <c r="I1570" s="589"/>
      <c r="J1570" s="589"/>
      <c r="K1570" s="589"/>
      <c r="L1570" s="589"/>
      <c r="M1570" s="589"/>
      <c r="O1570" s="589"/>
      <c r="P1570" s="589"/>
      <c r="Q1570" s="589"/>
      <c r="R1570" s="589"/>
    </row>
    <row r="1571" customHeight="1" spans="7:18">
      <c r="G1571" s="589"/>
      <c r="H1571" s="589"/>
      <c r="I1571" s="589"/>
      <c r="J1571" s="589"/>
      <c r="K1571" s="589"/>
      <c r="L1571" s="589"/>
      <c r="M1571" s="589"/>
      <c r="O1571" s="589"/>
      <c r="P1571" s="589"/>
      <c r="Q1571" s="589"/>
      <c r="R1571" s="589"/>
    </row>
    <row r="1572" customHeight="1" spans="7:18">
      <c r="G1572" s="589"/>
      <c r="H1572" s="589"/>
      <c r="I1572" s="589"/>
      <c r="J1572" s="589"/>
      <c r="K1572" s="589"/>
      <c r="L1572" s="589"/>
      <c r="M1572" s="589"/>
      <c r="O1572" s="589"/>
      <c r="P1572" s="589"/>
      <c r="Q1572" s="589"/>
      <c r="R1572" s="589"/>
    </row>
    <row r="1573" customHeight="1" spans="7:18">
      <c r="G1573" s="589"/>
      <c r="H1573" s="589"/>
      <c r="I1573" s="589"/>
      <c r="J1573" s="589"/>
      <c r="K1573" s="589"/>
      <c r="L1573" s="589"/>
      <c r="M1573" s="589"/>
      <c r="O1573" s="589"/>
      <c r="P1573" s="589"/>
      <c r="Q1573" s="589"/>
      <c r="R1573" s="589"/>
    </row>
    <row r="1574" customHeight="1" spans="7:18">
      <c r="G1574" s="589"/>
      <c r="H1574" s="589"/>
      <c r="I1574" s="589"/>
      <c r="J1574" s="589"/>
      <c r="K1574" s="589"/>
      <c r="L1574" s="589"/>
      <c r="M1574" s="589"/>
      <c r="O1574" s="589"/>
      <c r="P1574" s="589"/>
      <c r="Q1574" s="589"/>
      <c r="R1574" s="589"/>
    </row>
    <row r="1575" customHeight="1" spans="7:18">
      <c r="G1575" s="589"/>
      <c r="H1575" s="589"/>
      <c r="I1575" s="589"/>
      <c r="J1575" s="589"/>
      <c r="K1575" s="589"/>
      <c r="L1575" s="589"/>
      <c r="M1575" s="589"/>
      <c r="O1575" s="589"/>
      <c r="P1575" s="589"/>
      <c r="Q1575" s="589"/>
      <c r="R1575" s="589"/>
    </row>
    <row r="1576" customHeight="1" spans="7:18">
      <c r="G1576" s="589"/>
      <c r="H1576" s="589"/>
      <c r="I1576" s="589"/>
      <c r="J1576" s="589"/>
      <c r="K1576" s="589"/>
      <c r="L1576" s="589"/>
      <c r="M1576" s="589"/>
      <c r="O1576" s="589"/>
      <c r="P1576" s="589"/>
      <c r="Q1576" s="589"/>
      <c r="R1576" s="589"/>
    </row>
    <row r="1577" customHeight="1" spans="7:18">
      <c r="G1577" s="589"/>
      <c r="H1577" s="589"/>
      <c r="I1577" s="589"/>
      <c r="J1577" s="589"/>
      <c r="K1577" s="589"/>
      <c r="L1577" s="589"/>
      <c r="M1577" s="589"/>
      <c r="O1577" s="589"/>
      <c r="P1577" s="589"/>
      <c r="Q1577" s="589"/>
      <c r="R1577" s="589"/>
    </row>
    <row r="1578" customHeight="1" spans="7:18">
      <c r="G1578" s="589"/>
      <c r="H1578" s="589"/>
      <c r="I1578" s="589"/>
      <c r="J1578" s="589"/>
      <c r="K1578" s="589"/>
      <c r="L1578" s="589"/>
      <c r="M1578" s="589"/>
      <c r="O1578" s="589"/>
      <c r="P1578" s="589"/>
      <c r="Q1578" s="589"/>
      <c r="R1578" s="589"/>
    </row>
    <row r="1579" customHeight="1" spans="7:18">
      <c r="G1579" s="589"/>
      <c r="H1579" s="589"/>
      <c r="I1579" s="589"/>
      <c r="J1579" s="589"/>
      <c r="K1579" s="589"/>
      <c r="L1579" s="589"/>
      <c r="M1579" s="589"/>
      <c r="O1579" s="589"/>
      <c r="P1579" s="589"/>
      <c r="Q1579" s="589"/>
      <c r="R1579" s="589"/>
    </row>
    <row r="1580" customHeight="1" spans="7:18">
      <c r="G1580" s="589"/>
      <c r="H1580" s="589"/>
      <c r="I1580" s="589"/>
      <c r="J1580" s="589"/>
      <c r="K1580" s="589"/>
      <c r="L1580" s="589"/>
      <c r="M1580" s="589"/>
      <c r="O1580" s="589"/>
      <c r="P1580" s="589"/>
      <c r="Q1580" s="589"/>
      <c r="R1580" s="589"/>
    </row>
    <row r="1581" customHeight="1" spans="7:18">
      <c r="G1581" s="589"/>
      <c r="H1581" s="589"/>
      <c r="I1581" s="589"/>
      <c r="J1581" s="589"/>
      <c r="K1581" s="589"/>
      <c r="L1581" s="589"/>
      <c r="M1581" s="589"/>
      <c r="O1581" s="589"/>
      <c r="P1581" s="589"/>
      <c r="Q1581" s="589"/>
      <c r="R1581" s="589"/>
    </row>
    <row r="1582" customHeight="1" spans="7:18">
      <c r="G1582" s="589"/>
      <c r="H1582" s="589"/>
      <c r="I1582" s="589"/>
      <c r="J1582" s="589"/>
      <c r="K1582" s="589"/>
      <c r="L1582" s="589"/>
      <c r="M1582" s="589"/>
      <c r="O1582" s="589"/>
      <c r="P1582" s="589"/>
      <c r="Q1582" s="589"/>
      <c r="R1582" s="589"/>
    </row>
    <row r="1583" customHeight="1" spans="7:18">
      <c r="G1583" s="589"/>
      <c r="H1583" s="589"/>
      <c r="I1583" s="589"/>
      <c r="J1583" s="589"/>
      <c r="K1583" s="589"/>
      <c r="L1583" s="589"/>
      <c r="M1583" s="589"/>
      <c r="O1583" s="589"/>
      <c r="P1583" s="589"/>
      <c r="Q1583" s="589"/>
      <c r="R1583" s="589"/>
    </row>
    <row r="1584" customHeight="1" spans="7:18">
      <c r="G1584" s="589"/>
      <c r="H1584" s="589"/>
      <c r="I1584" s="589"/>
      <c r="J1584" s="589"/>
      <c r="K1584" s="589"/>
      <c r="L1584" s="589"/>
      <c r="M1584" s="589"/>
      <c r="O1584" s="589"/>
      <c r="P1584" s="589"/>
      <c r="Q1584" s="589"/>
      <c r="R1584" s="589"/>
    </row>
    <row r="1585" customHeight="1" spans="7:18">
      <c r="G1585" s="589"/>
      <c r="H1585" s="589"/>
      <c r="I1585" s="589"/>
      <c r="J1585" s="589"/>
      <c r="K1585" s="589"/>
      <c r="L1585" s="589"/>
      <c r="M1585" s="589"/>
      <c r="O1585" s="589"/>
      <c r="P1585" s="589"/>
      <c r="Q1585" s="589"/>
      <c r="R1585" s="589"/>
    </row>
    <row r="1586" customHeight="1" spans="7:18">
      <c r="G1586" s="589"/>
      <c r="H1586" s="589"/>
      <c r="I1586" s="589"/>
      <c r="J1586" s="589"/>
      <c r="K1586" s="589"/>
      <c r="L1586" s="589"/>
      <c r="M1586" s="589"/>
      <c r="O1586" s="589"/>
      <c r="P1586" s="589"/>
      <c r="Q1586" s="589"/>
      <c r="R1586" s="589"/>
    </row>
    <row r="1587" customHeight="1" spans="7:18">
      <c r="G1587" s="589"/>
      <c r="H1587" s="589"/>
      <c r="I1587" s="589"/>
      <c r="J1587" s="589"/>
      <c r="K1587" s="589"/>
      <c r="L1587" s="589"/>
      <c r="M1587" s="589"/>
      <c r="O1587" s="589"/>
      <c r="P1587" s="589"/>
      <c r="Q1587" s="589"/>
      <c r="R1587" s="589"/>
    </row>
    <row r="1588" customHeight="1" spans="7:18">
      <c r="G1588" s="589"/>
      <c r="H1588" s="589"/>
      <c r="I1588" s="589"/>
      <c r="J1588" s="589"/>
      <c r="K1588" s="589"/>
      <c r="L1588" s="589"/>
      <c r="M1588" s="589"/>
      <c r="O1588" s="589"/>
      <c r="P1588" s="589"/>
      <c r="Q1588" s="589"/>
      <c r="R1588" s="589"/>
    </row>
    <row r="1589" customHeight="1" spans="7:18">
      <c r="G1589" s="589"/>
      <c r="H1589" s="589"/>
      <c r="I1589" s="589"/>
      <c r="J1589" s="589"/>
      <c r="K1589" s="589"/>
      <c r="L1589" s="589"/>
      <c r="M1589" s="589"/>
      <c r="O1589" s="589"/>
      <c r="P1589" s="589"/>
      <c r="Q1589" s="589"/>
      <c r="R1589" s="589"/>
    </row>
    <row r="1590" customHeight="1" spans="7:18">
      <c r="G1590" s="589"/>
      <c r="H1590" s="589"/>
      <c r="I1590" s="589"/>
      <c r="J1590" s="589"/>
      <c r="K1590" s="589"/>
      <c r="L1590" s="589"/>
      <c r="M1590" s="589"/>
      <c r="O1590" s="589"/>
      <c r="P1590" s="589"/>
      <c r="Q1590" s="589"/>
      <c r="R1590" s="589"/>
    </row>
    <row r="1591" customHeight="1" spans="7:18">
      <c r="G1591" s="589"/>
      <c r="H1591" s="589"/>
      <c r="I1591" s="589"/>
      <c r="J1591" s="589"/>
      <c r="K1591" s="589"/>
      <c r="L1591" s="589"/>
      <c r="M1591" s="589"/>
      <c r="O1591" s="589"/>
      <c r="P1591" s="589"/>
      <c r="Q1591" s="589"/>
      <c r="R1591" s="589"/>
    </row>
    <row r="1592" customHeight="1" spans="7:18">
      <c r="G1592" s="589"/>
      <c r="H1592" s="589"/>
      <c r="I1592" s="589"/>
      <c r="J1592" s="589"/>
      <c r="K1592" s="589"/>
      <c r="L1592" s="589"/>
      <c r="M1592" s="589"/>
      <c r="O1592" s="589"/>
      <c r="P1592" s="589"/>
      <c r="Q1592" s="589"/>
      <c r="R1592" s="589"/>
    </row>
    <row r="1593" customHeight="1" spans="7:18">
      <c r="G1593" s="589"/>
      <c r="H1593" s="589"/>
      <c r="I1593" s="589"/>
      <c r="J1593" s="589"/>
      <c r="K1593" s="589"/>
      <c r="L1593" s="589"/>
      <c r="M1593" s="589"/>
      <c r="O1593" s="589"/>
      <c r="P1593" s="589"/>
      <c r="Q1593" s="589"/>
      <c r="R1593" s="589"/>
    </row>
    <row r="1594" customHeight="1" spans="7:18">
      <c r="G1594" s="589"/>
      <c r="H1594" s="589"/>
      <c r="I1594" s="589"/>
      <c r="J1594" s="589"/>
      <c r="K1594" s="589"/>
      <c r="L1594" s="589"/>
      <c r="M1594" s="589"/>
      <c r="O1594" s="589"/>
      <c r="P1594" s="589"/>
      <c r="Q1594" s="589"/>
      <c r="R1594" s="589"/>
    </row>
    <row r="1595" customHeight="1" spans="7:18">
      <c r="G1595" s="589"/>
      <c r="H1595" s="589"/>
      <c r="I1595" s="589"/>
      <c r="J1595" s="589"/>
      <c r="K1595" s="589"/>
      <c r="L1595" s="589"/>
      <c r="M1595" s="589"/>
      <c r="O1595" s="589"/>
      <c r="P1595" s="589"/>
      <c r="Q1595" s="589"/>
      <c r="R1595" s="589"/>
    </row>
    <row r="1596" customHeight="1" spans="7:18">
      <c r="G1596" s="589"/>
      <c r="H1596" s="589"/>
      <c r="I1596" s="589"/>
      <c r="J1596" s="589"/>
      <c r="K1596" s="589"/>
      <c r="L1596" s="589"/>
      <c r="M1596" s="589"/>
      <c r="O1596" s="589"/>
      <c r="P1596" s="589"/>
      <c r="Q1596" s="589"/>
      <c r="R1596" s="589"/>
    </row>
    <row r="1597" customHeight="1" spans="7:18">
      <c r="G1597" s="589"/>
      <c r="H1597" s="589"/>
      <c r="I1597" s="589"/>
      <c r="J1597" s="589"/>
      <c r="K1597" s="589"/>
      <c r="L1597" s="589"/>
      <c r="M1597" s="589"/>
      <c r="O1597" s="589"/>
      <c r="P1597" s="589"/>
      <c r="Q1597" s="589"/>
      <c r="R1597" s="589"/>
    </row>
    <row r="1598" customHeight="1" spans="7:18">
      <c r="G1598" s="589"/>
      <c r="H1598" s="589"/>
      <c r="I1598" s="589"/>
      <c r="J1598" s="589"/>
      <c r="K1598" s="589"/>
      <c r="L1598" s="589"/>
      <c r="M1598" s="589"/>
      <c r="O1598" s="589"/>
      <c r="P1598" s="589"/>
      <c r="Q1598" s="589"/>
      <c r="R1598" s="589"/>
    </row>
    <row r="1599" customHeight="1" spans="7:18">
      <c r="G1599" s="589"/>
      <c r="H1599" s="589"/>
      <c r="I1599" s="589"/>
      <c r="J1599" s="589"/>
      <c r="K1599" s="589"/>
      <c r="L1599" s="589"/>
      <c r="M1599" s="589"/>
      <c r="O1599" s="589"/>
      <c r="P1599" s="589"/>
      <c r="Q1599" s="589"/>
      <c r="R1599" s="589"/>
    </row>
    <row r="1600" customHeight="1" spans="7:18">
      <c r="G1600" s="589"/>
      <c r="H1600" s="589"/>
      <c r="I1600" s="589"/>
      <c r="J1600" s="589"/>
      <c r="K1600" s="589"/>
      <c r="L1600" s="589"/>
      <c r="M1600" s="589"/>
      <c r="O1600" s="589"/>
      <c r="P1600" s="589"/>
      <c r="Q1600" s="589"/>
      <c r="R1600" s="589"/>
    </row>
    <row r="1601" customHeight="1" spans="7:18">
      <c r="G1601" s="589"/>
      <c r="H1601" s="589"/>
      <c r="I1601" s="589"/>
      <c r="J1601" s="589"/>
      <c r="K1601" s="589"/>
      <c r="L1601" s="589"/>
      <c r="M1601" s="589"/>
      <c r="O1601" s="589"/>
      <c r="P1601" s="589"/>
      <c r="Q1601" s="589"/>
      <c r="R1601" s="589"/>
    </row>
    <row r="1602" customHeight="1" spans="7:18">
      <c r="G1602" s="589"/>
      <c r="H1602" s="589"/>
      <c r="I1602" s="589"/>
      <c r="J1602" s="589"/>
      <c r="K1602" s="589"/>
      <c r="L1602" s="589"/>
      <c r="M1602" s="589"/>
      <c r="O1602" s="589"/>
      <c r="P1602" s="589"/>
      <c r="Q1602" s="589"/>
      <c r="R1602" s="589"/>
    </row>
    <row r="1603" customHeight="1" spans="7:18">
      <c r="G1603" s="589"/>
      <c r="H1603" s="589"/>
      <c r="I1603" s="589"/>
      <c r="J1603" s="589"/>
      <c r="K1603" s="589"/>
      <c r="L1603" s="589"/>
      <c r="M1603" s="589"/>
      <c r="O1603" s="589"/>
      <c r="P1603" s="589"/>
      <c r="Q1603" s="589"/>
      <c r="R1603" s="589"/>
    </row>
    <row r="1604" customHeight="1" spans="7:18">
      <c r="G1604" s="589"/>
      <c r="H1604" s="589"/>
      <c r="I1604" s="589"/>
      <c r="J1604" s="589"/>
      <c r="K1604" s="589"/>
      <c r="L1604" s="589"/>
      <c r="M1604" s="589"/>
      <c r="O1604" s="589"/>
      <c r="P1604" s="589"/>
      <c r="Q1604" s="589"/>
      <c r="R1604" s="589"/>
    </row>
    <row r="1605" customHeight="1" spans="7:18">
      <c r="G1605" s="589"/>
      <c r="H1605" s="589"/>
      <c r="I1605" s="589"/>
      <c r="J1605" s="589"/>
      <c r="K1605" s="589"/>
      <c r="L1605" s="589"/>
      <c r="M1605" s="589"/>
      <c r="O1605" s="589"/>
      <c r="P1605" s="589"/>
      <c r="Q1605" s="589"/>
      <c r="R1605" s="589"/>
    </row>
    <row r="1606" customHeight="1" spans="7:18">
      <c r="G1606" s="589"/>
      <c r="H1606" s="589"/>
      <c r="I1606" s="589"/>
      <c r="J1606" s="589"/>
      <c r="K1606" s="589"/>
      <c r="L1606" s="589"/>
      <c r="M1606" s="589"/>
      <c r="O1606" s="589"/>
      <c r="P1606" s="589"/>
      <c r="Q1606" s="589"/>
      <c r="R1606" s="589"/>
    </row>
    <row r="1607" customHeight="1" spans="7:18">
      <c r="G1607" s="589"/>
      <c r="H1607" s="589"/>
      <c r="I1607" s="589"/>
      <c r="J1607" s="589"/>
      <c r="K1607" s="589"/>
      <c r="L1607" s="589"/>
      <c r="M1607" s="589"/>
      <c r="O1607" s="589"/>
      <c r="P1607" s="589"/>
      <c r="Q1607" s="589"/>
      <c r="R1607" s="589"/>
    </row>
    <row r="1608" customHeight="1" spans="7:18">
      <c r="G1608" s="589"/>
      <c r="H1608" s="589"/>
      <c r="I1608" s="589"/>
      <c r="J1608" s="589"/>
      <c r="K1608" s="589"/>
      <c r="L1608" s="589"/>
      <c r="M1608" s="589"/>
      <c r="O1608" s="589"/>
      <c r="P1608" s="589"/>
      <c r="Q1608" s="589"/>
      <c r="R1608" s="589"/>
    </row>
    <row r="1609" customHeight="1" spans="7:18">
      <c r="G1609" s="589"/>
      <c r="H1609" s="589"/>
      <c r="I1609" s="589"/>
      <c r="J1609" s="589"/>
      <c r="K1609" s="589"/>
      <c r="L1609" s="589"/>
      <c r="M1609" s="589"/>
      <c r="O1609" s="589"/>
      <c r="P1609" s="589"/>
      <c r="Q1609" s="589"/>
      <c r="R1609" s="589"/>
    </row>
    <row r="1610" customHeight="1" spans="7:18">
      <c r="G1610" s="589"/>
      <c r="H1610" s="589"/>
      <c r="I1610" s="589"/>
      <c r="J1610" s="589"/>
      <c r="K1610" s="589"/>
      <c r="L1610" s="589"/>
      <c r="M1610" s="589"/>
      <c r="O1610" s="589"/>
      <c r="P1610" s="589"/>
      <c r="Q1610" s="589"/>
      <c r="R1610" s="589"/>
    </row>
    <row r="1611" customHeight="1" spans="7:18">
      <c r="G1611" s="589"/>
      <c r="H1611" s="589"/>
      <c r="I1611" s="589"/>
      <c r="J1611" s="589"/>
      <c r="K1611" s="589"/>
      <c r="L1611" s="589"/>
      <c r="M1611" s="589"/>
      <c r="O1611" s="589"/>
      <c r="P1611" s="589"/>
      <c r="Q1611" s="589"/>
      <c r="R1611" s="589"/>
    </row>
    <row r="1612" customHeight="1" spans="7:18">
      <c r="G1612" s="589"/>
      <c r="H1612" s="589"/>
      <c r="I1612" s="589"/>
      <c r="J1612" s="589"/>
      <c r="K1612" s="589"/>
      <c r="L1612" s="589"/>
      <c r="M1612" s="589"/>
      <c r="O1612" s="589"/>
      <c r="P1612" s="589"/>
      <c r="Q1612" s="589"/>
      <c r="R1612" s="589"/>
    </row>
    <row r="1613" customHeight="1" spans="7:18">
      <c r="G1613" s="589"/>
      <c r="H1613" s="589"/>
      <c r="I1613" s="589"/>
      <c r="J1613" s="589"/>
      <c r="K1613" s="589"/>
      <c r="L1613" s="589"/>
      <c r="M1613" s="589"/>
      <c r="O1613" s="589"/>
      <c r="P1613" s="589"/>
      <c r="Q1613" s="589"/>
      <c r="R1613" s="589"/>
    </row>
    <row r="1614" customHeight="1" spans="7:18">
      <c r="G1614" s="589"/>
      <c r="H1614" s="589"/>
      <c r="I1614" s="589"/>
      <c r="J1614" s="589"/>
      <c r="K1614" s="589"/>
      <c r="L1614" s="589"/>
      <c r="M1614" s="589"/>
      <c r="O1614" s="589"/>
      <c r="P1614" s="589"/>
      <c r="Q1614" s="589"/>
      <c r="R1614" s="589"/>
    </row>
    <row r="1615" customHeight="1" spans="7:18">
      <c r="G1615" s="589"/>
      <c r="H1615" s="589"/>
      <c r="I1615" s="589"/>
      <c r="J1615" s="589"/>
      <c r="K1615" s="589"/>
      <c r="L1615" s="589"/>
      <c r="M1615" s="589"/>
      <c r="O1615" s="589"/>
      <c r="P1615" s="589"/>
      <c r="Q1615" s="589"/>
      <c r="R1615" s="589"/>
    </row>
    <row r="1616" customHeight="1" spans="7:18">
      <c r="G1616" s="589"/>
      <c r="H1616" s="589"/>
      <c r="I1616" s="589"/>
      <c r="J1616" s="589"/>
      <c r="K1616" s="589"/>
      <c r="L1616" s="589"/>
      <c r="M1616" s="589"/>
      <c r="O1616" s="589"/>
      <c r="P1616" s="589"/>
      <c r="Q1616" s="589"/>
      <c r="R1616" s="589"/>
    </row>
    <row r="1617" customHeight="1" spans="7:18">
      <c r="G1617" s="589"/>
      <c r="H1617" s="589"/>
      <c r="I1617" s="589"/>
      <c r="J1617" s="589"/>
      <c r="K1617" s="589"/>
      <c r="L1617" s="589"/>
      <c r="M1617" s="589"/>
      <c r="O1617" s="589"/>
      <c r="P1617" s="589"/>
      <c r="Q1617" s="589"/>
      <c r="R1617" s="589"/>
    </row>
    <row r="1618" customHeight="1" spans="7:18">
      <c r="G1618" s="589"/>
      <c r="H1618" s="589"/>
      <c r="I1618" s="589"/>
      <c r="J1618" s="589"/>
      <c r="K1618" s="589"/>
      <c r="L1618" s="589"/>
      <c r="M1618" s="589"/>
      <c r="O1618" s="589"/>
      <c r="P1618" s="589"/>
      <c r="Q1618" s="589"/>
      <c r="R1618" s="589"/>
    </row>
    <row r="1619" customHeight="1" spans="7:18">
      <c r="G1619" s="589"/>
      <c r="H1619" s="589"/>
      <c r="I1619" s="589"/>
      <c r="J1619" s="589"/>
      <c r="K1619" s="589"/>
      <c r="L1619" s="589"/>
      <c r="M1619" s="589"/>
      <c r="O1619" s="589"/>
      <c r="P1619" s="589"/>
      <c r="Q1619" s="589"/>
      <c r="R1619" s="589"/>
    </row>
    <row r="1620" customHeight="1" spans="7:18">
      <c r="G1620" s="589"/>
      <c r="H1620" s="589"/>
      <c r="I1620" s="589"/>
      <c r="J1620" s="589"/>
      <c r="K1620" s="589"/>
      <c r="L1620" s="589"/>
      <c r="M1620" s="589"/>
      <c r="O1620" s="589"/>
      <c r="P1620" s="589"/>
      <c r="Q1620" s="589"/>
      <c r="R1620" s="589"/>
    </row>
    <row r="1621" customHeight="1" spans="7:18">
      <c r="G1621" s="589"/>
      <c r="H1621" s="589"/>
      <c r="I1621" s="589"/>
      <c r="J1621" s="589"/>
      <c r="K1621" s="589"/>
      <c r="L1621" s="589"/>
      <c r="M1621" s="589"/>
      <c r="O1621" s="589"/>
      <c r="P1621" s="589"/>
      <c r="Q1621" s="589"/>
      <c r="R1621" s="589"/>
    </row>
    <row r="1622" customHeight="1" spans="7:18">
      <c r="G1622" s="589"/>
      <c r="H1622" s="589"/>
      <c r="I1622" s="589"/>
      <c r="J1622" s="589"/>
      <c r="K1622" s="589"/>
      <c r="L1622" s="589"/>
      <c r="M1622" s="589"/>
      <c r="O1622" s="589"/>
      <c r="P1622" s="589"/>
      <c r="Q1622" s="589"/>
      <c r="R1622" s="589"/>
    </row>
    <row r="1623" customHeight="1" spans="7:18">
      <c r="G1623" s="589"/>
      <c r="H1623" s="589"/>
      <c r="I1623" s="589"/>
      <c r="J1623" s="589"/>
      <c r="K1623" s="589"/>
      <c r="L1623" s="589"/>
      <c r="M1623" s="589"/>
      <c r="O1623" s="589"/>
      <c r="P1623" s="589"/>
      <c r="Q1623" s="589"/>
      <c r="R1623" s="589"/>
    </row>
    <row r="1624" customHeight="1" spans="7:18">
      <c r="G1624" s="589"/>
      <c r="H1624" s="589"/>
      <c r="I1624" s="589"/>
      <c r="J1624" s="589"/>
      <c r="K1624" s="589"/>
      <c r="L1624" s="589"/>
      <c r="M1624" s="589"/>
      <c r="O1624" s="589"/>
      <c r="P1624" s="589"/>
      <c r="Q1624" s="589"/>
      <c r="R1624" s="589"/>
    </row>
    <row r="1625" customHeight="1" spans="7:18">
      <c r="G1625" s="589"/>
      <c r="H1625" s="589"/>
      <c r="I1625" s="589"/>
      <c r="J1625" s="589"/>
      <c r="K1625" s="589"/>
      <c r="L1625" s="589"/>
      <c r="M1625" s="589"/>
      <c r="O1625" s="589"/>
      <c r="P1625" s="589"/>
      <c r="Q1625" s="589"/>
      <c r="R1625" s="589"/>
    </row>
    <row r="1626" customHeight="1" spans="7:18">
      <c r="G1626" s="589"/>
      <c r="H1626" s="589"/>
      <c r="I1626" s="589"/>
      <c r="J1626" s="589"/>
      <c r="K1626" s="589"/>
      <c r="L1626" s="589"/>
      <c r="M1626" s="589"/>
      <c r="O1626" s="589"/>
      <c r="P1626" s="589"/>
      <c r="Q1626" s="589"/>
      <c r="R1626" s="589"/>
    </row>
    <row r="1627" customHeight="1" spans="7:18">
      <c r="G1627" s="589"/>
      <c r="H1627" s="589"/>
      <c r="I1627" s="589"/>
      <c r="J1627" s="589"/>
      <c r="K1627" s="589"/>
      <c r="L1627" s="589"/>
      <c r="M1627" s="589"/>
      <c r="O1627" s="589"/>
      <c r="P1627" s="589"/>
      <c r="Q1627" s="589"/>
      <c r="R1627" s="589"/>
    </row>
    <row r="1628" customHeight="1" spans="7:18">
      <c r="G1628" s="589"/>
      <c r="H1628" s="589"/>
      <c r="I1628" s="589"/>
      <c r="J1628" s="589"/>
      <c r="K1628" s="589"/>
      <c r="L1628" s="589"/>
      <c r="M1628" s="589"/>
      <c r="O1628" s="589"/>
      <c r="P1628" s="589"/>
      <c r="Q1628" s="589"/>
      <c r="R1628" s="589"/>
    </row>
    <row r="1629" customHeight="1" spans="7:18">
      <c r="G1629" s="589"/>
      <c r="H1629" s="589"/>
      <c r="I1629" s="589"/>
      <c r="J1629" s="589"/>
      <c r="K1629" s="589"/>
      <c r="L1629" s="589"/>
      <c r="M1629" s="589"/>
      <c r="O1629" s="589"/>
      <c r="P1629" s="589"/>
      <c r="Q1629" s="589"/>
      <c r="R1629" s="589"/>
    </row>
    <row r="1630" customHeight="1" spans="7:18">
      <c r="G1630" s="589"/>
      <c r="H1630" s="589"/>
      <c r="I1630" s="589"/>
      <c r="J1630" s="589"/>
      <c r="K1630" s="589"/>
      <c r="L1630" s="589"/>
      <c r="M1630" s="589"/>
      <c r="O1630" s="589"/>
      <c r="P1630" s="589"/>
      <c r="Q1630" s="589"/>
      <c r="R1630" s="589"/>
    </row>
    <row r="1631" customHeight="1" spans="7:18">
      <c r="G1631" s="589"/>
      <c r="H1631" s="589"/>
      <c r="I1631" s="589"/>
      <c r="J1631" s="589"/>
      <c r="K1631" s="589"/>
      <c r="L1631" s="589"/>
      <c r="M1631" s="589"/>
      <c r="O1631" s="589"/>
      <c r="P1631" s="589"/>
      <c r="Q1631" s="589"/>
      <c r="R1631" s="589"/>
    </row>
    <row r="1632" customHeight="1" spans="7:18">
      <c r="G1632" s="589"/>
      <c r="H1632" s="589"/>
      <c r="I1632" s="589"/>
      <c r="J1632" s="589"/>
      <c r="K1632" s="589"/>
      <c r="L1632" s="589"/>
      <c r="M1632" s="589"/>
      <c r="O1632" s="589"/>
      <c r="P1632" s="589"/>
      <c r="Q1632" s="589"/>
      <c r="R1632" s="589"/>
    </row>
    <row r="1633" customHeight="1" spans="7:18">
      <c r="G1633" s="589"/>
      <c r="H1633" s="589"/>
      <c r="I1633" s="589"/>
      <c r="J1633" s="589"/>
      <c r="K1633" s="589"/>
      <c r="L1633" s="589"/>
      <c r="M1633" s="589"/>
      <c r="O1633" s="589"/>
      <c r="P1633" s="589"/>
      <c r="Q1633" s="589"/>
      <c r="R1633" s="589"/>
    </row>
    <row r="1634" customHeight="1" spans="7:18">
      <c r="G1634" s="589"/>
      <c r="H1634" s="589"/>
      <c r="I1634" s="589"/>
      <c r="J1634" s="589"/>
      <c r="K1634" s="589"/>
      <c r="L1634" s="589"/>
      <c r="M1634" s="589"/>
      <c r="O1634" s="589"/>
      <c r="P1634" s="589"/>
      <c r="Q1634" s="589"/>
      <c r="R1634" s="589"/>
    </row>
    <row r="1635" customHeight="1" spans="7:18">
      <c r="G1635" s="589"/>
      <c r="H1635" s="589"/>
      <c r="I1635" s="589"/>
      <c r="J1635" s="589"/>
      <c r="K1635" s="589"/>
      <c r="L1635" s="589"/>
      <c r="M1635" s="589"/>
      <c r="O1635" s="589"/>
      <c r="P1635" s="589"/>
      <c r="Q1635" s="589"/>
      <c r="R1635" s="589"/>
    </row>
    <row r="1636" customHeight="1" spans="7:18">
      <c r="G1636" s="589"/>
      <c r="H1636" s="589"/>
      <c r="I1636" s="589"/>
      <c r="J1636" s="589"/>
      <c r="K1636" s="589"/>
      <c r="L1636" s="589"/>
      <c r="M1636" s="589"/>
      <c r="O1636" s="589"/>
      <c r="P1636" s="589"/>
      <c r="Q1636" s="589"/>
      <c r="R1636" s="589"/>
    </row>
    <row r="1637" customHeight="1" spans="7:18">
      <c r="G1637" s="589"/>
      <c r="H1637" s="589"/>
      <c r="I1637" s="589"/>
      <c r="J1637" s="589"/>
      <c r="K1637" s="589"/>
      <c r="L1637" s="589"/>
      <c r="M1637" s="589"/>
      <c r="O1637" s="589"/>
      <c r="P1637" s="589"/>
      <c r="Q1637" s="589"/>
      <c r="R1637" s="589"/>
    </row>
    <row r="1638" customHeight="1" spans="7:18">
      <c r="G1638" s="589"/>
      <c r="H1638" s="589"/>
      <c r="I1638" s="589"/>
      <c r="J1638" s="589"/>
      <c r="K1638" s="589"/>
      <c r="L1638" s="589"/>
      <c r="M1638" s="589"/>
      <c r="O1638" s="589"/>
      <c r="P1638" s="589"/>
      <c r="Q1638" s="589"/>
      <c r="R1638" s="589"/>
    </row>
    <row r="1639" customHeight="1" spans="7:18">
      <c r="G1639" s="589"/>
      <c r="H1639" s="589"/>
      <c r="I1639" s="589"/>
      <c r="J1639" s="589"/>
      <c r="K1639" s="589"/>
      <c r="L1639" s="589"/>
      <c r="M1639" s="589"/>
      <c r="O1639" s="589"/>
      <c r="P1639" s="589"/>
      <c r="Q1639" s="589"/>
      <c r="R1639" s="589"/>
    </row>
    <row r="1640" customHeight="1" spans="7:18">
      <c r="G1640" s="589"/>
      <c r="H1640" s="589"/>
      <c r="I1640" s="589"/>
      <c r="J1640" s="589"/>
      <c r="K1640" s="589"/>
      <c r="L1640" s="589"/>
      <c r="M1640" s="589"/>
      <c r="O1640" s="589"/>
      <c r="P1640" s="589"/>
      <c r="Q1640" s="589"/>
      <c r="R1640" s="589"/>
    </row>
    <row r="1641" customHeight="1" spans="7:18">
      <c r="G1641" s="589"/>
      <c r="H1641" s="589"/>
      <c r="I1641" s="589"/>
      <c r="J1641" s="589"/>
      <c r="K1641" s="589"/>
      <c r="L1641" s="589"/>
      <c r="M1641" s="589"/>
      <c r="O1641" s="589"/>
      <c r="P1641" s="589"/>
      <c r="Q1641" s="589"/>
      <c r="R1641" s="589"/>
    </row>
    <row r="1642" customHeight="1" spans="7:18">
      <c r="G1642" s="589"/>
      <c r="H1642" s="589"/>
      <c r="I1642" s="589"/>
      <c r="J1642" s="589"/>
      <c r="K1642" s="589"/>
      <c r="L1642" s="589"/>
      <c r="M1642" s="589"/>
      <c r="O1642" s="589"/>
      <c r="P1642" s="589"/>
      <c r="Q1642" s="589"/>
      <c r="R1642" s="589"/>
    </row>
    <row r="1643" customHeight="1" spans="7:18">
      <c r="G1643" s="589"/>
      <c r="H1643" s="589"/>
      <c r="I1643" s="589"/>
      <c r="J1643" s="589"/>
      <c r="K1643" s="589"/>
      <c r="L1643" s="589"/>
      <c r="M1643" s="589"/>
      <c r="O1643" s="589"/>
      <c r="P1643" s="589"/>
      <c r="Q1643" s="589"/>
      <c r="R1643" s="589"/>
    </row>
    <row r="1644" customHeight="1" spans="7:18">
      <c r="G1644" s="589"/>
      <c r="H1644" s="589"/>
      <c r="I1644" s="589"/>
      <c r="J1644" s="589"/>
      <c r="K1644" s="589"/>
      <c r="L1644" s="589"/>
      <c r="M1644" s="589"/>
      <c r="O1644" s="589"/>
      <c r="P1644" s="589"/>
      <c r="Q1644" s="589"/>
      <c r="R1644" s="589"/>
    </row>
    <row r="1645" customHeight="1" spans="7:18">
      <c r="G1645" s="589"/>
      <c r="H1645" s="589"/>
      <c r="I1645" s="589"/>
      <c r="J1645" s="589"/>
      <c r="K1645" s="589"/>
      <c r="L1645" s="589"/>
      <c r="M1645" s="589"/>
      <c r="O1645" s="589"/>
      <c r="P1645" s="589"/>
      <c r="Q1645" s="589"/>
      <c r="R1645" s="589"/>
    </row>
    <row r="1646" customHeight="1" spans="7:18">
      <c r="G1646" s="589"/>
      <c r="H1646" s="589"/>
      <c r="I1646" s="589"/>
      <c r="J1646" s="589"/>
      <c r="K1646" s="589"/>
      <c r="L1646" s="589"/>
      <c r="M1646" s="589"/>
      <c r="O1646" s="589"/>
      <c r="P1646" s="589"/>
      <c r="Q1646" s="589"/>
      <c r="R1646" s="589"/>
    </row>
    <row r="1647" customHeight="1" spans="7:18">
      <c r="G1647" s="589"/>
      <c r="H1647" s="589"/>
      <c r="I1647" s="589"/>
      <c r="J1647" s="589"/>
      <c r="K1647" s="589"/>
      <c r="L1647" s="589"/>
      <c r="M1647" s="589"/>
      <c r="O1647" s="589"/>
      <c r="P1647" s="589"/>
      <c r="Q1647" s="589"/>
      <c r="R1647" s="589"/>
    </row>
    <row r="1648" customHeight="1" spans="7:18">
      <c r="G1648" s="589"/>
      <c r="H1648" s="589"/>
      <c r="I1648" s="589"/>
      <c r="J1648" s="589"/>
      <c r="K1648" s="589"/>
      <c r="L1648" s="589"/>
      <c r="M1648" s="589"/>
      <c r="O1648" s="589"/>
      <c r="P1648" s="589"/>
      <c r="Q1648" s="589"/>
      <c r="R1648" s="589"/>
    </row>
    <row r="1649" customHeight="1" spans="7:18">
      <c r="G1649" s="589"/>
      <c r="H1649" s="589"/>
      <c r="I1649" s="589"/>
      <c r="J1649" s="589"/>
      <c r="K1649" s="589"/>
      <c r="L1649" s="589"/>
      <c r="M1649" s="589"/>
      <c r="O1649" s="589"/>
      <c r="P1649" s="589"/>
      <c r="Q1649" s="589"/>
      <c r="R1649" s="589"/>
    </row>
    <row r="1650" customHeight="1" spans="7:18">
      <c r="G1650" s="589"/>
      <c r="H1650" s="589"/>
      <c r="I1650" s="589"/>
      <c r="J1650" s="589"/>
      <c r="K1650" s="589"/>
      <c r="L1650" s="589"/>
      <c r="M1650" s="589"/>
      <c r="O1650" s="589"/>
      <c r="P1650" s="589"/>
      <c r="Q1650" s="589"/>
      <c r="R1650" s="589"/>
    </row>
    <row r="1651" customHeight="1" spans="7:18">
      <c r="G1651" s="589"/>
      <c r="H1651" s="589"/>
      <c r="I1651" s="589"/>
      <c r="J1651" s="589"/>
      <c r="K1651" s="589"/>
      <c r="L1651" s="589"/>
      <c r="M1651" s="589"/>
      <c r="O1651" s="589"/>
      <c r="P1651" s="589"/>
      <c r="Q1651" s="589"/>
      <c r="R1651" s="589"/>
    </row>
    <row r="1652" customHeight="1" spans="7:18">
      <c r="G1652" s="589"/>
      <c r="H1652" s="589"/>
      <c r="I1652" s="589"/>
      <c r="J1652" s="589"/>
      <c r="K1652" s="589"/>
      <c r="L1652" s="589"/>
      <c r="M1652" s="589"/>
      <c r="O1652" s="589"/>
      <c r="P1652" s="589"/>
      <c r="Q1652" s="589"/>
      <c r="R1652" s="589"/>
    </row>
    <row r="1653" customHeight="1" spans="7:18">
      <c r="G1653" s="589"/>
      <c r="H1653" s="589"/>
      <c r="I1653" s="589"/>
      <c r="J1653" s="589"/>
      <c r="K1653" s="589"/>
      <c r="L1653" s="589"/>
      <c r="M1653" s="589"/>
      <c r="O1653" s="589"/>
      <c r="P1653" s="589"/>
      <c r="Q1653" s="589"/>
      <c r="R1653" s="589"/>
    </row>
    <row r="1654" customHeight="1" spans="7:18">
      <c r="G1654" s="589"/>
      <c r="H1654" s="589"/>
      <c r="I1654" s="589"/>
      <c r="J1654" s="589"/>
      <c r="K1654" s="589"/>
      <c r="L1654" s="589"/>
      <c r="M1654" s="589"/>
      <c r="O1654" s="589"/>
      <c r="P1654" s="589"/>
      <c r="Q1654" s="589"/>
      <c r="R1654" s="589"/>
    </row>
    <row r="1655" customHeight="1" spans="7:18">
      <c r="G1655" s="589"/>
      <c r="H1655" s="589"/>
      <c r="I1655" s="589"/>
      <c r="J1655" s="589"/>
      <c r="K1655" s="589"/>
      <c r="L1655" s="589"/>
      <c r="M1655" s="589"/>
      <c r="O1655" s="589"/>
      <c r="P1655" s="589"/>
      <c r="Q1655" s="589"/>
      <c r="R1655" s="589"/>
    </row>
    <row r="1656" customHeight="1" spans="7:18">
      <c r="G1656" s="589"/>
      <c r="H1656" s="589"/>
      <c r="I1656" s="589"/>
      <c r="J1656" s="589"/>
      <c r="K1656" s="589"/>
      <c r="L1656" s="589"/>
      <c r="M1656" s="589"/>
      <c r="O1656" s="589"/>
      <c r="P1656" s="589"/>
      <c r="Q1656" s="589"/>
      <c r="R1656" s="589"/>
    </row>
    <row r="1657" customHeight="1" spans="7:18">
      <c r="G1657" s="589"/>
      <c r="H1657" s="589"/>
      <c r="I1657" s="589"/>
      <c r="J1657" s="589"/>
      <c r="K1657" s="589"/>
      <c r="L1657" s="589"/>
      <c r="M1657" s="589"/>
      <c r="O1657" s="589"/>
      <c r="P1657" s="589"/>
      <c r="Q1657" s="589"/>
      <c r="R1657" s="589"/>
    </row>
    <row r="1658" customHeight="1" spans="7:18">
      <c r="G1658" s="589"/>
      <c r="H1658" s="589"/>
      <c r="I1658" s="589"/>
      <c r="J1658" s="589"/>
      <c r="K1658" s="589"/>
      <c r="L1658" s="589"/>
      <c r="M1658" s="589"/>
      <c r="O1658" s="589"/>
      <c r="P1658" s="589"/>
      <c r="Q1658" s="589"/>
      <c r="R1658" s="589"/>
    </row>
    <row r="1659" customHeight="1" spans="7:18">
      <c r="G1659" s="589"/>
      <c r="H1659" s="589"/>
      <c r="I1659" s="589"/>
      <c r="J1659" s="589"/>
      <c r="K1659" s="589"/>
      <c r="L1659" s="589"/>
      <c r="M1659" s="589"/>
      <c r="O1659" s="589"/>
      <c r="P1659" s="589"/>
      <c r="Q1659" s="589"/>
      <c r="R1659" s="589"/>
    </row>
    <row r="1660" customHeight="1" spans="7:18">
      <c r="G1660" s="589"/>
      <c r="H1660" s="589"/>
      <c r="I1660" s="589"/>
      <c r="J1660" s="589"/>
      <c r="K1660" s="589"/>
      <c r="L1660" s="589"/>
      <c r="M1660" s="589"/>
      <c r="O1660" s="589"/>
      <c r="P1660" s="589"/>
      <c r="Q1660" s="589"/>
      <c r="R1660" s="589"/>
    </row>
    <row r="1661" customHeight="1" spans="7:18">
      <c r="G1661" s="589"/>
      <c r="H1661" s="589"/>
      <c r="I1661" s="589"/>
      <c r="J1661" s="589"/>
      <c r="K1661" s="589"/>
      <c r="L1661" s="589"/>
      <c r="M1661" s="589"/>
      <c r="O1661" s="589"/>
      <c r="P1661" s="589"/>
      <c r="Q1661" s="589"/>
      <c r="R1661" s="589"/>
    </row>
    <row r="1662" customHeight="1" spans="7:18">
      <c r="G1662" s="589"/>
      <c r="H1662" s="589"/>
      <c r="I1662" s="589"/>
      <c r="J1662" s="589"/>
      <c r="K1662" s="589"/>
      <c r="L1662" s="589"/>
      <c r="M1662" s="589"/>
      <c r="O1662" s="589"/>
      <c r="P1662" s="589"/>
      <c r="Q1662" s="589"/>
      <c r="R1662" s="589"/>
    </row>
    <row r="1663" customHeight="1" spans="7:18">
      <c r="G1663" s="589"/>
      <c r="H1663" s="589"/>
      <c r="I1663" s="589"/>
      <c r="J1663" s="589"/>
      <c r="K1663" s="589"/>
      <c r="L1663" s="589"/>
      <c r="M1663" s="589"/>
      <c r="O1663" s="589"/>
      <c r="P1663" s="589"/>
      <c r="Q1663" s="589"/>
      <c r="R1663" s="589"/>
    </row>
    <row r="1664" customHeight="1" spans="7:18">
      <c r="G1664" s="589"/>
      <c r="H1664" s="589"/>
      <c r="I1664" s="589"/>
      <c r="J1664" s="589"/>
      <c r="K1664" s="589"/>
      <c r="L1664" s="589"/>
      <c r="M1664" s="589"/>
      <c r="O1664" s="589"/>
      <c r="P1664" s="589"/>
      <c r="Q1664" s="589"/>
      <c r="R1664" s="589"/>
    </row>
    <row r="1665" customHeight="1" spans="7:18">
      <c r="G1665" s="589"/>
      <c r="H1665" s="589"/>
      <c r="I1665" s="589"/>
      <c r="J1665" s="589"/>
      <c r="K1665" s="589"/>
      <c r="L1665" s="589"/>
      <c r="M1665" s="589"/>
      <c r="O1665" s="589"/>
      <c r="P1665" s="589"/>
      <c r="Q1665" s="589"/>
      <c r="R1665" s="589"/>
    </row>
    <row r="1666" customHeight="1" spans="7:18">
      <c r="G1666" s="589"/>
      <c r="H1666" s="589"/>
      <c r="I1666" s="589"/>
      <c r="J1666" s="589"/>
      <c r="K1666" s="589"/>
      <c r="L1666" s="589"/>
      <c r="M1666" s="589"/>
      <c r="O1666" s="589"/>
      <c r="P1666" s="589"/>
      <c r="Q1666" s="589"/>
      <c r="R1666" s="589"/>
    </row>
    <row r="1667" customHeight="1" spans="7:18">
      <c r="G1667" s="589"/>
      <c r="H1667" s="589"/>
      <c r="I1667" s="589"/>
      <c r="J1667" s="589"/>
      <c r="K1667" s="589"/>
      <c r="L1667" s="589"/>
      <c r="M1667" s="589"/>
      <c r="O1667" s="589"/>
      <c r="P1667" s="589"/>
      <c r="Q1667" s="589"/>
      <c r="R1667" s="589"/>
    </row>
    <row r="1668" customHeight="1" spans="7:18">
      <c r="G1668" s="589"/>
      <c r="H1668" s="589"/>
      <c r="I1668" s="589"/>
      <c r="J1668" s="589"/>
      <c r="K1668" s="589"/>
      <c r="L1668" s="589"/>
      <c r="M1668" s="589"/>
      <c r="O1668" s="589"/>
      <c r="P1668" s="589"/>
      <c r="Q1668" s="589"/>
      <c r="R1668" s="589"/>
    </row>
    <row r="1669" customHeight="1" spans="7:18">
      <c r="G1669" s="589"/>
      <c r="H1669" s="589"/>
      <c r="I1669" s="589"/>
      <c r="J1669" s="589"/>
      <c r="K1669" s="589"/>
      <c r="L1669" s="589"/>
      <c r="M1669" s="589"/>
      <c r="O1669" s="589"/>
      <c r="P1669" s="589"/>
      <c r="Q1669" s="589"/>
      <c r="R1669" s="589"/>
    </row>
    <row r="1670" customHeight="1" spans="7:18">
      <c r="G1670" s="589"/>
      <c r="H1670" s="589"/>
      <c r="I1670" s="589"/>
      <c r="J1670" s="589"/>
      <c r="K1670" s="589"/>
      <c r="L1670" s="589"/>
      <c r="M1670" s="589"/>
      <c r="O1670" s="589"/>
      <c r="P1670" s="589"/>
      <c r="Q1670" s="589"/>
      <c r="R1670" s="589"/>
    </row>
    <row r="1671" customHeight="1" spans="7:18">
      <c r="G1671" s="589"/>
      <c r="H1671" s="589"/>
      <c r="I1671" s="589"/>
      <c r="J1671" s="589"/>
      <c r="K1671" s="589"/>
      <c r="L1671" s="589"/>
      <c r="M1671" s="589"/>
      <c r="O1671" s="589"/>
      <c r="P1671" s="589"/>
      <c r="Q1671" s="589"/>
      <c r="R1671" s="589"/>
    </row>
    <row r="1672" customHeight="1" spans="7:18">
      <c r="G1672" s="589"/>
      <c r="H1672" s="589"/>
      <c r="I1672" s="589"/>
      <c r="J1672" s="589"/>
      <c r="K1672" s="589"/>
      <c r="L1672" s="589"/>
      <c r="M1672" s="589"/>
      <c r="O1672" s="589"/>
      <c r="P1672" s="589"/>
      <c r="Q1672" s="589"/>
      <c r="R1672" s="589"/>
    </row>
    <row r="1673" customHeight="1" spans="7:18">
      <c r="G1673" s="589"/>
      <c r="H1673" s="589"/>
      <c r="I1673" s="589"/>
      <c r="J1673" s="589"/>
      <c r="K1673" s="589"/>
      <c r="L1673" s="589"/>
      <c r="M1673" s="589"/>
      <c r="O1673" s="589"/>
      <c r="P1673" s="589"/>
      <c r="Q1673" s="589"/>
      <c r="R1673" s="589"/>
    </row>
    <row r="1674" customHeight="1" spans="7:18">
      <c r="G1674" s="589"/>
      <c r="H1674" s="589"/>
      <c r="I1674" s="589"/>
      <c r="J1674" s="589"/>
      <c r="K1674" s="589"/>
      <c r="L1674" s="589"/>
      <c r="M1674" s="589"/>
      <c r="O1674" s="589"/>
      <c r="P1674" s="589"/>
      <c r="Q1674" s="589"/>
      <c r="R1674" s="589"/>
    </row>
    <row r="1675" customHeight="1" spans="7:18">
      <c r="G1675" s="589"/>
      <c r="H1675" s="589"/>
      <c r="I1675" s="589"/>
      <c r="J1675" s="589"/>
      <c r="K1675" s="589"/>
      <c r="L1675" s="589"/>
      <c r="M1675" s="589"/>
      <c r="O1675" s="589"/>
      <c r="P1675" s="589"/>
      <c r="Q1675" s="589"/>
      <c r="R1675" s="589"/>
    </row>
    <row r="1676" customHeight="1" spans="7:18">
      <c r="G1676" s="589"/>
      <c r="H1676" s="589"/>
      <c r="I1676" s="589"/>
      <c r="J1676" s="589"/>
      <c r="K1676" s="589"/>
      <c r="L1676" s="589"/>
      <c r="M1676" s="589"/>
      <c r="O1676" s="589"/>
      <c r="P1676" s="589"/>
      <c r="Q1676" s="589"/>
      <c r="R1676" s="589"/>
    </row>
    <row r="1677" customHeight="1" spans="7:18">
      <c r="G1677" s="589"/>
      <c r="H1677" s="589"/>
      <c r="I1677" s="589"/>
      <c r="J1677" s="589"/>
      <c r="K1677" s="589"/>
      <c r="L1677" s="589"/>
      <c r="M1677" s="589"/>
      <c r="O1677" s="589"/>
      <c r="P1677" s="589"/>
      <c r="Q1677" s="589"/>
      <c r="R1677" s="589"/>
    </row>
    <row r="1678" customHeight="1" spans="7:18">
      <c r="G1678" s="589"/>
      <c r="H1678" s="589"/>
      <c r="I1678" s="589"/>
      <c r="J1678" s="589"/>
      <c r="K1678" s="589"/>
      <c r="L1678" s="589"/>
      <c r="M1678" s="589"/>
      <c r="O1678" s="589"/>
      <c r="P1678" s="589"/>
      <c r="Q1678" s="589"/>
      <c r="R1678" s="589"/>
    </row>
    <row r="1679" customHeight="1" spans="7:18">
      <c r="G1679" s="589"/>
      <c r="H1679" s="589"/>
      <c r="I1679" s="589"/>
      <c r="J1679" s="589"/>
      <c r="K1679" s="589"/>
      <c r="L1679" s="589"/>
      <c r="M1679" s="589"/>
      <c r="O1679" s="589"/>
      <c r="P1679" s="589"/>
      <c r="Q1679" s="589"/>
      <c r="R1679" s="589"/>
    </row>
    <row r="1680" customHeight="1" spans="7:18">
      <c r="G1680" s="589"/>
      <c r="H1680" s="589"/>
      <c r="I1680" s="589"/>
      <c r="J1680" s="589"/>
      <c r="K1680" s="589"/>
      <c r="L1680" s="589"/>
      <c r="M1680" s="589"/>
      <c r="O1680" s="589"/>
      <c r="P1680" s="589"/>
      <c r="Q1680" s="589"/>
      <c r="R1680" s="589"/>
    </row>
    <row r="1681" customHeight="1" spans="7:18">
      <c r="G1681" s="589"/>
      <c r="H1681" s="589"/>
      <c r="I1681" s="589"/>
      <c r="J1681" s="589"/>
      <c r="K1681" s="589"/>
      <c r="L1681" s="589"/>
      <c r="M1681" s="589"/>
      <c r="O1681" s="589"/>
      <c r="P1681" s="589"/>
      <c r="Q1681" s="589"/>
      <c r="R1681" s="589"/>
    </row>
    <row r="1682" customHeight="1" spans="7:18">
      <c r="G1682" s="589"/>
      <c r="H1682" s="589"/>
      <c r="I1682" s="589"/>
      <c r="J1682" s="589"/>
      <c r="K1682" s="589"/>
      <c r="L1682" s="589"/>
      <c r="M1682" s="589"/>
      <c r="O1682" s="589"/>
      <c r="P1682" s="589"/>
      <c r="Q1682" s="589"/>
      <c r="R1682" s="589"/>
    </row>
    <row r="1683" customHeight="1" spans="7:18">
      <c r="G1683" s="589"/>
      <c r="H1683" s="589"/>
      <c r="I1683" s="589"/>
      <c r="J1683" s="589"/>
      <c r="K1683" s="589"/>
      <c r="L1683" s="589"/>
      <c r="M1683" s="589"/>
      <c r="O1683" s="589"/>
      <c r="P1683" s="589"/>
      <c r="Q1683" s="589"/>
      <c r="R1683" s="589"/>
    </row>
    <row r="1684" customHeight="1" spans="7:18">
      <c r="G1684" s="589"/>
      <c r="H1684" s="589"/>
      <c r="I1684" s="589"/>
      <c r="J1684" s="589"/>
      <c r="K1684" s="589"/>
      <c r="L1684" s="589"/>
      <c r="M1684" s="589"/>
      <c r="O1684" s="589"/>
      <c r="P1684" s="589"/>
      <c r="Q1684" s="589"/>
      <c r="R1684" s="589"/>
    </row>
    <row r="1685" customHeight="1" spans="7:18">
      <c r="G1685" s="589"/>
      <c r="H1685" s="589"/>
      <c r="I1685" s="589"/>
      <c r="J1685" s="589"/>
      <c r="K1685" s="589"/>
      <c r="L1685" s="589"/>
      <c r="M1685" s="589"/>
      <c r="O1685" s="589"/>
      <c r="P1685" s="589"/>
      <c r="Q1685" s="589"/>
      <c r="R1685" s="589"/>
    </row>
    <row r="1686" customHeight="1" spans="7:18">
      <c r="G1686" s="589"/>
      <c r="H1686" s="589"/>
      <c r="I1686" s="589"/>
      <c r="J1686" s="589"/>
      <c r="K1686" s="589"/>
      <c r="L1686" s="589"/>
      <c r="M1686" s="589"/>
      <c r="O1686" s="589"/>
      <c r="P1686" s="589"/>
      <c r="Q1686" s="589"/>
      <c r="R1686" s="589"/>
    </row>
    <row r="1687" customHeight="1" spans="7:18">
      <c r="G1687" s="589"/>
      <c r="H1687" s="589"/>
      <c r="I1687" s="589"/>
      <c r="J1687" s="589"/>
      <c r="K1687" s="589"/>
      <c r="L1687" s="589"/>
      <c r="M1687" s="589"/>
      <c r="O1687" s="589"/>
      <c r="P1687" s="589"/>
      <c r="Q1687" s="589"/>
      <c r="R1687" s="589"/>
    </row>
    <row r="1688" customHeight="1" spans="7:18">
      <c r="G1688" s="589"/>
      <c r="H1688" s="589"/>
      <c r="I1688" s="589"/>
      <c r="J1688" s="589"/>
      <c r="K1688" s="589"/>
      <c r="L1688" s="589"/>
      <c r="M1688" s="589"/>
      <c r="O1688" s="589"/>
      <c r="P1688" s="589"/>
      <c r="Q1688" s="589"/>
      <c r="R1688" s="589"/>
    </row>
    <row r="1689" customHeight="1" spans="7:18">
      <c r="G1689" s="589"/>
      <c r="H1689" s="589"/>
      <c r="I1689" s="589"/>
      <c r="J1689" s="589"/>
      <c r="K1689" s="589"/>
      <c r="L1689" s="589"/>
      <c r="M1689" s="589"/>
      <c r="O1689" s="589"/>
      <c r="P1689" s="589"/>
      <c r="Q1689" s="589"/>
      <c r="R1689" s="589"/>
    </row>
    <row r="1690" customHeight="1" spans="7:18">
      <c r="G1690" s="589"/>
      <c r="H1690" s="589"/>
      <c r="I1690" s="589"/>
      <c r="J1690" s="589"/>
      <c r="K1690" s="589"/>
      <c r="L1690" s="589"/>
      <c r="M1690" s="589"/>
      <c r="O1690" s="589"/>
      <c r="P1690" s="589"/>
      <c r="Q1690" s="589"/>
      <c r="R1690" s="589"/>
    </row>
    <row r="1691" customHeight="1" spans="7:18">
      <c r="G1691" s="589"/>
      <c r="H1691" s="589"/>
      <c r="I1691" s="589"/>
      <c r="J1691" s="589"/>
      <c r="K1691" s="589"/>
      <c r="L1691" s="589"/>
      <c r="M1691" s="589"/>
      <c r="O1691" s="589"/>
      <c r="P1691" s="589"/>
      <c r="Q1691" s="589"/>
      <c r="R1691" s="589"/>
    </row>
    <row r="1692" customHeight="1" spans="7:18">
      <c r="G1692" s="589"/>
      <c r="H1692" s="589"/>
      <c r="I1692" s="589"/>
      <c r="J1692" s="589"/>
      <c r="K1692" s="589"/>
      <c r="L1692" s="589"/>
      <c r="M1692" s="589"/>
      <c r="O1692" s="589"/>
      <c r="P1692" s="589"/>
      <c r="Q1692" s="589"/>
      <c r="R1692" s="589"/>
    </row>
    <row r="1693" customHeight="1" spans="7:18">
      <c r="G1693" s="589"/>
      <c r="H1693" s="589"/>
      <c r="I1693" s="589"/>
      <c r="J1693" s="589"/>
      <c r="K1693" s="589"/>
      <c r="L1693" s="589"/>
      <c r="M1693" s="589"/>
      <c r="O1693" s="589"/>
      <c r="P1693" s="589"/>
      <c r="Q1693" s="589"/>
      <c r="R1693" s="589"/>
    </row>
    <row r="1694" customHeight="1" spans="7:18">
      <c r="G1694" s="589"/>
      <c r="H1694" s="589"/>
      <c r="I1694" s="589"/>
      <c r="J1694" s="589"/>
      <c r="K1694" s="589"/>
      <c r="L1694" s="589"/>
      <c r="M1694" s="589"/>
      <c r="O1694" s="589"/>
      <c r="P1694" s="589"/>
      <c r="Q1694" s="589"/>
      <c r="R1694" s="589"/>
    </row>
    <row r="1695" customHeight="1" spans="7:18">
      <c r="G1695" s="589"/>
      <c r="H1695" s="589"/>
      <c r="I1695" s="589"/>
      <c r="J1695" s="589"/>
      <c r="K1695" s="589"/>
      <c r="L1695" s="589"/>
      <c r="M1695" s="589"/>
      <c r="O1695" s="589"/>
      <c r="P1695" s="589"/>
      <c r="Q1695" s="589"/>
      <c r="R1695" s="589"/>
    </row>
    <row r="1696" customHeight="1" spans="7:18">
      <c r="G1696" s="589"/>
      <c r="H1696" s="589"/>
      <c r="I1696" s="589"/>
      <c r="J1696" s="589"/>
      <c r="K1696" s="589"/>
      <c r="L1696" s="589"/>
      <c r="M1696" s="589"/>
      <c r="O1696" s="589"/>
      <c r="P1696" s="589"/>
      <c r="Q1696" s="589"/>
      <c r="R1696" s="589"/>
    </row>
    <row r="1697" customHeight="1" spans="7:18">
      <c r="G1697" s="589"/>
      <c r="H1697" s="589"/>
      <c r="I1697" s="589"/>
      <c r="J1697" s="589"/>
      <c r="K1697" s="589"/>
      <c r="L1697" s="589"/>
      <c r="M1697" s="589"/>
      <c r="O1697" s="589"/>
      <c r="P1697" s="589"/>
      <c r="Q1697" s="589"/>
      <c r="R1697" s="589"/>
    </row>
    <row r="1698" customHeight="1" spans="7:18">
      <c r="G1698" s="589"/>
      <c r="H1698" s="589"/>
      <c r="I1698" s="589"/>
      <c r="J1698" s="589"/>
      <c r="K1698" s="589"/>
      <c r="L1698" s="589"/>
      <c r="M1698" s="589"/>
      <c r="O1698" s="589"/>
      <c r="P1698" s="589"/>
      <c r="Q1698" s="589"/>
      <c r="R1698" s="589"/>
    </row>
    <row r="1699" customHeight="1" spans="7:18">
      <c r="G1699" s="589"/>
      <c r="H1699" s="589"/>
      <c r="I1699" s="589"/>
      <c r="J1699" s="589"/>
      <c r="K1699" s="589"/>
      <c r="L1699" s="589"/>
      <c r="M1699" s="589"/>
      <c r="O1699" s="589"/>
      <c r="P1699" s="589"/>
      <c r="Q1699" s="589"/>
      <c r="R1699" s="589"/>
    </row>
    <row r="1700" customHeight="1" spans="7:18">
      <c r="G1700" s="589"/>
      <c r="H1700" s="589"/>
      <c r="I1700" s="589"/>
      <c r="J1700" s="589"/>
      <c r="K1700" s="589"/>
      <c r="L1700" s="589"/>
      <c r="M1700" s="589"/>
      <c r="O1700" s="589"/>
      <c r="P1700" s="589"/>
      <c r="Q1700" s="589"/>
      <c r="R1700" s="589"/>
    </row>
    <row r="1701" customHeight="1" spans="7:18">
      <c r="G1701" s="589"/>
      <c r="H1701" s="589"/>
      <c r="I1701" s="589"/>
      <c r="J1701" s="589"/>
      <c r="K1701" s="589"/>
      <c r="L1701" s="589"/>
      <c r="M1701" s="589"/>
      <c r="O1701" s="589"/>
      <c r="P1701" s="589"/>
      <c r="Q1701" s="589"/>
      <c r="R1701" s="589"/>
    </row>
    <row r="1702" customHeight="1" spans="7:18">
      <c r="G1702" s="589"/>
      <c r="H1702" s="589"/>
      <c r="I1702" s="589"/>
      <c r="J1702" s="589"/>
      <c r="K1702" s="589"/>
      <c r="L1702" s="589"/>
      <c r="M1702" s="589"/>
      <c r="O1702" s="589"/>
      <c r="P1702" s="589"/>
      <c r="Q1702" s="589"/>
      <c r="R1702" s="589"/>
    </row>
    <row r="1703" customHeight="1" spans="7:18">
      <c r="G1703" s="589"/>
      <c r="H1703" s="589"/>
      <c r="I1703" s="589"/>
      <c r="J1703" s="589"/>
      <c r="K1703" s="589"/>
      <c r="L1703" s="589"/>
      <c r="M1703" s="589"/>
      <c r="O1703" s="589"/>
      <c r="P1703" s="589"/>
      <c r="Q1703" s="589"/>
      <c r="R1703" s="589"/>
    </row>
    <row r="1704" customHeight="1" spans="7:18">
      <c r="G1704" s="589"/>
      <c r="H1704" s="589"/>
      <c r="I1704" s="589"/>
      <c r="J1704" s="589"/>
      <c r="K1704" s="589"/>
      <c r="L1704" s="589"/>
      <c r="M1704" s="589"/>
      <c r="O1704" s="589"/>
      <c r="P1704" s="589"/>
      <c r="Q1704" s="589"/>
      <c r="R1704" s="589"/>
    </row>
    <row r="1705" customHeight="1" spans="7:18">
      <c r="G1705" s="589"/>
      <c r="H1705" s="589"/>
      <c r="I1705" s="589"/>
      <c r="J1705" s="589"/>
      <c r="K1705" s="589"/>
      <c r="L1705" s="589"/>
      <c r="M1705" s="589"/>
      <c r="O1705" s="589"/>
      <c r="P1705" s="589"/>
      <c r="Q1705" s="589"/>
      <c r="R1705" s="589"/>
    </row>
    <row r="1706" customHeight="1" spans="7:18">
      <c r="G1706" s="589"/>
      <c r="H1706" s="589"/>
      <c r="I1706" s="589"/>
      <c r="J1706" s="589"/>
      <c r="K1706" s="589"/>
      <c r="L1706" s="589"/>
      <c r="M1706" s="589"/>
      <c r="O1706" s="589"/>
      <c r="P1706" s="589"/>
      <c r="Q1706" s="589"/>
      <c r="R1706" s="589"/>
    </row>
    <row r="1707" customHeight="1" spans="7:18">
      <c r="G1707" s="589"/>
      <c r="H1707" s="589"/>
      <c r="I1707" s="589"/>
      <c r="J1707" s="589"/>
      <c r="K1707" s="589"/>
      <c r="L1707" s="589"/>
      <c r="M1707" s="589"/>
      <c r="O1707" s="589"/>
      <c r="P1707" s="589"/>
      <c r="Q1707" s="589"/>
      <c r="R1707" s="589"/>
    </row>
    <row r="1708" customHeight="1" spans="7:18">
      <c r="G1708" s="589"/>
      <c r="H1708" s="589"/>
      <c r="I1708" s="589"/>
      <c r="J1708" s="589"/>
      <c r="K1708" s="589"/>
      <c r="L1708" s="589"/>
      <c r="M1708" s="589"/>
      <c r="O1708" s="589"/>
      <c r="P1708" s="589"/>
      <c r="Q1708" s="589"/>
      <c r="R1708" s="589"/>
    </row>
    <row r="1709" customHeight="1" spans="7:18">
      <c r="G1709" s="589"/>
      <c r="H1709" s="589"/>
      <c r="I1709" s="589"/>
      <c r="J1709" s="589"/>
      <c r="K1709" s="589"/>
      <c r="L1709" s="589"/>
      <c r="M1709" s="589"/>
      <c r="O1709" s="589"/>
      <c r="P1709" s="589"/>
      <c r="Q1709" s="589"/>
      <c r="R1709" s="589"/>
    </row>
    <row r="1710" customHeight="1" spans="7:18">
      <c r="G1710" s="589"/>
      <c r="H1710" s="589"/>
      <c r="I1710" s="589"/>
      <c r="J1710" s="589"/>
      <c r="K1710" s="589"/>
      <c r="L1710" s="589"/>
      <c r="M1710" s="589"/>
      <c r="O1710" s="589"/>
      <c r="P1710" s="589"/>
      <c r="Q1710" s="589"/>
      <c r="R1710" s="589"/>
    </row>
    <row r="1711" customHeight="1" spans="7:18">
      <c r="G1711" s="589"/>
      <c r="H1711" s="589"/>
      <c r="I1711" s="589"/>
      <c r="J1711" s="589"/>
      <c r="K1711" s="589"/>
      <c r="L1711" s="589"/>
      <c r="M1711" s="589"/>
      <c r="O1711" s="589"/>
      <c r="P1711" s="589"/>
      <c r="Q1711" s="589"/>
      <c r="R1711" s="589"/>
    </row>
    <row r="1712" customHeight="1" spans="7:18">
      <c r="G1712" s="589"/>
      <c r="H1712" s="589"/>
      <c r="I1712" s="589"/>
      <c r="J1712" s="589"/>
      <c r="K1712" s="589"/>
      <c r="L1712" s="589"/>
      <c r="M1712" s="589"/>
      <c r="O1712" s="589"/>
      <c r="P1712" s="589"/>
      <c r="Q1712" s="589"/>
      <c r="R1712" s="589"/>
    </row>
    <row r="1713" customHeight="1" spans="7:18">
      <c r="G1713" s="589"/>
      <c r="H1713" s="589"/>
      <c r="I1713" s="589"/>
      <c r="J1713" s="589"/>
      <c r="K1713" s="589"/>
      <c r="L1713" s="589"/>
      <c r="M1713" s="589"/>
      <c r="O1713" s="589"/>
      <c r="P1713" s="589"/>
      <c r="Q1713" s="589"/>
      <c r="R1713" s="589"/>
    </row>
    <row r="1714" customHeight="1" spans="7:18">
      <c r="G1714" s="589"/>
      <c r="H1714" s="589"/>
      <c r="I1714" s="589"/>
      <c r="J1714" s="589"/>
      <c r="K1714" s="589"/>
      <c r="L1714" s="589"/>
      <c r="M1714" s="589"/>
      <c r="O1714" s="589"/>
      <c r="P1714" s="589"/>
      <c r="Q1714" s="589"/>
      <c r="R1714" s="589"/>
    </row>
    <row r="1715" customHeight="1" spans="7:18">
      <c r="G1715" s="589"/>
      <c r="H1715" s="589"/>
      <c r="I1715" s="589"/>
      <c r="J1715" s="589"/>
      <c r="K1715" s="589"/>
      <c r="L1715" s="589"/>
      <c r="M1715" s="589"/>
      <c r="O1715" s="589"/>
      <c r="P1715" s="589"/>
      <c r="Q1715" s="589"/>
      <c r="R1715" s="589"/>
    </row>
    <row r="1716" customHeight="1" spans="7:18">
      <c r="G1716" s="589"/>
      <c r="H1716" s="589"/>
      <c r="I1716" s="589"/>
      <c r="J1716" s="589"/>
      <c r="K1716" s="589"/>
      <c r="L1716" s="589"/>
      <c r="M1716" s="589"/>
      <c r="O1716" s="589"/>
      <c r="P1716" s="589"/>
      <c r="Q1716" s="589"/>
      <c r="R1716" s="589"/>
    </row>
    <row r="1717" customHeight="1" spans="7:18">
      <c r="G1717" s="589"/>
      <c r="H1717" s="589"/>
      <c r="I1717" s="589"/>
      <c r="J1717" s="589"/>
      <c r="K1717" s="589"/>
      <c r="L1717" s="589"/>
      <c r="M1717" s="589"/>
      <c r="O1717" s="589"/>
      <c r="P1717" s="589"/>
      <c r="Q1717" s="589"/>
      <c r="R1717" s="589"/>
    </row>
    <row r="1718" customHeight="1" spans="7:18">
      <c r="G1718" s="589"/>
      <c r="H1718" s="589"/>
      <c r="I1718" s="589"/>
      <c r="J1718" s="589"/>
      <c r="K1718" s="589"/>
      <c r="L1718" s="589"/>
      <c r="M1718" s="589"/>
      <c r="O1718" s="589"/>
      <c r="P1718" s="589"/>
      <c r="Q1718" s="589"/>
      <c r="R1718" s="589"/>
    </row>
    <row r="1719" customHeight="1" spans="7:18">
      <c r="G1719" s="589"/>
      <c r="H1719" s="589"/>
      <c r="I1719" s="589"/>
      <c r="J1719" s="589"/>
      <c r="K1719" s="589"/>
      <c r="L1719" s="589"/>
      <c r="M1719" s="589"/>
      <c r="O1719" s="589"/>
      <c r="P1719" s="589"/>
      <c r="Q1719" s="589"/>
      <c r="R1719" s="589"/>
    </row>
    <row r="1720" customHeight="1" spans="7:18">
      <c r="G1720" s="589"/>
      <c r="H1720" s="589"/>
      <c r="I1720" s="589"/>
      <c r="J1720" s="589"/>
      <c r="K1720" s="589"/>
      <c r="L1720" s="589"/>
      <c r="M1720" s="589"/>
      <c r="O1720" s="589"/>
      <c r="P1720" s="589"/>
      <c r="Q1720" s="589"/>
      <c r="R1720" s="589"/>
    </row>
    <row r="1721" customHeight="1" spans="7:18">
      <c r="G1721" s="589"/>
      <c r="H1721" s="589"/>
      <c r="I1721" s="589"/>
      <c r="J1721" s="589"/>
      <c r="K1721" s="589"/>
      <c r="L1721" s="589"/>
      <c r="M1721" s="589"/>
      <c r="O1721" s="589"/>
      <c r="P1721" s="589"/>
      <c r="Q1721" s="589"/>
      <c r="R1721" s="589"/>
    </row>
    <row r="1722" customHeight="1" spans="7:18">
      <c r="G1722" s="589"/>
      <c r="H1722" s="589"/>
      <c r="I1722" s="589"/>
      <c r="J1722" s="589"/>
      <c r="K1722" s="589"/>
      <c r="L1722" s="589"/>
      <c r="M1722" s="589"/>
      <c r="O1722" s="589"/>
      <c r="P1722" s="589"/>
      <c r="Q1722" s="589"/>
      <c r="R1722" s="589"/>
    </row>
    <row r="1723" customHeight="1" spans="7:18">
      <c r="G1723" s="589"/>
      <c r="H1723" s="589"/>
      <c r="I1723" s="589"/>
      <c r="J1723" s="589"/>
      <c r="K1723" s="589"/>
      <c r="L1723" s="589"/>
      <c r="M1723" s="589"/>
      <c r="O1723" s="589"/>
      <c r="P1723" s="589"/>
      <c r="Q1723" s="589"/>
      <c r="R1723" s="589"/>
    </row>
    <row r="1724" customHeight="1" spans="7:18">
      <c r="G1724" s="589"/>
      <c r="H1724" s="589"/>
      <c r="I1724" s="589"/>
      <c r="J1724" s="589"/>
      <c r="K1724" s="589"/>
      <c r="L1724" s="589"/>
      <c r="M1724" s="589"/>
      <c r="O1724" s="589"/>
      <c r="P1724" s="589"/>
      <c r="Q1724" s="589"/>
      <c r="R1724" s="589"/>
    </row>
    <row r="1725" customHeight="1" spans="7:18">
      <c r="G1725" s="589"/>
      <c r="H1725" s="589"/>
      <c r="I1725" s="589"/>
      <c r="J1725" s="589"/>
      <c r="K1725" s="589"/>
      <c r="L1725" s="589"/>
      <c r="M1725" s="589"/>
      <c r="O1725" s="589"/>
      <c r="P1725" s="589"/>
      <c r="Q1725" s="589"/>
      <c r="R1725" s="589"/>
    </row>
    <row r="1726" customHeight="1" spans="7:18">
      <c r="G1726" s="589"/>
      <c r="H1726" s="589"/>
      <c r="I1726" s="589"/>
      <c r="J1726" s="589"/>
      <c r="K1726" s="589"/>
      <c r="L1726" s="589"/>
      <c r="M1726" s="589"/>
      <c r="O1726" s="589"/>
      <c r="P1726" s="589"/>
      <c r="Q1726" s="589"/>
      <c r="R1726" s="589"/>
    </row>
    <row r="1727" customHeight="1" spans="7:18">
      <c r="G1727" s="589"/>
      <c r="H1727" s="589"/>
      <c r="I1727" s="589"/>
      <c r="J1727" s="589"/>
      <c r="K1727" s="589"/>
      <c r="L1727" s="589"/>
      <c r="M1727" s="589"/>
      <c r="O1727" s="589"/>
      <c r="P1727" s="589"/>
      <c r="Q1727" s="589"/>
      <c r="R1727" s="589"/>
    </row>
    <row r="1728" customHeight="1" spans="7:18">
      <c r="G1728" s="589"/>
      <c r="H1728" s="589"/>
      <c r="I1728" s="589"/>
      <c r="J1728" s="589"/>
      <c r="K1728" s="589"/>
      <c r="L1728" s="589"/>
      <c r="M1728" s="589"/>
      <c r="O1728" s="589"/>
      <c r="P1728" s="589"/>
      <c r="Q1728" s="589"/>
      <c r="R1728" s="589"/>
    </row>
    <row r="1729" customHeight="1" spans="7:18">
      <c r="G1729" s="589"/>
      <c r="H1729" s="589"/>
      <c r="I1729" s="589"/>
      <c r="J1729" s="589"/>
      <c r="K1729" s="589"/>
      <c r="L1729" s="589"/>
      <c r="M1729" s="589"/>
      <c r="O1729" s="589"/>
      <c r="P1729" s="589"/>
      <c r="Q1729" s="589"/>
      <c r="R1729" s="589"/>
    </row>
    <row r="1730" customHeight="1" spans="7:18">
      <c r="G1730" s="589"/>
      <c r="H1730" s="589"/>
      <c r="I1730" s="589"/>
      <c r="J1730" s="589"/>
      <c r="K1730" s="589"/>
      <c r="L1730" s="589"/>
      <c r="M1730" s="589"/>
      <c r="O1730" s="589"/>
      <c r="P1730" s="589"/>
      <c r="Q1730" s="589"/>
      <c r="R1730" s="589"/>
    </row>
    <row r="1731" customHeight="1" spans="7:18">
      <c r="G1731" s="589"/>
      <c r="H1731" s="589"/>
      <c r="I1731" s="589"/>
      <c r="J1731" s="589"/>
      <c r="K1731" s="589"/>
      <c r="L1731" s="589"/>
      <c r="M1731" s="589"/>
      <c r="O1731" s="589"/>
      <c r="P1731" s="589"/>
      <c r="Q1731" s="589"/>
      <c r="R1731" s="589"/>
    </row>
    <row r="1732" customHeight="1" spans="7:18">
      <c r="G1732" s="589"/>
      <c r="H1732" s="589"/>
      <c r="I1732" s="589"/>
      <c r="J1732" s="589"/>
      <c r="K1732" s="589"/>
      <c r="L1732" s="589"/>
      <c r="M1732" s="589"/>
      <c r="O1732" s="589"/>
      <c r="P1732" s="589"/>
      <c r="Q1732" s="589"/>
      <c r="R1732" s="589"/>
    </row>
    <row r="1733" customHeight="1" spans="7:18">
      <c r="G1733" s="589"/>
      <c r="H1733" s="589"/>
      <c r="I1733" s="589"/>
      <c r="J1733" s="589"/>
      <c r="K1733" s="589"/>
      <c r="L1733" s="589"/>
      <c r="M1733" s="589"/>
      <c r="O1733" s="589"/>
      <c r="P1733" s="589"/>
      <c r="Q1733" s="589"/>
      <c r="R1733" s="589"/>
    </row>
    <row r="1734" customHeight="1" spans="7:18">
      <c r="G1734" s="589"/>
      <c r="H1734" s="589"/>
      <c r="I1734" s="589"/>
      <c r="J1734" s="589"/>
      <c r="K1734" s="589"/>
      <c r="L1734" s="589"/>
      <c r="M1734" s="589"/>
      <c r="O1734" s="589"/>
      <c r="P1734" s="589"/>
      <c r="Q1734" s="589"/>
      <c r="R1734" s="589"/>
    </row>
    <row r="1735" customHeight="1" spans="7:18">
      <c r="G1735" s="589"/>
      <c r="H1735" s="589"/>
      <c r="I1735" s="589"/>
      <c r="J1735" s="589"/>
      <c r="K1735" s="589"/>
      <c r="L1735" s="589"/>
      <c r="M1735" s="589"/>
      <c r="O1735" s="589"/>
      <c r="P1735" s="589"/>
      <c r="Q1735" s="589"/>
      <c r="R1735" s="589"/>
    </row>
    <row r="1736" customHeight="1" spans="7:18">
      <c r="G1736" s="589"/>
      <c r="H1736" s="589"/>
      <c r="I1736" s="589"/>
      <c r="J1736" s="589"/>
      <c r="K1736" s="589"/>
      <c r="L1736" s="589"/>
      <c r="M1736" s="589"/>
      <c r="O1736" s="589"/>
      <c r="P1736" s="589"/>
      <c r="Q1736" s="589"/>
      <c r="R1736" s="589"/>
    </row>
    <row r="1737" customHeight="1" spans="7:18">
      <c r="G1737" s="589"/>
      <c r="H1737" s="589"/>
      <c r="I1737" s="589"/>
      <c r="J1737" s="589"/>
      <c r="K1737" s="589"/>
      <c r="L1737" s="589"/>
      <c r="M1737" s="589"/>
      <c r="O1737" s="589"/>
      <c r="P1737" s="589"/>
      <c r="Q1737" s="589"/>
      <c r="R1737" s="589"/>
    </row>
    <row r="1738" customHeight="1" spans="7:18">
      <c r="G1738" s="589"/>
      <c r="H1738" s="589"/>
      <c r="I1738" s="589"/>
      <c r="J1738" s="589"/>
      <c r="K1738" s="589"/>
      <c r="L1738" s="589"/>
      <c r="M1738" s="589"/>
      <c r="O1738" s="589"/>
      <c r="P1738" s="589"/>
      <c r="Q1738" s="589"/>
      <c r="R1738" s="589"/>
    </row>
    <row r="1739" customHeight="1" spans="7:18">
      <c r="G1739" s="589"/>
      <c r="H1739" s="589"/>
      <c r="I1739" s="589"/>
      <c r="J1739" s="589"/>
      <c r="K1739" s="589"/>
      <c r="L1739" s="589"/>
      <c r="M1739" s="589"/>
      <c r="O1739" s="589"/>
      <c r="P1739" s="589"/>
      <c r="Q1739" s="589"/>
      <c r="R1739" s="589"/>
    </row>
    <row r="1740" customHeight="1" spans="7:18">
      <c r="G1740" s="589"/>
      <c r="H1740" s="589"/>
      <c r="I1740" s="589"/>
      <c r="J1740" s="589"/>
      <c r="K1740" s="589"/>
      <c r="L1740" s="589"/>
      <c r="M1740" s="589"/>
      <c r="O1740" s="589"/>
      <c r="P1740" s="589"/>
      <c r="Q1740" s="589"/>
      <c r="R1740" s="589"/>
    </row>
    <row r="1741" customHeight="1" spans="7:18">
      <c r="G1741" s="589"/>
      <c r="H1741" s="589"/>
      <c r="I1741" s="589"/>
      <c r="J1741" s="589"/>
      <c r="K1741" s="589"/>
      <c r="L1741" s="589"/>
      <c r="M1741" s="589"/>
      <c r="O1741" s="589"/>
      <c r="P1741" s="589"/>
      <c r="Q1741" s="589"/>
      <c r="R1741" s="589"/>
    </row>
    <row r="1742" customHeight="1" spans="7:18">
      <c r="G1742" s="589"/>
      <c r="H1742" s="589"/>
      <c r="I1742" s="589"/>
      <c r="J1742" s="589"/>
      <c r="K1742" s="589"/>
      <c r="L1742" s="589"/>
      <c r="M1742" s="589"/>
      <c r="O1742" s="589"/>
      <c r="P1742" s="589"/>
      <c r="Q1742" s="589"/>
      <c r="R1742" s="589"/>
    </row>
    <row r="1743" customHeight="1" spans="7:18">
      <c r="G1743" s="589"/>
      <c r="H1743" s="589"/>
      <c r="I1743" s="589"/>
      <c r="J1743" s="589"/>
      <c r="K1743" s="589"/>
      <c r="L1743" s="589"/>
      <c r="M1743" s="589"/>
      <c r="O1743" s="589"/>
      <c r="P1743" s="589"/>
      <c r="Q1743" s="589"/>
      <c r="R1743" s="589"/>
    </row>
    <row r="1744" customHeight="1" spans="7:18">
      <c r="G1744" s="589"/>
      <c r="H1744" s="589"/>
      <c r="I1744" s="589"/>
      <c r="J1744" s="589"/>
      <c r="K1744" s="589"/>
      <c r="L1744" s="589"/>
      <c r="M1744" s="589"/>
      <c r="O1744" s="589"/>
      <c r="P1744" s="589"/>
      <c r="Q1744" s="589"/>
      <c r="R1744" s="589"/>
    </row>
    <row r="1745" customHeight="1" spans="7:18">
      <c r="G1745" s="589"/>
      <c r="H1745" s="589"/>
      <c r="I1745" s="589"/>
      <c r="J1745" s="589"/>
      <c r="K1745" s="589"/>
      <c r="L1745" s="589"/>
      <c r="M1745" s="589"/>
      <c r="O1745" s="589"/>
      <c r="P1745" s="589"/>
      <c r="Q1745" s="589"/>
      <c r="R1745" s="589"/>
    </row>
    <row r="1746" customHeight="1" spans="7:18">
      <c r="G1746" s="589"/>
      <c r="H1746" s="589"/>
      <c r="I1746" s="589"/>
      <c r="J1746" s="589"/>
      <c r="K1746" s="589"/>
      <c r="L1746" s="589"/>
      <c r="M1746" s="589"/>
      <c r="O1746" s="589"/>
      <c r="P1746" s="589"/>
      <c r="Q1746" s="589"/>
      <c r="R1746" s="589"/>
    </row>
    <row r="1747" customHeight="1" spans="7:18">
      <c r="G1747" s="589"/>
      <c r="H1747" s="589"/>
      <c r="I1747" s="589"/>
      <c r="J1747" s="589"/>
      <c r="K1747" s="589"/>
      <c r="L1747" s="589"/>
      <c r="M1747" s="589"/>
      <c r="O1747" s="589"/>
      <c r="P1747" s="589"/>
      <c r="Q1747" s="589"/>
      <c r="R1747" s="589"/>
    </row>
    <row r="1748" customHeight="1" spans="7:18">
      <c r="G1748" s="589"/>
      <c r="H1748" s="589"/>
      <c r="I1748" s="589"/>
      <c r="J1748" s="589"/>
      <c r="K1748" s="589"/>
      <c r="L1748" s="589"/>
      <c r="M1748" s="589"/>
      <c r="O1748" s="589"/>
      <c r="P1748" s="589"/>
      <c r="Q1748" s="589"/>
      <c r="R1748" s="589"/>
    </row>
    <row r="1749" customHeight="1" spans="7:18">
      <c r="G1749" s="589"/>
      <c r="H1749" s="589"/>
      <c r="I1749" s="589"/>
      <c r="J1749" s="589"/>
      <c r="K1749" s="589"/>
      <c r="L1749" s="589"/>
      <c r="M1749" s="589"/>
      <c r="O1749" s="589"/>
      <c r="P1749" s="589"/>
      <c r="Q1749" s="589"/>
      <c r="R1749" s="589"/>
    </row>
    <row r="1750" customHeight="1" spans="7:18">
      <c r="G1750" s="589"/>
      <c r="H1750" s="589"/>
      <c r="I1750" s="589"/>
      <c r="J1750" s="589"/>
      <c r="K1750" s="589"/>
      <c r="L1750" s="589"/>
      <c r="M1750" s="589"/>
      <c r="O1750" s="589"/>
      <c r="P1750" s="589"/>
      <c r="Q1750" s="589"/>
      <c r="R1750" s="589"/>
    </row>
    <row r="1751" customHeight="1" spans="7:18">
      <c r="G1751" s="589"/>
      <c r="H1751" s="589"/>
      <c r="I1751" s="589"/>
      <c r="J1751" s="589"/>
      <c r="K1751" s="589"/>
      <c r="L1751" s="589"/>
      <c r="M1751" s="589"/>
      <c r="O1751" s="589"/>
      <c r="P1751" s="589"/>
      <c r="Q1751" s="589"/>
      <c r="R1751" s="589"/>
    </row>
    <row r="1752" customHeight="1" spans="7:18">
      <c r="G1752" s="589"/>
      <c r="H1752" s="589"/>
      <c r="I1752" s="589"/>
      <c r="J1752" s="589"/>
      <c r="K1752" s="589"/>
      <c r="L1752" s="589"/>
      <c r="M1752" s="589"/>
      <c r="O1752" s="589"/>
      <c r="P1752" s="589"/>
      <c r="Q1752" s="589"/>
      <c r="R1752" s="589"/>
    </row>
    <row r="1753" customHeight="1" spans="7:18">
      <c r="G1753" s="589"/>
      <c r="H1753" s="589"/>
      <c r="I1753" s="589"/>
      <c r="J1753" s="589"/>
      <c r="K1753" s="589"/>
      <c r="L1753" s="589"/>
      <c r="M1753" s="589"/>
      <c r="O1753" s="589"/>
      <c r="P1753" s="589"/>
      <c r="Q1753" s="589"/>
      <c r="R1753" s="589"/>
    </row>
    <row r="1754" customHeight="1" spans="7:18">
      <c r="G1754" s="589"/>
      <c r="H1754" s="589"/>
      <c r="I1754" s="589"/>
      <c r="J1754" s="589"/>
      <c r="K1754" s="589"/>
      <c r="L1754" s="589"/>
      <c r="M1754" s="589"/>
      <c r="O1754" s="589"/>
      <c r="P1754" s="589"/>
      <c r="Q1754" s="589"/>
      <c r="R1754" s="589"/>
    </row>
    <row r="1755" customHeight="1" spans="7:18">
      <c r="G1755" s="589"/>
      <c r="H1755" s="589"/>
      <c r="I1755" s="589"/>
      <c r="J1755" s="589"/>
      <c r="K1755" s="589"/>
      <c r="L1755" s="589"/>
      <c r="M1755" s="589"/>
      <c r="O1755" s="589"/>
      <c r="P1755" s="589"/>
      <c r="Q1755" s="589"/>
      <c r="R1755" s="589"/>
    </row>
    <row r="1756" customHeight="1" spans="7:18">
      <c r="G1756" s="589"/>
      <c r="H1756" s="589"/>
      <c r="I1756" s="589"/>
      <c r="J1756" s="589"/>
      <c r="K1756" s="589"/>
      <c r="L1756" s="589"/>
      <c r="M1756" s="589"/>
      <c r="O1756" s="589"/>
      <c r="P1756" s="589"/>
      <c r="Q1756" s="589"/>
      <c r="R1756" s="589"/>
    </row>
    <row r="1757" customHeight="1" spans="7:18">
      <c r="G1757" s="589"/>
      <c r="H1757" s="589"/>
      <c r="I1757" s="589"/>
      <c r="J1757" s="589"/>
      <c r="K1757" s="589"/>
      <c r="L1757" s="589"/>
      <c r="M1757" s="589"/>
      <c r="O1757" s="589"/>
      <c r="P1757" s="589"/>
      <c r="Q1757" s="589"/>
      <c r="R1757" s="589"/>
    </row>
    <row r="1758" customHeight="1" spans="7:18">
      <c r="G1758" s="589"/>
      <c r="H1758" s="589"/>
      <c r="I1758" s="589"/>
      <c r="J1758" s="589"/>
      <c r="K1758" s="589"/>
      <c r="L1758" s="589"/>
      <c r="M1758" s="589"/>
      <c r="O1758" s="589"/>
      <c r="P1758" s="589"/>
      <c r="Q1758" s="589"/>
      <c r="R1758" s="589"/>
    </row>
    <row r="1759" customHeight="1" spans="7:18">
      <c r="G1759" s="589"/>
      <c r="H1759" s="589"/>
      <c r="I1759" s="589"/>
      <c r="J1759" s="589"/>
      <c r="K1759" s="589"/>
      <c r="L1759" s="589"/>
      <c r="M1759" s="589"/>
      <c r="O1759" s="589"/>
      <c r="P1759" s="589"/>
      <c r="Q1759" s="589"/>
      <c r="R1759" s="589"/>
    </row>
    <row r="1760" customHeight="1" spans="7:18">
      <c r="G1760" s="589"/>
      <c r="H1760" s="589"/>
      <c r="I1760" s="589"/>
      <c r="J1760" s="589"/>
      <c r="K1760" s="589"/>
      <c r="L1760" s="589"/>
      <c r="M1760" s="589"/>
      <c r="O1760" s="589"/>
      <c r="P1760" s="589"/>
      <c r="Q1760" s="589"/>
      <c r="R1760" s="589"/>
    </row>
    <row r="1761" customHeight="1" spans="7:18">
      <c r="G1761" s="589"/>
      <c r="H1761" s="589"/>
      <c r="I1761" s="589"/>
      <c r="J1761" s="589"/>
      <c r="K1761" s="589"/>
      <c r="L1761" s="589"/>
      <c r="M1761" s="589"/>
      <c r="O1761" s="589"/>
      <c r="P1761" s="589"/>
      <c r="Q1761" s="589"/>
      <c r="R1761" s="589"/>
    </row>
    <row r="1762" customHeight="1" spans="7:18">
      <c r="G1762" s="589"/>
      <c r="H1762" s="589"/>
      <c r="I1762" s="589"/>
      <c r="J1762" s="589"/>
      <c r="K1762" s="589"/>
      <c r="L1762" s="589"/>
      <c r="M1762" s="589"/>
      <c r="O1762" s="589"/>
      <c r="P1762" s="589"/>
      <c r="Q1762" s="589"/>
      <c r="R1762" s="589"/>
    </row>
    <row r="1763" customHeight="1" spans="7:18">
      <c r="G1763" s="589"/>
      <c r="H1763" s="589"/>
      <c r="I1763" s="589"/>
      <c r="J1763" s="589"/>
      <c r="K1763" s="589"/>
      <c r="L1763" s="589"/>
      <c r="M1763" s="589"/>
      <c r="O1763" s="589"/>
      <c r="P1763" s="589"/>
      <c r="Q1763" s="589"/>
      <c r="R1763" s="589"/>
    </row>
    <row r="1764" customHeight="1" spans="7:18">
      <c r="G1764" s="589"/>
      <c r="H1764" s="589"/>
      <c r="I1764" s="589"/>
      <c r="J1764" s="589"/>
      <c r="K1764" s="589"/>
      <c r="L1764" s="589"/>
      <c r="M1764" s="589"/>
      <c r="O1764" s="589"/>
      <c r="P1764" s="589"/>
      <c r="Q1764" s="589"/>
      <c r="R1764" s="589"/>
    </row>
    <row r="1765" customHeight="1" spans="7:18">
      <c r="G1765" s="589"/>
      <c r="H1765" s="589"/>
      <c r="I1765" s="589"/>
      <c r="J1765" s="589"/>
      <c r="K1765" s="589"/>
      <c r="L1765" s="589"/>
      <c r="M1765" s="589"/>
      <c r="O1765" s="589"/>
      <c r="P1765" s="589"/>
      <c r="Q1765" s="589"/>
      <c r="R1765" s="589"/>
    </row>
    <row r="1766" customHeight="1" spans="7:18">
      <c r="G1766" s="589"/>
      <c r="H1766" s="589"/>
      <c r="I1766" s="589"/>
      <c r="J1766" s="589"/>
      <c r="K1766" s="589"/>
      <c r="L1766" s="589"/>
      <c r="M1766" s="589"/>
      <c r="O1766" s="589"/>
      <c r="P1766" s="589"/>
      <c r="Q1766" s="589"/>
      <c r="R1766" s="589"/>
    </row>
    <row r="1767" customHeight="1" spans="7:18">
      <c r="G1767" s="589"/>
      <c r="H1767" s="589"/>
      <c r="I1767" s="589"/>
      <c r="J1767" s="589"/>
      <c r="K1767" s="589"/>
      <c r="L1767" s="589"/>
      <c r="M1767" s="589"/>
      <c r="O1767" s="589"/>
      <c r="P1767" s="589"/>
      <c r="Q1767" s="589"/>
      <c r="R1767" s="589"/>
    </row>
    <row r="1768" customHeight="1" spans="7:18">
      <c r="G1768" s="589"/>
      <c r="H1768" s="589"/>
      <c r="I1768" s="589"/>
      <c r="J1768" s="589"/>
      <c r="K1768" s="589"/>
      <c r="L1768" s="589"/>
      <c r="M1768" s="589"/>
      <c r="O1768" s="589"/>
      <c r="P1768" s="589"/>
      <c r="Q1768" s="589"/>
      <c r="R1768" s="589"/>
    </row>
    <row r="1769" customHeight="1" spans="7:18">
      <c r="G1769" s="589"/>
      <c r="H1769" s="589"/>
      <c r="I1769" s="589"/>
      <c r="J1769" s="589"/>
      <c r="K1769" s="589"/>
      <c r="L1769" s="589"/>
      <c r="M1769" s="589"/>
      <c r="O1769" s="589"/>
      <c r="P1769" s="589"/>
      <c r="Q1769" s="589"/>
      <c r="R1769" s="589"/>
    </row>
    <row r="1770" customHeight="1" spans="7:18">
      <c r="G1770" s="589"/>
      <c r="H1770" s="589"/>
      <c r="I1770" s="589"/>
      <c r="J1770" s="589"/>
      <c r="K1770" s="589"/>
      <c r="L1770" s="589"/>
      <c r="M1770" s="589"/>
      <c r="O1770" s="589"/>
      <c r="P1770" s="589"/>
      <c r="Q1770" s="589"/>
      <c r="R1770" s="589"/>
    </row>
    <row r="1771" customHeight="1" spans="7:18">
      <c r="G1771" s="589"/>
      <c r="H1771" s="589"/>
      <c r="I1771" s="589"/>
      <c r="J1771" s="589"/>
      <c r="K1771" s="589"/>
      <c r="L1771" s="589"/>
      <c r="M1771" s="589"/>
      <c r="O1771" s="589"/>
      <c r="P1771" s="589"/>
      <c r="Q1771" s="589"/>
      <c r="R1771" s="589"/>
    </row>
    <row r="1772" customHeight="1" spans="7:18">
      <c r="G1772" s="589"/>
      <c r="H1772" s="589"/>
      <c r="I1772" s="589"/>
      <c r="J1772" s="589"/>
      <c r="K1772" s="589"/>
      <c r="L1772" s="589"/>
      <c r="M1772" s="589"/>
      <c r="O1772" s="589"/>
      <c r="P1772" s="589"/>
      <c r="Q1772" s="589"/>
      <c r="R1772" s="589"/>
    </row>
    <row r="1773" customHeight="1" spans="7:18">
      <c r="G1773" s="589"/>
      <c r="H1773" s="589"/>
      <c r="I1773" s="589"/>
      <c r="J1773" s="589"/>
      <c r="K1773" s="589"/>
      <c r="L1773" s="589"/>
      <c r="M1773" s="589"/>
      <c r="O1773" s="589"/>
      <c r="P1773" s="589"/>
      <c r="Q1773" s="589"/>
      <c r="R1773" s="589"/>
    </row>
    <row r="1774" customHeight="1" spans="7:18">
      <c r="G1774" s="589"/>
      <c r="H1774" s="589"/>
      <c r="I1774" s="589"/>
      <c r="J1774" s="589"/>
      <c r="K1774" s="589"/>
      <c r="L1774" s="589"/>
      <c r="M1774" s="589"/>
      <c r="O1774" s="589"/>
      <c r="P1774" s="589"/>
      <c r="Q1774" s="589"/>
      <c r="R1774" s="589"/>
    </row>
    <row r="1775" customHeight="1" spans="7:18">
      <c r="G1775" s="589"/>
      <c r="H1775" s="589"/>
      <c r="I1775" s="589"/>
      <c r="J1775" s="589"/>
      <c r="K1775" s="589"/>
      <c r="L1775" s="589"/>
      <c r="M1775" s="589"/>
      <c r="O1775" s="589"/>
      <c r="P1775" s="589"/>
      <c r="Q1775" s="589"/>
      <c r="R1775" s="589"/>
    </row>
    <row r="1776" customHeight="1" spans="7:18">
      <c r="G1776" s="589"/>
      <c r="H1776" s="589"/>
      <c r="I1776" s="589"/>
      <c r="J1776" s="589"/>
      <c r="K1776" s="589"/>
      <c r="L1776" s="589"/>
      <c r="M1776" s="589"/>
      <c r="O1776" s="589"/>
      <c r="P1776" s="589"/>
      <c r="Q1776" s="589"/>
      <c r="R1776" s="589"/>
    </row>
    <row r="1777" customHeight="1" spans="7:18">
      <c r="G1777" s="589"/>
      <c r="H1777" s="589"/>
      <c r="I1777" s="589"/>
      <c r="J1777" s="589"/>
      <c r="K1777" s="589"/>
      <c r="L1777" s="589"/>
      <c r="M1777" s="589"/>
      <c r="O1777" s="589"/>
      <c r="P1777" s="589"/>
      <c r="Q1777" s="589"/>
      <c r="R1777" s="589"/>
    </row>
    <row r="1778" customHeight="1" spans="7:18">
      <c r="G1778" s="589"/>
      <c r="H1778" s="589"/>
      <c r="I1778" s="589"/>
      <c r="J1778" s="589"/>
      <c r="K1778" s="589"/>
      <c r="L1778" s="589"/>
      <c r="M1778" s="589"/>
      <c r="O1778" s="589"/>
      <c r="P1778" s="589"/>
      <c r="Q1778" s="589"/>
      <c r="R1778" s="589"/>
    </row>
    <row r="1779" customHeight="1" spans="7:18">
      <c r="G1779" s="589"/>
      <c r="H1779" s="589"/>
      <c r="I1779" s="589"/>
      <c r="J1779" s="589"/>
      <c r="K1779" s="589"/>
      <c r="L1779" s="589"/>
      <c r="M1779" s="589"/>
      <c r="O1779" s="589"/>
      <c r="P1779" s="589"/>
      <c r="Q1779" s="589"/>
      <c r="R1779" s="589"/>
    </row>
    <row r="1780" customHeight="1" spans="7:18">
      <c r="G1780" s="589"/>
      <c r="H1780" s="589"/>
      <c r="I1780" s="589"/>
      <c r="J1780" s="589"/>
      <c r="K1780" s="589"/>
      <c r="L1780" s="589"/>
      <c r="M1780" s="589"/>
      <c r="O1780" s="589"/>
      <c r="P1780" s="589"/>
      <c r="Q1780" s="589"/>
      <c r="R1780" s="589"/>
    </row>
    <row r="1781" customHeight="1" spans="7:18">
      <c r="G1781" s="589"/>
      <c r="H1781" s="589"/>
      <c r="I1781" s="589"/>
      <c r="J1781" s="589"/>
      <c r="K1781" s="589"/>
      <c r="L1781" s="589"/>
      <c r="M1781" s="589"/>
      <c r="O1781" s="589"/>
      <c r="P1781" s="589"/>
      <c r="Q1781" s="589"/>
      <c r="R1781" s="589"/>
    </row>
    <row r="1782" customHeight="1" spans="7:18">
      <c r="G1782" s="589"/>
      <c r="H1782" s="589"/>
      <c r="I1782" s="589"/>
      <c r="J1782" s="589"/>
      <c r="K1782" s="589"/>
      <c r="L1782" s="589"/>
      <c r="M1782" s="589"/>
      <c r="O1782" s="589"/>
      <c r="P1782" s="589"/>
      <c r="Q1782" s="589"/>
      <c r="R1782" s="589"/>
    </row>
    <row r="1783" customHeight="1" spans="7:18">
      <c r="G1783" s="589"/>
      <c r="H1783" s="589"/>
      <c r="I1783" s="589"/>
      <c r="J1783" s="589"/>
      <c r="K1783" s="589"/>
      <c r="L1783" s="589"/>
      <c r="M1783" s="589"/>
      <c r="O1783" s="589"/>
      <c r="P1783" s="589"/>
      <c r="Q1783" s="589"/>
      <c r="R1783" s="589"/>
    </row>
    <row r="1784" customHeight="1" spans="7:18">
      <c r="G1784" s="589"/>
      <c r="H1784" s="589"/>
      <c r="I1784" s="589"/>
      <c r="J1784" s="589"/>
      <c r="K1784" s="589"/>
      <c r="L1784" s="589"/>
      <c r="M1784" s="589"/>
      <c r="O1784" s="589"/>
      <c r="P1784" s="589"/>
      <c r="Q1784" s="589"/>
      <c r="R1784" s="589"/>
    </row>
    <row r="1785" customHeight="1" spans="7:18">
      <c r="G1785" s="589"/>
      <c r="H1785" s="589"/>
      <c r="I1785" s="589"/>
      <c r="J1785" s="589"/>
      <c r="K1785" s="589"/>
      <c r="L1785" s="589"/>
      <c r="M1785" s="589"/>
      <c r="O1785" s="589"/>
      <c r="P1785" s="589"/>
      <c r="Q1785" s="589"/>
      <c r="R1785" s="589"/>
    </row>
    <row r="1786" customHeight="1" spans="7:18">
      <c r="G1786" s="589"/>
      <c r="H1786" s="589"/>
      <c r="I1786" s="589"/>
      <c r="J1786" s="589"/>
      <c r="K1786" s="589"/>
      <c r="L1786" s="589"/>
      <c r="M1786" s="589"/>
      <c r="O1786" s="589"/>
      <c r="P1786" s="589"/>
      <c r="Q1786" s="589"/>
      <c r="R1786" s="589"/>
    </row>
    <row r="1787" customHeight="1" spans="7:18">
      <c r="G1787" s="589"/>
      <c r="H1787" s="589"/>
      <c r="I1787" s="589"/>
      <c r="J1787" s="589"/>
      <c r="K1787" s="589"/>
      <c r="L1787" s="589"/>
      <c r="M1787" s="589"/>
      <c r="O1787" s="589"/>
      <c r="P1787" s="589"/>
      <c r="Q1787" s="589"/>
      <c r="R1787" s="589"/>
    </row>
    <row r="1788" customHeight="1" spans="7:18">
      <c r="G1788" s="589"/>
      <c r="H1788" s="589"/>
      <c r="I1788" s="589"/>
      <c r="J1788" s="589"/>
      <c r="K1788" s="589"/>
      <c r="L1788" s="589"/>
      <c r="M1788" s="589"/>
      <c r="O1788" s="589"/>
      <c r="P1788" s="589"/>
      <c r="Q1788" s="589"/>
      <c r="R1788" s="589"/>
    </row>
    <row r="1789" customHeight="1" spans="7:18">
      <c r="G1789" s="589"/>
      <c r="H1789" s="589"/>
      <c r="I1789" s="589"/>
      <c r="J1789" s="589"/>
      <c r="K1789" s="589"/>
      <c r="L1789" s="589"/>
      <c r="M1789" s="589"/>
      <c r="O1789" s="589"/>
      <c r="P1789" s="589"/>
      <c r="Q1789" s="589"/>
      <c r="R1789" s="589"/>
    </row>
    <row r="1790" customHeight="1" spans="7:18">
      <c r="G1790" s="589"/>
      <c r="H1790" s="589"/>
      <c r="I1790" s="589"/>
      <c r="J1790" s="589"/>
      <c r="K1790" s="589"/>
      <c r="L1790" s="589"/>
      <c r="M1790" s="589"/>
      <c r="O1790" s="589"/>
      <c r="P1790" s="589"/>
      <c r="Q1790" s="589"/>
      <c r="R1790" s="589"/>
    </row>
    <row r="1791" customHeight="1" spans="7:18">
      <c r="G1791" s="589"/>
      <c r="H1791" s="589"/>
      <c r="I1791" s="589"/>
      <c r="J1791" s="589"/>
      <c r="K1791" s="589"/>
      <c r="L1791" s="589"/>
      <c r="M1791" s="589"/>
      <c r="O1791" s="589"/>
      <c r="P1791" s="589"/>
      <c r="Q1791" s="589"/>
      <c r="R1791" s="589"/>
    </row>
    <row r="1792" customHeight="1" spans="7:18">
      <c r="G1792" s="589"/>
      <c r="H1792" s="589"/>
      <c r="I1792" s="589"/>
      <c r="J1792" s="589"/>
      <c r="K1792" s="589"/>
      <c r="L1792" s="589"/>
      <c r="M1792" s="589"/>
      <c r="O1792" s="589"/>
      <c r="P1792" s="589"/>
      <c r="Q1792" s="589"/>
      <c r="R1792" s="589"/>
    </row>
    <row r="1793" customHeight="1" spans="7:18">
      <c r="G1793" s="589"/>
      <c r="H1793" s="589"/>
      <c r="I1793" s="589"/>
      <c r="J1793" s="589"/>
      <c r="K1793" s="589"/>
      <c r="L1793" s="589"/>
      <c r="M1793" s="589"/>
      <c r="O1793" s="589"/>
      <c r="P1793" s="589"/>
      <c r="Q1793" s="589"/>
      <c r="R1793" s="589"/>
    </row>
    <row r="1794" customHeight="1" spans="7:18">
      <c r="G1794" s="589"/>
      <c r="H1794" s="589"/>
      <c r="I1794" s="589"/>
      <c r="J1794" s="589"/>
      <c r="K1794" s="589"/>
      <c r="L1794" s="589"/>
      <c r="M1794" s="589"/>
      <c r="O1794" s="589"/>
      <c r="P1794" s="589"/>
      <c r="Q1794" s="589"/>
      <c r="R1794" s="589"/>
    </row>
    <row r="1795" customHeight="1" spans="7:18">
      <c r="G1795" s="589"/>
      <c r="H1795" s="589"/>
      <c r="I1795" s="589"/>
      <c r="J1795" s="589"/>
      <c r="K1795" s="589"/>
      <c r="L1795" s="589"/>
      <c r="M1795" s="589"/>
      <c r="O1795" s="589"/>
      <c r="P1795" s="589"/>
      <c r="Q1795" s="589"/>
      <c r="R1795" s="589"/>
    </row>
    <row r="1796" customHeight="1" spans="7:18">
      <c r="G1796" s="589"/>
      <c r="H1796" s="589"/>
      <c r="I1796" s="589"/>
      <c r="J1796" s="589"/>
      <c r="K1796" s="589"/>
      <c r="L1796" s="589"/>
      <c r="M1796" s="589"/>
      <c r="O1796" s="589"/>
      <c r="P1796" s="589"/>
      <c r="Q1796" s="589"/>
      <c r="R1796" s="589"/>
    </row>
    <row r="1797" customHeight="1" spans="7:18">
      <c r="G1797" s="589"/>
      <c r="H1797" s="589"/>
      <c r="I1797" s="589"/>
      <c r="J1797" s="589"/>
      <c r="K1797" s="589"/>
      <c r="L1797" s="589"/>
      <c r="M1797" s="589"/>
      <c r="O1797" s="589"/>
      <c r="P1797" s="589"/>
      <c r="Q1797" s="589"/>
      <c r="R1797" s="589"/>
    </row>
    <row r="1798" customHeight="1" spans="7:18">
      <c r="G1798" s="589"/>
      <c r="H1798" s="589"/>
      <c r="I1798" s="589"/>
      <c r="J1798" s="589"/>
      <c r="K1798" s="589"/>
      <c r="L1798" s="589"/>
      <c r="M1798" s="589"/>
      <c r="O1798" s="589"/>
      <c r="P1798" s="589"/>
      <c r="Q1798" s="589"/>
      <c r="R1798" s="589"/>
    </row>
    <row r="1799" customHeight="1" spans="7:18">
      <c r="G1799" s="589"/>
      <c r="H1799" s="589"/>
      <c r="I1799" s="589"/>
      <c r="J1799" s="589"/>
      <c r="K1799" s="589"/>
      <c r="L1799" s="589"/>
      <c r="M1799" s="589"/>
      <c r="O1799" s="589"/>
      <c r="P1799" s="589"/>
      <c r="Q1799" s="589"/>
      <c r="R1799" s="589"/>
    </row>
    <row r="1800" customHeight="1" spans="7:18">
      <c r="G1800" s="589"/>
      <c r="H1800" s="589"/>
      <c r="I1800" s="589"/>
      <c r="J1800" s="589"/>
      <c r="K1800" s="589"/>
      <c r="L1800" s="589"/>
      <c r="M1800" s="589"/>
      <c r="O1800" s="589"/>
      <c r="P1800" s="589"/>
      <c r="Q1800" s="589"/>
      <c r="R1800" s="589"/>
    </row>
    <row r="1801" customHeight="1" spans="7:18">
      <c r="G1801" s="589"/>
      <c r="H1801" s="589"/>
      <c r="I1801" s="589"/>
      <c r="J1801" s="589"/>
      <c r="K1801" s="589"/>
      <c r="L1801" s="589"/>
      <c r="M1801" s="589"/>
      <c r="O1801" s="589"/>
      <c r="P1801" s="589"/>
      <c r="Q1801" s="589"/>
      <c r="R1801" s="589"/>
    </row>
    <row r="1802" customHeight="1" spans="7:18">
      <c r="G1802" s="589"/>
      <c r="H1802" s="589"/>
      <c r="I1802" s="589"/>
      <c r="J1802" s="589"/>
      <c r="K1802" s="589"/>
      <c r="L1802" s="589"/>
      <c r="M1802" s="589"/>
      <c r="O1802" s="589"/>
      <c r="P1802" s="589"/>
      <c r="Q1802" s="589"/>
      <c r="R1802" s="589"/>
    </row>
    <row r="1803" customHeight="1" spans="7:18">
      <c r="G1803" s="589"/>
      <c r="H1803" s="589"/>
      <c r="I1803" s="589"/>
      <c r="J1803" s="589"/>
      <c r="K1803" s="589"/>
      <c r="L1803" s="589"/>
      <c r="M1803" s="589"/>
      <c r="O1803" s="589"/>
      <c r="P1803" s="589"/>
      <c r="Q1803" s="589"/>
      <c r="R1803" s="589"/>
    </row>
    <row r="1804" customHeight="1" spans="7:18">
      <c r="G1804" s="589"/>
      <c r="H1804" s="589"/>
      <c r="I1804" s="589"/>
      <c r="J1804" s="589"/>
      <c r="K1804" s="589"/>
      <c r="L1804" s="589"/>
      <c r="M1804" s="589"/>
      <c r="O1804" s="589"/>
      <c r="P1804" s="589"/>
      <c r="Q1804" s="589"/>
      <c r="R1804" s="589"/>
    </row>
    <row r="1805" customHeight="1" spans="7:18">
      <c r="G1805" s="589"/>
      <c r="H1805" s="589"/>
      <c r="I1805" s="589"/>
      <c r="J1805" s="589"/>
      <c r="K1805" s="589"/>
      <c r="L1805" s="589"/>
      <c r="M1805" s="589"/>
      <c r="O1805" s="589"/>
      <c r="P1805" s="589"/>
      <c r="Q1805" s="589"/>
      <c r="R1805" s="589"/>
    </row>
    <row r="1806" customHeight="1" spans="7:18">
      <c r="G1806" s="589"/>
      <c r="H1806" s="589"/>
      <c r="I1806" s="589"/>
      <c r="J1806" s="589"/>
      <c r="K1806" s="589"/>
      <c r="L1806" s="589"/>
      <c r="M1806" s="589"/>
      <c r="O1806" s="589"/>
      <c r="P1806" s="589"/>
      <c r="Q1806" s="589"/>
      <c r="R1806" s="589"/>
    </row>
    <row r="1807" customHeight="1" spans="7:18">
      <c r="G1807" s="589"/>
      <c r="H1807" s="589"/>
      <c r="I1807" s="589"/>
      <c r="J1807" s="589"/>
      <c r="K1807" s="589"/>
      <c r="L1807" s="589"/>
      <c r="M1807" s="589"/>
      <c r="O1807" s="589"/>
      <c r="P1807" s="589"/>
      <c r="Q1807" s="589"/>
      <c r="R1807" s="589"/>
    </row>
    <row r="1808" customHeight="1" spans="7:18">
      <c r="G1808" s="589"/>
      <c r="H1808" s="589"/>
      <c r="I1808" s="589"/>
      <c r="J1808" s="589"/>
      <c r="K1808" s="589"/>
      <c r="L1808" s="589"/>
      <c r="M1808" s="589"/>
      <c r="O1808" s="589"/>
      <c r="P1808" s="589"/>
      <c r="Q1808" s="589"/>
      <c r="R1808" s="589"/>
    </row>
    <row r="1809" customHeight="1" spans="7:18">
      <c r="G1809" s="589"/>
      <c r="H1809" s="589"/>
      <c r="I1809" s="589"/>
      <c r="J1809" s="589"/>
      <c r="K1809" s="589"/>
      <c r="L1809" s="589"/>
      <c r="M1809" s="589"/>
      <c r="O1809" s="589"/>
      <c r="P1809" s="589"/>
      <c r="Q1809" s="589"/>
      <c r="R1809" s="589"/>
    </row>
    <row r="1810" customHeight="1" spans="7:18">
      <c r="G1810" s="589"/>
      <c r="H1810" s="589"/>
      <c r="I1810" s="589"/>
      <c r="J1810" s="589"/>
      <c r="K1810" s="589"/>
      <c r="L1810" s="589"/>
      <c r="M1810" s="589"/>
      <c r="O1810" s="589"/>
      <c r="P1810" s="589"/>
      <c r="Q1810" s="589"/>
      <c r="R1810" s="589"/>
    </row>
    <row r="1811" customHeight="1" spans="7:18">
      <c r="G1811" s="589"/>
      <c r="H1811" s="589"/>
      <c r="I1811" s="589"/>
      <c r="J1811" s="589"/>
      <c r="K1811" s="589"/>
      <c r="L1811" s="589"/>
      <c r="M1811" s="589"/>
      <c r="O1811" s="589"/>
      <c r="P1811" s="589"/>
      <c r="Q1811" s="589"/>
      <c r="R1811" s="589"/>
    </row>
    <row r="1812" customHeight="1" spans="7:18">
      <c r="G1812" s="589"/>
      <c r="H1812" s="589"/>
      <c r="I1812" s="589"/>
      <c r="J1812" s="589"/>
      <c r="K1812" s="589"/>
      <c r="L1812" s="589"/>
      <c r="M1812" s="589"/>
      <c r="O1812" s="589"/>
      <c r="P1812" s="589"/>
      <c r="Q1812" s="589"/>
      <c r="R1812" s="589"/>
    </row>
    <row r="1813" customHeight="1" spans="7:18">
      <c r="G1813" s="589"/>
      <c r="H1813" s="589"/>
      <c r="I1813" s="589"/>
      <c r="J1813" s="589"/>
      <c r="K1813" s="589"/>
      <c r="L1813" s="589"/>
      <c r="M1813" s="589"/>
      <c r="O1813" s="589"/>
      <c r="P1813" s="589"/>
      <c r="Q1813" s="589"/>
      <c r="R1813" s="589"/>
    </row>
    <row r="1814" customHeight="1" spans="7:18">
      <c r="G1814" s="589"/>
      <c r="H1814" s="589"/>
      <c r="I1814" s="589"/>
      <c r="J1814" s="589"/>
      <c r="K1814" s="589"/>
      <c r="L1814" s="589"/>
      <c r="M1814" s="589"/>
      <c r="O1814" s="589"/>
      <c r="P1814" s="589"/>
      <c r="Q1814" s="589"/>
      <c r="R1814" s="589"/>
    </row>
    <row r="1815" customHeight="1" spans="7:18">
      <c r="G1815" s="589"/>
      <c r="H1815" s="589"/>
      <c r="I1815" s="589"/>
      <c r="J1815" s="589"/>
      <c r="K1815" s="589"/>
      <c r="L1815" s="589"/>
      <c r="M1815" s="589"/>
      <c r="O1815" s="589"/>
      <c r="P1815" s="589"/>
      <c r="Q1815" s="589"/>
      <c r="R1815" s="589"/>
    </row>
    <row r="1816" customHeight="1" spans="7:18">
      <c r="G1816" s="589"/>
      <c r="H1816" s="589"/>
      <c r="I1816" s="589"/>
      <c r="J1816" s="589"/>
      <c r="K1816" s="589"/>
      <c r="L1816" s="589"/>
      <c r="M1816" s="589"/>
      <c r="O1816" s="589"/>
      <c r="P1816" s="589"/>
      <c r="Q1816" s="589"/>
      <c r="R1816" s="589"/>
    </row>
    <row r="1817" customHeight="1" spans="7:18">
      <c r="G1817" s="589"/>
      <c r="H1817" s="589"/>
      <c r="I1817" s="589"/>
      <c r="J1817" s="589"/>
      <c r="K1817" s="589"/>
      <c r="L1817" s="589"/>
      <c r="M1817" s="589"/>
      <c r="O1817" s="589"/>
      <c r="P1817" s="589"/>
      <c r="Q1817" s="589"/>
      <c r="R1817" s="589"/>
    </row>
    <row r="1818" customHeight="1" spans="7:18">
      <c r="G1818" s="589"/>
      <c r="H1818" s="589"/>
      <c r="I1818" s="589"/>
      <c r="J1818" s="589"/>
      <c r="K1818" s="589"/>
      <c r="L1818" s="589"/>
      <c r="M1818" s="589"/>
      <c r="O1818" s="589"/>
      <c r="P1818" s="589"/>
      <c r="Q1818" s="589"/>
      <c r="R1818" s="589"/>
    </row>
    <row r="1819" customHeight="1" spans="7:18">
      <c r="G1819" s="589"/>
      <c r="H1819" s="589"/>
      <c r="I1819" s="589"/>
      <c r="J1819" s="589"/>
      <c r="K1819" s="589"/>
      <c r="L1819" s="589"/>
      <c r="M1819" s="589"/>
      <c r="O1819" s="589"/>
      <c r="P1819" s="589"/>
      <c r="Q1819" s="589"/>
      <c r="R1819" s="589"/>
    </row>
    <row r="1820" customHeight="1" spans="7:18">
      <c r="G1820" s="589"/>
      <c r="H1820" s="589"/>
      <c r="I1820" s="589"/>
      <c r="J1820" s="589"/>
      <c r="K1820" s="589"/>
      <c r="L1820" s="589"/>
      <c r="M1820" s="589"/>
      <c r="O1820" s="589"/>
      <c r="P1820" s="589"/>
      <c r="Q1820" s="589"/>
      <c r="R1820" s="589"/>
    </row>
    <row r="1821" customHeight="1" spans="7:18">
      <c r="G1821" s="589"/>
      <c r="H1821" s="589"/>
      <c r="I1821" s="589"/>
      <c r="J1821" s="589"/>
      <c r="K1821" s="589"/>
      <c r="L1821" s="589"/>
      <c r="M1821" s="589"/>
      <c r="O1821" s="589"/>
      <c r="P1821" s="589"/>
      <c r="Q1821" s="589"/>
      <c r="R1821" s="589"/>
    </row>
    <row r="1822" customHeight="1" spans="7:18">
      <c r="G1822" s="589"/>
      <c r="H1822" s="589"/>
      <c r="I1822" s="589"/>
      <c r="J1822" s="589"/>
      <c r="K1822" s="589"/>
      <c r="L1822" s="589"/>
      <c r="M1822" s="589"/>
      <c r="O1822" s="589"/>
      <c r="P1822" s="589"/>
      <c r="Q1822" s="589"/>
      <c r="R1822" s="589"/>
    </row>
    <row r="1823" customHeight="1" spans="7:18">
      <c r="G1823" s="589"/>
      <c r="H1823" s="589"/>
      <c r="I1823" s="589"/>
      <c r="J1823" s="589"/>
      <c r="K1823" s="589"/>
      <c r="L1823" s="589"/>
      <c r="M1823" s="589"/>
      <c r="O1823" s="589"/>
      <c r="P1823" s="589"/>
      <c r="Q1823" s="589"/>
      <c r="R1823" s="589"/>
    </row>
    <row r="1824" customHeight="1" spans="7:18">
      <c r="G1824" s="589"/>
      <c r="H1824" s="589"/>
      <c r="I1824" s="589"/>
      <c r="J1824" s="589"/>
      <c r="K1824" s="589"/>
      <c r="L1824" s="589"/>
      <c r="M1824" s="589"/>
      <c r="O1824" s="589"/>
      <c r="P1824" s="589"/>
      <c r="Q1824" s="589"/>
      <c r="R1824" s="589"/>
    </row>
    <row r="1825" customHeight="1" spans="7:18">
      <c r="G1825" s="589"/>
      <c r="H1825" s="589"/>
      <c r="I1825" s="589"/>
      <c r="J1825" s="589"/>
      <c r="K1825" s="589"/>
      <c r="L1825" s="589"/>
      <c r="M1825" s="589"/>
      <c r="O1825" s="589"/>
      <c r="P1825" s="589"/>
      <c r="Q1825" s="589"/>
      <c r="R1825" s="589"/>
    </row>
    <row r="1826" customHeight="1" spans="7:18">
      <c r="G1826" s="589"/>
      <c r="H1826" s="589"/>
      <c r="I1826" s="589"/>
      <c r="J1826" s="589"/>
      <c r="K1826" s="589"/>
      <c r="L1826" s="589"/>
      <c r="M1826" s="589"/>
      <c r="O1826" s="589"/>
      <c r="P1826" s="589"/>
      <c r="Q1826" s="589"/>
      <c r="R1826" s="589"/>
    </row>
    <row r="1827" customHeight="1" spans="7:18">
      <c r="G1827" s="589"/>
      <c r="H1827" s="589"/>
      <c r="I1827" s="589"/>
      <c r="J1827" s="589"/>
      <c r="K1827" s="589"/>
      <c r="L1827" s="589"/>
      <c r="M1827" s="589"/>
      <c r="O1827" s="589"/>
      <c r="P1827" s="589"/>
      <c r="Q1827" s="589"/>
      <c r="R1827" s="589"/>
    </row>
    <row r="1828" customHeight="1" spans="7:18">
      <c r="G1828" s="589"/>
      <c r="H1828" s="589"/>
      <c r="I1828" s="589"/>
      <c r="J1828" s="589"/>
      <c r="K1828" s="589"/>
      <c r="L1828" s="589"/>
      <c r="M1828" s="589"/>
      <c r="O1828" s="589"/>
      <c r="P1828" s="589"/>
      <c r="Q1828" s="589"/>
      <c r="R1828" s="589"/>
    </row>
    <row r="1829" customHeight="1" spans="7:18">
      <c r="G1829" s="589"/>
      <c r="H1829" s="589"/>
      <c r="I1829" s="589"/>
      <c r="J1829" s="589"/>
      <c r="K1829" s="589"/>
      <c r="L1829" s="589"/>
      <c r="M1829" s="589"/>
      <c r="O1829" s="589"/>
      <c r="P1829" s="589"/>
      <c r="Q1829" s="589"/>
      <c r="R1829" s="589"/>
    </row>
    <row r="1830" customHeight="1" spans="7:18">
      <c r="G1830" s="589"/>
      <c r="H1830" s="589"/>
      <c r="I1830" s="589"/>
      <c r="J1830" s="589"/>
      <c r="K1830" s="589"/>
      <c r="L1830" s="589"/>
      <c r="M1830" s="589"/>
      <c r="O1830" s="589"/>
      <c r="P1830" s="589"/>
      <c r="Q1830" s="589"/>
      <c r="R1830" s="589"/>
    </row>
    <row r="1831" customHeight="1" spans="7:18">
      <c r="G1831" s="589"/>
      <c r="H1831" s="589"/>
      <c r="I1831" s="589"/>
      <c r="J1831" s="589"/>
      <c r="K1831" s="589"/>
      <c r="L1831" s="589"/>
      <c r="M1831" s="589"/>
      <c r="O1831" s="589"/>
      <c r="P1831" s="589"/>
      <c r="Q1831" s="589"/>
      <c r="R1831" s="589"/>
    </row>
    <row r="1832" customHeight="1" spans="7:18">
      <c r="G1832" s="589"/>
      <c r="H1832" s="589"/>
      <c r="I1832" s="589"/>
      <c r="J1832" s="589"/>
      <c r="K1832" s="589"/>
      <c r="L1832" s="589"/>
      <c r="M1832" s="589"/>
      <c r="O1832" s="589"/>
      <c r="P1832" s="589"/>
      <c r="Q1832" s="589"/>
      <c r="R1832" s="589"/>
    </row>
    <row r="1833" customHeight="1" spans="7:18">
      <c r="G1833" s="589"/>
      <c r="H1833" s="589"/>
      <c r="I1833" s="589"/>
      <c r="J1833" s="589"/>
      <c r="K1833" s="589"/>
      <c r="L1833" s="589"/>
      <c r="M1833" s="589"/>
      <c r="O1833" s="589"/>
      <c r="P1833" s="589"/>
      <c r="Q1833" s="589"/>
      <c r="R1833" s="589"/>
    </row>
    <row r="1834" customHeight="1" spans="7:18">
      <c r="G1834" s="589"/>
      <c r="H1834" s="589"/>
      <c r="I1834" s="589"/>
      <c r="J1834" s="589"/>
      <c r="K1834" s="589"/>
      <c r="L1834" s="589"/>
      <c r="M1834" s="589"/>
      <c r="O1834" s="589"/>
      <c r="P1834" s="589"/>
      <c r="Q1834" s="589"/>
      <c r="R1834" s="589"/>
    </row>
    <row r="1835" customHeight="1" spans="7:18">
      <c r="G1835" s="589"/>
      <c r="H1835" s="589"/>
      <c r="I1835" s="589"/>
      <c r="J1835" s="589"/>
      <c r="K1835" s="589"/>
      <c r="L1835" s="589"/>
      <c r="M1835" s="589"/>
      <c r="O1835" s="589"/>
      <c r="P1835" s="589"/>
      <c r="Q1835" s="589"/>
      <c r="R1835" s="589"/>
    </row>
    <row r="1836" customHeight="1" spans="7:18">
      <c r="G1836" s="589"/>
      <c r="H1836" s="589"/>
      <c r="I1836" s="589"/>
      <c r="J1836" s="589"/>
      <c r="K1836" s="589"/>
      <c r="L1836" s="589"/>
      <c r="M1836" s="589"/>
      <c r="O1836" s="589"/>
      <c r="P1836" s="589"/>
      <c r="Q1836" s="589"/>
      <c r="R1836" s="589"/>
    </row>
    <row r="1837" customHeight="1" spans="7:18">
      <c r="G1837" s="589"/>
      <c r="H1837" s="589"/>
      <c r="I1837" s="589"/>
      <c r="J1837" s="589"/>
      <c r="K1837" s="589"/>
      <c r="L1837" s="589"/>
      <c r="M1837" s="589"/>
      <c r="O1837" s="589"/>
      <c r="P1837" s="589"/>
      <c r="Q1837" s="589"/>
      <c r="R1837" s="589"/>
    </row>
    <row r="1838" customHeight="1" spans="7:18">
      <c r="G1838" s="589"/>
      <c r="H1838" s="589"/>
      <c r="I1838" s="589"/>
      <c r="J1838" s="589"/>
      <c r="K1838" s="589"/>
      <c r="L1838" s="589"/>
      <c r="M1838" s="589"/>
      <c r="O1838" s="589"/>
      <c r="P1838" s="589"/>
      <c r="Q1838" s="589"/>
      <c r="R1838" s="589"/>
    </row>
    <row r="1839" customHeight="1" spans="7:18">
      <c r="G1839" s="589"/>
      <c r="H1839" s="589"/>
      <c r="I1839" s="589"/>
      <c r="J1839" s="589"/>
      <c r="K1839" s="589"/>
      <c r="L1839" s="589"/>
      <c r="M1839" s="589"/>
      <c r="O1839" s="589"/>
      <c r="P1839" s="589"/>
      <c r="Q1839" s="589"/>
      <c r="R1839" s="589"/>
    </row>
    <row r="1840" customHeight="1" spans="7:18">
      <c r="G1840" s="589"/>
      <c r="H1840" s="589"/>
      <c r="I1840" s="589"/>
      <c r="J1840" s="589"/>
      <c r="K1840" s="589"/>
      <c r="L1840" s="589"/>
      <c r="M1840" s="589"/>
      <c r="O1840" s="589"/>
      <c r="P1840" s="589"/>
      <c r="Q1840" s="589"/>
      <c r="R1840" s="589"/>
    </row>
    <row r="1841" customHeight="1" spans="7:18">
      <c r="G1841" s="589"/>
      <c r="H1841" s="589"/>
      <c r="I1841" s="589"/>
      <c r="J1841" s="589"/>
      <c r="K1841" s="589"/>
      <c r="L1841" s="589"/>
      <c r="M1841" s="589"/>
      <c r="O1841" s="589"/>
      <c r="P1841" s="589"/>
      <c r="Q1841" s="589"/>
      <c r="R1841" s="589"/>
    </row>
    <row r="1842" customHeight="1" spans="7:18">
      <c r="G1842" s="589"/>
      <c r="H1842" s="589"/>
      <c r="I1842" s="589"/>
      <c r="J1842" s="589"/>
      <c r="K1842" s="589"/>
      <c r="L1842" s="589"/>
      <c r="M1842" s="589"/>
      <c r="O1842" s="589"/>
      <c r="P1842" s="589"/>
      <c r="Q1842" s="589"/>
      <c r="R1842" s="589"/>
    </row>
    <row r="1843" customHeight="1" spans="7:18">
      <c r="G1843" s="589"/>
      <c r="H1843" s="589"/>
      <c r="I1843" s="589"/>
      <c r="J1843" s="589"/>
      <c r="K1843" s="589"/>
      <c r="L1843" s="589"/>
      <c r="M1843" s="589"/>
      <c r="O1843" s="589"/>
      <c r="P1843" s="589"/>
      <c r="Q1843" s="589"/>
      <c r="R1843" s="589"/>
    </row>
    <row r="1844" customHeight="1" spans="7:18">
      <c r="G1844" s="589"/>
      <c r="H1844" s="589"/>
      <c r="I1844" s="589"/>
      <c r="J1844" s="589"/>
      <c r="K1844" s="589"/>
      <c r="L1844" s="589"/>
      <c r="M1844" s="589"/>
      <c r="O1844" s="589"/>
      <c r="P1844" s="589"/>
      <c r="Q1844" s="589"/>
      <c r="R1844" s="589"/>
    </row>
    <row r="1845" customHeight="1" spans="7:18">
      <c r="G1845" s="589"/>
      <c r="H1845" s="589"/>
      <c r="I1845" s="589"/>
      <c r="J1845" s="589"/>
      <c r="K1845" s="589"/>
      <c r="L1845" s="589"/>
      <c r="M1845" s="589"/>
      <c r="O1845" s="589"/>
      <c r="P1845" s="589"/>
      <c r="Q1845" s="589"/>
      <c r="R1845" s="589"/>
    </row>
    <row r="1846" customHeight="1" spans="7:18">
      <c r="G1846" s="589"/>
      <c r="H1846" s="589"/>
      <c r="I1846" s="589"/>
      <c r="J1846" s="589"/>
      <c r="K1846" s="589"/>
      <c r="L1846" s="589"/>
      <c r="M1846" s="589"/>
      <c r="O1846" s="589"/>
      <c r="P1846" s="589"/>
      <c r="Q1846" s="589"/>
      <c r="R1846" s="589"/>
    </row>
    <row r="1847" customHeight="1" spans="7:18">
      <c r="G1847" s="589"/>
      <c r="H1847" s="589"/>
      <c r="I1847" s="589"/>
      <c r="J1847" s="589"/>
      <c r="K1847" s="589"/>
      <c r="L1847" s="589"/>
      <c r="M1847" s="589"/>
      <c r="O1847" s="589"/>
      <c r="P1847" s="589"/>
      <c r="Q1847" s="589"/>
      <c r="R1847" s="589"/>
    </row>
    <row r="1848" customHeight="1" spans="7:18">
      <c r="G1848" s="589"/>
      <c r="H1848" s="589"/>
      <c r="I1848" s="589"/>
      <c r="J1848" s="589"/>
      <c r="K1848" s="589"/>
      <c r="L1848" s="589"/>
      <c r="M1848" s="589"/>
      <c r="O1848" s="589"/>
      <c r="P1848" s="589"/>
      <c r="Q1848" s="589"/>
      <c r="R1848" s="589"/>
    </row>
    <row r="1849" customHeight="1" spans="7:18">
      <c r="G1849" s="589"/>
      <c r="H1849" s="589"/>
      <c r="I1849" s="589"/>
      <c r="J1849" s="589"/>
      <c r="K1849" s="589"/>
      <c r="L1849" s="589"/>
      <c r="M1849" s="589"/>
      <c r="O1849" s="589"/>
      <c r="P1849" s="589"/>
      <c r="Q1849" s="589"/>
      <c r="R1849" s="589"/>
    </row>
    <row r="1850" customHeight="1" spans="7:18">
      <c r="G1850" s="589"/>
      <c r="H1850" s="589"/>
      <c r="I1850" s="589"/>
      <c r="J1850" s="589"/>
      <c r="K1850" s="589"/>
      <c r="L1850" s="589"/>
      <c r="M1850" s="589"/>
      <c r="O1850" s="589"/>
      <c r="P1850" s="589"/>
      <c r="Q1850" s="589"/>
      <c r="R1850" s="589"/>
    </row>
    <row r="1851" customHeight="1" spans="7:18">
      <c r="G1851" s="589"/>
      <c r="H1851" s="589"/>
      <c r="I1851" s="589"/>
      <c r="J1851" s="589"/>
      <c r="K1851" s="589"/>
      <c r="L1851" s="589"/>
      <c r="M1851" s="589"/>
      <c r="O1851" s="589"/>
      <c r="P1851" s="589"/>
      <c r="Q1851" s="589"/>
      <c r="R1851" s="589"/>
    </row>
    <row r="1852" customHeight="1" spans="7:18">
      <c r="G1852" s="589"/>
      <c r="H1852" s="589"/>
      <c r="I1852" s="589"/>
      <c r="J1852" s="589"/>
      <c r="K1852" s="589"/>
      <c r="L1852" s="589"/>
      <c r="M1852" s="589"/>
      <c r="O1852" s="589"/>
      <c r="P1852" s="589"/>
      <c r="Q1852" s="589"/>
      <c r="R1852" s="589"/>
    </row>
    <row r="1853" customHeight="1" spans="7:18">
      <c r="G1853" s="589"/>
      <c r="H1853" s="589"/>
      <c r="I1853" s="589"/>
      <c r="J1853" s="589"/>
      <c r="K1853" s="589"/>
      <c r="L1853" s="589"/>
      <c r="M1853" s="589"/>
      <c r="O1853" s="589"/>
      <c r="P1853" s="589"/>
      <c r="Q1853" s="589"/>
      <c r="R1853" s="589"/>
    </row>
    <row r="1854" customHeight="1" spans="7:18">
      <c r="G1854" s="589"/>
      <c r="H1854" s="589"/>
      <c r="I1854" s="589"/>
      <c r="J1854" s="589"/>
      <c r="K1854" s="589"/>
      <c r="L1854" s="589"/>
      <c r="M1854" s="589"/>
      <c r="O1854" s="589"/>
      <c r="P1854" s="589"/>
      <c r="Q1854" s="589"/>
      <c r="R1854" s="589"/>
    </row>
    <row r="1855" customHeight="1" spans="7:18">
      <c r="G1855" s="589"/>
      <c r="H1855" s="589"/>
      <c r="I1855" s="589"/>
      <c r="J1855" s="589"/>
      <c r="K1855" s="589"/>
      <c r="L1855" s="589"/>
      <c r="M1855" s="589"/>
      <c r="O1855" s="589"/>
      <c r="P1855" s="589"/>
      <c r="Q1855" s="589"/>
      <c r="R1855" s="589"/>
    </row>
    <row r="1856" customHeight="1" spans="7:18">
      <c r="G1856" s="589"/>
      <c r="H1856" s="589"/>
      <c r="I1856" s="589"/>
      <c r="J1856" s="589"/>
      <c r="K1856" s="589"/>
      <c r="L1856" s="589"/>
      <c r="M1856" s="589"/>
      <c r="O1856" s="589"/>
      <c r="P1856" s="589"/>
      <c r="Q1856" s="589"/>
      <c r="R1856" s="589"/>
    </row>
    <row r="1857" customHeight="1" spans="7:18">
      <c r="G1857" s="589"/>
      <c r="H1857" s="589"/>
      <c r="I1857" s="589"/>
      <c r="J1857" s="589"/>
      <c r="K1857" s="589"/>
      <c r="L1857" s="589"/>
      <c r="M1857" s="589"/>
      <c r="O1857" s="589"/>
      <c r="P1857" s="589"/>
      <c r="Q1857" s="589"/>
      <c r="R1857" s="589"/>
    </row>
    <row r="1858" customHeight="1" spans="7:18">
      <c r="G1858" s="589"/>
      <c r="H1858" s="589"/>
      <c r="I1858" s="589"/>
      <c r="J1858" s="589"/>
      <c r="K1858" s="589"/>
      <c r="L1858" s="589"/>
      <c r="M1858" s="589"/>
      <c r="O1858" s="589"/>
      <c r="P1858" s="589"/>
      <c r="Q1858" s="589"/>
      <c r="R1858" s="589"/>
    </row>
    <row r="1859" customHeight="1" spans="7:18">
      <c r="G1859" s="589"/>
      <c r="H1859" s="589"/>
      <c r="I1859" s="589"/>
      <c r="J1859" s="589"/>
      <c r="K1859" s="589"/>
      <c r="L1859" s="589"/>
      <c r="M1859" s="589"/>
      <c r="O1859" s="589"/>
      <c r="P1859" s="589"/>
      <c r="Q1859" s="589"/>
      <c r="R1859" s="589"/>
    </row>
    <row r="1860" customHeight="1" spans="7:18">
      <c r="G1860" s="589"/>
      <c r="H1860" s="589"/>
      <c r="I1860" s="589"/>
      <c r="J1860" s="589"/>
      <c r="K1860" s="589"/>
      <c r="L1860" s="589"/>
      <c r="M1860" s="589"/>
      <c r="O1860" s="589"/>
      <c r="P1860" s="589"/>
      <c r="Q1860" s="589"/>
      <c r="R1860" s="589"/>
    </row>
    <row r="1861" customHeight="1" spans="7:18">
      <c r="G1861" s="589"/>
      <c r="H1861" s="589"/>
      <c r="I1861" s="589"/>
      <c r="J1861" s="589"/>
      <c r="K1861" s="589"/>
      <c r="L1861" s="589"/>
      <c r="M1861" s="589"/>
      <c r="O1861" s="589"/>
      <c r="P1861" s="589"/>
      <c r="Q1861" s="589"/>
      <c r="R1861" s="589"/>
    </row>
    <row r="1862" customHeight="1" spans="7:18">
      <c r="G1862" s="589"/>
      <c r="H1862" s="589"/>
      <c r="I1862" s="589"/>
      <c r="J1862" s="589"/>
      <c r="K1862" s="589"/>
      <c r="L1862" s="589"/>
      <c r="M1862" s="589"/>
      <c r="O1862" s="589"/>
      <c r="P1862" s="589"/>
      <c r="Q1862" s="589"/>
      <c r="R1862" s="589"/>
    </row>
    <row r="1863" customHeight="1" spans="7:18">
      <c r="G1863" s="589"/>
      <c r="H1863" s="589"/>
      <c r="I1863" s="589"/>
      <c r="J1863" s="589"/>
      <c r="K1863" s="589"/>
      <c r="L1863" s="589"/>
      <c r="M1863" s="589"/>
      <c r="O1863" s="589"/>
      <c r="P1863" s="589"/>
      <c r="Q1863" s="589"/>
      <c r="R1863" s="589"/>
    </row>
    <row r="1864" customHeight="1" spans="7:18">
      <c r="G1864" s="589"/>
      <c r="H1864" s="589"/>
      <c r="I1864" s="589"/>
      <c r="J1864" s="589"/>
      <c r="K1864" s="589"/>
      <c r="L1864" s="589"/>
      <c r="M1864" s="589"/>
      <c r="O1864" s="589"/>
      <c r="P1864" s="589"/>
      <c r="Q1864" s="589"/>
      <c r="R1864" s="589"/>
    </row>
    <row r="1865" customHeight="1" spans="7:18">
      <c r="G1865" s="589"/>
      <c r="H1865" s="589"/>
      <c r="I1865" s="589"/>
      <c r="J1865" s="589"/>
      <c r="K1865" s="589"/>
      <c r="L1865" s="589"/>
      <c r="M1865" s="589"/>
      <c r="O1865" s="589"/>
      <c r="P1865" s="589"/>
      <c r="Q1865" s="589"/>
      <c r="R1865" s="589"/>
    </row>
    <row r="1866" customHeight="1" spans="7:18">
      <c r="G1866" s="589"/>
      <c r="H1866" s="589"/>
      <c r="I1866" s="589"/>
      <c r="J1866" s="589"/>
      <c r="K1866" s="589"/>
      <c r="L1866" s="589"/>
      <c r="M1866" s="589"/>
      <c r="O1866" s="589"/>
      <c r="P1866" s="589"/>
      <c r="Q1866" s="589"/>
      <c r="R1866" s="589"/>
    </row>
    <row r="1867" customHeight="1" spans="7:18">
      <c r="G1867" s="589"/>
      <c r="H1867" s="589"/>
      <c r="I1867" s="589"/>
      <c r="J1867" s="589"/>
      <c r="K1867" s="589"/>
      <c r="L1867" s="589"/>
      <c r="M1867" s="589"/>
      <c r="O1867" s="589"/>
      <c r="P1867" s="589"/>
      <c r="Q1867" s="589"/>
      <c r="R1867" s="589"/>
    </row>
    <row r="1868" customHeight="1" spans="7:18">
      <c r="G1868" s="589"/>
      <c r="H1868" s="589"/>
      <c r="I1868" s="589"/>
      <c r="J1868" s="589"/>
      <c r="K1868" s="589"/>
      <c r="L1868" s="589"/>
      <c r="M1868" s="589"/>
      <c r="O1868" s="589"/>
      <c r="P1868" s="589"/>
      <c r="Q1868" s="589"/>
      <c r="R1868" s="589"/>
    </row>
    <row r="1869" customHeight="1" spans="7:18">
      <c r="G1869" s="589"/>
      <c r="H1869" s="589"/>
      <c r="I1869" s="589"/>
      <c r="J1869" s="589"/>
      <c r="K1869" s="589"/>
      <c r="L1869" s="589"/>
      <c r="M1869" s="589"/>
      <c r="O1869" s="589"/>
      <c r="P1869" s="589"/>
      <c r="Q1869" s="589"/>
      <c r="R1869" s="589"/>
    </row>
    <row r="1870" customHeight="1" spans="7:18">
      <c r="G1870" s="589"/>
      <c r="H1870" s="589"/>
      <c r="I1870" s="589"/>
      <c r="J1870" s="589"/>
      <c r="K1870" s="589"/>
      <c r="L1870" s="589"/>
      <c r="M1870" s="589"/>
      <c r="O1870" s="589"/>
      <c r="P1870" s="589"/>
      <c r="Q1870" s="589"/>
      <c r="R1870" s="589"/>
    </row>
    <row r="1871" customHeight="1" spans="7:18">
      <c r="G1871" s="589"/>
      <c r="H1871" s="589"/>
      <c r="I1871" s="589"/>
      <c r="J1871" s="589"/>
      <c r="K1871" s="589"/>
      <c r="L1871" s="589"/>
      <c r="M1871" s="589"/>
      <c r="O1871" s="589"/>
      <c r="P1871" s="589"/>
      <c r="Q1871" s="589"/>
      <c r="R1871" s="589"/>
    </row>
    <row r="1872" customHeight="1" spans="7:18">
      <c r="G1872" s="589"/>
      <c r="H1872" s="589"/>
      <c r="I1872" s="589"/>
      <c r="J1872" s="589"/>
      <c r="K1872" s="589"/>
      <c r="L1872" s="589"/>
      <c r="M1872" s="589"/>
      <c r="O1872" s="589"/>
      <c r="P1872" s="589"/>
      <c r="Q1872" s="589"/>
      <c r="R1872" s="589"/>
    </row>
    <row r="1873" customHeight="1" spans="7:18">
      <c r="G1873" s="589"/>
      <c r="H1873" s="589"/>
      <c r="I1873" s="589"/>
      <c r="J1873" s="589"/>
      <c r="K1873" s="589"/>
      <c r="L1873" s="589"/>
      <c r="M1873" s="589"/>
      <c r="O1873" s="589"/>
      <c r="P1873" s="589"/>
      <c r="Q1873" s="589"/>
      <c r="R1873" s="589"/>
    </row>
    <row r="1874" customHeight="1" spans="7:18">
      <c r="G1874" s="589"/>
      <c r="H1874" s="589"/>
      <c r="I1874" s="589"/>
      <c r="J1874" s="589"/>
      <c r="K1874" s="589"/>
      <c r="L1874" s="589"/>
      <c r="M1874" s="589"/>
      <c r="O1874" s="589"/>
      <c r="P1874" s="589"/>
      <c r="Q1874" s="589"/>
      <c r="R1874" s="589"/>
    </row>
    <row r="1875" customHeight="1" spans="7:18">
      <c r="G1875" s="589"/>
      <c r="H1875" s="589"/>
      <c r="I1875" s="589"/>
      <c r="J1875" s="589"/>
      <c r="K1875" s="589"/>
      <c r="L1875" s="589"/>
      <c r="M1875" s="589"/>
      <c r="O1875" s="589"/>
      <c r="P1875" s="589"/>
      <c r="Q1875" s="589"/>
      <c r="R1875" s="589"/>
    </row>
    <row r="1876" customHeight="1" spans="7:18">
      <c r="G1876" s="589"/>
      <c r="H1876" s="589"/>
      <c r="I1876" s="589"/>
      <c r="J1876" s="589"/>
      <c r="K1876" s="589"/>
      <c r="L1876" s="589"/>
      <c r="M1876" s="589"/>
      <c r="O1876" s="589"/>
      <c r="P1876" s="589"/>
      <c r="Q1876" s="589"/>
      <c r="R1876" s="589"/>
    </row>
    <row r="1877" customHeight="1" spans="7:18">
      <c r="G1877" s="589"/>
      <c r="H1877" s="589"/>
      <c r="I1877" s="589"/>
      <c r="J1877" s="589"/>
      <c r="K1877" s="589"/>
      <c r="L1877" s="589"/>
      <c r="M1877" s="589"/>
      <c r="O1877" s="589"/>
      <c r="P1877" s="589"/>
      <c r="Q1877" s="589"/>
      <c r="R1877" s="589"/>
    </row>
    <row r="1878" customHeight="1" spans="7:18">
      <c r="G1878" s="589"/>
      <c r="H1878" s="589"/>
      <c r="I1878" s="589"/>
      <c r="J1878" s="589"/>
      <c r="K1878" s="589"/>
      <c r="L1878" s="589"/>
      <c r="M1878" s="589"/>
      <c r="O1878" s="589"/>
      <c r="P1878" s="589"/>
      <c r="Q1878" s="589"/>
      <c r="R1878" s="589"/>
    </row>
    <row r="1879" customHeight="1" spans="7:18">
      <c r="G1879" s="589"/>
      <c r="H1879" s="589"/>
      <c r="I1879" s="589"/>
      <c r="J1879" s="589"/>
      <c r="K1879" s="589"/>
      <c r="L1879" s="589"/>
      <c r="M1879" s="589"/>
      <c r="O1879" s="589"/>
      <c r="P1879" s="589"/>
      <c r="Q1879" s="589"/>
      <c r="R1879" s="589"/>
    </row>
    <row r="1880" customHeight="1" spans="7:18">
      <c r="G1880" s="589"/>
      <c r="H1880" s="589"/>
      <c r="I1880" s="589"/>
      <c r="J1880" s="589"/>
      <c r="K1880" s="589"/>
      <c r="L1880" s="589"/>
      <c r="M1880" s="589"/>
      <c r="O1880" s="589"/>
      <c r="P1880" s="589"/>
      <c r="Q1880" s="589"/>
      <c r="R1880" s="589"/>
    </row>
    <row r="1881" customHeight="1" spans="7:18">
      <c r="G1881" s="589"/>
      <c r="H1881" s="589"/>
      <c r="I1881" s="589"/>
      <c r="J1881" s="589"/>
      <c r="K1881" s="589"/>
      <c r="L1881" s="589"/>
      <c r="M1881" s="589"/>
      <c r="O1881" s="589"/>
      <c r="P1881" s="589"/>
      <c r="Q1881" s="589"/>
      <c r="R1881" s="589"/>
    </row>
    <row r="1882" customHeight="1" spans="7:18">
      <c r="G1882" s="589"/>
      <c r="H1882" s="589"/>
      <c r="I1882" s="589"/>
      <c r="J1882" s="589"/>
      <c r="K1882" s="589"/>
      <c r="L1882" s="589"/>
      <c r="M1882" s="589"/>
      <c r="O1882" s="589"/>
      <c r="P1882" s="589"/>
      <c r="Q1882" s="589"/>
      <c r="R1882" s="589"/>
    </row>
    <row r="1883" customHeight="1" spans="7:18">
      <c r="G1883" s="589"/>
      <c r="H1883" s="589"/>
      <c r="I1883" s="589"/>
      <c r="J1883" s="589"/>
      <c r="K1883" s="589"/>
      <c r="L1883" s="589"/>
      <c r="M1883" s="589"/>
      <c r="O1883" s="589"/>
      <c r="P1883" s="589"/>
      <c r="Q1883" s="589"/>
      <c r="R1883" s="589"/>
    </row>
    <row r="1884" customHeight="1" spans="7:18">
      <c r="G1884" s="589"/>
      <c r="H1884" s="589"/>
      <c r="I1884" s="589"/>
      <c r="J1884" s="589"/>
      <c r="K1884" s="589"/>
      <c r="L1884" s="589"/>
      <c r="M1884" s="589"/>
      <c r="O1884" s="589"/>
      <c r="P1884" s="589"/>
      <c r="Q1884" s="589"/>
      <c r="R1884" s="589"/>
    </row>
    <row r="1885" customHeight="1" spans="7:18">
      <c r="G1885" s="589"/>
      <c r="H1885" s="589"/>
      <c r="I1885" s="589"/>
      <c r="J1885" s="589"/>
      <c r="K1885" s="589"/>
      <c r="L1885" s="589"/>
      <c r="M1885" s="589"/>
      <c r="O1885" s="589"/>
      <c r="P1885" s="589"/>
      <c r="Q1885" s="589"/>
      <c r="R1885" s="589"/>
    </row>
    <row r="1886" customHeight="1" spans="7:18">
      <c r="G1886" s="589"/>
      <c r="H1886" s="589"/>
      <c r="I1886" s="589"/>
      <c r="J1886" s="589"/>
      <c r="K1886" s="589"/>
      <c r="L1886" s="589"/>
      <c r="M1886" s="589"/>
      <c r="O1886" s="589"/>
      <c r="P1886" s="589"/>
      <c r="Q1886" s="589"/>
      <c r="R1886" s="589"/>
    </row>
    <row r="1887" customHeight="1" spans="7:18">
      <c r="G1887" s="589"/>
      <c r="H1887" s="589"/>
      <c r="I1887" s="589"/>
      <c r="J1887" s="589"/>
      <c r="K1887" s="589"/>
      <c r="L1887" s="589"/>
      <c r="M1887" s="589"/>
      <c r="O1887" s="589"/>
      <c r="P1887" s="589"/>
      <c r="Q1887" s="589"/>
      <c r="R1887" s="589"/>
    </row>
    <row r="1888" customHeight="1" spans="7:18">
      <c r="G1888" s="589"/>
      <c r="H1888" s="589"/>
      <c r="I1888" s="589"/>
      <c r="J1888" s="589"/>
      <c r="K1888" s="589"/>
      <c r="L1888" s="589"/>
      <c r="M1888" s="589"/>
      <c r="O1888" s="589"/>
      <c r="P1888" s="589"/>
      <c r="Q1888" s="589"/>
      <c r="R1888" s="589"/>
    </row>
    <row r="1889" customHeight="1" spans="7:18">
      <c r="G1889" s="589"/>
      <c r="H1889" s="589"/>
      <c r="I1889" s="589"/>
      <c r="J1889" s="589"/>
      <c r="K1889" s="589"/>
      <c r="L1889" s="589"/>
      <c r="M1889" s="589"/>
      <c r="O1889" s="589"/>
      <c r="P1889" s="589"/>
      <c r="Q1889" s="589"/>
      <c r="R1889" s="589"/>
    </row>
    <row r="1890" customHeight="1" spans="7:18">
      <c r="G1890" s="589"/>
      <c r="H1890" s="589"/>
      <c r="I1890" s="589"/>
      <c r="J1890" s="589"/>
      <c r="K1890" s="589"/>
      <c r="L1890" s="589"/>
      <c r="M1890" s="589"/>
      <c r="O1890" s="589"/>
      <c r="P1890" s="589"/>
      <c r="Q1890" s="589"/>
      <c r="R1890" s="589"/>
    </row>
    <row r="1891" customHeight="1" spans="7:18">
      <c r="G1891" s="589"/>
      <c r="H1891" s="589"/>
      <c r="I1891" s="589"/>
      <c r="J1891" s="589"/>
      <c r="K1891" s="589"/>
      <c r="L1891" s="589"/>
      <c r="M1891" s="589"/>
      <c r="O1891" s="589"/>
      <c r="P1891" s="589"/>
      <c r="Q1891" s="589"/>
      <c r="R1891" s="589"/>
    </row>
    <row r="1892" customHeight="1" spans="7:18">
      <c r="G1892" s="589"/>
      <c r="H1892" s="589"/>
      <c r="I1892" s="589"/>
      <c r="J1892" s="589"/>
      <c r="K1892" s="589"/>
      <c r="L1892" s="589"/>
      <c r="M1892" s="589"/>
      <c r="O1892" s="589"/>
      <c r="P1892" s="589"/>
      <c r="Q1892" s="589"/>
      <c r="R1892" s="589"/>
    </row>
    <row r="1893" customHeight="1" spans="7:18">
      <c r="G1893" s="589"/>
      <c r="H1893" s="589"/>
      <c r="I1893" s="589"/>
      <c r="J1893" s="589"/>
      <c r="K1893" s="589"/>
      <c r="L1893" s="589"/>
      <c r="M1893" s="589"/>
      <c r="O1893" s="589"/>
      <c r="P1893" s="589"/>
      <c r="Q1893" s="589"/>
      <c r="R1893" s="589"/>
    </row>
    <row r="1894" customHeight="1" spans="7:18">
      <c r="G1894" s="589"/>
      <c r="H1894" s="589"/>
      <c r="I1894" s="589"/>
      <c r="J1894" s="589"/>
      <c r="K1894" s="589"/>
      <c r="L1894" s="589"/>
      <c r="M1894" s="589"/>
      <c r="O1894" s="589"/>
      <c r="P1894" s="589"/>
      <c r="Q1894" s="589"/>
      <c r="R1894" s="589"/>
    </row>
    <row r="1895" customHeight="1" spans="7:18">
      <c r="G1895" s="589"/>
      <c r="H1895" s="589"/>
      <c r="I1895" s="589"/>
      <c r="J1895" s="589"/>
      <c r="K1895" s="589"/>
      <c r="L1895" s="589"/>
      <c r="M1895" s="589"/>
      <c r="O1895" s="589"/>
      <c r="P1895" s="589"/>
      <c r="Q1895" s="589"/>
      <c r="R1895" s="589"/>
    </row>
    <row r="1896" customHeight="1" spans="7:18">
      <c r="G1896" s="589"/>
      <c r="H1896" s="589"/>
      <c r="I1896" s="589"/>
      <c r="J1896" s="589"/>
      <c r="K1896" s="589"/>
      <c r="L1896" s="589"/>
      <c r="M1896" s="589"/>
      <c r="O1896" s="589"/>
      <c r="P1896" s="589"/>
      <c r="Q1896" s="589"/>
      <c r="R1896" s="589"/>
    </row>
    <row r="1897" customHeight="1" spans="7:18">
      <c r="G1897" s="589"/>
      <c r="H1897" s="589"/>
      <c r="I1897" s="589"/>
      <c r="J1897" s="589"/>
      <c r="K1897" s="589"/>
      <c r="L1897" s="589"/>
      <c r="M1897" s="589"/>
      <c r="O1897" s="589"/>
      <c r="P1897" s="589"/>
      <c r="Q1897" s="589"/>
      <c r="R1897" s="589"/>
    </row>
    <row r="1898" customHeight="1" spans="7:18">
      <c r="G1898" s="589"/>
      <c r="H1898" s="589"/>
      <c r="I1898" s="589"/>
      <c r="J1898" s="589"/>
      <c r="K1898" s="589"/>
      <c r="L1898" s="589"/>
      <c r="M1898" s="589"/>
      <c r="O1898" s="589"/>
      <c r="P1898" s="589"/>
      <c r="Q1898" s="589"/>
      <c r="R1898" s="589"/>
    </row>
    <row r="1899" customHeight="1" spans="7:18">
      <c r="G1899" s="589"/>
      <c r="H1899" s="589"/>
      <c r="I1899" s="589"/>
      <c r="J1899" s="589"/>
      <c r="K1899" s="589"/>
      <c r="L1899" s="589"/>
      <c r="M1899" s="589"/>
      <c r="O1899" s="589"/>
      <c r="P1899" s="589"/>
      <c r="Q1899" s="589"/>
      <c r="R1899" s="589"/>
    </row>
    <row r="1900" customHeight="1" spans="7:18">
      <c r="G1900" s="589"/>
      <c r="H1900" s="589"/>
      <c r="I1900" s="589"/>
      <c r="J1900" s="589"/>
      <c r="K1900" s="589"/>
      <c r="L1900" s="589"/>
      <c r="M1900" s="589"/>
      <c r="O1900" s="589"/>
      <c r="P1900" s="589"/>
      <c r="Q1900" s="589"/>
      <c r="R1900" s="589"/>
    </row>
    <row r="1901" customHeight="1" spans="7:18">
      <c r="G1901" s="589"/>
      <c r="H1901" s="589"/>
      <c r="I1901" s="589"/>
      <c r="J1901" s="589"/>
      <c r="K1901" s="589"/>
      <c r="L1901" s="589"/>
      <c r="M1901" s="589"/>
      <c r="O1901" s="589"/>
      <c r="P1901" s="589"/>
      <c r="Q1901" s="589"/>
      <c r="R1901" s="589"/>
    </row>
    <row r="1902" customHeight="1" spans="7:18">
      <c r="G1902" s="589"/>
      <c r="H1902" s="589"/>
      <c r="I1902" s="589"/>
      <c r="J1902" s="589"/>
      <c r="K1902" s="589"/>
      <c r="L1902" s="589"/>
      <c r="M1902" s="589"/>
      <c r="O1902" s="589"/>
      <c r="P1902" s="589"/>
      <c r="Q1902" s="589"/>
      <c r="R1902" s="589"/>
    </row>
    <row r="1903" customHeight="1" spans="7:18">
      <c r="G1903" s="589"/>
      <c r="H1903" s="589"/>
      <c r="I1903" s="589"/>
      <c r="J1903" s="589"/>
      <c r="K1903" s="589"/>
      <c r="L1903" s="589"/>
      <c r="M1903" s="589"/>
      <c r="O1903" s="589"/>
      <c r="P1903" s="589"/>
      <c r="Q1903" s="589"/>
      <c r="R1903" s="589"/>
    </row>
    <row r="1904" customHeight="1" spans="7:18">
      <c r="G1904" s="589"/>
      <c r="H1904" s="589"/>
      <c r="I1904" s="589"/>
      <c r="J1904" s="589"/>
      <c r="K1904" s="589"/>
      <c r="L1904" s="589"/>
      <c r="M1904" s="589"/>
      <c r="O1904" s="589"/>
      <c r="P1904" s="589"/>
      <c r="Q1904" s="589"/>
      <c r="R1904" s="589"/>
    </row>
    <row r="1905" customHeight="1" spans="7:18">
      <c r="G1905" s="589"/>
      <c r="H1905" s="589"/>
      <c r="I1905" s="589"/>
      <c r="J1905" s="589"/>
      <c r="K1905" s="589"/>
      <c r="L1905" s="589"/>
      <c r="M1905" s="589"/>
      <c r="O1905" s="589"/>
      <c r="P1905" s="589"/>
      <c r="Q1905" s="589"/>
      <c r="R1905" s="589"/>
    </row>
    <row r="1906" customHeight="1" spans="7:18">
      <c r="G1906" s="589"/>
      <c r="H1906" s="589"/>
      <c r="I1906" s="589"/>
      <c r="J1906" s="589"/>
      <c r="K1906" s="589"/>
      <c r="L1906" s="589"/>
      <c r="M1906" s="589"/>
      <c r="O1906" s="589"/>
      <c r="P1906" s="589"/>
      <c r="Q1906" s="589"/>
      <c r="R1906" s="589"/>
    </row>
    <row r="1907" customHeight="1" spans="7:18">
      <c r="G1907" s="589"/>
      <c r="H1907" s="589"/>
      <c r="I1907" s="589"/>
      <c r="J1907" s="589"/>
      <c r="K1907" s="589"/>
      <c r="L1907" s="589"/>
      <c r="M1907" s="589"/>
      <c r="O1907" s="589"/>
      <c r="P1907" s="589"/>
      <c r="Q1907" s="589"/>
      <c r="R1907" s="589"/>
    </row>
    <row r="1908" customHeight="1" spans="7:18">
      <c r="G1908" s="589"/>
      <c r="H1908" s="589"/>
      <c r="I1908" s="589"/>
      <c r="J1908" s="589"/>
      <c r="K1908" s="589"/>
      <c r="L1908" s="589"/>
      <c r="M1908" s="589"/>
      <c r="O1908" s="589"/>
      <c r="P1908" s="589"/>
      <c r="Q1908" s="589"/>
      <c r="R1908" s="589"/>
    </row>
    <row r="1909" customHeight="1" spans="7:18">
      <c r="G1909" s="589"/>
      <c r="H1909" s="589"/>
      <c r="I1909" s="589"/>
      <c r="J1909" s="589"/>
      <c r="K1909" s="589"/>
      <c r="L1909" s="589"/>
      <c r="M1909" s="589"/>
      <c r="O1909" s="589"/>
      <c r="P1909" s="589"/>
      <c r="Q1909" s="589"/>
      <c r="R1909" s="589"/>
    </row>
    <row r="1910" customHeight="1" spans="7:18">
      <c r="G1910" s="589"/>
      <c r="H1910" s="589"/>
      <c r="I1910" s="589"/>
      <c r="J1910" s="589"/>
      <c r="K1910" s="589"/>
      <c r="L1910" s="589"/>
      <c r="M1910" s="589"/>
      <c r="O1910" s="589"/>
      <c r="P1910" s="589"/>
      <c r="Q1910" s="589"/>
      <c r="R1910" s="589"/>
    </row>
    <row r="1911" customHeight="1" spans="7:18">
      <c r="G1911" s="589"/>
      <c r="H1911" s="589"/>
      <c r="I1911" s="589"/>
      <c r="J1911" s="589"/>
      <c r="K1911" s="589"/>
      <c r="L1911" s="589"/>
      <c r="M1911" s="589"/>
      <c r="O1911" s="589"/>
      <c r="P1911" s="589"/>
      <c r="Q1911" s="589"/>
      <c r="R1911" s="589"/>
    </row>
    <row r="1912" customHeight="1" spans="7:18">
      <c r="G1912" s="589"/>
      <c r="H1912" s="589"/>
      <c r="I1912" s="589"/>
      <c r="J1912" s="589"/>
      <c r="K1912" s="589"/>
      <c r="L1912" s="589"/>
      <c r="M1912" s="589"/>
      <c r="O1912" s="589"/>
      <c r="P1912" s="589"/>
      <c r="Q1912" s="589"/>
      <c r="R1912" s="589"/>
    </row>
    <row r="1913" customHeight="1" spans="7:18">
      <c r="G1913" s="589"/>
      <c r="H1913" s="589"/>
      <c r="I1913" s="589"/>
      <c r="J1913" s="589"/>
      <c r="K1913" s="589"/>
      <c r="L1913" s="589"/>
      <c r="M1913" s="589"/>
      <c r="O1913" s="589"/>
      <c r="P1913" s="589"/>
      <c r="Q1913" s="589"/>
      <c r="R1913" s="589"/>
    </row>
    <row r="1914" customHeight="1" spans="7:18">
      <c r="G1914" s="589"/>
      <c r="H1914" s="589"/>
      <c r="I1914" s="589"/>
      <c r="J1914" s="589"/>
      <c r="K1914" s="589"/>
      <c r="L1914" s="589"/>
      <c r="M1914" s="589"/>
      <c r="O1914" s="589"/>
      <c r="P1914" s="589"/>
      <c r="Q1914" s="589"/>
      <c r="R1914" s="589"/>
    </row>
    <row r="1915" customHeight="1" spans="7:18">
      <c r="G1915" s="589"/>
      <c r="H1915" s="589"/>
      <c r="I1915" s="589"/>
      <c r="J1915" s="589"/>
      <c r="K1915" s="589"/>
      <c r="L1915" s="589"/>
      <c r="M1915" s="589"/>
      <c r="O1915" s="589"/>
      <c r="P1915" s="589"/>
      <c r="Q1915" s="589"/>
      <c r="R1915" s="589"/>
    </row>
    <row r="1916" customHeight="1" spans="7:18">
      <c r="G1916" s="589"/>
      <c r="H1916" s="589"/>
      <c r="I1916" s="589"/>
      <c r="J1916" s="589"/>
      <c r="K1916" s="589"/>
      <c r="L1916" s="589"/>
      <c r="M1916" s="589"/>
      <c r="O1916" s="589"/>
      <c r="P1916" s="589"/>
      <c r="Q1916" s="589"/>
      <c r="R1916" s="589"/>
    </row>
    <row r="1917" customHeight="1" spans="7:18">
      <c r="G1917" s="589"/>
      <c r="H1917" s="589"/>
      <c r="I1917" s="589"/>
      <c r="J1917" s="589"/>
      <c r="K1917" s="589"/>
      <c r="L1917" s="589"/>
      <c r="M1917" s="589"/>
      <c r="O1917" s="589"/>
      <c r="P1917" s="589"/>
      <c r="Q1917" s="589"/>
      <c r="R1917" s="589"/>
    </row>
    <row r="1918" customHeight="1" spans="7:18">
      <c r="G1918" s="589"/>
      <c r="H1918" s="589"/>
      <c r="I1918" s="589"/>
      <c r="J1918" s="589"/>
      <c r="K1918" s="589"/>
      <c r="L1918" s="589"/>
      <c r="M1918" s="589"/>
      <c r="O1918" s="589"/>
      <c r="P1918" s="589"/>
      <c r="Q1918" s="589"/>
      <c r="R1918" s="589"/>
    </row>
    <row r="1919" customHeight="1" spans="7:18">
      <c r="G1919" s="589"/>
      <c r="H1919" s="589"/>
      <c r="I1919" s="589"/>
      <c r="J1919" s="589"/>
      <c r="K1919" s="589"/>
      <c r="L1919" s="589"/>
      <c r="M1919" s="589"/>
      <c r="O1919" s="589"/>
      <c r="P1919" s="589"/>
      <c r="Q1919" s="589"/>
      <c r="R1919" s="589"/>
    </row>
    <row r="1920" customHeight="1" spans="7:18">
      <c r="G1920" s="589"/>
      <c r="H1920" s="589"/>
      <c r="I1920" s="589"/>
      <c r="J1920" s="589"/>
      <c r="K1920" s="589"/>
      <c r="L1920" s="589"/>
      <c r="M1920" s="589"/>
      <c r="O1920" s="589"/>
      <c r="P1920" s="589"/>
      <c r="Q1920" s="589"/>
      <c r="R1920" s="589"/>
    </row>
    <row r="1921" customHeight="1" spans="7:18">
      <c r="G1921" s="589"/>
      <c r="H1921" s="589"/>
      <c r="I1921" s="589"/>
      <c r="J1921" s="589"/>
      <c r="K1921" s="589"/>
      <c r="L1921" s="589"/>
      <c r="M1921" s="589"/>
      <c r="O1921" s="589"/>
      <c r="P1921" s="589"/>
      <c r="Q1921" s="589"/>
      <c r="R1921" s="589"/>
    </row>
    <row r="1922" customHeight="1" spans="7:18">
      <c r="G1922" s="589"/>
      <c r="H1922" s="589"/>
      <c r="I1922" s="589"/>
      <c r="J1922" s="589"/>
      <c r="K1922" s="589"/>
      <c r="L1922" s="589"/>
      <c r="M1922" s="589"/>
      <c r="O1922" s="589"/>
      <c r="P1922" s="589"/>
      <c r="Q1922" s="589"/>
      <c r="R1922" s="589"/>
    </row>
    <row r="1923" customHeight="1" spans="7:18">
      <c r="G1923" s="589"/>
      <c r="H1923" s="589"/>
      <c r="I1923" s="589"/>
      <c r="J1923" s="589"/>
      <c r="K1923" s="589"/>
      <c r="L1923" s="589"/>
      <c r="M1923" s="589"/>
      <c r="O1923" s="589"/>
      <c r="P1923" s="589"/>
      <c r="Q1923" s="589"/>
      <c r="R1923" s="589"/>
    </row>
    <row r="1924" customHeight="1" spans="7:18">
      <c r="G1924" s="589"/>
      <c r="H1924" s="589"/>
      <c r="I1924" s="589"/>
      <c r="J1924" s="589"/>
      <c r="K1924" s="589"/>
      <c r="L1924" s="589"/>
      <c r="M1924" s="589"/>
      <c r="O1924" s="589"/>
      <c r="P1924" s="589"/>
      <c r="Q1924" s="589"/>
      <c r="R1924" s="589"/>
    </row>
    <row r="1925" customHeight="1" spans="7:18">
      <c r="G1925" s="589"/>
      <c r="H1925" s="589"/>
      <c r="I1925" s="589"/>
      <c r="J1925" s="589"/>
      <c r="K1925" s="589"/>
      <c r="L1925" s="589"/>
      <c r="M1925" s="589"/>
      <c r="O1925" s="589"/>
      <c r="P1925" s="589"/>
      <c r="Q1925" s="589"/>
      <c r="R1925" s="589"/>
    </row>
    <row r="1926" customHeight="1" spans="7:18">
      <c r="G1926" s="589"/>
      <c r="H1926" s="589"/>
      <c r="I1926" s="589"/>
      <c r="J1926" s="589"/>
      <c r="K1926" s="589"/>
      <c r="L1926" s="589"/>
      <c r="M1926" s="589"/>
      <c r="O1926" s="589"/>
      <c r="P1926" s="589"/>
      <c r="Q1926" s="589"/>
      <c r="R1926" s="589"/>
    </row>
    <row r="1927" customHeight="1" spans="7:18">
      <c r="G1927" s="589"/>
      <c r="H1927" s="589"/>
      <c r="I1927" s="589"/>
      <c r="J1927" s="589"/>
      <c r="K1927" s="589"/>
      <c r="L1927" s="589"/>
      <c r="M1927" s="589"/>
      <c r="O1927" s="589"/>
      <c r="P1927" s="589"/>
      <c r="Q1927" s="589"/>
      <c r="R1927" s="589"/>
    </row>
    <row r="1928" customHeight="1" spans="7:18">
      <c r="G1928" s="589"/>
      <c r="H1928" s="589"/>
      <c r="I1928" s="589"/>
      <c r="J1928" s="589"/>
      <c r="K1928" s="589"/>
      <c r="L1928" s="589"/>
      <c r="M1928" s="589"/>
      <c r="O1928" s="589"/>
      <c r="P1928" s="589"/>
      <c r="Q1928" s="589"/>
      <c r="R1928" s="589"/>
    </row>
    <row r="1929" customHeight="1" spans="7:18">
      <c r="G1929" s="589"/>
      <c r="H1929" s="589"/>
      <c r="I1929" s="589"/>
      <c r="J1929" s="589"/>
      <c r="K1929" s="589"/>
      <c r="L1929" s="589"/>
      <c r="M1929" s="589"/>
      <c r="O1929" s="589"/>
      <c r="P1929" s="589"/>
      <c r="Q1929" s="589"/>
      <c r="R1929" s="589"/>
    </row>
    <row r="1930" customHeight="1" spans="7:18">
      <c r="G1930" s="589"/>
      <c r="H1930" s="589"/>
      <c r="I1930" s="589"/>
      <c r="J1930" s="589"/>
      <c r="K1930" s="589"/>
      <c r="L1930" s="589"/>
      <c r="M1930" s="589"/>
      <c r="O1930" s="589"/>
      <c r="P1930" s="589"/>
      <c r="Q1930" s="589"/>
      <c r="R1930" s="589"/>
    </row>
    <row r="1931" customHeight="1" spans="7:18">
      <c r="G1931" s="589"/>
      <c r="H1931" s="589"/>
      <c r="I1931" s="589"/>
      <c r="J1931" s="589"/>
      <c r="K1931" s="589"/>
      <c r="L1931" s="589"/>
      <c r="M1931" s="589"/>
      <c r="O1931" s="589"/>
      <c r="P1931" s="589"/>
      <c r="Q1931" s="589"/>
      <c r="R1931" s="589"/>
    </row>
    <row r="1932" customHeight="1" spans="7:18">
      <c r="G1932" s="589"/>
      <c r="H1932" s="589"/>
      <c r="I1932" s="589"/>
      <c r="J1932" s="589"/>
      <c r="K1932" s="589"/>
      <c r="L1932" s="589"/>
      <c r="M1932" s="589"/>
      <c r="O1932" s="589"/>
      <c r="P1932" s="589"/>
      <c r="Q1932" s="589"/>
      <c r="R1932" s="589"/>
    </row>
    <row r="1933" customHeight="1" spans="7:18">
      <c r="G1933" s="589"/>
      <c r="H1933" s="589"/>
      <c r="I1933" s="589"/>
      <c r="J1933" s="589"/>
      <c r="K1933" s="589"/>
      <c r="L1933" s="589"/>
      <c r="M1933" s="589"/>
      <c r="O1933" s="589"/>
      <c r="P1933" s="589"/>
      <c r="Q1933" s="589"/>
      <c r="R1933" s="589"/>
    </row>
    <row r="1934" customHeight="1" spans="7:18">
      <c r="G1934" s="589"/>
      <c r="H1934" s="589"/>
      <c r="I1934" s="589"/>
      <c r="J1934" s="589"/>
      <c r="K1934" s="589"/>
      <c r="L1934" s="589"/>
      <c r="M1934" s="589"/>
      <c r="O1934" s="589"/>
      <c r="P1934" s="589"/>
      <c r="Q1934" s="589"/>
      <c r="R1934" s="589"/>
    </row>
    <row r="1935" customHeight="1" spans="7:18">
      <c r="G1935" s="589"/>
      <c r="H1935" s="589"/>
      <c r="I1935" s="589"/>
      <c r="J1935" s="589"/>
      <c r="K1935" s="589"/>
      <c r="L1935" s="589"/>
      <c r="M1935" s="589"/>
      <c r="O1935" s="589"/>
      <c r="P1935" s="589"/>
      <c r="Q1935" s="589"/>
      <c r="R1935" s="589"/>
    </row>
    <row r="1936" customHeight="1" spans="7:18">
      <c r="G1936" s="589"/>
      <c r="H1936" s="589"/>
      <c r="I1936" s="589"/>
      <c r="J1936" s="589"/>
      <c r="K1936" s="589"/>
      <c r="L1936" s="589"/>
      <c r="M1936" s="589"/>
      <c r="O1936" s="589"/>
      <c r="P1936" s="589"/>
      <c r="Q1936" s="589"/>
      <c r="R1936" s="589"/>
    </row>
    <row r="1937" customHeight="1" spans="7:18">
      <c r="G1937" s="589"/>
      <c r="H1937" s="589"/>
      <c r="I1937" s="589"/>
      <c r="J1937" s="589"/>
      <c r="K1937" s="589"/>
      <c r="L1937" s="589"/>
      <c r="M1937" s="589"/>
      <c r="O1937" s="589"/>
      <c r="P1937" s="589"/>
      <c r="Q1937" s="589"/>
      <c r="R1937" s="589"/>
    </row>
    <row r="1938" customHeight="1" spans="7:18">
      <c r="G1938" s="589"/>
      <c r="H1938" s="589"/>
      <c r="I1938" s="589"/>
      <c r="J1938" s="589"/>
      <c r="K1938" s="589"/>
      <c r="L1938" s="589"/>
      <c r="M1938" s="589"/>
      <c r="O1938" s="589"/>
      <c r="P1938" s="589"/>
      <c r="Q1938" s="589"/>
      <c r="R1938" s="589"/>
    </row>
    <row r="1939" customHeight="1" spans="7:18">
      <c r="G1939" s="589"/>
      <c r="H1939" s="589"/>
      <c r="I1939" s="589"/>
      <c r="J1939" s="589"/>
      <c r="K1939" s="589"/>
      <c r="L1939" s="589"/>
      <c r="M1939" s="589"/>
      <c r="O1939" s="589"/>
      <c r="P1939" s="589"/>
      <c r="Q1939" s="589"/>
      <c r="R1939" s="589"/>
    </row>
    <row r="1940" customHeight="1" spans="7:18">
      <c r="G1940" s="589"/>
      <c r="H1940" s="589"/>
      <c r="I1940" s="589"/>
      <c r="J1940" s="589"/>
      <c r="K1940" s="589"/>
      <c r="L1940" s="589"/>
      <c r="M1940" s="589"/>
      <c r="O1940" s="589"/>
      <c r="P1940" s="589"/>
      <c r="Q1940" s="589"/>
      <c r="R1940" s="589"/>
    </row>
    <row r="1941" customHeight="1" spans="7:18">
      <c r="G1941" s="589"/>
      <c r="H1941" s="589"/>
      <c r="I1941" s="589"/>
      <c r="J1941" s="589"/>
      <c r="K1941" s="589"/>
      <c r="L1941" s="589"/>
      <c r="M1941" s="589"/>
      <c r="O1941" s="589"/>
      <c r="P1941" s="589"/>
      <c r="Q1941" s="589"/>
      <c r="R1941" s="589"/>
    </row>
    <row r="1942" customHeight="1" spans="7:18">
      <c r="G1942" s="589"/>
      <c r="H1942" s="589"/>
      <c r="I1942" s="589"/>
      <c r="J1942" s="589"/>
      <c r="K1942" s="589"/>
      <c r="L1942" s="589"/>
      <c r="M1942" s="589"/>
      <c r="O1942" s="589"/>
      <c r="P1942" s="589"/>
      <c r="Q1942" s="589"/>
      <c r="R1942" s="589"/>
    </row>
    <row r="1943" customHeight="1" spans="7:18">
      <c r="G1943" s="589"/>
      <c r="H1943" s="589"/>
      <c r="I1943" s="589"/>
      <c r="J1943" s="589"/>
      <c r="K1943" s="589"/>
      <c r="L1943" s="589"/>
      <c r="M1943" s="589"/>
      <c r="O1943" s="589"/>
      <c r="P1943" s="589"/>
      <c r="Q1943" s="589"/>
      <c r="R1943" s="589"/>
    </row>
    <row r="1944" customHeight="1" spans="7:18">
      <c r="G1944" s="589"/>
      <c r="H1944" s="589"/>
      <c r="I1944" s="589"/>
      <c r="J1944" s="589"/>
      <c r="K1944" s="589"/>
      <c r="L1944" s="589"/>
      <c r="M1944" s="589"/>
      <c r="O1944" s="589"/>
      <c r="P1944" s="589"/>
      <c r="Q1944" s="589"/>
      <c r="R1944" s="589"/>
    </row>
    <row r="1945" customHeight="1" spans="7:18">
      <c r="G1945" s="589"/>
      <c r="H1945" s="589"/>
      <c r="I1945" s="589"/>
      <c r="J1945" s="589"/>
      <c r="K1945" s="589"/>
      <c r="L1945" s="589"/>
      <c r="M1945" s="589"/>
      <c r="O1945" s="589"/>
      <c r="P1945" s="589"/>
      <c r="Q1945" s="589"/>
      <c r="R1945" s="589"/>
    </row>
    <row r="1946" customHeight="1" spans="7:18">
      <c r="G1946" s="589"/>
      <c r="H1946" s="589"/>
      <c r="I1946" s="589"/>
      <c r="J1946" s="589"/>
      <c r="K1946" s="589"/>
      <c r="L1946" s="589"/>
      <c r="M1946" s="589"/>
      <c r="O1946" s="589"/>
      <c r="P1946" s="589"/>
      <c r="Q1946" s="589"/>
      <c r="R1946" s="589"/>
    </row>
    <row r="1947" customHeight="1" spans="7:18">
      <c r="G1947" s="589"/>
      <c r="H1947" s="589"/>
      <c r="I1947" s="589"/>
      <c r="J1947" s="589"/>
      <c r="K1947" s="589"/>
      <c r="L1947" s="589"/>
      <c r="M1947" s="589"/>
      <c r="O1947" s="589"/>
      <c r="P1947" s="589"/>
      <c r="Q1947" s="589"/>
      <c r="R1947" s="589"/>
    </row>
    <row r="1948" customHeight="1" spans="7:18">
      <c r="G1948" s="589"/>
      <c r="H1948" s="589"/>
      <c r="I1948" s="589"/>
      <c r="J1948" s="589"/>
      <c r="K1948" s="589"/>
      <c r="L1948" s="589"/>
      <c r="M1948" s="589"/>
      <c r="O1948" s="589"/>
      <c r="P1948" s="589"/>
      <c r="Q1948" s="589"/>
      <c r="R1948" s="589"/>
    </row>
    <row r="1949" customHeight="1" spans="7:18">
      <c r="G1949" s="589"/>
      <c r="H1949" s="589"/>
      <c r="I1949" s="589"/>
      <c r="J1949" s="589"/>
      <c r="K1949" s="589"/>
      <c r="L1949" s="589"/>
      <c r="M1949" s="589"/>
      <c r="O1949" s="589"/>
      <c r="P1949" s="589"/>
      <c r="Q1949" s="589"/>
      <c r="R1949" s="589"/>
    </row>
    <row r="1950" customHeight="1" spans="7:18">
      <c r="G1950" s="589"/>
      <c r="H1950" s="589"/>
      <c r="I1950" s="589"/>
      <c r="J1950" s="589"/>
      <c r="K1950" s="589"/>
      <c r="L1950" s="589"/>
      <c r="M1950" s="589"/>
      <c r="O1950" s="589"/>
      <c r="P1950" s="589"/>
      <c r="Q1950" s="589"/>
      <c r="R1950" s="589"/>
    </row>
    <row r="1951" customHeight="1" spans="7:18">
      <c r="G1951" s="589"/>
      <c r="H1951" s="589"/>
      <c r="I1951" s="589"/>
      <c r="J1951" s="589"/>
      <c r="K1951" s="589"/>
      <c r="L1951" s="589"/>
      <c r="M1951" s="589"/>
      <c r="O1951" s="589"/>
      <c r="P1951" s="589"/>
      <c r="Q1951" s="589"/>
      <c r="R1951" s="589"/>
    </row>
    <row r="1952" customHeight="1" spans="7:18">
      <c r="G1952" s="589"/>
      <c r="H1952" s="589"/>
      <c r="I1952" s="589"/>
      <c r="J1952" s="589"/>
      <c r="K1952" s="589"/>
      <c r="L1952" s="589"/>
      <c r="M1952" s="589"/>
      <c r="O1952" s="589"/>
      <c r="P1952" s="589"/>
      <c r="Q1952" s="589"/>
      <c r="R1952" s="589"/>
    </row>
    <row r="1953" customHeight="1" spans="7:18">
      <c r="G1953" s="589"/>
      <c r="H1953" s="589"/>
      <c r="I1953" s="589"/>
      <c r="J1953" s="589"/>
      <c r="K1953" s="589"/>
      <c r="L1953" s="589"/>
      <c r="M1953" s="589"/>
      <c r="O1953" s="589"/>
      <c r="P1953" s="589"/>
      <c r="Q1953" s="589"/>
      <c r="R1953" s="589"/>
    </row>
    <row r="1954" customHeight="1" spans="7:18">
      <c r="G1954" s="589"/>
      <c r="H1954" s="589"/>
      <c r="I1954" s="589"/>
      <c r="J1954" s="589"/>
      <c r="K1954" s="589"/>
      <c r="L1954" s="589"/>
      <c r="M1954" s="589"/>
      <c r="O1954" s="589"/>
      <c r="P1954" s="589"/>
      <c r="Q1954" s="589"/>
      <c r="R1954" s="589"/>
    </row>
    <row r="1955" customHeight="1" spans="7:18">
      <c r="G1955" s="589"/>
      <c r="H1955" s="589"/>
      <c r="I1955" s="589"/>
      <c r="J1955" s="589"/>
      <c r="K1955" s="589"/>
      <c r="L1955" s="589"/>
      <c r="M1955" s="589"/>
      <c r="O1955" s="589"/>
      <c r="P1955" s="589"/>
      <c r="Q1955" s="589"/>
      <c r="R1955" s="589"/>
    </row>
    <row r="1956" customHeight="1" spans="7:18">
      <c r="G1956" s="589"/>
      <c r="H1956" s="589"/>
      <c r="I1956" s="589"/>
      <c r="J1956" s="589"/>
      <c r="K1956" s="589"/>
      <c r="L1956" s="589"/>
      <c r="M1956" s="589"/>
      <c r="O1956" s="589"/>
      <c r="P1956" s="589"/>
      <c r="Q1956" s="589"/>
      <c r="R1956" s="589"/>
    </row>
    <row r="1957" customHeight="1" spans="7:18">
      <c r="G1957" s="589"/>
      <c r="H1957" s="589"/>
      <c r="I1957" s="589"/>
      <c r="J1957" s="589"/>
      <c r="K1957" s="589"/>
      <c r="L1957" s="589"/>
      <c r="M1957" s="589"/>
      <c r="O1957" s="589"/>
      <c r="P1957" s="589"/>
      <c r="Q1957" s="589"/>
      <c r="R1957" s="589"/>
    </row>
    <row r="1958" customHeight="1" spans="7:18">
      <c r="G1958" s="589"/>
      <c r="H1958" s="589"/>
      <c r="I1958" s="589"/>
      <c r="J1958" s="589"/>
      <c r="K1958" s="589"/>
      <c r="L1958" s="589"/>
      <c r="M1958" s="589"/>
      <c r="O1958" s="589"/>
      <c r="P1958" s="589"/>
      <c r="Q1958" s="589"/>
      <c r="R1958" s="589"/>
    </row>
    <row r="1959" customHeight="1" spans="7:18">
      <c r="G1959" s="589"/>
      <c r="H1959" s="589"/>
      <c r="I1959" s="589"/>
      <c r="J1959" s="589"/>
      <c r="K1959" s="589"/>
      <c r="L1959" s="589"/>
      <c r="M1959" s="589"/>
      <c r="O1959" s="589"/>
      <c r="P1959" s="589"/>
      <c r="Q1959" s="589"/>
      <c r="R1959" s="589"/>
    </row>
    <row r="1960" customHeight="1" spans="7:18">
      <c r="G1960" s="589"/>
      <c r="H1960" s="589"/>
      <c r="I1960" s="589"/>
      <c r="J1960" s="589"/>
      <c r="K1960" s="589"/>
      <c r="L1960" s="589"/>
      <c r="M1960" s="589"/>
      <c r="O1960" s="589"/>
      <c r="P1960" s="589"/>
      <c r="Q1960" s="589"/>
      <c r="R1960" s="589"/>
    </row>
    <row r="1961" customHeight="1" spans="7:18">
      <c r="G1961" s="589"/>
      <c r="H1961" s="589"/>
      <c r="I1961" s="589"/>
      <c r="J1961" s="589"/>
      <c r="K1961" s="589"/>
      <c r="L1961" s="589"/>
      <c r="M1961" s="589"/>
      <c r="O1961" s="589"/>
      <c r="P1961" s="589"/>
      <c r="Q1961" s="589"/>
      <c r="R1961" s="589"/>
    </row>
    <row r="1962" customHeight="1" spans="7:18">
      <c r="G1962" s="589"/>
      <c r="H1962" s="589"/>
      <c r="I1962" s="589"/>
      <c r="J1962" s="589"/>
      <c r="K1962" s="589"/>
      <c r="L1962" s="589"/>
      <c r="M1962" s="589"/>
      <c r="O1962" s="589"/>
      <c r="P1962" s="589"/>
      <c r="Q1962" s="589"/>
      <c r="R1962" s="589"/>
    </row>
    <row r="1963" customHeight="1" spans="7:18">
      <c r="G1963" s="589"/>
      <c r="H1963" s="589"/>
      <c r="I1963" s="589"/>
      <c r="J1963" s="589"/>
      <c r="K1963" s="589"/>
      <c r="L1963" s="589"/>
      <c r="M1963" s="589"/>
      <c r="O1963" s="589"/>
      <c r="P1963" s="589"/>
      <c r="Q1963" s="589"/>
      <c r="R1963" s="589"/>
    </row>
    <row r="1964" customHeight="1" spans="7:18">
      <c r="G1964" s="589"/>
      <c r="H1964" s="589"/>
      <c r="I1964" s="589"/>
      <c r="J1964" s="589"/>
      <c r="K1964" s="589"/>
      <c r="L1964" s="589"/>
      <c r="M1964" s="589"/>
      <c r="O1964" s="589"/>
      <c r="P1964" s="589"/>
      <c r="Q1964" s="589"/>
      <c r="R1964" s="589"/>
    </row>
    <row r="1965" customHeight="1" spans="7:18">
      <c r="G1965" s="589"/>
      <c r="H1965" s="589"/>
      <c r="I1965" s="589"/>
      <c r="J1965" s="589"/>
      <c r="K1965" s="589"/>
      <c r="L1965" s="589"/>
      <c r="M1965" s="589"/>
      <c r="O1965" s="589"/>
      <c r="P1965" s="589"/>
      <c r="Q1965" s="589"/>
      <c r="R1965" s="589"/>
    </row>
    <row r="1966" customHeight="1" spans="7:18">
      <c r="G1966" s="589"/>
      <c r="H1966" s="589"/>
      <c r="I1966" s="589"/>
      <c r="J1966" s="589"/>
      <c r="K1966" s="589"/>
      <c r="L1966" s="589"/>
      <c r="M1966" s="589"/>
      <c r="O1966" s="589"/>
      <c r="P1966" s="589"/>
      <c r="Q1966" s="589"/>
      <c r="R1966" s="589"/>
    </row>
    <row r="1967" customHeight="1" spans="7:18">
      <c r="G1967" s="589"/>
      <c r="H1967" s="589"/>
      <c r="I1967" s="589"/>
      <c r="J1967" s="589"/>
      <c r="K1967" s="589"/>
      <c r="L1967" s="589"/>
      <c r="M1967" s="589"/>
      <c r="O1967" s="589"/>
      <c r="P1967" s="589"/>
      <c r="Q1967" s="589"/>
      <c r="R1967" s="589"/>
    </row>
    <row r="1968" customHeight="1" spans="7:18">
      <c r="G1968" s="589"/>
      <c r="H1968" s="589"/>
      <c r="I1968" s="589"/>
      <c r="J1968" s="589"/>
      <c r="K1968" s="589"/>
      <c r="L1968" s="589"/>
      <c r="M1968" s="589"/>
      <c r="O1968" s="589"/>
      <c r="P1968" s="589"/>
      <c r="Q1968" s="589"/>
      <c r="R1968" s="589"/>
    </row>
    <row r="1969" customHeight="1" spans="7:18">
      <c r="G1969" s="589"/>
      <c r="H1969" s="589"/>
      <c r="I1969" s="589"/>
      <c r="J1969" s="589"/>
      <c r="K1969" s="589"/>
      <c r="L1969" s="589"/>
      <c r="M1969" s="589"/>
      <c r="O1969" s="589"/>
      <c r="P1969" s="589"/>
      <c r="Q1969" s="589"/>
      <c r="R1969" s="589"/>
    </row>
    <row r="1970" customHeight="1" spans="7:18">
      <c r="G1970" s="589"/>
      <c r="H1970" s="589"/>
      <c r="I1970" s="589"/>
      <c r="J1970" s="589"/>
      <c r="K1970" s="589"/>
      <c r="L1970" s="589"/>
      <c r="M1970" s="589"/>
      <c r="O1970" s="589"/>
      <c r="P1970" s="589"/>
      <c r="Q1970" s="589"/>
      <c r="R1970" s="589"/>
    </row>
    <row r="1971" customHeight="1" spans="7:18">
      <c r="G1971" s="589"/>
      <c r="H1971" s="589"/>
      <c r="I1971" s="589"/>
      <c r="J1971" s="589"/>
      <c r="K1971" s="589"/>
      <c r="L1971" s="589"/>
      <c r="M1971" s="589"/>
      <c r="O1971" s="589"/>
      <c r="P1971" s="589"/>
      <c r="Q1971" s="589"/>
      <c r="R1971" s="589"/>
    </row>
    <row r="1972" customHeight="1" spans="7:18">
      <c r="G1972" s="589"/>
      <c r="H1972" s="589"/>
      <c r="I1972" s="589"/>
      <c r="J1972" s="589"/>
      <c r="K1972" s="589"/>
      <c r="L1972" s="589"/>
      <c r="M1972" s="589"/>
      <c r="O1972" s="589"/>
      <c r="P1972" s="589"/>
      <c r="Q1972" s="589"/>
      <c r="R1972" s="589"/>
    </row>
    <row r="1973" customHeight="1" spans="7:18">
      <c r="G1973" s="589"/>
      <c r="H1973" s="589"/>
      <c r="I1973" s="589"/>
      <c r="J1973" s="589"/>
      <c r="K1973" s="589"/>
      <c r="L1973" s="589"/>
      <c r="M1973" s="589"/>
      <c r="O1973" s="589"/>
      <c r="P1973" s="589"/>
      <c r="Q1973" s="589"/>
      <c r="R1973" s="589"/>
    </row>
    <row r="1974" customHeight="1" spans="7:18">
      <c r="G1974" s="589"/>
      <c r="H1974" s="589"/>
      <c r="I1974" s="589"/>
      <c r="J1974" s="589"/>
      <c r="K1974" s="589"/>
      <c r="L1974" s="589"/>
      <c r="M1974" s="589"/>
      <c r="O1974" s="589"/>
      <c r="P1974" s="589"/>
      <c r="Q1974" s="589"/>
      <c r="R1974" s="589"/>
    </row>
    <row r="1975" customHeight="1" spans="7:18">
      <c r="G1975" s="589"/>
      <c r="H1975" s="589"/>
      <c r="I1975" s="589"/>
      <c r="J1975" s="589"/>
      <c r="K1975" s="589"/>
      <c r="L1975" s="589"/>
      <c r="M1975" s="589"/>
      <c r="O1975" s="589"/>
      <c r="P1975" s="589"/>
      <c r="Q1975" s="589"/>
      <c r="R1975" s="589"/>
    </row>
    <row r="1976" customHeight="1" spans="7:18">
      <c r="G1976" s="589"/>
      <c r="H1976" s="589"/>
      <c r="I1976" s="589"/>
      <c r="J1976" s="589"/>
      <c r="K1976" s="589"/>
      <c r="L1976" s="589"/>
      <c r="M1976" s="589"/>
      <c r="O1976" s="589"/>
      <c r="P1976" s="589"/>
      <c r="Q1976" s="589"/>
      <c r="R1976" s="589"/>
    </row>
    <row r="1977" customHeight="1" spans="7:18">
      <c r="G1977" s="589"/>
      <c r="H1977" s="589"/>
      <c r="I1977" s="589"/>
      <c r="J1977" s="589"/>
      <c r="K1977" s="589"/>
      <c r="L1977" s="589"/>
      <c r="M1977" s="589"/>
      <c r="O1977" s="589"/>
      <c r="P1977" s="589"/>
      <c r="Q1977" s="589"/>
      <c r="R1977" s="589"/>
    </row>
    <row r="1978" customHeight="1" spans="7:18">
      <c r="G1978" s="589"/>
      <c r="H1978" s="589"/>
      <c r="I1978" s="589"/>
      <c r="J1978" s="589"/>
      <c r="K1978" s="589"/>
      <c r="L1978" s="589"/>
      <c r="M1978" s="589"/>
      <c r="O1978" s="589"/>
      <c r="P1978" s="589"/>
      <c r="Q1978" s="589"/>
      <c r="R1978" s="589"/>
    </row>
    <row r="1979" customHeight="1" spans="7:18">
      <c r="G1979" s="589"/>
      <c r="H1979" s="589"/>
      <c r="I1979" s="589"/>
      <c r="J1979" s="589"/>
      <c r="K1979" s="589"/>
      <c r="L1979" s="589"/>
      <c r="M1979" s="589"/>
      <c r="O1979" s="589"/>
      <c r="P1979" s="589"/>
      <c r="Q1979" s="589"/>
      <c r="R1979" s="589"/>
    </row>
    <row r="1980" customHeight="1" spans="7:18">
      <c r="G1980" s="589"/>
      <c r="H1980" s="589"/>
      <c r="I1980" s="589"/>
      <c r="J1980" s="589"/>
      <c r="K1980" s="589"/>
      <c r="L1980" s="589"/>
      <c r="M1980" s="589"/>
      <c r="O1980" s="589"/>
      <c r="P1980" s="589"/>
      <c r="Q1980" s="589"/>
      <c r="R1980" s="589"/>
    </row>
    <row r="1981" customHeight="1" spans="7:18">
      <c r="G1981" s="589"/>
      <c r="H1981" s="589"/>
      <c r="I1981" s="589"/>
      <c r="J1981" s="589"/>
      <c r="K1981" s="589"/>
      <c r="L1981" s="589"/>
      <c r="M1981" s="589"/>
      <c r="O1981" s="589"/>
      <c r="P1981" s="589"/>
      <c r="Q1981" s="589"/>
      <c r="R1981" s="589"/>
    </row>
    <row r="1982" customHeight="1" spans="7:18">
      <c r="G1982" s="589"/>
      <c r="H1982" s="589"/>
      <c r="I1982" s="589"/>
      <c r="J1982" s="589"/>
      <c r="K1982" s="589"/>
      <c r="L1982" s="589"/>
      <c r="M1982" s="589"/>
      <c r="O1982" s="589"/>
      <c r="P1982" s="589"/>
      <c r="Q1982" s="589"/>
      <c r="R1982" s="589"/>
    </row>
    <row r="1983" customHeight="1" spans="7:18">
      <c r="G1983" s="589"/>
      <c r="H1983" s="589"/>
      <c r="I1983" s="589"/>
      <c r="J1983" s="589"/>
      <c r="K1983" s="589"/>
      <c r="L1983" s="589"/>
      <c r="M1983" s="589"/>
      <c r="O1983" s="589"/>
      <c r="P1983" s="589"/>
      <c r="Q1983" s="589"/>
      <c r="R1983" s="589"/>
    </row>
    <row r="1984" customHeight="1" spans="7:18">
      <c r="G1984" s="589"/>
      <c r="H1984" s="589"/>
      <c r="I1984" s="589"/>
      <c r="J1984" s="589"/>
      <c r="K1984" s="589"/>
      <c r="L1984" s="589"/>
      <c r="M1984" s="589"/>
      <c r="O1984" s="589"/>
      <c r="P1984" s="589"/>
      <c r="Q1984" s="589"/>
      <c r="R1984" s="589"/>
    </row>
    <row r="1985" customHeight="1" spans="7:18">
      <c r="G1985" s="589"/>
      <c r="H1985" s="589"/>
      <c r="I1985" s="589"/>
      <c r="J1985" s="589"/>
      <c r="K1985" s="589"/>
      <c r="L1985" s="589"/>
      <c r="M1985" s="589"/>
      <c r="O1985" s="589"/>
      <c r="P1985" s="589"/>
      <c r="Q1985" s="589"/>
      <c r="R1985" s="589"/>
    </row>
    <row r="1986" customHeight="1" spans="7:18">
      <c r="G1986" s="589"/>
      <c r="H1986" s="589"/>
      <c r="I1986" s="589"/>
      <c r="J1986" s="589"/>
      <c r="K1986" s="589"/>
      <c r="L1986" s="589"/>
      <c r="M1986" s="589"/>
      <c r="O1986" s="589"/>
      <c r="P1986" s="589"/>
      <c r="Q1986" s="589"/>
      <c r="R1986" s="589"/>
    </row>
    <row r="1987" customHeight="1" spans="7:18">
      <c r="G1987" s="589"/>
      <c r="H1987" s="589"/>
      <c r="I1987" s="589"/>
      <c r="J1987" s="589"/>
      <c r="K1987" s="589"/>
      <c r="L1987" s="589"/>
      <c r="M1987" s="589"/>
      <c r="O1987" s="589"/>
      <c r="P1987" s="589"/>
      <c r="Q1987" s="589"/>
      <c r="R1987" s="589"/>
    </row>
    <row r="1988" customHeight="1" spans="7:18">
      <c r="G1988" s="589"/>
      <c r="H1988" s="589"/>
      <c r="I1988" s="589"/>
      <c r="J1988" s="589"/>
      <c r="K1988" s="589"/>
      <c r="L1988" s="589"/>
      <c r="M1988" s="589"/>
      <c r="O1988" s="589"/>
      <c r="P1988" s="589"/>
      <c r="Q1988" s="589"/>
      <c r="R1988" s="589"/>
    </row>
    <row r="1989" customHeight="1" spans="7:18">
      <c r="G1989" s="589"/>
      <c r="H1989" s="589"/>
      <c r="I1989" s="589"/>
      <c r="J1989" s="589"/>
      <c r="K1989" s="589"/>
      <c r="L1989" s="589"/>
      <c r="M1989" s="589"/>
      <c r="O1989" s="589"/>
      <c r="P1989" s="589"/>
      <c r="Q1989" s="589"/>
      <c r="R1989" s="589"/>
    </row>
    <row r="1990" customHeight="1" spans="7:18">
      <c r="G1990" s="589"/>
      <c r="H1990" s="589"/>
      <c r="I1990" s="589"/>
      <c r="J1990" s="589"/>
      <c r="K1990" s="589"/>
      <c r="L1990" s="589"/>
      <c r="M1990" s="589"/>
      <c r="O1990" s="589"/>
      <c r="P1990" s="589"/>
      <c r="Q1990" s="589"/>
      <c r="R1990" s="589"/>
    </row>
    <row r="1991" customHeight="1" spans="7:18">
      <c r="G1991" s="589"/>
      <c r="H1991" s="589"/>
      <c r="I1991" s="589"/>
      <c r="J1991" s="589"/>
      <c r="K1991" s="589"/>
      <c r="L1991" s="589"/>
      <c r="M1991" s="589"/>
      <c r="O1991" s="589"/>
      <c r="P1991" s="589"/>
      <c r="Q1991" s="589"/>
      <c r="R1991" s="589"/>
    </row>
    <row r="1992" customHeight="1" spans="7:18">
      <c r="G1992" s="589"/>
      <c r="H1992" s="589"/>
      <c r="I1992" s="589"/>
      <c r="J1992" s="589"/>
      <c r="K1992" s="589"/>
      <c r="L1992" s="589"/>
      <c r="M1992" s="589"/>
      <c r="O1992" s="589"/>
      <c r="P1992" s="589"/>
      <c r="Q1992" s="589"/>
      <c r="R1992" s="589"/>
    </row>
    <row r="1993" customHeight="1" spans="7:18">
      <c r="G1993" s="589"/>
      <c r="H1993" s="589"/>
      <c r="I1993" s="589"/>
      <c r="J1993" s="589"/>
      <c r="K1993" s="589"/>
      <c r="L1993" s="589"/>
      <c r="M1993" s="589"/>
      <c r="O1993" s="589"/>
      <c r="P1993" s="589"/>
      <c r="Q1993" s="589"/>
      <c r="R1993" s="589"/>
    </row>
    <row r="1994" customHeight="1" spans="7:18">
      <c r="G1994" s="589"/>
      <c r="H1994" s="589"/>
      <c r="I1994" s="589"/>
      <c r="J1994" s="589"/>
      <c r="K1994" s="589"/>
      <c r="L1994" s="589"/>
      <c r="M1994" s="589"/>
      <c r="O1994" s="589"/>
      <c r="P1994" s="589"/>
      <c r="Q1994" s="589"/>
      <c r="R1994" s="589"/>
    </row>
    <row r="1995" customHeight="1" spans="7:18">
      <c r="G1995" s="589"/>
      <c r="H1995" s="589"/>
      <c r="I1995" s="589"/>
      <c r="J1995" s="589"/>
      <c r="K1995" s="589"/>
      <c r="L1995" s="589"/>
      <c r="M1995" s="589"/>
      <c r="O1995" s="589"/>
      <c r="P1995" s="589"/>
      <c r="Q1995" s="589"/>
      <c r="R1995" s="589"/>
    </row>
    <row r="1996" customHeight="1" spans="7:18">
      <c r="G1996" s="589"/>
      <c r="H1996" s="589"/>
      <c r="I1996" s="589"/>
      <c r="J1996" s="589"/>
      <c r="K1996" s="589"/>
      <c r="L1996" s="589"/>
      <c r="M1996" s="589"/>
      <c r="O1996" s="589"/>
      <c r="P1996" s="589"/>
      <c r="Q1996" s="589"/>
      <c r="R1996" s="589"/>
    </row>
    <row r="1997" customHeight="1" spans="7:18">
      <c r="G1997" s="589"/>
      <c r="H1997" s="589"/>
      <c r="I1997" s="589"/>
      <c r="J1997" s="589"/>
      <c r="K1997" s="589"/>
      <c r="L1997" s="589"/>
      <c r="M1997" s="589"/>
      <c r="O1997" s="589"/>
      <c r="P1997" s="589"/>
      <c r="Q1997" s="589"/>
      <c r="R1997" s="589"/>
    </row>
    <row r="1998" customHeight="1" spans="7:18">
      <c r="G1998" s="589"/>
      <c r="H1998" s="589"/>
      <c r="I1998" s="589"/>
      <c r="J1998" s="589"/>
      <c r="K1998" s="589"/>
      <c r="L1998" s="589"/>
      <c r="M1998" s="589"/>
      <c r="O1998" s="589"/>
      <c r="P1998" s="589"/>
      <c r="Q1998" s="589"/>
      <c r="R1998" s="589"/>
    </row>
    <row r="1999" customHeight="1" spans="7:18">
      <c r="G1999" s="589"/>
      <c r="H1999" s="589"/>
      <c r="I1999" s="589"/>
      <c r="J1999" s="589"/>
      <c r="K1999" s="589"/>
      <c r="L1999" s="589"/>
      <c r="M1999" s="589"/>
      <c r="O1999" s="589"/>
      <c r="P1999" s="589"/>
      <c r="Q1999" s="589"/>
      <c r="R1999" s="589"/>
    </row>
    <row r="2000" customHeight="1" spans="7:18">
      <c r="G2000" s="589"/>
      <c r="H2000" s="589"/>
      <c r="I2000" s="589"/>
      <c r="J2000" s="589"/>
      <c r="K2000" s="589"/>
      <c r="L2000" s="589"/>
      <c r="M2000" s="589"/>
      <c r="O2000" s="589"/>
      <c r="P2000" s="589"/>
      <c r="Q2000" s="589"/>
      <c r="R2000" s="589"/>
    </row>
    <row r="2001" customHeight="1" spans="7:18">
      <c r="G2001" s="589"/>
      <c r="H2001" s="589"/>
      <c r="I2001" s="589"/>
      <c r="J2001" s="589"/>
      <c r="K2001" s="589"/>
      <c r="L2001" s="589"/>
      <c r="M2001" s="589"/>
      <c r="O2001" s="589"/>
      <c r="P2001" s="589"/>
      <c r="Q2001" s="589"/>
      <c r="R2001" s="589"/>
    </row>
    <row r="2002" customHeight="1" spans="7:18">
      <c r="G2002" s="589"/>
      <c r="H2002" s="589"/>
      <c r="I2002" s="589"/>
      <c r="J2002" s="589"/>
      <c r="K2002" s="589"/>
      <c r="L2002" s="589"/>
      <c r="M2002" s="589"/>
      <c r="O2002" s="589"/>
      <c r="P2002" s="589"/>
      <c r="Q2002" s="589"/>
      <c r="R2002" s="589"/>
    </row>
    <row r="2003" customHeight="1" spans="7:18">
      <c r="G2003" s="589"/>
      <c r="H2003" s="589"/>
      <c r="I2003" s="589"/>
      <c r="J2003" s="589"/>
      <c r="K2003" s="589"/>
      <c r="L2003" s="589"/>
      <c r="M2003" s="589"/>
      <c r="O2003" s="589"/>
      <c r="P2003" s="589"/>
      <c r="Q2003" s="589"/>
      <c r="R2003" s="589"/>
    </row>
    <row r="2004" customHeight="1" spans="7:18">
      <c r="G2004" s="589"/>
      <c r="H2004" s="589"/>
      <c r="I2004" s="589"/>
      <c r="J2004" s="589"/>
      <c r="K2004" s="589"/>
      <c r="L2004" s="589"/>
      <c r="M2004" s="589"/>
      <c r="O2004" s="589"/>
      <c r="P2004" s="589"/>
      <c r="Q2004" s="589"/>
      <c r="R2004" s="589"/>
    </row>
    <row r="2005" customHeight="1" spans="7:18">
      <c r="G2005" s="589"/>
      <c r="H2005" s="589"/>
      <c r="I2005" s="589"/>
      <c r="J2005" s="589"/>
      <c r="K2005" s="589"/>
      <c r="L2005" s="589"/>
      <c r="M2005" s="589"/>
      <c r="O2005" s="589"/>
      <c r="P2005" s="589"/>
      <c r="Q2005" s="589"/>
      <c r="R2005" s="589"/>
    </row>
    <row r="2006" customHeight="1" spans="7:18">
      <c r="G2006" s="589"/>
      <c r="H2006" s="589"/>
      <c r="I2006" s="589"/>
      <c r="J2006" s="589"/>
      <c r="K2006" s="589"/>
      <c r="L2006" s="589"/>
      <c r="M2006" s="589"/>
      <c r="O2006" s="589"/>
      <c r="P2006" s="589"/>
      <c r="Q2006" s="589"/>
      <c r="R2006" s="589"/>
    </row>
    <row r="2007" customHeight="1" spans="7:18">
      <c r="G2007" s="589"/>
      <c r="H2007" s="589"/>
      <c r="I2007" s="589"/>
      <c r="J2007" s="589"/>
      <c r="K2007" s="589"/>
      <c r="L2007" s="589"/>
      <c r="M2007" s="589"/>
      <c r="O2007" s="589"/>
      <c r="P2007" s="589"/>
      <c r="Q2007" s="589"/>
      <c r="R2007" s="589"/>
    </row>
    <row r="2008" customHeight="1" spans="7:18">
      <c r="G2008" s="589"/>
      <c r="H2008" s="589"/>
      <c r="I2008" s="589"/>
      <c r="J2008" s="589"/>
      <c r="K2008" s="589"/>
      <c r="L2008" s="589"/>
      <c r="M2008" s="589"/>
      <c r="O2008" s="589"/>
      <c r="P2008" s="589"/>
      <c r="Q2008" s="589"/>
      <c r="R2008" s="589"/>
    </row>
    <row r="2009" customHeight="1" spans="7:18">
      <c r="G2009" s="589"/>
      <c r="H2009" s="589"/>
      <c r="I2009" s="589"/>
      <c r="J2009" s="589"/>
      <c r="K2009" s="589"/>
      <c r="L2009" s="589"/>
      <c r="M2009" s="589"/>
      <c r="O2009" s="589"/>
      <c r="P2009" s="589"/>
      <c r="Q2009" s="589"/>
      <c r="R2009" s="589"/>
    </row>
    <row r="2010" customHeight="1" spans="7:18">
      <c r="G2010" s="589"/>
      <c r="H2010" s="589"/>
      <c r="I2010" s="589"/>
      <c r="J2010" s="589"/>
      <c r="K2010" s="589"/>
      <c r="L2010" s="589"/>
      <c r="M2010" s="589"/>
      <c r="O2010" s="589"/>
      <c r="P2010" s="589"/>
      <c r="Q2010" s="589"/>
      <c r="R2010" s="589"/>
    </row>
    <row r="2011" customHeight="1" spans="7:18">
      <c r="G2011" s="589"/>
      <c r="H2011" s="589"/>
      <c r="I2011" s="589"/>
      <c r="J2011" s="589"/>
      <c r="K2011" s="589"/>
      <c r="L2011" s="589"/>
      <c r="M2011" s="589"/>
      <c r="O2011" s="589"/>
      <c r="P2011" s="589"/>
      <c r="Q2011" s="589"/>
      <c r="R2011" s="589"/>
    </row>
    <row r="2012" customHeight="1" spans="7:18">
      <c r="G2012" s="589"/>
      <c r="H2012" s="589"/>
      <c r="I2012" s="589"/>
      <c r="J2012" s="589"/>
      <c r="K2012" s="589"/>
      <c r="L2012" s="589"/>
      <c r="M2012" s="589"/>
      <c r="O2012" s="589"/>
      <c r="P2012" s="589"/>
      <c r="Q2012" s="589"/>
      <c r="R2012" s="589"/>
    </row>
    <row r="2013" customHeight="1" spans="7:18">
      <c r="G2013" s="589"/>
      <c r="H2013" s="589"/>
      <c r="I2013" s="589"/>
      <c r="J2013" s="589"/>
      <c r="K2013" s="589"/>
      <c r="L2013" s="589"/>
      <c r="M2013" s="589"/>
      <c r="O2013" s="589"/>
      <c r="P2013" s="589"/>
      <c r="Q2013" s="589"/>
      <c r="R2013" s="589"/>
    </row>
    <row r="2014" customHeight="1" spans="7:18">
      <c r="G2014" s="589"/>
      <c r="H2014" s="589"/>
      <c r="I2014" s="589"/>
      <c r="J2014" s="589"/>
      <c r="K2014" s="589"/>
      <c r="L2014" s="589"/>
      <c r="M2014" s="589"/>
      <c r="O2014" s="589"/>
      <c r="P2014" s="589"/>
      <c r="Q2014" s="589"/>
      <c r="R2014" s="589"/>
    </row>
    <row r="2015" customHeight="1" spans="7:18">
      <c r="G2015" s="589"/>
      <c r="H2015" s="589"/>
      <c r="I2015" s="589"/>
      <c r="J2015" s="589"/>
      <c r="K2015" s="589"/>
      <c r="L2015" s="589"/>
      <c r="M2015" s="589"/>
      <c r="O2015" s="589"/>
      <c r="P2015" s="589"/>
      <c r="Q2015" s="589"/>
      <c r="R2015" s="589"/>
    </row>
    <row r="2016" customHeight="1" spans="7:18">
      <c r="G2016" s="589"/>
      <c r="H2016" s="589"/>
      <c r="I2016" s="589"/>
      <c r="J2016" s="589"/>
      <c r="K2016" s="589"/>
      <c r="L2016" s="589"/>
      <c r="M2016" s="589"/>
      <c r="O2016" s="589"/>
      <c r="P2016" s="589"/>
      <c r="Q2016" s="589"/>
      <c r="R2016" s="589"/>
    </row>
    <row r="2017" customHeight="1" spans="7:18">
      <c r="G2017" s="589"/>
      <c r="H2017" s="589"/>
      <c r="I2017" s="589"/>
      <c r="J2017" s="589"/>
      <c r="K2017" s="589"/>
      <c r="L2017" s="589"/>
      <c r="M2017" s="589"/>
      <c r="O2017" s="589"/>
      <c r="P2017" s="589"/>
      <c r="Q2017" s="589"/>
      <c r="R2017" s="589"/>
    </row>
    <row r="2018" customHeight="1" spans="7:18">
      <c r="G2018" s="589"/>
      <c r="H2018" s="589"/>
      <c r="I2018" s="589"/>
      <c r="J2018" s="589"/>
      <c r="K2018" s="589"/>
      <c r="L2018" s="589"/>
      <c r="M2018" s="589"/>
      <c r="O2018" s="589"/>
      <c r="P2018" s="589"/>
      <c r="Q2018" s="589"/>
      <c r="R2018" s="589"/>
    </row>
    <row r="2019" customHeight="1" spans="7:18">
      <c r="G2019" s="589"/>
      <c r="H2019" s="589"/>
      <c r="I2019" s="589"/>
      <c r="J2019" s="589"/>
      <c r="K2019" s="589"/>
      <c r="L2019" s="589"/>
      <c r="M2019" s="589"/>
      <c r="O2019" s="589"/>
      <c r="P2019" s="589"/>
      <c r="Q2019" s="589"/>
      <c r="R2019" s="589"/>
    </row>
    <row r="2020" customHeight="1" spans="7:18">
      <c r="G2020" s="589"/>
      <c r="H2020" s="589"/>
      <c r="I2020" s="589"/>
      <c r="J2020" s="589"/>
      <c r="K2020" s="589"/>
      <c r="L2020" s="589"/>
      <c r="M2020" s="589"/>
      <c r="O2020" s="589"/>
      <c r="P2020" s="589"/>
      <c r="Q2020" s="589"/>
      <c r="R2020" s="589"/>
    </row>
    <row r="2021" customHeight="1" spans="7:18">
      <c r="G2021" s="589"/>
      <c r="H2021" s="589"/>
      <c r="I2021" s="589"/>
      <c r="J2021" s="589"/>
      <c r="K2021" s="589"/>
      <c r="L2021" s="589"/>
      <c r="M2021" s="589"/>
      <c r="O2021" s="589"/>
      <c r="P2021" s="589"/>
      <c r="Q2021" s="589"/>
      <c r="R2021" s="589"/>
    </row>
    <row r="2022" customHeight="1" spans="7:18">
      <c r="G2022" s="589"/>
      <c r="H2022" s="589"/>
      <c r="I2022" s="589"/>
      <c r="J2022" s="589"/>
      <c r="K2022" s="589"/>
      <c r="L2022" s="589"/>
      <c r="M2022" s="589"/>
      <c r="O2022" s="589"/>
      <c r="P2022" s="589"/>
      <c r="Q2022" s="589"/>
      <c r="R2022" s="589"/>
    </row>
    <row r="2023" customHeight="1" spans="7:18">
      <c r="G2023" s="589"/>
      <c r="H2023" s="589"/>
      <c r="I2023" s="589"/>
      <c r="J2023" s="589"/>
      <c r="K2023" s="589"/>
      <c r="L2023" s="589"/>
      <c r="M2023" s="589"/>
      <c r="O2023" s="589"/>
      <c r="P2023" s="589"/>
      <c r="Q2023" s="589"/>
      <c r="R2023" s="589"/>
    </row>
    <row r="2024" customHeight="1" spans="7:18">
      <c r="G2024" s="589"/>
      <c r="H2024" s="589"/>
      <c r="I2024" s="589"/>
      <c r="J2024" s="589"/>
      <c r="K2024" s="589"/>
      <c r="L2024" s="589"/>
      <c r="M2024" s="589"/>
      <c r="O2024" s="589"/>
      <c r="P2024" s="589"/>
      <c r="Q2024" s="589"/>
      <c r="R2024" s="589"/>
    </row>
    <row r="2025" customHeight="1" spans="7:18">
      <c r="G2025" s="589"/>
      <c r="H2025" s="589"/>
      <c r="I2025" s="589"/>
      <c r="J2025" s="589"/>
      <c r="K2025" s="589"/>
      <c r="L2025" s="589"/>
      <c r="M2025" s="589"/>
      <c r="O2025" s="589"/>
      <c r="P2025" s="589"/>
      <c r="Q2025" s="589"/>
      <c r="R2025" s="589"/>
    </row>
    <row r="2026" customHeight="1" spans="7:18">
      <c r="G2026" s="589"/>
      <c r="H2026" s="589"/>
      <c r="I2026" s="589"/>
      <c r="J2026" s="589"/>
      <c r="K2026" s="589"/>
      <c r="L2026" s="589"/>
      <c r="M2026" s="589"/>
      <c r="O2026" s="589"/>
      <c r="P2026" s="589"/>
      <c r="Q2026" s="589"/>
      <c r="R2026" s="589"/>
    </row>
    <row r="2027" customHeight="1" spans="7:18">
      <c r="G2027" s="589"/>
      <c r="H2027" s="589"/>
      <c r="I2027" s="589"/>
      <c r="J2027" s="589"/>
      <c r="K2027" s="589"/>
      <c r="L2027" s="589"/>
      <c r="M2027" s="589"/>
      <c r="O2027" s="589"/>
      <c r="P2027" s="589"/>
      <c r="Q2027" s="589"/>
      <c r="R2027" s="589"/>
    </row>
    <row r="2028" customHeight="1" spans="7:18">
      <c r="G2028" s="589"/>
      <c r="H2028" s="589"/>
      <c r="I2028" s="589"/>
      <c r="J2028" s="589"/>
      <c r="K2028" s="589"/>
      <c r="L2028" s="589"/>
      <c r="M2028" s="589"/>
      <c r="O2028" s="589"/>
      <c r="P2028" s="589"/>
      <c r="Q2028" s="589"/>
      <c r="R2028" s="589"/>
    </row>
    <row r="2029" customHeight="1" spans="7:18">
      <c r="G2029" s="589"/>
      <c r="H2029" s="589"/>
      <c r="I2029" s="589"/>
      <c r="J2029" s="589"/>
      <c r="K2029" s="589"/>
      <c r="L2029" s="589"/>
      <c r="M2029" s="589"/>
      <c r="O2029" s="589"/>
      <c r="P2029" s="589"/>
      <c r="Q2029" s="589"/>
      <c r="R2029" s="589"/>
    </row>
    <row r="2030" customHeight="1" spans="7:18">
      <c r="G2030" s="589"/>
      <c r="H2030" s="589"/>
      <c r="I2030" s="589"/>
      <c r="J2030" s="589"/>
      <c r="K2030" s="589"/>
      <c r="L2030" s="589"/>
      <c r="M2030" s="589"/>
      <c r="O2030" s="589"/>
      <c r="P2030" s="589"/>
      <c r="Q2030" s="589"/>
      <c r="R2030" s="589"/>
    </row>
    <row r="2031" customHeight="1" spans="7:18">
      <c r="G2031" s="589"/>
      <c r="H2031" s="589"/>
      <c r="I2031" s="589"/>
      <c r="J2031" s="589"/>
      <c r="K2031" s="589"/>
      <c r="L2031" s="589"/>
      <c r="M2031" s="589"/>
      <c r="O2031" s="589"/>
      <c r="P2031" s="589"/>
      <c r="Q2031" s="589"/>
      <c r="R2031" s="589"/>
    </row>
    <row r="2032" customHeight="1" spans="7:18">
      <c r="G2032" s="589"/>
      <c r="H2032" s="589"/>
      <c r="I2032" s="589"/>
      <c r="J2032" s="589"/>
      <c r="K2032" s="589"/>
      <c r="L2032" s="589"/>
      <c r="M2032" s="589"/>
      <c r="O2032" s="589"/>
      <c r="P2032" s="589"/>
      <c r="Q2032" s="589"/>
      <c r="R2032" s="589"/>
    </row>
    <row r="2033" customHeight="1" spans="7:18">
      <c r="G2033" s="589"/>
      <c r="H2033" s="589"/>
      <c r="I2033" s="589"/>
      <c r="J2033" s="589"/>
      <c r="K2033" s="589"/>
      <c r="L2033" s="589"/>
      <c r="M2033" s="589"/>
      <c r="O2033" s="589"/>
      <c r="P2033" s="589"/>
      <c r="Q2033" s="589"/>
      <c r="R2033" s="589"/>
    </row>
    <row r="2034" customHeight="1" spans="7:18">
      <c r="G2034" s="589"/>
      <c r="H2034" s="589"/>
      <c r="I2034" s="589"/>
      <c r="J2034" s="589"/>
      <c r="K2034" s="589"/>
      <c r="L2034" s="589"/>
      <c r="M2034" s="589"/>
      <c r="O2034" s="589"/>
      <c r="P2034" s="589"/>
      <c r="Q2034" s="589"/>
      <c r="R2034" s="589"/>
    </row>
    <row r="2035" customHeight="1" spans="7:18">
      <c r="G2035" s="589"/>
      <c r="H2035" s="589"/>
      <c r="I2035" s="589"/>
      <c r="J2035" s="589"/>
      <c r="K2035" s="589"/>
      <c r="L2035" s="589"/>
      <c r="M2035" s="589"/>
      <c r="O2035" s="589"/>
      <c r="P2035" s="589"/>
      <c r="Q2035" s="589"/>
      <c r="R2035" s="589"/>
    </row>
    <row r="2036" customHeight="1" spans="7:18">
      <c r="G2036" s="589"/>
      <c r="H2036" s="589"/>
      <c r="I2036" s="589"/>
      <c r="J2036" s="589"/>
      <c r="K2036" s="589"/>
      <c r="L2036" s="589"/>
      <c r="M2036" s="589"/>
      <c r="O2036" s="589"/>
      <c r="P2036" s="589"/>
      <c r="Q2036" s="589"/>
      <c r="R2036" s="589"/>
    </row>
    <row r="2037" customHeight="1" spans="7:18">
      <c r="G2037" s="589"/>
      <c r="H2037" s="589"/>
      <c r="I2037" s="589"/>
      <c r="J2037" s="589"/>
      <c r="K2037" s="589"/>
      <c r="L2037" s="589"/>
      <c r="M2037" s="589"/>
      <c r="O2037" s="589"/>
      <c r="P2037" s="589"/>
      <c r="Q2037" s="589"/>
      <c r="R2037" s="589"/>
    </row>
    <row r="2038" customHeight="1" spans="7:18">
      <c r="G2038" s="589"/>
      <c r="H2038" s="589"/>
      <c r="I2038" s="589"/>
      <c r="J2038" s="589"/>
      <c r="K2038" s="589"/>
      <c r="L2038" s="589"/>
      <c r="M2038" s="589"/>
      <c r="O2038" s="589"/>
      <c r="P2038" s="589"/>
      <c r="Q2038" s="589"/>
      <c r="R2038" s="589"/>
    </row>
    <row r="2039" customHeight="1" spans="7:18">
      <c r="G2039" s="589"/>
      <c r="H2039" s="589"/>
      <c r="I2039" s="589"/>
      <c r="J2039" s="589"/>
      <c r="K2039" s="589"/>
      <c r="L2039" s="589"/>
      <c r="M2039" s="589"/>
      <c r="O2039" s="589"/>
      <c r="P2039" s="589"/>
      <c r="Q2039" s="589"/>
      <c r="R2039" s="589"/>
    </row>
    <row r="2040" customHeight="1" spans="7:18">
      <c r="G2040" s="589"/>
      <c r="H2040" s="589"/>
      <c r="I2040" s="589"/>
      <c r="J2040" s="589"/>
      <c r="K2040" s="589"/>
      <c r="L2040" s="589"/>
      <c r="M2040" s="589"/>
      <c r="O2040" s="589"/>
      <c r="P2040" s="589"/>
      <c r="Q2040" s="589"/>
      <c r="R2040" s="589"/>
    </row>
    <row r="2041" customHeight="1" spans="7:18">
      <c r="G2041" s="589"/>
      <c r="H2041" s="589"/>
      <c r="I2041" s="589"/>
      <c r="J2041" s="589"/>
      <c r="K2041" s="589"/>
      <c r="L2041" s="589"/>
      <c r="M2041" s="589"/>
      <c r="O2041" s="589"/>
      <c r="P2041" s="589"/>
      <c r="Q2041" s="589"/>
      <c r="R2041" s="589"/>
    </row>
    <row r="2042" customHeight="1" spans="7:18">
      <c r="G2042" s="589"/>
      <c r="H2042" s="589"/>
      <c r="I2042" s="589"/>
      <c r="J2042" s="589"/>
      <c r="K2042" s="589"/>
      <c r="L2042" s="589"/>
      <c r="M2042" s="589"/>
      <c r="O2042" s="589"/>
      <c r="P2042" s="589"/>
      <c r="Q2042" s="589"/>
      <c r="R2042" s="589"/>
    </row>
    <row r="2043" customHeight="1" spans="7:18">
      <c r="G2043" s="589"/>
      <c r="H2043" s="589"/>
      <c r="I2043" s="589"/>
      <c r="J2043" s="589"/>
      <c r="K2043" s="589"/>
      <c r="L2043" s="589"/>
      <c r="M2043" s="589"/>
      <c r="O2043" s="589"/>
      <c r="P2043" s="589"/>
      <c r="Q2043" s="589"/>
      <c r="R2043" s="589"/>
    </row>
    <row r="2044" customHeight="1" spans="7:18">
      <c r="G2044" s="589"/>
      <c r="H2044" s="589"/>
      <c r="I2044" s="589"/>
      <c r="J2044" s="589"/>
      <c r="K2044" s="589"/>
      <c r="L2044" s="589"/>
      <c r="M2044" s="589"/>
      <c r="O2044" s="589"/>
      <c r="P2044" s="589"/>
      <c r="Q2044" s="589"/>
      <c r="R2044" s="589"/>
    </row>
    <row r="2045" customHeight="1" spans="7:18">
      <c r="G2045" s="589"/>
      <c r="H2045" s="589"/>
      <c r="I2045" s="589"/>
      <c r="J2045" s="589"/>
      <c r="K2045" s="589"/>
      <c r="L2045" s="589"/>
      <c r="M2045" s="589"/>
      <c r="O2045" s="589"/>
      <c r="P2045" s="589"/>
      <c r="Q2045" s="589"/>
      <c r="R2045" s="589"/>
    </row>
    <row r="2046" customHeight="1" spans="7:18">
      <c r="G2046" s="589"/>
      <c r="H2046" s="589"/>
      <c r="I2046" s="589"/>
      <c r="J2046" s="589"/>
      <c r="K2046" s="589"/>
      <c r="L2046" s="589"/>
      <c r="M2046" s="589"/>
      <c r="O2046" s="589"/>
      <c r="P2046" s="589"/>
      <c r="Q2046" s="589"/>
      <c r="R2046" s="589"/>
    </row>
    <row r="2047" customHeight="1" spans="7:18">
      <c r="G2047" s="589"/>
      <c r="H2047" s="589"/>
      <c r="I2047" s="589"/>
      <c r="J2047" s="589"/>
      <c r="K2047" s="589"/>
      <c r="L2047" s="589"/>
      <c r="M2047" s="589"/>
      <c r="O2047" s="589"/>
      <c r="P2047" s="589"/>
      <c r="Q2047" s="589"/>
      <c r="R2047" s="589"/>
    </row>
    <row r="2048" customHeight="1" spans="7:18">
      <c r="G2048" s="589"/>
      <c r="H2048" s="589"/>
      <c r="I2048" s="589"/>
      <c r="J2048" s="589"/>
      <c r="K2048" s="589"/>
      <c r="L2048" s="589"/>
      <c r="M2048" s="589"/>
      <c r="O2048" s="589"/>
      <c r="P2048" s="589"/>
      <c r="Q2048" s="589"/>
      <c r="R2048" s="589"/>
    </row>
    <row r="2049" customHeight="1" spans="7:18">
      <c r="G2049" s="589"/>
      <c r="H2049" s="589"/>
      <c r="I2049" s="589"/>
      <c r="J2049" s="589"/>
      <c r="K2049" s="589"/>
      <c r="L2049" s="589"/>
      <c r="M2049" s="589"/>
      <c r="O2049" s="589"/>
      <c r="P2049" s="589"/>
      <c r="Q2049" s="589"/>
      <c r="R2049" s="589"/>
    </row>
    <row r="2050" customHeight="1" spans="7:18">
      <c r="G2050" s="589"/>
      <c r="H2050" s="589"/>
      <c r="I2050" s="589"/>
      <c r="J2050" s="589"/>
      <c r="K2050" s="589"/>
      <c r="L2050" s="589"/>
      <c r="M2050" s="589"/>
      <c r="O2050" s="589"/>
      <c r="P2050" s="589"/>
      <c r="Q2050" s="589"/>
      <c r="R2050" s="589"/>
    </row>
    <row r="2051" customHeight="1" spans="7:18">
      <c r="G2051" s="589"/>
      <c r="H2051" s="589"/>
      <c r="I2051" s="589"/>
      <c r="J2051" s="589"/>
      <c r="K2051" s="589"/>
      <c r="L2051" s="589"/>
      <c r="M2051" s="589"/>
      <c r="O2051" s="589"/>
      <c r="P2051" s="589"/>
      <c r="Q2051" s="589"/>
      <c r="R2051" s="589"/>
    </row>
    <row r="2052" customHeight="1" spans="7:18">
      <c r="G2052" s="589"/>
      <c r="H2052" s="589"/>
      <c r="I2052" s="589"/>
      <c r="J2052" s="589"/>
      <c r="K2052" s="589"/>
      <c r="L2052" s="589"/>
      <c r="M2052" s="589"/>
      <c r="O2052" s="589"/>
      <c r="P2052" s="589"/>
      <c r="Q2052" s="589"/>
      <c r="R2052" s="589"/>
    </row>
    <row r="2053" customHeight="1" spans="7:18">
      <c r="G2053" s="589"/>
      <c r="H2053" s="589"/>
      <c r="I2053" s="589"/>
      <c r="J2053" s="589"/>
      <c r="K2053" s="589"/>
      <c r="L2053" s="589"/>
      <c r="M2053" s="589"/>
      <c r="O2053" s="589"/>
      <c r="P2053" s="589"/>
      <c r="Q2053" s="589"/>
      <c r="R2053" s="589"/>
    </row>
    <row r="2054" customHeight="1" spans="7:18">
      <c r="G2054" s="589"/>
      <c r="H2054" s="589"/>
      <c r="I2054" s="589"/>
      <c r="J2054" s="589"/>
      <c r="K2054" s="589"/>
      <c r="L2054" s="589"/>
      <c r="M2054" s="589"/>
      <c r="O2054" s="589"/>
      <c r="P2054" s="589"/>
      <c r="Q2054" s="589"/>
      <c r="R2054" s="589"/>
    </row>
    <row r="2055" customHeight="1" spans="7:18">
      <c r="G2055" s="589"/>
      <c r="H2055" s="589"/>
      <c r="I2055" s="589"/>
      <c r="J2055" s="589"/>
      <c r="K2055" s="589"/>
      <c r="L2055" s="589"/>
      <c r="M2055" s="589"/>
      <c r="O2055" s="589"/>
      <c r="P2055" s="589"/>
      <c r="Q2055" s="589"/>
      <c r="R2055" s="589"/>
    </row>
    <row r="2056" customHeight="1" spans="7:18">
      <c r="G2056" s="589"/>
      <c r="H2056" s="589"/>
      <c r="I2056" s="589"/>
      <c r="J2056" s="589"/>
      <c r="K2056" s="589"/>
      <c r="L2056" s="589"/>
      <c r="M2056" s="589"/>
      <c r="O2056" s="589"/>
      <c r="P2056" s="589"/>
      <c r="Q2056" s="589"/>
      <c r="R2056" s="589"/>
    </row>
    <row r="2057" customHeight="1" spans="7:18">
      <c r="G2057" s="589"/>
      <c r="H2057" s="589"/>
      <c r="I2057" s="589"/>
      <c r="J2057" s="589"/>
      <c r="K2057" s="589"/>
      <c r="L2057" s="589"/>
      <c r="M2057" s="589"/>
      <c r="O2057" s="589"/>
      <c r="P2057" s="589"/>
      <c r="Q2057" s="589"/>
      <c r="R2057" s="589"/>
    </row>
    <row r="2058" customHeight="1" spans="7:18">
      <c r="G2058" s="589"/>
      <c r="H2058" s="589"/>
      <c r="I2058" s="589"/>
      <c r="J2058" s="589"/>
      <c r="K2058" s="589"/>
      <c r="L2058" s="589"/>
      <c r="M2058" s="589"/>
      <c r="O2058" s="589"/>
      <c r="P2058" s="589"/>
      <c r="Q2058" s="589"/>
      <c r="R2058" s="589"/>
    </row>
    <row r="2059" customHeight="1" spans="7:18">
      <c r="G2059" s="589"/>
      <c r="H2059" s="589"/>
      <c r="I2059" s="589"/>
      <c r="J2059" s="589"/>
      <c r="K2059" s="589"/>
      <c r="L2059" s="589"/>
      <c r="M2059" s="589"/>
      <c r="O2059" s="589"/>
      <c r="P2059" s="589"/>
      <c r="Q2059" s="589"/>
      <c r="R2059" s="589"/>
    </row>
    <row r="2060" customHeight="1" spans="7:18">
      <c r="G2060" s="589"/>
      <c r="H2060" s="589"/>
      <c r="I2060" s="589"/>
      <c r="J2060" s="589"/>
      <c r="K2060" s="589"/>
      <c r="L2060" s="589"/>
      <c r="M2060" s="589"/>
      <c r="O2060" s="589"/>
      <c r="P2060" s="589"/>
      <c r="Q2060" s="589"/>
      <c r="R2060" s="589"/>
    </row>
    <row r="2061" customHeight="1" spans="7:18">
      <c r="G2061" s="589"/>
      <c r="H2061" s="589"/>
      <c r="I2061" s="589"/>
      <c r="J2061" s="589"/>
      <c r="K2061" s="589"/>
      <c r="L2061" s="589"/>
      <c r="M2061" s="589"/>
      <c r="O2061" s="589"/>
      <c r="P2061" s="589"/>
      <c r="Q2061" s="589"/>
      <c r="R2061" s="589"/>
    </row>
    <row r="2062" customHeight="1" spans="7:18">
      <c r="G2062" s="589"/>
      <c r="H2062" s="589"/>
      <c r="I2062" s="589"/>
      <c r="J2062" s="589"/>
      <c r="K2062" s="589"/>
      <c r="L2062" s="589"/>
      <c r="M2062" s="589"/>
      <c r="O2062" s="589"/>
      <c r="P2062" s="589"/>
      <c r="Q2062" s="589"/>
      <c r="R2062" s="589"/>
    </row>
    <row r="2063" customHeight="1" spans="7:18">
      <c r="G2063" s="589"/>
      <c r="H2063" s="589"/>
      <c r="I2063" s="589"/>
      <c r="J2063" s="589"/>
      <c r="K2063" s="589"/>
      <c r="L2063" s="589"/>
      <c r="M2063" s="589"/>
      <c r="O2063" s="589"/>
      <c r="P2063" s="589"/>
      <c r="Q2063" s="589"/>
      <c r="R2063" s="589"/>
    </row>
    <row r="2064" customHeight="1" spans="7:18">
      <c r="G2064" s="589"/>
      <c r="H2064" s="589"/>
      <c r="I2064" s="589"/>
      <c r="J2064" s="589"/>
      <c r="K2064" s="589"/>
      <c r="L2064" s="589"/>
      <c r="M2064" s="589"/>
      <c r="O2064" s="589"/>
      <c r="P2064" s="589"/>
      <c r="Q2064" s="589"/>
      <c r="R2064" s="589"/>
    </row>
    <row r="2065" customHeight="1" spans="7:18">
      <c r="G2065" s="589"/>
      <c r="H2065" s="589"/>
      <c r="I2065" s="589"/>
      <c r="J2065" s="589"/>
      <c r="K2065" s="589"/>
      <c r="L2065" s="589"/>
      <c r="M2065" s="589"/>
      <c r="O2065" s="589"/>
      <c r="P2065" s="589"/>
      <c r="Q2065" s="589"/>
      <c r="R2065" s="589"/>
    </row>
    <row r="2066" customHeight="1" spans="7:18">
      <c r="G2066" s="589"/>
      <c r="H2066" s="589"/>
      <c r="I2066" s="589"/>
      <c r="J2066" s="589"/>
      <c r="K2066" s="589"/>
      <c r="L2066" s="589"/>
      <c r="M2066" s="589"/>
      <c r="O2066" s="589"/>
      <c r="P2066" s="589"/>
      <c r="Q2066" s="589"/>
      <c r="R2066" s="589"/>
    </row>
    <row r="2067" customHeight="1" spans="7:18">
      <c r="G2067" s="589"/>
      <c r="H2067" s="589"/>
      <c r="I2067" s="589"/>
      <c r="J2067" s="589"/>
      <c r="K2067" s="589"/>
      <c r="L2067" s="589"/>
      <c r="M2067" s="589"/>
      <c r="O2067" s="589"/>
      <c r="P2067" s="589"/>
      <c r="Q2067" s="589"/>
      <c r="R2067" s="589"/>
    </row>
    <row r="2068" customHeight="1" spans="7:18">
      <c r="G2068" s="589"/>
      <c r="H2068" s="589"/>
      <c r="I2068" s="589"/>
      <c r="J2068" s="589"/>
      <c r="K2068" s="589"/>
      <c r="L2068" s="589"/>
      <c r="M2068" s="589"/>
      <c r="O2068" s="589"/>
      <c r="P2068" s="589"/>
      <c r="Q2068" s="589"/>
      <c r="R2068" s="589"/>
    </row>
    <row r="2069" customHeight="1" spans="7:18">
      <c r="G2069" s="589"/>
      <c r="H2069" s="589"/>
      <c r="I2069" s="589"/>
      <c r="J2069" s="589"/>
      <c r="K2069" s="589"/>
      <c r="L2069" s="589"/>
      <c r="M2069" s="589"/>
      <c r="O2069" s="589"/>
      <c r="P2069" s="589"/>
      <c r="Q2069" s="589"/>
      <c r="R2069" s="589"/>
    </row>
    <row r="2070" customHeight="1" spans="7:18">
      <c r="G2070" s="589"/>
      <c r="H2070" s="589"/>
      <c r="I2070" s="589"/>
      <c r="J2070" s="589"/>
      <c r="K2070" s="589"/>
      <c r="L2070" s="589"/>
      <c r="M2070" s="589"/>
      <c r="O2070" s="589"/>
      <c r="P2070" s="589"/>
      <c r="Q2070" s="589"/>
      <c r="R2070" s="589"/>
    </row>
    <row r="2071" customHeight="1" spans="7:18">
      <c r="G2071" s="589"/>
      <c r="H2071" s="589"/>
      <c r="I2071" s="589"/>
      <c r="J2071" s="589"/>
      <c r="K2071" s="589"/>
      <c r="L2071" s="589"/>
      <c r="M2071" s="589"/>
      <c r="O2071" s="589"/>
      <c r="P2071" s="589"/>
      <c r="Q2071" s="589"/>
      <c r="R2071" s="589"/>
    </row>
    <row r="2072" customHeight="1" spans="7:18">
      <c r="G2072" s="589"/>
      <c r="H2072" s="589"/>
      <c r="I2072" s="589"/>
      <c r="J2072" s="589"/>
      <c r="K2072" s="589"/>
      <c r="L2072" s="589"/>
      <c r="M2072" s="589"/>
      <c r="O2072" s="589"/>
      <c r="P2072" s="589"/>
      <c r="Q2072" s="589"/>
      <c r="R2072" s="589"/>
    </row>
    <row r="2073" customHeight="1" spans="7:18">
      <c r="G2073" s="589"/>
      <c r="H2073" s="589"/>
      <c r="I2073" s="589"/>
      <c r="J2073" s="589"/>
      <c r="K2073" s="589"/>
      <c r="L2073" s="589"/>
      <c r="M2073" s="589"/>
      <c r="O2073" s="589"/>
      <c r="P2073" s="589"/>
      <c r="Q2073" s="589"/>
      <c r="R2073" s="589"/>
    </row>
    <row r="2074" customHeight="1" spans="7:18">
      <c r="G2074" s="589"/>
      <c r="H2074" s="589"/>
      <c r="I2074" s="589"/>
      <c r="J2074" s="589"/>
      <c r="K2074" s="589"/>
      <c r="L2074" s="589"/>
      <c r="M2074" s="589"/>
      <c r="O2074" s="589"/>
      <c r="P2074" s="589"/>
      <c r="Q2074" s="589"/>
      <c r="R2074" s="589"/>
    </row>
    <row r="2075" customHeight="1" spans="7:18">
      <c r="G2075" s="589"/>
      <c r="H2075" s="589"/>
      <c r="I2075" s="589"/>
      <c r="J2075" s="589"/>
      <c r="K2075" s="589"/>
      <c r="L2075" s="589"/>
      <c r="M2075" s="589"/>
      <c r="O2075" s="589"/>
      <c r="P2075" s="589"/>
      <c r="Q2075" s="589"/>
      <c r="R2075" s="589"/>
    </row>
    <row r="2076" customHeight="1" spans="7:18">
      <c r="G2076" s="589"/>
      <c r="H2076" s="589"/>
      <c r="I2076" s="589"/>
      <c r="J2076" s="589"/>
      <c r="K2076" s="589"/>
      <c r="L2076" s="589"/>
      <c r="M2076" s="589"/>
      <c r="O2076" s="589"/>
      <c r="P2076" s="589"/>
      <c r="Q2076" s="589"/>
      <c r="R2076" s="589"/>
    </row>
    <row r="2077" customHeight="1" spans="7:18">
      <c r="G2077" s="589"/>
      <c r="H2077" s="589"/>
      <c r="I2077" s="589"/>
      <c r="J2077" s="589"/>
      <c r="K2077" s="589"/>
      <c r="L2077" s="589"/>
      <c r="M2077" s="589"/>
      <c r="O2077" s="589"/>
      <c r="P2077" s="589"/>
      <c r="Q2077" s="589"/>
      <c r="R2077" s="589"/>
    </row>
    <row r="2078" customHeight="1" spans="7:18">
      <c r="G2078" s="589"/>
      <c r="H2078" s="589"/>
      <c r="I2078" s="589"/>
      <c r="J2078" s="589"/>
      <c r="K2078" s="589"/>
      <c r="L2078" s="589"/>
      <c r="M2078" s="589"/>
      <c r="O2078" s="589"/>
      <c r="P2078" s="589"/>
      <c r="Q2078" s="589"/>
      <c r="R2078" s="589"/>
    </row>
    <row r="2079" customHeight="1" spans="7:18">
      <c r="G2079" s="589"/>
      <c r="H2079" s="589"/>
      <c r="I2079" s="589"/>
      <c r="J2079" s="589"/>
      <c r="K2079" s="589"/>
      <c r="L2079" s="589"/>
      <c r="M2079" s="589"/>
      <c r="O2079" s="589"/>
      <c r="P2079" s="589"/>
      <c r="Q2079" s="589"/>
      <c r="R2079" s="589"/>
    </row>
    <row r="2080" customHeight="1" spans="7:18">
      <c r="G2080" s="589"/>
      <c r="H2080" s="589"/>
      <c r="I2080" s="589"/>
      <c r="J2080" s="589"/>
      <c r="K2080" s="589"/>
      <c r="L2080" s="589"/>
      <c r="M2080" s="589"/>
      <c r="O2080" s="589"/>
      <c r="P2080" s="589"/>
      <c r="Q2080" s="589"/>
      <c r="R2080" s="589"/>
    </row>
    <row r="2081" customHeight="1" spans="7:18">
      <c r="G2081" s="589"/>
      <c r="H2081" s="589"/>
      <c r="I2081" s="589"/>
      <c r="J2081" s="589"/>
      <c r="K2081" s="589"/>
      <c r="L2081" s="589"/>
      <c r="M2081" s="589"/>
      <c r="O2081" s="589"/>
      <c r="P2081" s="589"/>
      <c r="Q2081" s="589"/>
      <c r="R2081" s="589"/>
    </row>
    <row r="2082" customHeight="1" spans="7:18">
      <c r="G2082" s="589"/>
      <c r="H2082" s="589"/>
      <c r="I2082" s="589"/>
      <c r="J2082" s="589"/>
      <c r="K2082" s="589"/>
      <c r="L2082" s="589"/>
      <c r="M2082" s="589"/>
      <c r="O2082" s="589"/>
      <c r="P2082" s="589"/>
      <c r="Q2082" s="589"/>
      <c r="R2082" s="589"/>
    </row>
    <row r="2083" customHeight="1" spans="7:18">
      <c r="G2083" s="589"/>
      <c r="H2083" s="589"/>
      <c r="I2083" s="589"/>
      <c r="J2083" s="589"/>
      <c r="K2083" s="589"/>
      <c r="L2083" s="589"/>
      <c r="M2083" s="589"/>
      <c r="O2083" s="589"/>
      <c r="P2083" s="589"/>
      <c r="Q2083" s="589"/>
      <c r="R2083" s="589"/>
    </row>
    <row r="2084" customHeight="1" spans="7:18">
      <c r="G2084" s="589"/>
      <c r="H2084" s="589"/>
      <c r="I2084" s="589"/>
      <c r="J2084" s="589"/>
      <c r="K2084" s="589"/>
      <c r="L2084" s="589"/>
      <c r="M2084" s="589"/>
      <c r="O2084" s="589"/>
      <c r="P2084" s="589"/>
      <c r="Q2084" s="589"/>
      <c r="R2084" s="589"/>
    </row>
    <row r="2085" customHeight="1" spans="7:18">
      <c r="G2085" s="589"/>
      <c r="H2085" s="589"/>
      <c r="I2085" s="589"/>
      <c r="J2085" s="589"/>
      <c r="K2085" s="589"/>
      <c r="L2085" s="589"/>
      <c r="M2085" s="589"/>
      <c r="O2085" s="589"/>
      <c r="P2085" s="589"/>
      <c r="Q2085" s="589"/>
      <c r="R2085" s="589"/>
    </row>
    <row r="2086" customHeight="1" spans="7:18">
      <c r="G2086" s="589"/>
      <c r="H2086" s="589"/>
      <c r="I2086" s="589"/>
      <c r="J2086" s="589"/>
      <c r="K2086" s="589"/>
      <c r="L2086" s="589"/>
      <c r="M2086" s="589"/>
      <c r="O2086" s="589"/>
      <c r="P2086" s="589"/>
      <c r="Q2086" s="589"/>
      <c r="R2086" s="589"/>
    </row>
    <row r="2087" customHeight="1" spans="7:18">
      <c r="G2087" s="589"/>
      <c r="H2087" s="589"/>
      <c r="I2087" s="589"/>
      <c r="J2087" s="589"/>
      <c r="K2087" s="589"/>
      <c r="L2087" s="589"/>
      <c r="M2087" s="589"/>
      <c r="O2087" s="589"/>
      <c r="P2087" s="589"/>
      <c r="Q2087" s="589"/>
      <c r="R2087" s="589"/>
    </row>
    <row r="2088" customHeight="1" spans="7:18">
      <c r="G2088" s="589"/>
      <c r="H2088" s="589"/>
      <c r="I2088" s="589"/>
      <c r="J2088" s="589"/>
      <c r="K2088" s="589"/>
      <c r="L2088" s="589"/>
      <c r="M2088" s="589"/>
      <c r="O2088" s="589"/>
      <c r="P2088" s="589"/>
      <c r="Q2088" s="589"/>
      <c r="R2088" s="589"/>
    </row>
    <row r="2089" customHeight="1" spans="7:18">
      <c r="G2089" s="589"/>
      <c r="H2089" s="589"/>
      <c r="I2089" s="589"/>
      <c r="J2089" s="589"/>
      <c r="K2089" s="589"/>
      <c r="L2089" s="589"/>
      <c r="M2089" s="589"/>
      <c r="O2089" s="589"/>
      <c r="P2089" s="589"/>
      <c r="Q2089" s="589"/>
      <c r="R2089" s="589"/>
    </row>
    <row r="2090" customHeight="1" spans="7:18">
      <c r="G2090" s="589"/>
      <c r="H2090" s="589"/>
      <c r="I2090" s="589"/>
      <c r="J2090" s="589"/>
      <c r="K2090" s="589"/>
      <c r="L2090" s="589"/>
      <c r="M2090" s="589"/>
      <c r="O2090" s="589"/>
      <c r="P2090" s="589"/>
      <c r="Q2090" s="589"/>
      <c r="R2090" s="589"/>
    </row>
    <row r="2091" customHeight="1" spans="7:18">
      <c r="G2091" s="589"/>
      <c r="H2091" s="589"/>
      <c r="I2091" s="589"/>
      <c r="J2091" s="589"/>
      <c r="K2091" s="589"/>
      <c r="L2091" s="589"/>
      <c r="M2091" s="589"/>
      <c r="O2091" s="589"/>
      <c r="P2091" s="589"/>
      <c r="Q2091" s="589"/>
      <c r="R2091" s="589"/>
    </row>
    <row r="2092" customHeight="1" spans="7:18">
      <c r="G2092" s="589"/>
      <c r="H2092" s="589"/>
      <c r="I2092" s="589"/>
      <c r="J2092" s="589"/>
      <c r="K2092" s="589"/>
      <c r="L2092" s="589"/>
      <c r="M2092" s="589"/>
      <c r="O2092" s="589"/>
      <c r="P2092" s="589"/>
      <c r="Q2092" s="589"/>
      <c r="R2092" s="589"/>
    </row>
    <row r="2093" customHeight="1" spans="7:18">
      <c r="G2093" s="589"/>
      <c r="H2093" s="589"/>
      <c r="I2093" s="589"/>
      <c r="J2093" s="589"/>
      <c r="K2093" s="589"/>
      <c r="L2093" s="589"/>
      <c r="M2093" s="589"/>
      <c r="O2093" s="589"/>
      <c r="P2093" s="589"/>
      <c r="Q2093" s="589"/>
      <c r="R2093" s="589"/>
    </row>
    <row r="2094" customHeight="1" spans="7:18">
      <c r="G2094" s="589"/>
      <c r="H2094" s="589"/>
      <c r="I2094" s="589"/>
      <c r="J2094" s="589"/>
      <c r="K2094" s="589"/>
      <c r="L2094" s="589"/>
      <c r="M2094" s="589"/>
      <c r="O2094" s="589"/>
      <c r="P2094" s="589"/>
      <c r="Q2094" s="589"/>
      <c r="R2094" s="589"/>
    </row>
    <row r="2095" customHeight="1" spans="7:18">
      <c r="G2095" s="589"/>
      <c r="H2095" s="589"/>
      <c r="I2095" s="589"/>
      <c r="J2095" s="589"/>
      <c r="K2095" s="589"/>
      <c r="L2095" s="589"/>
      <c r="M2095" s="589"/>
      <c r="O2095" s="589"/>
      <c r="P2095" s="589"/>
      <c r="Q2095" s="589"/>
      <c r="R2095" s="589"/>
    </row>
    <row r="2096" customHeight="1" spans="7:18">
      <c r="G2096" s="589"/>
      <c r="H2096" s="589"/>
      <c r="I2096" s="589"/>
      <c r="J2096" s="589"/>
      <c r="K2096" s="589"/>
      <c r="L2096" s="589"/>
      <c r="M2096" s="589"/>
      <c r="O2096" s="589"/>
      <c r="P2096" s="589"/>
      <c r="Q2096" s="589"/>
      <c r="R2096" s="589"/>
    </row>
    <row r="2097" customHeight="1" spans="7:18">
      <c r="G2097" s="589"/>
      <c r="H2097" s="589"/>
      <c r="I2097" s="589"/>
      <c r="J2097" s="589"/>
      <c r="K2097" s="589"/>
      <c r="L2097" s="589"/>
      <c r="M2097" s="589"/>
      <c r="O2097" s="589"/>
      <c r="P2097" s="589"/>
      <c r="Q2097" s="589"/>
      <c r="R2097" s="589"/>
    </row>
    <row r="2098" customHeight="1" spans="7:18">
      <c r="G2098" s="589"/>
      <c r="H2098" s="589"/>
      <c r="I2098" s="589"/>
      <c r="J2098" s="589"/>
      <c r="K2098" s="589"/>
      <c r="L2098" s="589"/>
      <c r="M2098" s="589"/>
      <c r="O2098" s="589"/>
      <c r="P2098" s="589"/>
      <c r="Q2098" s="589"/>
      <c r="R2098" s="589"/>
    </row>
    <row r="2099" customHeight="1" spans="7:18">
      <c r="G2099" s="589"/>
      <c r="H2099" s="589"/>
      <c r="I2099" s="589"/>
      <c r="J2099" s="589"/>
      <c r="K2099" s="589"/>
      <c r="L2099" s="589"/>
      <c r="M2099" s="589"/>
      <c r="O2099" s="589"/>
      <c r="P2099" s="589"/>
      <c r="Q2099" s="589"/>
      <c r="R2099" s="589"/>
    </row>
    <row r="2100" customHeight="1" spans="7:18">
      <c r="G2100" s="589"/>
      <c r="H2100" s="589"/>
      <c r="I2100" s="589"/>
      <c r="J2100" s="589"/>
      <c r="K2100" s="589"/>
      <c r="L2100" s="589"/>
      <c r="M2100" s="589"/>
      <c r="O2100" s="589"/>
      <c r="P2100" s="589"/>
      <c r="Q2100" s="589"/>
      <c r="R2100" s="589"/>
    </row>
    <row r="2101" customHeight="1" spans="7:18">
      <c r="G2101" s="589"/>
      <c r="H2101" s="589"/>
      <c r="I2101" s="589"/>
      <c r="J2101" s="589"/>
      <c r="K2101" s="589"/>
      <c r="L2101" s="589"/>
      <c r="M2101" s="589"/>
      <c r="O2101" s="589"/>
      <c r="P2101" s="589"/>
      <c r="Q2101" s="589"/>
      <c r="R2101" s="589"/>
    </row>
    <row r="2102" customHeight="1" spans="7:18">
      <c r="G2102" s="589"/>
      <c r="H2102" s="589"/>
      <c r="I2102" s="589"/>
      <c r="J2102" s="589"/>
      <c r="K2102" s="589"/>
      <c r="L2102" s="589"/>
      <c r="M2102" s="589"/>
      <c r="O2102" s="589"/>
      <c r="P2102" s="589"/>
      <c r="Q2102" s="589"/>
      <c r="R2102" s="589"/>
    </row>
    <row r="2103" customHeight="1" spans="7:18">
      <c r="G2103" s="589"/>
      <c r="H2103" s="589"/>
      <c r="I2103" s="589"/>
      <c r="J2103" s="589"/>
      <c r="K2103" s="589"/>
      <c r="L2103" s="589"/>
      <c r="M2103" s="589"/>
      <c r="O2103" s="589"/>
      <c r="P2103" s="589"/>
      <c r="Q2103" s="589"/>
      <c r="R2103" s="589"/>
    </row>
    <row r="2104" customHeight="1" spans="7:18">
      <c r="G2104" s="589"/>
      <c r="H2104" s="589"/>
      <c r="I2104" s="589"/>
      <c r="J2104" s="589"/>
      <c r="K2104" s="589"/>
      <c r="L2104" s="589"/>
      <c r="M2104" s="589"/>
      <c r="O2104" s="589"/>
      <c r="P2104" s="589"/>
      <c r="Q2104" s="589"/>
      <c r="R2104" s="589"/>
    </row>
    <row r="2105" customHeight="1" spans="7:18">
      <c r="G2105" s="589"/>
      <c r="H2105" s="589"/>
      <c r="I2105" s="589"/>
      <c r="J2105" s="589"/>
      <c r="K2105" s="589"/>
      <c r="L2105" s="589"/>
      <c r="M2105" s="589"/>
      <c r="O2105" s="589"/>
      <c r="P2105" s="589"/>
      <c r="Q2105" s="589"/>
      <c r="R2105" s="589"/>
    </row>
    <row r="2106" customHeight="1" spans="7:18">
      <c r="G2106" s="589"/>
      <c r="H2106" s="589"/>
      <c r="I2106" s="589"/>
      <c r="J2106" s="589"/>
      <c r="K2106" s="589"/>
      <c r="L2106" s="589"/>
      <c r="M2106" s="589"/>
      <c r="O2106" s="589"/>
      <c r="P2106" s="589"/>
      <c r="Q2106" s="589"/>
      <c r="R2106" s="589"/>
    </row>
    <row r="2107" customHeight="1" spans="7:18">
      <c r="G2107" s="589"/>
      <c r="H2107" s="589"/>
      <c r="I2107" s="589"/>
      <c r="J2107" s="589"/>
      <c r="K2107" s="589"/>
      <c r="L2107" s="589"/>
      <c r="M2107" s="589"/>
      <c r="O2107" s="589"/>
      <c r="P2107" s="589"/>
      <c r="Q2107" s="589"/>
      <c r="R2107" s="589"/>
    </row>
    <row r="2108" customHeight="1" spans="7:18">
      <c r="G2108" s="589"/>
      <c r="H2108" s="589"/>
      <c r="I2108" s="589"/>
      <c r="J2108" s="589"/>
      <c r="K2108" s="589"/>
      <c r="L2108" s="589"/>
      <c r="M2108" s="589"/>
      <c r="O2108" s="589"/>
      <c r="P2108" s="589"/>
      <c r="Q2108" s="589"/>
      <c r="R2108" s="589"/>
    </row>
    <row r="2109" customHeight="1" spans="7:18">
      <c r="G2109" s="589"/>
      <c r="H2109" s="589"/>
      <c r="I2109" s="589"/>
      <c r="J2109" s="589"/>
      <c r="K2109" s="589"/>
      <c r="L2109" s="589"/>
      <c r="M2109" s="589"/>
      <c r="O2109" s="589"/>
      <c r="P2109" s="589"/>
      <c r="Q2109" s="589"/>
      <c r="R2109" s="589"/>
    </row>
    <row r="2110" customHeight="1" spans="7:18">
      <c r="G2110" s="589"/>
      <c r="H2110" s="589"/>
      <c r="I2110" s="589"/>
      <c r="J2110" s="589"/>
      <c r="K2110" s="589"/>
      <c r="L2110" s="589"/>
      <c r="M2110" s="589"/>
      <c r="O2110" s="589"/>
      <c r="P2110" s="589"/>
      <c r="Q2110" s="589"/>
      <c r="R2110" s="589"/>
    </row>
    <row r="2111" customHeight="1" spans="7:18">
      <c r="G2111" s="589"/>
      <c r="H2111" s="589"/>
      <c r="I2111" s="589"/>
      <c r="J2111" s="589"/>
      <c r="K2111" s="589"/>
      <c r="L2111" s="589"/>
      <c r="M2111" s="589"/>
      <c r="O2111" s="589"/>
      <c r="P2111" s="589"/>
      <c r="Q2111" s="589"/>
      <c r="R2111" s="589"/>
    </row>
    <row r="2112" customHeight="1" spans="7:18">
      <c r="G2112" s="589"/>
      <c r="H2112" s="589"/>
      <c r="I2112" s="589"/>
      <c r="J2112" s="589"/>
      <c r="K2112" s="589"/>
      <c r="L2112" s="589"/>
      <c r="M2112" s="589"/>
      <c r="O2112" s="589"/>
      <c r="P2112" s="589"/>
      <c r="Q2112" s="589"/>
      <c r="R2112" s="589"/>
    </row>
    <row r="2113" customHeight="1" spans="7:18">
      <c r="G2113" s="589"/>
      <c r="H2113" s="589"/>
      <c r="I2113" s="589"/>
      <c r="J2113" s="589"/>
      <c r="K2113" s="589"/>
      <c r="L2113" s="589"/>
      <c r="M2113" s="589"/>
      <c r="O2113" s="589"/>
      <c r="P2113" s="589"/>
      <c r="Q2113" s="589"/>
      <c r="R2113" s="589"/>
    </row>
    <row r="2114" customHeight="1" spans="7:18">
      <c r="G2114" s="589"/>
      <c r="H2114" s="589"/>
      <c r="I2114" s="589"/>
      <c r="J2114" s="589"/>
      <c r="K2114" s="589"/>
      <c r="L2114" s="589"/>
      <c r="M2114" s="589"/>
      <c r="O2114" s="589"/>
      <c r="P2114" s="589"/>
      <c r="Q2114" s="589"/>
      <c r="R2114" s="589"/>
    </row>
    <row r="2115" customHeight="1" spans="7:18">
      <c r="G2115" s="589"/>
      <c r="H2115" s="589"/>
      <c r="I2115" s="589"/>
      <c r="J2115" s="589"/>
      <c r="K2115" s="589"/>
      <c r="L2115" s="589"/>
      <c r="M2115" s="589"/>
      <c r="O2115" s="589"/>
      <c r="P2115" s="589"/>
      <c r="Q2115" s="589"/>
      <c r="R2115" s="589"/>
    </row>
    <row r="2116" customHeight="1" spans="7:18">
      <c r="G2116" s="589"/>
      <c r="H2116" s="589"/>
      <c r="I2116" s="589"/>
      <c r="J2116" s="589"/>
      <c r="K2116" s="589"/>
      <c r="L2116" s="589"/>
      <c r="M2116" s="589"/>
      <c r="O2116" s="589"/>
      <c r="P2116" s="589"/>
      <c r="Q2116" s="589"/>
      <c r="R2116" s="589"/>
    </row>
    <row r="2117" customHeight="1" spans="7:18">
      <c r="G2117" s="589"/>
      <c r="H2117" s="589"/>
      <c r="I2117" s="589"/>
      <c r="J2117" s="589"/>
      <c r="K2117" s="589"/>
      <c r="L2117" s="589"/>
      <c r="M2117" s="589"/>
      <c r="O2117" s="589"/>
      <c r="P2117" s="589"/>
      <c r="Q2117" s="589"/>
      <c r="R2117" s="589"/>
    </row>
    <row r="2118" customHeight="1" spans="7:18">
      <c r="G2118" s="589"/>
      <c r="H2118" s="589"/>
      <c r="I2118" s="589"/>
      <c r="J2118" s="589"/>
      <c r="K2118" s="589"/>
      <c r="L2118" s="589"/>
      <c r="M2118" s="589"/>
      <c r="O2118" s="589"/>
      <c r="P2118" s="589"/>
      <c r="Q2118" s="589"/>
      <c r="R2118" s="589"/>
    </row>
    <row r="2119" customHeight="1" spans="7:18">
      <c r="G2119" s="589"/>
      <c r="H2119" s="589"/>
      <c r="I2119" s="589"/>
      <c r="J2119" s="589"/>
      <c r="K2119" s="589"/>
      <c r="L2119" s="589"/>
      <c r="M2119" s="589"/>
      <c r="O2119" s="589"/>
      <c r="P2119" s="589"/>
      <c r="Q2119" s="589"/>
      <c r="R2119" s="589"/>
    </row>
    <row r="2120" customHeight="1" spans="7:18">
      <c r="G2120" s="589"/>
      <c r="H2120" s="589"/>
      <c r="I2120" s="589"/>
      <c r="J2120" s="589"/>
      <c r="K2120" s="589"/>
      <c r="L2120" s="589"/>
      <c r="M2120" s="589"/>
      <c r="O2120" s="589"/>
      <c r="P2120" s="589"/>
      <c r="Q2120" s="589"/>
      <c r="R2120" s="589"/>
    </row>
    <row r="2121" customHeight="1" spans="7:18">
      <c r="G2121" s="589"/>
      <c r="H2121" s="589"/>
      <c r="I2121" s="589"/>
      <c r="J2121" s="589"/>
      <c r="K2121" s="589"/>
      <c r="L2121" s="589"/>
      <c r="M2121" s="589"/>
      <c r="O2121" s="589"/>
      <c r="P2121" s="589"/>
      <c r="Q2121" s="589"/>
      <c r="R2121" s="589"/>
    </row>
    <row r="2122" customHeight="1" spans="7:18">
      <c r="G2122" s="589"/>
      <c r="H2122" s="589"/>
      <c r="I2122" s="589"/>
      <c r="J2122" s="589"/>
      <c r="K2122" s="589"/>
      <c r="L2122" s="589"/>
      <c r="M2122" s="589"/>
      <c r="O2122" s="589"/>
      <c r="P2122" s="589"/>
      <c r="Q2122" s="589"/>
      <c r="R2122" s="589"/>
    </row>
    <row r="2123" customHeight="1" spans="7:18">
      <c r="G2123" s="589"/>
      <c r="H2123" s="589"/>
      <c r="I2123" s="589"/>
      <c r="J2123" s="589"/>
      <c r="K2123" s="589"/>
      <c r="L2123" s="589"/>
      <c r="M2123" s="589"/>
      <c r="O2123" s="589"/>
      <c r="P2123" s="589"/>
      <c r="Q2123" s="589"/>
      <c r="R2123" s="589"/>
    </row>
    <row r="2124" customHeight="1" spans="7:18">
      <c r="G2124" s="589"/>
      <c r="H2124" s="589"/>
      <c r="I2124" s="589"/>
      <c r="J2124" s="589"/>
      <c r="K2124" s="589"/>
      <c r="L2124" s="589"/>
      <c r="M2124" s="589"/>
      <c r="O2124" s="589"/>
      <c r="P2124" s="589"/>
      <c r="Q2124" s="589"/>
      <c r="R2124" s="589"/>
    </row>
    <row r="2125" customHeight="1" spans="7:18">
      <c r="G2125" s="589"/>
      <c r="H2125" s="589"/>
      <c r="I2125" s="589"/>
      <c r="J2125" s="589"/>
      <c r="K2125" s="589"/>
      <c r="L2125" s="589"/>
      <c r="M2125" s="589"/>
      <c r="O2125" s="589"/>
      <c r="P2125" s="589"/>
      <c r="Q2125" s="589"/>
      <c r="R2125" s="589"/>
    </row>
    <row r="2126" customHeight="1" spans="7:18">
      <c r="G2126" s="589"/>
      <c r="H2126" s="589"/>
      <c r="I2126" s="589"/>
      <c r="J2126" s="589"/>
      <c r="K2126" s="589"/>
      <c r="L2126" s="589"/>
      <c r="M2126" s="589"/>
      <c r="O2126" s="589"/>
      <c r="P2126" s="589"/>
      <c r="Q2126" s="589"/>
      <c r="R2126" s="589"/>
    </row>
    <row r="2127" customHeight="1" spans="7:18">
      <c r="G2127" s="589"/>
      <c r="H2127" s="589"/>
      <c r="I2127" s="589"/>
      <c r="J2127" s="589"/>
      <c r="K2127" s="589"/>
      <c r="L2127" s="589"/>
      <c r="M2127" s="589"/>
      <c r="O2127" s="589"/>
      <c r="P2127" s="589"/>
      <c r="Q2127" s="589"/>
      <c r="R2127" s="589"/>
    </row>
    <row r="2128" customHeight="1" spans="7:18">
      <c r="G2128" s="589"/>
      <c r="H2128" s="589"/>
      <c r="I2128" s="589"/>
      <c r="J2128" s="589"/>
      <c r="K2128" s="589"/>
      <c r="L2128" s="589"/>
      <c r="M2128" s="589"/>
      <c r="O2128" s="589"/>
      <c r="P2128" s="589"/>
      <c r="Q2128" s="589"/>
      <c r="R2128" s="589"/>
    </row>
    <row r="2129" customHeight="1" spans="7:18">
      <c r="G2129" s="589"/>
      <c r="H2129" s="589"/>
      <c r="I2129" s="589"/>
      <c r="J2129" s="589"/>
      <c r="K2129" s="589"/>
      <c r="L2129" s="589"/>
      <c r="M2129" s="589"/>
      <c r="O2129" s="589"/>
      <c r="P2129" s="589"/>
      <c r="Q2129" s="589"/>
      <c r="R2129" s="589"/>
    </row>
    <row r="2130" customHeight="1" spans="7:18">
      <c r="G2130" s="589"/>
      <c r="H2130" s="589"/>
      <c r="I2130" s="589"/>
      <c r="J2130" s="589"/>
      <c r="K2130" s="589"/>
      <c r="L2130" s="589"/>
      <c r="M2130" s="589"/>
      <c r="O2130" s="589"/>
      <c r="P2130" s="589"/>
      <c r="Q2130" s="589"/>
      <c r="R2130" s="589"/>
    </row>
    <row r="2131" customHeight="1" spans="7:18">
      <c r="G2131" s="589"/>
      <c r="H2131" s="589"/>
      <c r="I2131" s="589"/>
      <c r="J2131" s="589"/>
      <c r="K2131" s="589"/>
      <c r="L2131" s="589"/>
      <c r="M2131" s="589"/>
      <c r="O2131" s="589"/>
      <c r="P2131" s="589"/>
      <c r="Q2131" s="589"/>
      <c r="R2131" s="589"/>
    </row>
    <row r="2132" customHeight="1" spans="7:18">
      <c r="G2132" s="589"/>
      <c r="H2132" s="589"/>
      <c r="I2132" s="589"/>
      <c r="J2132" s="589"/>
      <c r="K2132" s="589"/>
      <c r="L2132" s="589"/>
      <c r="M2132" s="589"/>
      <c r="O2132" s="589"/>
      <c r="P2132" s="589"/>
      <c r="Q2132" s="589"/>
      <c r="R2132" s="589"/>
    </row>
    <row r="2133" customHeight="1" spans="7:18">
      <c r="G2133" s="589"/>
      <c r="H2133" s="589"/>
      <c r="I2133" s="589"/>
      <c r="J2133" s="589"/>
      <c r="K2133" s="589"/>
      <c r="L2133" s="589"/>
      <c r="M2133" s="589"/>
      <c r="O2133" s="589"/>
      <c r="P2133" s="589"/>
      <c r="Q2133" s="589"/>
      <c r="R2133" s="589"/>
    </row>
    <row r="2134" customHeight="1" spans="7:18">
      <c r="G2134" s="589"/>
      <c r="H2134" s="589"/>
      <c r="I2134" s="589"/>
      <c r="J2134" s="589"/>
      <c r="K2134" s="589"/>
      <c r="L2134" s="589"/>
      <c r="M2134" s="589"/>
      <c r="O2134" s="589"/>
      <c r="P2134" s="589"/>
      <c r="Q2134" s="589"/>
      <c r="R2134" s="589"/>
    </row>
    <row r="2135" customHeight="1" spans="7:18">
      <c r="G2135" s="589"/>
      <c r="H2135" s="589"/>
      <c r="I2135" s="589"/>
      <c r="J2135" s="589"/>
      <c r="K2135" s="589"/>
      <c r="L2135" s="589"/>
      <c r="M2135" s="589"/>
      <c r="O2135" s="589"/>
      <c r="P2135" s="589"/>
      <c r="Q2135" s="589"/>
      <c r="R2135" s="589"/>
    </row>
    <row r="2136" customHeight="1" spans="7:18">
      <c r="G2136" s="589"/>
      <c r="H2136" s="589"/>
      <c r="I2136" s="589"/>
      <c r="J2136" s="589"/>
      <c r="K2136" s="589"/>
      <c r="L2136" s="589"/>
      <c r="M2136" s="589"/>
      <c r="O2136" s="589"/>
      <c r="P2136" s="589"/>
      <c r="Q2136" s="589"/>
      <c r="R2136" s="589"/>
    </row>
    <row r="2137" customHeight="1" spans="7:18">
      <c r="G2137" s="589"/>
      <c r="H2137" s="589"/>
      <c r="I2137" s="589"/>
      <c r="J2137" s="589"/>
      <c r="K2137" s="589"/>
      <c r="L2137" s="589"/>
      <c r="M2137" s="589"/>
      <c r="O2137" s="589"/>
      <c r="P2137" s="589"/>
      <c r="Q2137" s="589"/>
      <c r="R2137" s="589"/>
    </row>
    <row r="2138" customHeight="1" spans="7:18">
      <c r="G2138" s="589"/>
      <c r="H2138" s="589"/>
      <c r="I2138" s="589"/>
      <c r="J2138" s="589"/>
      <c r="K2138" s="589"/>
      <c r="L2138" s="589"/>
      <c r="M2138" s="589"/>
      <c r="O2138" s="589"/>
      <c r="P2138" s="589"/>
      <c r="Q2138" s="589"/>
      <c r="R2138" s="589"/>
    </row>
    <row r="2139" customHeight="1" spans="7:18">
      <c r="G2139" s="589"/>
      <c r="H2139" s="589"/>
      <c r="I2139" s="589"/>
      <c r="J2139" s="589"/>
      <c r="K2139" s="589"/>
      <c r="L2139" s="589"/>
      <c r="M2139" s="589"/>
      <c r="O2139" s="589"/>
      <c r="P2139" s="589"/>
      <c r="Q2139" s="589"/>
      <c r="R2139" s="589"/>
    </row>
    <row r="2140" customHeight="1" spans="7:18">
      <c r="G2140" s="589"/>
      <c r="H2140" s="589"/>
      <c r="I2140" s="589"/>
      <c r="J2140" s="589"/>
      <c r="K2140" s="589"/>
      <c r="L2140" s="589"/>
      <c r="M2140" s="589"/>
      <c r="O2140" s="589"/>
      <c r="P2140" s="589"/>
      <c r="Q2140" s="589"/>
      <c r="R2140" s="589"/>
    </row>
    <row r="2141" customHeight="1" spans="7:18">
      <c r="G2141" s="589"/>
      <c r="H2141" s="589"/>
      <c r="I2141" s="589"/>
      <c r="J2141" s="589"/>
      <c r="K2141" s="589"/>
      <c r="L2141" s="589"/>
      <c r="M2141" s="589"/>
      <c r="O2141" s="589"/>
      <c r="P2141" s="589"/>
      <c r="Q2141" s="589"/>
      <c r="R2141" s="589"/>
    </row>
    <row r="2142" customHeight="1" spans="7:18">
      <c r="G2142" s="589"/>
      <c r="H2142" s="589"/>
      <c r="I2142" s="589"/>
      <c r="J2142" s="589"/>
      <c r="K2142" s="589"/>
      <c r="L2142" s="589"/>
      <c r="M2142" s="589"/>
      <c r="O2142" s="589"/>
      <c r="P2142" s="589"/>
      <c r="Q2142" s="589"/>
      <c r="R2142" s="589"/>
    </row>
    <row r="2143" customHeight="1" spans="7:18">
      <c r="G2143" s="589"/>
      <c r="H2143" s="589"/>
      <c r="I2143" s="589"/>
      <c r="J2143" s="589"/>
      <c r="K2143" s="589"/>
      <c r="L2143" s="589"/>
      <c r="M2143" s="589"/>
      <c r="O2143" s="589"/>
      <c r="P2143" s="589"/>
      <c r="Q2143" s="589"/>
      <c r="R2143" s="589"/>
    </row>
    <row r="2144" customHeight="1" spans="7:18">
      <c r="G2144" s="589"/>
      <c r="H2144" s="589"/>
      <c r="I2144" s="589"/>
      <c r="J2144" s="589"/>
      <c r="K2144" s="589"/>
      <c r="L2144" s="589"/>
      <c r="M2144" s="589"/>
      <c r="O2144" s="589"/>
      <c r="P2144" s="589"/>
      <c r="Q2144" s="589"/>
      <c r="R2144" s="589"/>
    </row>
    <row r="2145" customHeight="1" spans="7:18">
      <c r="G2145" s="589"/>
      <c r="H2145" s="589"/>
      <c r="I2145" s="589"/>
      <c r="J2145" s="589"/>
      <c r="K2145" s="589"/>
      <c r="L2145" s="589"/>
      <c r="M2145" s="589"/>
      <c r="O2145" s="589"/>
      <c r="P2145" s="589"/>
      <c r="Q2145" s="589"/>
      <c r="R2145" s="589"/>
    </row>
    <row r="2146" customHeight="1" spans="7:18">
      <c r="G2146" s="589"/>
      <c r="H2146" s="589"/>
      <c r="I2146" s="589"/>
      <c r="J2146" s="589"/>
      <c r="K2146" s="589"/>
      <c r="L2146" s="589"/>
      <c r="M2146" s="589"/>
      <c r="O2146" s="589"/>
      <c r="P2146" s="589"/>
      <c r="Q2146" s="589"/>
      <c r="R2146" s="589"/>
    </row>
    <row r="2147" customHeight="1" spans="7:18">
      <c r="G2147" s="589"/>
      <c r="H2147" s="589"/>
      <c r="I2147" s="589"/>
      <c r="J2147" s="589"/>
      <c r="K2147" s="589"/>
      <c r="L2147" s="589"/>
      <c r="M2147" s="589"/>
      <c r="O2147" s="589"/>
      <c r="P2147" s="589"/>
      <c r="Q2147" s="589"/>
      <c r="R2147" s="589"/>
    </row>
    <row r="2148" customHeight="1" spans="7:18">
      <c r="G2148" s="589"/>
      <c r="H2148" s="589"/>
      <c r="I2148" s="589"/>
      <c r="J2148" s="589"/>
      <c r="K2148" s="589"/>
      <c r="L2148" s="589"/>
      <c r="M2148" s="589"/>
      <c r="O2148" s="589"/>
      <c r="P2148" s="589"/>
      <c r="Q2148" s="589"/>
      <c r="R2148" s="589"/>
    </row>
    <row r="2149" customHeight="1" spans="7:18">
      <c r="G2149" s="589"/>
      <c r="H2149" s="589"/>
      <c r="I2149" s="589"/>
      <c r="J2149" s="589"/>
      <c r="K2149" s="589"/>
      <c r="L2149" s="589"/>
      <c r="M2149" s="589"/>
      <c r="O2149" s="589"/>
      <c r="P2149" s="589"/>
      <c r="Q2149" s="589"/>
      <c r="R2149" s="589"/>
    </row>
    <row r="2150" customHeight="1" spans="7:18">
      <c r="G2150" s="589"/>
      <c r="H2150" s="589"/>
      <c r="I2150" s="589"/>
      <c r="J2150" s="589"/>
      <c r="K2150" s="589"/>
      <c r="L2150" s="589"/>
      <c r="M2150" s="589"/>
      <c r="O2150" s="589"/>
      <c r="P2150" s="589"/>
      <c r="Q2150" s="589"/>
      <c r="R2150" s="589"/>
    </row>
    <row r="2151" customHeight="1" spans="7:18">
      <c r="G2151" s="589"/>
      <c r="H2151" s="589"/>
      <c r="I2151" s="589"/>
      <c r="J2151" s="589"/>
      <c r="K2151" s="589"/>
      <c r="L2151" s="589"/>
      <c r="M2151" s="589"/>
      <c r="O2151" s="589"/>
      <c r="P2151" s="589"/>
      <c r="Q2151" s="589"/>
      <c r="R2151" s="589"/>
    </row>
    <row r="2152" customHeight="1" spans="7:18">
      <c r="G2152" s="589"/>
      <c r="H2152" s="589"/>
      <c r="I2152" s="589"/>
      <c r="J2152" s="589"/>
      <c r="K2152" s="589"/>
      <c r="L2152" s="589"/>
      <c r="M2152" s="589"/>
      <c r="O2152" s="589"/>
      <c r="P2152" s="589"/>
      <c r="Q2152" s="589"/>
      <c r="R2152" s="589"/>
    </row>
    <row r="2153" customHeight="1" spans="7:18">
      <c r="G2153" s="589"/>
      <c r="H2153" s="589"/>
      <c r="I2153" s="589"/>
      <c r="J2153" s="589"/>
      <c r="K2153" s="589"/>
      <c r="L2153" s="589"/>
      <c r="M2153" s="589"/>
      <c r="O2153" s="589"/>
      <c r="P2153" s="589"/>
      <c r="Q2153" s="589"/>
      <c r="R2153" s="589"/>
    </row>
    <row r="2154" customHeight="1" spans="7:18">
      <c r="G2154" s="589"/>
      <c r="H2154" s="589"/>
      <c r="I2154" s="589"/>
      <c r="J2154" s="589"/>
      <c r="K2154" s="589"/>
      <c r="L2154" s="589"/>
      <c r="M2154" s="589"/>
      <c r="O2154" s="589"/>
      <c r="P2154" s="589"/>
      <c r="Q2154" s="589"/>
      <c r="R2154" s="589"/>
    </row>
    <row r="2155" customHeight="1" spans="7:18">
      <c r="G2155" s="589"/>
      <c r="H2155" s="589"/>
      <c r="I2155" s="589"/>
      <c r="J2155" s="589"/>
      <c r="K2155" s="589"/>
      <c r="L2155" s="589"/>
      <c r="M2155" s="589"/>
      <c r="O2155" s="589"/>
      <c r="P2155" s="589"/>
      <c r="Q2155" s="589"/>
      <c r="R2155" s="589"/>
    </row>
    <row r="2156" customHeight="1" spans="7:18">
      <c r="G2156" s="589"/>
      <c r="H2156" s="589"/>
      <c r="I2156" s="589"/>
      <c r="J2156" s="589"/>
      <c r="K2156" s="589"/>
      <c r="L2156" s="589"/>
      <c r="M2156" s="589"/>
      <c r="O2156" s="589"/>
      <c r="P2156" s="589"/>
      <c r="Q2156" s="589"/>
      <c r="R2156" s="589"/>
    </row>
    <row r="2157" customHeight="1" spans="7:18">
      <c r="G2157" s="589"/>
      <c r="H2157" s="589"/>
      <c r="I2157" s="589"/>
      <c r="J2157" s="589"/>
      <c r="K2157" s="589"/>
      <c r="L2157" s="589"/>
      <c r="M2157" s="589"/>
      <c r="O2157" s="589"/>
      <c r="P2157" s="589"/>
      <c r="Q2157" s="589"/>
      <c r="R2157" s="589"/>
    </row>
    <row r="2158" customHeight="1" spans="7:18">
      <c r="G2158" s="589"/>
      <c r="H2158" s="589"/>
      <c r="I2158" s="589"/>
      <c r="J2158" s="589"/>
      <c r="K2158" s="589"/>
      <c r="L2158" s="589"/>
      <c r="M2158" s="589"/>
      <c r="O2158" s="589"/>
      <c r="P2158" s="589"/>
      <c r="Q2158" s="589"/>
      <c r="R2158" s="589"/>
    </row>
    <row r="2159" customHeight="1" spans="7:18">
      <c r="G2159" s="589"/>
      <c r="H2159" s="589"/>
      <c r="I2159" s="589"/>
      <c r="J2159" s="589"/>
      <c r="K2159" s="589"/>
      <c r="L2159" s="589"/>
      <c r="M2159" s="589"/>
      <c r="O2159" s="589"/>
      <c r="P2159" s="589"/>
      <c r="Q2159" s="589"/>
      <c r="R2159" s="589"/>
    </row>
    <row r="2160" customHeight="1" spans="7:18">
      <c r="G2160" s="589"/>
      <c r="H2160" s="589"/>
      <c r="I2160" s="589"/>
      <c r="J2160" s="589"/>
      <c r="K2160" s="589"/>
      <c r="L2160" s="589"/>
      <c r="M2160" s="589"/>
      <c r="O2160" s="589"/>
      <c r="P2160" s="589"/>
      <c r="Q2160" s="589"/>
      <c r="R2160" s="589"/>
    </row>
    <row r="2161" customHeight="1" spans="7:18">
      <c r="G2161" s="589"/>
      <c r="H2161" s="589"/>
      <c r="I2161" s="589"/>
      <c r="J2161" s="589"/>
      <c r="K2161" s="589"/>
      <c r="L2161" s="589"/>
      <c r="M2161" s="589"/>
      <c r="O2161" s="589"/>
      <c r="P2161" s="589"/>
      <c r="Q2161" s="589"/>
      <c r="R2161" s="589"/>
    </row>
    <row r="2162" customHeight="1" spans="7:18">
      <c r="G2162" s="589"/>
      <c r="H2162" s="589"/>
      <c r="I2162" s="589"/>
      <c r="J2162" s="589"/>
      <c r="K2162" s="589"/>
      <c r="L2162" s="589"/>
      <c r="M2162" s="589"/>
      <c r="O2162" s="589"/>
      <c r="P2162" s="589"/>
      <c r="Q2162" s="589"/>
      <c r="R2162" s="589"/>
    </row>
    <row r="2163" customHeight="1" spans="7:18">
      <c r="G2163" s="589"/>
      <c r="H2163" s="589"/>
      <c r="I2163" s="589"/>
      <c r="J2163" s="589"/>
      <c r="K2163" s="589"/>
      <c r="L2163" s="589"/>
      <c r="M2163" s="589"/>
      <c r="O2163" s="589"/>
      <c r="P2163" s="589"/>
      <c r="Q2163" s="589"/>
      <c r="R2163" s="589"/>
    </row>
    <row r="2164" customHeight="1" spans="7:18">
      <c r="G2164" s="589"/>
      <c r="H2164" s="589"/>
      <c r="I2164" s="589"/>
      <c r="J2164" s="589"/>
      <c r="K2164" s="589"/>
      <c r="L2164" s="589"/>
      <c r="M2164" s="589"/>
      <c r="O2164" s="589"/>
      <c r="P2164" s="589"/>
      <c r="Q2164" s="589"/>
      <c r="R2164" s="589"/>
    </row>
    <row r="2165" customHeight="1" spans="7:18">
      <c r="G2165" s="589"/>
      <c r="H2165" s="589"/>
      <c r="I2165" s="589"/>
      <c r="J2165" s="589"/>
      <c r="K2165" s="589"/>
      <c r="L2165" s="589"/>
      <c r="M2165" s="589"/>
      <c r="O2165" s="589"/>
      <c r="P2165" s="589"/>
      <c r="Q2165" s="589"/>
      <c r="R2165" s="589"/>
    </row>
    <row r="2166" customHeight="1" spans="7:18">
      <c r="G2166" s="589"/>
      <c r="H2166" s="589"/>
      <c r="I2166" s="589"/>
      <c r="J2166" s="589"/>
      <c r="K2166" s="589"/>
      <c r="L2166" s="589"/>
      <c r="M2166" s="589"/>
      <c r="O2166" s="589"/>
      <c r="P2166" s="589"/>
      <c r="Q2166" s="589"/>
      <c r="R2166" s="589"/>
    </row>
    <row r="2167" customHeight="1" spans="7:18">
      <c r="G2167" s="589"/>
      <c r="H2167" s="589"/>
      <c r="I2167" s="589"/>
      <c r="J2167" s="589"/>
      <c r="K2167" s="589"/>
      <c r="L2167" s="589"/>
      <c r="M2167" s="589"/>
      <c r="O2167" s="589"/>
      <c r="P2167" s="589"/>
      <c r="Q2167" s="589"/>
      <c r="R2167" s="589"/>
    </row>
    <row r="2168" customHeight="1" spans="7:18">
      <c r="G2168" s="589"/>
      <c r="H2168" s="589"/>
      <c r="I2168" s="589"/>
      <c r="J2168" s="589"/>
      <c r="K2168" s="589"/>
      <c r="L2168" s="589"/>
      <c r="M2168" s="589"/>
      <c r="O2168" s="589"/>
      <c r="P2168" s="589"/>
      <c r="Q2168" s="589"/>
      <c r="R2168" s="589"/>
    </row>
    <row r="2169" customHeight="1" spans="7:18">
      <c r="G2169" s="589"/>
      <c r="H2169" s="589"/>
      <c r="I2169" s="589"/>
      <c r="J2169" s="589"/>
      <c r="K2169" s="589"/>
      <c r="L2169" s="589"/>
      <c r="M2169" s="589"/>
      <c r="O2169" s="589"/>
      <c r="P2169" s="589"/>
      <c r="Q2169" s="589"/>
      <c r="R2169" s="589"/>
    </row>
    <row r="2170" customHeight="1" spans="7:18">
      <c r="G2170" s="589"/>
      <c r="H2170" s="589"/>
      <c r="I2170" s="589"/>
      <c r="J2170" s="589"/>
      <c r="K2170" s="589"/>
      <c r="L2170" s="589"/>
      <c r="M2170" s="589"/>
      <c r="O2170" s="589"/>
      <c r="P2170" s="589"/>
      <c r="Q2170" s="589"/>
      <c r="R2170" s="589"/>
    </row>
    <row r="2171" customHeight="1" spans="7:18">
      <c r="G2171" s="589"/>
      <c r="H2171" s="589"/>
      <c r="I2171" s="589"/>
      <c r="J2171" s="589"/>
      <c r="K2171" s="589"/>
      <c r="L2171" s="589"/>
      <c r="M2171" s="589"/>
      <c r="O2171" s="589"/>
      <c r="P2171" s="589"/>
      <c r="Q2171" s="589"/>
      <c r="R2171" s="589"/>
    </row>
    <row r="2172" customHeight="1" spans="7:18">
      <c r="G2172" s="589"/>
      <c r="H2172" s="589"/>
      <c r="I2172" s="589"/>
      <c r="J2172" s="589"/>
      <c r="K2172" s="589"/>
      <c r="L2172" s="589"/>
      <c r="M2172" s="589"/>
      <c r="O2172" s="589"/>
      <c r="P2172" s="589"/>
      <c r="Q2172" s="589"/>
      <c r="R2172" s="589"/>
    </row>
    <row r="2173" customHeight="1" spans="7:18">
      <c r="G2173" s="589"/>
      <c r="H2173" s="589"/>
      <c r="I2173" s="589"/>
      <c r="J2173" s="589"/>
      <c r="K2173" s="589"/>
      <c r="L2173" s="589"/>
      <c r="M2173" s="589"/>
      <c r="O2173" s="589"/>
      <c r="P2173" s="589"/>
      <c r="Q2173" s="589"/>
      <c r="R2173" s="589"/>
    </row>
    <row r="2174" customHeight="1" spans="7:18">
      <c r="G2174" s="589"/>
      <c r="H2174" s="589"/>
      <c r="I2174" s="589"/>
      <c r="J2174" s="589"/>
      <c r="K2174" s="589"/>
      <c r="L2174" s="589"/>
      <c r="M2174" s="589"/>
      <c r="O2174" s="589"/>
      <c r="P2174" s="589"/>
      <c r="Q2174" s="589"/>
      <c r="R2174" s="589"/>
    </row>
    <row r="2175" customHeight="1" spans="7:18">
      <c r="G2175" s="589"/>
      <c r="H2175" s="589"/>
      <c r="I2175" s="589"/>
      <c r="J2175" s="589"/>
      <c r="K2175" s="589"/>
      <c r="L2175" s="589"/>
      <c r="M2175" s="589"/>
      <c r="O2175" s="589"/>
      <c r="P2175" s="589"/>
      <c r="Q2175" s="589"/>
      <c r="R2175" s="589"/>
    </row>
    <row r="2176" customHeight="1" spans="7:18">
      <c r="G2176" s="589"/>
      <c r="H2176" s="589"/>
      <c r="I2176" s="589"/>
      <c r="J2176" s="589"/>
      <c r="K2176" s="589"/>
      <c r="L2176" s="589"/>
      <c r="M2176" s="589"/>
      <c r="O2176" s="589"/>
      <c r="P2176" s="589"/>
      <c r="Q2176" s="589"/>
      <c r="R2176" s="589"/>
    </row>
    <row r="2177" customHeight="1" spans="7:18">
      <c r="G2177" s="589"/>
      <c r="H2177" s="589"/>
      <c r="I2177" s="589"/>
      <c r="J2177" s="589"/>
      <c r="K2177" s="589"/>
      <c r="L2177" s="589"/>
      <c r="M2177" s="589"/>
      <c r="O2177" s="589"/>
      <c r="P2177" s="589"/>
      <c r="Q2177" s="589"/>
      <c r="R2177" s="589"/>
    </row>
    <row r="2178" customHeight="1" spans="7:18">
      <c r="G2178" s="589"/>
      <c r="H2178" s="589"/>
      <c r="I2178" s="589"/>
      <c r="J2178" s="589"/>
      <c r="K2178" s="589"/>
      <c r="L2178" s="589"/>
      <c r="M2178" s="589"/>
      <c r="O2178" s="589"/>
      <c r="P2178" s="589"/>
      <c r="Q2178" s="589"/>
      <c r="R2178" s="589"/>
    </row>
    <row r="2179" customHeight="1" spans="7:18">
      <c r="G2179" s="589"/>
      <c r="H2179" s="589"/>
      <c r="I2179" s="589"/>
      <c r="J2179" s="589"/>
      <c r="K2179" s="589"/>
      <c r="L2179" s="589"/>
      <c r="M2179" s="589"/>
      <c r="O2179" s="589"/>
      <c r="P2179" s="589"/>
      <c r="Q2179" s="589"/>
      <c r="R2179" s="589"/>
    </row>
    <row r="2180" customHeight="1" spans="7:18">
      <c r="G2180" s="589"/>
      <c r="H2180" s="589"/>
      <c r="I2180" s="589"/>
      <c r="J2180" s="589"/>
      <c r="K2180" s="589"/>
      <c r="L2180" s="589"/>
      <c r="M2180" s="589"/>
      <c r="O2180" s="589"/>
      <c r="P2180" s="589"/>
      <c r="Q2180" s="589"/>
      <c r="R2180" s="589"/>
    </row>
    <row r="2181" customHeight="1" spans="7:18">
      <c r="G2181" s="589"/>
      <c r="H2181" s="589"/>
      <c r="I2181" s="589"/>
      <c r="J2181" s="589"/>
      <c r="K2181" s="589"/>
      <c r="L2181" s="589"/>
      <c r="M2181" s="589"/>
      <c r="O2181" s="589"/>
      <c r="P2181" s="589"/>
      <c r="Q2181" s="589"/>
      <c r="R2181" s="589"/>
    </row>
    <row r="2182" customHeight="1" spans="7:18">
      <c r="G2182" s="589"/>
      <c r="H2182" s="589"/>
      <c r="I2182" s="589"/>
      <c r="J2182" s="589"/>
      <c r="K2182" s="589"/>
      <c r="L2182" s="589"/>
      <c r="M2182" s="589"/>
      <c r="O2182" s="589"/>
      <c r="P2182" s="589"/>
      <c r="Q2182" s="589"/>
      <c r="R2182" s="589"/>
    </row>
    <row r="2183" customHeight="1" spans="7:18">
      <c r="G2183" s="589"/>
      <c r="H2183" s="589"/>
      <c r="I2183" s="589"/>
      <c r="J2183" s="589"/>
      <c r="K2183" s="589"/>
      <c r="L2183" s="589"/>
      <c r="M2183" s="589"/>
      <c r="O2183" s="589"/>
      <c r="P2183" s="589"/>
      <c r="Q2183" s="589"/>
      <c r="R2183" s="589"/>
    </row>
    <row r="2184" customHeight="1" spans="7:18">
      <c r="G2184" s="589"/>
      <c r="H2184" s="589"/>
      <c r="I2184" s="589"/>
      <c r="J2184" s="589"/>
      <c r="K2184" s="589"/>
      <c r="L2184" s="589"/>
      <c r="M2184" s="589"/>
      <c r="O2184" s="589"/>
      <c r="P2184" s="589"/>
      <c r="Q2184" s="589"/>
      <c r="R2184" s="589"/>
    </row>
    <row r="2185" customHeight="1" spans="7:18">
      <c r="G2185" s="589"/>
      <c r="H2185" s="589"/>
      <c r="I2185" s="589"/>
      <c r="J2185" s="589"/>
      <c r="K2185" s="589"/>
      <c r="L2185" s="589"/>
      <c r="M2185" s="589"/>
      <c r="O2185" s="589"/>
      <c r="P2185" s="589"/>
      <c r="Q2185" s="589"/>
      <c r="R2185" s="589"/>
    </row>
    <row r="2186" customHeight="1" spans="7:18">
      <c r="G2186" s="589"/>
      <c r="H2186" s="589"/>
      <c r="I2186" s="589"/>
      <c r="J2186" s="589"/>
      <c r="K2186" s="589"/>
      <c r="L2186" s="589"/>
      <c r="M2186" s="589"/>
      <c r="O2186" s="589"/>
      <c r="P2186" s="589"/>
      <c r="Q2186" s="589"/>
      <c r="R2186" s="589"/>
    </row>
    <row r="2187" customHeight="1" spans="7:18">
      <c r="G2187" s="589"/>
      <c r="H2187" s="589"/>
      <c r="I2187" s="589"/>
      <c r="J2187" s="589"/>
      <c r="K2187" s="589"/>
      <c r="L2187" s="589"/>
      <c r="M2187" s="589"/>
      <c r="O2187" s="589"/>
      <c r="P2187" s="589"/>
      <c r="Q2187" s="589"/>
      <c r="R2187" s="589"/>
    </row>
    <row r="2188" customHeight="1" spans="7:18">
      <c r="G2188" s="589"/>
      <c r="H2188" s="589"/>
      <c r="I2188" s="589"/>
      <c r="J2188" s="589"/>
      <c r="K2188" s="589"/>
      <c r="L2188" s="589"/>
      <c r="M2188" s="589"/>
      <c r="O2188" s="589"/>
      <c r="P2188" s="589"/>
      <c r="Q2188" s="589"/>
      <c r="R2188" s="589"/>
    </row>
    <row r="2189" customHeight="1" spans="7:18">
      <c r="G2189" s="589"/>
      <c r="H2189" s="589"/>
      <c r="I2189" s="589"/>
      <c r="J2189" s="589"/>
      <c r="K2189" s="589"/>
      <c r="L2189" s="589"/>
      <c r="M2189" s="589"/>
      <c r="O2189" s="589"/>
      <c r="P2189" s="589"/>
      <c r="Q2189" s="589"/>
      <c r="R2189" s="589"/>
    </row>
    <row r="2190" customHeight="1" spans="7:18">
      <c r="G2190" s="589"/>
      <c r="H2190" s="589"/>
      <c r="I2190" s="589"/>
      <c r="J2190" s="589"/>
      <c r="K2190" s="589"/>
      <c r="L2190" s="589"/>
      <c r="M2190" s="589"/>
      <c r="O2190" s="589"/>
      <c r="P2190" s="589"/>
      <c r="Q2190" s="589"/>
      <c r="R2190" s="589"/>
    </row>
    <row r="2191" customHeight="1" spans="7:18">
      <c r="G2191" s="589"/>
      <c r="H2191" s="589"/>
      <c r="I2191" s="589"/>
      <c r="J2191" s="589"/>
      <c r="K2191" s="589"/>
      <c r="L2191" s="589"/>
      <c r="M2191" s="589"/>
      <c r="O2191" s="589"/>
      <c r="P2191" s="589"/>
      <c r="Q2191" s="589"/>
      <c r="R2191" s="589"/>
    </row>
    <row r="2192" customHeight="1" spans="7:18">
      <c r="G2192" s="589"/>
      <c r="H2192" s="589"/>
      <c r="I2192" s="589"/>
      <c r="J2192" s="589"/>
      <c r="K2192" s="589"/>
      <c r="L2192" s="589"/>
      <c r="M2192" s="589"/>
      <c r="O2192" s="589"/>
      <c r="P2192" s="589"/>
      <c r="Q2192" s="589"/>
      <c r="R2192" s="589"/>
    </row>
    <row r="2193" customHeight="1" spans="7:18">
      <c r="G2193" s="589"/>
      <c r="H2193" s="589"/>
      <c r="I2193" s="589"/>
      <c r="J2193" s="589"/>
      <c r="K2193" s="589"/>
      <c r="L2193" s="589"/>
      <c r="M2193" s="589"/>
      <c r="O2193" s="589"/>
      <c r="P2193" s="589"/>
      <c r="Q2193" s="589"/>
      <c r="R2193" s="589"/>
    </row>
    <row r="2194" customHeight="1" spans="7:18">
      <c r="G2194" s="589"/>
      <c r="H2194" s="589"/>
      <c r="I2194" s="589"/>
      <c r="J2194" s="589"/>
      <c r="K2194" s="589"/>
      <c r="L2194" s="589"/>
      <c r="M2194" s="589"/>
      <c r="O2194" s="589"/>
      <c r="P2194" s="589"/>
      <c r="Q2194" s="589"/>
      <c r="R2194" s="589"/>
    </row>
    <row r="2195" customHeight="1" spans="7:18">
      <c r="G2195" s="589"/>
      <c r="H2195" s="589"/>
      <c r="I2195" s="589"/>
      <c r="J2195" s="589"/>
      <c r="K2195" s="589"/>
      <c r="L2195" s="589"/>
      <c r="M2195" s="589"/>
      <c r="O2195" s="589"/>
      <c r="P2195" s="589"/>
      <c r="Q2195" s="589"/>
      <c r="R2195" s="589"/>
    </row>
    <row r="2196" customHeight="1" spans="7:18">
      <c r="G2196" s="589"/>
      <c r="H2196" s="589"/>
      <c r="I2196" s="589"/>
      <c r="J2196" s="589"/>
      <c r="K2196" s="589"/>
      <c r="L2196" s="589"/>
      <c r="M2196" s="589"/>
      <c r="O2196" s="589"/>
      <c r="P2196" s="589"/>
      <c r="Q2196" s="589"/>
      <c r="R2196" s="589"/>
    </row>
    <row r="2197" customHeight="1" spans="7:18">
      <c r="G2197" s="589"/>
      <c r="H2197" s="589"/>
      <c r="I2197" s="589"/>
      <c r="J2197" s="589"/>
      <c r="K2197" s="589"/>
      <c r="L2197" s="589"/>
      <c r="M2197" s="589"/>
      <c r="O2197" s="589"/>
      <c r="P2197" s="589"/>
      <c r="Q2197" s="589"/>
      <c r="R2197" s="589"/>
    </row>
    <row r="2198" customHeight="1" spans="7:18">
      <c r="G2198" s="589"/>
      <c r="H2198" s="589"/>
      <c r="I2198" s="589"/>
      <c r="J2198" s="589"/>
      <c r="K2198" s="589"/>
      <c r="L2198" s="589"/>
      <c r="M2198" s="589"/>
      <c r="O2198" s="589"/>
      <c r="P2198" s="589"/>
      <c r="Q2198" s="589"/>
      <c r="R2198" s="589"/>
    </row>
    <row r="2199" customHeight="1" spans="7:18">
      <c r="G2199" s="589"/>
      <c r="H2199" s="589"/>
      <c r="I2199" s="589"/>
      <c r="J2199" s="589"/>
      <c r="K2199" s="589"/>
      <c r="L2199" s="589"/>
      <c r="M2199" s="589"/>
      <c r="O2199" s="589"/>
      <c r="P2199" s="589"/>
      <c r="Q2199" s="589"/>
      <c r="R2199" s="589"/>
    </row>
    <row r="2200" customHeight="1" spans="7:18">
      <c r="G2200" s="589"/>
      <c r="H2200" s="589"/>
      <c r="I2200" s="589"/>
      <c r="J2200" s="589"/>
      <c r="K2200" s="589"/>
      <c r="L2200" s="589"/>
      <c r="M2200" s="589"/>
      <c r="O2200" s="589"/>
      <c r="P2200" s="589"/>
      <c r="Q2200" s="589"/>
      <c r="R2200" s="589"/>
    </row>
    <row r="2201" customHeight="1" spans="7:18">
      <c r="G2201" s="589"/>
      <c r="H2201" s="589"/>
      <c r="I2201" s="589"/>
      <c r="J2201" s="589"/>
      <c r="K2201" s="589"/>
      <c r="L2201" s="589"/>
      <c r="M2201" s="589"/>
      <c r="O2201" s="589"/>
      <c r="P2201" s="589"/>
      <c r="Q2201" s="589"/>
      <c r="R2201" s="589"/>
    </row>
    <row r="2202" customHeight="1" spans="7:18">
      <c r="G2202" s="589"/>
      <c r="H2202" s="589"/>
      <c r="I2202" s="589"/>
      <c r="J2202" s="589"/>
      <c r="K2202" s="589"/>
      <c r="L2202" s="589"/>
      <c r="M2202" s="589"/>
      <c r="O2202" s="589"/>
      <c r="P2202" s="589"/>
      <c r="Q2202" s="589"/>
      <c r="R2202" s="589"/>
    </row>
    <row r="2203" customHeight="1" spans="7:18">
      <c r="G2203" s="589"/>
      <c r="H2203" s="589"/>
      <c r="I2203" s="589"/>
      <c r="J2203" s="589"/>
      <c r="K2203" s="589"/>
      <c r="L2203" s="589"/>
      <c r="M2203" s="589"/>
      <c r="O2203" s="589"/>
      <c r="P2203" s="589"/>
      <c r="Q2203" s="589"/>
      <c r="R2203" s="589"/>
    </row>
    <row r="2204" customHeight="1" spans="7:18">
      <c r="G2204" s="589"/>
      <c r="H2204" s="589"/>
      <c r="I2204" s="589"/>
      <c r="J2204" s="589"/>
      <c r="K2204" s="589"/>
      <c r="L2204" s="589"/>
      <c r="M2204" s="589"/>
      <c r="O2204" s="589"/>
      <c r="P2204" s="589"/>
      <c r="Q2204" s="589"/>
      <c r="R2204" s="589"/>
    </row>
    <row r="2205" customHeight="1" spans="7:18">
      <c r="G2205" s="589"/>
      <c r="H2205" s="589"/>
      <c r="I2205" s="589"/>
      <c r="J2205" s="589"/>
      <c r="K2205" s="589"/>
      <c r="L2205" s="589"/>
      <c r="M2205" s="589"/>
      <c r="O2205" s="589"/>
      <c r="P2205" s="589"/>
      <c r="Q2205" s="589"/>
      <c r="R2205" s="589"/>
    </row>
    <row r="2206" customHeight="1" spans="7:18">
      <c r="G2206" s="589"/>
      <c r="H2206" s="589"/>
      <c r="I2206" s="589"/>
      <c r="J2206" s="589"/>
      <c r="K2206" s="589"/>
      <c r="L2206" s="589"/>
      <c r="M2206" s="589"/>
      <c r="O2206" s="589"/>
      <c r="P2206" s="589"/>
      <c r="Q2206" s="589"/>
      <c r="R2206" s="589"/>
    </row>
    <row r="2207" customHeight="1" spans="7:18">
      <c r="G2207" s="589"/>
      <c r="H2207" s="589"/>
      <c r="I2207" s="589"/>
      <c r="J2207" s="589"/>
      <c r="K2207" s="589"/>
      <c r="L2207" s="589"/>
      <c r="M2207" s="589"/>
      <c r="O2207" s="589"/>
      <c r="P2207" s="589"/>
      <c r="Q2207" s="589"/>
      <c r="R2207" s="589"/>
    </row>
    <row r="2208" customHeight="1" spans="7:18">
      <c r="G2208" s="589"/>
      <c r="H2208" s="589"/>
      <c r="I2208" s="589"/>
      <c r="J2208" s="589"/>
      <c r="K2208" s="589"/>
      <c r="L2208" s="589"/>
      <c r="M2208" s="589"/>
      <c r="O2208" s="589"/>
      <c r="P2208" s="589"/>
      <c r="Q2208" s="589"/>
      <c r="R2208" s="589"/>
    </row>
    <row r="2209" customHeight="1" spans="7:18">
      <c r="G2209" s="589"/>
      <c r="H2209" s="589"/>
      <c r="I2209" s="589"/>
      <c r="J2209" s="589"/>
      <c r="K2209" s="589"/>
      <c r="L2209" s="589"/>
      <c r="M2209" s="589"/>
      <c r="O2209" s="589"/>
      <c r="P2209" s="589"/>
      <c r="Q2209" s="589"/>
      <c r="R2209" s="589"/>
    </row>
    <row r="2210" customHeight="1" spans="7:18">
      <c r="G2210" s="589"/>
      <c r="H2210" s="589"/>
      <c r="I2210" s="589"/>
      <c r="J2210" s="589"/>
      <c r="K2210" s="589"/>
      <c r="L2210" s="589"/>
      <c r="M2210" s="589"/>
      <c r="O2210" s="589"/>
      <c r="P2210" s="589"/>
      <c r="Q2210" s="589"/>
      <c r="R2210" s="589"/>
    </row>
    <row r="2211" customHeight="1" spans="7:18">
      <c r="G2211" s="589"/>
      <c r="H2211" s="589"/>
      <c r="I2211" s="589"/>
      <c r="J2211" s="589"/>
      <c r="K2211" s="589"/>
      <c r="L2211" s="589"/>
      <c r="M2211" s="589"/>
      <c r="O2211" s="589"/>
      <c r="P2211" s="589"/>
      <c r="Q2211" s="589"/>
      <c r="R2211" s="589"/>
    </row>
    <row r="2212" customHeight="1" spans="7:18">
      <c r="G2212" s="589"/>
      <c r="H2212" s="589"/>
      <c r="I2212" s="589"/>
      <c r="J2212" s="589"/>
      <c r="K2212" s="589"/>
      <c r="L2212" s="589"/>
      <c r="M2212" s="589"/>
      <c r="O2212" s="589"/>
      <c r="P2212" s="589"/>
      <c r="Q2212" s="589"/>
      <c r="R2212" s="589"/>
    </row>
    <row r="2213" customHeight="1" spans="7:18">
      <c r="G2213" s="589"/>
      <c r="H2213" s="589"/>
      <c r="I2213" s="589"/>
      <c r="J2213" s="589"/>
      <c r="K2213" s="589"/>
      <c r="L2213" s="589"/>
      <c r="M2213" s="589"/>
      <c r="O2213" s="589"/>
      <c r="P2213" s="589"/>
      <c r="Q2213" s="589"/>
      <c r="R2213" s="589"/>
    </row>
    <row r="2214" customHeight="1" spans="7:18">
      <c r="G2214" s="589"/>
      <c r="H2214" s="589"/>
      <c r="I2214" s="589"/>
      <c r="J2214" s="589"/>
      <c r="K2214" s="589"/>
      <c r="L2214" s="589"/>
      <c r="M2214" s="589"/>
      <c r="O2214" s="589"/>
      <c r="P2214" s="589"/>
      <c r="Q2214" s="589"/>
      <c r="R2214" s="589"/>
    </row>
    <row r="2215" customHeight="1" spans="7:18">
      <c r="G2215" s="589"/>
      <c r="H2215" s="589"/>
      <c r="I2215" s="589"/>
      <c r="J2215" s="589"/>
      <c r="K2215" s="589"/>
      <c r="L2215" s="589"/>
      <c r="M2215" s="589"/>
      <c r="O2215" s="589"/>
      <c r="P2215" s="589"/>
      <c r="Q2215" s="589"/>
      <c r="R2215" s="589"/>
    </row>
    <row r="2216" customHeight="1" spans="7:18">
      <c r="G2216" s="589"/>
      <c r="H2216" s="589"/>
      <c r="I2216" s="589"/>
      <c r="J2216" s="589"/>
      <c r="K2216" s="589"/>
      <c r="L2216" s="589"/>
      <c r="M2216" s="589"/>
      <c r="O2216" s="589"/>
      <c r="P2216" s="589"/>
      <c r="Q2216" s="589"/>
      <c r="R2216" s="589"/>
    </row>
    <row r="2217" customHeight="1" spans="7:18">
      <c r="G2217" s="589"/>
      <c r="H2217" s="589"/>
      <c r="I2217" s="589"/>
      <c r="J2217" s="589"/>
      <c r="K2217" s="589"/>
      <c r="L2217" s="589"/>
      <c r="M2217" s="589"/>
      <c r="O2217" s="589"/>
      <c r="P2217" s="589"/>
      <c r="Q2217" s="589"/>
      <c r="R2217" s="589"/>
    </row>
    <row r="2218" customHeight="1" spans="7:18">
      <c r="G2218" s="589"/>
      <c r="H2218" s="589"/>
      <c r="I2218" s="589"/>
      <c r="J2218" s="589"/>
      <c r="K2218" s="589"/>
      <c r="L2218" s="589"/>
      <c r="M2218" s="589"/>
      <c r="O2218" s="589"/>
      <c r="P2218" s="589"/>
      <c r="Q2218" s="589"/>
      <c r="R2218" s="589"/>
    </row>
    <row r="2219" customHeight="1" spans="7:18">
      <c r="G2219" s="589"/>
      <c r="H2219" s="589"/>
      <c r="I2219" s="589"/>
      <c r="J2219" s="589"/>
      <c r="K2219" s="589"/>
      <c r="L2219" s="589"/>
      <c r="M2219" s="589"/>
      <c r="O2219" s="589"/>
      <c r="P2219" s="589"/>
      <c r="Q2219" s="589"/>
      <c r="R2219" s="589"/>
    </row>
    <row r="2220" customHeight="1" spans="7:18">
      <c r="G2220" s="589"/>
      <c r="H2220" s="589"/>
      <c r="I2220" s="589"/>
      <c r="J2220" s="589"/>
      <c r="K2220" s="589"/>
      <c r="L2220" s="589"/>
      <c r="M2220" s="589"/>
      <c r="O2220" s="589"/>
      <c r="P2220" s="589"/>
      <c r="Q2220" s="589"/>
      <c r="R2220" s="589"/>
    </row>
    <row r="2221" customHeight="1" spans="7:18">
      <c r="G2221" s="589"/>
      <c r="H2221" s="589"/>
      <c r="I2221" s="589"/>
      <c r="J2221" s="589"/>
      <c r="K2221" s="589"/>
      <c r="L2221" s="589"/>
      <c r="M2221" s="589"/>
      <c r="O2221" s="589"/>
      <c r="P2221" s="589"/>
      <c r="Q2221" s="589"/>
      <c r="R2221" s="589"/>
    </row>
    <row r="2222" customHeight="1" spans="7:18">
      <c r="G2222" s="589"/>
      <c r="H2222" s="589"/>
      <c r="I2222" s="589"/>
      <c r="J2222" s="589"/>
      <c r="K2222" s="589"/>
      <c r="L2222" s="589"/>
      <c r="M2222" s="589"/>
      <c r="O2222" s="589"/>
      <c r="P2222" s="589"/>
      <c r="Q2222" s="589"/>
      <c r="R2222" s="589"/>
    </row>
    <row r="2223" customHeight="1" spans="7:18">
      <c r="G2223" s="589"/>
      <c r="H2223" s="589"/>
      <c r="I2223" s="589"/>
      <c r="J2223" s="589"/>
      <c r="K2223" s="589"/>
      <c r="L2223" s="589"/>
      <c r="M2223" s="589"/>
      <c r="O2223" s="589"/>
      <c r="P2223" s="589"/>
      <c r="Q2223" s="589"/>
      <c r="R2223" s="589"/>
    </row>
    <row r="2224" customHeight="1" spans="7:18">
      <c r="G2224" s="589"/>
      <c r="H2224" s="589"/>
      <c r="I2224" s="589"/>
      <c r="J2224" s="589"/>
      <c r="K2224" s="589"/>
      <c r="L2224" s="589"/>
      <c r="M2224" s="589"/>
      <c r="O2224" s="589"/>
      <c r="P2224" s="589"/>
      <c r="Q2224" s="589"/>
      <c r="R2224" s="589"/>
    </row>
    <row r="2225" customHeight="1" spans="7:18">
      <c r="G2225" s="589"/>
      <c r="H2225" s="589"/>
      <c r="I2225" s="589"/>
      <c r="J2225" s="589"/>
      <c r="K2225" s="589"/>
      <c r="L2225" s="589"/>
      <c r="M2225" s="589"/>
      <c r="O2225" s="589"/>
      <c r="P2225" s="589"/>
      <c r="Q2225" s="589"/>
      <c r="R2225" s="589"/>
    </row>
    <row r="2226" customHeight="1" spans="7:18">
      <c r="G2226" s="589"/>
      <c r="H2226" s="589"/>
      <c r="I2226" s="589"/>
      <c r="J2226" s="589"/>
      <c r="K2226" s="589"/>
      <c r="L2226" s="589"/>
      <c r="M2226" s="589"/>
      <c r="O2226" s="589"/>
      <c r="P2226" s="589"/>
      <c r="Q2226" s="589"/>
      <c r="R2226" s="589"/>
    </row>
    <row r="2227" customHeight="1" spans="7:18">
      <c r="G2227" s="589"/>
      <c r="H2227" s="589"/>
      <c r="I2227" s="589"/>
      <c r="J2227" s="589"/>
      <c r="K2227" s="589"/>
      <c r="L2227" s="589"/>
      <c r="M2227" s="589"/>
      <c r="O2227" s="589"/>
      <c r="P2227" s="589"/>
      <c r="Q2227" s="589"/>
      <c r="R2227" s="589"/>
    </row>
    <row r="2228" customHeight="1" spans="7:18">
      <c r="G2228" s="589"/>
      <c r="H2228" s="589"/>
      <c r="I2228" s="589"/>
      <c r="J2228" s="589"/>
      <c r="K2228" s="589"/>
      <c r="L2228" s="589"/>
      <c r="M2228" s="589"/>
      <c r="O2228" s="589"/>
      <c r="P2228" s="589"/>
      <c r="Q2228" s="589"/>
      <c r="R2228" s="589"/>
    </row>
    <row r="2229" customHeight="1" spans="7:18">
      <c r="G2229" s="589"/>
      <c r="H2229" s="589"/>
      <c r="I2229" s="589"/>
      <c r="J2229" s="589"/>
      <c r="K2229" s="589"/>
      <c r="L2229" s="589"/>
      <c r="M2229" s="589"/>
      <c r="O2229" s="589"/>
      <c r="P2229" s="589"/>
      <c r="Q2229" s="589"/>
      <c r="R2229" s="589"/>
    </row>
    <row r="2230" customHeight="1" spans="7:18">
      <c r="G2230" s="589"/>
      <c r="H2230" s="589"/>
      <c r="I2230" s="589"/>
      <c r="J2230" s="589"/>
      <c r="K2230" s="589"/>
      <c r="L2230" s="589"/>
      <c r="M2230" s="589"/>
      <c r="O2230" s="589"/>
      <c r="P2230" s="589"/>
      <c r="Q2230" s="589"/>
      <c r="R2230" s="589"/>
    </row>
    <row r="2231" customHeight="1" spans="7:18">
      <c r="G2231" s="589"/>
      <c r="H2231" s="589"/>
      <c r="I2231" s="589"/>
      <c r="J2231" s="589"/>
      <c r="K2231" s="589"/>
      <c r="L2231" s="589"/>
      <c r="M2231" s="589"/>
      <c r="O2231" s="589"/>
      <c r="P2231" s="589"/>
      <c r="Q2231" s="589"/>
      <c r="R2231" s="589"/>
    </row>
    <row r="2232" customHeight="1" spans="7:18">
      <c r="G2232" s="589"/>
      <c r="H2232" s="589"/>
      <c r="I2232" s="589"/>
      <c r="J2232" s="589"/>
      <c r="K2232" s="589"/>
      <c r="L2232" s="589"/>
      <c r="M2232" s="589"/>
      <c r="O2232" s="589"/>
      <c r="P2232" s="589"/>
      <c r="Q2232" s="589"/>
      <c r="R2232" s="589"/>
    </row>
    <row r="2233" customHeight="1" spans="7:18">
      <c r="G2233" s="589"/>
      <c r="H2233" s="589"/>
      <c r="I2233" s="589"/>
      <c r="J2233" s="589"/>
      <c r="K2233" s="589"/>
      <c r="L2233" s="589"/>
      <c r="M2233" s="589"/>
      <c r="O2233" s="589"/>
      <c r="P2233" s="589"/>
      <c r="Q2233" s="589"/>
      <c r="R2233" s="589"/>
    </row>
    <row r="2234" customHeight="1" spans="7:18">
      <c r="G2234" s="589"/>
      <c r="H2234" s="589"/>
      <c r="I2234" s="589"/>
      <c r="J2234" s="589"/>
      <c r="K2234" s="589"/>
      <c r="L2234" s="589"/>
      <c r="M2234" s="589"/>
      <c r="O2234" s="589"/>
      <c r="P2234" s="589"/>
      <c r="Q2234" s="589"/>
      <c r="R2234" s="589"/>
    </row>
    <row r="2235" customHeight="1" spans="7:18">
      <c r="G2235" s="589"/>
      <c r="H2235" s="589"/>
      <c r="I2235" s="589"/>
      <c r="J2235" s="589"/>
      <c r="K2235" s="589"/>
      <c r="L2235" s="589"/>
      <c r="M2235" s="589"/>
      <c r="O2235" s="589"/>
      <c r="P2235" s="589"/>
      <c r="Q2235" s="589"/>
      <c r="R2235" s="589"/>
    </row>
    <row r="2236" customHeight="1" spans="7:18">
      <c r="G2236" s="589"/>
      <c r="H2236" s="589"/>
      <c r="I2236" s="589"/>
      <c r="J2236" s="589"/>
      <c r="K2236" s="589"/>
      <c r="L2236" s="589"/>
      <c r="M2236" s="589"/>
      <c r="O2236" s="589"/>
      <c r="P2236" s="589"/>
      <c r="Q2236" s="589"/>
      <c r="R2236" s="589"/>
    </row>
    <row r="2237" customHeight="1" spans="7:18">
      <c r="G2237" s="589"/>
      <c r="H2237" s="589"/>
      <c r="I2237" s="589"/>
      <c r="J2237" s="589"/>
      <c r="K2237" s="589"/>
      <c r="L2237" s="589"/>
      <c r="M2237" s="589"/>
      <c r="O2237" s="589"/>
      <c r="P2237" s="589"/>
      <c r="Q2237" s="589"/>
      <c r="R2237" s="589"/>
    </row>
    <row r="2238" customHeight="1" spans="7:18">
      <c r="G2238" s="589"/>
      <c r="H2238" s="589"/>
      <c r="I2238" s="589"/>
      <c r="J2238" s="589"/>
      <c r="K2238" s="589"/>
      <c r="L2238" s="589"/>
      <c r="M2238" s="589"/>
      <c r="O2238" s="589"/>
      <c r="P2238" s="589"/>
      <c r="Q2238" s="589"/>
      <c r="R2238" s="589"/>
    </row>
    <row r="2239" customHeight="1" spans="7:18">
      <c r="G2239" s="589"/>
      <c r="H2239" s="589"/>
      <c r="I2239" s="589"/>
      <c r="J2239" s="589"/>
      <c r="K2239" s="589"/>
      <c r="L2239" s="589"/>
      <c r="M2239" s="589"/>
      <c r="O2239" s="589"/>
      <c r="P2239" s="589"/>
      <c r="Q2239" s="589"/>
      <c r="R2239" s="589"/>
    </row>
    <row r="2240" customHeight="1" spans="7:18">
      <c r="G2240" s="589"/>
      <c r="H2240" s="589"/>
      <c r="I2240" s="589"/>
      <c r="J2240" s="589"/>
      <c r="K2240" s="589"/>
      <c r="L2240" s="589"/>
      <c r="M2240" s="589"/>
      <c r="O2240" s="589"/>
      <c r="P2240" s="589"/>
      <c r="Q2240" s="589"/>
      <c r="R2240" s="589"/>
    </row>
    <row r="2241" customHeight="1" spans="7:18">
      <c r="G2241" s="589"/>
      <c r="H2241" s="589"/>
      <c r="I2241" s="589"/>
      <c r="J2241" s="589"/>
      <c r="K2241" s="589"/>
      <c r="L2241" s="589"/>
      <c r="M2241" s="589"/>
      <c r="O2241" s="589"/>
      <c r="P2241" s="589"/>
      <c r="Q2241" s="589"/>
      <c r="R2241" s="589"/>
    </row>
    <row r="2242" customHeight="1" spans="7:18">
      <c r="G2242" s="589"/>
      <c r="H2242" s="589"/>
      <c r="I2242" s="589"/>
      <c r="J2242" s="589"/>
      <c r="K2242" s="589"/>
      <c r="L2242" s="589"/>
      <c r="M2242" s="589"/>
      <c r="O2242" s="589"/>
      <c r="P2242" s="589"/>
      <c r="Q2242" s="589"/>
      <c r="R2242" s="589"/>
    </row>
    <row r="2243" customHeight="1" spans="7:18">
      <c r="G2243" s="589"/>
      <c r="H2243" s="589"/>
      <c r="I2243" s="589"/>
      <c r="J2243" s="589"/>
      <c r="K2243" s="589"/>
      <c r="L2243" s="589"/>
      <c r="M2243" s="589"/>
      <c r="O2243" s="589"/>
      <c r="P2243" s="589"/>
      <c r="Q2243" s="589"/>
      <c r="R2243" s="589"/>
    </row>
    <row r="2244" customHeight="1" spans="7:18">
      <c r="G2244" s="589"/>
      <c r="H2244" s="589"/>
      <c r="I2244" s="589"/>
      <c r="J2244" s="589"/>
      <c r="K2244" s="589"/>
      <c r="L2244" s="589"/>
      <c r="M2244" s="589"/>
      <c r="O2244" s="589"/>
      <c r="P2244" s="589"/>
      <c r="Q2244" s="589"/>
      <c r="R2244" s="589"/>
    </row>
    <row r="2245" customHeight="1" spans="7:18">
      <c r="G2245" s="589"/>
      <c r="H2245" s="589"/>
      <c r="I2245" s="589"/>
      <c r="J2245" s="589"/>
      <c r="K2245" s="589"/>
      <c r="L2245" s="589"/>
      <c r="M2245" s="589"/>
      <c r="O2245" s="589"/>
      <c r="P2245" s="589"/>
      <c r="Q2245" s="589"/>
      <c r="R2245" s="589"/>
    </row>
    <row r="2246" customHeight="1" spans="7:18">
      <c r="G2246" s="589"/>
      <c r="H2246" s="589"/>
      <c r="I2246" s="589"/>
      <c r="J2246" s="589"/>
      <c r="K2246" s="589"/>
      <c r="L2246" s="589"/>
      <c r="M2246" s="589"/>
      <c r="O2246" s="589"/>
      <c r="P2246" s="589"/>
      <c r="Q2246" s="589"/>
      <c r="R2246" s="589"/>
    </row>
    <row r="2247" customHeight="1" spans="7:18">
      <c r="G2247" s="589"/>
      <c r="H2247" s="589"/>
      <c r="I2247" s="589"/>
      <c r="J2247" s="589"/>
      <c r="K2247" s="589"/>
      <c r="L2247" s="589"/>
      <c r="M2247" s="589"/>
      <c r="O2247" s="589"/>
      <c r="P2247" s="589"/>
      <c r="Q2247" s="589"/>
      <c r="R2247" s="589"/>
    </row>
    <row r="2248" customHeight="1" spans="7:18">
      <c r="G2248" s="589"/>
      <c r="H2248" s="589"/>
      <c r="I2248" s="589"/>
      <c r="J2248" s="589"/>
      <c r="K2248" s="589"/>
      <c r="L2248" s="589"/>
      <c r="M2248" s="589"/>
      <c r="O2248" s="589"/>
      <c r="P2248" s="589"/>
      <c r="Q2248" s="589"/>
      <c r="R2248" s="589"/>
    </row>
    <row r="2249" customHeight="1" spans="7:18">
      <c r="G2249" s="589"/>
      <c r="H2249" s="589"/>
      <c r="I2249" s="589"/>
      <c r="J2249" s="589"/>
      <c r="K2249" s="589"/>
      <c r="L2249" s="589"/>
      <c r="M2249" s="589"/>
      <c r="O2249" s="589"/>
      <c r="P2249" s="589"/>
      <c r="Q2249" s="589"/>
      <c r="R2249" s="589"/>
    </row>
    <row r="2250" customHeight="1" spans="7:18">
      <c r="G2250" s="589"/>
      <c r="H2250" s="589"/>
      <c r="I2250" s="589"/>
      <c r="J2250" s="589"/>
      <c r="K2250" s="589"/>
      <c r="L2250" s="589"/>
      <c r="M2250" s="589"/>
      <c r="O2250" s="589"/>
      <c r="P2250" s="589"/>
      <c r="Q2250" s="589"/>
      <c r="R2250" s="589"/>
    </row>
    <row r="2251" customHeight="1" spans="7:18">
      <c r="G2251" s="589"/>
      <c r="H2251" s="589"/>
      <c r="I2251" s="589"/>
      <c r="J2251" s="589"/>
      <c r="K2251" s="589"/>
      <c r="L2251" s="589"/>
      <c r="M2251" s="589"/>
      <c r="O2251" s="589"/>
      <c r="P2251" s="589"/>
      <c r="Q2251" s="589"/>
      <c r="R2251" s="589"/>
    </row>
    <row r="2252" customHeight="1" spans="7:18">
      <c r="G2252" s="589"/>
      <c r="H2252" s="589"/>
      <c r="I2252" s="589"/>
      <c r="J2252" s="589"/>
      <c r="K2252" s="589"/>
      <c r="L2252" s="589"/>
      <c r="M2252" s="589"/>
      <c r="O2252" s="589"/>
      <c r="P2252" s="589"/>
      <c r="Q2252" s="589"/>
      <c r="R2252" s="589"/>
    </row>
    <row r="2253" customHeight="1" spans="7:18">
      <c r="G2253" s="589"/>
      <c r="H2253" s="589"/>
      <c r="I2253" s="589"/>
      <c r="J2253" s="589"/>
      <c r="K2253" s="589"/>
      <c r="L2253" s="589"/>
      <c r="M2253" s="589"/>
      <c r="O2253" s="589"/>
      <c r="P2253" s="589"/>
      <c r="Q2253" s="589"/>
      <c r="R2253" s="589"/>
    </row>
    <row r="2254" customHeight="1" spans="7:18">
      <c r="G2254" s="589"/>
      <c r="H2254" s="589"/>
      <c r="I2254" s="589"/>
      <c r="J2254" s="589"/>
      <c r="K2254" s="589"/>
      <c r="L2254" s="589"/>
      <c r="M2254" s="589"/>
      <c r="O2254" s="589"/>
      <c r="P2254" s="589"/>
      <c r="Q2254" s="589"/>
      <c r="R2254" s="589"/>
    </row>
    <row r="2255" customHeight="1" spans="7:18">
      <c r="G2255" s="589"/>
      <c r="H2255" s="589"/>
      <c r="I2255" s="589"/>
      <c r="J2255" s="589"/>
      <c r="K2255" s="589"/>
      <c r="L2255" s="589"/>
      <c r="M2255" s="589"/>
      <c r="O2255" s="589"/>
      <c r="P2255" s="589"/>
      <c r="Q2255" s="589"/>
      <c r="R2255" s="589"/>
    </row>
    <row r="2256" customHeight="1" spans="7:18">
      <c r="G2256" s="589"/>
      <c r="H2256" s="589"/>
      <c r="I2256" s="589"/>
      <c r="J2256" s="589"/>
      <c r="K2256" s="589"/>
      <c r="L2256" s="589"/>
      <c r="M2256" s="589"/>
      <c r="O2256" s="589"/>
      <c r="P2256" s="589"/>
      <c r="Q2256" s="589"/>
      <c r="R2256" s="589"/>
    </row>
    <row r="2257" customHeight="1" spans="7:18">
      <c r="G2257" s="589"/>
      <c r="H2257" s="589"/>
      <c r="I2257" s="589"/>
      <c r="J2257" s="589"/>
      <c r="K2257" s="589"/>
      <c r="L2257" s="589"/>
      <c r="M2257" s="589"/>
      <c r="O2257" s="589"/>
      <c r="P2257" s="589"/>
      <c r="Q2257" s="589"/>
      <c r="R2257" s="589"/>
    </row>
    <row r="2258" customHeight="1" spans="7:18">
      <c r="G2258" s="589"/>
      <c r="H2258" s="589"/>
      <c r="I2258" s="589"/>
      <c r="J2258" s="589"/>
      <c r="K2258" s="589"/>
      <c r="L2258" s="589"/>
      <c r="M2258" s="589"/>
      <c r="O2258" s="589"/>
      <c r="P2258" s="589"/>
      <c r="Q2258" s="589"/>
      <c r="R2258" s="589"/>
    </row>
    <row r="2259" customHeight="1" spans="7:18">
      <c r="G2259" s="589"/>
      <c r="H2259" s="589"/>
      <c r="I2259" s="589"/>
      <c r="J2259" s="589"/>
      <c r="K2259" s="589"/>
      <c r="L2259" s="589"/>
      <c r="M2259" s="589"/>
      <c r="O2259" s="589"/>
      <c r="P2259" s="589"/>
      <c r="Q2259" s="589"/>
      <c r="R2259" s="589"/>
    </row>
    <row r="2260" customHeight="1" spans="7:18">
      <c r="G2260" s="589"/>
      <c r="H2260" s="589"/>
      <c r="I2260" s="589"/>
      <c r="J2260" s="589"/>
      <c r="K2260" s="589"/>
      <c r="L2260" s="589"/>
      <c r="M2260" s="589"/>
      <c r="O2260" s="589"/>
      <c r="P2260" s="589"/>
      <c r="Q2260" s="589"/>
      <c r="R2260" s="589"/>
    </row>
    <row r="2261" customHeight="1" spans="7:18">
      <c r="G2261" s="589"/>
      <c r="H2261" s="589"/>
      <c r="I2261" s="589"/>
      <c r="J2261" s="589"/>
      <c r="K2261" s="589"/>
      <c r="L2261" s="589"/>
      <c r="M2261" s="589"/>
      <c r="O2261" s="589"/>
      <c r="P2261" s="589"/>
      <c r="Q2261" s="589"/>
      <c r="R2261" s="589"/>
    </row>
    <row r="2262" customHeight="1" spans="7:18">
      <c r="G2262" s="589"/>
      <c r="H2262" s="589"/>
      <c r="I2262" s="589"/>
      <c r="J2262" s="589"/>
      <c r="K2262" s="589"/>
      <c r="L2262" s="589"/>
      <c r="M2262" s="589"/>
      <c r="O2262" s="589"/>
      <c r="P2262" s="589"/>
      <c r="Q2262" s="589"/>
      <c r="R2262" s="589"/>
    </row>
    <row r="2263" customHeight="1" spans="7:18">
      <c r="G2263" s="589"/>
      <c r="H2263" s="589"/>
      <c r="I2263" s="589"/>
      <c r="J2263" s="589"/>
      <c r="K2263" s="589"/>
      <c r="L2263" s="589"/>
      <c r="M2263" s="589"/>
      <c r="O2263" s="589"/>
      <c r="P2263" s="589"/>
      <c r="Q2263" s="589"/>
      <c r="R2263" s="589"/>
    </row>
    <row r="2264" customHeight="1" spans="7:18">
      <c r="G2264" s="589"/>
      <c r="H2264" s="589"/>
      <c r="I2264" s="589"/>
      <c r="J2264" s="589"/>
      <c r="K2264" s="589"/>
      <c r="L2264" s="589"/>
      <c r="M2264" s="589"/>
      <c r="O2264" s="589"/>
      <c r="P2264" s="589"/>
      <c r="Q2264" s="589"/>
      <c r="R2264" s="589"/>
    </row>
    <row r="2265" customHeight="1" spans="7:18">
      <c r="G2265" s="589"/>
      <c r="H2265" s="589"/>
      <c r="I2265" s="589"/>
      <c r="J2265" s="589"/>
      <c r="K2265" s="589"/>
      <c r="L2265" s="589"/>
      <c r="M2265" s="589"/>
      <c r="O2265" s="589"/>
      <c r="P2265" s="589"/>
      <c r="Q2265" s="589"/>
      <c r="R2265" s="589"/>
    </row>
    <row r="2266" customHeight="1" spans="7:18">
      <c r="G2266" s="589"/>
      <c r="H2266" s="589"/>
      <c r="I2266" s="589"/>
      <c r="J2266" s="589"/>
      <c r="K2266" s="589"/>
      <c r="L2266" s="589"/>
      <c r="M2266" s="589"/>
      <c r="O2266" s="589"/>
      <c r="P2266" s="589"/>
      <c r="Q2266" s="589"/>
      <c r="R2266" s="589"/>
    </row>
    <row r="2267" customHeight="1" spans="7:18">
      <c r="G2267" s="589"/>
      <c r="H2267" s="589"/>
      <c r="I2267" s="589"/>
      <c r="J2267" s="589"/>
      <c r="K2267" s="589"/>
      <c r="L2267" s="589"/>
      <c r="M2267" s="589"/>
      <c r="O2267" s="589"/>
      <c r="P2267" s="589"/>
      <c r="Q2267" s="589"/>
      <c r="R2267" s="589"/>
    </row>
    <row r="2268" customHeight="1" spans="7:18">
      <c r="G2268" s="589"/>
      <c r="H2268" s="589"/>
      <c r="I2268" s="589"/>
      <c r="J2268" s="589"/>
      <c r="K2268" s="589"/>
      <c r="L2268" s="589"/>
      <c r="M2268" s="589"/>
      <c r="O2268" s="589"/>
      <c r="P2268" s="589"/>
      <c r="Q2268" s="589"/>
      <c r="R2268" s="589"/>
    </row>
    <row r="2269" customHeight="1" spans="7:18">
      <c r="G2269" s="589"/>
      <c r="H2269" s="589"/>
      <c r="I2269" s="589"/>
      <c r="J2269" s="589"/>
      <c r="K2269" s="589"/>
      <c r="L2269" s="589"/>
      <c r="M2269" s="589"/>
      <c r="O2269" s="589"/>
      <c r="P2269" s="589"/>
      <c r="Q2269" s="589"/>
      <c r="R2269" s="589"/>
    </row>
    <row r="2270" customHeight="1" spans="7:18">
      <c r="G2270" s="589"/>
      <c r="H2270" s="589"/>
      <c r="I2270" s="589"/>
      <c r="J2270" s="589"/>
      <c r="K2270" s="589"/>
      <c r="L2270" s="589"/>
      <c r="M2270" s="589"/>
      <c r="O2270" s="589"/>
      <c r="P2270" s="589"/>
      <c r="Q2270" s="589"/>
      <c r="R2270" s="589"/>
    </row>
    <row r="2271" customHeight="1" spans="7:18">
      <c r="G2271" s="589"/>
      <c r="H2271" s="589"/>
      <c r="I2271" s="589"/>
      <c r="J2271" s="589"/>
      <c r="K2271" s="589"/>
      <c r="L2271" s="589"/>
      <c r="M2271" s="589"/>
      <c r="O2271" s="589"/>
      <c r="P2271" s="589"/>
      <c r="Q2271" s="589"/>
      <c r="R2271" s="589"/>
    </row>
    <row r="2272" customHeight="1" spans="7:18">
      <c r="G2272" s="589"/>
      <c r="H2272" s="589"/>
      <c r="I2272" s="589"/>
      <c r="J2272" s="589"/>
      <c r="K2272" s="589"/>
      <c r="L2272" s="589"/>
      <c r="M2272" s="589"/>
      <c r="O2272" s="589"/>
      <c r="P2272" s="589"/>
      <c r="Q2272" s="589"/>
      <c r="R2272" s="589"/>
    </row>
    <row r="2273" customHeight="1" spans="7:18">
      <c r="G2273" s="589"/>
      <c r="H2273" s="589"/>
      <c r="I2273" s="589"/>
      <c r="J2273" s="589"/>
      <c r="K2273" s="589"/>
      <c r="L2273" s="589"/>
      <c r="M2273" s="589"/>
      <c r="O2273" s="589"/>
      <c r="P2273" s="589"/>
      <c r="Q2273" s="589"/>
      <c r="R2273" s="589"/>
    </row>
    <row r="2274" customHeight="1" spans="7:18">
      <c r="G2274" s="589"/>
      <c r="H2274" s="589"/>
      <c r="I2274" s="589"/>
      <c r="J2274" s="589"/>
      <c r="K2274" s="589"/>
      <c r="L2274" s="589"/>
      <c r="M2274" s="589"/>
      <c r="O2274" s="589"/>
      <c r="P2274" s="589"/>
      <c r="Q2274" s="589"/>
      <c r="R2274" s="589"/>
    </row>
    <row r="2275" customHeight="1" spans="7:18">
      <c r="G2275" s="589"/>
      <c r="H2275" s="589"/>
      <c r="I2275" s="589"/>
      <c r="J2275" s="589"/>
      <c r="K2275" s="589"/>
      <c r="L2275" s="589"/>
      <c r="M2275" s="589"/>
      <c r="O2275" s="589"/>
      <c r="P2275" s="589"/>
      <c r="Q2275" s="589"/>
      <c r="R2275" s="589"/>
    </row>
    <row r="2276" customHeight="1" spans="7:18">
      <c r="G2276" s="589"/>
      <c r="H2276" s="589"/>
      <c r="I2276" s="589"/>
      <c r="J2276" s="589"/>
      <c r="K2276" s="589"/>
      <c r="L2276" s="589"/>
      <c r="M2276" s="589"/>
      <c r="O2276" s="589"/>
      <c r="P2276" s="589"/>
      <c r="Q2276" s="589"/>
      <c r="R2276" s="589"/>
    </row>
    <row r="2277" customHeight="1" spans="7:18">
      <c r="G2277" s="589"/>
      <c r="H2277" s="589"/>
      <c r="I2277" s="589"/>
      <c r="J2277" s="589"/>
      <c r="K2277" s="589"/>
      <c r="L2277" s="589"/>
      <c r="M2277" s="589"/>
      <c r="O2277" s="589"/>
      <c r="P2277" s="589"/>
      <c r="Q2277" s="589"/>
      <c r="R2277" s="589"/>
    </row>
    <row r="2278" customHeight="1" spans="7:18">
      <c r="G2278" s="589"/>
      <c r="H2278" s="589"/>
      <c r="I2278" s="589"/>
      <c r="J2278" s="589"/>
      <c r="K2278" s="589"/>
      <c r="L2278" s="589"/>
      <c r="M2278" s="589"/>
      <c r="O2278" s="589"/>
      <c r="P2278" s="589"/>
      <c r="Q2278" s="589"/>
      <c r="R2278" s="589"/>
    </row>
    <row r="2279" customHeight="1" spans="7:18">
      <c r="G2279" s="589"/>
      <c r="H2279" s="589"/>
      <c r="I2279" s="589"/>
      <c r="J2279" s="589"/>
      <c r="K2279" s="589"/>
      <c r="L2279" s="589"/>
      <c r="M2279" s="589"/>
      <c r="O2279" s="589"/>
      <c r="P2279" s="589"/>
      <c r="Q2279" s="589"/>
      <c r="R2279" s="589"/>
    </row>
    <row r="2280" customHeight="1" spans="7:18">
      <c r="G2280" s="589"/>
      <c r="H2280" s="589"/>
      <c r="I2280" s="589"/>
      <c r="J2280" s="589"/>
      <c r="K2280" s="589"/>
      <c r="L2280" s="589"/>
      <c r="M2280" s="589"/>
      <c r="O2280" s="589"/>
      <c r="P2280" s="589"/>
      <c r="Q2280" s="589"/>
      <c r="R2280" s="589"/>
    </row>
    <row r="2281" customHeight="1" spans="7:18">
      <c r="G2281" s="589"/>
      <c r="H2281" s="589"/>
      <c r="I2281" s="589"/>
      <c r="J2281" s="589"/>
      <c r="K2281" s="589"/>
      <c r="L2281" s="589"/>
      <c r="M2281" s="589"/>
      <c r="O2281" s="589"/>
      <c r="P2281" s="589"/>
      <c r="Q2281" s="589"/>
      <c r="R2281" s="589"/>
    </row>
    <row r="2282" customHeight="1" spans="7:18">
      <c r="G2282" s="589"/>
      <c r="H2282" s="589"/>
      <c r="I2282" s="589"/>
      <c r="J2282" s="589"/>
      <c r="K2282" s="589"/>
      <c r="L2282" s="589"/>
      <c r="M2282" s="589"/>
      <c r="O2282" s="589"/>
      <c r="P2282" s="589"/>
      <c r="Q2282" s="589"/>
      <c r="R2282" s="589"/>
    </row>
    <row r="2283" customHeight="1" spans="7:18">
      <c r="G2283" s="589"/>
      <c r="H2283" s="589"/>
      <c r="I2283" s="589"/>
      <c r="J2283" s="589"/>
      <c r="K2283" s="589"/>
      <c r="L2283" s="589"/>
      <c r="M2283" s="589"/>
      <c r="O2283" s="589"/>
      <c r="P2283" s="589"/>
      <c r="Q2283" s="589"/>
      <c r="R2283" s="589"/>
    </row>
    <row r="2284" customHeight="1" spans="7:18">
      <c r="G2284" s="589"/>
      <c r="H2284" s="589"/>
      <c r="I2284" s="589"/>
      <c r="J2284" s="589"/>
      <c r="K2284" s="589"/>
      <c r="L2284" s="589"/>
      <c r="M2284" s="589"/>
      <c r="O2284" s="589"/>
      <c r="P2284" s="589"/>
      <c r="Q2284" s="589"/>
      <c r="R2284" s="589"/>
    </row>
    <row r="2285" customHeight="1" spans="7:18">
      <c r="G2285" s="589"/>
      <c r="H2285" s="589"/>
      <c r="I2285" s="589"/>
      <c r="J2285" s="589"/>
      <c r="K2285" s="589"/>
      <c r="L2285" s="589"/>
      <c r="M2285" s="589"/>
      <c r="O2285" s="589"/>
      <c r="P2285" s="589"/>
      <c r="Q2285" s="589"/>
      <c r="R2285" s="589"/>
    </row>
    <row r="2286" customHeight="1" spans="7:18">
      <c r="G2286" s="589"/>
      <c r="H2286" s="589"/>
      <c r="I2286" s="589"/>
      <c r="J2286" s="589"/>
      <c r="K2286" s="589"/>
      <c r="L2286" s="589"/>
      <c r="M2286" s="589"/>
      <c r="O2286" s="589"/>
      <c r="P2286" s="589"/>
      <c r="Q2286" s="589"/>
      <c r="R2286" s="589"/>
    </row>
    <row r="2287" customHeight="1" spans="7:18">
      <c r="G2287" s="589"/>
      <c r="H2287" s="589"/>
      <c r="I2287" s="589"/>
      <c r="J2287" s="589"/>
      <c r="K2287" s="589"/>
      <c r="L2287" s="589"/>
      <c r="M2287" s="589"/>
      <c r="O2287" s="589"/>
      <c r="P2287" s="589"/>
      <c r="Q2287" s="589"/>
      <c r="R2287" s="589"/>
    </row>
    <row r="2288" customHeight="1" spans="7:18">
      <c r="G2288" s="589"/>
      <c r="H2288" s="589"/>
      <c r="I2288" s="589"/>
      <c r="J2288" s="589"/>
      <c r="K2288" s="589"/>
      <c r="L2288" s="589"/>
      <c r="M2288" s="589"/>
      <c r="O2288" s="589"/>
      <c r="P2288" s="589"/>
      <c r="Q2288" s="589"/>
      <c r="R2288" s="589"/>
    </row>
    <row r="2289" customHeight="1" spans="7:18">
      <c r="G2289" s="589"/>
      <c r="H2289" s="589"/>
      <c r="I2289" s="589"/>
      <c r="J2289" s="589"/>
      <c r="K2289" s="589"/>
      <c r="L2289" s="589"/>
      <c r="M2289" s="589"/>
      <c r="O2289" s="589"/>
      <c r="P2289" s="589"/>
      <c r="Q2289" s="589"/>
      <c r="R2289" s="589"/>
    </row>
    <row r="2290" customHeight="1" spans="7:18">
      <c r="G2290" s="589"/>
      <c r="H2290" s="589"/>
      <c r="I2290" s="589"/>
      <c r="J2290" s="589"/>
      <c r="K2290" s="589"/>
      <c r="L2290" s="589"/>
      <c r="M2290" s="589"/>
      <c r="O2290" s="589"/>
      <c r="P2290" s="589"/>
      <c r="Q2290" s="589"/>
      <c r="R2290" s="589"/>
    </row>
    <row r="2291" customHeight="1" spans="7:18">
      <c r="G2291" s="589"/>
      <c r="H2291" s="589"/>
      <c r="I2291" s="589"/>
      <c r="J2291" s="589"/>
      <c r="K2291" s="589"/>
      <c r="L2291" s="589"/>
      <c r="M2291" s="589"/>
      <c r="O2291" s="589"/>
      <c r="P2291" s="589"/>
      <c r="Q2291" s="589"/>
      <c r="R2291" s="589"/>
    </row>
    <row r="2292" customHeight="1" spans="7:18">
      <c r="G2292" s="589"/>
      <c r="H2292" s="589"/>
      <c r="I2292" s="589"/>
      <c r="J2292" s="589"/>
      <c r="K2292" s="589"/>
      <c r="L2292" s="589"/>
      <c r="M2292" s="589"/>
      <c r="O2292" s="589"/>
      <c r="P2292" s="589"/>
      <c r="Q2292" s="589"/>
      <c r="R2292" s="589"/>
    </row>
    <row r="2293" customHeight="1" spans="7:18">
      <c r="G2293" s="589"/>
      <c r="H2293" s="589"/>
      <c r="I2293" s="589"/>
      <c r="J2293" s="589"/>
      <c r="K2293" s="589"/>
      <c r="L2293" s="589"/>
      <c r="M2293" s="589"/>
      <c r="O2293" s="589"/>
      <c r="P2293" s="589"/>
      <c r="Q2293" s="589"/>
      <c r="R2293" s="589"/>
    </row>
    <row r="2294" customHeight="1" spans="7:18">
      <c r="G2294" s="589"/>
      <c r="H2294" s="589"/>
      <c r="I2294" s="589"/>
      <c r="J2294" s="589"/>
      <c r="K2294" s="589"/>
      <c r="L2294" s="589"/>
      <c r="M2294" s="589"/>
      <c r="O2294" s="589"/>
      <c r="P2294" s="589"/>
      <c r="Q2294" s="589"/>
      <c r="R2294" s="589"/>
    </row>
    <row r="2295" customHeight="1" spans="7:18">
      <c r="G2295" s="589"/>
      <c r="H2295" s="589"/>
      <c r="I2295" s="589"/>
      <c r="J2295" s="589"/>
      <c r="K2295" s="589"/>
      <c r="L2295" s="589"/>
      <c r="M2295" s="589"/>
      <c r="O2295" s="589"/>
      <c r="P2295" s="589"/>
      <c r="Q2295" s="589"/>
      <c r="R2295" s="589"/>
    </row>
    <row r="2296" customHeight="1" spans="7:18">
      <c r="G2296" s="589"/>
      <c r="H2296" s="589"/>
      <c r="I2296" s="589"/>
      <c r="J2296" s="589"/>
      <c r="K2296" s="589"/>
      <c r="L2296" s="589"/>
      <c r="M2296" s="589"/>
      <c r="O2296" s="589"/>
      <c r="P2296" s="589"/>
      <c r="Q2296" s="589"/>
      <c r="R2296" s="589"/>
    </row>
    <row r="2297" customHeight="1" spans="7:18">
      <c r="G2297" s="589"/>
      <c r="H2297" s="589"/>
      <c r="I2297" s="589"/>
      <c r="J2297" s="589"/>
      <c r="K2297" s="589"/>
      <c r="L2297" s="589"/>
      <c r="M2297" s="589"/>
      <c r="O2297" s="589"/>
      <c r="P2297" s="589"/>
      <c r="Q2297" s="589"/>
      <c r="R2297" s="589"/>
    </row>
    <row r="2298" customHeight="1" spans="7:18">
      <c r="G2298" s="589"/>
      <c r="H2298" s="589"/>
      <c r="I2298" s="589"/>
      <c r="J2298" s="589"/>
      <c r="K2298" s="589"/>
      <c r="L2298" s="589"/>
      <c r="M2298" s="589"/>
      <c r="O2298" s="589"/>
      <c r="P2298" s="589"/>
      <c r="Q2298" s="589"/>
      <c r="R2298" s="589"/>
    </row>
    <row r="2299" customHeight="1" spans="7:18">
      <c r="G2299" s="589"/>
      <c r="H2299" s="589"/>
      <c r="I2299" s="589"/>
      <c r="J2299" s="589"/>
      <c r="K2299" s="589"/>
      <c r="L2299" s="589"/>
      <c r="M2299" s="589"/>
      <c r="O2299" s="589"/>
      <c r="P2299" s="589"/>
      <c r="Q2299" s="589"/>
      <c r="R2299" s="589"/>
    </row>
    <row r="2300" customHeight="1" spans="7:18">
      <c r="G2300" s="589"/>
      <c r="H2300" s="589"/>
      <c r="I2300" s="589"/>
      <c r="J2300" s="589"/>
      <c r="K2300" s="589"/>
      <c r="L2300" s="589"/>
      <c r="M2300" s="589"/>
      <c r="O2300" s="589"/>
      <c r="P2300" s="589"/>
      <c r="Q2300" s="589"/>
      <c r="R2300" s="589"/>
    </row>
    <row r="2301" customHeight="1" spans="7:18">
      <c r="G2301" s="589"/>
      <c r="H2301" s="589"/>
      <c r="I2301" s="589"/>
      <c r="J2301" s="589"/>
      <c r="K2301" s="589"/>
      <c r="L2301" s="589"/>
      <c r="M2301" s="589"/>
      <c r="O2301" s="589"/>
      <c r="P2301" s="589"/>
      <c r="Q2301" s="589"/>
      <c r="R2301" s="589"/>
    </row>
    <row r="2302" customHeight="1" spans="7:18">
      <c r="G2302" s="589"/>
      <c r="H2302" s="589"/>
      <c r="I2302" s="589"/>
      <c r="J2302" s="589"/>
      <c r="K2302" s="589"/>
      <c r="L2302" s="589"/>
      <c r="M2302" s="589"/>
      <c r="O2302" s="589"/>
      <c r="P2302" s="589"/>
      <c r="Q2302" s="589"/>
      <c r="R2302" s="589"/>
    </row>
    <row r="2303" customHeight="1" spans="7:18">
      <c r="G2303" s="589"/>
      <c r="H2303" s="589"/>
      <c r="I2303" s="589"/>
      <c r="J2303" s="589"/>
      <c r="K2303" s="589"/>
      <c r="L2303" s="589"/>
      <c r="M2303" s="589"/>
      <c r="O2303" s="589"/>
      <c r="P2303" s="589"/>
      <c r="Q2303" s="589"/>
      <c r="R2303" s="589"/>
    </row>
    <row r="2304" customHeight="1" spans="7:18">
      <c r="G2304" s="589"/>
      <c r="H2304" s="589"/>
      <c r="I2304" s="589"/>
      <c r="J2304" s="589"/>
      <c r="K2304" s="589"/>
      <c r="L2304" s="589"/>
      <c r="M2304" s="589"/>
      <c r="O2304" s="589"/>
      <c r="P2304" s="589"/>
      <c r="Q2304" s="589"/>
      <c r="R2304" s="589"/>
    </row>
    <row r="2305" customHeight="1" spans="7:18">
      <c r="G2305" s="589"/>
      <c r="H2305" s="589"/>
      <c r="I2305" s="589"/>
      <c r="J2305" s="589"/>
      <c r="K2305" s="589"/>
      <c r="L2305" s="589"/>
      <c r="M2305" s="589"/>
      <c r="O2305" s="589"/>
      <c r="P2305" s="589"/>
      <c r="Q2305" s="589"/>
      <c r="R2305" s="589"/>
    </row>
    <row r="2306" customHeight="1" spans="7:18">
      <c r="G2306" s="589"/>
      <c r="H2306" s="589"/>
      <c r="I2306" s="589"/>
      <c r="J2306" s="589"/>
      <c r="K2306" s="589"/>
      <c r="L2306" s="589"/>
      <c r="M2306" s="589"/>
      <c r="O2306" s="589"/>
      <c r="P2306" s="589"/>
      <c r="Q2306" s="589"/>
      <c r="R2306" s="589"/>
    </row>
    <row r="2307" customHeight="1" spans="7:18">
      <c r="G2307" s="589"/>
      <c r="H2307" s="589"/>
      <c r="I2307" s="589"/>
      <c r="J2307" s="589"/>
      <c r="K2307" s="589"/>
      <c r="L2307" s="589"/>
      <c r="M2307" s="589"/>
      <c r="O2307" s="589"/>
      <c r="P2307" s="589"/>
      <c r="Q2307" s="589"/>
      <c r="R2307" s="589"/>
    </row>
    <row r="2308" customHeight="1" spans="7:18">
      <c r="G2308" s="589"/>
      <c r="H2308" s="589"/>
      <c r="I2308" s="589"/>
      <c r="J2308" s="589"/>
      <c r="K2308" s="589"/>
      <c r="L2308" s="589"/>
      <c r="M2308" s="589"/>
      <c r="O2308" s="589"/>
      <c r="P2308" s="589"/>
      <c r="Q2308" s="589"/>
      <c r="R2308" s="589"/>
    </row>
    <row r="2309" customHeight="1" spans="7:18">
      <c r="G2309" s="589"/>
      <c r="H2309" s="589"/>
      <c r="I2309" s="589"/>
      <c r="J2309" s="589"/>
      <c r="K2309" s="589"/>
      <c r="L2309" s="589"/>
      <c r="M2309" s="589"/>
      <c r="O2309" s="589"/>
      <c r="P2309" s="589"/>
      <c r="Q2309" s="589"/>
      <c r="R2309" s="589"/>
    </row>
    <row r="2310" customHeight="1" spans="7:18">
      <c r="G2310" s="589"/>
      <c r="H2310" s="589"/>
      <c r="I2310" s="589"/>
      <c r="J2310" s="589"/>
      <c r="K2310" s="589"/>
      <c r="L2310" s="589"/>
      <c r="M2310" s="589"/>
      <c r="O2310" s="589"/>
      <c r="P2310" s="589"/>
      <c r="Q2310" s="589"/>
      <c r="R2310" s="589"/>
    </row>
    <row r="2311" customHeight="1" spans="7:18">
      <c r="G2311" s="589"/>
      <c r="H2311" s="589"/>
      <c r="I2311" s="589"/>
      <c r="J2311" s="589"/>
      <c r="K2311" s="589"/>
      <c r="L2311" s="589"/>
      <c r="M2311" s="589"/>
      <c r="O2311" s="589"/>
      <c r="P2311" s="589"/>
      <c r="Q2311" s="589"/>
      <c r="R2311" s="589"/>
    </row>
    <row r="2312" customHeight="1" spans="7:18">
      <c r="G2312" s="589"/>
      <c r="H2312" s="589"/>
      <c r="I2312" s="589"/>
      <c r="J2312" s="589"/>
      <c r="K2312" s="589"/>
      <c r="L2312" s="589"/>
      <c r="M2312" s="589"/>
      <c r="O2312" s="589"/>
      <c r="P2312" s="589"/>
      <c r="Q2312" s="589"/>
      <c r="R2312" s="589"/>
    </row>
    <row r="2313" customHeight="1" spans="7:18">
      <c r="G2313" s="589"/>
      <c r="H2313" s="589"/>
      <c r="I2313" s="589"/>
      <c r="J2313" s="589"/>
      <c r="K2313" s="589"/>
      <c r="L2313" s="589"/>
      <c r="M2313" s="589"/>
      <c r="O2313" s="589"/>
      <c r="P2313" s="589"/>
      <c r="Q2313" s="589"/>
      <c r="R2313" s="589"/>
    </row>
    <row r="2314" customHeight="1" spans="7:18">
      <c r="G2314" s="589"/>
      <c r="H2314" s="589"/>
      <c r="I2314" s="589"/>
      <c r="J2314" s="589"/>
      <c r="K2314" s="589"/>
      <c r="L2314" s="589"/>
      <c r="M2314" s="589"/>
      <c r="O2314" s="589"/>
      <c r="P2314" s="589"/>
      <c r="Q2314" s="589"/>
      <c r="R2314" s="589"/>
    </row>
    <row r="2315" customHeight="1" spans="7:18">
      <c r="G2315" s="589"/>
      <c r="H2315" s="589"/>
      <c r="I2315" s="589"/>
      <c r="J2315" s="589"/>
      <c r="K2315" s="589"/>
      <c r="L2315" s="589"/>
      <c r="M2315" s="589"/>
      <c r="O2315" s="589"/>
      <c r="P2315" s="589"/>
      <c r="Q2315" s="589"/>
      <c r="R2315" s="589"/>
    </row>
    <row r="2316" customHeight="1" spans="7:18">
      <c r="G2316" s="589"/>
      <c r="H2316" s="589"/>
      <c r="I2316" s="589"/>
      <c r="J2316" s="589"/>
      <c r="K2316" s="589"/>
      <c r="L2316" s="589"/>
      <c r="M2316" s="589"/>
      <c r="O2316" s="589"/>
      <c r="P2316" s="589"/>
      <c r="Q2316" s="589"/>
      <c r="R2316" s="589"/>
    </row>
    <row r="2317" customHeight="1" spans="7:18">
      <c r="G2317" s="589"/>
      <c r="H2317" s="589"/>
      <c r="I2317" s="589"/>
      <c r="J2317" s="589"/>
      <c r="K2317" s="589"/>
      <c r="L2317" s="589"/>
      <c r="M2317" s="589"/>
      <c r="O2317" s="589"/>
      <c r="P2317" s="589"/>
      <c r="Q2317" s="589"/>
      <c r="R2317" s="589"/>
    </row>
    <row r="2318" customHeight="1" spans="7:18">
      <c r="G2318" s="589"/>
      <c r="H2318" s="589"/>
      <c r="I2318" s="589"/>
      <c r="J2318" s="589"/>
      <c r="K2318" s="589"/>
      <c r="L2318" s="589"/>
      <c r="M2318" s="589"/>
      <c r="O2318" s="589"/>
      <c r="P2318" s="589"/>
      <c r="Q2318" s="589"/>
      <c r="R2318" s="589"/>
    </row>
    <row r="2319" customHeight="1" spans="7:18">
      <c r="G2319" s="589"/>
      <c r="H2319" s="589"/>
      <c r="I2319" s="589"/>
      <c r="J2319" s="589"/>
      <c r="K2319" s="589"/>
      <c r="L2319" s="589"/>
      <c r="M2319" s="589"/>
      <c r="O2319" s="589"/>
      <c r="P2319" s="589"/>
      <c r="Q2319" s="589"/>
      <c r="R2319" s="589"/>
    </row>
    <row r="2320" customHeight="1" spans="7:18">
      <c r="G2320" s="589"/>
      <c r="H2320" s="589"/>
      <c r="I2320" s="589"/>
      <c r="J2320" s="589"/>
      <c r="K2320" s="589"/>
      <c r="L2320" s="589"/>
      <c r="M2320" s="589"/>
      <c r="O2320" s="589"/>
      <c r="P2320" s="589"/>
      <c r="Q2320" s="589"/>
      <c r="R2320" s="589"/>
    </row>
    <row r="2321" customHeight="1" spans="7:18">
      <c r="G2321" s="589"/>
      <c r="H2321" s="589"/>
      <c r="I2321" s="589"/>
      <c r="J2321" s="589"/>
      <c r="K2321" s="589"/>
      <c r="L2321" s="589"/>
      <c r="M2321" s="589"/>
      <c r="O2321" s="589"/>
      <c r="P2321" s="589"/>
      <c r="Q2321" s="589"/>
      <c r="R2321" s="589"/>
    </row>
    <row r="2322" customHeight="1" spans="7:18">
      <c r="G2322" s="589"/>
      <c r="H2322" s="589"/>
      <c r="I2322" s="589"/>
      <c r="J2322" s="589"/>
      <c r="K2322" s="589"/>
      <c r="L2322" s="589"/>
      <c r="M2322" s="589"/>
      <c r="O2322" s="589"/>
      <c r="P2322" s="589"/>
      <c r="Q2322" s="589"/>
      <c r="R2322" s="589"/>
    </row>
    <row r="2323" customHeight="1" spans="7:18">
      <c r="G2323" s="589"/>
      <c r="H2323" s="589"/>
      <c r="I2323" s="589"/>
      <c r="J2323" s="589"/>
      <c r="K2323" s="589"/>
      <c r="L2323" s="589"/>
      <c r="M2323" s="589"/>
      <c r="O2323" s="589"/>
      <c r="P2323" s="589"/>
      <c r="Q2323" s="589"/>
      <c r="R2323" s="589"/>
    </row>
    <row r="2324" customHeight="1" spans="7:18">
      <c r="G2324" s="589"/>
      <c r="H2324" s="589"/>
      <c r="I2324" s="589"/>
      <c r="J2324" s="589"/>
      <c r="K2324" s="589"/>
      <c r="L2324" s="589"/>
      <c r="M2324" s="589"/>
      <c r="O2324" s="589"/>
      <c r="P2324" s="589"/>
      <c r="Q2324" s="589"/>
      <c r="R2324" s="589"/>
    </row>
    <row r="2325" customHeight="1" spans="7:18">
      <c r="G2325" s="589"/>
      <c r="H2325" s="589"/>
      <c r="I2325" s="589"/>
      <c r="J2325" s="589"/>
      <c r="K2325" s="589"/>
      <c r="L2325" s="589"/>
      <c r="M2325" s="589"/>
      <c r="O2325" s="589"/>
      <c r="P2325" s="589"/>
      <c r="Q2325" s="589"/>
      <c r="R2325" s="589"/>
    </row>
    <row r="2326" customHeight="1" spans="7:18">
      <c r="G2326" s="589"/>
      <c r="H2326" s="589"/>
      <c r="I2326" s="589"/>
      <c r="J2326" s="589"/>
      <c r="K2326" s="589"/>
      <c r="L2326" s="589"/>
      <c r="M2326" s="589"/>
      <c r="O2326" s="589"/>
      <c r="P2326" s="589"/>
      <c r="Q2326" s="589"/>
      <c r="R2326" s="589"/>
    </row>
    <row r="2327" customHeight="1" spans="7:18">
      <c r="G2327" s="589"/>
      <c r="H2327" s="589"/>
      <c r="I2327" s="589"/>
      <c r="J2327" s="589"/>
      <c r="K2327" s="589"/>
      <c r="L2327" s="589"/>
      <c r="M2327" s="589"/>
      <c r="O2327" s="589"/>
      <c r="P2327" s="589"/>
      <c r="Q2327" s="589"/>
      <c r="R2327" s="589"/>
    </row>
    <row r="2328" customHeight="1" spans="7:18">
      <c r="G2328" s="589"/>
      <c r="H2328" s="589"/>
      <c r="I2328" s="589"/>
      <c r="J2328" s="589"/>
      <c r="K2328" s="589"/>
      <c r="L2328" s="589"/>
      <c r="M2328" s="589"/>
      <c r="O2328" s="589"/>
      <c r="P2328" s="589"/>
      <c r="Q2328" s="589"/>
      <c r="R2328" s="589"/>
    </row>
    <row r="2329" customHeight="1" spans="7:18">
      <c r="G2329" s="589"/>
      <c r="H2329" s="589"/>
      <c r="I2329" s="589"/>
      <c r="J2329" s="589"/>
      <c r="K2329" s="589"/>
      <c r="L2329" s="589"/>
      <c r="M2329" s="589"/>
      <c r="O2329" s="589"/>
      <c r="P2329" s="589"/>
      <c r="Q2329" s="589"/>
      <c r="R2329" s="589"/>
    </row>
    <row r="2330" customHeight="1" spans="7:18">
      <c r="G2330" s="589"/>
      <c r="H2330" s="589"/>
      <c r="I2330" s="589"/>
      <c r="J2330" s="589"/>
      <c r="K2330" s="589"/>
      <c r="L2330" s="589"/>
      <c r="M2330" s="589"/>
      <c r="O2330" s="589"/>
      <c r="P2330" s="589"/>
      <c r="Q2330" s="589"/>
      <c r="R2330" s="589"/>
    </row>
    <row r="2331" customHeight="1" spans="7:18">
      <c r="G2331" s="589"/>
      <c r="H2331" s="589"/>
      <c r="I2331" s="589"/>
      <c r="J2331" s="589"/>
      <c r="K2331" s="589"/>
      <c r="L2331" s="589"/>
      <c r="M2331" s="589"/>
      <c r="O2331" s="589"/>
      <c r="P2331" s="589"/>
      <c r="Q2331" s="589"/>
      <c r="R2331" s="589"/>
    </row>
    <row r="2332" customHeight="1" spans="7:18">
      <c r="G2332" s="589"/>
      <c r="H2332" s="589"/>
      <c r="I2332" s="589"/>
      <c r="J2332" s="589"/>
      <c r="K2332" s="589"/>
      <c r="L2332" s="589"/>
      <c r="M2332" s="589"/>
      <c r="O2332" s="589"/>
      <c r="P2332" s="589"/>
      <c r="Q2332" s="589"/>
      <c r="R2332" s="589"/>
    </row>
    <row r="2333" customHeight="1" spans="7:18">
      <c r="G2333" s="589"/>
      <c r="H2333" s="589"/>
      <c r="I2333" s="589"/>
      <c r="J2333" s="589"/>
      <c r="K2333" s="589"/>
      <c r="L2333" s="589"/>
      <c r="M2333" s="589"/>
      <c r="O2333" s="589"/>
      <c r="P2333" s="589"/>
      <c r="Q2333" s="589"/>
      <c r="R2333" s="589"/>
    </row>
    <row r="2334" customHeight="1" spans="7:18">
      <c r="G2334" s="589"/>
      <c r="H2334" s="589"/>
      <c r="I2334" s="589"/>
      <c r="J2334" s="589"/>
      <c r="K2334" s="589"/>
      <c r="L2334" s="589"/>
      <c r="M2334" s="589"/>
      <c r="O2334" s="589"/>
      <c r="P2334" s="589"/>
      <c r="Q2334" s="589"/>
      <c r="R2334" s="589"/>
    </row>
    <row r="2335" customHeight="1" spans="7:18">
      <c r="G2335" s="589"/>
      <c r="H2335" s="589"/>
      <c r="I2335" s="589"/>
      <c r="J2335" s="589"/>
      <c r="K2335" s="589"/>
      <c r="L2335" s="589"/>
      <c r="M2335" s="589"/>
      <c r="O2335" s="589"/>
      <c r="P2335" s="589"/>
      <c r="Q2335" s="589"/>
      <c r="R2335" s="589"/>
    </row>
    <row r="2336" customHeight="1" spans="7:18">
      <c r="G2336" s="589"/>
      <c r="H2336" s="589"/>
      <c r="I2336" s="589"/>
      <c r="J2336" s="589"/>
      <c r="K2336" s="589"/>
      <c r="L2336" s="589"/>
      <c r="M2336" s="589"/>
      <c r="O2336" s="589"/>
      <c r="P2336" s="589"/>
      <c r="Q2336" s="589"/>
      <c r="R2336" s="589"/>
    </row>
    <row r="2337" customHeight="1" spans="7:18">
      <c r="G2337" s="589"/>
      <c r="H2337" s="589"/>
      <c r="I2337" s="589"/>
      <c r="J2337" s="589"/>
      <c r="K2337" s="589"/>
      <c r="L2337" s="589"/>
      <c r="M2337" s="589"/>
      <c r="O2337" s="589"/>
      <c r="P2337" s="589"/>
      <c r="Q2337" s="589"/>
      <c r="R2337" s="589"/>
    </row>
    <row r="2338" customHeight="1" spans="7:18">
      <c r="G2338" s="589"/>
      <c r="H2338" s="589"/>
      <c r="I2338" s="589"/>
      <c r="J2338" s="589"/>
      <c r="K2338" s="589"/>
      <c r="L2338" s="589"/>
      <c r="M2338" s="589"/>
      <c r="O2338" s="589"/>
      <c r="P2338" s="589"/>
      <c r="Q2338" s="589"/>
      <c r="R2338" s="589"/>
    </row>
    <row r="2339" customHeight="1" spans="7:18">
      <c r="G2339" s="589"/>
      <c r="H2339" s="589"/>
      <c r="I2339" s="589"/>
      <c r="J2339" s="589"/>
      <c r="K2339" s="589"/>
      <c r="L2339" s="589"/>
      <c r="M2339" s="589"/>
      <c r="O2339" s="589"/>
      <c r="P2339" s="589"/>
      <c r="Q2339" s="589"/>
      <c r="R2339" s="589"/>
    </row>
    <row r="2340" customHeight="1" spans="7:18">
      <c r="G2340" s="589"/>
      <c r="H2340" s="589"/>
      <c r="I2340" s="589"/>
      <c r="J2340" s="589"/>
      <c r="K2340" s="589"/>
      <c r="L2340" s="589"/>
      <c r="M2340" s="589"/>
      <c r="O2340" s="589"/>
      <c r="P2340" s="589"/>
      <c r="Q2340" s="589"/>
      <c r="R2340" s="589"/>
    </row>
    <row r="2341" customHeight="1" spans="7:18">
      <c r="G2341" s="589"/>
      <c r="H2341" s="589"/>
      <c r="I2341" s="589"/>
      <c r="J2341" s="589"/>
      <c r="K2341" s="589"/>
      <c r="L2341" s="589"/>
      <c r="M2341" s="589"/>
      <c r="O2341" s="589"/>
      <c r="P2341" s="589"/>
      <c r="Q2341" s="589"/>
      <c r="R2341" s="589"/>
    </row>
    <row r="2342" customHeight="1" spans="7:18">
      <c r="G2342" s="589"/>
      <c r="H2342" s="589"/>
      <c r="I2342" s="589"/>
      <c r="J2342" s="589"/>
      <c r="K2342" s="589"/>
      <c r="L2342" s="589"/>
      <c r="M2342" s="589"/>
      <c r="O2342" s="589"/>
      <c r="P2342" s="589"/>
      <c r="Q2342" s="589"/>
      <c r="R2342" s="589"/>
    </row>
    <row r="2343" customHeight="1" spans="7:18">
      <c r="G2343" s="589"/>
      <c r="H2343" s="589"/>
      <c r="I2343" s="589"/>
      <c r="J2343" s="589"/>
      <c r="K2343" s="589"/>
      <c r="L2343" s="589"/>
      <c r="M2343" s="589"/>
      <c r="O2343" s="589"/>
      <c r="P2343" s="589"/>
      <c r="Q2343" s="589"/>
      <c r="R2343" s="589"/>
    </row>
    <row r="2344" customHeight="1" spans="7:18">
      <c r="G2344" s="589"/>
      <c r="H2344" s="589"/>
      <c r="I2344" s="589"/>
      <c r="J2344" s="589"/>
      <c r="K2344" s="589"/>
      <c r="L2344" s="589"/>
      <c r="M2344" s="589"/>
      <c r="O2344" s="589"/>
      <c r="P2344" s="589"/>
      <c r="Q2344" s="589"/>
      <c r="R2344" s="589"/>
    </row>
    <row r="2345" customHeight="1" spans="7:18">
      <c r="G2345" s="589"/>
      <c r="H2345" s="589"/>
      <c r="I2345" s="589"/>
      <c r="J2345" s="589"/>
      <c r="K2345" s="589"/>
      <c r="L2345" s="589"/>
      <c r="M2345" s="589"/>
      <c r="O2345" s="589"/>
      <c r="P2345" s="589"/>
      <c r="Q2345" s="589"/>
      <c r="R2345" s="589"/>
    </row>
    <row r="2346" customHeight="1" spans="7:18">
      <c r="G2346" s="589"/>
      <c r="H2346" s="589"/>
      <c r="I2346" s="589"/>
      <c r="J2346" s="589"/>
      <c r="K2346" s="589"/>
      <c r="L2346" s="589"/>
      <c r="M2346" s="589"/>
      <c r="O2346" s="589"/>
      <c r="P2346" s="589"/>
      <c r="Q2346" s="589"/>
      <c r="R2346" s="589"/>
    </row>
    <row r="2347" customHeight="1" spans="7:18">
      <c r="G2347" s="589"/>
      <c r="H2347" s="589"/>
      <c r="I2347" s="589"/>
      <c r="J2347" s="589"/>
      <c r="K2347" s="589"/>
      <c r="L2347" s="589"/>
      <c r="M2347" s="589"/>
      <c r="O2347" s="589"/>
      <c r="P2347" s="589"/>
      <c r="Q2347" s="589"/>
      <c r="R2347" s="589"/>
    </row>
    <row r="2348" customHeight="1" spans="7:18">
      <c r="G2348" s="589"/>
      <c r="H2348" s="589"/>
      <c r="I2348" s="589"/>
      <c r="J2348" s="589"/>
      <c r="K2348" s="589"/>
      <c r="L2348" s="589"/>
      <c r="M2348" s="589"/>
      <c r="O2348" s="589"/>
      <c r="P2348" s="589"/>
      <c r="Q2348" s="589"/>
      <c r="R2348" s="589"/>
    </row>
    <row r="2349" customHeight="1" spans="7:18">
      <c r="G2349" s="589"/>
      <c r="H2349" s="589"/>
      <c r="I2349" s="589"/>
      <c r="J2349" s="589"/>
      <c r="K2349" s="589"/>
      <c r="L2349" s="589"/>
      <c r="M2349" s="589"/>
      <c r="O2349" s="589"/>
      <c r="P2349" s="589"/>
      <c r="Q2349" s="589"/>
      <c r="R2349" s="589"/>
    </row>
    <row r="2350" customHeight="1" spans="7:18">
      <c r="G2350" s="589"/>
      <c r="H2350" s="589"/>
      <c r="I2350" s="589"/>
      <c r="J2350" s="589"/>
      <c r="K2350" s="589"/>
      <c r="L2350" s="589"/>
      <c r="M2350" s="589"/>
      <c r="O2350" s="589"/>
      <c r="P2350" s="589"/>
      <c r="Q2350" s="589"/>
      <c r="R2350" s="589"/>
    </row>
    <row r="2351" customHeight="1" spans="7:18">
      <c r="G2351" s="589"/>
      <c r="H2351" s="589"/>
      <c r="I2351" s="589"/>
      <c r="J2351" s="589"/>
      <c r="K2351" s="589"/>
      <c r="L2351" s="589"/>
      <c r="M2351" s="589"/>
      <c r="O2351" s="589"/>
      <c r="P2351" s="589"/>
      <c r="Q2351" s="589"/>
      <c r="R2351" s="589"/>
    </row>
    <row r="2352" customHeight="1" spans="7:18">
      <c r="G2352" s="589"/>
      <c r="H2352" s="589"/>
      <c r="I2352" s="589"/>
      <c r="J2352" s="589"/>
      <c r="K2352" s="589"/>
      <c r="L2352" s="589"/>
      <c r="M2352" s="589"/>
      <c r="O2352" s="589"/>
      <c r="P2352" s="589"/>
      <c r="Q2352" s="589"/>
      <c r="R2352" s="589"/>
    </row>
    <row r="2353" customHeight="1" spans="7:18">
      <c r="G2353" s="589"/>
      <c r="H2353" s="589"/>
      <c r="I2353" s="589"/>
      <c r="J2353" s="589"/>
      <c r="K2353" s="589"/>
      <c r="L2353" s="589"/>
      <c r="M2353" s="589"/>
      <c r="O2353" s="589"/>
      <c r="P2353" s="589"/>
      <c r="Q2353" s="589"/>
      <c r="R2353" s="589"/>
    </row>
    <row r="2354" customHeight="1" spans="7:18">
      <c r="G2354" s="589"/>
      <c r="H2354" s="589"/>
      <c r="I2354" s="589"/>
      <c r="J2354" s="589"/>
      <c r="K2354" s="589"/>
      <c r="L2354" s="589"/>
      <c r="M2354" s="589"/>
      <c r="O2354" s="589"/>
      <c r="P2354" s="589"/>
      <c r="Q2354" s="589"/>
      <c r="R2354" s="589"/>
    </row>
    <row r="2355" customHeight="1" spans="7:18">
      <c r="G2355" s="589"/>
      <c r="H2355" s="589"/>
      <c r="I2355" s="589"/>
      <c r="J2355" s="589"/>
      <c r="K2355" s="589"/>
      <c r="L2355" s="589"/>
      <c r="M2355" s="589"/>
      <c r="O2355" s="589"/>
      <c r="P2355" s="589"/>
      <c r="Q2355" s="589"/>
      <c r="R2355" s="589"/>
    </row>
    <row r="2356" customHeight="1" spans="7:18">
      <c r="G2356" s="589"/>
      <c r="H2356" s="589"/>
      <c r="I2356" s="589"/>
      <c r="J2356" s="589"/>
      <c r="K2356" s="589"/>
      <c r="L2356" s="589"/>
      <c r="M2356" s="589"/>
      <c r="O2356" s="589"/>
      <c r="P2356" s="589"/>
      <c r="Q2356" s="589"/>
      <c r="R2356" s="589"/>
    </row>
    <row r="2357" customHeight="1" spans="7:18">
      <c r="G2357" s="589"/>
      <c r="H2357" s="589"/>
      <c r="I2357" s="589"/>
      <c r="J2357" s="589"/>
      <c r="K2357" s="589"/>
      <c r="L2357" s="589"/>
      <c r="M2357" s="589"/>
      <c r="O2357" s="589"/>
      <c r="P2357" s="589"/>
      <c r="Q2357" s="589"/>
      <c r="R2357" s="589"/>
    </row>
    <row r="2358" customHeight="1" spans="7:18">
      <c r="G2358" s="589"/>
      <c r="H2358" s="589"/>
      <c r="I2358" s="589"/>
      <c r="J2358" s="589"/>
      <c r="K2358" s="589"/>
      <c r="L2358" s="589"/>
      <c r="M2358" s="589"/>
      <c r="O2358" s="589"/>
      <c r="P2358" s="589"/>
      <c r="Q2358" s="589"/>
      <c r="R2358" s="589"/>
    </row>
    <row r="2359" customHeight="1" spans="7:18">
      <c r="G2359" s="589"/>
      <c r="H2359" s="589"/>
      <c r="I2359" s="589"/>
      <c r="J2359" s="589"/>
      <c r="K2359" s="589"/>
      <c r="L2359" s="589"/>
      <c r="M2359" s="589"/>
      <c r="O2359" s="589"/>
      <c r="P2359" s="589"/>
      <c r="Q2359" s="589"/>
      <c r="R2359" s="589"/>
    </row>
    <row r="2360" customHeight="1" spans="7:18">
      <c r="G2360" s="589"/>
      <c r="H2360" s="589"/>
      <c r="I2360" s="589"/>
      <c r="J2360" s="589"/>
      <c r="K2360" s="589"/>
      <c r="L2360" s="589"/>
      <c r="M2360" s="589"/>
      <c r="O2360" s="589"/>
      <c r="P2360" s="589"/>
      <c r="Q2360" s="589"/>
      <c r="R2360" s="589"/>
    </row>
    <row r="2361" customHeight="1" spans="7:18">
      <c r="G2361" s="589"/>
      <c r="H2361" s="589"/>
      <c r="I2361" s="589"/>
      <c r="J2361" s="589"/>
      <c r="K2361" s="589"/>
      <c r="L2361" s="589"/>
      <c r="M2361" s="589"/>
      <c r="O2361" s="589"/>
      <c r="P2361" s="589"/>
      <c r="Q2361" s="589"/>
      <c r="R2361" s="589"/>
    </row>
    <row r="2362" customHeight="1" spans="7:18">
      <c r="G2362" s="589"/>
      <c r="H2362" s="589"/>
      <c r="I2362" s="589"/>
      <c r="J2362" s="589"/>
      <c r="K2362" s="589"/>
      <c r="L2362" s="589"/>
      <c r="M2362" s="589"/>
      <c r="O2362" s="589"/>
      <c r="P2362" s="589"/>
      <c r="Q2362" s="589"/>
      <c r="R2362" s="589"/>
    </row>
    <row r="2363" customHeight="1" spans="7:18">
      <c r="G2363" s="589"/>
      <c r="H2363" s="589"/>
      <c r="I2363" s="589"/>
      <c r="J2363" s="589"/>
      <c r="K2363" s="589"/>
      <c r="L2363" s="589"/>
      <c r="M2363" s="589"/>
      <c r="O2363" s="589"/>
      <c r="P2363" s="589"/>
      <c r="Q2363" s="589"/>
      <c r="R2363" s="589"/>
    </row>
    <row r="2364" customHeight="1" spans="7:18">
      <c r="G2364" s="589"/>
      <c r="H2364" s="589"/>
      <c r="I2364" s="589"/>
      <c r="J2364" s="589"/>
      <c r="K2364" s="589"/>
      <c r="L2364" s="589"/>
      <c r="M2364" s="589"/>
      <c r="O2364" s="589"/>
      <c r="P2364" s="589"/>
      <c r="Q2364" s="589"/>
      <c r="R2364" s="589"/>
    </row>
    <row r="2365" customHeight="1" spans="7:18">
      <c r="G2365" s="589"/>
      <c r="H2365" s="589"/>
      <c r="I2365" s="589"/>
      <c r="J2365" s="589"/>
      <c r="K2365" s="589"/>
      <c r="L2365" s="589"/>
      <c r="M2365" s="589"/>
      <c r="O2365" s="589"/>
      <c r="P2365" s="589"/>
      <c r="Q2365" s="589"/>
      <c r="R2365" s="589"/>
    </row>
    <row r="2366" customHeight="1" spans="7:18">
      <c r="G2366" s="589"/>
      <c r="H2366" s="589"/>
      <c r="I2366" s="589"/>
      <c r="J2366" s="589"/>
      <c r="K2366" s="589"/>
      <c r="L2366" s="589"/>
      <c r="M2366" s="589"/>
      <c r="O2366" s="589"/>
      <c r="P2366" s="589"/>
      <c r="Q2366" s="589"/>
      <c r="R2366" s="589"/>
    </row>
    <row r="2367" customHeight="1" spans="7:18">
      <c r="G2367" s="589"/>
      <c r="H2367" s="589"/>
      <c r="I2367" s="589"/>
      <c r="J2367" s="589"/>
      <c r="K2367" s="589"/>
      <c r="L2367" s="589"/>
      <c r="M2367" s="589"/>
      <c r="O2367" s="589"/>
      <c r="P2367" s="589"/>
      <c r="Q2367" s="589"/>
      <c r="R2367" s="589"/>
    </row>
    <row r="2368" customHeight="1" spans="7:18">
      <c r="G2368" s="589"/>
      <c r="H2368" s="589"/>
      <c r="I2368" s="589"/>
      <c r="J2368" s="589"/>
      <c r="K2368" s="589"/>
      <c r="L2368" s="589"/>
      <c r="M2368" s="589"/>
      <c r="O2368" s="589"/>
      <c r="P2368" s="589"/>
      <c r="Q2368" s="589"/>
      <c r="R2368" s="589"/>
    </row>
    <row r="2369" customHeight="1" spans="7:18">
      <c r="G2369" s="589"/>
      <c r="H2369" s="589"/>
      <c r="I2369" s="589"/>
      <c r="J2369" s="589"/>
      <c r="K2369" s="589"/>
      <c r="L2369" s="589"/>
      <c r="M2369" s="589"/>
      <c r="O2369" s="589"/>
      <c r="P2369" s="589"/>
      <c r="Q2369" s="589"/>
      <c r="R2369" s="589"/>
    </row>
    <row r="2370" customHeight="1" spans="7:18">
      <c r="G2370" s="589"/>
      <c r="H2370" s="589"/>
      <c r="I2370" s="589"/>
      <c r="J2370" s="589"/>
      <c r="K2370" s="589"/>
      <c r="L2370" s="589"/>
      <c r="M2370" s="589"/>
      <c r="O2370" s="589"/>
      <c r="P2370" s="589"/>
      <c r="Q2370" s="589"/>
      <c r="R2370" s="589"/>
    </row>
    <row r="2371" customHeight="1" spans="7:18">
      <c r="G2371" s="589"/>
      <c r="H2371" s="589"/>
      <c r="I2371" s="589"/>
      <c r="J2371" s="589"/>
      <c r="K2371" s="589"/>
      <c r="L2371" s="589"/>
      <c r="M2371" s="589"/>
      <c r="O2371" s="589"/>
      <c r="P2371" s="589"/>
      <c r="Q2371" s="589"/>
      <c r="R2371" s="589"/>
    </row>
    <row r="2372" customHeight="1" spans="7:18">
      <c r="G2372" s="589"/>
      <c r="H2372" s="589"/>
      <c r="I2372" s="589"/>
      <c r="J2372" s="589"/>
      <c r="K2372" s="589"/>
      <c r="L2372" s="589"/>
      <c r="M2372" s="589"/>
      <c r="O2372" s="589"/>
      <c r="P2372" s="589"/>
      <c r="Q2372" s="589"/>
      <c r="R2372" s="589"/>
    </row>
    <row r="2373" customHeight="1" spans="7:18">
      <c r="G2373" s="589"/>
      <c r="H2373" s="589"/>
      <c r="I2373" s="589"/>
      <c r="J2373" s="589"/>
      <c r="K2373" s="589"/>
      <c r="L2373" s="589"/>
      <c r="M2373" s="589"/>
      <c r="O2373" s="589"/>
      <c r="P2373" s="589"/>
      <c r="Q2373" s="589"/>
      <c r="R2373" s="589"/>
    </row>
    <row r="2374" customHeight="1" spans="7:18">
      <c r="G2374" s="589"/>
      <c r="H2374" s="589"/>
      <c r="I2374" s="589"/>
      <c r="J2374" s="589"/>
      <c r="K2374" s="589"/>
      <c r="L2374" s="589"/>
      <c r="M2374" s="589"/>
      <c r="O2374" s="589"/>
      <c r="P2374" s="589"/>
      <c r="Q2374" s="589"/>
      <c r="R2374" s="589"/>
    </row>
    <row r="2375" customHeight="1" spans="7:18">
      <c r="G2375" s="589"/>
      <c r="H2375" s="589"/>
      <c r="I2375" s="589"/>
      <c r="J2375" s="589"/>
      <c r="K2375" s="589"/>
      <c r="L2375" s="589"/>
      <c r="M2375" s="589"/>
      <c r="O2375" s="589"/>
      <c r="P2375" s="589"/>
      <c r="Q2375" s="589"/>
      <c r="R2375" s="589"/>
    </row>
    <row r="2376" customHeight="1" spans="7:18">
      <c r="G2376" s="589"/>
      <c r="H2376" s="589"/>
      <c r="I2376" s="589"/>
      <c r="J2376" s="589"/>
      <c r="K2376" s="589"/>
      <c r="L2376" s="589"/>
      <c r="M2376" s="589"/>
      <c r="O2376" s="589"/>
      <c r="P2376" s="589"/>
      <c r="Q2376" s="589"/>
      <c r="R2376" s="589"/>
    </row>
    <row r="2377" customHeight="1" spans="7:18">
      <c r="G2377" s="589"/>
      <c r="H2377" s="589"/>
      <c r="I2377" s="589"/>
      <c r="J2377" s="589"/>
      <c r="K2377" s="589"/>
      <c r="L2377" s="589"/>
      <c r="M2377" s="589"/>
      <c r="O2377" s="589"/>
      <c r="P2377" s="589"/>
      <c r="Q2377" s="589"/>
      <c r="R2377" s="589"/>
    </row>
    <row r="2378" customHeight="1" spans="7:18">
      <c r="G2378" s="589"/>
      <c r="H2378" s="589"/>
      <c r="I2378" s="589"/>
      <c r="J2378" s="589"/>
      <c r="K2378" s="589"/>
      <c r="L2378" s="589"/>
      <c r="M2378" s="589"/>
      <c r="O2378" s="589"/>
      <c r="P2378" s="589"/>
      <c r="Q2378" s="589"/>
      <c r="R2378" s="589"/>
    </row>
    <row r="2379" customHeight="1" spans="7:18">
      <c r="G2379" s="589"/>
      <c r="H2379" s="589"/>
      <c r="I2379" s="589"/>
      <c r="J2379" s="589"/>
      <c r="K2379" s="589"/>
      <c r="L2379" s="589"/>
      <c r="M2379" s="589"/>
      <c r="O2379" s="589"/>
      <c r="P2379" s="589"/>
      <c r="Q2379" s="589"/>
      <c r="R2379" s="589"/>
    </row>
    <row r="2380" customHeight="1" spans="7:18">
      <c r="G2380" s="589"/>
      <c r="H2380" s="589"/>
      <c r="I2380" s="589"/>
      <c r="J2380" s="589"/>
      <c r="K2380" s="589"/>
      <c r="L2380" s="589"/>
      <c r="M2380" s="589"/>
      <c r="O2380" s="589"/>
      <c r="P2380" s="589"/>
      <c r="Q2380" s="589"/>
      <c r="R2380" s="589"/>
    </row>
    <row r="2381" customHeight="1" spans="7:18">
      <c r="G2381" s="589"/>
      <c r="H2381" s="589"/>
      <c r="I2381" s="589"/>
      <c r="J2381" s="589"/>
      <c r="K2381" s="589"/>
      <c r="L2381" s="589"/>
      <c r="M2381" s="589"/>
      <c r="O2381" s="589"/>
      <c r="P2381" s="589"/>
      <c r="Q2381" s="589"/>
      <c r="R2381" s="589"/>
    </row>
    <row r="2382" customHeight="1" spans="7:18">
      <c r="G2382" s="589"/>
      <c r="H2382" s="589"/>
      <c r="I2382" s="589"/>
      <c r="J2382" s="589"/>
      <c r="K2382" s="589"/>
      <c r="L2382" s="589"/>
      <c r="M2382" s="589"/>
      <c r="O2382" s="589"/>
      <c r="P2382" s="589"/>
      <c r="Q2382" s="589"/>
      <c r="R2382" s="589"/>
    </row>
    <row r="2383" customHeight="1" spans="7:18">
      <c r="G2383" s="589"/>
      <c r="H2383" s="589"/>
      <c r="I2383" s="589"/>
      <c r="J2383" s="589"/>
      <c r="K2383" s="589"/>
      <c r="L2383" s="589"/>
      <c r="M2383" s="589"/>
      <c r="O2383" s="589"/>
      <c r="P2383" s="589"/>
      <c r="Q2383" s="589"/>
      <c r="R2383" s="589"/>
    </row>
    <row r="2384" customHeight="1" spans="7:18">
      <c r="G2384" s="589"/>
      <c r="H2384" s="589"/>
      <c r="I2384" s="589"/>
      <c r="J2384" s="589"/>
      <c r="K2384" s="589"/>
      <c r="L2384" s="589"/>
      <c r="M2384" s="589"/>
      <c r="O2384" s="589"/>
      <c r="P2384" s="589"/>
      <c r="Q2384" s="589"/>
      <c r="R2384" s="589"/>
    </row>
    <row r="2385" customHeight="1" spans="7:18">
      <c r="G2385" s="589"/>
      <c r="H2385" s="589"/>
      <c r="I2385" s="589"/>
      <c r="J2385" s="589"/>
      <c r="K2385" s="589"/>
      <c r="L2385" s="589"/>
      <c r="M2385" s="589"/>
      <c r="O2385" s="589"/>
      <c r="P2385" s="589"/>
      <c r="Q2385" s="589"/>
      <c r="R2385" s="589"/>
    </row>
    <row r="2386" customHeight="1" spans="7:18">
      <c r="G2386" s="589"/>
      <c r="H2386" s="589"/>
      <c r="I2386" s="589"/>
      <c r="J2386" s="589"/>
      <c r="K2386" s="589"/>
      <c r="L2386" s="589"/>
      <c r="M2386" s="589"/>
      <c r="O2386" s="589"/>
      <c r="P2386" s="589"/>
      <c r="Q2386" s="589"/>
      <c r="R2386" s="589"/>
    </row>
    <row r="2387" customHeight="1" spans="7:18">
      <c r="G2387" s="589"/>
      <c r="H2387" s="589"/>
      <c r="I2387" s="589"/>
      <c r="J2387" s="589"/>
      <c r="K2387" s="589"/>
      <c r="L2387" s="589"/>
      <c r="M2387" s="589"/>
      <c r="O2387" s="589"/>
      <c r="P2387" s="589"/>
      <c r="Q2387" s="589"/>
      <c r="R2387" s="589"/>
    </row>
    <row r="2388" customHeight="1" spans="7:18">
      <c r="G2388" s="589"/>
      <c r="H2388" s="589"/>
      <c r="I2388" s="589"/>
      <c r="J2388" s="589"/>
      <c r="K2388" s="589"/>
      <c r="L2388" s="589"/>
      <c r="M2388" s="589"/>
      <c r="O2388" s="589"/>
      <c r="P2388" s="589"/>
      <c r="Q2388" s="589"/>
      <c r="R2388" s="589"/>
    </row>
    <row r="2389" customHeight="1" spans="7:18">
      <c r="G2389" s="589"/>
      <c r="H2389" s="589"/>
      <c r="I2389" s="589"/>
      <c r="J2389" s="589"/>
      <c r="K2389" s="589"/>
      <c r="L2389" s="589"/>
      <c r="M2389" s="589"/>
      <c r="O2389" s="589"/>
      <c r="P2389" s="589"/>
      <c r="Q2389" s="589"/>
      <c r="R2389" s="589"/>
    </row>
    <row r="2390" customHeight="1" spans="7:18">
      <c r="G2390" s="589"/>
      <c r="H2390" s="589"/>
      <c r="I2390" s="589"/>
      <c r="J2390" s="589"/>
      <c r="K2390" s="589"/>
      <c r="L2390" s="589"/>
      <c r="M2390" s="589"/>
      <c r="O2390" s="589"/>
      <c r="P2390" s="589"/>
      <c r="Q2390" s="589"/>
      <c r="R2390" s="589"/>
    </row>
    <row r="2391" customHeight="1" spans="7:18">
      <c r="G2391" s="589"/>
      <c r="H2391" s="589"/>
      <c r="I2391" s="589"/>
      <c r="J2391" s="589"/>
      <c r="K2391" s="589"/>
      <c r="L2391" s="589"/>
      <c r="M2391" s="589"/>
      <c r="O2391" s="589"/>
      <c r="P2391" s="589"/>
      <c r="Q2391" s="589"/>
      <c r="R2391" s="589"/>
    </row>
    <row r="2392" customHeight="1" spans="7:18">
      <c r="G2392" s="589"/>
      <c r="H2392" s="589"/>
      <c r="I2392" s="589"/>
      <c r="J2392" s="589"/>
      <c r="K2392" s="589"/>
      <c r="L2392" s="589"/>
      <c r="M2392" s="589"/>
      <c r="O2392" s="589"/>
      <c r="P2392" s="589"/>
      <c r="Q2392" s="589"/>
      <c r="R2392" s="589"/>
    </row>
    <row r="2393" customHeight="1" spans="7:18">
      <c r="G2393" s="589"/>
      <c r="H2393" s="589"/>
      <c r="I2393" s="589"/>
      <c r="J2393" s="589"/>
      <c r="K2393" s="589"/>
      <c r="L2393" s="589"/>
      <c r="M2393" s="589"/>
      <c r="O2393" s="589"/>
      <c r="P2393" s="589"/>
      <c r="Q2393" s="589"/>
      <c r="R2393" s="589"/>
    </row>
    <row r="2394" customHeight="1" spans="7:18">
      <c r="G2394" s="589"/>
      <c r="H2394" s="589"/>
      <c r="I2394" s="589"/>
      <c r="J2394" s="589"/>
      <c r="K2394" s="589"/>
      <c r="L2394" s="589"/>
      <c r="M2394" s="589"/>
      <c r="O2394" s="589"/>
      <c r="P2394" s="589"/>
      <c r="Q2394" s="589"/>
      <c r="R2394" s="589"/>
    </row>
    <row r="2395" customHeight="1" spans="7:18">
      <c r="G2395" s="589"/>
      <c r="H2395" s="589"/>
      <c r="I2395" s="589"/>
      <c r="J2395" s="589"/>
      <c r="K2395" s="589"/>
      <c r="L2395" s="589"/>
      <c r="M2395" s="589"/>
      <c r="O2395" s="589"/>
      <c r="P2395" s="589"/>
      <c r="Q2395" s="589"/>
      <c r="R2395" s="589"/>
    </row>
    <row r="2396" customHeight="1" spans="7:18">
      <c r="G2396" s="589"/>
      <c r="H2396" s="589"/>
      <c r="I2396" s="589"/>
      <c r="J2396" s="589"/>
      <c r="K2396" s="589"/>
      <c r="L2396" s="589"/>
      <c r="M2396" s="589"/>
      <c r="O2396" s="589"/>
      <c r="P2396" s="589"/>
      <c r="Q2396" s="589"/>
      <c r="R2396" s="589"/>
    </row>
    <row r="2397" customHeight="1" spans="7:18">
      <c r="G2397" s="589"/>
      <c r="H2397" s="589"/>
      <c r="I2397" s="589"/>
      <c r="J2397" s="589"/>
      <c r="K2397" s="589"/>
      <c r="L2397" s="589"/>
      <c r="M2397" s="589"/>
      <c r="O2397" s="589"/>
      <c r="P2397" s="589"/>
      <c r="Q2397" s="589"/>
      <c r="R2397" s="589"/>
    </row>
    <row r="2398" customHeight="1" spans="7:18">
      <c r="G2398" s="589"/>
      <c r="H2398" s="589"/>
      <c r="I2398" s="589"/>
      <c r="J2398" s="589"/>
      <c r="K2398" s="589"/>
      <c r="L2398" s="589"/>
      <c r="M2398" s="589"/>
      <c r="O2398" s="589"/>
      <c r="P2398" s="589"/>
      <c r="Q2398" s="589"/>
      <c r="R2398" s="589"/>
    </row>
    <row r="2399" customHeight="1" spans="7:18">
      <c r="G2399" s="589"/>
      <c r="H2399" s="589"/>
      <c r="I2399" s="589"/>
      <c r="J2399" s="589"/>
      <c r="K2399" s="589"/>
      <c r="L2399" s="589"/>
      <c r="M2399" s="589"/>
      <c r="O2399" s="589"/>
      <c r="P2399" s="589"/>
      <c r="Q2399" s="589"/>
      <c r="R2399" s="589"/>
    </row>
    <row r="2400" customHeight="1" spans="7:18">
      <c r="G2400" s="589"/>
      <c r="H2400" s="589"/>
      <c r="I2400" s="589"/>
      <c r="J2400" s="589"/>
      <c r="K2400" s="589"/>
      <c r="L2400" s="589"/>
      <c r="M2400" s="589"/>
      <c r="O2400" s="589"/>
      <c r="P2400" s="589"/>
      <c r="Q2400" s="589"/>
      <c r="R2400" s="589"/>
    </row>
    <row r="2401" customHeight="1" spans="7:18">
      <c r="G2401" s="589"/>
      <c r="H2401" s="589"/>
      <c r="I2401" s="589"/>
      <c r="J2401" s="589"/>
      <c r="K2401" s="589"/>
      <c r="L2401" s="589"/>
      <c r="M2401" s="589"/>
      <c r="O2401" s="589"/>
      <c r="P2401" s="589"/>
      <c r="Q2401" s="589"/>
      <c r="R2401" s="589"/>
    </row>
    <row r="2402" customHeight="1" spans="7:18">
      <c r="G2402" s="589"/>
      <c r="H2402" s="589"/>
      <c r="I2402" s="589"/>
      <c r="J2402" s="589"/>
      <c r="K2402" s="589"/>
      <c r="L2402" s="589"/>
      <c r="M2402" s="589"/>
      <c r="O2402" s="589"/>
      <c r="P2402" s="589"/>
      <c r="Q2402" s="589"/>
      <c r="R2402" s="589"/>
    </row>
    <row r="2403" customHeight="1" spans="7:18">
      <c r="G2403" s="589"/>
      <c r="H2403" s="589"/>
      <c r="I2403" s="589"/>
      <c r="J2403" s="589"/>
      <c r="K2403" s="589"/>
      <c r="L2403" s="589"/>
      <c r="M2403" s="589"/>
      <c r="O2403" s="589"/>
      <c r="P2403" s="589"/>
      <c r="Q2403" s="589"/>
      <c r="R2403" s="589"/>
    </row>
    <row r="2404" customHeight="1" spans="7:18">
      <c r="G2404" s="589"/>
      <c r="H2404" s="589"/>
      <c r="I2404" s="589"/>
      <c r="J2404" s="589"/>
      <c r="K2404" s="589"/>
      <c r="L2404" s="589"/>
      <c r="M2404" s="589"/>
      <c r="O2404" s="589"/>
      <c r="P2404" s="589"/>
      <c r="Q2404" s="589"/>
      <c r="R2404" s="589"/>
    </row>
    <row r="2405" customHeight="1" spans="7:18">
      <c r="G2405" s="589"/>
      <c r="H2405" s="589"/>
      <c r="I2405" s="589"/>
      <c r="J2405" s="589"/>
      <c r="K2405" s="589"/>
      <c r="L2405" s="589"/>
      <c r="M2405" s="589"/>
      <c r="O2405" s="589"/>
      <c r="P2405" s="589"/>
      <c r="Q2405" s="589"/>
      <c r="R2405" s="589"/>
    </row>
    <row r="2406" customHeight="1" spans="7:18">
      <c r="G2406" s="589"/>
      <c r="H2406" s="589"/>
      <c r="I2406" s="589"/>
      <c r="J2406" s="589"/>
      <c r="K2406" s="589"/>
      <c r="L2406" s="589"/>
      <c r="M2406" s="589"/>
      <c r="O2406" s="589"/>
      <c r="P2406" s="589"/>
      <c r="Q2406" s="589"/>
      <c r="R2406" s="589"/>
    </row>
    <row r="2407" customHeight="1" spans="7:18">
      <c r="G2407" s="589"/>
      <c r="H2407" s="589"/>
      <c r="I2407" s="589"/>
      <c r="J2407" s="589"/>
      <c r="K2407" s="589"/>
      <c r="L2407" s="589"/>
      <c r="M2407" s="589"/>
      <c r="O2407" s="589"/>
      <c r="P2407" s="589"/>
      <c r="Q2407" s="589"/>
      <c r="R2407" s="589"/>
    </row>
    <row r="2408" customHeight="1" spans="7:18">
      <c r="G2408" s="589"/>
      <c r="H2408" s="589"/>
      <c r="I2408" s="589"/>
      <c r="J2408" s="589"/>
      <c r="K2408" s="589"/>
      <c r="L2408" s="589"/>
      <c r="M2408" s="589"/>
      <c r="O2408" s="589"/>
      <c r="P2408" s="589"/>
      <c r="Q2408" s="589"/>
      <c r="R2408" s="589"/>
    </row>
    <row r="2409" customHeight="1" spans="7:18">
      <c r="G2409" s="589"/>
      <c r="H2409" s="589"/>
      <c r="I2409" s="589"/>
      <c r="J2409" s="589"/>
      <c r="K2409" s="589"/>
      <c r="L2409" s="589"/>
      <c r="M2409" s="589"/>
      <c r="O2409" s="589"/>
      <c r="P2409" s="589"/>
      <c r="Q2409" s="589"/>
      <c r="R2409" s="589"/>
    </row>
    <row r="2410" customHeight="1" spans="7:18">
      <c r="G2410" s="589"/>
      <c r="H2410" s="589"/>
      <c r="I2410" s="589"/>
      <c r="J2410" s="589"/>
      <c r="K2410" s="589"/>
      <c r="L2410" s="589"/>
      <c r="M2410" s="589"/>
      <c r="O2410" s="589"/>
      <c r="P2410" s="589"/>
      <c r="Q2410" s="589"/>
      <c r="R2410" s="589"/>
    </row>
    <row r="2411" customHeight="1" spans="7:18">
      <c r="G2411" s="589"/>
      <c r="H2411" s="589"/>
      <c r="I2411" s="589"/>
      <c r="J2411" s="589"/>
      <c r="K2411" s="589"/>
      <c r="L2411" s="589"/>
      <c r="M2411" s="589"/>
      <c r="O2411" s="589"/>
      <c r="P2411" s="589"/>
      <c r="Q2411" s="589"/>
      <c r="R2411" s="589"/>
    </row>
    <row r="2412" customHeight="1" spans="7:18">
      <c r="G2412" s="589"/>
      <c r="H2412" s="589"/>
      <c r="I2412" s="589"/>
      <c r="J2412" s="589"/>
      <c r="K2412" s="589"/>
      <c r="L2412" s="589"/>
      <c r="M2412" s="589"/>
      <c r="O2412" s="589"/>
      <c r="P2412" s="589"/>
      <c r="Q2412" s="589"/>
      <c r="R2412" s="589"/>
    </row>
    <row r="2413" customHeight="1" spans="7:18">
      <c r="G2413" s="589"/>
      <c r="H2413" s="589"/>
      <c r="I2413" s="589"/>
      <c r="J2413" s="589"/>
      <c r="K2413" s="589"/>
      <c r="L2413" s="589"/>
      <c r="M2413" s="589"/>
      <c r="O2413" s="589"/>
      <c r="P2413" s="589"/>
      <c r="Q2413" s="589"/>
      <c r="R2413" s="589"/>
    </row>
    <row r="2414" customHeight="1" spans="7:18">
      <c r="G2414" s="589"/>
      <c r="H2414" s="589"/>
      <c r="I2414" s="589"/>
      <c r="J2414" s="589"/>
      <c r="K2414" s="589"/>
      <c r="L2414" s="589"/>
      <c r="M2414" s="589"/>
      <c r="O2414" s="589"/>
      <c r="P2414" s="589"/>
      <c r="Q2414" s="589"/>
      <c r="R2414" s="589"/>
    </row>
    <row r="2415" customHeight="1" spans="7:18">
      <c r="G2415" s="589"/>
      <c r="H2415" s="589"/>
      <c r="I2415" s="589"/>
      <c r="J2415" s="589"/>
      <c r="K2415" s="589"/>
      <c r="L2415" s="589"/>
      <c r="M2415" s="589"/>
      <c r="O2415" s="589"/>
      <c r="P2415" s="589"/>
      <c r="Q2415" s="589"/>
      <c r="R2415" s="589"/>
    </row>
    <row r="2416" customHeight="1" spans="7:18">
      <c r="G2416" s="589"/>
      <c r="H2416" s="589"/>
      <c r="I2416" s="589"/>
      <c r="J2416" s="589"/>
      <c r="K2416" s="589"/>
      <c r="L2416" s="589"/>
      <c r="M2416" s="589"/>
      <c r="O2416" s="589"/>
      <c r="P2416" s="589"/>
      <c r="Q2416" s="589"/>
      <c r="R2416" s="589"/>
    </row>
    <row r="2417" customHeight="1" spans="7:18">
      <c r="G2417" s="589"/>
      <c r="H2417" s="589"/>
      <c r="I2417" s="589"/>
      <c r="J2417" s="589"/>
      <c r="K2417" s="589"/>
      <c r="L2417" s="589"/>
      <c r="M2417" s="589"/>
      <c r="O2417" s="589"/>
      <c r="P2417" s="589"/>
      <c r="Q2417" s="589"/>
      <c r="R2417" s="589"/>
    </row>
    <row r="2418" customHeight="1" spans="7:18">
      <c r="G2418" s="589"/>
      <c r="H2418" s="589"/>
      <c r="I2418" s="589"/>
      <c r="J2418" s="589"/>
      <c r="K2418" s="589"/>
      <c r="L2418" s="589"/>
      <c r="M2418" s="589"/>
      <c r="O2418" s="589"/>
      <c r="P2418" s="589"/>
      <c r="Q2418" s="589"/>
      <c r="R2418" s="589"/>
    </row>
    <row r="2419" customHeight="1" spans="7:18">
      <c r="G2419" s="589"/>
      <c r="H2419" s="589"/>
      <c r="I2419" s="589"/>
      <c r="J2419" s="589"/>
      <c r="K2419" s="589"/>
      <c r="L2419" s="589"/>
      <c r="M2419" s="589"/>
      <c r="O2419" s="589"/>
      <c r="P2419" s="589"/>
      <c r="Q2419" s="589"/>
      <c r="R2419" s="589"/>
    </row>
    <row r="2420" customHeight="1" spans="7:18">
      <c r="G2420" s="589"/>
      <c r="H2420" s="589"/>
      <c r="I2420" s="589"/>
      <c r="J2420" s="589"/>
      <c r="K2420" s="589"/>
      <c r="L2420" s="589"/>
      <c r="M2420" s="589"/>
      <c r="O2420" s="589"/>
      <c r="P2420" s="589"/>
      <c r="Q2420" s="589"/>
      <c r="R2420" s="589"/>
    </row>
    <row r="2421" customHeight="1" spans="7:18">
      <c r="G2421" s="589"/>
      <c r="H2421" s="589"/>
      <c r="I2421" s="589"/>
      <c r="J2421" s="589"/>
      <c r="K2421" s="589"/>
      <c r="L2421" s="589"/>
      <c r="M2421" s="589"/>
      <c r="O2421" s="589"/>
      <c r="P2421" s="589"/>
      <c r="Q2421" s="589"/>
      <c r="R2421" s="589"/>
    </row>
    <row r="2422" customHeight="1" spans="7:18">
      <c r="G2422" s="589"/>
      <c r="H2422" s="589"/>
      <c r="I2422" s="589"/>
      <c r="J2422" s="589"/>
      <c r="K2422" s="589"/>
      <c r="L2422" s="589"/>
      <c r="M2422" s="589"/>
      <c r="O2422" s="589"/>
      <c r="P2422" s="589"/>
      <c r="Q2422" s="589"/>
      <c r="R2422" s="589"/>
    </row>
    <row r="2423" customHeight="1" spans="7:18">
      <c r="G2423" s="589"/>
      <c r="H2423" s="589"/>
      <c r="I2423" s="589"/>
      <c r="J2423" s="589"/>
      <c r="K2423" s="589"/>
      <c r="L2423" s="589"/>
      <c r="M2423" s="589"/>
      <c r="O2423" s="589"/>
      <c r="P2423" s="589"/>
      <c r="Q2423" s="589"/>
      <c r="R2423" s="589"/>
    </row>
    <row r="2424" customHeight="1" spans="7:18">
      <c r="G2424" s="589"/>
      <c r="H2424" s="589"/>
      <c r="I2424" s="589"/>
      <c r="J2424" s="589"/>
      <c r="K2424" s="589"/>
      <c r="L2424" s="589"/>
      <c r="M2424" s="589"/>
      <c r="O2424" s="589"/>
      <c r="P2424" s="589"/>
      <c r="Q2424" s="589"/>
      <c r="R2424" s="589"/>
    </row>
    <row r="2425" customHeight="1" spans="7:18">
      <c r="G2425" s="589"/>
      <c r="H2425" s="589"/>
      <c r="I2425" s="589"/>
      <c r="J2425" s="589"/>
      <c r="K2425" s="589"/>
      <c r="L2425" s="589"/>
      <c r="M2425" s="589"/>
      <c r="O2425" s="589"/>
      <c r="P2425" s="589"/>
      <c r="Q2425" s="589"/>
      <c r="R2425" s="589"/>
    </row>
    <row r="2426" customHeight="1" spans="7:18">
      <c r="G2426" s="589"/>
      <c r="H2426" s="589"/>
      <c r="I2426" s="589"/>
      <c r="J2426" s="589"/>
      <c r="K2426" s="589"/>
      <c r="L2426" s="589"/>
      <c r="M2426" s="589"/>
      <c r="O2426" s="589"/>
      <c r="P2426" s="589"/>
      <c r="Q2426" s="589"/>
      <c r="R2426" s="589"/>
    </row>
    <row r="2427" customHeight="1" spans="7:18">
      <c r="G2427" s="589"/>
      <c r="H2427" s="589"/>
      <c r="I2427" s="589"/>
      <c r="J2427" s="589"/>
      <c r="K2427" s="589"/>
      <c r="L2427" s="589"/>
      <c r="M2427" s="589"/>
      <c r="O2427" s="589"/>
      <c r="P2427" s="589"/>
      <c r="Q2427" s="589"/>
      <c r="R2427" s="589"/>
    </row>
    <row r="2428" customHeight="1" spans="7:18">
      <c r="G2428" s="589"/>
      <c r="H2428" s="589"/>
      <c r="I2428" s="589"/>
      <c r="J2428" s="589"/>
      <c r="K2428" s="589"/>
      <c r="L2428" s="589"/>
      <c r="M2428" s="589"/>
      <c r="O2428" s="589"/>
      <c r="P2428" s="589"/>
      <c r="Q2428" s="589"/>
      <c r="R2428" s="589"/>
    </row>
    <row r="2429" customHeight="1" spans="7:18">
      <c r="G2429" s="589"/>
      <c r="H2429" s="589"/>
      <c r="I2429" s="589"/>
      <c r="J2429" s="589"/>
      <c r="K2429" s="589"/>
      <c r="L2429" s="589"/>
      <c r="M2429" s="589"/>
      <c r="O2429" s="589"/>
      <c r="P2429" s="589"/>
      <c r="Q2429" s="589"/>
      <c r="R2429" s="589"/>
    </row>
    <row r="2430" customHeight="1" spans="7:18">
      <c r="G2430" s="589"/>
      <c r="H2430" s="589"/>
      <c r="I2430" s="589"/>
      <c r="J2430" s="589"/>
      <c r="K2430" s="589"/>
      <c r="L2430" s="589"/>
      <c r="M2430" s="589"/>
      <c r="O2430" s="589"/>
      <c r="P2430" s="589"/>
      <c r="Q2430" s="589"/>
      <c r="R2430" s="589"/>
    </row>
    <row r="2431" customHeight="1" spans="7:18">
      <c r="G2431" s="589"/>
      <c r="H2431" s="589"/>
      <c r="I2431" s="589"/>
      <c r="J2431" s="589"/>
      <c r="K2431" s="589"/>
      <c r="L2431" s="589"/>
      <c r="M2431" s="589"/>
      <c r="O2431" s="589"/>
      <c r="P2431" s="589"/>
      <c r="Q2431" s="589"/>
      <c r="R2431" s="589"/>
    </row>
    <row r="2432" customHeight="1" spans="7:18">
      <c r="G2432" s="589"/>
      <c r="H2432" s="589"/>
      <c r="I2432" s="589"/>
      <c r="J2432" s="589"/>
      <c r="K2432" s="589"/>
      <c r="L2432" s="589"/>
      <c r="M2432" s="589"/>
      <c r="O2432" s="589"/>
      <c r="P2432" s="589"/>
      <c r="Q2432" s="589"/>
      <c r="R2432" s="589"/>
    </row>
    <row r="2433" customHeight="1" spans="7:18">
      <c r="G2433" s="589"/>
      <c r="H2433" s="589"/>
      <c r="I2433" s="589"/>
      <c r="J2433" s="589"/>
      <c r="K2433" s="589"/>
      <c r="L2433" s="589"/>
      <c r="M2433" s="589"/>
      <c r="O2433" s="589"/>
      <c r="P2433" s="589"/>
      <c r="Q2433" s="589"/>
      <c r="R2433" s="589"/>
    </row>
    <row r="2434" customHeight="1" spans="7:18">
      <c r="G2434" s="589"/>
      <c r="H2434" s="589"/>
      <c r="I2434" s="589"/>
      <c r="J2434" s="589"/>
      <c r="K2434" s="589"/>
      <c r="L2434" s="589"/>
      <c r="M2434" s="589"/>
      <c r="O2434" s="589"/>
      <c r="P2434" s="589"/>
      <c r="Q2434" s="589"/>
      <c r="R2434" s="589"/>
    </row>
    <row r="2435" customHeight="1" spans="7:18">
      <c r="G2435" s="589"/>
      <c r="H2435" s="589"/>
      <c r="I2435" s="589"/>
      <c r="J2435" s="589"/>
      <c r="K2435" s="589"/>
      <c r="L2435" s="589"/>
      <c r="M2435" s="589"/>
      <c r="O2435" s="589"/>
      <c r="P2435" s="589"/>
      <c r="Q2435" s="589"/>
      <c r="R2435" s="589"/>
    </row>
    <row r="2436" customHeight="1" spans="7:18">
      <c r="G2436" s="589"/>
      <c r="H2436" s="589"/>
      <c r="I2436" s="589"/>
      <c r="J2436" s="589"/>
      <c r="K2436" s="589"/>
      <c r="L2436" s="589"/>
      <c r="M2436" s="589"/>
      <c r="O2436" s="589"/>
      <c r="P2436" s="589"/>
      <c r="Q2436" s="589"/>
      <c r="R2436" s="589"/>
    </row>
    <row r="2437" customHeight="1" spans="7:18">
      <c r="G2437" s="589"/>
      <c r="H2437" s="589"/>
      <c r="I2437" s="589"/>
      <c r="J2437" s="589"/>
      <c r="K2437" s="589"/>
      <c r="L2437" s="589"/>
      <c r="M2437" s="589"/>
      <c r="O2437" s="589"/>
      <c r="P2437" s="589"/>
      <c r="Q2437" s="589"/>
      <c r="R2437" s="589"/>
    </row>
    <row r="2438" customHeight="1" spans="7:18">
      <c r="G2438" s="589"/>
      <c r="H2438" s="589"/>
      <c r="I2438" s="589"/>
      <c r="J2438" s="589"/>
      <c r="K2438" s="589"/>
      <c r="L2438" s="589"/>
      <c r="M2438" s="589"/>
      <c r="O2438" s="589"/>
      <c r="P2438" s="589"/>
      <c r="Q2438" s="589"/>
      <c r="R2438" s="589"/>
    </row>
    <row r="2439" customHeight="1" spans="7:18">
      <c r="G2439" s="589"/>
      <c r="H2439" s="589"/>
      <c r="I2439" s="589"/>
      <c r="J2439" s="589"/>
      <c r="K2439" s="589"/>
      <c r="L2439" s="589"/>
      <c r="M2439" s="589"/>
      <c r="O2439" s="589"/>
      <c r="P2439" s="589"/>
      <c r="Q2439" s="589"/>
      <c r="R2439" s="589"/>
    </row>
    <row r="2440" customHeight="1" spans="7:18">
      <c r="G2440" s="589"/>
      <c r="H2440" s="589"/>
      <c r="I2440" s="589"/>
      <c r="J2440" s="589"/>
      <c r="K2440" s="589"/>
      <c r="L2440" s="589"/>
      <c r="M2440" s="589"/>
      <c r="O2440" s="589"/>
      <c r="P2440" s="589"/>
      <c r="Q2440" s="589"/>
      <c r="R2440" s="589"/>
    </row>
    <row r="2441" customHeight="1" spans="7:18">
      <c r="G2441" s="589"/>
      <c r="H2441" s="589"/>
      <c r="I2441" s="589"/>
      <c r="J2441" s="589"/>
      <c r="K2441" s="589"/>
      <c r="L2441" s="589"/>
      <c r="M2441" s="589"/>
      <c r="O2441" s="589"/>
      <c r="P2441" s="589"/>
      <c r="Q2441" s="589"/>
      <c r="R2441" s="589"/>
    </row>
    <row r="2442" customHeight="1" spans="7:18">
      <c r="G2442" s="589"/>
      <c r="H2442" s="589"/>
      <c r="I2442" s="589"/>
      <c r="J2442" s="589"/>
      <c r="K2442" s="589"/>
      <c r="L2442" s="589"/>
      <c r="M2442" s="589"/>
      <c r="O2442" s="589"/>
      <c r="P2442" s="589"/>
      <c r="Q2442" s="589"/>
      <c r="R2442" s="589"/>
    </row>
    <row r="2443" customHeight="1" spans="7:18">
      <c r="G2443" s="589"/>
      <c r="H2443" s="589"/>
      <c r="I2443" s="589"/>
      <c r="J2443" s="589"/>
      <c r="K2443" s="589"/>
      <c r="L2443" s="589"/>
      <c r="M2443" s="589"/>
      <c r="O2443" s="589"/>
      <c r="P2443" s="589"/>
      <c r="Q2443" s="589"/>
      <c r="R2443" s="589"/>
    </row>
    <row r="2444" customHeight="1" spans="7:18">
      <c r="G2444" s="589"/>
      <c r="H2444" s="589"/>
      <c r="I2444" s="589"/>
      <c r="J2444" s="589"/>
      <c r="K2444" s="589"/>
      <c r="L2444" s="589"/>
      <c r="M2444" s="589"/>
      <c r="O2444" s="589"/>
      <c r="P2444" s="589"/>
      <c r="Q2444" s="589"/>
      <c r="R2444" s="589"/>
    </row>
    <row r="2445" customHeight="1" spans="7:18">
      <c r="G2445" s="589"/>
      <c r="H2445" s="589"/>
      <c r="I2445" s="589"/>
      <c r="J2445" s="589"/>
      <c r="K2445" s="589"/>
      <c r="L2445" s="589"/>
      <c r="M2445" s="589"/>
      <c r="O2445" s="589"/>
      <c r="P2445" s="589"/>
      <c r="Q2445" s="589"/>
      <c r="R2445" s="589"/>
    </row>
    <row r="2446" customHeight="1" spans="7:18">
      <c r="G2446" s="589"/>
      <c r="H2446" s="589"/>
      <c r="I2446" s="589"/>
      <c r="J2446" s="589"/>
      <c r="K2446" s="589"/>
      <c r="L2446" s="589"/>
      <c r="M2446" s="589"/>
      <c r="O2446" s="589"/>
      <c r="P2446" s="589"/>
      <c r="Q2446" s="589"/>
      <c r="R2446" s="589"/>
    </row>
    <row r="2447" customHeight="1" spans="7:18">
      <c r="G2447" s="589"/>
      <c r="H2447" s="589"/>
      <c r="I2447" s="589"/>
      <c r="J2447" s="589"/>
      <c r="K2447" s="589"/>
      <c r="L2447" s="589"/>
      <c r="M2447" s="589"/>
      <c r="O2447" s="589"/>
      <c r="P2447" s="589"/>
      <c r="Q2447" s="589"/>
      <c r="R2447" s="589"/>
    </row>
    <row r="2448" customHeight="1" spans="7:18">
      <c r="G2448" s="589"/>
      <c r="H2448" s="589"/>
      <c r="I2448" s="589"/>
      <c r="J2448" s="589"/>
      <c r="K2448" s="589"/>
      <c r="L2448" s="589"/>
      <c r="M2448" s="589"/>
      <c r="O2448" s="589"/>
      <c r="P2448" s="589"/>
      <c r="Q2448" s="589"/>
      <c r="R2448" s="589"/>
    </row>
    <row r="2449" customHeight="1" spans="7:18">
      <c r="G2449" s="589"/>
      <c r="H2449" s="589"/>
      <c r="I2449" s="589"/>
      <c r="J2449" s="589"/>
      <c r="K2449" s="589"/>
      <c r="L2449" s="589"/>
      <c r="M2449" s="589"/>
      <c r="O2449" s="589"/>
      <c r="P2449" s="589"/>
      <c r="Q2449" s="589"/>
      <c r="R2449" s="589"/>
    </row>
    <row r="2450" customHeight="1" spans="7:18">
      <c r="G2450" s="589"/>
      <c r="H2450" s="589"/>
      <c r="I2450" s="589"/>
      <c r="J2450" s="589"/>
      <c r="K2450" s="589"/>
      <c r="L2450" s="589"/>
      <c r="M2450" s="589"/>
      <c r="O2450" s="589"/>
      <c r="P2450" s="589"/>
      <c r="Q2450" s="589"/>
      <c r="R2450" s="589"/>
    </row>
    <row r="2451" customHeight="1" spans="7:18">
      <c r="G2451" s="589"/>
      <c r="H2451" s="589"/>
      <c r="I2451" s="589"/>
      <c r="J2451" s="589"/>
      <c r="K2451" s="589"/>
      <c r="L2451" s="589"/>
      <c r="M2451" s="589"/>
      <c r="O2451" s="589"/>
      <c r="P2451" s="589"/>
      <c r="Q2451" s="589"/>
      <c r="R2451" s="589"/>
    </row>
    <row r="2452" customHeight="1" spans="7:18">
      <c r="G2452" s="589"/>
      <c r="H2452" s="589"/>
      <c r="I2452" s="589"/>
      <c r="J2452" s="589"/>
      <c r="K2452" s="589"/>
      <c r="L2452" s="589"/>
      <c r="M2452" s="589"/>
      <c r="O2452" s="589"/>
      <c r="P2452" s="589"/>
      <c r="Q2452" s="589"/>
      <c r="R2452" s="589"/>
    </row>
    <row r="2453" customHeight="1" spans="7:18">
      <c r="G2453" s="589"/>
      <c r="H2453" s="589"/>
      <c r="I2453" s="589"/>
      <c r="J2453" s="589"/>
      <c r="K2453" s="589"/>
      <c r="L2453" s="589"/>
      <c r="M2453" s="589"/>
      <c r="O2453" s="589"/>
      <c r="P2453" s="589"/>
      <c r="Q2453" s="589"/>
      <c r="R2453" s="589"/>
    </row>
    <row r="2454" customHeight="1" spans="7:18">
      <c r="G2454" s="589"/>
      <c r="H2454" s="589"/>
      <c r="I2454" s="589"/>
      <c r="J2454" s="589"/>
      <c r="K2454" s="589"/>
      <c r="L2454" s="589"/>
      <c r="M2454" s="589"/>
      <c r="O2454" s="589"/>
      <c r="P2454" s="589"/>
      <c r="Q2454" s="589"/>
      <c r="R2454" s="589"/>
    </row>
    <row r="2455" customHeight="1" spans="7:18">
      <c r="G2455" s="589"/>
      <c r="H2455" s="589"/>
      <c r="I2455" s="589"/>
      <c r="J2455" s="589"/>
      <c r="K2455" s="589"/>
      <c r="L2455" s="589"/>
      <c r="M2455" s="589"/>
      <c r="O2455" s="589"/>
      <c r="P2455" s="589"/>
      <c r="Q2455" s="589"/>
      <c r="R2455" s="589"/>
    </row>
    <row r="2456" customHeight="1" spans="7:18">
      <c r="G2456" s="589"/>
      <c r="H2456" s="589"/>
      <c r="I2456" s="589"/>
      <c r="J2456" s="589"/>
      <c r="K2456" s="589"/>
      <c r="L2456" s="589"/>
      <c r="M2456" s="589"/>
      <c r="O2456" s="589"/>
      <c r="P2456" s="589"/>
      <c r="Q2456" s="589"/>
      <c r="R2456" s="589"/>
    </row>
    <row r="2457" customHeight="1" spans="7:18">
      <c r="G2457" s="589"/>
      <c r="H2457" s="589"/>
      <c r="I2457" s="589"/>
      <c r="J2457" s="589"/>
      <c r="K2457" s="589"/>
      <c r="L2457" s="589"/>
      <c r="M2457" s="589"/>
      <c r="O2457" s="589"/>
      <c r="P2457" s="589"/>
      <c r="Q2457" s="589"/>
      <c r="R2457" s="589"/>
    </row>
    <row r="2458" customHeight="1" spans="7:18">
      <c r="G2458" s="589"/>
      <c r="H2458" s="589"/>
      <c r="I2458" s="589"/>
      <c r="J2458" s="589"/>
      <c r="K2458" s="589"/>
      <c r="L2458" s="589"/>
      <c r="M2458" s="589"/>
      <c r="O2458" s="589"/>
      <c r="P2458" s="589"/>
      <c r="Q2458" s="589"/>
      <c r="R2458" s="589"/>
    </row>
    <row r="2459" customHeight="1" spans="7:18">
      <c r="G2459" s="589"/>
      <c r="H2459" s="589"/>
      <c r="I2459" s="589"/>
      <c r="J2459" s="589"/>
      <c r="K2459" s="589"/>
      <c r="L2459" s="589"/>
      <c r="M2459" s="589"/>
      <c r="O2459" s="589"/>
      <c r="P2459" s="589"/>
      <c r="Q2459" s="589"/>
      <c r="R2459" s="589"/>
    </row>
    <row r="2460" customHeight="1" spans="7:18">
      <c r="G2460" s="589"/>
      <c r="H2460" s="589"/>
      <c r="I2460" s="589"/>
      <c r="J2460" s="589"/>
      <c r="K2460" s="589"/>
      <c r="L2460" s="589"/>
      <c r="M2460" s="589"/>
      <c r="O2460" s="589"/>
      <c r="P2460" s="589"/>
      <c r="Q2460" s="589"/>
      <c r="R2460" s="589"/>
    </row>
    <row r="2461" customHeight="1" spans="7:18">
      <c r="G2461" s="589"/>
      <c r="H2461" s="589"/>
      <c r="I2461" s="589"/>
      <c r="J2461" s="589"/>
      <c r="K2461" s="589"/>
      <c r="L2461" s="589"/>
      <c r="M2461" s="589"/>
      <c r="O2461" s="589"/>
      <c r="P2461" s="589"/>
      <c r="Q2461" s="589"/>
      <c r="R2461" s="589"/>
    </row>
    <row r="2462" customHeight="1" spans="7:18">
      <c r="G2462" s="589"/>
      <c r="H2462" s="589"/>
      <c r="I2462" s="589"/>
      <c r="J2462" s="589"/>
      <c r="K2462" s="589"/>
      <c r="L2462" s="589"/>
      <c r="M2462" s="589"/>
      <c r="O2462" s="589"/>
      <c r="P2462" s="589"/>
      <c r="Q2462" s="589"/>
      <c r="R2462" s="589"/>
    </row>
    <row r="2463" customHeight="1" spans="7:18">
      <c r="G2463" s="589"/>
      <c r="H2463" s="589"/>
      <c r="I2463" s="589"/>
      <c r="J2463" s="589"/>
      <c r="K2463" s="589"/>
      <c r="L2463" s="589"/>
      <c r="M2463" s="589"/>
      <c r="O2463" s="589"/>
      <c r="P2463" s="589"/>
      <c r="Q2463" s="589"/>
      <c r="R2463" s="589"/>
    </row>
    <row r="2464" customHeight="1" spans="7:18">
      <c r="G2464" s="589"/>
      <c r="H2464" s="589"/>
      <c r="I2464" s="589"/>
      <c r="J2464" s="589"/>
      <c r="K2464" s="589"/>
      <c r="L2464" s="589"/>
      <c r="M2464" s="589"/>
      <c r="O2464" s="589"/>
      <c r="P2464" s="589"/>
      <c r="Q2464" s="589"/>
      <c r="R2464" s="589"/>
    </row>
    <row r="2465" customHeight="1" spans="7:18">
      <c r="G2465" s="589"/>
      <c r="H2465" s="589"/>
      <c r="I2465" s="589"/>
      <c r="J2465" s="589"/>
      <c r="K2465" s="589"/>
      <c r="L2465" s="589"/>
      <c r="M2465" s="589"/>
      <c r="O2465" s="589"/>
      <c r="P2465" s="589"/>
      <c r="Q2465" s="589"/>
      <c r="R2465" s="589"/>
    </row>
    <row r="2466" customHeight="1" spans="7:18">
      <c r="G2466" s="589"/>
      <c r="H2466" s="589"/>
      <c r="I2466" s="589"/>
      <c r="J2466" s="589"/>
      <c r="K2466" s="589"/>
      <c r="L2466" s="589"/>
      <c r="M2466" s="589"/>
      <c r="O2466" s="589"/>
      <c r="P2466" s="589"/>
      <c r="Q2466" s="589"/>
      <c r="R2466" s="589"/>
    </row>
    <row r="2467" customHeight="1" spans="7:18">
      <c r="G2467" s="589"/>
      <c r="H2467" s="589"/>
      <c r="I2467" s="589"/>
      <c r="J2467" s="589"/>
      <c r="K2467" s="589"/>
      <c r="L2467" s="589"/>
      <c r="M2467" s="589"/>
      <c r="O2467" s="589"/>
      <c r="P2467" s="589"/>
      <c r="Q2467" s="589"/>
      <c r="R2467" s="589"/>
    </row>
    <row r="2468" customHeight="1" spans="7:18">
      <c r="G2468" s="589"/>
      <c r="H2468" s="589"/>
      <c r="I2468" s="589"/>
      <c r="J2468" s="589"/>
      <c r="K2468" s="589"/>
      <c r="L2468" s="589"/>
      <c r="M2468" s="589"/>
      <c r="O2468" s="589"/>
      <c r="P2468" s="589"/>
      <c r="Q2468" s="589"/>
      <c r="R2468" s="589"/>
    </row>
    <row r="2469" customHeight="1" spans="7:18">
      <c r="G2469" s="589"/>
      <c r="H2469" s="589"/>
      <c r="I2469" s="589"/>
      <c r="J2469" s="589"/>
      <c r="K2469" s="589"/>
      <c r="L2469" s="589"/>
      <c r="M2469" s="589"/>
      <c r="O2469" s="589"/>
      <c r="P2469" s="589"/>
      <c r="Q2469" s="589"/>
      <c r="R2469" s="589"/>
    </row>
    <row r="2470" customHeight="1" spans="7:18">
      <c r="G2470" s="589"/>
      <c r="H2470" s="589"/>
      <c r="I2470" s="589"/>
      <c r="J2470" s="589"/>
      <c r="K2470" s="589"/>
      <c r="L2470" s="589"/>
      <c r="M2470" s="589"/>
      <c r="O2470" s="589"/>
      <c r="P2470" s="589"/>
      <c r="Q2470" s="589"/>
      <c r="R2470" s="589"/>
    </row>
    <row r="2471" customHeight="1" spans="7:18">
      <c r="G2471" s="589"/>
      <c r="H2471" s="589"/>
      <c r="I2471" s="589"/>
      <c r="J2471" s="589"/>
      <c r="K2471" s="589"/>
      <c r="L2471" s="589"/>
      <c r="M2471" s="589"/>
      <c r="O2471" s="589"/>
      <c r="P2471" s="589"/>
      <c r="Q2471" s="589"/>
      <c r="R2471" s="589"/>
    </row>
    <row r="2472" customHeight="1" spans="7:18">
      <c r="G2472" s="589"/>
      <c r="H2472" s="589"/>
      <c r="I2472" s="589"/>
      <c r="J2472" s="589"/>
      <c r="K2472" s="589"/>
      <c r="L2472" s="589"/>
      <c r="M2472" s="589"/>
      <c r="O2472" s="589"/>
      <c r="P2472" s="589"/>
      <c r="Q2472" s="589"/>
      <c r="R2472" s="589"/>
    </row>
    <row r="2473" customHeight="1" spans="7:18">
      <c r="G2473" s="589"/>
      <c r="H2473" s="589"/>
      <c r="I2473" s="589"/>
      <c r="J2473" s="589"/>
      <c r="K2473" s="589"/>
      <c r="L2473" s="589"/>
      <c r="M2473" s="589"/>
      <c r="O2473" s="589"/>
      <c r="P2473" s="589"/>
      <c r="Q2473" s="589"/>
      <c r="R2473" s="589"/>
    </row>
    <row r="2474" customHeight="1" spans="7:18">
      <c r="G2474" s="589"/>
      <c r="H2474" s="589"/>
      <c r="I2474" s="589"/>
      <c r="J2474" s="589"/>
      <c r="K2474" s="589"/>
      <c r="L2474" s="589"/>
      <c r="M2474" s="589"/>
      <c r="O2474" s="589"/>
      <c r="P2474" s="589"/>
      <c r="Q2474" s="589"/>
      <c r="R2474" s="589"/>
    </row>
    <row r="2475" customHeight="1" spans="7:18">
      <c r="G2475" s="589"/>
      <c r="H2475" s="589"/>
      <c r="I2475" s="589"/>
      <c r="J2475" s="589"/>
      <c r="K2475" s="589"/>
      <c r="L2475" s="589"/>
      <c r="M2475" s="589"/>
      <c r="O2475" s="589"/>
      <c r="P2475" s="589"/>
      <c r="Q2475" s="589"/>
      <c r="R2475" s="589"/>
    </row>
    <row r="2476" customHeight="1" spans="7:18">
      <c r="G2476" s="589"/>
      <c r="H2476" s="589"/>
      <c r="I2476" s="589"/>
      <c r="J2476" s="589"/>
      <c r="K2476" s="589"/>
      <c r="L2476" s="589"/>
      <c r="M2476" s="589"/>
      <c r="O2476" s="589"/>
      <c r="P2476" s="589"/>
      <c r="Q2476" s="589"/>
      <c r="R2476" s="589"/>
    </row>
    <row r="2477" customHeight="1" spans="7:18">
      <c r="G2477" s="589"/>
      <c r="H2477" s="589"/>
      <c r="I2477" s="589"/>
      <c r="J2477" s="589"/>
      <c r="K2477" s="589"/>
      <c r="L2477" s="589"/>
      <c r="M2477" s="589"/>
      <c r="O2477" s="589"/>
      <c r="P2477" s="589"/>
      <c r="Q2477" s="589"/>
      <c r="R2477" s="589"/>
    </row>
    <row r="2478" customHeight="1" spans="7:18">
      <c r="G2478" s="589"/>
      <c r="H2478" s="589"/>
      <c r="I2478" s="589"/>
      <c r="J2478" s="589"/>
      <c r="K2478" s="589"/>
      <c r="L2478" s="589"/>
      <c r="M2478" s="589"/>
      <c r="O2478" s="589"/>
      <c r="P2478" s="589"/>
      <c r="Q2478" s="589"/>
      <c r="R2478" s="589"/>
    </row>
    <row r="2479" customHeight="1" spans="7:18">
      <c r="G2479" s="589"/>
      <c r="H2479" s="589"/>
      <c r="I2479" s="589"/>
      <c r="J2479" s="589"/>
      <c r="K2479" s="589"/>
      <c r="L2479" s="589"/>
      <c r="M2479" s="589"/>
      <c r="O2479" s="589"/>
      <c r="P2479" s="589"/>
      <c r="Q2479" s="589"/>
      <c r="R2479" s="589"/>
    </row>
    <row r="2480" customHeight="1" spans="7:18">
      <c r="G2480" s="589"/>
      <c r="H2480" s="589"/>
      <c r="I2480" s="589"/>
      <c r="J2480" s="589"/>
      <c r="K2480" s="589"/>
      <c r="L2480" s="589"/>
      <c r="M2480" s="589"/>
      <c r="O2480" s="589"/>
      <c r="P2480" s="589"/>
      <c r="Q2480" s="589"/>
      <c r="R2480" s="589"/>
    </row>
    <row r="2481" customHeight="1" spans="7:18">
      <c r="G2481" s="589"/>
      <c r="H2481" s="589"/>
      <c r="I2481" s="589"/>
      <c r="J2481" s="589"/>
      <c r="K2481" s="589"/>
      <c r="L2481" s="589"/>
      <c r="M2481" s="589"/>
      <c r="O2481" s="589"/>
      <c r="P2481" s="589"/>
      <c r="Q2481" s="589"/>
      <c r="R2481" s="589"/>
    </row>
    <row r="2482" customHeight="1" spans="7:18">
      <c r="G2482" s="589"/>
      <c r="H2482" s="589"/>
      <c r="I2482" s="589"/>
      <c r="J2482" s="589"/>
      <c r="K2482" s="589"/>
      <c r="L2482" s="589"/>
      <c r="M2482" s="589"/>
      <c r="O2482" s="589"/>
      <c r="P2482" s="589"/>
      <c r="Q2482" s="589"/>
      <c r="R2482" s="589"/>
    </row>
    <row r="2483" customHeight="1" spans="7:18">
      <c r="G2483" s="589"/>
      <c r="H2483" s="589"/>
      <c r="I2483" s="589"/>
      <c r="J2483" s="589"/>
      <c r="K2483" s="589"/>
      <c r="L2483" s="589"/>
      <c r="M2483" s="589"/>
      <c r="O2483" s="589"/>
      <c r="P2483" s="589"/>
      <c r="Q2483" s="589"/>
      <c r="R2483" s="589"/>
    </row>
    <row r="2484" customHeight="1" spans="7:18">
      <c r="G2484" s="589"/>
      <c r="H2484" s="589"/>
      <c r="I2484" s="589"/>
      <c r="J2484" s="589"/>
      <c r="K2484" s="589"/>
      <c r="L2484" s="589"/>
      <c r="M2484" s="589"/>
      <c r="O2484" s="589"/>
      <c r="P2484" s="589"/>
      <c r="Q2484" s="589"/>
      <c r="R2484" s="589"/>
    </row>
    <row r="2485" customHeight="1" spans="7:18">
      <c r="G2485" s="589"/>
      <c r="H2485" s="589"/>
      <c r="I2485" s="589"/>
      <c r="J2485" s="589"/>
      <c r="K2485" s="589"/>
      <c r="L2485" s="589"/>
      <c r="M2485" s="589"/>
      <c r="O2485" s="589"/>
      <c r="P2485" s="589"/>
      <c r="Q2485" s="589"/>
      <c r="R2485" s="589"/>
    </row>
    <row r="2486" customHeight="1" spans="7:18">
      <c r="G2486" s="589"/>
      <c r="H2486" s="589"/>
      <c r="I2486" s="589"/>
      <c r="J2486" s="589"/>
      <c r="K2486" s="589"/>
      <c r="L2486" s="589"/>
      <c r="M2486" s="589"/>
      <c r="O2486" s="589"/>
      <c r="P2486" s="589"/>
      <c r="Q2486" s="589"/>
      <c r="R2486" s="589"/>
    </row>
    <row r="2487" customHeight="1" spans="7:18">
      <c r="G2487" s="589"/>
      <c r="H2487" s="589"/>
      <c r="I2487" s="589"/>
      <c r="J2487" s="589"/>
      <c r="K2487" s="589"/>
      <c r="L2487" s="589"/>
      <c r="M2487" s="589"/>
      <c r="O2487" s="589"/>
      <c r="P2487" s="589"/>
      <c r="Q2487" s="589"/>
      <c r="R2487" s="589"/>
    </row>
    <row r="2488" customHeight="1" spans="7:18">
      <c r="G2488" s="589"/>
      <c r="H2488" s="589"/>
      <c r="I2488" s="589"/>
      <c r="J2488" s="589"/>
      <c r="K2488" s="589"/>
      <c r="L2488" s="589"/>
      <c r="M2488" s="589"/>
      <c r="O2488" s="589"/>
      <c r="P2488" s="589"/>
      <c r="Q2488" s="589"/>
      <c r="R2488" s="589"/>
    </row>
    <row r="2489" customHeight="1" spans="7:18">
      <c r="G2489" s="589"/>
      <c r="H2489" s="589"/>
      <c r="I2489" s="589"/>
      <c r="J2489" s="589"/>
      <c r="K2489" s="589"/>
      <c r="L2489" s="589"/>
      <c r="M2489" s="589"/>
      <c r="O2489" s="589"/>
      <c r="P2489" s="589"/>
      <c r="Q2489" s="589"/>
      <c r="R2489" s="589"/>
    </row>
    <row r="2490" customHeight="1" spans="7:18">
      <c r="G2490" s="589"/>
      <c r="H2490" s="589"/>
      <c r="I2490" s="589"/>
      <c r="J2490" s="589"/>
      <c r="K2490" s="589"/>
      <c r="L2490" s="589"/>
      <c r="M2490" s="589"/>
      <c r="O2490" s="589"/>
      <c r="P2490" s="589"/>
      <c r="Q2490" s="589"/>
      <c r="R2490" s="589"/>
    </row>
    <row r="2491" customHeight="1" spans="7:18">
      <c r="G2491" s="589"/>
      <c r="H2491" s="589"/>
      <c r="I2491" s="589"/>
      <c r="J2491" s="589"/>
      <c r="K2491" s="589"/>
      <c r="L2491" s="589"/>
      <c r="M2491" s="589"/>
      <c r="O2491" s="589"/>
      <c r="P2491" s="589"/>
      <c r="Q2491" s="589"/>
      <c r="R2491" s="589"/>
    </row>
    <row r="2492" customHeight="1" spans="7:18">
      <c r="G2492" s="589"/>
      <c r="H2492" s="589"/>
      <c r="I2492" s="589"/>
      <c r="J2492" s="589"/>
      <c r="K2492" s="589"/>
      <c r="L2492" s="589"/>
      <c r="M2492" s="589"/>
      <c r="O2492" s="589"/>
      <c r="P2492" s="589"/>
      <c r="Q2492" s="589"/>
      <c r="R2492" s="589"/>
    </row>
    <row r="2493" customHeight="1" spans="7:18">
      <c r="G2493" s="589"/>
      <c r="H2493" s="589"/>
      <c r="I2493" s="589"/>
      <c r="J2493" s="589"/>
      <c r="K2493" s="589"/>
      <c r="L2493" s="589"/>
      <c r="M2493" s="589"/>
      <c r="O2493" s="589"/>
      <c r="P2493" s="589"/>
      <c r="Q2493" s="589"/>
      <c r="R2493" s="589"/>
    </row>
    <row r="2494" customHeight="1" spans="7:18">
      <c r="G2494" s="589"/>
      <c r="H2494" s="589"/>
      <c r="I2494" s="589"/>
      <c r="J2494" s="589"/>
      <c r="K2494" s="589"/>
      <c r="L2494" s="589"/>
      <c r="M2494" s="589"/>
      <c r="O2494" s="589"/>
      <c r="P2494" s="589"/>
      <c r="Q2494" s="589"/>
      <c r="R2494" s="589"/>
    </row>
    <row r="2495" customHeight="1" spans="7:18">
      <c r="G2495" s="589"/>
      <c r="H2495" s="589"/>
      <c r="I2495" s="589"/>
      <c r="J2495" s="589"/>
      <c r="K2495" s="589"/>
      <c r="L2495" s="589"/>
      <c r="M2495" s="589"/>
      <c r="O2495" s="589"/>
      <c r="P2495" s="589"/>
      <c r="Q2495" s="589"/>
      <c r="R2495" s="589"/>
    </row>
    <row r="2496" customHeight="1" spans="7:18">
      <c r="G2496" s="589"/>
      <c r="H2496" s="589"/>
      <c r="I2496" s="589"/>
      <c r="J2496" s="589"/>
      <c r="K2496" s="589"/>
      <c r="L2496" s="589"/>
      <c r="M2496" s="589"/>
      <c r="O2496" s="589"/>
      <c r="P2496" s="589"/>
      <c r="Q2496" s="589"/>
      <c r="R2496" s="589"/>
    </row>
    <row r="2497" customHeight="1" spans="7:18">
      <c r="G2497" s="589"/>
      <c r="H2497" s="589"/>
      <c r="I2497" s="589"/>
      <c r="J2497" s="589"/>
      <c r="K2497" s="589"/>
      <c r="L2497" s="589"/>
      <c r="M2497" s="589"/>
      <c r="O2497" s="589"/>
      <c r="P2497" s="589"/>
      <c r="Q2497" s="589"/>
      <c r="R2497" s="589"/>
    </row>
    <row r="2498" customHeight="1" spans="7:18">
      <c r="G2498" s="589"/>
      <c r="H2498" s="589"/>
      <c r="I2498" s="589"/>
      <c r="J2498" s="589"/>
      <c r="K2498" s="589"/>
      <c r="L2498" s="589"/>
      <c r="M2498" s="589"/>
      <c r="O2498" s="589"/>
      <c r="P2498" s="589"/>
      <c r="Q2498" s="589"/>
      <c r="R2498" s="589"/>
    </row>
    <row r="2499" customHeight="1" spans="7:18">
      <c r="G2499" s="589"/>
      <c r="H2499" s="589"/>
      <c r="I2499" s="589"/>
      <c r="J2499" s="589"/>
      <c r="K2499" s="589"/>
      <c r="L2499" s="589"/>
      <c r="M2499" s="589"/>
      <c r="O2499" s="589"/>
      <c r="P2499" s="589"/>
      <c r="Q2499" s="589"/>
      <c r="R2499" s="589"/>
    </row>
    <row r="2500" customHeight="1" spans="7:18">
      <c r="G2500" s="589"/>
      <c r="H2500" s="589"/>
      <c r="I2500" s="589"/>
      <c r="J2500" s="589"/>
      <c r="K2500" s="589"/>
      <c r="L2500" s="589"/>
      <c r="M2500" s="589"/>
      <c r="O2500" s="589"/>
      <c r="P2500" s="589"/>
      <c r="Q2500" s="589"/>
      <c r="R2500" s="589"/>
    </row>
    <row r="2501" customHeight="1" spans="7:18">
      <c r="G2501" s="589"/>
      <c r="H2501" s="589"/>
      <c r="I2501" s="589"/>
      <c r="J2501" s="589"/>
      <c r="K2501" s="589"/>
      <c r="L2501" s="589"/>
      <c r="M2501" s="589"/>
      <c r="O2501" s="589"/>
      <c r="P2501" s="589"/>
      <c r="Q2501" s="589"/>
      <c r="R2501" s="589"/>
    </row>
    <row r="2502" customHeight="1" spans="7:18">
      <c r="G2502" s="589"/>
      <c r="H2502" s="589"/>
      <c r="I2502" s="589"/>
      <c r="J2502" s="589"/>
      <c r="K2502" s="589"/>
      <c r="L2502" s="589"/>
      <c r="M2502" s="589"/>
      <c r="O2502" s="589"/>
      <c r="P2502" s="589"/>
      <c r="Q2502" s="589"/>
      <c r="R2502" s="589"/>
    </row>
    <row r="2503" customHeight="1" spans="7:18">
      <c r="G2503" s="589"/>
      <c r="H2503" s="589"/>
      <c r="I2503" s="589"/>
      <c r="J2503" s="589"/>
      <c r="K2503" s="589"/>
      <c r="L2503" s="589"/>
      <c r="M2503" s="589"/>
      <c r="O2503" s="589"/>
      <c r="P2503" s="589"/>
      <c r="Q2503" s="589"/>
      <c r="R2503" s="589"/>
    </row>
    <row r="2504" customHeight="1" spans="7:18">
      <c r="G2504" s="589"/>
      <c r="H2504" s="589"/>
      <c r="I2504" s="589"/>
      <c r="J2504" s="589"/>
      <c r="K2504" s="589"/>
      <c r="L2504" s="589"/>
      <c r="M2504" s="589"/>
      <c r="O2504" s="589"/>
      <c r="P2504" s="589"/>
      <c r="Q2504" s="589"/>
      <c r="R2504" s="589"/>
    </row>
    <row r="2505" customHeight="1" spans="7:18">
      <c r="G2505" s="589"/>
      <c r="H2505" s="589"/>
      <c r="I2505" s="589"/>
      <c r="J2505" s="589"/>
      <c r="K2505" s="589"/>
      <c r="L2505" s="589"/>
      <c r="M2505" s="589"/>
      <c r="O2505" s="589"/>
      <c r="P2505" s="589"/>
      <c r="Q2505" s="589"/>
      <c r="R2505" s="589"/>
    </row>
    <row r="2506" customHeight="1" spans="7:18">
      <c r="G2506" s="589"/>
      <c r="H2506" s="589"/>
      <c r="I2506" s="589"/>
      <c r="J2506" s="589"/>
      <c r="K2506" s="589"/>
      <c r="L2506" s="589"/>
      <c r="M2506" s="589"/>
      <c r="O2506" s="589"/>
      <c r="P2506" s="589"/>
      <c r="Q2506" s="589"/>
      <c r="R2506" s="589"/>
    </row>
    <row r="2507" customHeight="1" spans="7:18">
      <c r="G2507" s="589"/>
      <c r="H2507" s="589"/>
      <c r="I2507" s="589"/>
      <c r="J2507" s="589"/>
      <c r="K2507" s="589"/>
      <c r="L2507" s="589"/>
      <c r="M2507" s="589"/>
      <c r="O2507" s="589"/>
      <c r="P2507" s="589"/>
      <c r="Q2507" s="589"/>
      <c r="R2507" s="589"/>
    </row>
    <row r="2508" customHeight="1" spans="7:18">
      <c r="G2508" s="589"/>
      <c r="H2508" s="589"/>
      <c r="I2508" s="589"/>
      <c r="J2508" s="589"/>
      <c r="K2508" s="589"/>
      <c r="L2508" s="589"/>
      <c r="M2508" s="589"/>
      <c r="O2508" s="589"/>
      <c r="P2508" s="589"/>
      <c r="Q2508" s="589"/>
      <c r="R2508" s="589"/>
    </row>
    <row r="2509" customHeight="1" spans="7:18">
      <c r="G2509" s="589"/>
      <c r="H2509" s="589"/>
      <c r="I2509" s="589"/>
      <c r="J2509" s="589"/>
      <c r="K2509" s="589"/>
      <c r="L2509" s="589"/>
      <c r="M2509" s="589"/>
      <c r="O2509" s="589"/>
      <c r="P2509" s="589"/>
      <c r="Q2509" s="589"/>
      <c r="R2509" s="589"/>
    </row>
    <row r="2510" customHeight="1" spans="7:18">
      <c r="G2510" s="589"/>
      <c r="H2510" s="589"/>
      <c r="I2510" s="589"/>
      <c r="J2510" s="589"/>
      <c r="K2510" s="589"/>
      <c r="L2510" s="589"/>
      <c r="M2510" s="589"/>
      <c r="O2510" s="589"/>
      <c r="P2510" s="589"/>
      <c r="Q2510" s="589"/>
      <c r="R2510" s="589"/>
    </row>
    <row r="2511" customHeight="1" spans="7:18">
      <c r="G2511" s="589"/>
      <c r="H2511" s="589"/>
      <c r="I2511" s="589"/>
      <c r="J2511" s="589"/>
      <c r="K2511" s="589"/>
      <c r="L2511" s="589"/>
      <c r="M2511" s="589"/>
      <c r="O2511" s="589"/>
      <c r="P2511" s="589"/>
      <c r="Q2511" s="589"/>
      <c r="R2511" s="589"/>
    </row>
    <row r="2512" customHeight="1" spans="7:18">
      <c r="G2512" s="589"/>
      <c r="H2512" s="589"/>
      <c r="I2512" s="589"/>
      <c r="J2512" s="589"/>
      <c r="K2512" s="589"/>
      <c r="L2512" s="589"/>
      <c r="M2512" s="589"/>
      <c r="O2512" s="589"/>
      <c r="P2512" s="589"/>
      <c r="Q2512" s="589"/>
      <c r="R2512" s="589"/>
    </row>
    <row r="2513" customHeight="1" spans="7:18">
      <c r="G2513" s="589"/>
      <c r="H2513" s="589"/>
      <c r="I2513" s="589"/>
      <c r="J2513" s="589"/>
      <c r="K2513" s="589"/>
      <c r="L2513" s="589"/>
      <c r="M2513" s="589"/>
      <c r="O2513" s="589"/>
      <c r="P2513" s="589"/>
      <c r="Q2513" s="589"/>
      <c r="R2513" s="589"/>
    </row>
    <row r="2514" customHeight="1" spans="7:18">
      <c r="G2514" s="589"/>
      <c r="H2514" s="589"/>
      <c r="I2514" s="589"/>
      <c r="J2514" s="589"/>
      <c r="K2514" s="589"/>
      <c r="L2514" s="589"/>
      <c r="M2514" s="589"/>
      <c r="O2514" s="589"/>
      <c r="P2514" s="589"/>
      <c r="Q2514" s="589"/>
      <c r="R2514" s="589"/>
    </row>
    <row r="2515" customHeight="1" spans="7:18">
      <c r="G2515" s="589"/>
      <c r="H2515" s="589"/>
      <c r="I2515" s="589"/>
      <c r="J2515" s="589"/>
      <c r="K2515" s="589"/>
      <c r="L2515" s="589"/>
      <c r="M2515" s="589"/>
      <c r="O2515" s="589"/>
      <c r="P2515" s="589"/>
      <c r="Q2515" s="589"/>
      <c r="R2515" s="589"/>
    </row>
    <row r="2516" customHeight="1" spans="7:18">
      <c r="G2516" s="589"/>
      <c r="H2516" s="589"/>
      <c r="I2516" s="589"/>
      <c r="J2516" s="589"/>
      <c r="K2516" s="589"/>
      <c r="L2516" s="589"/>
      <c r="M2516" s="589"/>
      <c r="O2516" s="589"/>
      <c r="P2516" s="589"/>
      <c r="Q2516" s="589"/>
      <c r="R2516" s="589"/>
    </row>
    <row r="2517" customHeight="1" spans="7:18">
      <c r="G2517" s="589"/>
      <c r="H2517" s="589"/>
      <c r="I2517" s="589"/>
      <c r="J2517" s="589"/>
      <c r="K2517" s="589"/>
      <c r="L2517" s="589"/>
      <c r="M2517" s="589"/>
      <c r="O2517" s="589"/>
      <c r="P2517" s="589"/>
      <c r="Q2517" s="589"/>
      <c r="R2517" s="589"/>
    </row>
    <row r="2518" customHeight="1" spans="7:18">
      <c r="G2518" s="589"/>
      <c r="H2518" s="589"/>
      <c r="I2518" s="589"/>
      <c r="J2518" s="589"/>
      <c r="K2518" s="589"/>
      <c r="L2518" s="589"/>
      <c r="M2518" s="589"/>
      <c r="O2518" s="589"/>
      <c r="P2518" s="589"/>
      <c r="Q2518" s="589"/>
      <c r="R2518" s="589"/>
    </row>
    <row r="2519" customHeight="1" spans="7:18">
      <c r="G2519" s="589"/>
      <c r="H2519" s="589"/>
      <c r="I2519" s="589"/>
      <c r="J2519" s="589"/>
      <c r="K2519" s="589"/>
      <c r="L2519" s="589"/>
      <c r="M2519" s="589"/>
      <c r="O2519" s="589"/>
      <c r="P2519" s="589"/>
      <c r="Q2519" s="589"/>
      <c r="R2519" s="589"/>
    </row>
    <row r="2520" customHeight="1" spans="7:18">
      <c r="G2520" s="589"/>
      <c r="H2520" s="589"/>
      <c r="I2520" s="589"/>
      <c r="J2520" s="589"/>
      <c r="K2520" s="589"/>
      <c r="L2520" s="589"/>
      <c r="M2520" s="589"/>
      <c r="O2520" s="589"/>
      <c r="P2520" s="589"/>
      <c r="Q2520" s="589"/>
      <c r="R2520" s="589"/>
    </row>
    <row r="2521" customHeight="1" spans="7:18">
      <c r="G2521" s="589"/>
      <c r="H2521" s="589"/>
      <c r="I2521" s="589"/>
      <c r="J2521" s="589"/>
      <c r="K2521" s="589"/>
      <c r="L2521" s="589"/>
      <c r="M2521" s="589"/>
      <c r="O2521" s="589"/>
      <c r="P2521" s="589"/>
      <c r="Q2521" s="589"/>
      <c r="R2521" s="589"/>
    </row>
    <row r="2522" customHeight="1" spans="7:18">
      <c r="G2522" s="589"/>
      <c r="H2522" s="589"/>
      <c r="I2522" s="589"/>
      <c r="J2522" s="589"/>
      <c r="K2522" s="589"/>
      <c r="L2522" s="589"/>
      <c r="M2522" s="589"/>
      <c r="O2522" s="589"/>
      <c r="P2522" s="589"/>
      <c r="Q2522" s="589"/>
      <c r="R2522" s="589"/>
    </row>
    <row r="2523" customHeight="1" spans="7:18">
      <c r="G2523" s="589"/>
      <c r="H2523" s="589"/>
      <c r="I2523" s="589"/>
      <c r="J2523" s="589"/>
      <c r="K2523" s="589"/>
      <c r="L2523" s="589"/>
      <c r="M2523" s="589"/>
      <c r="O2523" s="589"/>
      <c r="P2523" s="589"/>
      <c r="Q2523" s="589"/>
      <c r="R2523" s="589"/>
    </row>
    <row r="2524" customHeight="1" spans="7:18">
      <c r="G2524" s="589"/>
      <c r="H2524" s="589"/>
      <c r="I2524" s="589"/>
      <c r="J2524" s="589"/>
      <c r="K2524" s="589"/>
      <c r="L2524" s="589"/>
      <c r="M2524" s="589"/>
      <c r="O2524" s="589"/>
      <c r="P2524" s="589"/>
      <c r="Q2524" s="589"/>
      <c r="R2524" s="589"/>
    </row>
    <row r="2525" customHeight="1" spans="7:18">
      <c r="G2525" s="589"/>
      <c r="H2525" s="589"/>
      <c r="I2525" s="589"/>
      <c r="J2525" s="589"/>
      <c r="K2525" s="589"/>
      <c r="L2525" s="589"/>
      <c r="M2525" s="589"/>
      <c r="O2525" s="589"/>
      <c r="P2525" s="589"/>
      <c r="Q2525" s="589"/>
      <c r="R2525" s="589"/>
    </row>
    <row r="2526" customHeight="1" spans="7:18">
      <c r="G2526" s="589"/>
      <c r="H2526" s="589"/>
      <c r="I2526" s="589"/>
      <c r="J2526" s="589"/>
      <c r="K2526" s="589"/>
      <c r="L2526" s="589"/>
      <c r="M2526" s="589"/>
      <c r="O2526" s="589"/>
      <c r="P2526" s="589"/>
      <c r="Q2526" s="589"/>
      <c r="R2526" s="589"/>
    </row>
    <row r="2527" customHeight="1" spans="7:18">
      <c r="G2527" s="589"/>
      <c r="H2527" s="589"/>
      <c r="I2527" s="589"/>
      <c r="J2527" s="589"/>
      <c r="K2527" s="589"/>
      <c r="L2527" s="589"/>
      <c r="M2527" s="589"/>
      <c r="O2527" s="589"/>
      <c r="P2527" s="589"/>
      <c r="Q2527" s="589"/>
      <c r="R2527" s="589"/>
    </row>
    <row r="2528" customHeight="1" spans="7:18">
      <c r="G2528" s="589"/>
      <c r="H2528" s="589"/>
      <c r="I2528" s="589"/>
      <c r="J2528" s="589"/>
      <c r="K2528" s="589"/>
      <c r="L2528" s="589"/>
      <c r="M2528" s="589"/>
      <c r="O2528" s="589"/>
      <c r="P2528" s="589"/>
      <c r="Q2528" s="589"/>
      <c r="R2528" s="589"/>
    </row>
    <row r="2529" customHeight="1" spans="7:18">
      <c r="G2529" s="589"/>
      <c r="H2529" s="589"/>
      <c r="I2529" s="589"/>
      <c r="J2529" s="589"/>
      <c r="K2529" s="589"/>
      <c r="L2529" s="589"/>
      <c r="M2529" s="589"/>
      <c r="O2529" s="589"/>
      <c r="P2529" s="589"/>
      <c r="Q2529" s="589"/>
      <c r="R2529" s="589"/>
    </row>
    <row r="2530" customHeight="1" spans="7:18">
      <c r="G2530" s="589"/>
      <c r="H2530" s="589"/>
      <c r="I2530" s="589"/>
      <c r="J2530" s="589"/>
      <c r="K2530" s="589"/>
      <c r="L2530" s="589"/>
      <c r="M2530" s="589"/>
      <c r="O2530" s="589"/>
      <c r="P2530" s="589"/>
      <c r="Q2530" s="589"/>
      <c r="R2530" s="589"/>
    </row>
    <row r="2531" customHeight="1" spans="7:18">
      <c r="G2531" s="589"/>
      <c r="H2531" s="589"/>
      <c r="I2531" s="589"/>
      <c r="J2531" s="589"/>
      <c r="K2531" s="589"/>
      <c r="L2531" s="589"/>
      <c r="M2531" s="589"/>
      <c r="O2531" s="589"/>
      <c r="P2531" s="589"/>
      <c r="Q2531" s="589"/>
      <c r="R2531" s="589"/>
    </row>
    <row r="2532" customHeight="1" spans="7:18">
      <c r="G2532" s="589"/>
      <c r="H2532" s="589"/>
      <c r="I2532" s="589"/>
      <c r="J2532" s="589"/>
      <c r="K2532" s="589"/>
      <c r="L2532" s="589"/>
      <c r="M2532" s="589"/>
      <c r="O2532" s="589"/>
      <c r="P2532" s="589"/>
      <c r="Q2532" s="589"/>
      <c r="R2532" s="589"/>
    </row>
    <row r="2533" customHeight="1" spans="7:18">
      <c r="G2533" s="589"/>
      <c r="H2533" s="589"/>
      <c r="I2533" s="589"/>
      <c r="J2533" s="589"/>
      <c r="K2533" s="589"/>
      <c r="L2533" s="589"/>
      <c r="M2533" s="589"/>
      <c r="O2533" s="589"/>
      <c r="P2533" s="589"/>
      <c r="Q2533" s="589"/>
      <c r="R2533" s="589"/>
    </row>
    <row r="2534" customHeight="1" spans="7:18">
      <c r="G2534" s="589"/>
      <c r="H2534" s="589"/>
      <c r="I2534" s="589"/>
      <c r="J2534" s="589"/>
      <c r="K2534" s="589"/>
      <c r="L2534" s="589"/>
      <c r="M2534" s="589"/>
      <c r="O2534" s="589"/>
      <c r="P2534" s="589"/>
      <c r="Q2534" s="589"/>
      <c r="R2534" s="589"/>
    </row>
    <row r="2535" customHeight="1" spans="7:18">
      <c r="G2535" s="589"/>
      <c r="H2535" s="589"/>
      <c r="I2535" s="589"/>
      <c r="J2535" s="589"/>
      <c r="K2535" s="589"/>
      <c r="L2535" s="589"/>
      <c r="M2535" s="589"/>
      <c r="O2535" s="589"/>
      <c r="P2535" s="589"/>
      <c r="Q2535" s="589"/>
      <c r="R2535" s="589"/>
    </row>
    <row r="2536" customHeight="1" spans="7:18">
      <c r="G2536" s="589"/>
      <c r="H2536" s="589"/>
      <c r="I2536" s="589"/>
      <c r="J2536" s="589"/>
      <c r="K2536" s="589"/>
      <c r="L2536" s="589"/>
      <c r="M2536" s="589"/>
      <c r="O2536" s="589"/>
      <c r="P2536" s="589"/>
      <c r="Q2536" s="589"/>
      <c r="R2536" s="589"/>
    </row>
    <row r="2537" customHeight="1" spans="7:18">
      <c r="G2537" s="589"/>
      <c r="H2537" s="589"/>
      <c r="I2537" s="589"/>
      <c r="J2537" s="589"/>
      <c r="K2537" s="589"/>
      <c r="L2537" s="589"/>
      <c r="M2537" s="589"/>
      <c r="O2537" s="589"/>
      <c r="P2537" s="589"/>
      <c r="Q2537" s="589"/>
      <c r="R2537" s="589"/>
    </row>
    <row r="2538" customHeight="1" spans="7:18">
      <c r="G2538" s="589"/>
      <c r="H2538" s="589"/>
      <c r="I2538" s="589"/>
      <c r="J2538" s="589"/>
      <c r="K2538" s="589"/>
      <c r="L2538" s="589"/>
      <c r="M2538" s="589"/>
      <c r="O2538" s="589"/>
      <c r="P2538" s="589"/>
      <c r="Q2538" s="589"/>
      <c r="R2538" s="589"/>
    </row>
    <row r="2539" customHeight="1" spans="7:18">
      <c r="G2539" s="589"/>
      <c r="H2539" s="589"/>
      <c r="I2539" s="589"/>
      <c r="J2539" s="589"/>
      <c r="K2539" s="589"/>
      <c r="L2539" s="589"/>
      <c r="M2539" s="589"/>
      <c r="O2539" s="589"/>
      <c r="P2539" s="589"/>
      <c r="Q2539" s="589"/>
      <c r="R2539" s="589"/>
    </row>
    <row r="2540" customHeight="1" spans="7:18">
      <c r="G2540" s="589"/>
      <c r="H2540" s="589"/>
      <c r="I2540" s="589"/>
      <c r="J2540" s="589"/>
      <c r="K2540" s="589"/>
      <c r="L2540" s="589"/>
      <c r="M2540" s="589"/>
      <c r="O2540" s="589"/>
      <c r="P2540" s="589"/>
      <c r="Q2540" s="589"/>
      <c r="R2540" s="589"/>
    </row>
    <row r="2541" customHeight="1" spans="7:18">
      <c r="G2541" s="589"/>
      <c r="H2541" s="589"/>
      <c r="I2541" s="589"/>
      <c r="J2541" s="589"/>
      <c r="K2541" s="589"/>
      <c r="L2541" s="589"/>
      <c r="M2541" s="589"/>
      <c r="O2541" s="589"/>
      <c r="P2541" s="589"/>
      <c r="Q2541" s="589"/>
      <c r="R2541" s="589"/>
    </row>
    <row r="2542" customHeight="1" spans="7:18">
      <c r="G2542" s="589"/>
      <c r="H2542" s="589"/>
      <c r="I2542" s="589"/>
      <c r="J2542" s="589"/>
      <c r="K2542" s="589"/>
      <c r="L2542" s="589"/>
      <c r="M2542" s="589"/>
      <c r="O2542" s="589"/>
      <c r="P2542" s="589"/>
      <c r="Q2542" s="589"/>
      <c r="R2542" s="589"/>
    </row>
    <row r="2543" customHeight="1" spans="7:18">
      <c r="G2543" s="589"/>
      <c r="H2543" s="589"/>
      <c r="I2543" s="589"/>
      <c r="J2543" s="589"/>
      <c r="K2543" s="589"/>
      <c r="L2543" s="589"/>
      <c r="M2543" s="589"/>
      <c r="O2543" s="589"/>
      <c r="P2543" s="589"/>
      <c r="Q2543" s="589"/>
      <c r="R2543" s="589"/>
    </row>
    <row r="2544" customHeight="1" spans="7:18">
      <c r="G2544" s="589"/>
      <c r="H2544" s="589"/>
      <c r="I2544" s="589"/>
      <c r="J2544" s="589"/>
      <c r="K2544" s="589"/>
      <c r="L2544" s="589"/>
      <c r="M2544" s="589"/>
      <c r="O2544" s="589"/>
      <c r="P2544" s="589"/>
      <c r="Q2544" s="589"/>
      <c r="R2544" s="589"/>
    </row>
    <row r="2545" customHeight="1" spans="7:18">
      <c r="G2545" s="589"/>
      <c r="H2545" s="589"/>
      <c r="I2545" s="589"/>
      <c r="J2545" s="589"/>
      <c r="K2545" s="589"/>
      <c r="L2545" s="589"/>
      <c r="M2545" s="589"/>
      <c r="O2545" s="589"/>
      <c r="P2545" s="589"/>
      <c r="Q2545" s="589"/>
      <c r="R2545" s="589"/>
    </row>
    <row r="2546" customHeight="1" spans="7:18">
      <c r="G2546" s="589"/>
      <c r="H2546" s="589"/>
      <c r="I2546" s="589"/>
      <c r="J2546" s="589"/>
      <c r="K2546" s="589"/>
      <c r="L2546" s="589"/>
      <c r="M2546" s="589"/>
      <c r="O2546" s="589"/>
      <c r="P2546" s="589"/>
      <c r="Q2546" s="589"/>
      <c r="R2546" s="589"/>
    </row>
    <row r="2547" customHeight="1" spans="7:18">
      <c r="G2547" s="589"/>
      <c r="H2547" s="589"/>
      <c r="I2547" s="589"/>
      <c r="J2547" s="589"/>
      <c r="K2547" s="589"/>
      <c r="L2547" s="589"/>
      <c r="M2547" s="589"/>
      <c r="O2547" s="589"/>
      <c r="P2547" s="589"/>
      <c r="Q2547" s="589"/>
      <c r="R2547" s="589"/>
    </row>
    <row r="2548" customHeight="1" spans="7:18">
      <c r="G2548" s="589"/>
      <c r="H2548" s="589"/>
      <c r="I2548" s="589"/>
      <c r="J2548" s="589"/>
      <c r="K2548" s="589"/>
      <c r="L2548" s="589"/>
      <c r="M2548" s="589"/>
      <c r="O2548" s="589"/>
      <c r="P2548" s="589"/>
      <c r="Q2548" s="589"/>
      <c r="R2548" s="589"/>
    </row>
    <row r="2549" customHeight="1" spans="7:18">
      <c r="G2549" s="589"/>
      <c r="H2549" s="589"/>
      <c r="I2549" s="589"/>
      <c r="J2549" s="589"/>
      <c r="K2549" s="589"/>
      <c r="L2549" s="589"/>
      <c r="M2549" s="589"/>
      <c r="O2549" s="589"/>
      <c r="P2549" s="589"/>
      <c r="Q2549" s="589"/>
      <c r="R2549" s="589"/>
    </row>
    <row r="2550" customHeight="1" spans="7:18">
      <c r="G2550" s="589"/>
      <c r="H2550" s="589"/>
      <c r="I2550" s="589"/>
      <c r="J2550" s="589"/>
      <c r="K2550" s="589"/>
      <c r="L2550" s="589"/>
      <c r="M2550" s="589"/>
      <c r="O2550" s="589"/>
      <c r="P2550" s="589"/>
      <c r="Q2550" s="589"/>
      <c r="R2550" s="589"/>
    </row>
    <row r="2551" customHeight="1" spans="7:18">
      <c r="G2551" s="589"/>
      <c r="H2551" s="589"/>
      <c r="I2551" s="589"/>
      <c r="J2551" s="589"/>
      <c r="K2551" s="589"/>
      <c r="L2551" s="589"/>
      <c r="M2551" s="589"/>
      <c r="O2551" s="589"/>
      <c r="P2551" s="589"/>
      <c r="Q2551" s="589"/>
      <c r="R2551" s="589"/>
    </row>
    <row r="2552" customHeight="1" spans="7:18">
      <c r="G2552" s="589"/>
      <c r="H2552" s="589"/>
      <c r="I2552" s="589"/>
      <c r="J2552" s="589"/>
      <c r="K2552" s="589"/>
      <c r="L2552" s="589"/>
      <c r="M2552" s="589"/>
      <c r="O2552" s="589"/>
      <c r="P2552" s="589"/>
      <c r="Q2552" s="589"/>
      <c r="R2552" s="589"/>
    </row>
    <row r="2553" customHeight="1" spans="7:18">
      <c r="G2553" s="589"/>
      <c r="H2553" s="589"/>
      <c r="I2553" s="589"/>
      <c r="J2553" s="589"/>
      <c r="K2553" s="589"/>
      <c r="L2553" s="589"/>
      <c r="M2553" s="589"/>
      <c r="O2553" s="589"/>
      <c r="P2553" s="589"/>
      <c r="Q2553" s="589"/>
      <c r="R2553" s="589"/>
    </row>
    <row r="2554" customHeight="1" spans="7:18">
      <c r="G2554" s="589"/>
      <c r="H2554" s="589"/>
      <c r="I2554" s="589"/>
      <c r="J2554" s="589"/>
      <c r="K2554" s="589"/>
      <c r="L2554" s="589"/>
      <c r="M2554" s="589"/>
      <c r="O2554" s="589"/>
      <c r="P2554" s="589"/>
      <c r="Q2554" s="589"/>
      <c r="R2554" s="589"/>
    </row>
    <row r="2555" customHeight="1" spans="7:18">
      <c r="G2555" s="589"/>
      <c r="H2555" s="589"/>
      <c r="I2555" s="589"/>
      <c r="J2555" s="589"/>
      <c r="K2555" s="589"/>
      <c r="L2555" s="589"/>
      <c r="M2555" s="589"/>
      <c r="O2555" s="589"/>
      <c r="P2555" s="589"/>
      <c r="Q2555" s="589"/>
      <c r="R2555" s="589"/>
    </row>
    <row r="2556" customHeight="1" spans="7:18">
      <c r="G2556" s="589"/>
      <c r="H2556" s="589"/>
      <c r="I2556" s="589"/>
      <c r="J2556" s="589"/>
      <c r="K2556" s="589"/>
      <c r="L2556" s="589"/>
      <c r="M2556" s="589"/>
      <c r="O2556" s="589"/>
      <c r="P2556" s="589"/>
      <c r="Q2556" s="589"/>
      <c r="R2556" s="589"/>
    </row>
    <row r="2557" customHeight="1" spans="7:18">
      <c r="G2557" s="589"/>
      <c r="H2557" s="589"/>
      <c r="I2557" s="589"/>
      <c r="J2557" s="589"/>
      <c r="K2557" s="589"/>
      <c r="L2557" s="589"/>
      <c r="M2557" s="589"/>
      <c r="O2557" s="589"/>
      <c r="P2557" s="589"/>
      <c r="Q2557" s="589"/>
      <c r="R2557" s="589"/>
    </row>
    <row r="2558" customHeight="1" spans="7:18">
      <c r="G2558" s="589"/>
      <c r="H2558" s="589"/>
      <c r="I2558" s="589"/>
      <c r="J2558" s="589"/>
      <c r="K2558" s="589"/>
      <c r="L2558" s="589"/>
      <c r="M2558" s="589"/>
      <c r="O2558" s="589"/>
      <c r="P2558" s="589"/>
      <c r="Q2558" s="589"/>
      <c r="R2558" s="589"/>
    </row>
    <row r="2559" customHeight="1" spans="7:18">
      <c r="G2559" s="589"/>
      <c r="H2559" s="589"/>
      <c r="I2559" s="589"/>
      <c r="J2559" s="589"/>
      <c r="K2559" s="589"/>
      <c r="L2559" s="589"/>
      <c r="M2559" s="589"/>
      <c r="O2559" s="589"/>
      <c r="P2559" s="589"/>
      <c r="Q2559" s="589"/>
      <c r="R2559" s="589"/>
    </row>
    <row r="2560" customHeight="1" spans="7:18">
      <c r="G2560" s="589"/>
      <c r="H2560" s="589"/>
      <c r="I2560" s="589"/>
      <c r="J2560" s="589"/>
      <c r="K2560" s="589"/>
      <c r="L2560" s="589"/>
      <c r="M2560" s="589"/>
      <c r="O2560" s="589"/>
      <c r="P2560" s="589"/>
      <c r="Q2560" s="589"/>
      <c r="R2560" s="589"/>
    </row>
    <row r="2561" customHeight="1" spans="7:18">
      <c r="G2561" s="589"/>
      <c r="H2561" s="589"/>
      <c r="I2561" s="589"/>
      <c r="J2561" s="589"/>
      <c r="K2561" s="589"/>
      <c r="L2561" s="589"/>
      <c r="M2561" s="589"/>
      <c r="O2561" s="589"/>
      <c r="P2561" s="589"/>
      <c r="Q2561" s="589"/>
      <c r="R2561" s="589"/>
    </row>
    <row r="2562" customHeight="1" spans="7:18">
      <c r="G2562" s="589"/>
      <c r="H2562" s="589"/>
      <c r="I2562" s="589"/>
      <c r="J2562" s="589"/>
      <c r="K2562" s="589"/>
      <c r="L2562" s="589"/>
      <c r="M2562" s="589"/>
      <c r="O2562" s="589"/>
      <c r="P2562" s="589"/>
      <c r="Q2562" s="589"/>
      <c r="R2562" s="589"/>
    </row>
    <row r="2563" customHeight="1" spans="7:18">
      <c r="G2563" s="589"/>
      <c r="H2563" s="589"/>
      <c r="I2563" s="589"/>
      <c r="J2563" s="589"/>
      <c r="K2563" s="589"/>
      <c r="L2563" s="589"/>
      <c r="M2563" s="589"/>
      <c r="O2563" s="589"/>
      <c r="P2563" s="589"/>
      <c r="Q2563" s="589"/>
      <c r="R2563" s="589"/>
    </row>
    <row r="2564" customHeight="1" spans="7:18">
      <c r="G2564" s="589"/>
      <c r="H2564" s="589"/>
      <c r="I2564" s="589"/>
      <c r="J2564" s="589"/>
      <c r="K2564" s="589"/>
      <c r="L2564" s="589"/>
      <c r="M2564" s="589"/>
      <c r="O2564" s="589"/>
      <c r="P2564" s="589"/>
      <c r="Q2564" s="589"/>
      <c r="R2564" s="589"/>
    </row>
    <row r="2565" customHeight="1" spans="7:18">
      <c r="G2565" s="589"/>
      <c r="H2565" s="589"/>
      <c r="I2565" s="589"/>
      <c r="J2565" s="589"/>
      <c r="K2565" s="589"/>
      <c r="L2565" s="589"/>
      <c r="M2565" s="589"/>
      <c r="O2565" s="589"/>
      <c r="P2565" s="589"/>
      <c r="Q2565" s="589"/>
      <c r="R2565" s="589"/>
    </row>
    <row r="2566" customHeight="1" spans="7:18">
      <c r="G2566" s="589"/>
      <c r="H2566" s="589"/>
      <c r="I2566" s="589"/>
      <c r="J2566" s="589"/>
      <c r="K2566" s="589"/>
      <c r="L2566" s="589"/>
      <c r="M2566" s="589"/>
      <c r="O2566" s="589"/>
      <c r="P2566" s="589"/>
      <c r="Q2566" s="589"/>
      <c r="R2566" s="589"/>
    </row>
    <row r="2567" customHeight="1" spans="7:18">
      <c r="G2567" s="589"/>
      <c r="H2567" s="589"/>
      <c r="I2567" s="589"/>
      <c r="J2567" s="589"/>
      <c r="K2567" s="589"/>
      <c r="L2567" s="589"/>
      <c r="M2567" s="589"/>
      <c r="O2567" s="589"/>
      <c r="P2567" s="589"/>
      <c r="Q2567" s="589"/>
      <c r="R2567" s="589"/>
    </row>
    <row r="2568" customHeight="1" spans="7:18">
      <c r="G2568" s="589"/>
      <c r="H2568" s="589"/>
      <c r="I2568" s="589"/>
      <c r="J2568" s="589"/>
      <c r="K2568" s="589"/>
      <c r="L2568" s="589"/>
      <c r="M2568" s="589"/>
      <c r="O2568" s="589"/>
      <c r="P2568" s="589"/>
      <c r="Q2568" s="589"/>
      <c r="R2568" s="589"/>
    </row>
    <row r="2569" customHeight="1" spans="7:18">
      <c r="G2569" s="589"/>
      <c r="H2569" s="589"/>
      <c r="I2569" s="589"/>
      <c r="J2569" s="589"/>
      <c r="K2569" s="589"/>
      <c r="L2569" s="589"/>
      <c r="M2569" s="589"/>
      <c r="O2569" s="589"/>
      <c r="P2569" s="589"/>
      <c r="Q2569" s="589"/>
      <c r="R2569" s="589"/>
    </row>
    <row r="2570" customHeight="1" spans="7:18">
      <c r="G2570" s="589"/>
      <c r="H2570" s="589"/>
      <c r="I2570" s="589"/>
      <c r="J2570" s="589"/>
      <c r="K2570" s="589"/>
      <c r="L2570" s="589"/>
      <c r="M2570" s="589"/>
      <c r="O2570" s="589"/>
      <c r="P2570" s="589"/>
      <c r="Q2570" s="589"/>
      <c r="R2570" s="589"/>
    </row>
    <row r="2571" customHeight="1" spans="7:18">
      <c r="G2571" s="589"/>
      <c r="H2571" s="589"/>
      <c r="I2571" s="589"/>
      <c r="J2571" s="589"/>
      <c r="K2571" s="589"/>
      <c r="L2571" s="589"/>
      <c r="M2571" s="589"/>
      <c r="O2571" s="589"/>
      <c r="P2571" s="589"/>
      <c r="Q2571" s="589"/>
      <c r="R2571" s="589"/>
    </row>
    <row r="2572" customHeight="1" spans="7:18">
      <c r="G2572" s="589"/>
      <c r="H2572" s="589"/>
      <c r="I2572" s="589"/>
      <c r="J2572" s="589"/>
      <c r="K2572" s="589"/>
      <c r="L2572" s="589"/>
      <c r="M2572" s="589"/>
      <c r="O2572" s="589"/>
      <c r="P2572" s="589"/>
      <c r="Q2572" s="589"/>
      <c r="R2572" s="589"/>
    </row>
    <row r="2573" customHeight="1" spans="7:18">
      <c r="G2573" s="589"/>
      <c r="H2573" s="589"/>
      <c r="I2573" s="589"/>
      <c r="J2573" s="589"/>
      <c r="K2573" s="589"/>
      <c r="L2573" s="589"/>
      <c r="M2573" s="589"/>
      <c r="O2573" s="589"/>
      <c r="P2573" s="589"/>
      <c r="Q2573" s="589"/>
      <c r="R2573" s="589"/>
    </row>
    <row r="2574" customHeight="1" spans="7:18">
      <c r="G2574" s="589"/>
      <c r="H2574" s="589"/>
      <c r="I2574" s="589"/>
      <c r="J2574" s="589"/>
      <c r="K2574" s="589"/>
      <c r="L2574" s="589"/>
      <c r="M2574" s="589"/>
      <c r="O2574" s="589"/>
      <c r="P2574" s="589"/>
      <c r="Q2574" s="589"/>
      <c r="R2574" s="589"/>
    </row>
    <row r="2575" customHeight="1" spans="7:18">
      <c r="G2575" s="589"/>
      <c r="H2575" s="589"/>
      <c r="I2575" s="589"/>
      <c r="J2575" s="589"/>
      <c r="K2575" s="589"/>
      <c r="L2575" s="589"/>
      <c r="M2575" s="589"/>
      <c r="O2575" s="589"/>
      <c r="P2575" s="589"/>
      <c r="Q2575" s="589"/>
      <c r="R2575" s="589"/>
    </row>
    <row r="2576" customHeight="1" spans="7:18">
      <c r="G2576" s="589"/>
      <c r="H2576" s="589"/>
      <c r="I2576" s="589"/>
      <c r="J2576" s="589"/>
      <c r="K2576" s="589"/>
      <c r="L2576" s="589"/>
      <c r="M2576" s="589"/>
      <c r="O2576" s="589"/>
      <c r="P2576" s="589"/>
      <c r="Q2576" s="589"/>
      <c r="R2576" s="589"/>
    </row>
    <row r="2577" customHeight="1" spans="7:18">
      <c r="G2577" s="589"/>
      <c r="H2577" s="589"/>
      <c r="I2577" s="589"/>
      <c r="J2577" s="589"/>
      <c r="K2577" s="589"/>
      <c r="L2577" s="589"/>
      <c r="M2577" s="589"/>
      <c r="O2577" s="589"/>
      <c r="P2577" s="589"/>
      <c r="Q2577" s="589"/>
      <c r="R2577" s="589"/>
    </row>
    <row r="2578" customHeight="1" spans="7:18">
      <c r="G2578" s="589"/>
      <c r="H2578" s="589"/>
      <c r="I2578" s="589"/>
      <c r="J2578" s="589"/>
      <c r="K2578" s="589"/>
      <c r="L2578" s="589"/>
      <c r="M2578" s="589"/>
      <c r="O2578" s="589"/>
      <c r="P2578" s="589"/>
      <c r="Q2578" s="589"/>
      <c r="R2578" s="589"/>
    </row>
    <row r="2579" customHeight="1" spans="7:18">
      <c r="G2579" s="589"/>
      <c r="H2579" s="589"/>
      <c r="I2579" s="589"/>
      <c r="J2579" s="589"/>
      <c r="K2579" s="589"/>
      <c r="L2579" s="589"/>
      <c r="M2579" s="589"/>
      <c r="O2579" s="589"/>
      <c r="P2579" s="589"/>
      <c r="Q2579" s="589"/>
      <c r="R2579" s="589"/>
    </row>
    <row r="2580" customHeight="1" spans="7:18">
      <c r="G2580" s="589"/>
      <c r="H2580" s="589"/>
      <c r="I2580" s="589"/>
      <c r="J2580" s="589"/>
      <c r="K2580" s="589"/>
      <c r="L2580" s="589"/>
      <c r="M2580" s="589"/>
      <c r="O2580" s="589"/>
      <c r="P2580" s="589"/>
      <c r="Q2580" s="589"/>
      <c r="R2580" s="589"/>
    </row>
    <row r="2581" customHeight="1" spans="7:18">
      <c r="G2581" s="589"/>
      <c r="H2581" s="589"/>
      <c r="I2581" s="589"/>
      <c r="J2581" s="589"/>
      <c r="K2581" s="589"/>
      <c r="L2581" s="589"/>
      <c r="M2581" s="589"/>
      <c r="O2581" s="589"/>
      <c r="P2581" s="589"/>
      <c r="Q2581" s="589"/>
      <c r="R2581" s="589"/>
    </row>
    <row r="2582" customHeight="1" spans="7:18">
      <c r="G2582" s="589"/>
      <c r="H2582" s="589"/>
      <c r="I2582" s="589"/>
      <c r="J2582" s="589"/>
      <c r="K2582" s="589"/>
      <c r="L2582" s="589"/>
      <c r="M2582" s="589"/>
      <c r="O2582" s="589"/>
      <c r="P2582" s="589"/>
      <c r="Q2582" s="589"/>
      <c r="R2582" s="589"/>
    </row>
    <row r="2583" customHeight="1" spans="7:18">
      <c r="G2583" s="589"/>
      <c r="H2583" s="589"/>
      <c r="I2583" s="589"/>
      <c r="J2583" s="589"/>
      <c r="K2583" s="589"/>
      <c r="L2583" s="589"/>
      <c r="M2583" s="589"/>
      <c r="O2583" s="589"/>
      <c r="P2583" s="589"/>
      <c r="Q2583" s="589"/>
      <c r="R2583" s="589"/>
    </row>
    <row r="2584" customHeight="1" spans="7:18">
      <c r="G2584" s="589"/>
      <c r="H2584" s="589"/>
      <c r="I2584" s="589"/>
      <c r="J2584" s="589"/>
      <c r="K2584" s="589"/>
      <c r="L2584" s="589"/>
      <c r="M2584" s="589"/>
      <c r="O2584" s="589"/>
      <c r="P2584" s="589"/>
      <c r="Q2584" s="589"/>
      <c r="R2584" s="589"/>
    </row>
    <row r="2585" customHeight="1" spans="7:18">
      <c r="G2585" s="589"/>
      <c r="H2585" s="589"/>
      <c r="I2585" s="589"/>
      <c r="J2585" s="589"/>
      <c r="K2585" s="589"/>
      <c r="L2585" s="589"/>
      <c r="M2585" s="589"/>
      <c r="O2585" s="589"/>
      <c r="P2585" s="589"/>
      <c r="Q2585" s="589"/>
      <c r="R2585" s="589"/>
    </row>
    <row r="2586" customHeight="1" spans="7:18">
      <c r="G2586" s="589"/>
      <c r="H2586" s="589"/>
      <c r="I2586" s="589"/>
      <c r="J2586" s="589"/>
      <c r="K2586" s="589"/>
      <c r="L2586" s="589"/>
      <c r="M2586" s="589"/>
      <c r="O2586" s="589"/>
      <c r="P2586" s="589"/>
      <c r="Q2586" s="589"/>
      <c r="R2586" s="589"/>
    </row>
    <row r="2587" customHeight="1" spans="7:18">
      <c r="G2587" s="589"/>
      <c r="H2587" s="589"/>
      <c r="I2587" s="589"/>
      <c r="J2587" s="589"/>
      <c r="K2587" s="589"/>
      <c r="L2587" s="589"/>
      <c r="M2587" s="589"/>
      <c r="O2587" s="589"/>
      <c r="P2587" s="589"/>
      <c r="Q2587" s="589"/>
      <c r="R2587" s="589"/>
    </row>
    <row r="2588" customHeight="1" spans="7:18">
      <c r="G2588" s="589"/>
      <c r="H2588" s="589"/>
      <c r="I2588" s="589"/>
      <c r="J2588" s="589"/>
      <c r="K2588" s="589"/>
      <c r="L2588" s="589"/>
      <c r="M2588" s="589"/>
      <c r="O2588" s="589"/>
      <c r="P2588" s="589"/>
      <c r="Q2588" s="589"/>
      <c r="R2588" s="589"/>
    </row>
    <row r="2589" customHeight="1" spans="7:18">
      <c r="G2589" s="589"/>
      <c r="H2589" s="589"/>
      <c r="I2589" s="589"/>
      <c r="J2589" s="589"/>
      <c r="K2589" s="589"/>
      <c r="L2589" s="589"/>
      <c r="M2589" s="589"/>
      <c r="O2589" s="589"/>
      <c r="P2589" s="589"/>
      <c r="Q2589" s="589"/>
      <c r="R2589" s="589"/>
    </row>
    <row r="2590" customHeight="1" spans="7:18">
      <c r="G2590" s="589"/>
      <c r="H2590" s="589"/>
      <c r="I2590" s="589"/>
      <c r="J2590" s="589"/>
      <c r="K2590" s="589"/>
      <c r="L2590" s="589"/>
      <c r="M2590" s="589"/>
      <c r="O2590" s="589"/>
      <c r="P2590" s="589"/>
      <c r="Q2590" s="589"/>
      <c r="R2590" s="589"/>
    </row>
    <row r="2591" customHeight="1" spans="7:18">
      <c r="G2591" s="589"/>
      <c r="H2591" s="589"/>
      <c r="I2591" s="589"/>
      <c r="J2591" s="589"/>
      <c r="K2591" s="589"/>
      <c r="L2591" s="589"/>
      <c r="M2591" s="589"/>
      <c r="O2591" s="589"/>
      <c r="P2591" s="589"/>
      <c r="Q2591" s="589"/>
      <c r="R2591" s="589"/>
    </row>
    <row r="2592" customHeight="1" spans="7:18">
      <c r="G2592" s="589"/>
      <c r="H2592" s="589"/>
      <c r="I2592" s="589"/>
      <c r="J2592" s="589"/>
      <c r="K2592" s="589"/>
      <c r="L2592" s="589"/>
      <c r="M2592" s="589"/>
      <c r="O2592" s="589"/>
      <c r="P2592" s="589"/>
      <c r="Q2592" s="589"/>
      <c r="R2592" s="589"/>
    </row>
    <row r="2593" customHeight="1" spans="7:18">
      <c r="G2593" s="589"/>
      <c r="H2593" s="589"/>
      <c r="I2593" s="589"/>
      <c r="J2593" s="589"/>
      <c r="K2593" s="589"/>
      <c r="L2593" s="589"/>
      <c r="M2593" s="589"/>
      <c r="O2593" s="589"/>
      <c r="P2593" s="589"/>
      <c r="Q2593" s="589"/>
      <c r="R2593" s="589"/>
    </row>
    <row r="2594" customHeight="1" spans="7:18">
      <c r="G2594" s="589"/>
      <c r="H2594" s="589"/>
      <c r="I2594" s="589"/>
      <c r="J2594" s="589"/>
      <c r="K2594" s="589"/>
      <c r="L2594" s="589"/>
      <c r="M2594" s="589"/>
      <c r="O2594" s="589"/>
      <c r="P2594" s="589"/>
      <c r="Q2594" s="589"/>
      <c r="R2594" s="589"/>
    </row>
    <row r="2595" customHeight="1" spans="7:18">
      <c r="G2595" s="589"/>
      <c r="H2595" s="589"/>
      <c r="I2595" s="589"/>
      <c r="J2595" s="589"/>
      <c r="K2595" s="589"/>
      <c r="L2595" s="589"/>
      <c r="M2595" s="589"/>
      <c r="O2595" s="589"/>
      <c r="P2595" s="589"/>
      <c r="Q2595" s="589"/>
      <c r="R2595" s="589"/>
    </row>
    <row r="2596" customHeight="1" spans="7:18">
      <c r="G2596" s="589"/>
      <c r="H2596" s="589"/>
      <c r="I2596" s="589"/>
      <c r="J2596" s="589"/>
      <c r="K2596" s="589"/>
      <c r="L2596" s="589"/>
      <c r="M2596" s="589"/>
      <c r="O2596" s="589"/>
      <c r="P2596" s="589"/>
      <c r="Q2596" s="589"/>
      <c r="R2596" s="589"/>
    </row>
    <row r="2597" customHeight="1" spans="7:18">
      <c r="G2597" s="589"/>
      <c r="H2597" s="589"/>
      <c r="I2597" s="589"/>
      <c r="J2597" s="589"/>
      <c r="K2597" s="589"/>
      <c r="L2597" s="589"/>
      <c r="M2597" s="589"/>
      <c r="O2597" s="589"/>
      <c r="P2597" s="589"/>
      <c r="Q2597" s="589"/>
      <c r="R2597" s="589"/>
    </row>
    <row r="2598" customHeight="1" spans="7:18">
      <c r="G2598" s="589"/>
      <c r="H2598" s="589"/>
      <c r="I2598" s="589"/>
      <c r="J2598" s="589"/>
      <c r="K2598" s="589"/>
      <c r="L2598" s="589"/>
      <c r="M2598" s="589"/>
      <c r="O2598" s="589"/>
      <c r="P2598" s="589"/>
      <c r="Q2598" s="589"/>
      <c r="R2598" s="589"/>
    </row>
    <row r="2599" customHeight="1" spans="7:18">
      <c r="G2599" s="589"/>
      <c r="H2599" s="589"/>
      <c r="I2599" s="589"/>
      <c r="J2599" s="589"/>
      <c r="K2599" s="589"/>
      <c r="L2599" s="589"/>
      <c r="M2599" s="589"/>
      <c r="O2599" s="589"/>
      <c r="P2599" s="589"/>
      <c r="Q2599" s="589"/>
      <c r="R2599" s="589"/>
    </row>
    <row r="2600" customHeight="1" spans="7:18">
      <c r="G2600" s="589"/>
      <c r="H2600" s="589"/>
      <c r="I2600" s="589"/>
      <c r="J2600" s="589"/>
      <c r="K2600" s="589"/>
      <c r="L2600" s="589"/>
      <c r="M2600" s="589"/>
      <c r="O2600" s="589"/>
      <c r="P2600" s="589"/>
      <c r="Q2600" s="589"/>
      <c r="R2600" s="589"/>
    </row>
    <row r="2601" customHeight="1" spans="7:18">
      <c r="G2601" s="589"/>
      <c r="H2601" s="589"/>
      <c r="I2601" s="589"/>
      <c r="J2601" s="589"/>
      <c r="K2601" s="589"/>
      <c r="L2601" s="589"/>
      <c r="M2601" s="589"/>
      <c r="O2601" s="589"/>
      <c r="P2601" s="589"/>
      <c r="Q2601" s="589"/>
      <c r="R2601" s="589"/>
    </row>
    <row r="2602" customHeight="1" spans="7:18">
      <c r="G2602" s="589"/>
      <c r="H2602" s="589"/>
      <c r="I2602" s="589"/>
      <c r="J2602" s="589"/>
      <c r="K2602" s="589"/>
      <c r="L2602" s="589"/>
      <c r="M2602" s="589"/>
      <c r="O2602" s="589"/>
      <c r="P2602" s="589"/>
      <c r="Q2602" s="589"/>
      <c r="R2602" s="589"/>
    </row>
    <row r="2603" customHeight="1" spans="7:18">
      <c r="G2603" s="589"/>
      <c r="H2603" s="589"/>
      <c r="I2603" s="589"/>
      <c r="J2603" s="589"/>
      <c r="K2603" s="589"/>
      <c r="L2603" s="589"/>
      <c r="M2603" s="589"/>
      <c r="O2603" s="589"/>
      <c r="P2603" s="589"/>
      <c r="Q2603" s="589"/>
      <c r="R2603" s="589"/>
    </row>
    <row r="2604" customHeight="1" spans="7:18">
      <c r="G2604" s="589"/>
      <c r="H2604" s="589"/>
      <c r="I2604" s="589"/>
      <c r="J2604" s="589"/>
      <c r="K2604" s="589"/>
      <c r="L2604" s="589"/>
      <c r="M2604" s="589"/>
      <c r="O2604" s="589"/>
      <c r="P2604" s="589"/>
      <c r="Q2604" s="589"/>
      <c r="R2604" s="589"/>
    </row>
    <row r="2605" customHeight="1" spans="7:18">
      <c r="G2605" s="589"/>
      <c r="H2605" s="589"/>
      <c r="I2605" s="589"/>
      <c r="J2605" s="589"/>
      <c r="K2605" s="589"/>
      <c r="L2605" s="589"/>
      <c r="M2605" s="589"/>
      <c r="O2605" s="589"/>
      <c r="P2605" s="589"/>
      <c r="Q2605" s="589"/>
      <c r="R2605" s="589"/>
    </row>
    <row r="2606" customHeight="1" spans="7:18">
      <c r="G2606" s="589"/>
      <c r="H2606" s="589"/>
      <c r="I2606" s="589"/>
      <c r="J2606" s="589"/>
      <c r="K2606" s="589"/>
      <c r="L2606" s="589"/>
      <c r="M2606" s="589"/>
      <c r="O2606" s="589"/>
      <c r="P2606" s="589"/>
      <c r="Q2606" s="589"/>
      <c r="R2606" s="589"/>
    </row>
    <row r="2607" customHeight="1" spans="7:18">
      <c r="G2607" s="589"/>
      <c r="H2607" s="589"/>
      <c r="I2607" s="589"/>
      <c r="J2607" s="589"/>
      <c r="K2607" s="589"/>
      <c r="L2607" s="589"/>
      <c r="M2607" s="589"/>
      <c r="O2607" s="589"/>
      <c r="P2607" s="589"/>
      <c r="Q2607" s="589"/>
      <c r="R2607" s="589"/>
    </row>
    <row r="2608" customHeight="1" spans="7:18">
      <c r="G2608" s="589"/>
      <c r="H2608" s="589"/>
      <c r="I2608" s="589"/>
      <c r="J2608" s="589"/>
      <c r="K2608" s="589"/>
      <c r="L2608" s="589"/>
      <c r="M2608" s="589"/>
      <c r="O2608" s="589"/>
      <c r="P2608" s="589"/>
      <c r="Q2608" s="589"/>
      <c r="R2608" s="589"/>
    </row>
    <row r="2609" customHeight="1" spans="7:18">
      <c r="G2609" s="589"/>
      <c r="H2609" s="589"/>
      <c r="I2609" s="589"/>
      <c r="J2609" s="589"/>
      <c r="K2609" s="589"/>
      <c r="L2609" s="589"/>
      <c r="M2609" s="589"/>
      <c r="O2609" s="589"/>
      <c r="P2609" s="589"/>
      <c r="Q2609" s="589"/>
      <c r="R2609" s="589"/>
    </row>
    <row r="2610" customHeight="1" spans="7:18">
      <c r="G2610" s="589"/>
      <c r="H2610" s="589"/>
      <c r="I2610" s="589"/>
      <c r="J2610" s="589"/>
      <c r="K2610" s="589"/>
      <c r="L2610" s="589"/>
      <c r="M2610" s="589"/>
      <c r="O2610" s="589"/>
      <c r="P2610" s="589"/>
      <c r="Q2610" s="589"/>
      <c r="R2610" s="589"/>
    </row>
    <row r="2611" customHeight="1" spans="7:18">
      <c r="G2611" s="589"/>
      <c r="H2611" s="589"/>
      <c r="I2611" s="589"/>
      <c r="J2611" s="589"/>
      <c r="K2611" s="589"/>
      <c r="L2611" s="589"/>
      <c r="M2611" s="589"/>
      <c r="O2611" s="589"/>
      <c r="P2611" s="589"/>
      <c r="Q2611" s="589"/>
      <c r="R2611" s="589"/>
    </row>
    <row r="2612" customHeight="1" spans="7:18">
      <c r="G2612" s="589"/>
      <c r="H2612" s="589"/>
      <c r="I2612" s="589"/>
      <c r="J2612" s="589"/>
      <c r="K2612" s="589"/>
      <c r="L2612" s="589"/>
      <c r="M2612" s="589"/>
      <c r="O2612" s="589"/>
      <c r="P2612" s="589"/>
      <c r="Q2612" s="589"/>
      <c r="R2612" s="589"/>
    </row>
    <row r="2613" customHeight="1" spans="7:18">
      <c r="G2613" s="589"/>
      <c r="H2613" s="589"/>
      <c r="I2613" s="589"/>
      <c r="J2613" s="589"/>
      <c r="K2613" s="589"/>
      <c r="L2613" s="589"/>
      <c r="M2613" s="589"/>
      <c r="O2613" s="589"/>
      <c r="P2613" s="589"/>
      <c r="Q2613" s="589"/>
      <c r="R2613" s="589"/>
    </row>
    <row r="2614" customHeight="1" spans="7:18">
      <c r="G2614" s="589"/>
      <c r="H2614" s="589"/>
      <c r="I2614" s="589"/>
      <c r="J2614" s="589"/>
      <c r="K2614" s="589"/>
      <c r="L2614" s="589"/>
      <c r="M2614" s="589"/>
      <c r="O2614" s="589"/>
      <c r="P2614" s="589"/>
      <c r="Q2614" s="589"/>
      <c r="R2614" s="589"/>
    </row>
    <row r="2615" customHeight="1" spans="7:18">
      <c r="G2615" s="589"/>
      <c r="H2615" s="589"/>
      <c r="I2615" s="589"/>
      <c r="J2615" s="589"/>
      <c r="K2615" s="589"/>
      <c r="L2615" s="589"/>
      <c r="M2615" s="589"/>
      <c r="O2615" s="589"/>
      <c r="P2615" s="589"/>
      <c r="Q2615" s="589"/>
      <c r="R2615" s="589"/>
    </row>
    <row r="2616" customHeight="1" spans="7:18">
      <c r="G2616" s="589"/>
      <c r="H2616" s="589"/>
      <c r="I2616" s="589"/>
      <c r="J2616" s="589"/>
      <c r="K2616" s="589"/>
      <c r="L2616" s="589"/>
      <c r="M2616" s="589"/>
      <c r="O2616" s="589"/>
      <c r="P2616" s="589"/>
      <c r="Q2616" s="589"/>
      <c r="R2616" s="589"/>
    </row>
    <row r="2617" customHeight="1" spans="7:18">
      <c r="G2617" s="589"/>
      <c r="H2617" s="589"/>
      <c r="I2617" s="589"/>
      <c r="J2617" s="589"/>
      <c r="K2617" s="589"/>
      <c r="L2617" s="589"/>
      <c r="M2617" s="589"/>
      <c r="O2617" s="589"/>
      <c r="P2617" s="589"/>
      <c r="Q2617" s="589"/>
      <c r="R2617" s="589"/>
    </row>
    <row r="2618" customHeight="1" spans="7:18">
      <c r="G2618" s="589"/>
      <c r="H2618" s="589"/>
      <c r="I2618" s="589"/>
      <c r="J2618" s="589"/>
      <c r="K2618" s="589"/>
      <c r="L2618" s="589"/>
      <c r="M2618" s="589"/>
      <c r="O2618" s="589"/>
      <c r="P2618" s="589"/>
      <c r="Q2618" s="589"/>
      <c r="R2618" s="589"/>
    </row>
    <row r="2619" customHeight="1" spans="7:18">
      <c r="G2619" s="589"/>
      <c r="H2619" s="589"/>
      <c r="I2619" s="589"/>
      <c r="J2619" s="589"/>
      <c r="K2619" s="589"/>
      <c r="L2619" s="589"/>
      <c r="M2619" s="589"/>
      <c r="O2619" s="589"/>
      <c r="P2619" s="589"/>
      <c r="Q2619" s="589"/>
      <c r="R2619" s="589"/>
    </row>
    <row r="2620" customHeight="1" spans="7:18">
      <c r="G2620" s="589"/>
      <c r="H2620" s="589"/>
      <c r="I2620" s="589"/>
      <c r="J2620" s="589"/>
      <c r="K2620" s="589"/>
      <c r="L2620" s="589"/>
      <c r="M2620" s="589"/>
      <c r="O2620" s="589"/>
      <c r="P2620" s="589"/>
      <c r="Q2620" s="589"/>
      <c r="R2620" s="589"/>
    </row>
    <row r="2621" customHeight="1" spans="7:18">
      <c r="G2621" s="589"/>
      <c r="H2621" s="589"/>
      <c r="I2621" s="589"/>
      <c r="J2621" s="589"/>
      <c r="K2621" s="589"/>
      <c r="L2621" s="589"/>
      <c r="M2621" s="589"/>
      <c r="O2621" s="589"/>
      <c r="P2621" s="589"/>
      <c r="Q2621" s="589"/>
      <c r="R2621" s="589"/>
    </row>
    <row r="2622" customHeight="1" spans="7:18">
      <c r="G2622" s="589"/>
      <c r="H2622" s="589"/>
      <c r="I2622" s="589"/>
      <c r="J2622" s="589"/>
      <c r="K2622" s="589"/>
      <c r="L2622" s="589"/>
      <c r="M2622" s="589"/>
      <c r="O2622" s="589"/>
      <c r="P2622" s="589"/>
      <c r="Q2622" s="589"/>
      <c r="R2622" s="589"/>
    </row>
    <row r="2623" customHeight="1" spans="7:18">
      <c r="G2623" s="589"/>
      <c r="H2623" s="589"/>
      <c r="I2623" s="589"/>
      <c r="J2623" s="589"/>
      <c r="K2623" s="589"/>
      <c r="L2623" s="589"/>
      <c r="M2623" s="589"/>
      <c r="O2623" s="589"/>
      <c r="P2623" s="589"/>
      <c r="Q2623" s="589"/>
      <c r="R2623" s="589"/>
    </row>
    <row r="2624" customHeight="1" spans="7:18">
      <c r="G2624" s="589"/>
      <c r="H2624" s="589"/>
      <c r="I2624" s="589"/>
      <c r="J2624" s="589"/>
      <c r="K2624" s="589"/>
      <c r="L2624" s="589"/>
      <c r="M2624" s="589"/>
      <c r="O2624" s="589"/>
      <c r="P2624" s="589"/>
      <c r="Q2624" s="589"/>
      <c r="R2624" s="589"/>
    </row>
    <row r="2625" customHeight="1" spans="7:18">
      <c r="G2625" s="589"/>
      <c r="H2625" s="589"/>
      <c r="I2625" s="589"/>
      <c r="J2625" s="589"/>
      <c r="K2625" s="589"/>
      <c r="L2625" s="589"/>
      <c r="M2625" s="589"/>
      <c r="O2625" s="589"/>
      <c r="P2625" s="589"/>
      <c r="Q2625" s="589"/>
      <c r="R2625" s="589"/>
    </row>
    <row r="2626" customHeight="1" spans="7:18">
      <c r="G2626" s="589"/>
      <c r="H2626" s="589"/>
      <c r="I2626" s="589"/>
      <c r="J2626" s="589"/>
      <c r="K2626" s="589"/>
      <c r="L2626" s="589"/>
      <c r="M2626" s="589"/>
      <c r="O2626" s="589"/>
      <c r="P2626" s="589"/>
      <c r="Q2626" s="589"/>
      <c r="R2626" s="589"/>
    </row>
    <row r="2627" customHeight="1" spans="7:18">
      <c r="G2627" s="589"/>
      <c r="H2627" s="589"/>
      <c r="I2627" s="589"/>
      <c r="J2627" s="589"/>
      <c r="K2627" s="589"/>
      <c r="L2627" s="589"/>
      <c r="M2627" s="589"/>
      <c r="O2627" s="589"/>
      <c r="P2627" s="589"/>
      <c r="Q2627" s="589"/>
      <c r="R2627" s="589"/>
    </row>
    <row r="2628" customHeight="1" spans="7:18">
      <c r="G2628" s="589"/>
      <c r="H2628" s="589"/>
      <c r="I2628" s="589"/>
      <c r="J2628" s="589"/>
      <c r="K2628" s="589"/>
      <c r="L2628" s="589"/>
      <c r="M2628" s="589"/>
      <c r="O2628" s="589"/>
      <c r="P2628" s="589"/>
      <c r="Q2628" s="589"/>
      <c r="R2628" s="589"/>
    </row>
    <row r="2629" customHeight="1" spans="7:18">
      <c r="G2629" s="589"/>
      <c r="H2629" s="589"/>
      <c r="I2629" s="589"/>
      <c r="J2629" s="589"/>
      <c r="K2629" s="589"/>
      <c r="L2629" s="589"/>
      <c r="M2629" s="589"/>
      <c r="O2629" s="589"/>
      <c r="P2629" s="589"/>
      <c r="Q2629" s="589"/>
      <c r="R2629" s="589"/>
    </row>
    <row r="2630" customHeight="1" spans="7:18">
      <c r="G2630" s="589"/>
      <c r="H2630" s="589"/>
      <c r="I2630" s="589"/>
      <c r="J2630" s="589"/>
      <c r="K2630" s="589"/>
      <c r="L2630" s="589"/>
      <c r="M2630" s="589"/>
      <c r="O2630" s="589"/>
      <c r="P2630" s="589"/>
      <c r="Q2630" s="589"/>
      <c r="R2630" s="589"/>
    </row>
    <row r="2631" customHeight="1" spans="7:18">
      <c r="G2631" s="589"/>
      <c r="H2631" s="589"/>
      <c r="I2631" s="589"/>
      <c r="J2631" s="589"/>
      <c r="K2631" s="589"/>
      <c r="L2631" s="589"/>
      <c r="M2631" s="589"/>
      <c r="O2631" s="589"/>
      <c r="P2631" s="589"/>
      <c r="Q2631" s="589"/>
      <c r="R2631" s="589"/>
    </row>
    <row r="2632" customHeight="1" spans="7:18">
      <c r="G2632" s="589"/>
      <c r="H2632" s="589"/>
      <c r="I2632" s="589"/>
      <c r="J2632" s="589"/>
      <c r="K2632" s="589"/>
      <c r="L2632" s="589"/>
      <c r="M2632" s="589"/>
      <c r="O2632" s="589"/>
      <c r="P2632" s="589"/>
      <c r="Q2632" s="589"/>
      <c r="R2632" s="589"/>
    </row>
    <row r="2633" customHeight="1" spans="7:18">
      <c r="G2633" s="589"/>
      <c r="H2633" s="589"/>
      <c r="I2633" s="589"/>
      <c r="J2633" s="589"/>
      <c r="K2633" s="589"/>
      <c r="L2633" s="589"/>
      <c r="M2633" s="589"/>
      <c r="O2633" s="589"/>
      <c r="P2633" s="589"/>
      <c r="Q2633" s="589"/>
      <c r="R2633" s="589"/>
    </row>
    <row r="2634" customHeight="1" spans="7:18">
      <c r="G2634" s="589"/>
      <c r="H2634" s="589"/>
      <c r="I2634" s="589"/>
      <c r="J2634" s="589"/>
      <c r="K2634" s="589"/>
      <c r="L2634" s="589"/>
      <c r="M2634" s="589"/>
      <c r="O2634" s="589"/>
      <c r="P2634" s="589"/>
      <c r="Q2634" s="589"/>
      <c r="R2634" s="589"/>
    </row>
    <row r="2635" customHeight="1" spans="7:18">
      <c r="G2635" s="589"/>
      <c r="H2635" s="589"/>
      <c r="I2635" s="589"/>
      <c r="J2635" s="589"/>
      <c r="K2635" s="589"/>
      <c r="L2635" s="589"/>
      <c r="M2635" s="589"/>
      <c r="O2635" s="589"/>
      <c r="P2635" s="589"/>
      <c r="Q2635" s="589"/>
      <c r="R2635" s="589"/>
    </row>
    <row r="2636" customHeight="1" spans="7:18">
      <c r="G2636" s="589"/>
      <c r="H2636" s="589"/>
      <c r="I2636" s="589"/>
      <c r="J2636" s="589"/>
      <c r="K2636" s="589"/>
      <c r="L2636" s="589"/>
      <c r="M2636" s="589"/>
      <c r="O2636" s="589"/>
      <c r="P2636" s="589"/>
      <c r="Q2636" s="589"/>
      <c r="R2636" s="589"/>
    </row>
    <row r="2637" customHeight="1" spans="7:18">
      <c r="G2637" s="589"/>
      <c r="H2637" s="589"/>
      <c r="I2637" s="589"/>
      <c r="J2637" s="589"/>
      <c r="K2637" s="589"/>
      <c r="L2637" s="589"/>
      <c r="M2637" s="589"/>
      <c r="O2637" s="589"/>
      <c r="P2637" s="589"/>
      <c r="Q2637" s="589"/>
      <c r="R2637" s="589"/>
    </row>
    <row r="2638" customHeight="1" spans="7:18">
      <c r="G2638" s="589"/>
      <c r="H2638" s="589"/>
      <c r="I2638" s="589"/>
      <c r="J2638" s="589"/>
      <c r="K2638" s="589"/>
      <c r="L2638" s="589"/>
      <c r="M2638" s="589"/>
      <c r="O2638" s="589"/>
      <c r="P2638" s="589"/>
      <c r="Q2638" s="589"/>
      <c r="R2638" s="589"/>
    </row>
    <row r="2639" customHeight="1" spans="7:18">
      <c r="G2639" s="589"/>
      <c r="H2639" s="589"/>
      <c r="I2639" s="589"/>
      <c r="J2639" s="589"/>
      <c r="K2639" s="589"/>
      <c r="L2639" s="589"/>
      <c r="M2639" s="589"/>
      <c r="O2639" s="589"/>
      <c r="P2639" s="589"/>
      <c r="Q2639" s="589"/>
      <c r="R2639" s="589"/>
    </row>
    <row r="2640" customHeight="1" spans="7:18">
      <c r="G2640" s="589"/>
      <c r="H2640" s="589"/>
      <c r="I2640" s="589"/>
      <c r="J2640" s="589"/>
      <c r="K2640" s="589"/>
      <c r="L2640" s="589"/>
      <c r="M2640" s="589"/>
      <c r="O2640" s="589"/>
      <c r="P2640" s="589"/>
      <c r="Q2640" s="589"/>
      <c r="R2640" s="589"/>
    </row>
    <row r="2641" customHeight="1" spans="7:18">
      <c r="G2641" s="589"/>
      <c r="H2641" s="589"/>
      <c r="I2641" s="589"/>
      <c r="J2641" s="589"/>
      <c r="K2641" s="589"/>
      <c r="L2641" s="589"/>
      <c r="M2641" s="589"/>
      <c r="O2641" s="589"/>
      <c r="P2641" s="589"/>
      <c r="Q2641" s="589"/>
      <c r="R2641" s="589"/>
    </row>
    <row r="2642" customHeight="1" spans="7:18">
      <c r="G2642" s="589"/>
      <c r="H2642" s="589"/>
      <c r="I2642" s="589"/>
      <c r="J2642" s="589"/>
      <c r="K2642" s="589"/>
      <c r="L2642" s="589"/>
      <c r="M2642" s="589"/>
      <c r="O2642" s="589"/>
      <c r="P2642" s="589"/>
      <c r="Q2642" s="589"/>
      <c r="R2642" s="589"/>
    </row>
    <row r="2643" customHeight="1" spans="7:18">
      <c r="G2643" s="589"/>
      <c r="H2643" s="589"/>
      <c r="I2643" s="589"/>
      <c r="J2643" s="589"/>
      <c r="K2643" s="589"/>
      <c r="L2643" s="589"/>
      <c r="M2643" s="589"/>
      <c r="O2643" s="589"/>
      <c r="P2643" s="589"/>
      <c r="Q2643" s="589"/>
      <c r="R2643" s="589"/>
    </row>
    <row r="2644" customHeight="1" spans="7:18">
      <c r="G2644" s="589"/>
      <c r="H2644" s="589"/>
      <c r="I2644" s="589"/>
      <c r="J2644" s="589"/>
      <c r="K2644" s="589"/>
      <c r="L2644" s="589"/>
      <c r="M2644" s="589"/>
      <c r="O2644" s="589"/>
      <c r="P2644" s="589"/>
      <c r="Q2644" s="589"/>
      <c r="R2644" s="589"/>
    </row>
    <row r="2645" customHeight="1" spans="7:18">
      <c r="G2645" s="589"/>
      <c r="H2645" s="589"/>
      <c r="I2645" s="589"/>
      <c r="J2645" s="589"/>
      <c r="K2645" s="589"/>
      <c r="L2645" s="589"/>
      <c r="M2645" s="589"/>
      <c r="O2645" s="589"/>
      <c r="P2645" s="589"/>
      <c r="Q2645" s="589"/>
      <c r="R2645" s="589"/>
    </row>
    <row r="2646" customHeight="1" spans="7:18">
      <c r="G2646" s="589"/>
      <c r="H2646" s="589"/>
      <c r="I2646" s="589"/>
      <c r="J2646" s="589"/>
      <c r="K2646" s="589"/>
      <c r="L2646" s="589"/>
      <c r="M2646" s="589"/>
      <c r="O2646" s="589"/>
      <c r="P2646" s="589"/>
      <c r="Q2646" s="589"/>
      <c r="R2646" s="589"/>
    </row>
    <row r="2647" customHeight="1" spans="7:18">
      <c r="G2647" s="589"/>
      <c r="H2647" s="589"/>
      <c r="I2647" s="589"/>
      <c r="J2647" s="589"/>
      <c r="K2647" s="589"/>
      <c r="L2647" s="589"/>
      <c r="M2647" s="589"/>
      <c r="O2647" s="589"/>
      <c r="P2647" s="589"/>
      <c r="Q2647" s="589"/>
      <c r="R2647" s="589"/>
    </row>
    <row r="2648" customHeight="1" spans="7:18">
      <c r="G2648" s="589"/>
      <c r="H2648" s="589"/>
      <c r="I2648" s="589"/>
      <c r="J2648" s="589"/>
      <c r="K2648" s="589"/>
      <c r="L2648" s="589"/>
      <c r="M2648" s="589"/>
      <c r="O2648" s="589"/>
      <c r="P2648" s="589"/>
      <c r="Q2648" s="589"/>
      <c r="R2648" s="589"/>
    </row>
    <row r="2649" customHeight="1" spans="7:18">
      <c r="G2649" s="589"/>
      <c r="H2649" s="589"/>
      <c r="I2649" s="589"/>
      <c r="J2649" s="589"/>
      <c r="K2649" s="589"/>
      <c r="L2649" s="589"/>
      <c r="M2649" s="589"/>
      <c r="O2649" s="589"/>
      <c r="P2649" s="589"/>
      <c r="Q2649" s="589"/>
      <c r="R2649" s="589"/>
    </row>
    <row r="2650" customHeight="1" spans="7:18">
      <c r="G2650" s="589"/>
      <c r="H2650" s="589"/>
      <c r="I2650" s="589"/>
      <c r="J2650" s="589"/>
      <c r="K2650" s="589"/>
      <c r="L2650" s="589"/>
      <c r="M2650" s="589"/>
      <c r="O2650" s="589"/>
      <c r="P2650" s="589"/>
      <c r="Q2650" s="589"/>
      <c r="R2650" s="589"/>
    </row>
    <row r="2651" customHeight="1" spans="7:18">
      <c r="G2651" s="589"/>
      <c r="H2651" s="589"/>
      <c r="I2651" s="589"/>
      <c r="J2651" s="589"/>
      <c r="K2651" s="589"/>
      <c r="L2651" s="589"/>
      <c r="M2651" s="589"/>
      <c r="O2651" s="589"/>
      <c r="P2651" s="589"/>
      <c r="Q2651" s="589"/>
      <c r="R2651" s="589"/>
    </row>
    <row r="2652" customHeight="1" spans="7:18">
      <c r="G2652" s="589"/>
      <c r="H2652" s="589"/>
      <c r="I2652" s="589"/>
      <c r="J2652" s="589"/>
      <c r="K2652" s="589"/>
      <c r="L2652" s="589"/>
      <c r="M2652" s="589"/>
      <c r="O2652" s="589"/>
      <c r="P2652" s="589"/>
      <c r="Q2652" s="589"/>
      <c r="R2652" s="589"/>
    </row>
    <row r="2653" customHeight="1" spans="7:18">
      <c r="G2653" s="589"/>
      <c r="H2653" s="589"/>
      <c r="I2653" s="589"/>
      <c r="J2653" s="589"/>
      <c r="K2653" s="589"/>
      <c r="L2653" s="589"/>
      <c r="M2653" s="589"/>
      <c r="O2653" s="589"/>
      <c r="P2653" s="589"/>
      <c r="Q2653" s="589"/>
      <c r="R2653" s="589"/>
    </row>
    <row r="2654" customHeight="1" spans="7:18">
      <c r="G2654" s="589"/>
      <c r="H2654" s="589"/>
      <c r="I2654" s="589"/>
      <c r="J2654" s="589"/>
      <c r="K2654" s="589"/>
      <c r="L2654" s="589"/>
      <c r="M2654" s="589"/>
      <c r="O2654" s="589"/>
      <c r="P2654" s="589"/>
      <c r="Q2654" s="589"/>
      <c r="R2654" s="589"/>
    </row>
    <row r="2655" customHeight="1" spans="7:18">
      <c r="G2655" s="589"/>
      <c r="H2655" s="589"/>
      <c r="I2655" s="589"/>
      <c r="J2655" s="589"/>
      <c r="K2655" s="589"/>
      <c r="L2655" s="589"/>
      <c r="M2655" s="589"/>
      <c r="O2655" s="589"/>
      <c r="P2655" s="589"/>
      <c r="Q2655" s="589"/>
      <c r="R2655" s="589"/>
    </row>
    <row r="2656" customHeight="1" spans="7:18">
      <c r="G2656" s="589"/>
      <c r="H2656" s="589"/>
      <c r="I2656" s="589"/>
      <c r="J2656" s="589"/>
      <c r="K2656" s="589"/>
      <c r="L2656" s="589"/>
      <c r="M2656" s="589"/>
      <c r="O2656" s="589"/>
      <c r="P2656" s="589"/>
      <c r="Q2656" s="589"/>
      <c r="R2656" s="589"/>
    </row>
    <row r="2657" customHeight="1" spans="7:18">
      <c r="G2657" s="589"/>
      <c r="H2657" s="589"/>
      <c r="I2657" s="589"/>
      <c r="J2657" s="589"/>
      <c r="K2657" s="589"/>
      <c r="L2657" s="589"/>
      <c r="M2657" s="589"/>
      <c r="O2657" s="589"/>
      <c r="P2657" s="589"/>
      <c r="Q2657" s="589"/>
      <c r="R2657" s="589"/>
    </row>
    <row r="2658" customHeight="1" spans="7:18">
      <c r="G2658" s="589"/>
      <c r="H2658" s="589"/>
      <c r="I2658" s="589"/>
      <c r="J2658" s="589"/>
      <c r="K2658" s="589"/>
      <c r="L2658" s="589"/>
      <c r="M2658" s="589"/>
      <c r="O2658" s="589"/>
      <c r="P2658" s="589"/>
      <c r="Q2658" s="589"/>
      <c r="R2658" s="589"/>
    </row>
    <row r="2659" customHeight="1" spans="7:18">
      <c r="G2659" s="589"/>
      <c r="H2659" s="589"/>
      <c r="I2659" s="589"/>
      <c r="J2659" s="589"/>
      <c r="K2659" s="589"/>
      <c r="L2659" s="589"/>
      <c r="M2659" s="589"/>
      <c r="O2659" s="589"/>
      <c r="P2659" s="589"/>
      <c r="Q2659" s="589"/>
      <c r="R2659" s="589"/>
    </row>
    <row r="2660" customHeight="1" spans="7:18">
      <c r="G2660" s="589"/>
      <c r="H2660" s="589"/>
      <c r="I2660" s="589"/>
      <c r="J2660" s="589"/>
      <c r="K2660" s="589"/>
      <c r="L2660" s="589"/>
      <c r="M2660" s="589"/>
      <c r="O2660" s="589"/>
      <c r="P2660" s="589"/>
      <c r="Q2660" s="589"/>
      <c r="R2660" s="589"/>
    </row>
    <row r="2661" customHeight="1" spans="7:18">
      <c r="G2661" s="589"/>
      <c r="H2661" s="589"/>
      <c r="I2661" s="589"/>
      <c r="J2661" s="589"/>
      <c r="K2661" s="589"/>
      <c r="L2661" s="589"/>
      <c r="M2661" s="589"/>
      <c r="O2661" s="589"/>
      <c r="P2661" s="589"/>
      <c r="Q2661" s="589"/>
      <c r="R2661" s="589"/>
    </row>
    <row r="2662" customHeight="1" spans="7:18">
      <c r="G2662" s="589"/>
      <c r="H2662" s="589"/>
      <c r="I2662" s="589"/>
      <c r="J2662" s="589"/>
      <c r="K2662" s="589"/>
      <c r="L2662" s="589"/>
      <c r="M2662" s="589"/>
      <c r="O2662" s="589"/>
      <c r="P2662" s="589"/>
      <c r="Q2662" s="589"/>
      <c r="R2662" s="589"/>
    </row>
    <row r="2663" customHeight="1" spans="7:18">
      <c r="G2663" s="589"/>
      <c r="H2663" s="589"/>
      <c r="I2663" s="589"/>
      <c r="J2663" s="589"/>
      <c r="K2663" s="589"/>
      <c r="L2663" s="589"/>
      <c r="M2663" s="589"/>
      <c r="O2663" s="589"/>
      <c r="P2663" s="589"/>
      <c r="Q2663" s="589"/>
      <c r="R2663" s="589"/>
    </row>
    <row r="2664" customHeight="1" spans="7:18">
      <c r="G2664" s="589"/>
      <c r="H2664" s="589"/>
      <c r="I2664" s="589"/>
      <c r="J2664" s="589"/>
      <c r="K2664" s="589"/>
      <c r="L2664" s="589"/>
      <c r="M2664" s="589"/>
      <c r="O2664" s="589"/>
      <c r="P2664" s="589"/>
      <c r="Q2664" s="589"/>
      <c r="R2664" s="589"/>
    </row>
    <row r="2665" customHeight="1" spans="7:18">
      <c r="G2665" s="589"/>
      <c r="H2665" s="589"/>
      <c r="I2665" s="589"/>
      <c r="J2665" s="589"/>
      <c r="K2665" s="589"/>
      <c r="L2665" s="589"/>
      <c r="M2665" s="589"/>
      <c r="O2665" s="589"/>
      <c r="P2665" s="589"/>
      <c r="Q2665" s="589"/>
      <c r="R2665" s="589"/>
    </row>
    <row r="2666" customHeight="1" spans="7:18">
      <c r="G2666" s="589"/>
      <c r="H2666" s="589"/>
      <c r="I2666" s="589"/>
      <c r="J2666" s="589"/>
      <c r="K2666" s="589"/>
      <c r="L2666" s="589"/>
      <c r="M2666" s="589"/>
      <c r="O2666" s="589"/>
      <c r="P2666" s="589"/>
      <c r="Q2666" s="589"/>
      <c r="R2666" s="589"/>
    </row>
    <row r="2667" customHeight="1" spans="7:18">
      <c r="G2667" s="589"/>
      <c r="H2667" s="589"/>
      <c r="I2667" s="589"/>
      <c r="J2667" s="589"/>
      <c r="K2667" s="589"/>
      <c r="L2667" s="589"/>
      <c r="M2667" s="589"/>
      <c r="O2667" s="589"/>
      <c r="P2667" s="589"/>
      <c r="Q2667" s="589"/>
      <c r="R2667" s="589"/>
    </row>
    <row r="2668" customHeight="1" spans="7:18">
      <c r="G2668" s="589"/>
      <c r="H2668" s="589"/>
      <c r="I2668" s="589"/>
      <c r="J2668" s="589"/>
      <c r="K2668" s="589"/>
      <c r="L2668" s="589"/>
      <c r="M2668" s="589"/>
      <c r="O2668" s="589"/>
      <c r="P2668" s="589"/>
      <c r="Q2668" s="589"/>
      <c r="R2668" s="589"/>
    </row>
    <row r="2669" customHeight="1" spans="7:18">
      <c r="G2669" s="589"/>
      <c r="H2669" s="589"/>
      <c r="I2669" s="589"/>
      <c r="J2669" s="589"/>
      <c r="K2669" s="589"/>
      <c r="L2669" s="589"/>
      <c r="M2669" s="589"/>
      <c r="O2669" s="589"/>
      <c r="P2669" s="589"/>
      <c r="Q2669" s="589"/>
      <c r="R2669" s="589"/>
    </row>
    <row r="2670" customHeight="1" spans="7:18">
      <c r="G2670" s="589"/>
      <c r="H2670" s="589"/>
      <c r="I2670" s="589"/>
      <c r="J2670" s="589"/>
      <c r="K2670" s="589"/>
      <c r="L2670" s="589"/>
      <c r="M2670" s="589"/>
      <c r="O2670" s="589"/>
      <c r="P2670" s="589"/>
      <c r="Q2670" s="589"/>
      <c r="R2670" s="589"/>
    </row>
    <row r="2671" customHeight="1" spans="7:18">
      <c r="G2671" s="589"/>
      <c r="H2671" s="589"/>
      <c r="I2671" s="589"/>
      <c r="J2671" s="589"/>
      <c r="K2671" s="589"/>
      <c r="L2671" s="589"/>
      <c r="M2671" s="589"/>
      <c r="O2671" s="589"/>
      <c r="P2671" s="589"/>
      <c r="Q2671" s="589"/>
      <c r="R2671" s="589"/>
    </row>
    <row r="2672" customHeight="1" spans="7:18">
      <c r="G2672" s="589"/>
      <c r="H2672" s="589"/>
      <c r="I2672" s="589"/>
      <c r="J2672" s="589"/>
      <c r="K2672" s="589"/>
      <c r="L2672" s="589"/>
      <c r="M2672" s="589"/>
      <c r="O2672" s="589"/>
      <c r="P2672" s="589"/>
      <c r="Q2672" s="589"/>
      <c r="R2672" s="589"/>
    </row>
    <row r="2673" customHeight="1" spans="7:18">
      <c r="G2673" s="589"/>
      <c r="H2673" s="589"/>
      <c r="I2673" s="589"/>
      <c r="J2673" s="589"/>
      <c r="K2673" s="589"/>
      <c r="L2673" s="589"/>
      <c r="M2673" s="589"/>
      <c r="O2673" s="589"/>
      <c r="P2673" s="589"/>
      <c r="Q2673" s="589"/>
      <c r="R2673" s="589"/>
    </row>
    <row r="2674" customHeight="1" spans="7:18">
      <c r="G2674" s="589"/>
      <c r="H2674" s="589"/>
      <c r="I2674" s="589"/>
      <c r="J2674" s="589"/>
      <c r="K2674" s="589"/>
      <c r="L2674" s="589"/>
      <c r="M2674" s="589"/>
      <c r="O2674" s="589"/>
      <c r="P2674" s="589"/>
      <c r="Q2674" s="589"/>
      <c r="R2674" s="589"/>
    </row>
    <row r="2675" customHeight="1" spans="7:18">
      <c r="G2675" s="589"/>
      <c r="H2675" s="589"/>
      <c r="I2675" s="589"/>
      <c r="J2675" s="589"/>
      <c r="K2675" s="589"/>
      <c r="L2675" s="589"/>
      <c r="M2675" s="589"/>
      <c r="O2675" s="589"/>
      <c r="P2675" s="589"/>
      <c r="Q2675" s="589"/>
      <c r="R2675" s="589"/>
    </row>
    <row r="2676" customHeight="1" spans="7:18">
      <c r="G2676" s="589"/>
      <c r="H2676" s="589"/>
      <c r="I2676" s="589"/>
      <c r="J2676" s="589"/>
      <c r="K2676" s="589"/>
      <c r="L2676" s="589"/>
      <c r="M2676" s="589"/>
      <c r="O2676" s="589"/>
      <c r="P2676" s="589"/>
      <c r="Q2676" s="589"/>
      <c r="R2676" s="589"/>
    </row>
    <row r="2677" customHeight="1" spans="7:18">
      <c r="G2677" s="589"/>
      <c r="H2677" s="589"/>
      <c r="I2677" s="589"/>
      <c r="J2677" s="589"/>
      <c r="K2677" s="589"/>
      <c r="L2677" s="589"/>
      <c r="M2677" s="589"/>
      <c r="O2677" s="589"/>
      <c r="P2677" s="589"/>
      <c r="Q2677" s="589"/>
      <c r="R2677" s="589"/>
    </row>
    <row r="2678" customHeight="1" spans="7:18">
      <c r="G2678" s="589"/>
      <c r="H2678" s="589"/>
      <c r="I2678" s="589"/>
      <c r="J2678" s="589"/>
      <c r="K2678" s="589"/>
      <c r="L2678" s="589"/>
      <c r="M2678" s="589"/>
      <c r="O2678" s="589"/>
      <c r="P2678" s="589"/>
      <c r="Q2678" s="589"/>
      <c r="R2678" s="589"/>
    </row>
    <row r="2679" customHeight="1" spans="7:18">
      <c r="G2679" s="589"/>
      <c r="H2679" s="589"/>
      <c r="I2679" s="589"/>
      <c r="J2679" s="589"/>
      <c r="K2679" s="589"/>
      <c r="L2679" s="589"/>
      <c r="M2679" s="589"/>
      <c r="O2679" s="589"/>
      <c r="P2679" s="589"/>
      <c r="Q2679" s="589"/>
      <c r="R2679" s="589"/>
    </row>
    <row r="2680" customHeight="1" spans="7:18">
      <c r="G2680" s="589"/>
      <c r="H2680" s="589"/>
      <c r="I2680" s="589"/>
      <c r="J2680" s="589"/>
      <c r="K2680" s="589"/>
      <c r="L2680" s="589"/>
      <c r="M2680" s="589"/>
      <c r="O2680" s="589"/>
      <c r="P2680" s="589"/>
      <c r="Q2680" s="589"/>
      <c r="R2680" s="589"/>
    </row>
    <row r="2681" customHeight="1" spans="7:18">
      <c r="G2681" s="589"/>
      <c r="H2681" s="589"/>
      <c r="I2681" s="589"/>
      <c r="J2681" s="589"/>
      <c r="K2681" s="589"/>
      <c r="L2681" s="589"/>
      <c r="M2681" s="589"/>
      <c r="O2681" s="589"/>
      <c r="P2681" s="589"/>
      <c r="Q2681" s="589"/>
      <c r="R2681" s="589"/>
    </row>
    <row r="2682" customHeight="1" spans="7:18">
      <c r="G2682" s="589"/>
      <c r="H2682" s="589"/>
      <c r="I2682" s="589"/>
      <c r="J2682" s="589"/>
      <c r="K2682" s="589"/>
      <c r="L2682" s="589"/>
      <c r="M2682" s="589"/>
      <c r="O2682" s="589"/>
      <c r="P2682" s="589"/>
      <c r="Q2682" s="589"/>
      <c r="R2682" s="589"/>
    </row>
    <row r="2683" customHeight="1" spans="7:18">
      <c r="G2683" s="589"/>
      <c r="H2683" s="589"/>
      <c r="I2683" s="589"/>
      <c r="J2683" s="589"/>
      <c r="K2683" s="589"/>
      <c r="L2683" s="589"/>
      <c r="M2683" s="589"/>
      <c r="O2683" s="589"/>
      <c r="P2683" s="589"/>
      <c r="Q2683" s="589"/>
      <c r="R2683" s="589"/>
    </row>
    <row r="2684" customHeight="1" spans="7:18">
      <c r="G2684" s="589"/>
      <c r="H2684" s="589"/>
      <c r="I2684" s="589"/>
      <c r="J2684" s="589"/>
      <c r="K2684" s="589"/>
      <c r="L2684" s="589"/>
      <c r="M2684" s="589"/>
      <c r="O2684" s="589"/>
      <c r="P2684" s="589"/>
      <c r="Q2684" s="589"/>
      <c r="R2684" s="589"/>
    </row>
    <row r="2685" customHeight="1" spans="7:18">
      <c r="G2685" s="589"/>
      <c r="H2685" s="589"/>
      <c r="I2685" s="589"/>
      <c r="J2685" s="589"/>
      <c r="K2685" s="589"/>
      <c r="L2685" s="589"/>
      <c r="M2685" s="589"/>
      <c r="O2685" s="589"/>
      <c r="P2685" s="589"/>
      <c r="Q2685" s="589"/>
      <c r="R2685" s="589"/>
    </row>
    <row r="2686" customHeight="1" spans="7:18">
      <c r="G2686" s="589"/>
      <c r="H2686" s="589"/>
      <c r="I2686" s="589"/>
      <c r="J2686" s="589"/>
      <c r="K2686" s="589"/>
      <c r="L2686" s="589"/>
      <c r="M2686" s="589"/>
      <c r="O2686" s="589"/>
      <c r="P2686" s="589"/>
      <c r="Q2686" s="589"/>
      <c r="R2686" s="589"/>
    </row>
    <row r="2687" customHeight="1" spans="7:18">
      <c r="G2687" s="589"/>
      <c r="H2687" s="589"/>
      <c r="I2687" s="589"/>
      <c r="J2687" s="589"/>
      <c r="K2687" s="589"/>
      <c r="L2687" s="589"/>
      <c r="M2687" s="589"/>
      <c r="O2687" s="589"/>
      <c r="P2687" s="589"/>
      <c r="Q2687" s="589"/>
      <c r="R2687" s="589"/>
    </row>
    <row r="2688" customHeight="1" spans="7:18">
      <c r="G2688" s="589"/>
      <c r="H2688" s="589"/>
      <c r="I2688" s="589"/>
      <c r="J2688" s="589"/>
      <c r="K2688" s="589"/>
      <c r="L2688" s="589"/>
      <c r="M2688" s="589"/>
      <c r="O2688" s="589"/>
      <c r="P2688" s="589"/>
      <c r="Q2688" s="589"/>
      <c r="R2688" s="589"/>
    </row>
    <row r="2689" customHeight="1" spans="7:18">
      <c r="G2689" s="589"/>
      <c r="H2689" s="589"/>
      <c r="I2689" s="589"/>
      <c r="J2689" s="589"/>
      <c r="K2689" s="589"/>
      <c r="L2689" s="589"/>
      <c r="M2689" s="589"/>
      <c r="O2689" s="589"/>
      <c r="P2689" s="589"/>
      <c r="Q2689" s="589"/>
      <c r="R2689" s="589"/>
    </row>
    <row r="2690" customHeight="1" spans="7:18">
      <c r="G2690" s="589"/>
      <c r="H2690" s="589"/>
      <c r="I2690" s="589"/>
      <c r="J2690" s="589"/>
      <c r="K2690" s="589"/>
      <c r="L2690" s="589"/>
      <c r="M2690" s="589"/>
      <c r="O2690" s="589"/>
      <c r="P2690" s="589"/>
      <c r="Q2690" s="589"/>
      <c r="R2690" s="589"/>
    </row>
    <row r="2691" customHeight="1" spans="7:18">
      <c r="G2691" s="589"/>
      <c r="H2691" s="589"/>
      <c r="I2691" s="589"/>
      <c r="J2691" s="589"/>
      <c r="K2691" s="589"/>
      <c r="L2691" s="589"/>
      <c r="M2691" s="589"/>
      <c r="O2691" s="589"/>
      <c r="P2691" s="589"/>
      <c r="Q2691" s="589"/>
      <c r="R2691" s="589"/>
    </row>
    <row r="2692" customHeight="1" spans="7:18">
      <c r="G2692" s="589"/>
      <c r="H2692" s="589"/>
      <c r="I2692" s="589"/>
      <c r="J2692" s="589"/>
      <c r="K2692" s="589"/>
      <c r="L2692" s="589"/>
      <c r="M2692" s="589"/>
      <c r="O2692" s="589"/>
      <c r="P2692" s="589"/>
      <c r="Q2692" s="589"/>
      <c r="R2692" s="589"/>
    </row>
    <row r="2693" customHeight="1" spans="7:18">
      <c r="G2693" s="589"/>
      <c r="H2693" s="589"/>
      <c r="I2693" s="589"/>
      <c r="J2693" s="589"/>
      <c r="K2693" s="589"/>
      <c r="L2693" s="589"/>
      <c r="M2693" s="589"/>
      <c r="O2693" s="589"/>
      <c r="P2693" s="589"/>
      <c r="Q2693" s="589"/>
      <c r="R2693" s="589"/>
    </row>
    <row r="2694" customHeight="1" spans="7:18">
      <c r="G2694" s="589"/>
      <c r="H2694" s="589"/>
      <c r="I2694" s="589"/>
      <c r="J2694" s="589"/>
      <c r="K2694" s="589"/>
      <c r="L2694" s="589"/>
      <c r="M2694" s="589"/>
      <c r="O2694" s="589"/>
      <c r="P2694" s="589"/>
      <c r="Q2694" s="589"/>
      <c r="R2694" s="589"/>
    </row>
    <row r="2695" customHeight="1" spans="7:18">
      <c r="G2695" s="589"/>
      <c r="H2695" s="589"/>
      <c r="I2695" s="589"/>
      <c r="J2695" s="589"/>
      <c r="K2695" s="589"/>
      <c r="L2695" s="589"/>
      <c r="M2695" s="589"/>
      <c r="O2695" s="589"/>
      <c r="P2695" s="589"/>
      <c r="Q2695" s="589"/>
      <c r="R2695" s="589"/>
    </row>
    <row r="2696" customHeight="1" spans="7:18">
      <c r="G2696" s="589"/>
      <c r="H2696" s="589"/>
      <c r="I2696" s="589"/>
      <c r="J2696" s="589"/>
      <c r="K2696" s="589"/>
      <c r="L2696" s="589"/>
      <c r="M2696" s="589"/>
      <c r="O2696" s="589"/>
      <c r="P2696" s="589"/>
      <c r="Q2696" s="589"/>
      <c r="R2696" s="589"/>
    </row>
    <row r="2697" customHeight="1" spans="7:18">
      <c r="G2697" s="589"/>
      <c r="H2697" s="589"/>
      <c r="I2697" s="589"/>
      <c r="J2697" s="589"/>
      <c r="K2697" s="589"/>
      <c r="L2697" s="589"/>
      <c r="M2697" s="589"/>
      <c r="O2697" s="589"/>
      <c r="P2697" s="589"/>
      <c r="Q2697" s="589"/>
      <c r="R2697" s="589"/>
    </row>
    <row r="2698" customHeight="1" spans="7:18">
      <c r="G2698" s="589"/>
      <c r="H2698" s="589"/>
      <c r="I2698" s="589"/>
      <c r="J2698" s="589"/>
      <c r="K2698" s="589"/>
      <c r="L2698" s="589"/>
      <c r="M2698" s="589"/>
      <c r="O2698" s="589"/>
      <c r="P2698" s="589"/>
      <c r="Q2698" s="589"/>
      <c r="R2698" s="589"/>
    </row>
    <row r="2699" customHeight="1" spans="7:18">
      <c r="G2699" s="589"/>
      <c r="H2699" s="589"/>
      <c r="I2699" s="589"/>
      <c r="J2699" s="589"/>
      <c r="K2699" s="589"/>
      <c r="L2699" s="589"/>
      <c r="M2699" s="589"/>
      <c r="O2699" s="589"/>
      <c r="P2699" s="589"/>
      <c r="Q2699" s="589"/>
      <c r="R2699" s="589"/>
    </row>
    <row r="2700" customHeight="1" spans="7:18">
      <c r="G2700" s="589"/>
      <c r="H2700" s="589"/>
      <c r="I2700" s="589"/>
      <c r="J2700" s="589"/>
      <c r="K2700" s="589"/>
      <c r="L2700" s="589"/>
      <c r="M2700" s="589"/>
      <c r="O2700" s="589"/>
      <c r="P2700" s="589"/>
      <c r="Q2700" s="589"/>
      <c r="R2700" s="589"/>
    </row>
    <row r="2701" customHeight="1" spans="7:18">
      <c r="G2701" s="589"/>
      <c r="H2701" s="589"/>
      <c r="I2701" s="589"/>
      <c r="J2701" s="589"/>
      <c r="K2701" s="589"/>
      <c r="L2701" s="589"/>
      <c r="M2701" s="589"/>
      <c r="O2701" s="589"/>
      <c r="P2701" s="589"/>
      <c r="Q2701" s="589"/>
      <c r="R2701" s="589"/>
    </row>
    <row r="2702" customHeight="1" spans="7:18">
      <c r="G2702" s="589"/>
      <c r="H2702" s="589"/>
      <c r="I2702" s="589"/>
      <c r="J2702" s="589"/>
      <c r="K2702" s="589"/>
      <c r="L2702" s="589"/>
      <c r="M2702" s="589"/>
      <c r="O2702" s="589"/>
      <c r="P2702" s="589"/>
      <c r="Q2702" s="589"/>
      <c r="R2702" s="589"/>
    </row>
    <row r="2703" customHeight="1" spans="7:18">
      <c r="G2703" s="589"/>
      <c r="H2703" s="589"/>
      <c r="I2703" s="589"/>
      <c r="J2703" s="589"/>
      <c r="K2703" s="589"/>
      <c r="L2703" s="589"/>
      <c r="M2703" s="589"/>
      <c r="O2703" s="589"/>
      <c r="P2703" s="589"/>
      <c r="Q2703" s="589"/>
      <c r="R2703" s="589"/>
    </row>
    <row r="2704" customHeight="1" spans="7:18">
      <c r="G2704" s="589"/>
      <c r="H2704" s="589"/>
      <c r="I2704" s="589"/>
      <c r="J2704" s="589"/>
      <c r="K2704" s="589"/>
      <c r="L2704" s="589"/>
      <c r="M2704" s="589"/>
      <c r="O2704" s="589"/>
      <c r="P2704" s="589"/>
      <c r="Q2704" s="589"/>
      <c r="R2704" s="589"/>
    </row>
    <row r="2705" customHeight="1" spans="7:18">
      <c r="G2705" s="589"/>
      <c r="H2705" s="589"/>
      <c r="I2705" s="589"/>
      <c r="J2705" s="589"/>
      <c r="K2705" s="589"/>
      <c r="L2705" s="589"/>
      <c r="M2705" s="589"/>
      <c r="O2705" s="589"/>
      <c r="P2705" s="589"/>
      <c r="Q2705" s="589"/>
      <c r="R2705" s="589"/>
    </row>
    <row r="2706" customHeight="1" spans="7:18">
      <c r="G2706" s="589"/>
      <c r="H2706" s="589"/>
      <c r="I2706" s="589"/>
      <c r="J2706" s="589"/>
      <c r="K2706" s="589"/>
      <c r="L2706" s="589"/>
      <c r="M2706" s="589"/>
      <c r="O2706" s="589"/>
      <c r="P2706" s="589"/>
      <c r="Q2706" s="589"/>
      <c r="R2706" s="589"/>
    </row>
    <row r="2707" customHeight="1" spans="7:18">
      <c r="G2707" s="589"/>
      <c r="H2707" s="589"/>
      <c r="I2707" s="589"/>
      <c r="J2707" s="589"/>
      <c r="K2707" s="589"/>
      <c r="L2707" s="589"/>
      <c r="M2707" s="589"/>
      <c r="O2707" s="589"/>
      <c r="P2707" s="589"/>
      <c r="Q2707" s="589"/>
      <c r="R2707" s="589"/>
    </row>
    <row r="2708" customHeight="1" spans="7:18">
      <c r="G2708" s="589"/>
      <c r="H2708" s="589"/>
      <c r="I2708" s="589"/>
      <c r="J2708" s="589"/>
      <c r="K2708" s="589"/>
      <c r="L2708" s="589"/>
      <c r="M2708" s="589"/>
      <c r="O2708" s="589"/>
      <c r="P2708" s="589"/>
      <c r="Q2708" s="589"/>
      <c r="R2708" s="589"/>
    </row>
    <row r="2709" customHeight="1" spans="7:18">
      <c r="G2709" s="589"/>
      <c r="H2709" s="589"/>
      <c r="I2709" s="589"/>
      <c r="J2709" s="589"/>
      <c r="K2709" s="589"/>
      <c r="L2709" s="589"/>
      <c r="M2709" s="589"/>
      <c r="O2709" s="589"/>
      <c r="P2709" s="589"/>
      <c r="Q2709" s="589"/>
      <c r="R2709" s="589"/>
    </row>
    <row r="2710" customHeight="1" spans="7:18">
      <c r="G2710" s="589"/>
      <c r="H2710" s="589"/>
      <c r="I2710" s="589"/>
      <c r="J2710" s="589"/>
      <c r="K2710" s="589"/>
      <c r="L2710" s="589"/>
      <c r="M2710" s="589"/>
      <c r="O2710" s="589"/>
      <c r="P2710" s="589"/>
      <c r="Q2710" s="589"/>
      <c r="R2710" s="589"/>
    </row>
    <row r="2711" customHeight="1" spans="7:18">
      <c r="G2711" s="589"/>
      <c r="H2711" s="589"/>
      <c r="I2711" s="589"/>
      <c r="J2711" s="589"/>
      <c r="K2711" s="589"/>
      <c r="L2711" s="589"/>
      <c r="M2711" s="589"/>
      <c r="O2711" s="589"/>
      <c r="P2711" s="589"/>
      <c r="Q2711" s="589"/>
      <c r="R2711" s="589"/>
    </row>
    <row r="2712" customHeight="1" spans="7:18">
      <c r="G2712" s="589"/>
      <c r="H2712" s="589"/>
      <c r="I2712" s="589"/>
      <c r="J2712" s="589"/>
      <c r="K2712" s="589"/>
      <c r="L2712" s="589"/>
      <c r="M2712" s="589"/>
      <c r="O2712" s="589"/>
      <c r="P2712" s="589"/>
      <c r="Q2712" s="589"/>
      <c r="R2712" s="589"/>
    </row>
    <row r="2713" customHeight="1" spans="7:18">
      <c r="G2713" s="589"/>
      <c r="H2713" s="589"/>
      <c r="I2713" s="589"/>
      <c r="J2713" s="589"/>
      <c r="K2713" s="589"/>
      <c r="L2713" s="589"/>
      <c r="M2713" s="589"/>
      <c r="O2713" s="589"/>
      <c r="P2713" s="589"/>
      <c r="Q2713" s="589"/>
      <c r="R2713" s="589"/>
    </row>
    <row r="2714" customHeight="1" spans="7:18">
      <c r="G2714" s="589"/>
      <c r="H2714" s="589"/>
      <c r="I2714" s="589"/>
      <c r="J2714" s="589"/>
      <c r="K2714" s="589"/>
      <c r="L2714" s="589"/>
      <c r="M2714" s="589"/>
      <c r="O2714" s="589"/>
      <c r="P2714" s="589"/>
      <c r="Q2714" s="589"/>
      <c r="R2714" s="589"/>
    </row>
    <row r="2715" customHeight="1" spans="7:18">
      <c r="G2715" s="589"/>
      <c r="H2715" s="589"/>
      <c r="I2715" s="589"/>
      <c r="J2715" s="589"/>
      <c r="K2715" s="589"/>
      <c r="L2715" s="589"/>
      <c r="M2715" s="589"/>
      <c r="O2715" s="589"/>
      <c r="P2715" s="589"/>
      <c r="Q2715" s="589"/>
      <c r="R2715" s="589"/>
    </row>
    <row r="2716" customHeight="1" spans="7:18">
      <c r="G2716" s="589"/>
      <c r="H2716" s="589"/>
      <c r="I2716" s="589"/>
      <c r="J2716" s="589"/>
      <c r="K2716" s="589"/>
      <c r="L2716" s="589"/>
      <c r="M2716" s="589"/>
      <c r="O2716" s="589"/>
      <c r="P2716" s="589"/>
      <c r="Q2716" s="589"/>
      <c r="R2716" s="589"/>
    </row>
    <row r="2717" customHeight="1" spans="7:18">
      <c r="G2717" s="589"/>
      <c r="H2717" s="589"/>
      <c r="I2717" s="589"/>
      <c r="J2717" s="589"/>
      <c r="K2717" s="589"/>
      <c r="L2717" s="589"/>
      <c r="M2717" s="589"/>
      <c r="O2717" s="589"/>
      <c r="P2717" s="589"/>
      <c r="Q2717" s="589"/>
      <c r="R2717" s="589"/>
    </row>
    <row r="2718" customHeight="1" spans="7:18">
      <c r="G2718" s="589"/>
      <c r="H2718" s="589"/>
      <c r="I2718" s="589"/>
      <c r="J2718" s="589"/>
      <c r="K2718" s="589"/>
      <c r="L2718" s="589"/>
      <c r="M2718" s="589"/>
      <c r="O2718" s="589"/>
      <c r="P2718" s="589"/>
      <c r="Q2718" s="589"/>
      <c r="R2718" s="589"/>
    </row>
    <row r="2719" customHeight="1" spans="7:18">
      <c r="G2719" s="589"/>
      <c r="H2719" s="589"/>
      <c r="I2719" s="589"/>
      <c r="J2719" s="589"/>
      <c r="K2719" s="589"/>
      <c r="L2719" s="589"/>
      <c r="M2719" s="589"/>
      <c r="O2719" s="589"/>
      <c r="P2719" s="589"/>
      <c r="Q2719" s="589"/>
      <c r="R2719" s="589"/>
    </row>
    <row r="2720" customHeight="1" spans="7:18">
      <c r="G2720" s="589"/>
      <c r="H2720" s="589"/>
      <c r="I2720" s="589"/>
      <c r="J2720" s="589"/>
      <c r="K2720" s="589"/>
      <c r="L2720" s="589"/>
      <c r="M2720" s="589"/>
      <c r="O2720" s="589"/>
      <c r="P2720" s="589"/>
      <c r="Q2720" s="589"/>
      <c r="R2720" s="589"/>
    </row>
    <row r="2721" customHeight="1" spans="7:18">
      <c r="G2721" s="589"/>
      <c r="H2721" s="589"/>
      <c r="I2721" s="589"/>
      <c r="J2721" s="589"/>
      <c r="K2721" s="589"/>
      <c r="L2721" s="589"/>
      <c r="M2721" s="589"/>
      <c r="O2721" s="589"/>
      <c r="P2721" s="589"/>
      <c r="Q2721" s="589"/>
      <c r="R2721" s="589"/>
    </row>
    <row r="2722" customHeight="1" spans="7:18">
      <c r="G2722" s="589"/>
      <c r="H2722" s="589"/>
      <c r="I2722" s="589"/>
      <c r="J2722" s="589"/>
      <c r="K2722" s="589"/>
      <c r="L2722" s="589"/>
      <c r="M2722" s="589"/>
      <c r="O2722" s="589"/>
      <c r="P2722" s="589"/>
      <c r="Q2722" s="589"/>
      <c r="R2722" s="589"/>
    </row>
    <row r="2723" customHeight="1" spans="7:18">
      <c r="G2723" s="589"/>
      <c r="H2723" s="589"/>
      <c r="I2723" s="589"/>
      <c r="J2723" s="589"/>
      <c r="K2723" s="589"/>
      <c r="L2723" s="589"/>
      <c r="M2723" s="589"/>
      <c r="O2723" s="589"/>
      <c r="P2723" s="589"/>
      <c r="Q2723" s="589"/>
      <c r="R2723" s="589"/>
    </row>
    <row r="2724" customHeight="1" spans="7:18">
      <c r="G2724" s="589"/>
      <c r="H2724" s="589"/>
      <c r="I2724" s="589"/>
      <c r="J2724" s="589"/>
      <c r="K2724" s="589"/>
      <c r="L2724" s="589"/>
      <c r="M2724" s="589"/>
      <c r="O2724" s="589"/>
      <c r="P2724" s="589"/>
      <c r="Q2724" s="589"/>
      <c r="R2724" s="589"/>
    </row>
    <row r="2725" customHeight="1" spans="7:18">
      <c r="G2725" s="589"/>
      <c r="H2725" s="589"/>
      <c r="I2725" s="589"/>
      <c r="J2725" s="589"/>
      <c r="K2725" s="589"/>
      <c r="L2725" s="589"/>
      <c r="M2725" s="589"/>
      <c r="O2725" s="589"/>
      <c r="P2725" s="589"/>
      <c r="Q2725" s="589"/>
      <c r="R2725" s="589"/>
    </row>
    <row r="2726" customHeight="1" spans="7:18">
      <c r="G2726" s="589"/>
      <c r="H2726" s="589"/>
      <c r="I2726" s="589"/>
      <c r="J2726" s="589"/>
      <c r="K2726" s="589"/>
      <c r="L2726" s="589"/>
      <c r="M2726" s="589"/>
      <c r="O2726" s="589"/>
      <c r="P2726" s="589"/>
      <c r="Q2726" s="589"/>
      <c r="R2726" s="589"/>
    </row>
    <row r="2727" customHeight="1" spans="7:18">
      <c r="G2727" s="589"/>
      <c r="H2727" s="589"/>
      <c r="I2727" s="589"/>
      <c r="J2727" s="589"/>
      <c r="K2727" s="589"/>
      <c r="L2727" s="589"/>
      <c r="M2727" s="589"/>
      <c r="O2727" s="589"/>
      <c r="P2727" s="589"/>
      <c r="Q2727" s="589"/>
      <c r="R2727" s="589"/>
    </row>
    <row r="2728" customHeight="1" spans="7:18">
      <c r="G2728" s="589"/>
      <c r="H2728" s="589"/>
      <c r="I2728" s="589"/>
      <c r="J2728" s="589"/>
      <c r="K2728" s="589"/>
      <c r="L2728" s="589"/>
      <c r="M2728" s="589"/>
      <c r="O2728" s="589"/>
      <c r="P2728" s="589"/>
      <c r="Q2728" s="589"/>
      <c r="R2728" s="589"/>
    </row>
    <row r="2729" customHeight="1" spans="7:18">
      <c r="G2729" s="589"/>
      <c r="H2729" s="589"/>
      <c r="I2729" s="589"/>
      <c r="J2729" s="589"/>
      <c r="K2729" s="589"/>
      <c r="L2729" s="589"/>
      <c r="M2729" s="589"/>
      <c r="O2729" s="589"/>
      <c r="P2729" s="589"/>
      <c r="Q2729" s="589"/>
      <c r="R2729" s="589"/>
    </row>
    <row r="2730" customHeight="1" spans="7:18">
      <c r="G2730" s="589"/>
      <c r="H2730" s="589"/>
      <c r="I2730" s="589"/>
      <c r="J2730" s="589"/>
      <c r="K2730" s="589"/>
      <c r="L2730" s="589"/>
      <c r="M2730" s="589"/>
      <c r="O2730" s="589"/>
      <c r="P2730" s="589"/>
      <c r="Q2730" s="589"/>
      <c r="R2730" s="589"/>
    </row>
    <row r="2731" customHeight="1" spans="7:18">
      <c r="G2731" s="589"/>
      <c r="H2731" s="589"/>
      <c r="I2731" s="589"/>
      <c r="J2731" s="589"/>
      <c r="K2731" s="589"/>
      <c r="L2731" s="589"/>
      <c r="M2731" s="589"/>
      <c r="O2731" s="589"/>
      <c r="P2731" s="589"/>
      <c r="Q2731" s="589"/>
      <c r="R2731" s="589"/>
    </row>
    <row r="2732" customHeight="1" spans="7:18">
      <c r="G2732" s="589"/>
      <c r="H2732" s="589"/>
      <c r="I2732" s="589"/>
      <c r="J2732" s="589"/>
      <c r="K2732" s="589"/>
      <c r="L2732" s="589"/>
      <c r="M2732" s="589"/>
      <c r="O2732" s="589"/>
      <c r="P2732" s="589"/>
      <c r="Q2732" s="589"/>
      <c r="R2732" s="589"/>
    </row>
    <row r="2733" customHeight="1" spans="7:18">
      <c r="G2733" s="589"/>
      <c r="H2733" s="589"/>
      <c r="I2733" s="589"/>
      <c r="J2733" s="589"/>
      <c r="K2733" s="589"/>
      <c r="L2733" s="589"/>
      <c r="M2733" s="589"/>
      <c r="O2733" s="589"/>
      <c r="P2733" s="589"/>
      <c r="Q2733" s="589"/>
      <c r="R2733" s="589"/>
    </row>
    <row r="2734" customHeight="1" spans="7:18">
      <c r="G2734" s="589"/>
      <c r="H2734" s="589"/>
      <c r="I2734" s="589"/>
      <c r="J2734" s="589"/>
      <c r="K2734" s="589"/>
      <c r="L2734" s="589"/>
      <c r="M2734" s="589"/>
      <c r="O2734" s="589"/>
      <c r="P2734" s="589"/>
      <c r="Q2734" s="589"/>
      <c r="R2734" s="589"/>
    </row>
    <row r="2735" customHeight="1" spans="7:18">
      <c r="G2735" s="589"/>
      <c r="H2735" s="589"/>
      <c r="I2735" s="589"/>
      <c r="J2735" s="589"/>
      <c r="K2735" s="589"/>
      <c r="L2735" s="589"/>
      <c r="M2735" s="589"/>
      <c r="O2735" s="589"/>
      <c r="P2735" s="589"/>
      <c r="Q2735" s="589"/>
      <c r="R2735" s="589"/>
    </row>
    <row r="2736" customHeight="1" spans="7:18">
      <c r="G2736" s="589"/>
      <c r="H2736" s="589"/>
      <c r="I2736" s="589"/>
      <c r="J2736" s="589"/>
      <c r="K2736" s="589"/>
      <c r="L2736" s="589"/>
      <c r="M2736" s="589"/>
      <c r="O2736" s="589"/>
      <c r="P2736" s="589"/>
      <c r="Q2736" s="589"/>
      <c r="R2736" s="589"/>
    </row>
    <row r="2737" customHeight="1" spans="7:18">
      <c r="G2737" s="589"/>
      <c r="H2737" s="589"/>
      <c r="I2737" s="589"/>
      <c r="J2737" s="589"/>
      <c r="K2737" s="589"/>
      <c r="L2737" s="589"/>
      <c r="M2737" s="589"/>
      <c r="O2737" s="589"/>
      <c r="P2737" s="589"/>
      <c r="Q2737" s="589"/>
      <c r="R2737" s="589"/>
    </row>
    <row r="2738" customHeight="1" spans="7:18">
      <c r="G2738" s="589"/>
      <c r="H2738" s="589"/>
      <c r="I2738" s="589"/>
      <c r="J2738" s="589"/>
      <c r="K2738" s="589"/>
      <c r="L2738" s="589"/>
      <c r="M2738" s="589"/>
      <c r="O2738" s="589"/>
      <c r="P2738" s="589"/>
      <c r="Q2738" s="589"/>
      <c r="R2738" s="589"/>
    </row>
    <row r="2739" customHeight="1" spans="7:18">
      <c r="G2739" s="589"/>
      <c r="H2739" s="589"/>
      <c r="I2739" s="589"/>
      <c r="J2739" s="589"/>
      <c r="K2739" s="589"/>
      <c r="L2739" s="589"/>
      <c r="M2739" s="589"/>
      <c r="O2739" s="589"/>
      <c r="P2739" s="589"/>
      <c r="Q2739" s="589"/>
      <c r="R2739" s="589"/>
    </row>
    <row r="2740" customHeight="1" spans="7:18">
      <c r="G2740" s="589"/>
      <c r="H2740" s="589"/>
      <c r="I2740" s="589"/>
      <c r="J2740" s="589"/>
      <c r="K2740" s="589"/>
      <c r="L2740" s="589"/>
      <c r="M2740" s="589"/>
      <c r="O2740" s="589"/>
      <c r="P2740" s="589"/>
      <c r="Q2740" s="589"/>
      <c r="R2740" s="589"/>
    </row>
    <row r="2741" customHeight="1" spans="7:18">
      <c r="G2741" s="589"/>
      <c r="H2741" s="589"/>
      <c r="I2741" s="589"/>
      <c r="J2741" s="589"/>
      <c r="K2741" s="589"/>
      <c r="L2741" s="589"/>
      <c r="M2741" s="589"/>
      <c r="O2741" s="589"/>
      <c r="P2741" s="589"/>
      <c r="Q2741" s="589"/>
      <c r="R2741" s="589"/>
    </row>
    <row r="2742" customHeight="1" spans="7:18">
      <c r="G2742" s="589"/>
      <c r="H2742" s="589"/>
      <c r="I2742" s="589"/>
      <c r="J2742" s="589"/>
      <c r="K2742" s="589"/>
      <c r="L2742" s="589"/>
      <c r="M2742" s="589"/>
      <c r="O2742" s="589"/>
      <c r="P2742" s="589"/>
      <c r="Q2742" s="589"/>
      <c r="R2742" s="589"/>
    </row>
    <row r="2743" customHeight="1" spans="7:18">
      <c r="G2743" s="589"/>
      <c r="H2743" s="589"/>
      <c r="I2743" s="589"/>
      <c r="J2743" s="589"/>
      <c r="K2743" s="589"/>
      <c r="L2743" s="589"/>
      <c r="M2743" s="589"/>
      <c r="O2743" s="589"/>
      <c r="P2743" s="589"/>
      <c r="Q2743" s="589"/>
      <c r="R2743" s="589"/>
    </row>
    <row r="2744" customHeight="1" spans="7:18">
      <c r="G2744" s="589"/>
      <c r="H2744" s="589"/>
      <c r="I2744" s="589"/>
      <c r="J2744" s="589"/>
      <c r="K2744" s="589"/>
      <c r="L2744" s="589"/>
      <c r="M2744" s="589"/>
      <c r="O2744" s="589"/>
      <c r="P2744" s="589"/>
      <c r="Q2744" s="589"/>
      <c r="R2744" s="589"/>
    </row>
    <row r="2745" customHeight="1" spans="7:18">
      <c r="G2745" s="589"/>
      <c r="H2745" s="589"/>
      <c r="I2745" s="589"/>
      <c r="J2745" s="589"/>
      <c r="K2745" s="589"/>
      <c r="L2745" s="589"/>
      <c r="M2745" s="589"/>
      <c r="O2745" s="589"/>
      <c r="P2745" s="589"/>
      <c r="Q2745" s="589"/>
      <c r="R2745" s="589"/>
    </row>
    <row r="2746" customHeight="1" spans="7:18">
      <c r="G2746" s="589"/>
      <c r="H2746" s="589"/>
      <c r="I2746" s="589"/>
      <c r="J2746" s="589"/>
      <c r="K2746" s="589"/>
      <c r="L2746" s="589"/>
      <c r="M2746" s="589"/>
      <c r="O2746" s="589"/>
      <c r="P2746" s="589"/>
      <c r="Q2746" s="589"/>
      <c r="R2746" s="589"/>
    </row>
    <row r="2747" customHeight="1" spans="7:18">
      <c r="G2747" s="589"/>
      <c r="H2747" s="589"/>
      <c r="I2747" s="589"/>
      <c r="J2747" s="589"/>
      <c r="K2747" s="589"/>
      <c r="L2747" s="589"/>
      <c r="M2747" s="589"/>
      <c r="O2747" s="589"/>
      <c r="P2747" s="589"/>
      <c r="Q2747" s="589"/>
      <c r="R2747" s="589"/>
    </row>
    <row r="2748" customHeight="1" spans="7:18">
      <c r="G2748" s="589"/>
      <c r="H2748" s="589"/>
      <c r="I2748" s="589"/>
      <c r="J2748" s="589"/>
      <c r="K2748" s="589"/>
      <c r="L2748" s="589"/>
      <c r="M2748" s="589"/>
      <c r="O2748" s="589"/>
      <c r="P2748" s="589"/>
      <c r="Q2748" s="589"/>
      <c r="R2748" s="589"/>
    </row>
    <row r="2749" customHeight="1" spans="7:18">
      <c r="G2749" s="589"/>
      <c r="H2749" s="589"/>
      <c r="I2749" s="589"/>
      <c r="J2749" s="589"/>
      <c r="K2749" s="589"/>
      <c r="L2749" s="589"/>
      <c r="M2749" s="589"/>
      <c r="O2749" s="589"/>
      <c r="P2749" s="589"/>
      <c r="Q2749" s="589"/>
      <c r="R2749" s="589"/>
    </row>
    <row r="2750" customHeight="1" spans="7:18">
      <c r="G2750" s="589"/>
      <c r="H2750" s="589"/>
      <c r="I2750" s="589"/>
      <c r="J2750" s="589"/>
      <c r="K2750" s="589"/>
      <c r="L2750" s="589"/>
      <c r="M2750" s="589"/>
      <c r="O2750" s="589"/>
      <c r="P2750" s="589"/>
      <c r="Q2750" s="589"/>
      <c r="R2750" s="589"/>
    </row>
    <row r="2751" customHeight="1" spans="7:18">
      <c r="G2751" s="589"/>
      <c r="H2751" s="589"/>
      <c r="I2751" s="589"/>
      <c r="J2751" s="589"/>
      <c r="K2751" s="589"/>
      <c r="L2751" s="589"/>
      <c r="M2751" s="589"/>
      <c r="O2751" s="589"/>
      <c r="P2751" s="589"/>
      <c r="Q2751" s="589"/>
      <c r="R2751" s="589"/>
    </row>
    <row r="2752" customHeight="1" spans="7:18">
      <c r="G2752" s="589"/>
      <c r="H2752" s="589"/>
      <c r="I2752" s="589"/>
      <c r="J2752" s="589"/>
      <c r="K2752" s="589"/>
      <c r="L2752" s="589"/>
      <c r="M2752" s="589"/>
      <c r="O2752" s="589"/>
      <c r="P2752" s="589"/>
      <c r="Q2752" s="589"/>
      <c r="R2752" s="589"/>
    </row>
    <row r="2753" customHeight="1" spans="7:18">
      <c r="G2753" s="589"/>
      <c r="H2753" s="589"/>
      <c r="I2753" s="589"/>
      <c r="J2753" s="589"/>
      <c r="K2753" s="589"/>
      <c r="L2753" s="589"/>
      <c r="M2753" s="589"/>
      <c r="O2753" s="589"/>
      <c r="P2753" s="589"/>
      <c r="Q2753" s="589"/>
      <c r="R2753" s="589"/>
    </row>
    <row r="2754" customHeight="1" spans="7:18">
      <c r="G2754" s="589"/>
      <c r="H2754" s="589"/>
      <c r="I2754" s="589"/>
      <c r="J2754" s="589"/>
      <c r="K2754" s="589"/>
      <c r="L2754" s="589"/>
      <c r="M2754" s="589"/>
      <c r="O2754" s="589"/>
      <c r="P2754" s="589"/>
      <c r="Q2754" s="589"/>
      <c r="R2754" s="589"/>
    </row>
    <row r="2755" customHeight="1" spans="7:18">
      <c r="G2755" s="589"/>
      <c r="H2755" s="589"/>
      <c r="I2755" s="589"/>
      <c r="J2755" s="589"/>
      <c r="K2755" s="589"/>
      <c r="L2755" s="589"/>
      <c r="M2755" s="589"/>
      <c r="O2755" s="589"/>
      <c r="P2755" s="589"/>
      <c r="Q2755" s="589"/>
      <c r="R2755" s="589"/>
    </row>
    <row r="2756" customHeight="1" spans="7:18">
      <c r="G2756" s="589"/>
      <c r="H2756" s="589"/>
      <c r="I2756" s="589"/>
      <c r="J2756" s="589"/>
      <c r="K2756" s="589"/>
      <c r="L2756" s="589"/>
      <c r="M2756" s="589"/>
      <c r="O2756" s="589"/>
      <c r="P2756" s="589"/>
      <c r="Q2756" s="589"/>
      <c r="R2756" s="589"/>
    </row>
    <row r="2757" customHeight="1" spans="7:18">
      <c r="G2757" s="589"/>
      <c r="H2757" s="589"/>
      <c r="I2757" s="589"/>
      <c r="J2757" s="589"/>
      <c r="K2757" s="589"/>
      <c r="L2757" s="589"/>
      <c r="M2757" s="589"/>
      <c r="O2757" s="589"/>
      <c r="P2757" s="589"/>
      <c r="Q2757" s="589"/>
      <c r="R2757" s="589"/>
    </row>
    <row r="2758" customHeight="1" spans="7:18">
      <c r="G2758" s="589"/>
      <c r="H2758" s="589"/>
      <c r="I2758" s="589"/>
      <c r="J2758" s="589"/>
      <c r="K2758" s="589"/>
      <c r="L2758" s="589"/>
      <c r="M2758" s="589"/>
      <c r="O2758" s="589"/>
      <c r="P2758" s="589"/>
      <c r="Q2758" s="589"/>
      <c r="R2758" s="589"/>
    </row>
    <row r="2759" customHeight="1" spans="7:18">
      <c r="G2759" s="589"/>
      <c r="H2759" s="589"/>
      <c r="I2759" s="589"/>
      <c r="J2759" s="589"/>
      <c r="K2759" s="589"/>
      <c r="L2759" s="589"/>
      <c r="M2759" s="589"/>
      <c r="O2759" s="589"/>
      <c r="P2759" s="589"/>
      <c r="Q2759" s="589"/>
      <c r="R2759" s="589"/>
    </row>
    <row r="2760" customHeight="1" spans="7:18">
      <c r="G2760" s="589"/>
      <c r="H2760" s="589"/>
      <c r="I2760" s="589"/>
      <c r="J2760" s="589"/>
      <c r="K2760" s="589"/>
      <c r="L2760" s="589"/>
      <c r="M2760" s="589"/>
      <c r="O2760" s="589"/>
      <c r="P2760" s="589"/>
      <c r="Q2760" s="589"/>
      <c r="R2760" s="589"/>
    </row>
    <row r="2761" customHeight="1" spans="7:18">
      <c r="G2761" s="589"/>
      <c r="H2761" s="589"/>
      <c r="I2761" s="589"/>
      <c r="J2761" s="589"/>
      <c r="K2761" s="589"/>
      <c r="L2761" s="589"/>
      <c r="M2761" s="589"/>
      <c r="O2761" s="589"/>
      <c r="P2761" s="589"/>
      <c r="Q2761" s="589"/>
      <c r="R2761" s="589"/>
    </row>
    <row r="2762" customHeight="1" spans="7:18">
      <c r="G2762" s="589"/>
      <c r="H2762" s="589"/>
      <c r="I2762" s="589"/>
      <c r="J2762" s="589"/>
      <c r="K2762" s="589"/>
      <c r="L2762" s="589"/>
      <c r="M2762" s="589"/>
      <c r="O2762" s="589"/>
      <c r="P2762" s="589"/>
      <c r="Q2762" s="589"/>
      <c r="R2762" s="589"/>
    </row>
    <row r="2763" customHeight="1" spans="7:18">
      <c r="G2763" s="589"/>
      <c r="H2763" s="589"/>
      <c r="I2763" s="589"/>
      <c r="J2763" s="589"/>
      <c r="K2763" s="589"/>
      <c r="L2763" s="589"/>
      <c r="M2763" s="589"/>
      <c r="O2763" s="589"/>
      <c r="P2763" s="589"/>
      <c r="Q2763" s="589"/>
      <c r="R2763" s="589"/>
    </row>
    <row r="2764" customHeight="1" spans="7:18">
      <c r="G2764" s="589"/>
      <c r="H2764" s="589"/>
      <c r="I2764" s="589"/>
      <c r="J2764" s="589"/>
      <c r="K2764" s="589"/>
      <c r="L2764" s="589"/>
      <c r="M2764" s="589"/>
      <c r="O2764" s="589"/>
      <c r="P2764" s="589"/>
      <c r="Q2764" s="589"/>
      <c r="R2764" s="589"/>
    </row>
    <row r="2765" customHeight="1" spans="7:18">
      <c r="G2765" s="589"/>
      <c r="H2765" s="589"/>
      <c r="I2765" s="589"/>
      <c r="J2765" s="589"/>
      <c r="K2765" s="589"/>
      <c r="L2765" s="589"/>
      <c r="M2765" s="589"/>
      <c r="O2765" s="589"/>
      <c r="P2765" s="589"/>
      <c r="Q2765" s="589"/>
      <c r="R2765" s="589"/>
    </row>
    <row r="2766" customHeight="1" spans="7:18">
      <c r="G2766" s="589"/>
      <c r="H2766" s="589"/>
      <c r="I2766" s="589"/>
      <c r="J2766" s="589"/>
      <c r="K2766" s="589"/>
      <c r="L2766" s="589"/>
      <c r="M2766" s="589"/>
      <c r="O2766" s="589"/>
      <c r="P2766" s="589"/>
      <c r="Q2766" s="589"/>
      <c r="R2766" s="589"/>
    </row>
    <row r="2767" customHeight="1" spans="7:18">
      <c r="G2767" s="589"/>
      <c r="H2767" s="589"/>
      <c r="I2767" s="589"/>
      <c r="J2767" s="589"/>
      <c r="K2767" s="589"/>
      <c r="L2767" s="589"/>
      <c r="M2767" s="589"/>
      <c r="O2767" s="589"/>
      <c r="P2767" s="589"/>
      <c r="Q2767" s="589"/>
      <c r="R2767" s="589"/>
    </row>
    <row r="2768" customHeight="1" spans="7:18">
      <c r="G2768" s="589"/>
      <c r="H2768" s="589"/>
      <c r="I2768" s="589"/>
      <c r="J2768" s="589"/>
      <c r="K2768" s="589"/>
      <c r="L2768" s="589"/>
      <c r="M2768" s="589"/>
      <c r="O2768" s="589"/>
      <c r="P2768" s="589"/>
      <c r="Q2768" s="589"/>
      <c r="R2768" s="589"/>
    </row>
    <row r="2769" customHeight="1" spans="7:18">
      <c r="G2769" s="589"/>
      <c r="H2769" s="589"/>
      <c r="I2769" s="589"/>
      <c r="J2769" s="589"/>
      <c r="K2769" s="589"/>
      <c r="L2769" s="589"/>
      <c r="M2769" s="589"/>
      <c r="O2769" s="589"/>
      <c r="P2769" s="589"/>
      <c r="Q2769" s="589"/>
      <c r="R2769" s="589"/>
    </row>
    <row r="2770" customHeight="1" spans="7:18">
      <c r="G2770" s="589"/>
      <c r="H2770" s="589"/>
      <c r="I2770" s="589"/>
      <c r="J2770" s="589"/>
      <c r="K2770" s="589"/>
      <c r="L2770" s="589"/>
      <c r="M2770" s="589"/>
      <c r="O2770" s="589"/>
      <c r="P2770" s="589"/>
      <c r="Q2770" s="589"/>
      <c r="R2770" s="589"/>
    </row>
    <row r="2771" customHeight="1" spans="7:18">
      <c r="G2771" s="589"/>
      <c r="H2771" s="589"/>
      <c r="I2771" s="589"/>
      <c r="J2771" s="589"/>
      <c r="K2771" s="589"/>
      <c r="L2771" s="589"/>
      <c r="M2771" s="589"/>
      <c r="O2771" s="589"/>
      <c r="P2771" s="589"/>
      <c r="Q2771" s="589"/>
      <c r="R2771" s="589"/>
    </row>
    <row r="2772" customHeight="1" spans="7:18">
      <c r="G2772" s="589"/>
      <c r="H2772" s="589"/>
      <c r="I2772" s="589"/>
      <c r="J2772" s="589"/>
      <c r="K2772" s="589"/>
      <c r="L2772" s="589"/>
      <c r="M2772" s="589"/>
      <c r="O2772" s="589"/>
      <c r="P2772" s="589"/>
      <c r="Q2772" s="589"/>
      <c r="R2772" s="589"/>
    </row>
    <row r="2773" customHeight="1" spans="7:18">
      <c r="G2773" s="589"/>
      <c r="H2773" s="589"/>
      <c r="I2773" s="589"/>
      <c r="J2773" s="589"/>
      <c r="K2773" s="589"/>
      <c r="L2773" s="589"/>
      <c r="M2773" s="589"/>
      <c r="O2773" s="589"/>
      <c r="P2773" s="589"/>
      <c r="Q2773" s="589"/>
      <c r="R2773" s="589"/>
    </row>
    <row r="2774" customHeight="1" spans="7:18">
      <c r="G2774" s="589"/>
      <c r="H2774" s="589"/>
      <c r="I2774" s="589"/>
      <c r="J2774" s="589"/>
      <c r="K2774" s="589"/>
      <c r="L2774" s="589"/>
      <c r="M2774" s="589"/>
      <c r="O2774" s="589"/>
      <c r="P2774" s="589"/>
      <c r="Q2774" s="589"/>
      <c r="R2774" s="589"/>
    </row>
    <row r="2775" customHeight="1" spans="7:18">
      <c r="G2775" s="589"/>
      <c r="H2775" s="589"/>
      <c r="I2775" s="589"/>
      <c r="J2775" s="589"/>
      <c r="K2775" s="589"/>
      <c r="L2775" s="589"/>
      <c r="M2775" s="589"/>
      <c r="O2775" s="589"/>
      <c r="P2775" s="589"/>
      <c r="Q2775" s="589"/>
      <c r="R2775" s="589"/>
    </row>
    <row r="2776" customHeight="1" spans="7:18">
      <c r="G2776" s="589"/>
      <c r="H2776" s="589"/>
      <c r="I2776" s="589"/>
      <c r="J2776" s="589"/>
      <c r="K2776" s="589"/>
      <c r="L2776" s="589"/>
      <c r="M2776" s="589"/>
      <c r="O2776" s="589"/>
      <c r="P2776" s="589"/>
      <c r="Q2776" s="589"/>
      <c r="R2776" s="589"/>
    </row>
    <row r="2777" customHeight="1" spans="7:18">
      <c r="G2777" s="589"/>
      <c r="H2777" s="589"/>
      <c r="I2777" s="589"/>
      <c r="J2777" s="589"/>
      <c r="K2777" s="589"/>
      <c r="L2777" s="589"/>
      <c r="M2777" s="589"/>
      <c r="O2777" s="589"/>
      <c r="P2777" s="589"/>
      <c r="Q2777" s="589"/>
      <c r="R2777" s="589"/>
    </row>
    <row r="2778" customHeight="1" spans="7:18">
      <c r="G2778" s="589"/>
      <c r="H2778" s="589"/>
      <c r="I2778" s="589"/>
      <c r="J2778" s="589"/>
      <c r="K2778" s="589"/>
      <c r="L2778" s="589"/>
      <c r="M2778" s="589"/>
      <c r="O2778" s="589"/>
      <c r="P2778" s="589"/>
      <c r="Q2778" s="589"/>
      <c r="R2778" s="589"/>
    </row>
    <row r="2779" customHeight="1" spans="7:18">
      <c r="G2779" s="589"/>
      <c r="H2779" s="589"/>
      <c r="I2779" s="589"/>
      <c r="J2779" s="589"/>
      <c r="K2779" s="589"/>
      <c r="L2779" s="589"/>
      <c r="M2779" s="589"/>
      <c r="O2779" s="589"/>
      <c r="P2779" s="589"/>
      <c r="Q2779" s="589"/>
      <c r="R2779" s="589"/>
    </row>
    <row r="2780" customHeight="1" spans="7:18">
      <c r="G2780" s="589"/>
      <c r="H2780" s="589"/>
      <c r="I2780" s="589"/>
      <c r="J2780" s="589"/>
      <c r="K2780" s="589"/>
      <c r="L2780" s="589"/>
      <c r="M2780" s="589"/>
      <c r="O2780" s="589"/>
      <c r="P2780" s="589"/>
      <c r="Q2780" s="589"/>
      <c r="R2780" s="589"/>
    </row>
    <row r="2781" customHeight="1" spans="7:18">
      <c r="G2781" s="589"/>
      <c r="H2781" s="589"/>
      <c r="I2781" s="589"/>
      <c r="J2781" s="589"/>
      <c r="K2781" s="589"/>
      <c r="L2781" s="589"/>
      <c r="M2781" s="589"/>
      <c r="O2781" s="589"/>
      <c r="P2781" s="589"/>
      <c r="Q2781" s="589"/>
      <c r="R2781" s="589"/>
    </row>
    <row r="2782" customHeight="1" spans="7:18">
      <c r="G2782" s="589"/>
      <c r="H2782" s="589"/>
      <c r="I2782" s="589"/>
      <c r="J2782" s="589"/>
      <c r="K2782" s="589"/>
      <c r="L2782" s="589"/>
      <c r="M2782" s="589"/>
      <c r="O2782" s="589"/>
      <c r="P2782" s="589"/>
      <c r="Q2782" s="589"/>
      <c r="R2782" s="589"/>
    </row>
    <row r="2783" customHeight="1" spans="7:18">
      <c r="G2783" s="589"/>
      <c r="H2783" s="589"/>
      <c r="I2783" s="589"/>
      <c r="J2783" s="589"/>
      <c r="K2783" s="589"/>
      <c r="L2783" s="589"/>
      <c r="M2783" s="589"/>
      <c r="O2783" s="589"/>
      <c r="P2783" s="589"/>
      <c r="Q2783" s="589"/>
      <c r="R2783" s="589"/>
    </row>
    <row r="2784" customHeight="1" spans="7:18">
      <c r="G2784" s="589"/>
      <c r="H2784" s="589"/>
      <c r="I2784" s="589"/>
      <c r="J2784" s="589"/>
      <c r="K2784" s="589"/>
      <c r="L2784" s="589"/>
      <c r="M2784" s="589"/>
      <c r="O2784" s="589"/>
      <c r="P2784" s="589"/>
      <c r="Q2784" s="589"/>
      <c r="R2784" s="589"/>
    </row>
    <row r="2785" customHeight="1" spans="7:18">
      <c r="G2785" s="589"/>
      <c r="H2785" s="589"/>
      <c r="I2785" s="589"/>
      <c r="J2785" s="589"/>
      <c r="K2785" s="589"/>
      <c r="L2785" s="589"/>
      <c r="M2785" s="589"/>
      <c r="O2785" s="589"/>
      <c r="P2785" s="589"/>
      <c r="Q2785" s="589"/>
      <c r="R2785" s="589"/>
    </row>
    <row r="2786" customHeight="1" spans="7:18">
      <c r="G2786" s="589"/>
      <c r="H2786" s="589"/>
      <c r="I2786" s="589"/>
      <c r="J2786" s="589"/>
      <c r="K2786" s="589"/>
      <c r="L2786" s="589"/>
      <c r="M2786" s="589"/>
      <c r="O2786" s="589"/>
      <c r="P2786" s="589"/>
      <c r="Q2786" s="589"/>
      <c r="R2786" s="589"/>
    </row>
    <row r="2787" customHeight="1" spans="7:18">
      <c r="G2787" s="589"/>
      <c r="H2787" s="589"/>
      <c r="I2787" s="589"/>
      <c r="J2787" s="589"/>
      <c r="K2787" s="589"/>
      <c r="L2787" s="589"/>
      <c r="M2787" s="589"/>
      <c r="O2787" s="589"/>
      <c r="P2787" s="589"/>
      <c r="Q2787" s="589"/>
      <c r="R2787" s="589"/>
    </row>
    <row r="2788" customHeight="1" spans="7:18">
      <c r="G2788" s="589"/>
      <c r="H2788" s="589"/>
      <c r="I2788" s="589"/>
      <c r="J2788" s="589"/>
      <c r="K2788" s="589"/>
      <c r="L2788" s="589"/>
      <c r="M2788" s="589"/>
      <c r="O2788" s="589"/>
      <c r="P2788" s="589"/>
      <c r="Q2788" s="589"/>
      <c r="R2788" s="589"/>
    </row>
    <row r="2789" customHeight="1" spans="7:18">
      <c r="G2789" s="589"/>
      <c r="H2789" s="589"/>
      <c r="I2789" s="589"/>
      <c r="J2789" s="589"/>
      <c r="K2789" s="589"/>
      <c r="L2789" s="589"/>
      <c r="M2789" s="589"/>
      <c r="O2789" s="589"/>
      <c r="P2789" s="589"/>
      <c r="Q2789" s="589"/>
      <c r="R2789" s="589"/>
    </row>
    <row r="2790" customHeight="1" spans="7:18">
      <c r="G2790" s="589"/>
      <c r="H2790" s="589"/>
      <c r="I2790" s="589"/>
      <c r="J2790" s="589"/>
      <c r="K2790" s="589"/>
      <c r="L2790" s="589"/>
      <c r="M2790" s="589"/>
      <c r="O2790" s="589"/>
      <c r="P2790" s="589"/>
      <c r="Q2790" s="589"/>
      <c r="R2790" s="589"/>
    </row>
    <row r="2791" customHeight="1" spans="7:18">
      <c r="G2791" s="589"/>
      <c r="H2791" s="589"/>
      <c r="I2791" s="589"/>
      <c r="J2791" s="589"/>
      <c r="K2791" s="589"/>
      <c r="L2791" s="589"/>
      <c r="M2791" s="589"/>
      <c r="O2791" s="589"/>
      <c r="P2791" s="589"/>
      <c r="Q2791" s="589"/>
      <c r="R2791" s="589"/>
    </row>
    <row r="2792" customHeight="1" spans="7:18">
      <c r="G2792" s="589"/>
      <c r="H2792" s="589"/>
      <c r="I2792" s="589"/>
      <c r="J2792" s="589"/>
      <c r="K2792" s="589"/>
      <c r="L2792" s="589"/>
      <c r="M2792" s="589"/>
      <c r="O2792" s="589"/>
      <c r="P2792" s="589"/>
      <c r="Q2792" s="589"/>
      <c r="R2792" s="589"/>
    </row>
    <row r="2793" customHeight="1" spans="7:18">
      <c r="G2793" s="589"/>
      <c r="H2793" s="589"/>
      <c r="I2793" s="589"/>
      <c r="J2793" s="589"/>
      <c r="K2793" s="589"/>
      <c r="L2793" s="589"/>
      <c r="M2793" s="589"/>
      <c r="O2793" s="589"/>
      <c r="P2793" s="589"/>
      <c r="Q2793" s="589"/>
      <c r="R2793" s="589"/>
    </row>
    <row r="2794" customHeight="1" spans="7:18">
      <c r="G2794" s="589"/>
      <c r="H2794" s="589"/>
      <c r="I2794" s="589"/>
      <c r="J2794" s="589"/>
      <c r="K2794" s="589"/>
      <c r="L2794" s="589"/>
      <c r="M2794" s="589"/>
      <c r="O2794" s="589"/>
      <c r="P2794" s="589"/>
      <c r="Q2794" s="589"/>
      <c r="R2794" s="589"/>
    </row>
    <row r="2795" customHeight="1" spans="7:18">
      <c r="G2795" s="589"/>
      <c r="H2795" s="589"/>
      <c r="I2795" s="589"/>
      <c r="J2795" s="589"/>
      <c r="K2795" s="589"/>
      <c r="L2795" s="589"/>
      <c r="M2795" s="589"/>
      <c r="O2795" s="589"/>
      <c r="P2795" s="589"/>
      <c r="Q2795" s="589"/>
      <c r="R2795" s="589"/>
    </row>
    <row r="2796" customHeight="1" spans="7:18">
      <c r="G2796" s="589"/>
      <c r="H2796" s="589"/>
      <c r="I2796" s="589"/>
      <c r="J2796" s="589"/>
      <c r="K2796" s="589"/>
      <c r="L2796" s="589"/>
      <c r="M2796" s="589"/>
      <c r="O2796" s="589"/>
      <c r="P2796" s="589"/>
      <c r="Q2796" s="589"/>
      <c r="R2796" s="589"/>
    </row>
    <row r="2797" customHeight="1" spans="7:18">
      <c r="G2797" s="589"/>
      <c r="H2797" s="589"/>
      <c r="I2797" s="589"/>
      <c r="J2797" s="589"/>
      <c r="K2797" s="589"/>
      <c r="L2797" s="589"/>
      <c r="M2797" s="589"/>
      <c r="O2797" s="589"/>
      <c r="P2797" s="589"/>
      <c r="Q2797" s="589"/>
      <c r="R2797" s="589"/>
    </row>
    <row r="2798" customHeight="1" spans="7:18">
      <c r="G2798" s="589"/>
      <c r="H2798" s="589"/>
      <c r="I2798" s="589"/>
      <c r="J2798" s="589"/>
      <c r="K2798" s="589"/>
      <c r="L2798" s="589"/>
      <c r="M2798" s="589"/>
      <c r="O2798" s="589"/>
      <c r="P2798" s="589"/>
      <c r="Q2798" s="589"/>
      <c r="R2798" s="589"/>
    </row>
    <row r="2799" customHeight="1" spans="7:18">
      <c r="G2799" s="589"/>
      <c r="H2799" s="589"/>
      <c r="I2799" s="589"/>
      <c r="J2799" s="589"/>
      <c r="K2799" s="589"/>
      <c r="L2799" s="589"/>
      <c r="M2799" s="589"/>
      <c r="O2799" s="589"/>
      <c r="P2799" s="589"/>
      <c r="Q2799" s="589"/>
      <c r="R2799" s="589"/>
    </row>
    <row r="2800" customHeight="1" spans="7:18">
      <c r="G2800" s="589"/>
      <c r="H2800" s="589"/>
      <c r="I2800" s="589"/>
      <c r="J2800" s="589"/>
      <c r="K2800" s="589"/>
      <c r="L2800" s="589"/>
      <c r="M2800" s="589"/>
      <c r="O2800" s="589"/>
      <c r="P2800" s="589"/>
      <c r="Q2800" s="589"/>
      <c r="R2800" s="589"/>
    </row>
    <row r="2801" customHeight="1" spans="7:18">
      <c r="G2801" s="589"/>
      <c r="H2801" s="589"/>
      <c r="I2801" s="589"/>
      <c r="J2801" s="589"/>
      <c r="K2801" s="589"/>
      <c r="L2801" s="589"/>
      <c r="M2801" s="589"/>
      <c r="O2801" s="589"/>
      <c r="P2801" s="589"/>
      <c r="Q2801" s="589"/>
      <c r="R2801" s="589"/>
    </row>
    <row r="2802" customHeight="1" spans="7:18">
      <c r="G2802" s="589"/>
      <c r="H2802" s="589"/>
      <c r="I2802" s="589"/>
      <c r="J2802" s="589"/>
      <c r="K2802" s="589"/>
      <c r="L2802" s="589"/>
      <c r="M2802" s="589"/>
      <c r="O2802" s="589"/>
      <c r="P2802" s="589"/>
      <c r="Q2802" s="589"/>
      <c r="R2802" s="589"/>
    </row>
    <row r="2803" customHeight="1" spans="7:18">
      <c r="G2803" s="589"/>
      <c r="H2803" s="589"/>
      <c r="I2803" s="589"/>
      <c r="J2803" s="589"/>
      <c r="K2803" s="589"/>
      <c r="L2803" s="589"/>
      <c r="M2803" s="589"/>
      <c r="O2803" s="589"/>
      <c r="P2803" s="589"/>
      <c r="Q2803" s="589"/>
      <c r="R2803" s="589"/>
    </row>
    <row r="2804" customHeight="1" spans="7:18">
      <c r="G2804" s="589"/>
      <c r="H2804" s="589"/>
      <c r="I2804" s="589"/>
      <c r="J2804" s="589"/>
      <c r="K2804" s="589"/>
      <c r="L2804" s="589"/>
      <c r="M2804" s="589"/>
      <c r="O2804" s="589"/>
      <c r="P2804" s="589"/>
      <c r="Q2804" s="589"/>
      <c r="R2804" s="589"/>
    </row>
    <row r="2805" customHeight="1" spans="7:18">
      <c r="G2805" s="589"/>
      <c r="H2805" s="589"/>
      <c r="I2805" s="589"/>
      <c r="J2805" s="589"/>
      <c r="K2805" s="589"/>
      <c r="L2805" s="589"/>
      <c r="M2805" s="589"/>
      <c r="O2805" s="589"/>
      <c r="P2805" s="589"/>
      <c r="Q2805" s="589"/>
      <c r="R2805" s="589"/>
    </row>
    <row r="2806" customHeight="1" spans="7:18">
      <c r="G2806" s="589"/>
      <c r="H2806" s="589"/>
      <c r="I2806" s="589"/>
      <c r="J2806" s="589"/>
      <c r="K2806" s="589"/>
      <c r="L2806" s="589"/>
      <c r="M2806" s="589"/>
      <c r="O2806" s="589"/>
      <c r="P2806" s="589"/>
      <c r="Q2806" s="589"/>
      <c r="R2806" s="589"/>
    </row>
    <row r="2807" customHeight="1" spans="7:18">
      <c r="G2807" s="589"/>
      <c r="H2807" s="589"/>
      <c r="I2807" s="589"/>
      <c r="J2807" s="589"/>
      <c r="K2807" s="589"/>
      <c r="L2807" s="589"/>
      <c r="M2807" s="589"/>
      <c r="O2807" s="589"/>
      <c r="P2807" s="589"/>
      <c r="Q2807" s="589"/>
      <c r="R2807" s="589"/>
    </row>
    <row r="2808" customHeight="1" spans="7:18">
      <c r="G2808" s="589"/>
      <c r="H2808" s="589"/>
      <c r="I2808" s="589"/>
      <c r="J2808" s="589"/>
      <c r="K2808" s="589"/>
      <c r="L2808" s="589"/>
      <c r="M2808" s="589"/>
      <c r="O2808" s="589"/>
      <c r="P2808" s="589"/>
      <c r="Q2808" s="589"/>
      <c r="R2808" s="589"/>
    </row>
    <row r="2809" customHeight="1" spans="7:18">
      <c r="G2809" s="589"/>
      <c r="H2809" s="589"/>
      <c r="I2809" s="589"/>
      <c r="J2809" s="589"/>
      <c r="K2809" s="589"/>
      <c r="L2809" s="589"/>
      <c r="M2809" s="589"/>
      <c r="O2809" s="589"/>
      <c r="P2809" s="589"/>
      <c r="Q2809" s="589"/>
      <c r="R2809" s="589"/>
    </row>
    <row r="2810" customHeight="1" spans="7:18">
      <c r="G2810" s="589"/>
      <c r="H2810" s="589"/>
      <c r="I2810" s="589"/>
      <c r="J2810" s="589"/>
      <c r="K2810" s="589"/>
      <c r="L2810" s="589"/>
      <c r="M2810" s="589"/>
      <c r="O2810" s="589"/>
      <c r="P2810" s="589"/>
      <c r="Q2810" s="589"/>
      <c r="R2810" s="589"/>
    </row>
    <row r="2811" customHeight="1" spans="7:18">
      <c r="G2811" s="589"/>
      <c r="H2811" s="589"/>
      <c r="I2811" s="589"/>
      <c r="J2811" s="589"/>
      <c r="K2811" s="589"/>
      <c r="L2811" s="589"/>
      <c r="M2811" s="589"/>
      <c r="O2811" s="589"/>
      <c r="P2811" s="589"/>
      <c r="Q2811" s="589"/>
      <c r="R2811" s="589"/>
    </row>
    <row r="2812" customHeight="1" spans="7:18">
      <c r="G2812" s="589"/>
      <c r="H2812" s="589"/>
      <c r="I2812" s="589"/>
      <c r="J2812" s="589"/>
      <c r="K2812" s="589"/>
      <c r="L2812" s="589"/>
      <c r="M2812" s="589"/>
      <c r="O2812" s="589"/>
      <c r="P2812" s="589"/>
      <c r="Q2812" s="589"/>
      <c r="R2812" s="589"/>
    </row>
    <row r="2813" customHeight="1" spans="7:18">
      <c r="G2813" s="589"/>
      <c r="H2813" s="589"/>
      <c r="I2813" s="589"/>
      <c r="J2813" s="589"/>
      <c r="K2813" s="589"/>
      <c r="L2813" s="589"/>
      <c r="M2813" s="589"/>
      <c r="O2813" s="589"/>
      <c r="P2813" s="589"/>
      <c r="Q2813" s="589"/>
      <c r="R2813" s="589"/>
    </row>
    <row r="2814" customHeight="1" spans="7:18">
      <c r="G2814" s="589"/>
      <c r="H2814" s="589"/>
      <c r="I2814" s="589"/>
      <c r="J2814" s="589"/>
      <c r="K2814" s="589"/>
      <c r="L2814" s="589"/>
      <c r="M2814" s="589"/>
      <c r="O2814" s="589"/>
      <c r="P2814" s="589"/>
      <c r="Q2814" s="589"/>
      <c r="R2814" s="589"/>
    </row>
    <row r="2815" customHeight="1" spans="7:18">
      <c r="G2815" s="589"/>
      <c r="H2815" s="589"/>
      <c r="I2815" s="589"/>
      <c r="J2815" s="589"/>
      <c r="K2815" s="589"/>
      <c r="L2815" s="589"/>
      <c r="M2815" s="589"/>
      <c r="O2815" s="589"/>
      <c r="P2815" s="589"/>
      <c r="Q2815" s="589"/>
      <c r="R2815" s="589"/>
    </row>
    <row r="2816" customHeight="1" spans="7:18">
      <c r="G2816" s="589"/>
      <c r="H2816" s="589"/>
      <c r="I2816" s="589"/>
      <c r="J2816" s="589"/>
      <c r="K2816" s="589"/>
      <c r="L2816" s="589"/>
      <c r="M2816" s="589"/>
      <c r="O2816" s="589"/>
      <c r="P2816" s="589"/>
      <c r="Q2816" s="589"/>
      <c r="R2816" s="589"/>
    </row>
    <row r="2817" customHeight="1" spans="7:18">
      <c r="G2817" s="589"/>
      <c r="H2817" s="589"/>
      <c r="I2817" s="589"/>
      <c r="J2817" s="589"/>
      <c r="K2817" s="589"/>
      <c r="L2817" s="589"/>
      <c r="M2817" s="589"/>
      <c r="O2817" s="589"/>
      <c r="P2817" s="589"/>
      <c r="Q2817" s="589"/>
      <c r="R2817" s="589"/>
    </row>
    <row r="2818" customHeight="1" spans="7:18">
      <c r="G2818" s="589"/>
      <c r="H2818" s="589"/>
      <c r="I2818" s="589"/>
      <c r="J2818" s="589"/>
      <c r="K2818" s="589"/>
      <c r="L2818" s="589"/>
      <c r="M2818" s="589"/>
      <c r="O2818" s="589"/>
      <c r="P2818" s="589"/>
      <c r="Q2818" s="589"/>
      <c r="R2818" s="589"/>
    </row>
    <row r="2819" customHeight="1" spans="7:18">
      <c r="G2819" s="589"/>
      <c r="H2819" s="589"/>
      <c r="I2819" s="589"/>
      <c r="J2819" s="589"/>
      <c r="K2819" s="589"/>
      <c r="L2819" s="589"/>
      <c r="M2819" s="589"/>
      <c r="O2819" s="589"/>
      <c r="P2819" s="589"/>
      <c r="Q2819" s="589"/>
      <c r="R2819" s="589"/>
    </row>
    <row r="2820" customHeight="1" spans="7:18">
      <c r="G2820" s="589"/>
      <c r="H2820" s="589"/>
      <c r="I2820" s="589"/>
      <c r="J2820" s="589"/>
      <c r="K2820" s="589"/>
      <c r="L2820" s="589"/>
      <c r="M2820" s="589"/>
      <c r="O2820" s="589"/>
      <c r="P2820" s="589"/>
      <c r="Q2820" s="589"/>
      <c r="R2820" s="589"/>
    </row>
    <row r="2821" customHeight="1" spans="7:18">
      <c r="G2821" s="589"/>
      <c r="H2821" s="589"/>
      <c r="I2821" s="589"/>
      <c r="J2821" s="589"/>
      <c r="K2821" s="589"/>
      <c r="L2821" s="589"/>
      <c r="M2821" s="589"/>
      <c r="O2821" s="589"/>
      <c r="P2821" s="589"/>
      <c r="Q2821" s="589"/>
      <c r="R2821" s="589"/>
    </row>
    <row r="2822" customHeight="1" spans="7:18">
      <c r="G2822" s="589"/>
      <c r="H2822" s="589"/>
      <c r="I2822" s="589"/>
      <c r="J2822" s="589"/>
      <c r="K2822" s="589"/>
      <c r="L2822" s="589"/>
      <c r="M2822" s="589"/>
      <c r="O2822" s="589"/>
      <c r="P2822" s="589"/>
      <c r="Q2822" s="589"/>
      <c r="R2822" s="589"/>
    </row>
    <row r="2823" customHeight="1" spans="7:18">
      <c r="G2823" s="589"/>
      <c r="H2823" s="589"/>
      <c r="I2823" s="589"/>
      <c r="J2823" s="589"/>
      <c r="K2823" s="589"/>
      <c r="L2823" s="589"/>
      <c r="M2823" s="589"/>
      <c r="O2823" s="589"/>
      <c r="P2823" s="589"/>
      <c r="Q2823" s="589"/>
      <c r="R2823" s="589"/>
    </row>
    <row r="2824" customHeight="1" spans="7:18">
      <c r="G2824" s="589"/>
      <c r="H2824" s="589"/>
      <c r="I2824" s="589"/>
      <c r="J2824" s="589"/>
      <c r="K2824" s="589"/>
      <c r="L2824" s="589"/>
      <c r="M2824" s="589"/>
      <c r="O2824" s="589"/>
      <c r="P2824" s="589"/>
      <c r="Q2824" s="589"/>
      <c r="R2824" s="589"/>
    </row>
    <row r="2825" customHeight="1" spans="7:18">
      <c r="G2825" s="589"/>
      <c r="H2825" s="589"/>
      <c r="I2825" s="589"/>
      <c r="J2825" s="589"/>
      <c r="K2825" s="589"/>
      <c r="L2825" s="589"/>
      <c r="M2825" s="589"/>
      <c r="O2825" s="589"/>
      <c r="P2825" s="589"/>
      <c r="Q2825" s="589"/>
      <c r="R2825" s="589"/>
    </row>
    <row r="2826" customHeight="1" spans="7:18">
      <c r="G2826" s="589"/>
      <c r="H2826" s="589"/>
      <c r="I2826" s="589"/>
      <c r="J2826" s="589"/>
      <c r="K2826" s="589"/>
      <c r="L2826" s="589"/>
      <c r="M2826" s="589"/>
      <c r="O2826" s="589"/>
      <c r="P2826" s="589"/>
      <c r="Q2826" s="589"/>
      <c r="R2826" s="589"/>
    </row>
    <row r="2827" customHeight="1" spans="7:18">
      <c r="G2827" s="589"/>
      <c r="H2827" s="589"/>
      <c r="I2827" s="589"/>
      <c r="J2827" s="589"/>
      <c r="K2827" s="589"/>
      <c r="L2827" s="589"/>
      <c r="M2827" s="589"/>
      <c r="O2827" s="589"/>
      <c r="P2827" s="589"/>
      <c r="Q2827" s="589"/>
      <c r="R2827" s="589"/>
    </row>
    <row r="2828" customHeight="1" spans="7:18">
      <c r="G2828" s="589"/>
      <c r="H2828" s="589"/>
      <c r="I2828" s="589"/>
      <c r="J2828" s="589"/>
      <c r="K2828" s="589"/>
      <c r="L2828" s="589"/>
      <c r="M2828" s="589"/>
      <c r="O2828" s="589"/>
      <c r="P2828" s="589"/>
      <c r="Q2828" s="589"/>
      <c r="R2828" s="589"/>
    </row>
    <row r="2829" customHeight="1" spans="7:18">
      <c r="G2829" s="589"/>
      <c r="H2829" s="589"/>
      <c r="I2829" s="589"/>
      <c r="J2829" s="589"/>
      <c r="K2829" s="589"/>
      <c r="L2829" s="589"/>
      <c r="M2829" s="589"/>
      <c r="O2829" s="589"/>
      <c r="P2829" s="589"/>
      <c r="Q2829" s="589"/>
      <c r="R2829" s="589"/>
    </row>
    <row r="2830" customHeight="1" spans="7:18">
      <c r="G2830" s="589"/>
      <c r="H2830" s="589"/>
      <c r="I2830" s="589"/>
      <c r="J2830" s="589"/>
      <c r="K2830" s="589"/>
      <c r="L2830" s="589"/>
      <c r="M2830" s="589"/>
      <c r="O2830" s="589"/>
      <c r="P2830" s="589"/>
      <c r="Q2830" s="589"/>
      <c r="R2830" s="589"/>
    </row>
    <row r="2831" customHeight="1" spans="7:18">
      <c r="G2831" s="589"/>
      <c r="H2831" s="589"/>
      <c r="I2831" s="589"/>
      <c r="J2831" s="589"/>
      <c r="K2831" s="589"/>
      <c r="L2831" s="589"/>
      <c r="M2831" s="589"/>
      <c r="O2831" s="589"/>
      <c r="P2831" s="589"/>
      <c r="Q2831" s="589"/>
      <c r="R2831" s="589"/>
    </row>
    <row r="2832" customHeight="1" spans="7:18">
      <c r="G2832" s="589"/>
      <c r="H2832" s="589"/>
      <c r="I2832" s="589"/>
      <c r="J2832" s="589"/>
      <c r="K2832" s="589"/>
      <c r="L2832" s="589"/>
      <c r="M2832" s="589"/>
      <c r="O2832" s="589"/>
      <c r="P2832" s="589"/>
      <c r="Q2832" s="589"/>
      <c r="R2832" s="589"/>
    </row>
    <row r="2833" customHeight="1" spans="7:18">
      <c r="G2833" s="589"/>
      <c r="H2833" s="589"/>
      <c r="I2833" s="589"/>
      <c r="J2833" s="589"/>
      <c r="K2833" s="589"/>
      <c r="L2833" s="589"/>
      <c r="M2833" s="589"/>
      <c r="O2833" s="589"/>
      <c r="P2833" s="589"/>
      <c r="Q2833" s="589"/>
      <c r="R2833" s="589"/>
    </row>
    <row r="2834" customHeight="1" spans="7:18">
      <c r="G2834" s="589"/>
      <c r="H2834" s="589"/>
      <c r="I2834" s="589"/>
      <c r="J2834" s="589"/>
      <c r="K2834" s="589"/>
      <c r="L2834" s="589"/>
      <c r="M2834" s="589"/>
      <c r="O2834" s="589"/>
      <c r="P2834" s="589"/>
      <c r="Q2834" s="589"/>
      <c r="R2834" s="589"/>
    </row>
    <row r="2835" customHeight="1" spans="7:18">
      <c r="G2835" s="589"/>
      <c r="H2835" s="589"/>
      <c r="I2835" s="589"/>
      <c r="J2835" s="589"/>
      <c r="K2835" s="589"/>
      <c r="L2835" s="589"/>
      <c r="M2835" s="589"/>
      <c r="O2835" s="589"/>
      <c r="P2835" s="589"/>
      <c r="Q2835" s="589"/>
      <c r="R2835" s="589"/>
    </row>
    <row r="2836" customHeight="1" spans="7:18">
      <c r="G2836" s="589"/>
      <c r="H2836" s="589"/>
      <c r="I2836" s="589"/>
      <c r="J2836" s="589"/>
      <c r="K2836" s="589"/>
      <c r="L2836" s="589"/>
      <c r="M2836" s="589"/>
      <c r="O2836" s="589"/>
      <c r="P2836" s="589"/>
      <c r="Q2836" s="589"/>
      <c r="R2836" s="589"/>
    </row>
    <row r="2837" customHeight="1" spans="7:18">
      <c r="G2837" s="589"/>
      <c r="H2837" s="589"/>
      <c r="I2837" s="589"/>
      <c r="J2837" s="589"/>
      <c r="K2837" s="589"/>
      <c r="L2837" s="589"/>
      <c r="M2837" s="589"/>
      <c r="O2837" s="589"/>
      <c r="P2837" s="589"/>
      <c r="Q2837" s="589"/>
      <c r="R2837" s="589"/>
    </row>
    <row r="2838" customHeight="1" spans="7:18">
      <c r="G2838" s="589"/>
      <c r="H2838" s="589"/>
      <c r="I2838" s="589"/>
      <c r="J2838" s="589"/>
      <c r="K2838" s="589"/>
      <c r="L2838" s="589"/>
      <c r="M2838" s="589"/>
      <c r="O2838" s="589"/>
      <c r="P2838" s="589"/>
      <c r="Q2838" s="589"/>
      <c r="R2838" s="589"/>
    </row>
    <row r="2839" customHeight="1" spans="7:18">
      <c r="G2839" s="589"/>
      <c r="H2839" s="589"/>
      <c r="I2839" s="589"/>
      <c r="J2839" s="589"/>
      <c r="K2839" s="589"/>
      <c r="L2839" s="589"/>
      <c r="M2839" s="589"/>
      <c r="O2839" s="589"/>
      <c r="P2839" s="589"/>
      <c r="Q2839" s="589"/>
      <c r="R2839" s="589"/>
    </row>
    <row r="2840" customHeight="1" spans="7:18">
      <c r="G2840" s="589"/>
      <c r="H2840" s="589"/>
      <c r="I2840" s="589"/>
      <c r="J2840" s="589"/>
      <c r="K2840" s="589"/>
      <c r="L2840" s="589"/>
      <c r="M2840" s="589"/>
      <c r="O2840" s="589"/>
      <c r="P2840" s="589"/>
      <c r="Q2840" s="589"/>
      <c r="R2840" s="589"/>
    </row>
    <row r="2841" customHeight="1" spans="7:18">
      <c r="G2841" s="589"/>
      <c r="H2841" s="589"/>
      <c r="I2841" s="589"/>
      <c r="J2841" s="589"/>
      <c r="K2841" s="589"/>
      <c r="L2841" s="589"/>
      <c r="M2841" s="589"/>
      <c r="O2841" s="589"/>
      <c r="P2841" s="589"/>
      <c r="Q2841" s="589"/>
      <c r="R2841" s="589"/>
    </row>
    <row r="2842" customHeight="1" spans="7:18">
      <c r="G2842" s="589"/>
      <c r="H2842" s="589"/>
      <c r="I2842" s="589"/>
      <c r="J2842" s="589"/>
      <c r="K2842" s="589"/>
      <c r="L2842" s="589"/>
      <c r="M2842" s="589"/>
      <c r="O2842" s="589"/>
      <c r="P2842" s="589"/>
      <c r="Q2842" s="589"/>
      <c r="R2842" s="589"/>
    </row>
    <row r="2843" customHeight="1" spans="7:18">
      <c r="G2843" s="589"/>
      <c r="H2843" s="589"/>
      <c r="I2843" s="589"/>
      <c r="J2843" s="589"/>
      <c r="K2843" s="589"/>
      <c r="L2843" s="589"/>
      <c r="M2843" s="589"/>
      <c r="O2843" s="589"/>
      <c r="P2843" s="589"/>
      <c r="Q2843" s="589"/>
      <c r="R2843" s="589"/>
    </row>
    <row r="2844" customHeight="1" spans="7:18">
      <c r="G2844" s="589"/>
      <c r="H2844" s="589"/>
      <c r="I2844" s="589"/>
      <c r="J2844" s="589"/>
      <c r="K2844" s="589"/>
      <c r="L2844" s="589"/>
      <c r="M2844" s="589"/>
      <c r="O2844" s="589"/>
      <c r="P2844" s="589"/>
      <c r="Q2844" s="589"/>
      <c r="R2844" s="589"/>
    </row>
    <row r="2845" customHeight="1" spans="7:18">
      <c r="G2845" s="589"/>
      <c r="H2845" s="589"/>
      <c r="I2845" s="589"/>
      <c r="J2845" s="589"/>
      <c r="K2845" s="589"/>
      <c r="L2845" s="589"/>
      <c r="M2845" s="589"/>
      <c r="O2845" s="589"/>
      <c r="P2845" s="589"/>
      <c r="Q2845" s="589"/>
      <c r="R2845" s="589"/>
    </row>
    <row r="2846" customHeight="1" spans="7:18">
      <c r="G2846" s="589"/>
      <c r="H2846" s="589"/>
      <c r="I2846" s="589"/>
      <c r="J2846" s="589"/>
      <c r="K2846" s="589"/>
      <c r="L2846" s="589"/>
      <c r="M2846" s="589"/>
      <c r="O2846" s="589"/>
      <c r="P2846" s="589"/>
      <c r="Q2846" s="589"/>
      <c r="R2846" s="589"/>
    </row>
    <row r="2847" customHeight="1" spans="7:18">
      <c r="G2847" s="589"/>
      <c r="H2847" s="589"/>
      <c r="I2847" s="589"/>
      <c r="J2847" s="589"/>
      <c r="K2847" s="589"/>
      <c r="L2847" s="589"/>
      <c r="M2847" s="589"/>
      <c r="O2847" s="589"/>
      <c r="P2847" s="589"/>
      <c r="Q2847" s="589"/>
      <c r="R2847" s="589"/>
    </row>
    <row r="2848" customHeight="1" spans="7:18">
      <c r="G2848" s="589"/>
      <c r="H2848" s="589"/>
      <c r="I2848" s="589"/>
      <c r="J2848" s="589"/>
      <c r="K2848" s="589"/>
      <c r="L2848" s="589"/>
      <c r="M2848" s="589"/>
      <c r="O2848" s="589"/>
      <c r="P2848" s="589"/>
      <c r="Q2848" s="589"/>
      <c r="R2848" s="589"/>
    </row>
    <row r="2849" customHeight="1" spans="7:18">
      <c r="G2849" s="589"/>
      <c r="H2849" s="589"/>
      <c r="I2849" s="589"/>
      <c r="J2849" s="589"/>
      <c r="K2849" s="589"/>
      <c r="L2849" s="589"/>
      <c r="M2849" s="589"/>
      <c r="O2849" s="589"/>
      <c r="P2849" s="589"/>
      <c r="Q2849" s="589"/>
      <c r="R2849" s="589"/>
    </row>
    <row r="2850" customHeight="1" spans="7:18">
      <c r="G2850" s="589"/>
      <c r="H2850" s="589"/>
      <c r="I2850" s="589"/>
      <c r="J2850" s="589"/>
      <c r="K2850" s="589"/>
      <c r="L2850" s="589"/>
      <c r="M2850" s="589"/>
      <c r="O2850" s="589"/>
      <c r="P2850" s="589"/>
      <c r="Q2850" s="589"/>
      <c r="R2850" s="589"/>
    </row>
    <row r="2851" customHeight="1" spans="7:18">
      <c r="G2851" s="589"/>
      <c r="H2851" s="589"/>
      <c r="I2851" s="589"/>
      <c r="J2851" s="589"/>
      <c r="K2851" s="589"/>
      <c r="L2851" s="589"/>
      <c r="M2851" s="589"/>
      <c r="O2851" s="589"/>
      <c r="P2851" s="589"/>
      <c r="Q2851" s="589"/>
      <c r="R2851" s="589"/>
    </row>
    <row r="2852" customHeight="1" spans="7:18">
      <c r="G2852" s="589"/>
      <c r="H2852" s="589"/>
      <c r="I2852" s="589"/>
      <c r="J2852" s="589"/>
      <c r="K2852" s="589"/>
      <c r="L2852" s="589"/>
      <c r="M2852" s="589"/>
      <c r="O2852" s="589"/>
      <c r="P2852" s="589"/>
      <c r="Q2852" s="589"/>
      <c r="R2852" s="589"/>
    </row>
    <row r="2853" customHeight="1" spans="7:18">
      <c r="G2853" s="589"/>
      <c r="H2853" s="589"/>
      <c r="I2853" s="589"/>
      <c r="J2853" s="589"/>
      <c r="K2853" s="589"/>
      <c r="L2853" s="589"/>
      <c r="M2853" s="589"/>
      <c r="O2853" s="589"/>
      <c r="P2853" s="589"/>
      <c r="Q2853" s="589"/>
      <c r="R2853" s="589"/>
    </row>
    <row r="2854" customHeight="1" spans="7:18">
      <c r="G2854" s="589"/>
      <c r="H2854" s="589"/>
      <c r="I2854" s="589"/>
      <c r="J2854" s="589"/>
      <c r="K2854" s="589"/>
      <c r="L2854" s="589"/>
      <c r="M2854" s="589"/>
      <c r="O2854" s="589"/>
      <c r="P2854" s="589"/>
      <c r="Q2854" s="589"/>
      <c r="R2854" s="589"/>
    </row>
    <row r="2855" customHeight="1" spans="7:18">
      <c r="G2855" s="589"/>
      <c r="H2855" s="589"/>
      <c r="I2855" s="589"/>
      <c r="J2855" s="589"/>
      <c r="K2855" s="589"/>
      <c r="L2855" s="589"/>
      <c r="M2855" s="589"/>
      <c r="O2855" s="589"/>
      <c r="P2855" s="589"/>
      <c r="Q2855" s="589"/>
      <c r="R2855" s="589"/>
    </row>
    <row r="2856" customHeight="1" spans="7:18">
      <c r="G2856" s="589"/>
      <c r="H2856" s="589"/>
      <c r="I2856" s="589"/>
      <c r="J2856" s="589"/>
      <c r="K2856" s="589"/>
      <c r="L2856" s="589"/>
      <c r="M2856" s="589"/>
      <c r="O2856" s="589"/>
      <c r="P2856" s="589"/>
      <c r="Q2856" s="589"/>
      <c r="R2856" s="589"/>
    </row>
    <row r="2857" customHeight="1" spans="7:18">
      <c r="G2857" s="589"/>
      <c r="H2857" s="589"/>
      <c r="I2857" s="589"/>
      <c r="J2857" s="589"/>
      <c r="K2857" s="589"/>
      <c r="L2857" s="589"/>
      <c r="M2857" s="589"/>
      <c r="O2857" s="589"/>
      <c r="P2857" s="589"/>
      <c r="Q2857" s="589"/>
      <c r="R2857" s="589"/>
    </row>
    <row r="2858" customHeight="1" spans="7:18">
      <c r="G2858" s="589"/>
      <c r="H2858" s="589"/>
      <c r="I2858" s="589"/>
      <c r="J2858" s="589"/>
      <c r="K2858" s="589"/>
      <c r="L2858" s="589"/>
      <c r="M2858" s="589"/>
      <c r="O2858" s="589"/>
      <c r="P2858" s="589"/>
      <c r="Q2858" s="589"/>
      <c r="R2858" s="589"/>
    </row>
    <row r="2859" customHeight="1" spans="7:18">
      <c r="G2859" s="589"/>
      <c r="H2859" s="589"/>
      <c r="I2859" s="589"/>
      <c r="J2859" s="589"/>
      <c r="K2859" s="589"/>
      <c r="L2859" s="589"/>
      <c r="M2859" s="589"/>
      <c r="O2859" s="589"/>
      <c r="P2859" s="589"/>
      <c r="Q2859" s="589"/>
      <c r="R2859" s="589"/>
    </row>
    <row r="2860" customHeight="1" spans="7:18">
      <c r="G2860" s="589"/>
      <c r="H2860" s="589"/>
      <c r="I2860" s="589"/>
      <c r="J2860" s="589"/>
      <c r="K2860" s="589"/>
      <c r="L2860" s="589"/>
      <c r="M2860" s="589"/>
      <c r="O2860" s="589"/>
      <c r="P2860" s="589"/>
      <c r="Q2860" s="589"/>
      <c r="R2860" s="589"/>
    </row>
    <row r="2861" customHeight="1" spans="7:18">
      <c r="G2861" s="589"/>
      <c r="H2861" s="589"/>
      <c r="I2861" s="589"/>
      <c r="J2861" s="589"/>
      <c r="K2861" s="589"/>
      <c r="L2861" s="589"/>
      <c r="M2861" s="589"/>
      <c r="O2861" s="589"/>
      <c r="P2861" s="589"/>
      <c r="Q2861" s="589"/>
      <c r="R2861" s="589"/>
    </row>
    <row r="2862" customHeight="1" spans="7:18">
      <c r="G2862" s="589"/>
      <c r="H2862" s="589"/>
      <c r="I2862" s="589"/>
      <c r="J2862" s="589"/>
      <c r="K2862" s="589"/>
      <c r="L2862" s="589"/>
      <c r="M2862" s="589"/>
      <c r="O2862" s="589"/>
      <c r="P2862" s="589"/>
      <c r="Q2862" s="589"/>
      <c r="R2862" s="589"/>
    </row>
    <row r="2863" customHeight="1" spans="7:18">
      <c r="G2863" s="589"/>
      <c r="H2863" s="589"/>
      <c r="I2863" s="589"/>
      <c r="J2863" s="589"/>
      <c r="K2863" s="589"/>
      <c r="L2863" s="589"/>
      <c r="M2863" s="589"/>
      <c r="O2863" s="589"/>
      <c r="P2863" s="589"/>
      <c r="Q2863" s="589"/>
      <c r="R2863" s="589"/>
    </row>
    <row r="2864" customHeight="1" spans="7:18">
      <c r="G2864" s="589"/>
      <c r="H2864" s="589"/>
      <c r="I2864" s="589"/>
      <c r="J2864" s="589"/>
      <c r="K2864" s="589"/>
      <c r="L2864" s="589"/>
      <c r="M2864" s="589"/>
      <c r="O2864" s="589"/>
      <c r="P2864" s="589"/>
      <c r="Q2864" s="589"/>
      <c r="R2864" s="589"/>
    </row>
    <row r="2865" customHeight="1" spans="7:18">
      <c r="G2865" s="589"/>
      <c r="H2865" s="589"/>
      <c r="I2865" s="589"/>
      <c r="J2865" s="589"/>
      <c r="K2865" s="589"/>
      <c r="L2865" s="589"/>
      <c r="M2865" s="589"/>
      <c r="O2865" s="589"/>
      <c r="P2865" s="589"/>
      <c r="Q2865" s="589"/>
      <c r="R2865" s="589"/>
    </row>
    <row r="2866" customHeight="1" spans="7:18">
      <c r="G2866" s="589"/>
      <c r="H2866" s="589"/>
      <c r="I2866" s="589"/>
      <c r="J2866" s="589"/>
      <c r="K2866" s="589"/>
      <c r="L2866" s="589"/>
      <c r="M2866" s="589"/>
      <c r="O2866" s="589"/>
      <c r="P2866" s="589"/>
      <c r="Q2866" s="589"/>
      <c r="R2866" s="589"/>
    </row>
    <row r="2867" customHeight="1" spans="7:18">
      <c r="G2867" s="589"/>
      <c r="H2867" s="589"/>
      <c r="I2867" s="589"/>
      <c r="J2867" s="589"/>
      <c r="K2867" s="589"/>
      <c r="L2867" s="589"/>
      <c r="M2867" s="589"/>
      <c r="O2867" s="589"/>
      <c r="P2867" s="589"/>
      <c r="Q2867" s="589"/>
      <c r="R2867" s="589"/>
    </row>
    <row r="2868" customHeight="1" spans="7:18">
      <c r="G2868" s="589"/>
      <c r="H2868" s="589"/>
      <c r="I2868" s="589"/>
      <c r="J2868" s="589"/>
      <c r="K2868" s="589"/>
      <c r="L2868" s="589"/>
      <c r="M2868" s="589"/>
      <c r="O2868" s="589"/>
      <c r="P2868" s="589"/>
      <c r="Q2868" s="589"/>
      <c r="R2868" s="589"/>
    </row>
    <row r="2869" customHeight="1" spans="7:18">
      <c r="G2869" s="589"/>
      <c r="H2869" s="589"/>
      <c r="I2869" s="589"/>
      <c r="J2869" s="589"/>
      <c r="K2869" s="589"/>
      <c r="L2869" s="589"/>
      <c r="M2869" s="589"/>
      <c r="O2869" s="589"/>
      <c r="P2869" s="589"/>
      <c r="Q2869" s="589"/>
      <c r="R2869" s="589"/>
    </row>
    <row r="2870" customHeight="1" spans="7:18">
      <c r="G2870" s="589"/>
      <c r="H2870" s="589"/>
      <c r="I2870" s="589"/>
      <c r="J2870" s="589"/>
      <c r="K2870" s="589"/>
      <c r="L2870" s="589"/>
      <c r="M2870" s="589"/>
      <c r="O2870" s="589"/>
      <c r="P2870" s="589"/>
      <c r="Q2870" s="589"/>
      <c r="R2870" s="589"/>
    </row>
    <row r="2871" customHeight="1" spans="7:18">
      <c r="G2871" s="589"/>
      <c r="H2871" s="589"/>
      <c r="I2871" s="589"/>
      <c r="J2871" s="589"/>
      <c r="K2871" s="589"/>
      <c r="L2871" s="589"/>
      <c r="M2871" s="589"/>
      <c r="O2871" s="589"/>
      <c r="P2871" s="589"/>
      <c r="Q2871" s="589"/>
      <c r="R2871" s="589"/>
    </row>
    <row r="2872" customHeight="1" spans="7:18">
      <c r="G2872" s="589"/>
      <c r="H2872" s="589"/>
      <c r="I2872" s="589"/>
      <c r="J2872" s="589"/>
      <c r="K2872" s="589"/>
      <c r="L2872" s="589"/>
      <c r="M2872" s="589"/>
      <c r="O2872" s="589"/>
      <c r="P2872" s="589"/>
      <c r="Q2872" s="589"/>
      <c r="R2872" s="589"/>
    </row>
    <row r="2873" customHeight="1" spans="7:18">
      <c r="G2873" s="589"/>
      <c r="H2873" s="589"/>
      <c r="I2873" s="589"/>
      <c r="J2873" s="589"/>
      <c r="K2873" s="589"/>
      <c r="L2873" s="589"/>
      <c r="M2873" s="589"/>
      <c r="O2873" s="589"/>
      <c r="P2873" s="589"/>
      <c r="Q2873" s="589"/>
      <c r="R2873" s="589"/>
    </row>
    <row r="2874" customHeight="1" spans="7:18">
      <c r="G2874" s="589"/>
      <c r="H2874" s="589"/>
      <c r="I2874" s="589"/>
      <c r="J2874" s="589"/>
      <c r="K2874" s="589"/>
      <c r="L2874" s="589"/>
      <c r="M2874" s="589"/>
      <c r="O2874" s="589"/>
      <c r="P2874" s="589"/>
      <c r="Q2874" s="589"/>
      <c r="R2874" s="589"/>
    </row>
    <row r="2875" customHeight="1" spans="7:18">
      <c r="G2875" s="589"/>
      <c r="H2875" s="589"/>
      <c r="I2875" s="589"/>
      <c r="J2875" s="589"/>
      <c r="K2875" s="589"/>
      <c r="L2875" s="589"/>
      <c r="M2875" s="589"/>
      <c r="O2875" s="589"/>
      <c r="P2875" s="589"/>
      <c r="Q2875" s="589"/>
      <c r="R2875" s="589"/>
    </row>
    <row r="2876" customHeight="1" spans="7:18">
      <c r="G2876" s="589"/>
      <c r="H2876" s="589"/>
      <c r="I2876" s="589"/>
      <c r="J2876" s="589"/>
      <c r="K2876" s="589"/>
      <c r="L2876" s="589"/>
      <c r="M2876" s="589"/>
      <c r="O2876" s="589"/>
      <c r="P2876" s="589"/>
      <c r="Q2876" s="589"/>
      <c r="R2876" s="589"/>
    </row>
    <row r="2877" customHeight="1" spans="7:18">
      <c r="G2877" s="589"/>
      <c r="H2877" s="589"/>
      <c r="I2877" s="589"/>
      <c r="J2877" s="589"/>
      <c r="K2877" s="589"/>
      <c r="L2877" s="589"/>
      <c r="M2877" s="589"/>
      <c r="O2877" s="589"/>
      <c r="P2877" s="589"/>
      <c r="Q2877" s="589"/>
      <c r="R2877" s="589"/>
    </row>
    <row r="2878" customHeight="1" spans="7:18">
      <c r="G2878" s="589"/>
      <c r="H2878" s="589"/>
      <c r="I2878" s="589"/>
      <c r="J2878" s="589"/>
      <c r="K2878" s="589"/>
      <c r="L2878" s="589"/>
      <c r="M2878" s="589"/>
      <c r="O2878" s="589"/>
      <c r="P2878" s="589"/>
      <c r="Q2878" s="589"/>
      <c r="R2878" s="589"/>
    </row>
    <row r="2879" customHeight="1" spans="7:18">
      <c r="G2879" s="589"/>
      <c r="H2879" s="589"/>
      <c r="I2879" s="589"/>
      <c r="J2879" s="589"/>
      <c r="K2879" s="589"/>
      <c r="L2879" s="589"/>
      <c r="M2879" s="589"/>
      <c r="O2879" s="589"/>
      <c r="P2879" s="589"/>
      <c r="Q2879" s="589"/>
      <c r="R2879" s="589"/>
    </row>
    <row r="2880" customHeight="1" spans="7:18">
      <c r="G2880" s="589"/>
      <c r="H2880" s="589"/>
      <c r="I2880" s="589"/>
      <c r="J2880" s="589"/>
      <c r="K2880" s="589"/>
      <c r="L2880" s="589"/>
      <c r="M2880" s="589"/>
      <c r="O2880" s="589"/>
      <c r="P2880" s="589"/>
      <c r="Q2880" s="589"/>
      <c r="R2880" s="589"/>
    </row>
    <row r="2881" customHeight="1" spans="7:18">
      <c r="G2881" s="589"/>
      <c r="H2881" s="589"/>
      <c r="I2881" s="589"/>
      <c r="J2881" s="589"/>
      <c r="K2881" s="589"/>
      <c r="L2881" s="589"/>
      <c r="M2881" s="589"/>
      <c r="O2881" s="589"/>
      <c r="P2881" s="589"/>
      <c r="Q2881" s="589"/>
      <c r="R2881" s="589"/>
    </row>
    <row r="2882" customHeight="1" spans="7:18">
      <c r="G2882" s="589"/>
      <c r="H2882" s="589"/>
      <c r="I2882" s="589"/>
      <c r="J2882" s="589"/>
      <c r="K2882" s="589"/>
      <c r="L2882" s="589"/>
      <c r="M2882" s="589"/>
      <c r="O2882" s="589"/>
      <c r="P2882" s="589"/>
      <c r="Q2882" s="589"/>
      <c r="R2882" s="589"/>
    </row>
    <row r="2883" customHeight="1" spans="7:18">
      <c r="G2883" s="589"/>
      <c r="H2883" s="589"/>
      <c r="I2883" s="589"/>
      <c r="J2883" s="589"/>
      <c r="K2883" s="589"/>
      <c r="L2883" s="589"/>
      <c r="M2883" s="589"/>
      <c r="O2883" s="589"/>
      <c r="P2883" s="589"/>
      <c r="Q2883" s="589"/>
      <c r="R2883" s="589"/>
    </row>
    <row r="2884" customHeight="1" spans="7:18">
      <c r="G2884" s="589"/>
      <c r="H2884" s="589"/>
      <c r="I2884" s="589"/>
      <c r="J2884" s="589"/>
      <c r="K2884" s="589"/>
      <c r="L2884" s="589"/>
      <c r="M2884" s="589"/>
      <c r="O2884" s="589"/>
      <c r="P2884" s="589"/>
      <c r="Q2884" s="589"/>
      <c r="R2884" s="589"/>
    </row>
    <row r="2885" customHeight="1" spans="7:18">
      <c r="G2885" s="589"/>
      <c r="H2885" s="589"/>
      <c r="I2885" s="589"/>
      <c r="J2885" s="589"/>
      <c r="K2885" s="589"/>
      <c r="L2885" s="589"/>
      <c r="M2885" s="589"/>
      <c r="O2885" s="589"/>
      <c r="P2885" s="589"/>
      <c r="Q2885" s="589"/>
      <c r="R2885" s="589"/>
    </row>
    <row r="2886" customHeight="1" spans="7:18">
      <c r="G2886" s="589"/>
      <c r="H2886" s="589"/>
      <c r="I2886" s="589"/>
      <c r="J2886" s="589"/>
      <c r="K2886" s="589"/>
      <c r="L2886" s="589"/>
      <c r="M2886" s="589"/>
      <c r="O2886" s="589"/>
      <c r="P2886" s="589"/>
      <c r="Q2886" s="589"/>
      <c r="R2886" s="589"/>
    </row>
    <row r="2887" customHeight="1" spans="7:18">
      <c r="G2887" s="589"/>
      <c r="H2887" s="589"/>
      <c r="I2887" s="589"/>
      <c r="J2887" s="589"/>
      <c r="K2887" s="589"/>
      <c r="L2887" s="589"/>
      <c r="M2887" s="589"/>
      <c r="O2887" s="589"/>
      <c r="P2887" s="589"/>
      <c r="Q2887" s="589"/>
      <c r="R2887" s="589"/>
    </row>
    <row r="2888" customHeight="1" spans="7:18">
      <c r="G2888" s="589"/>
      <c r="H2888" s="589"/>
      <c r="I2888" s="589"/>
      <c r="J2888" s="589"/>
      <c r="K2888" s="589"/>
      <c r="L2888" s="589"/>
      <c r="M2888" s="589"/>
      <c r="O2888" s="589"/>
      <c r="P2888" s="589"/>
      <c r="Q2888" s="589"/>
      <c r="R2888" s="589"/>
    </row>
    <row r="2889" customHeight="1" spans="7:18">
      <c r="G2889" s="589"/>
      <c r="H2889" s="589"/>
      <c r="I2889" s="589"/>
      <c r="J2889" s="589"/>
      <c r="K2889" s="589"/>
      <c r="L2889" s="589"/>
      <c r="M2889" s="589"/>
      <c r="O2889" s="589"/>
      <c r="P2889" s="589"/>
      <c r="Q2889" s="589"/>
      <c r="R2889" s="589"/>
    </row>
    <row r="2890" customHeight="1" spans="7:18">
      <c r="G2890" s="589"/>
      <c r="H2890" s="589"/>
      <c r="I2890" s="589"/>
      <c r="J2890" s="589"/>
      <c r="K2890" s="589"/>
      <c r="L2890" s="589"/>
      <c r="M2890" s="589"/>
      <c r="O2890" s="589"/>
      <c r="P2890" s="589"/>
      <c r="Q2890" s="589"/>
      <c r="R2890" s="589"/>
    </row>
    <row r="2891" customHeight="1" spans="7:18">
      <c r="G2891" s="589"/>
      <c r="H2891" s="589"/>
      <c r="I2891" s="589"/>
      <c r="J2891" s="589"/>
      <c r="K2891" s="589"/>
      <c r="L2891" s="589"/>
      <c r="M2891" s="589"/>
      <c r="O2891" s="589"/>
      <c r="P2891" s="589"/>
      <c r="Q2891" s="589"/>
      <c r="R2891" s="589"/>
    </row>
    <row r="2892" customHeight="1" spans="7:18">
      <c r="G2892" s="589"/>
      <c r="H2892" s="589"/>
      <c r="I2892" s="589"/>
      <c r="J2892" s="589"/>
      <c r="K2892" s="589"/>
      <c r="L2892" s="589"/>
      <c r="M2892" s="589"/>
      <c r="O2892" s="589"/>
      <c r="P2892" s="589"/>
      <c r="Q2892" s="589"/>
      <c r="R2892" s="589"/>
    </row>
    <row r="2893" customHeight="1" spans="7:18">
      <c r="G2893" s="589"/>
      <c r="H2893" s="589"/>
      <c r="I2893" s="589"/>
      <c r="J2893" s="589"/>
      <c r="K2893" s="589"/>
      <c r="L2893" s="589"/>
      <c r="M2893" s="589"/>
      <c r="O2893" s="589"/>
      <c r="P2893" s="589"/>
      <c r="Q2893" s="589"/>
      <c r="R2893" s="589"/>
    </row>
    <row r="2894" customHeight="1" spans="7:18">
      <c r="G2894" s="589"/>
      <c r="H2894" s="589"/>
      <c r="I2894" s="589"/>
      <c r="J2894" s="589"/>
      <c r="K2894" s="589"/>
      <c r="L2894" s="589"/>
      <c r="M2894" s="589"/>
      <c r="O2894" s="589"/>
      <c r="P2894" s="589"/>
      <c r="Q2894" s="589"/>
      <c r="R2894" s="589"/>
    </row>
    <row r="2895" customHeight="1" spans="7:18">
      <c r="G2895" s="589"/>
      <c r="H2895" s="589"/>
      <c r="I2895" s="589"/>
      <c r="J2895" s="589"/>
      <c r="K2895" s="589"/>
      <c r="L2895" s="589"/>
      <c r="M2895" s="589"/>
      <c r="O2895" s="589"/>
      <c r="P2895" s="589"/>
      <c r="Q2895" s="589"/>
      <c r="R2895" s="589"/>
    </row>
    <row r="2896" customHeight="1" spans="7:18">
      <c r="G2896" s="589"/>
      <c r="H2896" s="589"/>
      <c r="I2896" s="589"/>
      <c r="J2896" s="589"/>
      <c r="K2896" s="589"/>
      <c r="L2896" s="589"/>
      <c r="M2896" s="589"/>
      <c r="O2896" s="589"/>
      <c r="P2896" s="589"/>
      <c r="Q2896" s="589"/>
      <c r="R2896" s="589"/>
    </row>
    <row r="2897" customHeight="1" spans="7:18">
      <c r="G2897" s="589"/>
      <c r="H2897" s="589"/>
      <c r="I2897" s="589"/>
      <c r="J2897" s="589"/>
      <c r="K2897" s="589"/>
      <c r="L2897" s="589"/>
      <c r="M2897" s="589"/>
      <c r="O2897" s="589"/>
      <c r="P2897" s="589"/>
      <c r="Q2897" s="589"/>
      <c r="R2897" s="589"/>
    </row>
    <row r="2898" customHeight="1" spans="7:18">
      <c r="G2898" s="589"/>
      <c r="H2898" s="589"/>
      <c r="I2898" s="589"/>
      <c r="J2898" s="589"/>
      <c r="K2898" s="589"/>
      <c r="L2898" s="589"/>
      <c r="M2898" s="589"/>
      <c r="O2898" s="589"/>
      <c r="P2898" s="589"/>
      <c r="Q2898" s="589"/>
      <c r="R2898" s="589"/>
    </row>
    <row r="2899" customHeight="1" spans="7:18">
      <c r="G2899" s="589"/>
      <c r="H2899" s="589"/>
      <c r="I2899" s="589"/>
      <c r="J2899" s="589"/>
      <c r="K2899" s="589"/>
      <c r="L2899" s="589"/>
      <c r="M2899" s="589"/>
      <c r="O2899" s="589"/>
      <c r="P2899" s="589"/>
      <c r="Q2899" s="589"/>
      <c r="R2899" s="589"/>
    </row>
    <row r="2900" customHeight="1" spans="7:18">
      <c r="G2900" s="589"/>
      <c r="H2900" s="589"/>
      <c r="I2900" s="589"/>
      <c r="J2900" s="589"/>
      <c r="K2900" s="589"/>
      <c r="L2900" s="589"/>
      <c r="M2900" s="589"/>
      <c r="O2900" s="589"/>
      <c r="P2900" s="589"/>
      <c r="Q2900" s="589"/>
      <c r="R2900" s="589"/>
    </row>
    <row r="2901" customHeight="1" spans="7:18">
      <c r="G2901" s="589"/>
      <c r="H2901" s="589"/>
      <c r="I2901" s="589"/>
      <c r="J2901" s="589"/>
      <c r="K2901" s="589"/>
      <c r="L2901" s="589"/>
      <c r="M2901" s="589"/>
      <c r="O2901" s="589"/>
      <c r="P2901" s="589"/>
      <c r="Q2901" s="589"/>
      <c r="R2901" s="589"/>
    </row>
    <row r="2902" customHeight="1" spans="7:18">
      <c r="G2902" s="589"/>
      <c r="H2902" s="589"/>
      <c r="I2902" s="589"/>
      <c r="J2902" s="589"/>
      <c r="K2902" s="589"/>
      <c r="L2902" s="589"/>
      <c r="M2902" s="589"/>
      <c r="O2902" s="589"/>
      <c r="P2902" s="589"/>
      <c r="Q2902" s="589"/>
      <c r="R2902" s="589"/>
    </row>
    <row r="2903" customHeight="1" spans="7:18">
      <c r="G2903" s="589"/>
      <c r="H2903" s="589"/>
      <c r="I2903" s="589"/>
      <c r="J2903" s="589"/>
      <c r="K2903" s="589"/>
      <c r="L2903" s="589"/>
      <c r="M2903" s="589"/>
      <c r="O2903" s="589"/>
      <c r="P2903" s="589"/>
      <c r="Q2903" s="589"/>
      <c r="R2903" s="589"/>
    </row>
    <row r="2904" customHeight="1" spans="7:18">
      <c r="G2904" s="589"/>
      <c r="H2904" s="589"/>
      <c r="I2904" s="589"/>
      <c r="J2904" s="589"/>
      <c r="K2904" s="589"/>
      <c r="L2904" s="589"/>
      <c r="M2904" s="589"/>
      <c r="O2904" s="589"/>
      <c r="P2904" s="589"/>
      <c r="Q2904" s="589"/>
      <c r="R2904" s="589"/>
    </row>
    <row r="2905" customHeight="1" spans="7:18">
      <c r="G2905" s="589"/>
      <c r="H2905" s="589"/>
      <c r="I2905" s="589"/>
      <c r="J2905" s="589"/>
      <c r="K2905" s="589"/>
      <c r="L2905" s="589"/>
      <c r="M2905" s="589"/>
      <c r="O2905" s="589"/>
      <c r="P2905" s="589"/>
      <c r="Q2905" s="589"/>
      <c r="R2905" s="589"/>
    </row>
    <row r="2906" customHeight="1" spans="7:18">
      <c r="G2906" s="589"/>
      <c r="H2906" s="589"/>
      <c r="I2906" s="589"/>
      <c r="J2906" s="589"/>
      <c r="K2906" s="589"/>
      <c r="L2906" s="589"/>
      <c r="M2906" s="589"/>
      <c r="O2906" s="589"/>
      <c r="P2906" s="589"/>
      <c r="Q2906" s="589"/>
      <c r="R2906" s="589"/>
    </row>
    <row r="2907" customHeight="1" spans="7:18">
      <c r="G2907" s="589"/>
      <c r="H2907" s="589"/>
      <c r="I2907" s="589"/>
      <c r="J2907" s="589"/>
      <c r="K2907" s="589"/>
      <c r="L2907" s="589"/>
      <c r="M2907" s="589"/>
      <c r="O2907" s="589"/>
      <c r="P2907" s="589"/>
      <c r="Q2907" s="589"/>
      <c r="R2907" s="589"/>
    </row>
    <row r="2908" customHeight="1" spans="7:18">
      <c r="G2908" s="589"/>
      <c r="H2908" s="589"/>
      <c r="I2908" s="589"/>
      <c r="J2908" s="589"/>
      <c r="K2908" s="589"/>
      <c r="L2908" s="589"/>
      <c r="M2908" s="589"/>
      <c r="O2908" s="589"/>
      <c r="P2908" s="589"/>
      <c r="Q2908" s="589"/>
      <c r="R2908" s="589"/>
    </row>
    <row r="2909" customHeight="1" spans="7:18">
      <c r="G2909" s="589"/>
      <c r="H2909" s="589"/>
      <c r="I2909" s="589"/>
      <c r="J2909" s="589"/>
      <c r="K2909" s="589"/>
      <c r="L2909" s="589"/>
      <c r="M2909" s="589"/>
      <c r="O2909" s="589"/>
      <c r="P2909" s="589"/>
      <c r="Q2909" s="589"/>
      <c r="R2909" s="589"/>
    </row>
    <row r="2910" customHeight="1" spans="7:18">
      <c r="G2910" s="589"/>
      <c r="H2910" s="589"/>
      <c r="I2910" s="589"/>
      <c r="J2910" s="589"/>
      <c r="K2910" s="589"/>
      <c r="L2910" s="589"/>
      <c r="M2910" s="589"/>
      <c r="O2910" s="589"/>
      <c r="P2910" s="589"/>
      <c r="Q2910" s="589"/>
      <c r="R2910" s="589"/>
    </row>
    <row r="2911" customHeight="1" spans="7:18">
      <c r="G2911" s="589"/>
      <c r="H2911" s="589"/>
      <c r="I2911" s="589"/>
      <c r="J2911" s="589"/>
      <c r="K2911" s="589"/>
      <c r="L2911" s="589"/>
      <c r="M2911" s="589"/>
      <c r="O2911" s="589"/>
      <c r="P2911" s="589"/>
      <c r="Q2911" s="589"/>
      <c r="R2911" s="589"/>
    </row>
    <row r="2912" customHeight="1" spans="7:18">
      <c r="G2912" s="589"/>
      <c r="H2912" s="589"/>
      <c r="I2912" s="589"/>
      <c r="J2912" s="589"/>
      <c r="K2912" s="589"/>
      <c r="L2912" s="589"/>
      <c r="M2912" s="589"/>
      <c r="O2912" s="589"/>
      <c r="P2912" s="589"/>
      <c r="Q2912" s="589"/>
      <c r="R2912" s="589"/>
    </row>
    <row r="2913" customHeight="1" spans="7:18">
      <c r="G2913" s="589"/>
      <c r="H2913" s="589"/>
      <c r="I2913" s="589"/>
      <c r="J2913" s="589"/>
      <c r="K2913" s="589"/>
      <c r="L2913" s="589"/>
      <c r="M2913" s="589"/>
      <c r="O2913" s="589"/>
      <c r="P2913" s="589"/>
      <c r="Q2913" s="589"/>
      <c r="R2913" s="589"/>
    </row>
    <row r="2914" customHeight="1" spans="7:18">
      <c r="G2914" s="589"/>
      <c r="H2914" s="589"/>
      <c r="I2914" s="589"/>
      <c r="J2914" s="589"/>
      <c r="K2914" s="589"/>
      <c r="L2914" s="589"/>
      <c r="M2914" s="589"/>
      <c r="O2914" s="589"/>
      <c r="P2914" s="589"/>
      <c r="Q2914" s="589"/>
      <c r="R2914" s="589"/>
    </row>
    <row r="2915" customHeight="1" spans="7:18">
      <c r="G2915" s="589"/>
      <c r="H2915" s="589"/>
      <c r="I2915" s="589"/>
      <c r="J2915" s="589"/>
      <c r="K2915" s="589"/>
      <c r="L2915" s="589"/>
      <c r="M2915" s="589"/>
      <c r="O2915" s="589"/>
      <c r="P2915" s="589"/>
      <c r="Q2915" s="589"/>
      <c r="R2915" s="589"/>
    </row>
    <row r="2916" customHeight="1" spans="7:18">
      <c r="G2916" s="589"/>
      <c r="H2916" s="589"/>
      <c r="I2916" s="589"/>
      <c r="J2916" s="589"/>
      <c r="K2916" s="589"/>
      <c r="L2916" s="589"/>
      <c r="M2916" s="589"/>
      <c r="O2916" s="589"/>
      <c r="P2916" s="589"/>
      <c r="Q2916" s="589"/>
      <c r="R2916" s="589"/>
    </row>
    <row r="2917" customHeight="1" spans="7:18">
      <c r="G2917" s="589"/>
      <c r="H2917" s="589"/>
      <c r="I2917" s="589"/>
      <c r="J2917" s="589"/>
      <c r="K2917" s="589"/>
      <c r="L2917" s="589"/>
      <c r="M2917" s="589"/>
      <c r="O2917" s="589"/>
      <c r="P2917" s="589"/>
      <c r="Q2917" s="589"/>
      <c r="R2917" s="589"/>
    </row>
    <row r="2918" customHeight="1" spans="7:18">
      <c r="G2918" s="589"/>
      <c r="H2918" s="589"/>
      <c r="I2918" s="589"/>
      <c r="J2918" s="589"/>
      <c r="K2918" s="589"/>
      <c r="L2918" s="589"/>
      <c r="M2918" s="589"/>
      <c r="O2918" s="589"/>
      <c r="P2918" s="589"/>
      <c r="Q2918" s="589"/>
      <c r="R2918" s="589"/>
    </row>
    <row r="2919" customHeight="1" spans="7:18">
      <c r="G2919" s="589"/>
      <c r="H2919" s="589"/>
      <c r="I2919" s="589"/>
      <c r="J2919" s="589"/>
      <c r="K2919" s="589"/>
      <c r="L2919" s="589"/>
      <c r="M2919" s="589"/>
      <c r="O2919" s="589"/>
      <c r="P2919" s="589"/>
      <c r="Q2919" s="589"/>
      <c r="R2919" s="589"/>
    </row>
    <row r="2920" customHeight="1" spans="7:18">
      <c r="G2920" s="589"/>
      <c r="H2920" s="589"/>
      <c r="I2920" s="589"/>
      <c r="J2920" s="589"/>
      <c r="K2920" s="589"/>
      <c r="L2920" s="589"/>
      <c r="M2920" s="589"/>
      <c r="O2920" s="589"/>
      <c r="P2920" s="589"/>
      <c r="Q2920" s="589"/>
      <c r="R2920" s="589"/>
    </row>
    <row r="2921" customHeight="1" spans="7:18">
      <c r="G2921" s="589"/>
      <c r="H2921" s="589"/>
      <c r="I2921" s="589"/>
      <c r="J2921" s="589"/>
      <c r="K2921" s="589"/>
      <c r="L2921" s="589"/>
      <c r="M2921" s="589"/>
      <c r="O2921" s="589"/>
      <c r="P2921" s="589"/>
      <c r="Q2921" s="589"/>
      <c r="R2921" s="589"/>
    </row>
    <row r="2922" customHeight="1" spans="7:18">
      <c r="G2922" s="589"/>
      <c r="H2922" s="589"/>
      <c r="I2922" s="589"/>
      <c r="J2922" s="589"/>
      <c r="K2922" s="589"/>
      <c r="L2922" s="589"/>
      <c r="M2922" s="589"/>
      <c r="O2922" s="589"/>
      <c r="P2922" s="589"/>
      <c r="Q2922" s="589"/>
      <c r="R2922" s="589"/>
    </row>
    <row r="2923" customHeight="1" spans="7:18">
      <c r="G2923" s="589"/>
      <c r="H2923" s="589"/>
      <c r="I2923" s="589"/>
      <c r="J2923" s="589"/>
      <c r="K2923" s="589"/>
      <c r="L2923" s="589"/>
      <c r="M2923" s="589"/>
      <c r="O2923" s="589"/>
      <c r="P2923" s="589"/>
      <c r="Q2923" s="589"/>
      <c r="R2923" s="589"/>
    </row>
    <row r="2924" customHeight="1" spans="7:18">
      <c r="G2924" s="589"/>
      <c r="H2924" s="589"/>
      <c r="I2924" s="589"/>
      <c r="J2924" s="589"/>
      <c r="K2924" s="589"/>
      <c r="L2924" s="589"/>
      <c r="M2924" s="589"/>
      <c r="O2924" s="589"/>
      <c r="P2924" s="589"/>
      <c r="Q2924" s="589"/>
      <c r="R2924" s="589"/>
    </row>
    <row r="2925" customHeight="1" spans="7:18">
      <c r="G2925" s="589"/>
      <c r="H2925" s="589"/>
      <c r="I2925" s="589"/>
      <c r="J2925" s="589"/>
      <c r="K2925" s="589"/>
      <c r="L2925" s="589"/>
      <c r="M2925" s="589"/>
      <c r="O2925" s="589"/>
      <c r="P2925" s="589"/>
      <c r="Q2925" s="589"/>
      <c r="R2925" s="589"/>
    </row>
    <row r="2926" customHeight="1" spans="7:18">
      <c r="G2926" s="589"/>
      <c r="H2926" s="589"/>
      <c r="I2926" s="589"/>
      <c r="J2926" s="589"/>
      <c r="K2926" s="589"/>
      <c r="L2926" s="589"/>
      <c r="M2926" s="589"/>
      <c r="O2926" s="589"/>
      <c r="P2926" s="589"/>
      <c r="Q2926" s="589"/>
      <c r="R2926" s="589"/>
    </row>
    <row r="2927" customHeight="1" spans="7:18">
      <c r="G2927" s="589"/>
      <c r="H2927" s="589"/>
      <c r="I2927" s="589"/>
      <c r="J2927" s="589"/>
      <c r="K2927" s="589"/>
      <c r="L2927" s="589"/>
      <c r="M2927" s="589"/>
      <c r="O2927" s="589"/>
      <c r="P2927" s="589"/>
      <c r="Q2927" s="589"/>
      <c r="R2927" s="589"/>
    </row>
    <row r="2928" customHeight="1" spans="7:18">
      <c r="G2928" s="589"/>
      <c r="H2928" s="589"/>
      <c r="I2928" s="589"/>
      <c r="J2928" s="589"/>
      <c r="K2928" s="589"/>
      <c r="L2928" s="589"/>
      <c r="M2928" s="589"/>
      <c r="O2928" s="589"/>
      <c r="P2928" s="589"/>
      <c r="Q2928" s="589"/>
      <c r="R2928" s="589"/>
    </row>
    <row r="2929" customHeight="1" spans="7:18">
      <c r="G2929" s="589"/>
      <c r="H2929" s="589"/>
      <c r="I2929" s="589"/>
      <c r="J2929" s="589"/>
      <c r="K2929" s="589"/>
      <c r="L2929" s="589"/>
      <c r="M2929" s="589"/>
      <c r="O2929" s="589"/>
      <c r="P2929" s="589"/>
      <c r="Q2929" s="589"/>
      <c r="R2929" s="589"/>
    </row>
    <row r="2930" customHeight="1" spans="7:18">
      <c r="G2930" s="589"/>
      <c r="H2930" s="589"/>
      <c r="I2930" s="589"/>
      <c r="J2930" s="589"/>
      <c r="K2930" s="589"/>
      <c r="L2930" s="589"/>
      <c r="M2930" s="589"/>
      <c r="O2930" s="589"/>
      <c r="P2930" s="589"/>
      <c r="Q2930" s="589"/>
      <c r="R2930" s="589"/>
    </row>
    <row r="2931" customHeight="1" spans="7:18">
      <c r="G2931" s="589"/>
      <c r="H2931" s="589"/>
      <c r="I2931" s="589"/>
      <c r="J2931" s="589"/>
      <c r="K2931" s="589"/>
      <c r="L2931" s="589"/>
      <c r="M2931" s="589"/>
      <c r="O2931" s="589"/>
      <c r="P2931" s="589"/>
      <c r="Q2931" s="589"/>
      <c r="R2931" s="589"/>
    </row>
    <row r="2932" customHeight="1" spans="7:18">
      <c r="G2932" s="589"/>
      <c r="H2932" s="589"/>
      <c r="I2932" s="589"/>
      <c r="J2932" s="589"/>
      <c r="K2932" s="589"/>
      <c r="L2932" s="589"/>
      <c r="M2932" s="589"/>
      <c r="O2932" s="589"/>
      <c r="P2932" s="589"/>
      <c r="Q2932" s="589"/>
      <c r="R2932" s="589"/>
    </row>
    <row r="2933" customHeight="1" spans="7:18">
      <c r="G2933" s="589"/>
      <c r="H2933" s="589"/>
      <c r="I2933" s="589"/>
      <c r="J2933" s="589"/>
      <c r="K2933" s="589"/>
      <c r="L2933" s="589"/>
      <c r="M2933" s="589"/>
      <c r="O2933" s="589"/>
      <c r="P2933" s="589"/>
      <c r="Q2933" s="589"/>
      <c r="R2933" s="589"/>
    </row>
    <row r="2934" customHeight="1" spans="7:18">
      <c r="G2934" s="589"/>
      <c r="H2934" s="589"/>
      <c r="I2934" s="589"/>
      <c r="J2934" s="589"/>
      <c r="K2934" s="589"/>
      <c r="L2934" s="589"/>
      <c r="M2934" s="589"/>
      <c r="O2934" s="589"/>
      <c r="P2934" s="589"/>
      <c r="Q2934" s="589"/>
      <c r="R2934" s="589"/>
    </row>
    <row r="2935" customHeight="1" spans="7:18">
      <c r="G2935" s="589"/>
      <c r="H2935" s="589"/>
      <c r="I2935" s="589"/>
      <c r="J2935" s="589"/>
      <c r="K2935" s="589"/>
      <c r="L2935" s="589"/>
      <c r="M2935" s="589"/>
      <c r="O2935" s="589"/>
      <c r="P2935" s="589"/>
      <c r="Q2935" s="589"/>
      <c r="R2935" s="589"/>
    </row>
    <row r="2936" customHeight="1" spans="7:18">
      <c r="G2936" s="589"/>
      <c r="H2936" s="589"/>
      <c r="I2936" s="589"/>
      <c r="J2936" s="589"/>
      <c r="K2936" s="589"/>
      <c r="L2936" s="589"/>
      <c r="M2936" s="589"/>
      <c r="O2936" s="589"/>
      <c r="P2936" s="589"/>
      <c r="Q2936" s="589"/>
      <c r="R2936" s="589"/>
    </row>
    <row r="2937" customHeight="1" spans="7:18">
      <c r="G2937" s="589"/>
      <c r="H2937" s="589"/>
      <c r="I2937" s="589"/>
      <c r="J2937" s="589"/>
      <c r="K2937" s="589"/>
      <c r="L2937" s="589"/>
      <c r="M2937" s="589"/>
      <c r="O2937" s="589"/>
      <c r="P2937" s="589"/>
      <c r="Q2937" s="589"/>
      <c r="R2937" s="589"/>
    </row>
    <row r="2938" customHeight="1" spans="7:18">
      <c r="G2938" s="589"/>
      <c r="H2938" s="589"/>
      <c r="I2938" s="589"/>
      <c r="J2938" s="589"/>
      <c r="K2938" s="589"/>
      <c r="L2938" s="589"/>
      <c r="M2938" s="589"/>
      <c r="O2938" s="589"/>
      <c r="P2938" s="589"/>
      <c r="Q2938" s="589"/>
      <c r="R2938" s="589"/>
    </row>
    <row r="2939" customHeight="1" spans="7:18">
      <c r="G2939" s="589"/>
      <c r="H2939" s="589"/>
      <c r="I2939" s="589"/>
      <c r="J2939" s="589"/>
      <c r="K2939" s="589"/>
      <c r="L2939" s="589"/>
      <c r="M2939" s="589"/>
      <c r="O2939" s="589"/>
      <c r="P2939" s="589"/>
      <c r="Q2939" s="589"/>
      <c r="R2939" s="589"/>
    </row>
    <row r="2940" customHeight="1" spans="7:18">
      <c r="G2940" s="589"/>
      <c r="H2940" s="589"/>
      <c r="I2940" s="589"/>
      <c r="J2940" s="589"/>
      <c r="K2940" s="589"/>
      <c r="L2940" s="589"/>
      <c r="M2940" s="589"/>
      <c r="O2940" s="589"/>
      <c r="P2940" s="589"/>
      <c r="Q2940" s="589"/>
      <c r="R2940" s="589"/>
    </row>
    <row r="2941" customHeight="1" spans="7:18">
      <c r="G2941" s="589"/>
      <c r="H2941" s="589"/>
      <c r="I2941" s="589"/>
      <c r="J2941" s="589"/>
      <c r="K2941" s="589"/>
      <c r="L2941" s="589"/>
      <c r="M2941" s="589"/>
      <c r="O2941" s="589"/>
      <c r="P2941" s="589"/>
      <c r="Q2941" s="589"/>
      <c r="R2941" s="589"/>
    </row>
    <row r="2942" customHeight="1" spans="7:18">
      <c r="G2942" s="589"/>
      <c r="H2942" s="589"/>
      <c r="I2942" s="589"/>
      <c r="J2942" s="589"/>
      <c r="K2942" s="589"/>
      <c r="L2942" s="589"/>
      <c r="M2942" s="589"/>
      <c r="O2942" s="589"/>
      <c r="P2942" s="589"/>
      <c r="Q2942" s="589"/>
      <c r="R2942" s="589"/>
    </row>
    <row r="2943" customHeight="1" spans="7:18">
      <c r="G2943" s="589"/>
      <c r="H2943" s="589"/>
      <c r="I2943" s="589"/>
      <c r="J2943" s="589"/>
      <c r="K2943" s="589"/>
      <c r="L2943" s="589"/>
      <c r="M2943" s="589"/>
      <c r="O2943" s="589"/>
      <c r="P2943" s="589"/>
      <c r="Q2943" s="589"/>
      <c r="R2943" s="589"/>
    </row>
    <row r="2944" customHeight="1" spans="7:18">
      <c r="G2944" s="589"/>
      <c r="H2944" s="589"/>
      <c r="I2944" s="589"/>
      <c r="J2944" s="589"/>
      <c r="K2944" s="589"/>
      <c r="L2944" s="589"/>
      <c r="M2944" s="589"/>
      <c r="O2944" s="589"/>
      <c r="P2944" s="589"/>
      <c r="Q2944" s="589"/>
      <c r="R2944" s="589"/>
    </row>
    <row r="2945" customHeight="1" spans="7:18">
      <c r="G2945" s="589"/>
      <c r="H2945" s="589"/>
      <c r="I2945" s="589"/>
      <c r="J2945" s="589"/>
      <c r="K2945" s="589"/>
      <c r="L2945" s="589"/>
      <c r="M2945" s="589"/>
      <c r="O2945" s="589"/>
      <c r="P2945" s="589"/>
      <c r="Q2945" s="589"/>
      <c r="R2945" s="589"/>
    </row>
    <row r="2946" customHeight="1" spans="7:18">
      <c r="G2946" s="589"/>
      <c r="H2946" s="589"/>
      <c r="I2946" s="589"/>
      <c r="J2946" s="589"/>
      <c r="K2946" s="589"/>
      <c r="L2946" s="589"/>
      <c r="M2946" s="589"/>
      <c r="O2946" s="589"/>
      <c r="P2946" s="589"/>
      <c r="Q2946" s="589"/>
      <c r="R2946" s="589"/>
    </row>
    <row r="2947" customHeight="1" spans="7:18">
      <c r="G2947" s="589"/>
      <c r="H2947" s="589"/>
      <c r="I2947" s="589"/>
      <c r="J2947" s="589"/>
      <c r="K2947" s="589"/>
      <c r="L2947" s="589"/>
      <c r="M2947" s="589"/>
      <c r="O2947" s="589"/>
      <c r="P2947" s="589"/>
      <c r="Q2947" s="589"/>
      <c r="R2947" s="589"/>
    </row>
    <row r="2948" customHeight="1" spans="7:18">
      <c r="G2948" s="589"/>
      <c r="H2948" s="589"/>
      <c r="I2948" s="589"/>
      <c r="J2948" s="589"/>
      <c r="K2948" s="589"/>
      <c r="L2948" s="589"/>
      <c r="M2948" s="589"/>
      <c r="O2948" s="589"/>
      <c r="P2948" s="589"/>
      <c r="Q2948" s="589"/>
      <c r="R2948" s="589"/>
    </row>
    <row r="2949" customHeight="1" spans="7:18">
      <c r="G2949" s="589"/>
      <c r="H2949" s="589"/>
      <c r="I2949" s="589"/>
      <c r="J2949" s="589"/>
      <c r="K2949" s="589"/>
      <c r="L2949" s="589"/>
      <c r="M2949" s="589"/>
      <c r="O2949" s="589"/>
      <c r="P2949" s="589"/>
      <c r="Q2949" s="589"/>
      <c r="R2949" s="589"/>
    </row>
    <row r="2950" customHeight="1" spans="7:18">
      <c r="G2950" s="589"/>
      <c r="H2950" s="589"/>
      <c r="I2950" s="589"/>
      <c r="J2950" s="589"/>
      <c r="K2950" s="589"/>
      <c r="L2950" s="589"/>
      <c r="M2950" s="589"/>
      <c r="O2950" s="589"/>
      <c r="P2950" s="589"/>
      <c r="Q2950" s="589"/>
      <c r="R2950" s="589"/>
    </row>
    <row r="2951" customHeight="1" spans="7:18">
      <c r="G2951" s="589"/>
      <c r="H2951" s="589"/>
      <c r="I2951" s="589"/>
      <c r="J2951" s="589"/>
      <c r="K2951" s="589"/>
      <c r="L2951" s="589"/>
      <c r="M2951" s="589"/>
      <c r="O2951" s="589"/>
      <c r="P2951" s="589"/>
      <c r="Q2951" s="589"/>
      <c r="R2951" s="589"/>
    </row>
    <row r="2952" customHeight="1" spans="7:18">
      <c r="G2952" s="589"/>
      <c r="H2952" s="589"/>
      <c r="I2952" s="589"/>
      <c r="J2952" s="589"/>
      <c r="K2952" s="589"/>
      <c r="L2952" s="589"/>
      <c r="M2952" s="589"/>
      <c r="O2952" s="589"/>
      <c r="P2952" s="589"/>
      <c r="Q2952" s="589"/>
      <c r="R2952" s="589"/>
    </row>
    <row r="2953" customHeight="1" spans="7:18">
      <c r="G2953" s="589"/>
      <c r="H2953" s="589"/>
      <c r="I2953" s="589"/>
      <c r="J2953" s="589"/>
      <c r="K2953" s="589"/>
      <c r="L2953" s="589"/>
      <c r="M2953" s="589"/>
      <c r="O2953" s="589"/>
      <c r="P2953" s="589"/>
      <c r="Q2953" s="589"/>
      <c r="R2953" s="589"/>
    </row>
    <row r="2954" customHeight="1" spans="7:18">
      <c r="G2954" s="589"/>
      <c r="H2954" s="589"/>
      <c r="I2954" s="589"/>
      <c r="J2954" s="589"/>
      <c r="K2954" s="589"/>
      <c r="L2954" s="589"/>
      <c r="M2954" s="589"/>
      <c r="O2954" s="589"/>
      <c r="P2954" s="589"/>
      <c r="Q2954" s="589"/>
      <c r="R2954" s="589"/>
    </row>
    <row r="2955" customHeight="1" spans="7:18">
      <c r="G2955" s="589"/>
      <c r="H2955" s="589"/>
      <c r="I2955" s="589"/>
      <c r="J2955" s="589"/>
      <c r="K2955" s="589"/>
      <c r="L2955" s="589"/>
      <c r="M2955" s="589"/>
      <c r="O2955" s="589"/>
      <c r="P2955" s="589"/>
      <c r="Q2955" s="589"/>
      <c r="R2955" s="589"/>
    </row>
    <row r="2956" customHeight="1" spans="7:18">
      <c r="G2956" s="589"/>
      <c r="H2956" s="589"/>
      <c r="I2956" s="589"/>
      <c r="J2956" s="589"/>
      <c r="K2956" s="589"/>
      <c r="L2956" s="589"/>
      <c r="M2956" s="589"/>
      <c r="O2956" s="589"/>
      <c r="P2956" s="589"/>
      <c r="Q2956" s="589"/>
      <c r="R2956" s="589"/>
    </row>
    <row r="2957" customHeight="1" spans="7:18">
      <c r="G2957" s="589"/>
      <c r="H2957" s="589"/>
      <c r="I2957" s="589"/>
      <c r="J2957" s="589"/>
      <c r="K2957" s="589"/>
      <c r="L2957" s="589"/>
      <c r="M2957" s="589"/>
      <c r="O2957" s="589"/>
      <c r="P2957" s="589"/>
      <c r="Q2957" s="589"/>
      <c r="R2957" s="589"/>
    </row>
    <row r="2958" customHeight="1" spans="7:18">
      <c r="G2958" s="589"/>
      <c r="H2958" s="589"/>
      <c r="I2958" s="589"/>
      <c r="J2958" s="589"/>
      <c r="K2958" s="589"/>
      <c r="L2958" s="589"/>
      <c r="M2958" s="589"/>
      <c r="O2958" s="589"/>
      <c r="P2958" s="589"/>
      <c r="Q2958" s="589"/>
      <c r="R2958" s="589"/>
    </row>
    <row r="2959" customHeight="1" spans="7:18">
      <c r="G2959" s="589"/>
      <c r="H2959" s="589"/>
      <c r="I2959" s="589"/>
      <c r="J2959" s="589"/>
      <c r="K2959" s="589"/>
      <c r="L2959" s="589"/>
      <c r="M2959" s="589"/>
      <c r="O2959" s="589"/>
      <c r="P2959" s="589"/>
      <c r="Q2959" s="589"/>
      <c r="R2959" s="589"/>
    </row>
    <row r="2960" customHeight="1" spans="7:18">
      <c r="G2960" s="589"/>
      <c r="H2960" s="589"/>
      <c r="I2960" s="589"/>
      <c r="J2960" s="589"/>
      <c r="K2960" s="589"/>
      <c r="L2960" s="589"/>
      <c r="M2960" s="589"/>
      <c r="O2960" s="589"/>
      <c r="P2960" s="589"/>
      <c r="Q2960" s="589"/>
      <c r="R2960" s="589"/>
    </row>
    <row r="2961" customHeight="1" spans="7:18">
      <c r="G2961" s="589"/>
      <c r="H2961" s="589"/>
      <c r="I2961" s="589"/>
      <c r="J2961" s="589"/>
      <c r="K2961" s="589"/>
      <c r="L2961" s="589"/>
      <c r="M2961" s="589"/>
      <c r="O2961" s="589"/>
      <c r="P2961" s="589"/>
      <c r="Q2961" s="589"/>
      <c r="R2961" s="589"/>
    </row>
    <row r="2962" customHeight="1" spans="7:18">
      <c r="G2962" s="589"/>
      <c r="H2962" s="589"/>
      <c r="I2962" s="589"/>
      <c r="J2962" s="589"/>
      <c r="K2962" s="589"/>
      <c r="L2962" s="589"/>
      <c r="M2962" s="589"/>
      <c r="O2962" s="589"/>
      <c r="P2962" s="589"/>
      <c r="Q2962" s="589"/>
      <c r="R2962" s="589"/>
    </row>
    <row r="2963" customHeight="1" spans="7:18">
      <c r="G2963" s="589"/>
      <c r="H2963" s="589"/>
      <c r="I2963" s="589"/>
      <c r="J2963" s="589"/>
      <c r="K2963" s="589"/>
      <c r="L2963" s="589"/>
      <c r="M2963" s="589"/>
      <c r="O2963" s="589"/>
      <c r="P2963" s="589"/>
      <c r="Q2963" s="589"/>
      <c r="R2963" s="589"/>
    </row>
    <row r="2964" customHeight="1" spans="7:18">
      <c r="G2964" s="589"/>
      <c r="H2964" s="589"/>
      <c r="I2964" s="589"/>
      <c r="J2964" s="589"/>
      <c r="K2964" s="589"/>
      <c r="L2964" s="589"/>
      <c r="M2964" s="589"/>
      <c r="O2964" s="589"/>
      <c r="P2964" s="589"/>
      <c r="Q2964" s="589"/>
      <c r="R2964" s="589"/>
    </row>
    <row r="2965" customHeight="1" spans="7:18">
      <c r="G2965" s="589"/>
      <c r="H2965" s="589"/>
      <c r="I2965" s="589"/>
      <c r="J2965" s="589"/>
      <c r="K2965" s="589"/>
      <c r="L2965" s="589"/>
      <c r="M2965" s="589"/>
      <c r="O2965" s="589"/>
      <c r="P2965" s="589"/>
      <c r="Q2965" s="589"/>
      <c r="R2965" s="589"/>
    </row>
    <row r="2966" customHeight="1" spans="7:18">
      <c r="G2966" s="589"/>
      <c r="H2966" s="589"/>
      <c r="I2966" s="589"/>
      <c r="J2966" s="589"/>
      <c r="K2966" s="589"/>
      <c r="L2966" s="589"/>
      <c r="M2966" s="589"/>
      <c r="O2966" s="589"/>
      <c r="P2966" s="589"/>
      <c r="Q2966" s="589"/>
      <c r="R2966" s="589"/>
    </row>
    <row r="2967" customHeight="1" spans="7:18">
      <c r="G2967" s="589"/>
      <c r="H2967" s="589"/>
      <c r="I2967" s="589"/>
      <c r="J2967" s="589"/>
      <c r="K2967" s="589"/>
      <c r="L2967" s="589"/>
      <c r="M2967" s="589"/>
      <c r="O2967" s="589"/>
      <c r="P2967" s="589"/>
      <c r="Q2967" s="589"/>
      <c r="R2967" s="589"/>
    </row>
    <row r="2968" customHeight="1" spans="7:18">
      <c r="G2968" s="589"/>
      <c r="H2968" s="589"/>
      <c r="I2968" s="589"/>
      <c r="J2968" s="589"/>
      <c r="K2968" s="589"/>
      <c r="L2968" s="589"/>
      <c r="M2968" s="589"/>
      <c r="O2968" s="589"/>
      <c r="P2968" s="589"/>
      <c r="Q2968" s="589"/>
      <c r="R2968" s="589"/>
    </row>
    <row r="2969" customHeight="1" spans="7:18">
      <c r="G2969" s="589"/>
      <c r="H2969" s="589"/>
      <c r="I2969" s="589"/>
      <c r="J2969" s="589"/>
      <c r="K2969" s="589"/>
      <c r="L2969" s="589"/>
      <c r="M2969" s="589"/>
      <c r="O2969" s="589"/>
      <c r="P2969" s="589"/>
      <c r="Q2969" s="589"/>
      <c r="R2969" s="589"/>
    </row>
    <row r="2970" customHeight="1" spans="7:18">
      <c r="G2970" s="589"/>
      <c r="H2970" s="589"/>
      <c r="I2970" s="589"/>
      <c r="J2970" s="589"/>
      <c r="K2970" s="589"/>
      <c r="L2970" s="589"/>
      <c r="M2970" s="589"/>
      <c r="O2970" s="589"/>
      <c r="P2970" s="589"/>
      <c r="Q2970" s="589"/>
      <c r="R2970" s="589"/>
    </row>
    <row r="2971" customHeight="1" spans="7:18">
      <c r="G2971" s="589"/>
      <c r="H2971" s="589"/>
      <c r="I2971" s="589"/>
      <c r="J2971" s="589"/>
      <c r="K2971" s="589"/>
      <c r="L2971" s="589"/>
      <c r="M2971" s="589"/>
      <c r="O2971" s="589"/>
      <c r="P2971" s="589"/>
      <c r="Q2971" s="589"/>
      <c r="R2971" s="589"/>
    </row>
    <row r="2972" customHeight="1" spans="7:18">
      <c r="G2972" s="589"/>
      <c r="H2972" s="589"/>
      <c r="I2972" s="589"/>
      <c r="J2972" s="589"/>
      <c r="K2972" s="589"/>
      <c r="L2972" s="589"/>
      <c r="M2972" s="589"/>
      <c r="O2972" s="589"/>
      <c r="P2972" s="589"/>
      <c r="Q2972" s="589"/>
      <c r="R2972" s="589"/>
    </row>
    <row r="2973" customHeight="1" spans="7:18">
      <c r="G2973" s="589"/>
      <c r="H2973" s="589"/>
      <c r="I2973" s="589"/>
      <c r="J2973" s="589"/>
      <c r="K2973" s="589"/>
      <c r="L2973" s="589"/>
      <c r="M2973" s="589"/>
      <c r="O2973" s="589"/>
      <c r="P2973" s="589"/>
      <c r="Q2973" s="589"/>
      <c r="R2973" s="589"/>
    </row>
    <row r="2974" customHeight="1" spans="7:18">
      <c r="G2974" s="589"/>
      <c r="H2974" s="589"/>
      <c r="I2974" s="589"/>
      <c r="J2974" s="589"/>
      <c r="K2974" s="589"/>
      <c r="L2974" s="589"/>
      <c r="M2974" s="589"/>
      <c r="O2974" s="589"/>
      <c r="P2974" s="589"/>
      <c r="Q2974" s="589"/>
      <c r="R2974" s="589"/>
    </row>
    <row r="2975" customHeight="1" spans="7:18">
      <c r="G2975" s="589"/>
      <c r="H2975" s="589"/>
      <c r="I2975" s="589"/>
      <c r="J2975" s="589"/>
      <c r="K2975" s="589"/>
      <c r="L2975" s="589"/>
      <c r="M2975" s="589"/>
      <c r="O2975" s="589"/>
      <c r="P2975" s="589"/>
      <c r="Q2975" s="589"/>
      <c r="R2975" s="589"/>
    </row>
    <row r="2976" customHeight="1" spans="7:18">
      <c r="G2976" s="589"/>
      <c r="H2976" s="589"/>
      <c r="I2976" s="589"/>
      <c r="J2976" s="589"/>
      <c r="K2976" s="589"/>
      <c r="L2976" s="589"/>
      <c r="M2976" s="589"/>
      <c r="O2976" s="589"/>
      <c r="P2976" s="589"/>
      <c r="Q2976" s="589"/>
      <c r="R2976" s="589"/>
    </row>
    <row r="2977" customHeight="1" spans="7:18">
      <c r="G2977" s="589"/>
      <c r="H2977" s="589"/>
      <c r="I2977" s="589"/>
      <c r="J2977" s="589"/>
      <c r="K2977" s="589"/>
      <c r="L2977" s="589"/>
      <c r="M2977" s="589"/>
      <c r="O2977" s="589"/>
      <c r="P2977" s="589"/>
      <c r="Q2977" s="589"/>
      <c r="R2977" s="589"/>
    </row>
    <row r="2978" customHeight="1" spans="7:18">
      <c r="G2978" s="589"/>
      <c r="H2978" s="589"/>
      <c r="I2978" s="589"/>
      <c r="J2978" s="589"/>
      <c r="K2978" s="589"/>
      <c r="L2978" s="589"/>
      <c r="M2978" s="589"/>
      <c r="O2978" s="589"/>
      <c r="P2978" s="589"/>
      <c r="Q2978" s="589"/>
      <c r="R2978" s="589"/>
    </row>
    <row r="2979" customHeight="1" spans="7:18">
      <c r="G2979" s="589"/>
      <c r="H2979" s="589"/>
      <c r="I2979" s="589"/>
      <c r="J2979" s="589"/>
      <c r="K2979" s="589"/>
      <c r="L2979" s="589"/>
      <c r="M2979" s="589"/>
      <c r="O2979" s="589"/>
      <c r="P2979" s="589"/>
      <c r="Q2979" s="589"/>
      <c r="R2979" s="589"/>
    </row>
    <row r="2980" customHeight="1" spans="7:18">
      <c r="G2980" s="589"/>
      <c r="H2980" s="589"/>
      <c r="I2980" s="589"/>
      <c r="J2980" s="589"/>
      <c r="K2980" s="589"/>
      <c r="L2980" s="589"/>
      <c r="M2980" s="589"/>
      <c r="O2980" s="589"/>
      <c r="P2980" s="589"/>
      <c r="Q2980" s="589"/>
      <c r="R2980" s="589"/>
    </row>
    <row r="2981" customHeight="1" spans="7:18">
      <c r="G2981" s="589"/>
      <c r="H2981" s="589"/>
      <c r="I2981" s="589"/>
      <c r="J2981" s="589"/>
      <c r="K2981" s="589"/>
      <c r="L2981" s="589"/>
      <c r="M2981" s="589"/>
      <c r="O2981" s="589"/>
      <c r="P2981" s="589"/>
      <c r="Q2981" s="589"/>
      <c r="R2981" s="589"/>
    </row>
    <row r="2982" customHeight="1" spans="7:18">
      <c r="G2982" s="589"/>
      <c r="H2982" s="589"/>
      <c r="I2982" s="589"/>
      <c r="J2982" s="589"/>
      <c r="K2982" s="589"/>
      <c r="L2982" s="589"/>
      <c r="M2982" s="589"/>
      <c r="O2982" s="589"/>
      <c r="P2982" s="589"/>
      <c r="Q2982" s="589"/>
      <c r="R2982" s="589"/>
    </row>
    <row r="2983" customHeight="1" spans="7:18">
      <c r="G2983" s="589"/>
      <c r="H2983" s="589"/>
      <c r="I2983" s="589"/>
      <c r="J2983" s="589"/>
      <c r="K2983" s="589"/>
      <c r="L2983" s="589"/>
      <c r="M2983" s="589"/>
      <c r="O2983" s="589"/>
      <c r="P2983" s="589"/>
      <c r="Q2983" s="589"/>
      <c r="R2983" s="589"/>
    </row>
    <row r="2984" customHeight="1" spans="7:18">
      <c r="G2984" s="589"/>
      <c r="H2984" s="589"/>
      <c r="I2984" s="589"/>
      <c r="J2984" s="589"/>
      <c r="K2984" s="589"/>
      <c r="L2984" s="589"/>
      <c r="M2984" s="589"/>
      <c r="O2984" s="589"/>
      <c r="P2984" s="589"/>
      <c r="Q2984" s="589"/>
      <c r="R2984" s="589"/>
    </row>
    <row r="2985" customHeight="1" spans="7:18">
      <c r="G2985" s="589"/>
      <c r="H2985" s="589"/>
      <c r="I2985" s="589"/>
      <c r="J2985" s="589"/>
      <c r="K2985" s="589"/>
      <c r="L2985" s="589"/>
      <c r="M2985" s="589"/>
      <c r="O2985" s="589"/>
      <c r="P2985" s="589"/>
      <c r="Q2985" s="589"/>
      <c r="R2985" s="589"/>
    </row>
    <row r="2986" customHeight="1" spans="7:18">
      <c r="G2986" s="589"/>
      <c r="H2986" s="589"/>
      <c r="I2986" s="589"/>
      <c r="J2986" s="589"/>
      <c r="K2986" s="589"/>
      <c r="L2986" s="589"/>
      <c r="M2986" s="589"/>
      <c r="O2986" s="589"/>
      <c r="P2986" s="589"/>
      <c r="Q2986" s="589"/>
      <c r="R2986" s="589"/>
    </row>
    <row r="2987" customHeight="1" spans="7:18">
      <c r="G2987" s="589"/>
      <c r="H2987" s="589"/>
      <c r="I2987" s="589"/>
      <c r="J2987" s="589"/>
      <c r="K2987" s="589"/>
      <c r="L2987" s="589"/>
      <c r="M2987" s="589"/>
      <c r="O2987" s="589"/>
      <c r="P2987" s="589"/>
      <c r="Q2987" s="589"/>
      <c r="R2987" s="589"/>
    </row>
    <row r="2988" customHeight="1" spans="7:18">
      <c r="G2988" s="589"/>
      <c r="H2988" s="589"/>
      <c r="I2988" s="589"/>
      <c r="J2988" s="589"/>
      <c r="K2988" s="589"/>
      <c r="L2988" s="589"/>
      <c r="M2988" s="589"/>
      <c r="O2988" s="589"/>
      <c r="P2988" s="589"/>
      <c r="Q2988" s="589"/>
      <c r="R2988" s="589"/>
    </row>
    <row r="2989" customHeight="1" spans="7:18">
      <c r="G2989" s="589"/>
      <c r="H2989" s="589"/>
      <c r="I2989" s="589"/>
      <c r="J2989" s="589"/>
      <c r="K2989" s="589"/>
      <c r="L2989" s="589"/>
      <c r="M2989" s="589"/>
      <c r="O2989" s="589"/>
      <c r="P2989" s="589"/>
      <c r="Q2989" s="589"/>
      <c r="R2989" s="589"/>
    </row>
    <row r="2990" customHeight="1" spans="7:18">
      <c r="G2990" s="589"/>
      <c r="H2990" s="589"/>
      <c r="I2990" s="589"/>
      <c r="J2990" s="589"/>
      <c r="K2990" s="589"/>
      <c r="L2990" s="589"/>
      <c r="M2990" s="589"/>
      <c r="O2990" s="589"/>
      <c r="P2990" s="589"/>
      <c r="Q2990" s="589"/>
      <c r="R2990" s="589"/>
    </row>
    <row r="2991" customHeight="1" spans="7:18">
      <c r="G2991" s="589"/>
      <c r="H2991" s="589"/>
      <c r="I2991" s="589"/>
      <c r="J2991" s="589"/>
      <c r="K2991" s="589"/>
      <c r="L2991" s="589"/>
      <c r="M2991" s="589"/>
      <c r="O2991" s="589"/>
      <c r="P2991" s="589"/>
      <c r="Q2991" s="589"/>
      <c r="R2991" s="589"/>
    </row>
    <row r="2992" customHeight="1" spans="7:18">
      <c r="G2992" s="589"/>
      <c r="H2992" s="589"/>
      <c r="I2992" s="589"/>
      <c r="J2992" s="589"/>
      <c r="K2992" s="589"/>
      <c r="L2992" s="589"/>
      <c r="M2992" s="589"/>
      <c r="O2992" s="589"/>
      <c r="P2992" s="589"/>
      <c r="Q2992" s="589"/>
      <c r="R2992" s="589"/>
    </row>
    <row r="2993" customHeight="1" spans="7:18">
      <c r="G2993" s="589"/>
      <c r="H2993" s="589"/>
      <c r="I2993" s="589"/>
      <c r="J2993" s="589"/>
      <c r="K2993" s="589"/>
      <c r="L2993" s="589"/>
      <c r="M2993" s="589"/>
      <c r="O2993" s="589"/>
      <c r="P2993" s="589"/>
      <c r="Q2993" s="589"/>
      <c r="R2993" s="589"/>
    </row>
    <row r="2994" customHeight="1" spans="7:18">
      <c r="G2994" s="589"/>
      <c r="H2994" s="589"/>
      <c r="I2994" s="589"/>
      <c r="J2994" s="589"/>
      <c r="K2994" s="589"/>
      <c r="L2994" s="589"/>
      <c r="M2994" s="589"/>
      <c r="O2994" s="589"/>
      <c r="P2994" s="589"/>
      <c r="Q2994" s="589"/>
      <c r="R2994" s="589"/>
    </row>
    <row r="2995" customHeight="1" spans="7:18">
      <c r="G2995" s="589"/>
      <c r="H2995" s="589"/>
      <c r="I2995" s="589"/>
      <c r="J2995" s="589"/>
      <c r="K2995" s="589"/>
      <c r="L2995" s="589"/>
      <c r="M2995" s="589"/>
      <c r="O2995" s="589"/>
      <c r="P2995" s="589"/>
      <c r="Q2995" s="589"/>
      <c r="R2995" s="589"/>
    </row>
    <row r="2996" customHeight="1" spans="7:18">
      <c r="G2996" s="589"/>
      <c r="H2996" s="589"/>
      <c r="I2996" s="589"/>
      <c r="J2996" s="589"/>
      <c r="K2996" s="589"/>
      <c r="L2996" s="589"/>
      <c r="M2996" s="589"/>
      <c r="O2996" s="589"/>
      <c r="P2996" s="589"/>
      <c r="Q2996" s="589"/>
      <c r="R2996" s="589"/>
    </row>
    <row r="2997" customHeight="1" spans="7:18">
      <c r="G2997" s="589"/>
      <c r="H2997" s="589"/>
      <c r="I2997" s="589"/>
      <c r="J2997" s="589"/>
      <c r="K2997" s="589"/>
      <c r="L2997" s="589"/>
      <c r="M2997" s="589"/>
      <c r="O2997" s="589"/>
      <c r="P2997" s="589"/>
      <c r="Q2997" s="589"/>
      <c r="R2997" s="589"/>
    </row>
    <row r="2998" customHeight="1" spans="7:18">
      <c r="G2998" s="589"/>
      <c r="H2998" s="589"/>
      <c r="I2998" s="589"/>
      <c r="J2998" s="589"/>
      <c r="K2998" s="589"/>
      <c r="L2998" s="589"/>
      <c r="M2998" s="589"/>
      <c r="O2998" s="589"/>
      <c r="P2998" s="589"/>
      <c r="Q2998" s="589"/>
      <c r="R2998" s="589"/>
    </row>
    <row r="2999" customHeight="1" spans="7:18">
      <c r="G2999" s="589"/>
      <c r="H2999" s="589"/>
      <c r="I2999" s="589"/>
      <c r="J2999" s="589"/>
      <c r="K2999" s="589"/>
      <c r="L2999" s="589"/>
      <c r="M2999" s="589"/>
      <c r="O2999" s="589"/>
      <c r="P2999" s="589"/>
      <c r="Q2999" s="589"/>
      <c r="R2999" s="589"/>
    </row>
    <row r="3000" customHeight="1" spans="7:18">
      <c r="G3000" s="589"/>
      <c r="H3000" s="589"/>
      <c r="I3000" s="589"/>
      <c r="J3000" s="589"/>
      <c r="K3000" s="589"/>
      <c r="L3000" s="589"/>
      <c r="M3000" s="589"/>
      <c r="O3000" s="589"/>
      <c r="P3000" s="589"/>
      <c r="Q3000" s="589"/>
      <c r="R3000" s="589"/>
    </row>
    <row r="3001" customHeight="1" spans="7:18">
      <c r="G3001" s="589"/>
      <c r="H3001" s="589"/>
      <c r="I3001" s="589"/>
      <c r="J3001" s="589"/>
      <c r="K3001" s="589"/>
      <c r="L3001" s="589"/>
      <c r="M3001" s="589"/>
      <c r="O3001" s="589"/>
      <c r="P3001" s="589"/>
      <c r="Q3001" s="589"/>
      <c r="R3001" s="589"/>
    </row>
    <row r="3002" customHeight="1" spans="7:18">
      <c r="G3002" s="589"/>
      <c r="H3002" s="589"/>
      <c r="I3002" s="589"/>
      <c r="J3002" s="589"/>
      <c r="K3002" s="589"/>
      <c r="L3002" s="589"/>
      <c r="M3002" s="589"/>
      <c r="O3002" s="589"/>
      <c r="P3002" s="589"/>
      <c r="Q3002" s="589"/>
      <c r="R3002" s="589"/>
    </row>
    <row r="3003" customHeight="1" spans="7:18">
      <c r="G3003" s="589"/>
      <c r="H3003" s="589"/>
      <c r="I3003" s="589"/>
      <c r="J3003" s="589"/>
      <c r="K3003" s="589"/>
      <c r="L3003" s="589"/>
      <c r="M3003" s="589"/>
      <c r="O3003" s="589"/>
      <c r="P3003" s="589"/>
      <c r="Q3003" s="589"/>
      <c r="R3003" s="589"/>
    </row>
    <row r="3004" customHeight="1" spans="7:18">
      <c r="G3004" s="589"/>
      <c r="H3004" s="589"/>
      <c r="I3004" s="589"/>
      <c r="J3004" s="589"/>
      <c r="K3004" s="589"/>
      <c r="L3004" s="589"/>
      <c r="M3004" s="589"/>
      <c r="O3004" s="589"/>
      <c r="P3004" s="589"/>
      <c r="Q3004" s="589"/>
      <c r="R3004" s="589"/>
    </row>
    <row r="3005" customHeight="1" spans="7:18">
      <c r="G3005" s="589"/>
      <c r="H3005" s="589"/>
      <c r="I3005" s="589"/>
      <c r="J3005" s="589"/>
      <c r="K3005" s="589"/>
      <c r="L3005" s="589"/>
      <c r="M3005" s="589"/>
      <c r="O3005" s="589"/>
      <c r="P3005" s="589"/>
      <c r="Q3005" s="589"/>
      <c r="R3005" s="589"/>
    </row>
    <row r="3006" customHeight="1" spans="7:18">
      <c r="G3006" s="589"/>
      <c r="H3006" s="589"/>
      <c r="I3006" s="589"/>
      <c r="J3006" s="589"/>
      <c r="K3006" s="589"/>
      <c r="L3006" s="589"/>
      <c r="M3006" s="589"/>
      <c r="O3006" s="589"/>
      <c r="P3006" s="589"/>
      <c r="Q3006" s="589"/>
      <c r="R3006" s="589"/>
    </row>
    <row r="3007" customHeight="1" spans="7:18">
      <c r="G3007" s="589"/>
      <c r="H3007" s="589"/>
      <c r="I3007" s="589"/>
      <c r="J3007" s="589"/>
      <c r="K3007" s="589"/>
      <c r="L3007" s="589"/>
      <c r="M3007" s="589"/>
      <c r="O3007" s="589"/>
      <c r="P3007" s="589"/>
      <c r="Q3007" s="589"/>
      <c r="R3007" s="589"/>
    </row>
    <row r="3008" customHeight="1" spans="7:18">
      <c r="G3008" s="589"/>
      <c r="H3008" s="589"/>
      <c r="I3008" s="589"/>
      <c r="J3008" s="589"/>
      <c r="K3008" s="589"/>
      <c r="L3008" s="589"/>
      <c r="M3008" s="589"/>
      <c r="O3008" s="589"/>
      <c r="P3008" s="589"/>
      <c r="Q3008" s="589"/>
      <c r="R3008" s="589"/>
    </row>
    <row r="3009" customHeight="1" spans="7:18">
      <c r="G3009" s="589"/>
      <c r="H3009" s="589"/>
      <c r="I3009" s="589"/>
      <c r="J3009" s="589"/>
      <c r="K3009" s="589"/>
      <c r="L3009" s="589"/>
      <c r="M3009" s="589"/>
      <c r="O3009" s="589"/>
      <c r="P3009" s="589"/>
      <c r="Q3009" s="589"/>
      <c r="R3009" s="589"/>
    </row>
    <row r="3010" customHeight="1" spans="7:18">
      <c r="G3010" s="589"/>
      <c r="H3010" s="589"/>
      <c r="I3010" s="589"/>
      <c r="J3010" s="589"/>
      <c r="K3010" s="589"/>
      <c r="L3010" s="589"/>
      <c r="M3010" s="589"/>
      <c r="O3010" s="589"/>
      <c r="P3010" s="589"/>
      <c r="Q3010" s="589"/>
      <c r="R3010" s="589"/>
    </row>
    <row r="3011" customHeight="1" spans="7:18">
      <c r="G3011" s="589"/>
      <c r="H3011" s="589"/>
      <c r="I3011" s="589"/>
      <c r="J3011" s="589"/>
      <c r="K3011" s="589"/>
      <c r="L3011" s="589"/>
      <c r="M3011" s="589"/>
      <c r="O3011" s="589"/>
      <c r="P3011" s="589"/>
      <c r="Q3011" s="589"/>
      <c r="R3011" s="589"/>
    </row>
    <row r="3012" customHeight="1" spans="7:18">
      <c r="G3012" s="589"/>
      <c r="H3012" s="589"/>
      <c r="I3012" s="589"/>
      <c r="J3012" s="589"/>
      <c r="K3012" s="589"/>
      <c r="L3012" s="589"/>
      <c r="M3012" s="589"/>
      <c r="O3012" s="589"/>
      <c r="P3012" s="589"/>
      <c r="Q3012" s="589"/>
      <c r="R3012" s="589"/>
    </row>
    <row r="3013" customHeight="1" spans="7:18">
      <c r="G3013" s="589"/>
      <c r="H3013" s="589"/>
      <c r="I3013" s="589"/>
      <c r="J3013" s="589"/>
      <c r="K3013" s="589"/>
      <c r="L3013" s="589"/>
      <c r="M3013" s="589"/>
      <c r="O3013" s="589"/>
      <c r="P3013" s="589"/>
      <c r="Q3013" s="589"/>
      <c r="R3013" s="589"/>
    </row>
    <row r="3014" customHeight="1" spans="7:18">
      <c r="G3014" s="589"/>
      <c r="H3014" s="589"/>
      <c r="I3014" s="589"/>
      <c r="J3014" s="589"/>
      <c r="K3014" s="589"/>
      <c r="L3014" s="589"/>
      <c r="M3014" s="589"/>
      <c r="O3014" s="589"/>
      <c r="P3014" s="589"/>
      <c r="Q3014" s="589"/>
      <c r="R3014" s="589"/>
    </row>
    <row r="3015" customHeight="1" spans="7:18">
      <c r="G3015" s="589"/>
      <c r="H3015" s="589"/>
      <c r="I3015" s="589"/>
      <c r="J3015" s="589"/>
      <c r="K3015" s="589"/>
      <c r="L3015" s="589"/>
      <c r="M3015" s="589"/>
      <c r="O3015" s="589"/>
      <c r="P3015" s="589"/>
      <c r="Q3015" s="589"/>
      <c r="R3015" s="589"/>
    </row>
    <row r="3016" customHeight="1" spans="7:18">
      <c r="G3016" s="589"/>
      <c r="H3016" s="589"/>
      <c r="I3016" s="589"/>
      <c r="J3016" s="589"/>
      <c r="K3016" s="589"/>
      <c r="L3016" s="589"/>
      <c r="M3016" s="589"/>
      <c r="O3016" s="589"/>
      <c r="P3016" s="589"/>
      <c r="Q3016" s="589"/>
      <c r="R3016" s="589"/>
    </row>
    <row r="3017" customHeight="1" spans="7:18">
      <c r="G3017" s="589"/>
      <c r="H3017" s="589"/>
      <c r="I3017" s="589"/>
      <c r="J3017" s="589"/>
      <c r="K3017" s="589"/>
      <c r="L3017" s="589"/>
      <c r="M3017" s="589"/>
      <c r="O3017" s="589"/>
      <c r="P3017" s="589"/>
      <c r="Q3017" s="589"/>
      <c r="R3017" s="589"/>
    </row>
    <row r="3018" customHeight="1" spans="7:18">
      <c r="G3018" s="589"/>
      <c r="H3018" s="589"/>
      <c r="I3018" s="589"/>
      <c r="J3018" s="589"/>
      <c r="K3018" s="589"/>
      <c r="L3018" s="589"/>
      <c r="M3018" s="589"/>
      <c r="O3018" s="589"/>
      <c r="P3018" s="589"/>
      <c r="Q3018" s="589"/>
      <c r="R3018" s="589"/>
    </row>
    <row r="3019" customHeight="1" spans="7:18">
      <c r="G3019" s="589"/>
      <c r="H3019" s="589"/>
      <c r="I3019" s="589"/>
      <c r="J3019" s="589"/>
      <c r="K3019" s="589"/>
      <c r="L3019" s="589"/>
      <c r="M3019" s="589"/>
      <c r="O3019" s="589"/>
      <c r="P3019" s="589"/>
      <c r="Q3019" s="589"/>
      <c r="R3019" s="589"/>
    </row>
    <row r="3020" customHeight="1" spans="7:18">
      <c r="G3020" s="589"/>
      <c r="H3020" s="589"/>
      <c r="I3020" s="589"/>
      <c r="J3020" s="589"/>
      <c r="K3020" s="589"/>
      <c r="L3020" s="589"/>
      <c r="M3020" s="589"/>
      <c r="O3020" s="589"/>
      <c r="P3020" s="589"/>
      <c r="Q3020" s="589"/>
      <c r="R3020" s="589"/>
    </row>
    <row r="3021" customHeight="1" spans="7:18">
      <c r="G3021" s="589"/>
      <c r="H3021" s="589"/>
      <c r="I3021" s="589"/>
      <c r="J3021" s="589"/>
      <c r="K3021" s="589"/>
      <c r="L3021" s="589"/>
      <c r="M3021" s="589"/>
      <c r="O3021" s="589"/>
      <c r="P3021" s="589"/>
      <c r="Q3021" s="589"/>
      <c r="R3021" s="589"/>
    </row>
    <row r="3022" customHeight="1" spans="7:18">
      <c r="G3022" s="589"/>
      <c r="H3022" s="589"/>
      <c r="I3022" s="589"/>
      <c r="J3022" s="589"/>
      <c r="K3022" s="589"/>
      <c r="L3022" s="589"/>
      <c r="M3022" s="589"/>
      <c r="O3022" s="589"/>
      <c r="P3022" s="589"/>
      <c r="Q3022" s="589"/>
      <c r="R3022" s="589"/>
    </row>
    <row r="3023" customHeight="1" spans="7:18">
      <c r="G3023" s="589"/>
      <c r="H3023" s="589"/>
      <c r="I3023" s="589"/>
      <c r="J3023" s="589"/>
      <c r="K3023" s="589"/>
      <c r="L3023" s="589"/>
      <c r="M3023" s="589"/>
      <c r="O3023" s="589"/>
      <c r="P3023" s="589"/>
      <c r="Q3023" s="589"/>
      <c r="R3023" s="589"/>
    </row>
    <row r="3024" customHeight="1" spans="7:18">
      <c r="G3024" s="589"/>
      <c r="H3024" s="589"/>
      <c r="I3024" s="589"/>
      <c r="J3024" s="589"/>
      <c r="K3024" s="589"/>
      <c r="L3024" s="589"/>
      <c r="M3024" s="589"/>
      <c r="O3024" s="589"/>
      <c r="P3024" s="589"/>
      <c r="Q3024" s="589"/>
      <c r="R3024" s="589"/>
    </row>
    <row r="3025" customHeight="1" spans="7:18">
      <c r="G3025" s="589"/>
      <c r="H3025" s="589"/>
      <c r="I3025" s="589"/>
      <c r="J3025" s="589"/>
      <c r="K3025" s="589"/>
      <c r="L3025" s="589"/>
      <c r="M3025" s="589"/>
      <c r="O3025" s="589"/>
      <c r="P3025" s="589"/>
      <c r="Q3025" s="589"/>
      <c r="R3025" s="589"/>
    </row>
    <row r="3026" customHeight="1" spans="7:18">
      <c r="G3026" s="589"/>
      <c r="H3026" s="589"/>
      <c r="I3026" s="589"/>
      <c r="J3026" s="589"/>
      <c r="K3026" s="589"/>
      <c r="L3026" s="589"/>
      <c r="M3026" s="589"/>
      <c r="O3026" s="589"/>
      <c r="P3026" s="589"/>
      <c r="Q3026" s="589"/>
      <c r="R3026" s="589"/>
    </row>
    <row r="3027" customHeight="1" spans="7:18">
      <c r="G3027" s="589"/>
      <c r="H3027" s="589"/>
      <c r="I3027" s="589"/>
      <c r="J3027" s="589"/>
      <c r="K3027" s="589"/>
      <c r="L3027" s="589"/>
      <c r="M3027" s="589"/>
      <c r="O3027" s="589"/>
      <c r="P3027" s="589"/>
      <c r="Q3027" s="589"/>
      <c r="R3027" s="589"/>
    </row>
    <row r="3028" customHeight="1" spans="7:18">
      <c r="G3028" s="589"/>
      <c r="H3028" s="589"/>
      <c r="I3028" s="589"/>
      <c r="J3028" s="589"/>
      <c r="K3028" s="589"/>
      <c r="L3028" s="589"/>
      <c r="M3028" s="589"/>
      <c r="O3028" s="589"/>
      <c r="P3028" s="589"/>
      <c r="Q3028" s="589"/>
      <c r="R3028" s="589"/>
    </row>
    <row r="3029" customHeight="1" spans="7:18">
      <c r="G3029" s="589"/>
      <c r="H3029" s="589"/>
      <c r="I3029" s="589"/>
      <c r="J3029" s="589"/>
      <c r="K3029" s="589"/>
      <c r="L3029" s="589"/>
      <c r="M3029" s="589"/>
      <c r="O3029" s="589"/>
      <c r="P3029" s="589"/>
      <c r="Q3029" s="589"/>
      <c r="R3029" s="589"/>
    </row>
    <row r="3030" customHeight="1" spans="7:18">
      <c r="G3030" s="589"/>
      <c r="H3030" s="589"/>
      <c r="I3030" s="589"/>
      <c r="J3030" s="589"/>
      <c r="K3030" s="589"/>
      <c r="L3030" s="589"/>
      <c r="M3030" s="589"/>
      <c r="O3030" s="589"/>
      <c r="P3030" s="589"/>
      <c r="Q3030" s="589"/>
      <c r="R3030" s="589"/>
    </row>
    <row r="3031" customHeight="1" spans="7:18">
      <c r="G3031" s="589"/>
      <c r="H3031" s="589"/>
      <c r="I3031" s="589"/>
      <c r="J3031" s="589"/>
      <c r="K3031" s="589"/>
      <c r="L3031" s="589"/>
      <c r="M3031" s="589"/>
      <c r="O3031" s="589"/>
      <c r="P3031" s="589"/>
      <c r="Q3031" s="589"/>
      <c r="R3031" s="589"/>
    </row>
    <row r="3032" customHeight="1" spans="7:18">
      <c r="G3032" s="589"/>
      <c r="H3032" s="589"/>
      <c r="I3032" s="589"/>
      <c r="J3032" s="589"/>
      <c r="K3032" s="589"/>
      <c r="L3032" s="589"/>
      <c r="M3032" s="589"/>
      <c r="O3032" s="589"/>
      <c r="P3032" s="589"/>
      <c r="Q3032" s="589"/>
      <c r="R3032" s="589"/>
    </row>
    <row r="3033" customHeight="1" spans="7:18">
      <c r="G3033" s="589"/>
      <c r="H3033" s="589"/>
      <c r="I3033" s="589"/>
      <c r="J3033" s="589"/>
      <c r="K3033" s="589"/>
      <c r="L3033" s="589"/>
      <c r="M3033" s="589"/>
      <c r="O3033" s="589"/>
      <c r="P3033" s="589"/>
      <c r="Q3033" s="589"/>
      <c r="R3033" s="589"/>
    </row>
    <row r="3034" customHeight="1" spans="7:18">
      <c r="G3034" s="589"/>
      <c r="H3034" s="589"/>
      <c r="I3034" s="589"/>
      <c r="J3034" s="589"/>
      <c r="K3034" s="589"/>
      <c r="L3034" s="589"/>
      <c r="M3034" s="589"/>
      <c r="O3034" s="589"/>
      <c r="P3034" s="589"/>
      <c r="Q3034" s="589"/>
      <c r="R3034" s="589"/>
    </row>
    <row r="3035" customHeight="1" spans="7:18">
      <c r="G3035" s="589"/>
      <c r="H3035" s="589"/>
      <c r="I3035" s="589"/>
      <c r="J3035" s="589"/>
      <c r="K3035" s="589"/>
      <c r="L3035" s="589"/>
      <c r="M3035" s="589"/>
      <c r="O3035" s="589"/>
      <c r="P3035" s="589"/>
      <c r="Q3035" s="589"/>
      <c r="R3035" s="589"/>
    </row>
    <row r="3036" customHeight="1" spans="7:18">
      <c r="G3036" s="589"/>
      <c r="H3036" s="589"/>
      <c r="I3036" s="589"/>
      <c r="J3036" s="589"/>
      <c r="K3036" s="589"/>
      <c r="L3036" s="589"/>
      <c r="M3036" s="589"/>
      <c r="O3036" s="589"/>
      <c r="P3036" s="589"/>
      <c r="Q3036" s="589"/>
      <c r="R3036" s="589"/>
    </row>
    <row r="3037" customHeight="1" spans="7:18">
      <c r="G3037" s="589"/>
      <c r="H3037" s="589"/>
      <c r="I3037" s="589"/>
      <c r="J3037" s="589"/>
      <c r="K3037" s="589"/>
      <c r="L3037" s="589"/>
      <c r="M3037" s="589"/>
      <c r="O3037" s="589"/>
      <c r="P3037" s="589"/>
      <c r="Q3037" s="589"/>
      <c r="R3037" s="589"/>
    </row>
    <row r="3038" customHeight="1" spans="7:18">
      <c r="G3038" s="589"/>
      <c r="H3038" s="589"/>
      <c r="I3038" s="589"/>
      <c r="J3038" s="589"/>
      <c r="K3038" s="589"/>
      <c r="L3038" s="589"/>
      <c r="M3038" s="589"/>
      <c r="O3038" s="589"/>
      <c r="P3038" s="589"/>
      <c r="Q3038" s="589"/>
      <c r="R3038" s="589"/>
    </row>
    <row r="3039" customHeight="1" spans="7:18">
      <c r="G3039" s="589"/>
      <c r="H3039" s="589"/>
      <c r="I3039" s="589"/>
      <c r="J3039" s="589"/>
      <c r="K3039" s="589"/>
      <c r="L3039" s="589"/>
      <c r="M3039" s="589"/>
      <c r="O3039" s="589"/>
      <c r="P3039" s="589"/>
      <c r="Q3039" s="589"/>
      <c r="R3039" s="589"/>
    </row>
    <row r="3040" customHeight="1" spans="7:18">
      <c r="G3040" s="589"/>
      <c r="H3040" s="589"/>
      <c r="I3040" s="589"/>
      <c r="J3040" s="589"/>
      <c r="K3040" s="589"/>
      <c r="L3040" s="589"/>
      <c r="M3040" s="589"/>
      <c r="O3040" s="589"/>
      <c r="P3040" s="589"/>
      <c r="Q3040" s="589"/>
      <c r="R3040" s="589"/>
    </row>
    <row r="3041" customHeight="1" spans="7:18">
      <c r="G3041" s="589"/>
      <c r="H3041" s="589"/>
      <c r="I3041" s="589"/>
      <c r="J3041" s="589"/>
      <c r="K3041" s="589"/>
      <c r="L3041" s="589"/>
      <c r="M3041" s="589"/>
      <c r="O3041" s="589"/>
      <c r="P3041" s="589"/>
      <c r="Q3041" s="589"/>
      <c r="R3041" s="589"/>
    </row>
    <row r="3042" customHeight="1" spans="7:18">
      <c r="G3042" s="589"/>
      <c r="H3042" s="589"/>
      <c r="I3042" s="589"/>
      <c r="J3042" s="589"/>
      <c r="K3042" s="589"/>
      <c r="L3042" s="589"/>
      <c r="M3042" s="589"/>
      <c r="O3042" s="589"/>
      <c r="P3042" s="589"/>
      <c r="Q3042" s="589"/>
      <c r="R3042" s="589"/>
    </row>
    <row r="3043" customHeight="1" spans="7:18">
      <c r="G3043" s="589"/>
      <c r="H3043" s="589"/>
      <c r="I3043" s="589"/>
      <c r="J3043" s="589"/>
      <c r="K3043" s="589"/>
      <c r="L3043" s="589"/>
      <c r="M3043" s="589"/>
      <c r="O3043" s="589"/>
      <c r="P3043" s="589"/>
      <c r="Q3043" s="589"/>
      <c r="R3043" s="589"/>
    </row>
    <row r="3044" customHeight="1" spans="7:18">
      <c r="G3044" s="589"/>
      <c r="H3044" s="589"/>
      <c r="I3044" s="589"/>
      <c r="J3044" s="589"/>
      <c r="K3044" s="589"/>
      <c r="L3044" s="589"/>
      <c r="M3044" s="589"/>
      <c r="O3044" s="589"/>
      <c r="P3044" s="589"/>
      <c r="Q3044" s="589"/>
      <c r="R3044" s="589"/>
    </row>
  </sheetData>
  <mergeCells count="15">
    <mergeCell ref="A2:S2"/>
    <mergeCell ref="A3:S3"/>
    <mergeCell ref="F5:H5"/>
    <mergeCell ref="J5:L5"/>
    <mergeCell ref="N5:P5"/>
    <mergeCell ref="A5:A6"/>
    <mergeCell ref="B5:B6"/>
    <mergeCell ref="C5:C6"/>
    <mergeCell ref="D5:D6"/>
    <mergeCell ref="E5:E6"/>
    <mergeCell ref="I5:I6"/>
    <mergeCell ref="M5:M6"/>
    <mergeCell ref="Q5:Q6"/>
    <mergeCell ref="R5:R6"/>
    <mergeCell ref="S5:S6"/>
  </mergeCells>
  <hyperlinks>
    <hyperlink ref="A1" location="索引目录!E22" display="返回索引页"/>
    <hyperlink ref="B1" location="存货汇总!B10" display="返回"/>
  </hyperlinks>
  <printOptions horizontalCentered="1"/>
  <pageMargins left="0.354166666666667" right="0.354166666666667" top="0.786805555555556" bottom="0.786805555555556" header="0.919444444444445" footer="0.511805555555556"/>
  <pageSetup paperSize="9" scale="67" fitToHeight="0" orientation="landscape"/>
  <headerFooter alignWithMargins="0">
    <oddHeader>&amp;R&amp;"宋体,常规"&amp;10表&amp;"Times New Roman,常规"3-9-5
&amp;"宋体,常规"共&amp;"Times New Roman,常规"&amp;N&amp;"宋体,常规"页第&amp;"Times New Roman,常规"&amp;P&amp;"宋体,常规"页</oddHead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Z3044"/>
  <sheetViews>
    <sheetView topLeftCell="A4" workbookViewId="0">
      <selection activeCell="H13" sqref="H13"/>
    </sheetView>
  </sheetViews>
  <sheetFormatPr defaultColWidth="9" defaultRowHeight="15.75" customHeight="1"/>
  <cols>
    <col min="1" max="1" width="4" customWidth="1"/>
    <col min="2" max="2" width="16.1" customWidth="1" outlineLevel="1"/>
    <col min="3" max="3" width="9.4" customWidth="1"/>
    <col min="4" max="4" width="8" customWidth="1"/>
    <col min="5" max="5" width="16.1" customWidth="1" outlineLevel="1"/>
    <col min="6" max="6" width="14.5" customWidth="1" outlineLevel="1"/>
    <col min="7" max="7" width="4.1" customWidth="1"/>
    <col min="8" max="9" width="8.6" customWidth="1" outlineLevel="1"/>
    <col min="10" max="10" width="8" customWidth="1" outlineLevel="1"/>
    <col min="11" max="12" width="14.1" customWidth="1" outlineLevel="1"/>
    <col min="13" max="13" width="7.1" customWidth="1"/>
    <col min="14" max="14" width="8" customWidth="1"/>
    <col min="15" max="15" width="8.1" customWidth="1"/>
    <col min="16" max="17" width="10.5" customWidth="1"/>
    <col min="18" max="18" width="13.1" customWidth="1" outlineLevel="1"/>
    <col min="19" max="20" width="8" customWidth="1"/>
    <col min="21" max="21" width="8.1" customWidth="1"/>
    <col min="22" max="22" width="11.1" customWidth="1"/>
    <col min="23" max="23" width="8.6" customWidth="1"/>
    <col min="24" max="24" width="7.1" customWidth="1"/>
    <col min="25" max="25" width="7.6" customWidth="1"/>
  </cols>
  <sheetData>
    <row r="1" spans="1:26">
      <c r="A1" s="1" t="s">
        <v>421</v>
      </c>
      <c r="B1" s="2" t="s">
        <v>462</v>
      </c>
      <c r="C1" s="2"/>
      <c r="D1" s="2"/>
      <c r="E1" s="2"/>
      <c r="F1" s="2"/>
      <c r="G1" s="3"/>
      <c r="H1" s="3"/>
      <c r="I1" s="3"/>
      <c r="J1" s="3"/>
      <c r="K1" s="3"/>
      <c r="L1" s="3"/>
      <c r="M1" s="3"/>
      <c r="N1" s="3"/>
      <c r="O1" s="3"/>
      <c r="P1" s="3"/>
      <c r="Q1" s="3"/>
      <c r="R1" s="3"/>
      <c r="S1" s="3"/>
      <c r="T1" s="3"/>
      <c r="U1" s="3"/>
      <c r="V1" s="3"/>
      <c r="W1" s="3"/>
      <c r="X1" s="3"/>
      <c r="Y1" s="3"/>
    </row>
    <row r="2" ht="30" customHeight="1" spans="1:26">
      <c r="A2" s="4" t="s">
        <v>719</v>
      </c>
      <c r="B2" s="4"/>
      <c r="C2" s="4"/>
      <c r="D2" s="4"/>
      <c r="E2" s="4"/>
      <c r="F2" s="4"/>
      <c r="G2" s="4"/>
      <c r="H2" s="4"/>
      <c r="I2" s="4"/>
      <c r="J2" s="4"/>
      <c r="K2" s="4"/>
      <c r="L2" s="4"/>
      <c r="M2" s="4"/>
      <c r="N2" s="4"/>
      <c r="O2" s="4"/>
      <c r="P2" s="4"/>
      <c r="Q2" s="4"/>
      <c r="R2" s="4"/>
      <c r="S2" s="4"/>
      <c r="T2" s="4"/>
      <c r="U2" s="4"/>
      <c r="V2" s="4"/>
      <c r="W2" s="4"/>
      <c r="X2" s="4"/>
      <c r="Y2" s="4"/>
    </row>
    <row r="3" ht="14.1" customHeight="1" spans="1:26">
      <c r="A3" s="5" t="e">
        <f>CONCATENATE(#REF!,#REF!,#REF!,#REF!,#REF!,#REF!,#REF!)</f>
        <v>#REF!</v>
      </c>
      <c r="B3" s="5"/>
      <c r="C3" s="5"/>
      <c r="D3" s="5"/>
      <c r="E3" s="5"/>
      <c r="F3" s="5"/>
      <c r="G3" s="5"/>
      <c r="H3" s="5"/>
      <c r="I3" s="5"/>
      <c r="J3" s="5"/>
      <c r="K3" s="5"/>
      <c r="L3" s="5"/>
      <c r="M3" s="5"/>
      <c r="N3" s="5"/>
      <c r="O3" s="5"/>
      <c r="P3" s="6"/>
      <c r="Q3" s="6"/>
      <c r="R3" s="6"/>
      <c r="S3" s="6"/>
      <c r="T3" s="6"/>
      <c r="U3" s="6"/>
      <c r="V3" s="6"/>
      <c r="W3" s="6"/>
      <c r="X3" s="6"/>
      <c r="Y3" s="6"/>
    </row>
    <row r="4" customHeight="1" spans="1:26">
      <c r="A4" s="7" t="e">
        <f>#REF!&amp;#REF!</f>
        <v>#REF!</v>
      </c>
      <c r="P4" s="582"/>
      <c r="Q4" s="582"/>
      <c r="R4" s="582"/>
      <c r="Y4" s="8" t="s">
        <v>464</v>
      </c>
    </row>
    <row r="5" ht="18" customHeight="1" spans="1:26">
      <c r="A5" s="9" t="s">
        <v>465</v>
      </c>
      <c r="B5" s="65" t="s">
        <v>572</v>
      </c>
      <c r="C5" s="9" t="s">
        <v>720</v>
      </c>
      <c r="D5" s="54" t="s">
        <v>721</v>
      </c>
      <c r="E5" s="54" t="s">
        <v>722</v>
      </c>
      <c r="F5" s="65" t="s">
        <v>723</v>
      </c>
      <c r="G5" s="65" t="s">
        <v>724</v>
      </c>
      <c r="H5" s="9" t="s">
        <v>467</v>
      </c>
      <c r="I5" s="9"/>
      <c r="J5" s="9"/>
      <c r="K5" s="50"/>
      <c r="L5" s="583" t="s">
        <v>704</v>
      </c>
      <c r="M5" s="30" t="s">
        <v>426</v>
      </c>
      <c r="N5" s="30"/>
      <c r="O5" s="30"/>
      <c r="P5" s="31"/>
      <c r="Q5" s="65" t="s">
        <v>706</v>
      </c>
      <c r="R5" s="65" t="s">
        <v>704</v>
      </c>
      <c r="S5" s="30" t="s">
        <v>427</v>
      </c>
      <c r="T5" s="30"/>
      <c r="U5" s="30"/>
      <c r="V5" s="31"/>
      <c r="W5" s="54" t="s">
        <v>428</v>
      </c>
      <c r="X5" s="9" t="s">
        <v>469</v>
      </c>
      <c r="Y5" s="9" t="s">
        <v>577</v>
      </c>
    </row>
    <row r="6" ht="18" customHeight="1" spans="1:26">
      <c r="A6" s="9"/>
      <c r="B6" s="66"/>
      <c r="C6" s="9"/>
      <c r="D6" s="58"/>
      <c r="E6" s="58"/>
      <c r="F6" s="66"/>
      <c r="G6" s="66"/>
      <c r="H6" s="9" t="s">
        <v>707</v>
      </c>
      <c r="I6" s="9" t="s">
        <v>725</v>
      </c>
      <c r="J6" s="9" t="s">
        <v>708</v>
      </c>
      <c r="K6" s="50" t="s">
        <v>709</v>
      </c>
      <c r="L6" s="584"/>
      <c r="M6" s="9" t="s">
        <v>707</v>
      </c>
      <c r="N6" s="9" t="s">
        <v>725</v>
      </c>
      <c r="O6" s="9" t="s">
        <v>708</v>
      </c>
      <c r="P6" s="9" t="s">
        <v>709</v>
      </c>
      <c r="Q6" s="66"/>
      <c r="R6" s="66"/>
      <c r="S6" s="9" t="s">
        <v>710</v>
      </c>
      <c r="T6" s="9" t="s">
        <v>725</v>
      </c>
      <c r="U6" s="9" t="s">
        <v>708</v>
      </c>
      <c r="V6" s="9" t="s">
        <v>709</v>
      </c>
      <c r="W6" s="58"/>
      <c r="X6" s="9"/>
      <c r="Y6" s="9"/>
      <c r="Z6" s="893" t="s">
        <v>470</v>
      </c>
    </row>
    <row r="7" customHeight="1" spans="1:26">
      <c r="A7" s="46"/>
      <c r="B7" s="71"/>
      <c r="C7" s="72"/>
      <c r="D7" s="72"/>
      <c r="E7" s="72"/>
      <c r="F7" s="72"/>
      <c r="G7" s="73"/>
      <c r="H7" s="39"/>
      <c r="I7" s="39"/>
      <c r="J7" s="16" t="str">
        <f t="shared" ref="J7:J25" si="0">IF(H7=0,"",K7/H7)</f>
        <v/>
      </c>
      <c r="K7" s="74"/>
      <c r="L7" s="15"/>
      <c r="M7" s="585"/>
      <c r="N7" s="585"/>
      <c r="O7" s="16" t="str">
        <f t="shared" ref="O7:O25" si="1">IF(M7=0,"",P7/M7)</f>
        <v/>
      </c>
      <c r="P7" s="586"/>
      <c r="Q7" s="586"/>
      <c r="R7" s="586"/>
      <c r="S7" s="39"/>
      <c r="T7" s="39"/>
      <c r="U7" s="16"/>
      <c r="V7" s="16"/>
      <c r="W7" s="16">
        <f t="shared" ref="W7:W27" si="2">V7-(P7-R7)</f>
        <v>0</v>
      </c>
      <c r="X7" s="16" t="str">
        <f t="shared" ref="X7:X27" si="3">IF(P7-R7=0,"",W7/(P7-R7)*100)</f>
        <v/>
      </c>
      <c r="Y7" s="17"/>
      <c r="Z7" s="48" t="str">
        <f t="shared" ref="Z7:Z27" si="4">IF(X7="","正常",IF(ABS(X7)&gt;=30,"非正常核查原因","正常"))</f>
        <v>正常</v>
      </c>
    </row>
    <row r="8" customHeight="1" spans="1:26">
      <c r="A8" s="12"/>
      <c r="B8" s="13"/>
      <c r="C8" s="13"/>
      <c r="D8" s="13"/>
      <c r="E8" s="13"/>
      <c r="F8" s="13"/>
      <c r="G8" s="17"/>
      <c r="H8" s="39"/>
      <c r="I8" s="39"/>
      <c r="J8" s="16" t="str">
        <f t="shared" si="0"/>
        <v/>
      </c>
      <c r="K8" s="74"/>
      <c r="L8" s="15"/>
      <c r="M8" s="585"/>
      <c r="N8" s="585"/>
      <c r="O8" s="16" t="str">
        <f t="shared" si="1"/>
        <v/>
      </c>
      <c r="P8" s="586"/>
      <c r="Q8" s="586"/>
      <c r="R8" s="586"/>
      <c r="S8" s="39"/>
      <c r="T8" s="39"/>
      <c r="U8" s="16"/>
      <c r="V8" s="16"/>
      <c r="W8" s="16">
        <f t="shared" si="2"/>
        <v>0</v>
      </c>
      <c r="X8" s="16" t="str">
        <f t="shared" si="3"/>
        <v/>
      </c>
      <c r="Y8" s="17"/>
      <c r="Z8" s="48" t="str">
        <f t="shared" si="4"/>
        <v>正常</v>
      </c>
    </row>
    <row r="9" customHeight="1" spans="1:26">
      <c r="A9" s="12"/>
      <c r="B9" s="13"/>
      <c r="C9" s="13"/>
      <c r="D9" s="13"/>
      <c r="E9" s="13"/>
      <c r="F9" s="13"/>
      <c r="G9" s="17"/>
      <c r="H9" s="39"/>
      <c r="I9" s="39"/>
      <c r="J9" s="16" t="str">
        <f t="shared" si="0"/>
        <v/>
      </c>
      <c r="K9" s="74"/>
      <c r="L9" s="15"/>
      <c r="M9" s="585"/>
      <c r="N9" s="585"/>
      <c r="O9" s="16" t="str">
        <f t="shared" si="1"/>
        <v/>
      </c>
      <c r="P9" s="586"/>
      <c r="Q9" s="586"/>
      <c r="R9" s="586"/>
      <c r="S9" s="39"/>
      <c r="T9" s="39"/>
      <c r="U9" s="16"/>
      <c r="V9" s="16"/>
      <c r="W9" s="16">
        <f t="shared" si="2"/>
        <v>0</v>
      </c>
      <c r="X9" s="16" t="str">
        <f t="shared" si="3"/>
        <v/>
      </c>
      <c r="Y9" s="17"/>
      <c r="Z9" s="48" t="str">
        <f t="shared" si="4"/>
        <v>正常</v>
      </c>
    </row>
    <row r="10" customHeight="1" spans="1:26">
      <c r="A10" s="12"/>
      <c r="B10" s="13"/>
      <c r="C10" s="13"/>
      <c r="D10" s="13"/>
      <c r="E10" s="13"/>
      <c r="F10" s="13"/>
      <c r="G10" s="17"/>
      <c r="H10" s="39"/>
      <c r="I10" s="39"/>
      <c r="J10" s="16" t="str">
        <f t="shared" si="0"/>
        <v/>
      </c>
      <c r="K10" s="74"/>
      <c r="L10" s="15"/>
      <c r="M10" s="585"/>
      <c r="N10" s="585"/>
      <c r="O10" s="16" t="str">
        <f t="shared" si="1"/>
        <v/>
      </c>
      <c r="P10" s="586"/>
      <c r="Q10" s="586"/>
      <c r="R10" s="586"/>
      <c r="S10" s="39"/>
      <c r="T10" s="39"/>
      <c r="U10" s="16"/>
      <c r="V10" s="16"/>
      <c r="W10" s="16">
        <f t="shared" si="2"/>
        <v>0</v>
      </c>
      <c r="X10" s="16" t="str">
        <f t="shared" si="3"/>
        <v/>
      </c>
      <c r="Y10" s="17"/>
      <c r="Z10" s="48" t="str">
        <f t="shared" si="4"/>
        <v>正常</v>
      </c>
    </row>
    <row r="11" customHeight="1" spans="1:26">
      <c r="A11" s="12"/>
      <c r="B11" s="13"/>
      <c r="C11" s="13"/>
      <c r="D11" s="13"/>
      <c r="E11" s="13"/>
      <c r="F11" s="13"/>
      <c r="G11" s="17"/>
      <c r="H11" s="39"/>
      <c r="I11" s="39"/>
      <c r="J11" s="16" t="str">
        <f t="shared" si="0"/>
        <v/>
      </c>
      <c r="K11" s="74"/>
      <c r="L11" s="15"/>
      <c r="M11" s="585"/>
      <c r="N11" s="585"/>
      <c r="O11" s="16" t="str">
        <f t="shared" si="1"/>
        <v/>
      </c>
      <c r="P11" s="586"/>
      <c r="Q11" s="586"/>
      <c r="R11" s="586"/>
      <c r="S11" s="39"/>
      <c r="T11" s="39"/>
      <c r="U11" s="16"/>
      <c r="V11" s="16"/>
      <c r="W11" s="16">
        <f t="shared" si="2"/>
        <v>0</v>
      </c>
      <c r="X11" s="16" t="str">
        <f t="shared" si="3"/>
        <v/>
      </c>
      <c r="Y11" s="17"/>
      <c r="Z11" s="48" t="str">
        <f t="shared" si="4"/>
        <v>正常</v>
      </c>
    </row>
    <row r="12" customHeight="1" spans="1:26">
      <c r="A12" s="12"/>
      <c r="B12" s="13"/>
      <c r="C12" s="13"/>
      <c r="D12" s="13"/>
      <c r="E12" s="13"/>
      <c r="F12" s="13"/>
      <c r="G12" s="17"/>
      <c r="H12" s="39"/>
      <c r="I12" s="39"/>
      <c r="J12" s="16" t="str">
        <f t="shared" si="0"/>
        <v/>
      </c>
      <c r="K12" s="74"/>
      <c r="L12" s="15"/>
      <c r="M12" s="585"/>
      <c r="N12" s="585"/>
      <c r="O12" s="16" t="str">
        <f t="shared" si="1"/>
        <v/>
      </c>
      <c r="P12" s="586"/>
      <c r="Q12" s="586"/>
      <c r="R12" s="586"/>
      <c r="S12" s="39"/>
      <c r="T12" s="39"/>
      <c r="U12" s="16"/>
      <c r="V12" s="16"/>
      <c r="W12" s="16">
        <f t="shared" si="2"/>
        <v>0</v>
      </c>
      <c r="X12" s="16" t="str">
        <f t="shared" si="3"/>
        <v/>
      </c>
      <c r="Y12" s="17"/>
      <c r="Z12" s="48" t="str">
        <f t="shared" si="4"/>
        <v>正常</v>
      </c>
    </row>
    <row r="13" customHeight="1" spans="1:26">
      <c r="A13" s="12"/>
      <c r="B13" s="13"/>
      <c r="C13" s="13"/>
      <c r="D13" s="13"/>
      <c r="E13" s="13"/>
      <c r="F13" s="13"/>
      <c r="G13" s="17"/>
      <c r="H13" s="39"/>
      <c r="I13" s="39"/>
      <c r="J13" s="16" t="str">
        <f t="shared" si="0"/>
        <v/>
      </c>
      <c r="K13" s="74"/>
      <c r="L13" s="15"/>
      <c r="M13" s="585"/>
      <c r="N13" s="585"/>
      <c r="O13" s="16" t="str">
        <f t="shared" si="1"/>
        <v/>
      </c>
      <c r="P13" s="586"/>
      <c r="Q13" s="586"/>
      <c r="R13" s="586"/>
      <c r="S13" s="39"/>
      <c r="T13" s="39"/>
      <c r="U13" s="16"/>
      <c r="V13" s="16"/>
      <c r="W13" s="16">
        <f t="shared" si="2"/>
        <v>0</v>
      </c>
      <c r="X13" s="16" t="str">
        <f t="shared" si="3"/>
        <v/>
      </c>
      <c r="Y13" s="17"/>
      <c r="Z13" s="48" t="str">
        <f t="shared" si="4"/>
        <v>正常</v>
      </c>
    </row>
    <row r="14" customHeight="1" spans="1:26">
      <c r="A14" s="12"/>
      <c r="B14" s="13"/>
      <c r="C14" s="13"/>
      <c r="D14" s="13"/>
      <c r="E14" s="13"/>
      <c r="F14" s="13"/>
      <c r="G14" s="17"/>
      <c r="H14" s="39"/>
      <c r="I14" s="39"/>
      <c r="J14" s="16" t="str">
        <f t="shared" si="0"/>
        <v/>
      </c>
      <c r="K14" s="74"/>
      <c r="L14" s="15"/>
      <c r="M14" s="585"/>
      <c r="N14" s="585"/>
      <c r="O14" s="16" t="str">
        <f t="shared" si="1"/>
        <v/>
      </c>
      <c r="P14" s="586"/>
      <c r="Q14" s="586"/>
      <c r="R14" s="586"/>
      <c r="S14" s="39"/>
      <c r="T14" s="39"/>
      <c r="U14" s="16"/>
      <c r="V14" s="16"/>
      <c r="W14" s="16">
        <f t="shared" si="2"/>
        <v>0</v>
      </c>
      <c r="X14" s="16" t="str">
        <f t="shared" si="3"/>
        <v/>
      </c>
      <c r="Y14" s="17"/>
      <c r="Z14" s="48" t="str">
        <f t="shared" si="4"/>
        <v>正常</v>
      </c>
    </row>
    <row r="15" customHeight="1" spans="1:26">
      <c r="A15" s="12"/>
      <c r="B15" s="13"/>
      <c r="C15" s="13"/>
      <c r="D15" s="13"/>
      <c r="E15" s="13"/>
      <c r="F15" s="13"/>
      <c r="G15" s="17"/>
      <c r="H15" s="39"/>
      <c r="I15" s="39"/>
      <c r="J15" s="16" t="str">
        <f t="shared" si="0"/>
        <v/>
      </c>
      <c r="K15" s="74"/>
      <c r="L15" s="15"/>
      <c r="M15" s="585"/>
      <c r="N15" s="585"/>
      <c r="O15" s="16" t="str">
        <f t="shared" si="1"/>
        <v/>
      </c>
      <c r="P15" s="586"/>
      <c r="Q15" s="586"/>
      <c r="R15" s="586"/>
      <c r="S15" s="39"/>
      <c r="T15" s="39"/>
      <c r="U15" s="16"/>
      <c r="V15" s="16"/>
      <c r="W15" s="16">
        <f t="shared" si="2"/>
        <v>0</v>
      </c>
      <c r="X15" s="16" t="str">
        <f t="shared" si="3"/>
        <v/>
      </c>
      <c r="Y15" s="17"/>
      <c r="Z15" s="48" t="str">
        <f t="shared" si="4"/>
        <v>正常</v>
      </c>
    </row>
    <row r="16" customHeight="1" spans="1:26">
      <c r="A16" s="12"/>
      <c r="B16" s="13"/>
      <c r="C16" s="13"/>
      <c r="D16" s="13"/>
      <c r="E16" s="13"/>
      <c r="F16" s="13"/>
      <c r="G16" s="17"/>
      <c r="H16" s="39"/>
      <c r="I16" s="39"/>
      <c r="J16" s="16" t="str">
        <f t="shared" si="0"/>
        <v/>
      </c>
      <c r="K16" s="74"/>
      <c r="L16" s="15"/>
      <c r="M16" s="585"/>
      <c r="N16" s="585"/>
      <c r="O16" s="16" t="str">
        <f t="shared" si="1"/>
        <v/>
      </c>
      <c r="P16" s="586"/>
      <c r="Q16" s="586"/>
      <c r="R16" s="586"/>
      <c r="S16" s="39"/>
      <c r="T16" s="39"/>
      <c r="U16" s="16"/>
      <c r="V16" s="16"/>
      <c r="W16" s="16">
        <f t="shared" si="2"/>
        <v>0</v>
      </c>
      <c r="X16" s="16" t="str">
        <f t="shared" si="3"/>
        <v/>
      </c>
      <c r="Y16" s="17"/>
      <c r="Z16" s="48" t="str">
        <f t="shared" si="4"/>
        <v>正常</v>
      </c>
    </row>
    <row r="17" customHeight="1" spans="1:26">
      <c r="A17" s="12"/>
      <c r="B17" s="13"/>
      <c r="C17" s="13"/>
      <c r="D17" s="13"/>
      <c r="E17" s="13"/>
      <c r="F17" s="13"/>
      <c r="G17" s="17"/>
      <c r="H17" s="39"/>
      <c r="I17" s="39"/>
      <c r="J17" s="16" t="str">
        <f t="shared" si="0"/>
        <v/>
      </c>
      <c r="K17" s="74"/>
      <c r="L17" s="15"/>
      <c r="M17" s="585"/>
      <c r="N17" s="585"/>
      <c r="O17" s="16" t="str">
        <f t="shared" si="1"/>
        <v/>
      </c>
      <c r="P17" s="586"/>
      <c r="Q17" s="586"/>
      <c r="R17" s="586"/>
      <c r="S17" s="39"/>
      <c r="T17" s="39"/>
      <c r="U17" s="16"/>
      <c r="V17" s="16"/>
      <c r="W17" s="16">
        <f t="shared" si="2"/>
        <v>0</v>
      </c>
      <c r="X17" s="16" t="str">
        <f t="shared" si="3"/>
        <v/>
      </c>
      <c r="Y17" s="17"/>
      <c r="Z17" s="48" t="str">
        <f t="shared" si="4"/>
        <v>正常</v>
      </c>
    </row>
    <row r="18" customHeight="1" spans="1:26">
      <c r="A18" s="12"/>
      <c r="B18" s="13"/>
      <c r="C18" s="13"/>
      <c r="D18" s="13"/>
      <c r="E18" s="13"/>
      <c r="F18" s="13"/>
      <c r="G18" s="17"/>
      <c r="H18" s="39"/>
      <c r="I18" s="39"/>
      <c r="J18" s="16" t="str">
        <f t="shared" si="0"/>
        <v/>
      </c>
      <c r="K18" s="74"/>
      <c r="L18" s="15"/>
      <c r="M18" s="585"/>
      <c r="N18" s="585"/>
      <c r="O18" s="16" t="str">
        <f t="shared" si="1"/>
        <v/>
      </c>
      <c r="P18" s="586"/>
      <c r="Q18" s="586"/>
      <c r="R18" s="586"/>
      <c r="S18" s="39"/>
      <c r="T18" s="39"/>
      <c r="U18" s="16"/>
      <c r="V18" s="16"/>
      <c r="W18" s="16">
        <f t="shared" si="2"/>
        <v>0</v>
      </c>
      <c r="X18" s="16" t="str">
        <f t="shared" si="3"/>
        <v/>
      </c>
      <c r="Y18" s="17"/>
      <c r="Z18" s="48" t="str">
        <f t="shared" si="4"/>
        <v>正常</v>
      </c>
    </row>
    <row r="19" customHeight="1" spans="1:26">
      <c r="A19" s="12"/>
      <c r="B19" s="13"/>
      <c r="C19" s="13"/>
      <c r="D19" s="13"/>
      <c r="E19" s="13"/>
      <c r="F19" s="13"/>
      <c r="G19" s="17"/>
      <c r="H19" s="39"/>
      <c r="I19" s="39"/>
      <c r="J19" s="16" t="str">
        <f t="shared" si="0"/>
        <v/>
      </c>
      <c r="K19" s="74"/>
      <c r="L19" s="15"/>
      <c r="M19" s="585"/>
      <c r="N19" s="585"/>
      <c r="O19" s="16" t="str">
        <f t="shared" si="1"/>
        <v/>
      </c>
      <c r="P19" s="586"/>
      <c r="Q19" s="586"/>
      <c r="R19" s="586"/>
      <c r="S19" s="39"/>
      <c r="T19" s="39"/>
      <c r="U19" s="16"/>
      <c r="V19" s="16"/>
      <c r="W19" s="16">
        <f t="shared" si="2"/>
        <v>0</v>
      </c>
      <c r="X19" s="16" t="str">
        <f t="shared" si="3"/>
        <v/>
      </c>
      <c r="Y19" s="17"/>
      <c r="Z19" s="48" t="str">
        <f t="shared" si="4"/>
        <v>正常</v>
      </c>
    </row>
    <row r="20" customHeight="1" spans="1:26">
      <c r="A20" s="12"/>
      <c r="B20" s="13"/>
      <c r="C20" s="13"/>
      <c r="D20" s="13"/>
      <c r="E20" s="13"/>
      <c r="F20" s="13"/>
      <c r="G20" s="17"/>
      <c r="H20" s="39"/>
      <c r="I20" s="39"/>
      <c r="J20" s="16" t="str">
        <f t="shared" si="0"/>
        <v/>
      </c>
      <c r="K20" s="74"/>
      <c r="L20" s="15"/>
      <c r="M20" s="585"/>
      <c r="N20" s="585"/>
      <c r="O20" s="16" t="str">
        <f t="shared" si="1"/>
        <v/>
      </c>
      <c r="P20" s="586"/>
      <c r="Q20" s="586"/>
      <c r="R20" s="586"/>
      <c r="S20" s="39"/>
      <c r="T20" s="39"/>
      <c r="U20" s="16"/>
      <c r="V20" s="16"/>
      <c r="W20" s="16">
        <f t="shared" si="2"/>
        <v>0</v>
      </c>
      <c r="X20" s="16" t="str">
        <f t="shared" si="3"/>
        <v/>
      </c>
      <c r="Y20" s="17"/>
      <c r="Z20" s="48" t="str">
        <f t="shared" si="4"/>
        <v>正常</v>
      </c>
    </row>
    <row r="21" customHeight="1" spans="1:26">
      <c r="A21" s="12"/>
      <c r="B21" s="13"/>
      <c r="C21" s="13"/>
      <c r="D21" s="13"/>
      <c r="E21" s="13"/>
      <c r="F21" s="13"/>
      <c r="G21" s="17"/>
      <c r="H21" s="39"/>
      <c r="I21" s="39"/>
      <c r="J21" s="16" t="str">
        <f t="shared" si="0"/>
        <v/>
      </c>
      <c r="K21" s="74"/>
      <c r="L21" s="15"/>
      <c r="M21" s="585"/>
      <c r="N21" s="585"/>
      <c r="O21" s="16" t="str">
        <f t="shared" si="1"/>
        <v/>
      </c>
      <c r="P21" s="586"/>
      <c r="Q21" s="586"/>
      <c r="R21" s="586"/>
      <c r="S21" s="39"/>
      <c r="T21" s="39"/>
      <c r="U21" s="16"/>
      <c r="V21" s="16"/>
      <c r="W21" s="16">
        <f t="shared" si="2"/>
        <v>0</v>
      </c>
      <c r="X21" s="16" t="str">
        <f t="shared" si="3"/>
        <v/>
      </c>
      <c r="Y21" s="17"/>
      <c r="Z21" s="48" t="str">
        <f t="shared" si="4"/>
        <v>正常</v>
      </c>
    </row>
    <row r="22" customHeight="1" spans="1:26">
      <c r="A22" s="12"/>
      <c r="B22" s="13"/>
      <c r="C22" s="13"/>
      <c r="D22" s="13"/>
      <c r="E22" s="13"/>
      <c r="F22" s="13"/>
      <c r="G22" s="17"/>
      <c r="H22" s="39"/>
      <c r="I22" s="39"/>
      <c r="J22" s="16" t="str">
        <f t="shared" si="0"/>
        <v/>
      </c>
      <c r="K22" s="74"/>
      <c r="L22" s="15"/>
      <c r="M22" s="585"/>
      <c r="N22" s="585"/>
      <c r="O22" s="16" t="str">
        <f t="shared" si="1"/>
        <v/>
      </c>
      <c r="P22" s="586"/>
      <c r="Q22" s="586"/>
      <c r="R22" s="586"/>
      <c r="S22" s="39"/>
      <c r="T22" s="39"/>
      <c r="U22" s="16"/>
      <c r="V22" s="16"/>
      <c r="W22" s="16">
        <f t="shared" si="2"/>
        <v>0</v>
      </c>
      <c r="X22" s="16" t="str">
        <f t="shared" si="3"/>
        <v/>
      </c>
      <c r="Y22" s="17"/>
      <c r="Z22" s="48" t="str">
        <f t="shared" si="4"/>
        <v>正常</v>
      </c>
    </row>
    <row r="23" customHeight="1" spans="1:26">
      <c r="A23" s="12"/>
      <c r="B23" s="13"/>
      <c r="C23" s="13"/>
      <c r="D23" s="13"/>
      <c r="E23" s="13"/>
      <c r="F23" s="13"/>
      <c r="G23" s="17"/>
      <c r="H23" s="39"/>
      <c r="I23" s="39"/>
      <c r="J23" s="16" t="str">
        <f t="shared" si="0"/>
        <v/>
      </c>
      <c r="K23" s="74"/>
      <c r="L23" s="15"/>
      <c r="M23" s="585"/>
      <c r="N23" s="585"/>
      <c r="O23" s="16" t="str">
        <f t="shared" si="1"/>
        <v/>
      </c>
      <c r="P23" s="586"/>
      <c r="Q23" s="586"/>
      <c r="R23" s="586"/>
      <c r="S23" s="39"/>
      <c r="T23" s="39"/>
      <c r="U23" s="16"/>
      <c r="V23" s="16"/>
      <c r="W23" s="16">
        <f t="shared" si="2"/>
        <v>0</v>
      </c>
      <c r="X23" s="16" t="str">
        <f t="shared" si="3"/>
        <v/>
      </c>
      <c r="Y23" s="17"/>
      <c r="Z23" s="48" t="str">
        <f t="shared" si="4"/>
        <v>正常</v>
      </c>
    </row>
    <row r="24" customHeight="1" spans="1:26">
      <c r="A24" s="12"/>
      <c r="B24" s="13"/>
      <c r="C24" s="13"/>
      <c r="D24" s="13"/>
      <c r="E24" s="13"/>
      <c r="F24" s="13"/>
      <c r="G24" s="17"/>
      <c r="H24" s="39"/>
      <c r="I24" s="39"/>
      <c r="J24" s="16" t="str">
        <f t="shared" si="0"/>
        <v/>
      </c>
      <c r="K24" s="74"/>
      <c r="L24" s="15"/>
      <c r="M24" s="585"/>
      <c r="N24" s="585"/>
      <c r="O24" s="16" t="str">
        <f t="shared" si="1"/>
        <v/>
      </c>
      <c r="P24" s="586"/>
      <c r="Q24" s="586"/>
      <c r="R24" s="586"/>
      <c r="S24" s="39"/>
      <c r="T24" s="39"/>
      <c r="U24" s="16"/>
      <c r="V24" s="16"/>
      <c r="W24" s="16">
        <f t="shared" si="2"/>
        <v>0</v>
      </c>
      <c r="X24" s="16" t="str">
        <f t="shared" si="3"/>
        <v/>
      </c>
      <c r="Y24" s="17"/>
      <c r="Z24" s="48" t="str">
        <f t="shared" si="4"/>
        <v>正常</v>
      </c>
    </row>
    <row r="25" customHeight="1" spans="1:26">
      <c r="A25" s="12"/>
      <c r="B25" s="13"/>
      <c r="C25" s="13"/>
      <c r="D25" s="13"/>
      <c r="E25" s="13"/>
      <c r="F25" s="13"/>
      <c r="G25" s="17"/>
      <c r="H25" s="39"/>
      <c r="I25" s="39"/>
      <c r="J25" s="16" t="str">
        <f t="shared" si="0"/>
        <v/>
      </c>
      <c r="K25" s="74"/>
      <c r="L25" s="15"/>
      <c r="M25" s="585"/>
      <c r="N25" s="585"/>
      <c r="O25" s="16" t="str">
        <f t="shared" si="1"/>
        <v/>
      </c>
      <c r="P25" s="586"/>
      <c r="Q25" s="586"/>
      <c r="R25" s="586"/>
      <c r="S25" s="39"/>
      <c r="T25" s="39"/>
      <c r="U25" s="16"/>
      <c r="V25" s="16"/>
      <c r="W25" s="16">
        <f t="shared" si="2"/>
        <v>0</v>
      </c>
      <c r="X25" s="16" t="str">
        <f t="shared" si="3"/>
        <v/>
      </c>
      <c r="Y25" s="17"/>
      <c r="Z25" s="48" t="str">
        <f t="shared" si="4"/>
        <v>正常</v>
      </c>
    </row>
    <row r="26" customHeight="1" spans="1:26">
      <c r="A26" s="12"/>
      <c r="B26" s="13"/>
      <c r="C26" s="13"/>
      <c r="D26" s="13"/>
      <c r="E26" s="13"/>
      <c r="F26" s="13"/>
      <c r="G26" s="17"/>
      <c r="H26" s="39"/>
      <c r="I26" s="39"/>
      <c r="J26" s="16"/>
      <c r="K26" s="74"/>
      <c r="L26" s="15"/>
      <c r="M26" s="79"/>
      <c r="N26" s="79"/>
      <c r="O26" s="78"/>
      <c r="P26" s="79"/>
      <c r="Q26" s="79"/>
      <c r="R26" s="79"/>
      <c r="S26" s="39"/>
      <c r="T26" s="39"/>
      <c r="U26" s="16"/>
      <c r="V26" s="16"/>
      <c r="W26" s="16">
        <f t="shared" si="2"/>
        <v>0</v>
      </c>
      <c r="X26" s="16" t="str">
        <f t="shared" si="3"/>
        <v/>
      </c>
      <c r="Y26" s="17"/>
      <c r="Z26" s="48" t="str">
        <f t="shared" si="4"/>
        <v>正常</v>
      </c>
    </row>
    <row r="27" customHeight="1" spans="1:26">
      <c r="A27" s="148" t="s">
        <v>621</v>
      </c>
      <c r="B27" s="91"/>
      <c r="C27" s="91"/>
      <c r="D27" s="91"/>
      <c r="E27" s="29"/>
      <c r="F27" s="29"/>
      <c r="G27" s="17"/>
      <c r="H27" s="39"/>
      <c r="I27" s="39"/>
      <c r="J27" s="16"/>
      <c r="K27" s="74">
        <f>SUM(K7:K26)</f>
        <v>0</v>
      </c>
      <c r="L27" s="15">
        <f>SUM(L7:L26)</f>
        <v>0</v>
      </c>
      <c r="M27" s="77"/>
      <c r="N27" s="77"/>
      <c r="O27" s="16"/>
      <c r="P27" s="16">
        <f>SUM(P7:P26)</f>
        <v>0</v>
      </c>
      <c r="Q27" s="16"/>
      <c r="R27" s="16">
        <f>SUM(R7:R26)</f>
        <v>0</v>
      </c>
      <c r="S27" s="39"/>
      <c r="T27" s="39"/>
      <c r="U27" s="16"/>
      <c r="V27" s="16">
        <f>SUM(V7:V26)</f>
        <v>0</v>
      </c>
      <c r="W27" s="16">
        <f t="shared" si="2"/>
        <v>0</v>
      </c>
      <c r="X27" s="16" t="str">
        <f t="shared" si="3"/>
        <v/>
      </c>
      <c r="Y27" s="17"/>
      <c r="Z27" s="48" t="str">
        <f t="shared" si="4"/>
        <v>正常</v>
      </c>
    </row>
    <row r="28" customHeight="1" spans="1:26">
      <c r="A28" s="20" t="e">
        <f>#REF!&amp;#REF!</f>
        <v>#REF!</v>
      </c>
      <c r="M28" s="582"/>
      <c r="N28" s="582"/>
      <c r="O28" s="7"/>
      <c r="P28" s="7"/>
      <c r="Q28" s="7"/>
      <c r="R28" s="7"/>
      <c r="S28" s="27" t="e">
        <f>"评估人员："&amp;#REF!</f>
        <v>#REF!</v>
      </c>
    </row>
    <row r="29" customHeight="1" spans="1:26">
      <c r="A29" s="27" t="e">
        <f>CONCATENATE(#REF!,#REF!,#REF!,#REF!,#REF!,#REF!,#REF!)</f>
        <v>#REF!</v>
      </c>
      <c r="M29" s="582"/>
      <c r="N29" s="582"/>
      <c r="O29" s="582"/>
      <c r="P29" s="582"/>
      <c r="Q29" s="582"/>
      <c r="R29" s="582"/>
    </row>
    <row r="30" customHeight="1" spans="1:26">
      <c r="A30" s="587"/>
      <c r="B30" s="8" t="s">
        <v>642</v>
      </c>
      <c r="C30" s="27" t="s">
        <v>711</v>
      </c>
      <c r="E30" s="8"/>
      <c r="F30" s="8"/>
      <c r="M30" s="582"/>
      <c r="N30" s="582"/>
      <c r="O30" s="582"/>
      <c r="P30" s="582"/>
      <c r="Q30" s="582"/>
      <c r="R30" s="582"/>
    </row>
    <row r="31" customHeight="1" spans="1:26">
      <c r="A31" s="587"/>
      <c r="C31" s="27" t="s">
        <v>712</v>
      </c>
      <c r="M31" s="582"/>
      <c r="N31" s="582"/>
      <c r="O31" s="582"/>
      <c r="P31" s="582"/>
      <c r="Q31" s="582"/>
      <c r="R31" s="582"/>
    </row>
    <row r="32" customHeight="1" spans="1:26">
      <c r="P32" s="582"/>
      <c r="Q32" s="582"/>
      <c r="R32" s="582"/>
    </row>
    <row r="33" customHeight="1" spans="16:18">
      <c r="P33" s="582"/>
      <c r="Q33" s="582"/>
      <c r="R33" s="582"/>
    </row>
    <row r="34" customHeight="1" spans="16:18">
      <c r="P34" s="582"/>
      <c r="Q34" s="582"/>
      <c r="R34" s="582"/>
    </row>
    <row r="35" customHeight="1" spans="16:18">
      <c r="P35" s="582"/>
      <c r="Q35" s="582"/>
      <c r="R35" s="582"/>
    </row>
    <row r="36" customHeight="1" spans="16:18">
      <c r="P36" s="582"/>
      <c r="Q36" s="582"/>
      <c r="R36" s="582"/>
    </row>
    <row r="37" customHeight="1" spans="16:18">
      <c r="P37" s="582"/>
      <c r="Q37" s="582"/>
      <c r="R37" s="582"/>
    </row>
    <row r="38" customHeight="1" spans="16:18">
      <c r="P38" s="582"/>
      <c r="Q38" s="582"/>
      <c r="R38" s="582"/>
    </row>
    <row r="39" customHeight="1" spans="16:18">
      <c r="P39" s="582"/>
      <c r="Q39" s="582"/>
      <c r="R39" s="582"/>
    </row>
    <row r="40" customHeight="1" spans="16:18">
      <c r="P40" s="582"/>
      <c r="Q40" s="582"/>
      <c r="R40" s="582"/>
    </row>
    <row r="41" customHeight="1" spans="16:18">
      <c r="P41" s="582"/>
      <c r="Q41" s="582"/>
      <c r="R41" s="582"/>
    </row>
    <row r="42" customHeight="1" spans="16:18">
      <c r="P42" s="582"/>
      <c r="Q42" s="582"/>
      <c r="R42" s="582"/>
    </row>
    <row r="43" customHeight="1" spans="16:18">
      <c r="P43" s="582"/>
      <c r="Q43" s="582"/>
      <c r="R43" s="582"/>
    </row>
    <row r="44" customHeight="1" spans="16:18">
      <c r="P44" s="582"/>
      <c r="Q44" s="582"/>
      <c r="R44" s="582"/>
    </row>
    <row r="45" customHeight="1" spans="16:18">
      <c r="P45" s="582"/>
      <c r="Q45" s="582"/>
      <c r="R45" s="582"/>
    </row>
    <row r="46" customHeight="1" spans="16:18">
      <c r="P46" s="582"/>
      <c r="Q46" s="582"/>
      <c r="R46" s="582"/>
    </row>
    <row r="47" customHeight="1" spans="16:18">
      <c r="P47" s="582"/>
      <c r="Q47" s="582"/>
      <c r="R47" s="582"/>
    </row>
    <row r="48" customHeight="1" spans="16:18">
      <c r="P48" s="582"/>
      <c r="Q48" s="582"/>
      <c r="R48" s="582"/>
    </row>
    <row r="49" customHeight="1" spans="16:18">
      <c r="P49" s="582"/>
      <c r="Q49" s="582"/>
      <c r="R49" s="582"/>
    </row>
    <row r="50" customHeight="1" spans="16:18">
      <c r="P50" s="582"/>
      <c r="Q50" s="582"/>
      <c r="R50" s="582"/>
    </row>
    <row r="51" customHeight="1" spans="16:18">
      <c r="P51" s="582"/>
      <c r="Q51" s="582"/>
      <c r="R51" s="582"/>
    </row>
    <row r="52" customHeight="1" spans="16:18">
      <c r="P52" s="582"/>
      <c r="Q52" s="582"/>
      <c r="R52" s="582"/>
    </row>
    <row r="53" customHeight="1" spans="16:18">
      <c r="P53" s="582"/>
      <c r="Q53" s="582"/>
      <c r="R53" s="582"/>
    </row>
    <row r="54" customHeight="1" spans="16:18">
      <c r="P54" s="582"/>
      <c r="Q54" s="582"/>
      <c r="R54" s="582"/>
    </row>
    <row r="55" customHeight="1" spans="16:18">
      <c r="P55" s="582"/>
      <c r="Q55" s="582"/>
      <c r="R55" s="582"/>
    </row>
    <row r="56" customHeight="1" spans="16:18">
      <c r="P56" s="582"/>
      <c r="Q56" s="582"/>
      <c r="R56" s="582"/>
    </row>
    <row r="57" customHeight="1" spans="16:18">
      <c r="P57" s="582"/>
      <c r="Q57" s="582"/>
      <c r="R57" s="582"/>
    </row>
    <row r="58" customHeight="1" spans="16:18">
      <c r="P58" s="582"/>
      <c r="Q58" s="582"/>
      <c r="R58" s="582"/>
    </row>
    <row r="59" customHeight="1" spans="16:18">
      <c r="P59" s="582"/>
      <c r="Q59" s="582"/>
      <c r="R59" s="582"/>
    </row>
    <row r="60" customHeight="1" spans="16:18">
      <c r="P60" s="582"/>
      <c r="Q60" s="582"/>
      <c r="R60" s="582"/>
    </row>
    <row r="61" customHeight="1" spans="16:18">
      <c r="P61" s="582"/>
      <c r="Q61" s="582"/>
      <c r="R61" s="582"/>
    </row>
    <row r="62" customHeight="1" spans="16:18">
      <c r="P62" s="582"/>
      <c r="Q62" s="582"/>
      <c r="R62" s="582"/>
    </row>
    <row r="63" customHeight="1" spans="16:18">
      <c r="P63" s="582"/>
      <c r="Q63" s="582"/>
      <c r="R63" s="582"/>
    </row>
    <row r="64" customHeight="1" spans="16:18">
      <c r="P64" s="582"/>
      <c r="Q64" s="582"/>
      <c r="R64" s="582"/>
    </row>
    <row r="65" customHeight="1" spans="16:18">
      <c r="P65" s="582"/>
      <c r="Q65" s="582"/>
      <c r="R65" s="582"/>
    </row>
    <row r="66" customHeight="1" spans="16:18">
      <c r="P66" s="582"/>
      <c r="Q66" s="582"/>
      <c r="R66" s="582"/>
    </row>
    <row r="67" customHeight="1" spans="16:18">
      <c r="P67" s="582"/>
      <c r="Q67" s="582"/>
      <c r="R67" s="582"/>
    </row>
    <row r="68" customHeight="1" spans="16:18">
      <c r="P68" s="582"/>
      <c r="Q68" s="582"/>
      <c r="R68" s="582"/>
    </row>
    <row r="69" customHeight="1" spans="16:18">
      <c r="P69" s="582"/>
      <c r="Q69" s="582"/>
      <c r="R69" s="582"/>
    </row>
    <row r="70" customHeight="1" spans="16:18">
      <c r="P70" s="582"/>
      <c r="Q70" s="582"/>
      <c r="R70" s="582"/>
    </row>
    <row r="71" customHeight="1" spans="16:18">
      <c r="P71" s="582"/>
      <c r="Q71" s="582"/>
      <c r="R71" s="582"/>
    </row>
    <row r="72" customHeight="1" spans="16:18">
      <c r="P72" s="582"/>
      <c r="Q72" s="582"/>
      <c r="R72" s="582"/>
    </row>
    <row r="73" customHeight="1" spans="16:18">
      <c r="P73" s="582"/>
      <c r="Q73" s="582"/>
      <c r="R73" s="582"/>
    </row>
    <row r="74" customHeight="1" spans="16:18">
      <c r="P74" s="582"/>
      <c r="Q74" s="582"/>
      <c r="R74" s="582"/>
    </row>
    <row r="75" customHeight="1" spans="16:18">
      <c r="P75" s="582"/>
      <c r="Q75" s="582"/>
      <c r="R75" s="582"/>
    </row>
    <row r="76" customHeight="1" spans="16:18">
      <c r="P76" s="582"/>
      <c r="Q76" s="582"/>
      <c r="R76" s="582"/>
    </row>
    <row r="77" customHeight="1" spans="16:18">
      <c r="P77" s="582"/>
      <c r="Q77" s="582"/>
      <c r="R77" s="582"/>
    </row>
    <row r="78" customHeight="1" spans="16:18">
      <c r="P78" s="582"/>
      <c r="Q78" s="582"/>
      <c r="R78" s="582"/>
    </row>
    <row r="79" customHeight="1" spans="16:18">
      <c r="P79" s="582"/>
      <c r="Q79" s="582"/>
      <c r="R79" s="582"/>
    </row>
    <row r="80" customHeight="1" spans="16:18">
      <c r="P80" s="582"/>
      <c r="Q80" s="582"/>
      <c r="R80" s="582"/>
    </row>
    <row r="81" customHeight="1" spans="16:18">
      <c r="P81" s="582"/>
      <c r="Q81" s="582"/>
      <c r="R81" s="582"/>
    </row>
    <row r="82" customHeight="1" spans="16:18">
      <c r="P82" s="582"/>
      <c r="Q82" s="582"/>
      <c r="R82" s="582"/>
    </row>
    <row r="83" customHeight="1" spans="16:18">
      <c r="P83" s="582"/>
      <c r="Q83" s="582"/>
      <c r="R83" s="582"/>
    </row>
    <row r="84" customHeight="1" spans="16:18">
      <c r="P84" s="582"/>
      <c r="Q84" s="582"/>
      <c r="R84" s="582"/>
    </row>
    <row r="85" customHeight="1" spans="16:18">
      <c r="P85" s="582"/>
      <c r="Q85" s="582"/>
      <c r="R85" s="582"/>
    </row>
    <row r="86" customHeight="1" spans="16:18">
      <c r="P86" s="582"/>
      <c r="Q86" s="582"/>
      <c r="R86" s="582"/>
    </row>
    <row r="87" customHeight="1" spans="16:18">
      <c r="P87" s="582"/>
      <c r="Q87" s="582"/>
      <c r="R87" s="582"/>
    </row>
    <row r="88" customHeight="1" spans="16:18">
      <c r="P88" s="582"/>
      <c r="Q88" s="582"/>
      <c r="R88" s="582"/>
    </row>
    <row r="89" customHeight="1" spans="16:18">
      <c r="P89" s="582"/>
      <c r="Q89" s="582"/>
      <c r="R89" s="582"/>
    </row>
    <row r="90" customHeight="1" spans="16:18">
      <c r="P90" s="582"/>
      <c r="Q90" s="582"/>
      <c r="R90" s="582"/>
    </row>
    <row r="91" customHeight="1" spans="16:18">
      <c r="P91" s="582"/>
      <c r="Q91" s="582"/>
      <c r="R91" s="582"/>
    </row>
    <row r="92" customHeight="1" spans="16:18">
      <c r="P92" s="582"/>
      <c r="Q92" s="582"/>
      <c r="R92" s="582"/>
    </row>
    <row r="93" customHeight="1" spans="16:18">
      <c r="P93" s="582"/>
      <c r="Q93" s="582"/>
      <c r="R93" s="582"/>
    </row>
    <row r="94" customHeight="1" spans="16:18">
      <c r="P94" s="582"/>
      <c r="Q94" s="582"/>
      <c r="R94" s="582"/>
    </row>
    <row r="95" customHeight="1" spans="16:18">
      <c r="P95" s="582"/>
      <c r="Q95" s="582"/>
      <c r="R95" s="582"/>
    </row>
    <row r="96" customHeight="1" spans="16:18">
      <c r="P96" s="582"/>
      <c r="Q96" s="582"/>
      <c r="R96" s="582"/>
    </row>
    <row r="97" customHeight="1" spans="16:18">
      <c r="P97" s="582"/>
      <c r="Q97" s="582"/>
      <c r="R97" s="582"/>
    </row>
    <row r="98" customHeight="1" spans="16:18">
      <c r="P98" s="582"/>
      <c r="Q98" s="582"/>
      <c r="R98" s="582"/>
    </row>
    <row r="99" customHeight="1" spans="16:18">
      <c r="P99" s="582"/>
      <c r="Q99" s="582"/>
      <c r="R99" s="582"/>
    </row>
    <row r="100" customHeight="1" spans="16:18">
      <c r="P100" s="582"/>
      <c r="Q100" s="582"/>
      <c r="R100" s="582"/>
    </row>
    <row r="101" customHeight="1" spans="16:18">
      <c r="P101" s="582"/>
      <c r="Q101" s="582"/>
      <c r="R101" s="582"/>
    </row>
    <row r="102" customHeight="1" spans="16:18">
      <c r="P102" s="582"/>
      <c r="Q102" s="582"/>
      <c r="R102" s="582"/>
    </row>
    <row r="103" customHeight="1" spans="16:18">
      <c r="P103" s="582"/>
      <c r="Q103" s="582"/>
      <c r="R103" s="582"/>
    </row>
    <row r="104" customHeight="1" spans="16:18">
      <c r="P104" s="582"/>
      <c r="Q104" s="582"/>
      <c r="R104" s="582"/>
    </row>
    <row r="105" customHeight="1" spans="16:18">
      <c r="P105" s="582"/>
      <c r="Q105" s="582"/>
      <c r="R105" s="582"/>
    </row>
    <row r="106" customHeight="1" spans="16:18">
      <c r="P106" s="582"/>
      <c r="Q106" s="582"/>
      <c r="R106" s="582"/>
    </row>
    <row r="107" customHeight="1" spans="16:18">
      <c r="P107" s="582"/>
      <c r="Q107" s="582"/>
      <c r="R107" s="582"/>
    </row>
    <row r="108" customHeight="1" spans="16:18">
      <c r="P108" s="582"/>
      <c r="Q108" s="582"/>
      <c r="R108" s="582"/>
    </row>
    <row r="109" customHeight="1" spans="16:18">
      <c r="P109" s="582"/>
      <c r="Q109" s="582"/>
      <c r="R109" s="582"/>
    </row>
    <row r="110" customHeight="1" spans="16:18">
      <c r="P110" s="582"/>
      <c r="Q110" s="582"/>
      <c r="R110" s="582"/>
    </row>
    <row r="111" customHeight="1" spans="16:18">
      <c r="P111" s="582"/>
      <c r="Q111" s="582"/>
      <c r="R111" s="582"/>
    </row>
    <row r="112" customHeight="1" spans="16:18">
      <c r="P112" s="582"/>
      <c r="Q112" s="582"/>
      <c r="R112" s="582"/>
    </row>
    <row r="113" customHeight="1" spans="16:18">
      <c r="P113" s="582"/>
      <c r="Q113" s="582"/>
      <c r="R113" s="582"/>
    </row>
    <row r="114" customHeight="1" spans="16:18">
      <c r="P114" s="582"/>
      <c r="Q114" s="582"/>
      <c r="R114" s="582"/>
    </row>
    <row r="115" customHeight="1" spans="16:18">
      <c r="P115" s="582"/>
      <c r="Q115" s="582"/>
      <c r="R115" s="582"/>
    </row>
    <row r="116" customHeight="1" spans="16:18">
      <c r="P116" s="582"/>
      <c r="Q116" s="582"/>
      <c r="R116" s="582"/>
    </row>
    <row r="117" customHeight="1" spans="16:18">
      <c r="P117" s="582"/>
      <c r="Q117" s="582"/>
      <c r="R117" s="582"/>
    </row>
    <row r="118" customHeight="1" spans="16:18">
      <c r="P118" s="582"/>
      <c r="Q118" s="582"/>
      <c r="R118" s="582"/>
    </row>
    <row r="119" customHeight="1" spans="16:18">
      <c r="P119" s="582"/>
      <c r="Q119" s="582"/>
      <c r="R119" s="582"/>
    </row>
    <row r="120" customHeight="1" spans="16:18">
      <c r="P120" s="582"/>
      <c r="Q120" s="582"/>
      <c r="R120" s="582"/>
    </row>
    <row r="121" customHeight="1" spans="16:18">
      <c r="P121" s="582"/>
      <c r="Q121" s="582"/>
      <c r="R121" s="582"/>
    </row>
    <row r="122" customHeight="1" spans="16:18">
      <c r="P122" s="582"/>
      <c r="Q122" s="582"/>
      <c r="R122" s="582"/>
    </row>
    <row r="123" customHeight="1" spans="16:18">
      <c r="P123" s="582"/>
      <c r="Q123" s="582"/>
      <c r="R123" s="582"/>
    </row>
    <row r="124" customHeight="1" spans="16:18">
      <c r="P124" s="582"/>
      <c r="Q124" s="582"/>
      <c r="R124" s="582"/>
    </row>
    <row r="125" customHeight="1" spans="16:18">
      <c r="P125" s="582"/>
      <c r="Q125" s="582"/>
      <c r="R125" s="582"/>
    </row>
    <row r="126" customHeight="1" spans="16:18">
      <c r="P126" s="582"/>
      <c r="Q126" s="582"/>
      <c r="R126" s="582"/>
    </row>
    <row r="127" customHeight="1" spans="16:18">
      <c r="P127" s="582"/>
      <c r="Q127" s="582"/>
      <c r="R127" s="582"/>
    </row>
    <row r="128" customHeight="1" spans="16:18">
      <c r="P128" s="582"/>
      <c r="Q128" s="582"/>
      <c r="R128" s="582"/>
    </row>
    <row r="129" customHeight="1" spans="16:18">
      <c r="P129" s="582"/>
      <c r="Q129" s="582"/>
      <c r="R129" s="582"/>
    </row>
    <row r="130" customHeight="1" spans="16:18">
      <c r="P130" s="582"/>
      <c r="Q130" s="582"/>
      <c r="R130" s="582"/>
    </row>
    <row r="131" customHeight="1" spans="16:18">
      <c r="P131" s="582"/>
      <c r="Q131" s="582"/>
      <c r="R131" s="582"/>
    </row>
    <row r="132" customHeight="1" spans="16:18">
      <c r="P132" s="582"/>
      <c r="Q132" s="582"/>
      <c r="R132" s="582"/>
    </row>
    <row r="133" customHeight="1" spans="16:18">
      <c r="P133" s="582"/>
      <c r="Q133" s="582"/>
      <c r="R133" s="582"/>
    </row>
    <row r="134" customHeight="1" spans="16:18">
      <c r="P134" s="582"/>
      <c r="Q134" s="582"/>
      <c r="R134" s="582"/>
    </row>
    <row r="135" customHeight="1" spans="16:18">
      <c r="P135" s="582"/>
      <c r="Q135" s="582"/>
      <c r="R135" s="582"/>
    </row>
    <row r="136" customHeight="1" spans="16:18">
      <c r="P136" s="582"/>
      <c r="Q136" s="582"/>
      <c r="R136" s="582"/>
    </row>
    <row r="137" customHeight="1" spans="16:18">
      <c r="P137" s="582"/>
      <c r="Q137" s="582"/>
      <c r="R137" s="582"/>
    </row>
    <row r="138" customHeight="1" spans="16:18">
      <c r="P138" s="582"/>
      <c r="Q138" s="582"/>
      <c r="R138" s="582"/>
    </row>
    <row r="139" customHeight="1" spans="16:18">
      <c r="P139" s="582"/>
      <c r="Q139" s="582"/>
      <c r="R139" s="582"/>
    </row>
    <row r="140" customHeight="1" spans="16:18">
      <c r="P140" s="582"/>
      <c r="Q140" s="582"/>
      <c r="R140" s="582"/>
    </row>
    <row r="141" customHeight="1" spans="16:18">
      <c r="P141" s="582"/>
      <c r="Q141" s="582"/>
      <c r="R141" s="582"/>
    </row>
    <row r="142" customHeight="1" spans="16:18">
      <c r="P142" s="582"/>
      <c r="Q142" s="582"/>
      <c r="R142" s="582"/>
    </row>
    <row r="143" customHeight="1" spans="16:18">
      <c r="P143" s="582"/>
      <c r="Q143" s="582"/>
      <c r="R143" s="582"/>
    </row>
    <row r="144" customHeight="1" spans="16:18">
      <c r="P144" s="582"/>
      <c r="Q144" s="582"/>
      <c r="R144" s="582"/>
    </row>
    <row r="145" customHeight="1" spans="16:18">
      <c r="P145" s="582"/>
      <c r="Q145" s="582"/>
      <c r="R145" s="582"/>
    </row>
    <row r="146" customHeight="1" spans="16:18">
      <c r="P146" s="582"/>
      <c r="Q146" s="582"/>
      <c r="R146" s="582"/>
    </row>
    <row r="147" customHeight="1" spans="16:18">
      <c r="P147" s="582"/>
      <c r="Q147" s="582"/>
      <c r="R147" s="582"/>
    </row>
    <row r="148" customHeight="1" spans="16:18">
      <c r="P148" s="582"/>
      <c r="Q148" s="582"/>
      <c r="R148" s="582"/>
    </row>
    <row r="149" customHeight="1" spans="16:18">
      <c r="P149" s="582"/>
      <c r="Q149" s="582"/>
      <c r="R149" s="582"/>
    </row>
    <row r="150" customHeight="1" spans="16:18">
      <c r="P150" s="582"/>
      <c r="Q150" s="582"/>
      <c r="R150" s="582"/>
    </row>
    <row r="151" customHeight="1" spans="16:18">
      <c r="P151" s="582"/>
      <c r="Q151" s="582"/>
      <c r="R151" s="582"/>
    </row>
    <row r="152" customHeight="1" spans="16:18">
      <c r="P152" s="582"/>
      <c r="Q152" s="582"/>
      <c r="R152" s="582"/>
    </row>
    <row r="153" customHeight="1" spans="16:18">
      <c r="P153" s="582"/>
      <c r="Q153" s="582"/>
      <c r="R153" s="582"/>
    </row>
    <row r="154" customHeight="1" spans="16:18">
      <c r="P154" s="582"/>
      <c r="Q154" s="582"/>
      <c r="R154" s="582"/>
    </row>
    <row r="155" customHeight="1" spans="16:18">
      <c r="P155" s="582"/>
      <c r="Q155" s="582"/>
      <c r="R155" s="582"/>
    </row>
    <row r="156" customHeight="1" spans="16:18">
      <c r="P156" s="582"/>
      <c r="Q156" s="582"/>
      <c r="R156" s="582"/>
    </row>
    <row r="157" customHeight="1" spans="16:18">
      <c r="P157" s="582"/>
      <c r="Q157" s="582"/>
      <c r="R157" s="582"/>
    </row>
    <row r="158" customHeight="1" spans="16:18">
      <c r="P158" s="582"/>
      <c r="Q158" s="582"/>
      <c r="R158" s="582"/>
    </row>
    <row r="159" customHeight="1" spans="16:18">
      <c r="P159" s="582"/>
      <c r="Q159" s="582"/>
      <c r="R159" s="582"/>
    </row>
    <row r="160" customHeight="1" spans="16:18">
      <c r="P160" s="582"/>
      <c r="Q160" s="582"/>
      <c r="R160" s="582"/>
    </row>
    <row r="161" customHeight="1" spans="16:18">
      <c r="P161" s="582"/>
      <c r="Q161" s="582"/>
      <c r="R161" s="582"/>
    </row>
    <row r="162" customHeight="1" spans="16:18">
      <c r="P162" s="582"/>
      <c r="Q162" s="582"/>
      <c r="R162" s="582"/>
    </row>
    <row r="163" customHeight="1" spans="16:18">
      <c r="P163" s="582"/>
      <c r="Q163" s="582"/>
      <c r="R163" s="582"/>
    </row>
    <row r="164" customHeight="1" spans="16:18">
      <c r="P164" s="582"/>
      <c r="Q164" s="582"/>
      <c r="R164" s="582"/>
    </row>
    <row r="165" customHeight="1" spans="16:18">
      <c r="P165" s="582"/>
      <c r="Q165" s="582"/>
      <c r="R165" s="582"/>
    </row>
    <row r="166" customHeight="1" spans="16:18">
      <c r="P166" s="582"/>
      <c r="Q166" s="582"/>
      <c r="R166" s="582"/>
    </row>
    <row r="167" customHeight="1" spans="16:18">
      <c r="P167" s="582"/>
      <c r="Q167" s="582"/>
      <c r="R167" s="582"/>
    </row>
    <row r="168" customHeight="1" spans="16:18">
      <c r="P168" s="582"/>
      <c r="Q168" s="582"/>
      <c r="R168" s="582"/>
    </row>
    <row r="169" customHeight="1" spans="16:18">
      <c r="P169" s="582"/>
      <c r="Q169" s="582"/>
      <c r="R169" s="582"/>
    </row>
    <row r="170" customHeight="1" spans="16:18">
      <c r="P170" s="582"/>
      <c r="Q170" s="582"/>
      <c r="R170" s="582"/>
    </row>
    <row r="171" customHeight="1" spans="16:18">
      <c r="P171" s="582"/>
      <c r="Q171" s="582"/>
      <c r="R171" s="582"/>
    </row>
    <row r="172" customHeight="1" spans="16:18">
      <c r="P172" s="582"/>
      <c r="Q172" s="582"/>
      <c r="R172" s="582"/>
    </row>
    <row r="173" customHeight="1" spans="16:18">
      <c r="P173" s="582"/>
      <c r="Q173" s="582"/>
      <c r="R173" s="582"/>
    </row>
    <row r="174" customHeight="1" spans="16:18">
      <c r="P174" s="582"/>
      <c r="Q174" s="582"/>
      <c r="R174" s="582"/>
    </row>
    <row r="175" customHeight="1" spans="16:18">
      <c r="P175" s="582"/>
      <c r="Q175" s="582"/>
      <c r="R175" s="582"/>
    </row>
    <row r="176" customHeight="1" spans="16:18">
      <c r="P176" s="582"/>
      <c r="Q176" s="582"/>
      <c r="R176" s="582"/>
    </row>
    <row r="177" customHeight="1" spans="16:18">
      <c r="P177" s="582"/>
      <c r="Q177" s="582"/>
      <c r="R177" s="582"/>
    </row>
    <row r="178" customHeight="1" spans="16:18">
      <c r="P178" s="582"/>
      <c r="Q178" s="582"/>
      <c r="R178" s="582"/>
    </row>
    <row r="179" customHeight="1" spans="16:18">
      <c r="P179" s="582"/>
      <c r="Q179" s="582"/>
      <c r="R179" s="582"/>
    </row>
    <row r="180" customHeight="1" spans="16:18">
      <c r="P180" s="582"/>
      <c r="Q180" s="582"/>
      <c r="R180" s="582"/>
    </row>
    <row r="181" customHeight="1" spans="16:18">
      <c r="P181" s="582"/>
      <c r="Q181" s="582"/>
      <c r="R181" s="582"/>
    </row>
    <row r="182" customHeight="1" spans="16:18">
      <c r="P182" s="582"/>
      <c r="Q182" s="582"/>
      <c r="R182" s="582"/>
    </row>
    <row r="183" customHeight="1" spans="16:18">
      <c r="P183" s="582"/>
      <c r="Q183" s="582"/>
      <c r="R183" s="582"/>
    </row>
    <row r="184" customHeight="1" spans="16:18">
      <c r="P184" s="582"/>
      <c r="Q184" s="582"/>
      <c r="R184" s="582"/>
    </row>
    <row r="185" customHeight="1" spans="16:18">
      <c r="P185" s="582"/>
      <c r="Q185" s="582"/>
      <c r="R185" s="582"/>
    </row>
    <row r="186" customHeight="1" spans="16:18">
      <c r="P186" s="582"/>
      <c r="Q186" s="582"/>
      <c r="R186" s="582"/>
    </row>
    <row r="187" customHeight="1" spans="16:18">
      <c r="P187" s="582"/>
      <c r="Q187" s="582"/>
      <c r="R187" s="582"/>
    </row>
    <row r="188" customHeight="1" spans="16:18">
      <c r="P188" s="582"/>
      <c r="Q188" s="582"/>
      <c r="R188" s="582"/>
    </row>
    <row r="189" customHeight="1" spans="16:18">
      <c r="P189" s="582"/>
      <c r="Q189" s="582"/>
      <c r="R189" s="582"/>
    </row>
    <row r="190" customHeight="1" spans="16:18">
      <c r="P190" s="582"/>
      <c r="Q190" s="582"/>
      <c r="R190" s="582"/>
    </row>
    <row r="191" customHeight="1" spans="16:18">
      <c r="P191" s="582"/>
      <c r="Q191" s="582"/>
      <c r="R191" s="582"/>
    </row>
    <row r="192" customHeight="1" spans="16:18">
      <c r="P192" s="582"/>
      <c r="Q192" s="582"/>
      <c r="R192" s="582"/>
    </row>
    <row r="193" customHeight="1" spans="16:18">
      <c r="P193" s="582"/>
      <c r="Q193" s="582"/>
      <c r="R193" s="582"/>
    </row>
    <row r="194" customHeight="1" spans="16:18">
      <c r="P194" s="582"/>
      <c r="Q194" s="582"/>
      <c r="R194" s="582"/>
    </row>
    <row r="195" customHeight="1" spans="16:18">
      <c r="P195" s="582"/>
      <c r="Q195" s="582"/>
      <c r="R195" s="582"/>
    </row>
    <row r="196" customHeight="1" spans="16:18">
      <c r="P196" s="582"/>
      <c r="Q196" s="582"/>
      <c r="R196" s="582"/>
    </row>
    <row r="197" customHeight="1" spans="16:18">
      <c r="P197" s="582"/>
      <c r="Q197" s="582"/>
      <c r="R197" s="582"/>
    </row>
    <row r="198" customHeight="1" spans="16:18">
      <c r="P198" s="582"/>
      <c r="Q198" s="582"/>
      <c r="R198" s="582"/>
    </row>
    <row r="199" customHeight="1" spans="16:18">
      <c r="P199" s="582"/>
      <c r="Q199" s="582"/>
      <c r="R199" s="582"/>
    </row>
    <row r="200" customHeight="1" spans="16:18">
      <c r="P200" s="582"/>
      <c r="Q200" s="582"/>
      <c r="R200" s="582"/>
    </row>
    <row r="201" customHeight="1" spans="16:18">
      <c r="P201" s="582"/>
      <c r="Q201" s="582"/>
      <c r="R201" s="582"/>
    </row>
    <row r="202" customHeight="1" spans="16:18">
      <c r="P202" s="582"/>
      <c r="Q202" s="582"/>
      <c r="R202" s="582"/>
    </row>
    <row r="203" customHeight="1" spans="16:18">
      <c r="P203" s="582"/>
      <c r="Q203" s="582"/>
      <c r="R203" s="582"/>
    </row>
    <row r="204" customHeight="1" spans="16:18">
      <c r="P204" s="582"/>
      <c r="Q204" s="582"/>
      <c r="R204" s="582"/>
    </row>
    <row r="205" customHeight="1" spans="16:18">
      <c r="P205" s="582"/>
      <c r="Q205" s="582"/>
      <c r="R205" s="582"/>
    </row>
    <row r="206" customHeight="1" spans="16:18">
      <c r="P206" s="582"/>
      <c r="Q206" s="582"/>
      <c r="R206" s="582"/>
    </row>
    <row r="207" customHeight="1" spans="16:18">
      <c r="P207" s="582"/>
      <c r="Q207" s="582"/>
      <c r="R207" s="582"/>
    </row>
    <row r="208" customHeight="1" spans="16:18">
      <c r="P208" s="582"/>
      <c r="Q208" s="582"/>
      <c r="R208" s="582"/>
    </row>
    <row r="209" customHeight="1" spans="16:18">
      <c r="P209" s="582"/>
      <c r="Q209" s="582"/>
      <c r="R209" s="582"/>
    </row>
    <row r="210" customHeight="1" spans="16:18">
      <c r="P210" s="582"/>
      <c r="Q210" s="582"/>
      <c r="R210" s="582"/>
    </row>
    <row r="211" customHeight="1" spans="16:18">
      <c r="P211" s="582"/>
      <c r="Q211" s="582"/>
      <c r="R211" s="582"/>
    </row>
    <row r="212" customHeight="1" spans="16:18">
      <c r="P212" s="582"/>
      <c r="Q212" s="582"/>
      <c r="R212" s="582"/>
    </row>
    <row r="213" customHeight="1" spans="16:18">
      <c r="P213" s="582"/>
      <c r="Q213" s="582"/>
      <c r="R213" s="582"/>
    </row>
    <row r="214" customHeight="1" spans="16:18">
      <c r="P214" s="582"/>
      <c r="Q214" s="582"/>
      <c r="R214" s="582"/>
    </row>
    <row r="215" customHeight="1" spans="16:18">
      <c r="P215" s="582"/>
      <c r="Q215" s="582"/>
      <c r="R215" s="582"/>
    </row>
    <row r="216" customHeight="1" spans="16:18">
      <c r="P216" s="582"/>
      <c r="Q216" s="582"/>
      <c r="R216" s="582"/>
    </row>
    <row r="217" customHeight="1" spans="16:18">
      <c r="P217" s="582"/>
      <c r="Q217" s="582"/>
      <c r="R217" s="582"/>
    </row>
    <row r="218" customHeight="1" spans="16:18">
      <c r="P218" s="582"/>
      <c r="Q218" s="582"/>
      <c r="R218" s="582"/>
    </row>
    <row r="219" customHeight="1" spans="16:18">
      <c r="P219" s="582"/>
      <c r="Q219" s="582"/>
      <c r="R219" s="582"/>
    </row>
    <row r="220" customHeight="1" spans="16:18">
      <c r="P220" s="582"/>
      <c r="Q220" s="582"/>
      <c r="R220" s="582"/>
    </row>
    <row r="221" customHeight="1" spans="16:18">
      <c r="P221" s="582"/>
      <c r="Q221" s="582"/>
      <c r="R221" s="582"/>
    </row>
    <row r="222" customHeight="1" spans="16:18">
      <c r="P222" s="582"/>
      <c r="Q222" s="582"/>
      <c r="R222" s="582"/>
    </row>
    <row r="223" customHeight="1" spans="16:18">
      <c r="P223" s="582"/>
      <c r="Q223" s="582"/>
      <c r="R223" s="582"/>
    </row>
    <row r="224" customHeight="1" spans="16:18">
      <c r="P224" s="582"/>
      <c r="Q224" s="582"/>
      <c r="R224" s="582"/>
    </row>
    <row r="225" customHeight="1" spans="16:18">
      <c r="P225" s="582"/>
      <c r="Q225" s="582"/>
      <c r="R225" s="582"/>
    </row>
    <row r="226" customHeight="1" spans="16:18">
      <c r="P226" s="582"/>
      <c r="Q226" s="582"/>
      <c r="R226" s="582"/>
    </row>
    <row r="227" customHeight="1" spans="16:18">
      <c r="P227" s="582"/>
      <c r="Q227" s="582"/>
      <c r="R227" s="582"/>
    </row>
    <row r="228" customHeight="1" spans="16:18">
      <c r="P228" s="582"/>
      <c r="Q228" s="582"/>
      <c r="R228" s="582"/>
    </row>
    <row r="229" customHeight="1" spans="16:18">
      <c r="P229" s="582"/>
      <c r="Q229" s="582"/>
      <c r="R229" s="582"/>
    </row>
    <row r="230" customHeight="1" spans="16:18">
      <c r="P230" s="582"/>
      <c r="Q230" s="582"/>
      <c r="R230" s="582"/>
    </row>
    <row r="231" customHeight="1" spans="16:18">
      <c r="P231" s="582"/>
      <c r="Q231" s="582"/>
      <c r="R231" s="582"/>
    </row>
    <row r="232" customHeight="1" spans="16:18">
      <c r="P232" s="582"/>
      <c r="Q232" s="582"/>
      <c r="R232" s="582"/>
    </row>
    <row r="233" customHeight="1" spans="16:18">
      <c r="P233" s="582"/>
      <c r="Q233" s="582"/>
      <c r="R233" s="582"/>
    </row>
    <row r="234" customHeight="1" spans="16:18">
      <c r="P234" s="582"/>
      <c r="Q234" s="582"/>
      <c r="R234" s="582"/>
    </row>
    <row r="235" customHeight="1" spans="16:18">
      <c r="P235" s="582"/>
      <c r="Q235" s="582"/>
      <c r="R235" s="582"/>
    </row>
    <row r="236" customHeight="1" spans="16:18">
      <c r="P236" s="582"/>
      <c r="Q236" s="582"/>
      <c r="R236" s="582"/>
    </row>
    <row r="237" customHeight="1" spans="16:18">
      <c r="P237" s="582"/>
      <c r="Q237" s="582"/>
      <c r="R237" s="582"/>
    </row>
    <row r="238" customHeight="1" spans="16:18">
      <c r="P238" s="582"/>
      <c r="Q238" s="582"/>
      <c r="R238" s="582"/>
    </row>
    <row r="239" customHeight="1" spans="16:18">
      <c r="P239" s="582"/>
      <c r="Q239" s="582"/>
      <c r="R239" s="582"/>
    </row>
    <row r="240" customHeight="1" spans="16:18">
      <c r="P240" s="582"/>
      <c r="Q240" s="582"/>
      <c r="R240" s="582"/>
    </row>
    <row r="241" customHeight="1" spans="16:18">
      <c r="P241" s="582"/>
      <c r="Q241" s="582"/>
      <c r="R241" s="582"/>
    </row>
    <row r="242" customHeight="1" spans="16:18">
      <c r="P242" s="582"/>
      <c r="Q242" s="582"/>
      <c r="R242" s="582"/>
    </row>
    <row r="243" customHeight="1" spans="16:18">
      <c r="P243" s="582"/>
      <c r="Q243" s="582"/>
      <c r="R243" s="582"/>
    </row>
    <row r="244" customHeight="1" spans="16:18">
      <c r="P244" s="582"/>
      <c r="Q244" s="582"/>
      <c r="R244" s="582"/>
    </row>
    <row r="245" customHeight="1" spans="16:18">
      <c r="P245" s="582"/>
      <c r="Q245" s="582"/>
      <c r="R245" s="582"/>
    </row>
    <row r="246" customHeight="1" spans="16:18">
      <c r="P246" s="582"/>
      <c r="Q246" s="582"/>
      <c r="R246" s="582"/>
    </row>
    <row r="247" customHeight="1" spans="16:18">
      <c r="P247" s="582"/>
      <c r="Q247" s="582"/>
      <c r="R247" s="582"/>
    </row>
    <row r="248" customHeight="1" spans="16:18">
      <c r="P248" s="582"/>
      <c r="Q248" s="582"/>
      <c r="R248" s="582"/>
    </row>
    <row r="249" customHeight="1" spans="16:18">
      <c r="P249" s="582"/>
      <c r="Q249" s="582"/>
      <c r="R249" s="582"/>
    </row>
    <row r="250" customHeight="1" spans="16:18">
      <c r="P250" s="582"/>
      <c r="Q250" s="582"/>
      <c r="R250" s="582"/>
    </row>
    <row r="251" customHeight="1" spans="16:18">
      <c r="P251" s="582"/>
      <c r="Q251" s="582"/>
      <c r="R251" s="582"/>
    </row>
    <row r="252" customHeight="1" spans="16:18">
      <c r="P252" s="582"/>
      <c r="Q252" s="582"/>
      <c r="R252" s="582"/>
    </row>
    <row r="253" customHeight="1" spans="16:18">
      <c r="P253" s="582"/>
      <c r="Q253" s="582"/>
      <c r="R253" s="582"/>
    </row>
    <row r="254" customHeight="1" spans="16:18">
      <c r="P254" s="582"/>
      <c r="Q254" s="582"/>
      <c r="R254" s="582"/>
    </row>
    <row r="255" customHeight="1" spans="16:18">
      <c r="P255" s="582"/>
      <c r="Q255" s="582"/>
      <c r="R255" s="582"/>
    </row>
    <row r="256" customHeight="1" spans="16:18">
      <c r="P256" s="582"/>
      <c r="Q256" s="582"/>
      <c r="R256" s="582"/>
    </row>
    <row r="257" customHeight="1" spans="16:18">
      <c r="P257" s="582"/>
      <c r="Q257" s="582"/>
      <c r="R257" s="582"/>
    </row>
    <row r="258" customHeight="1" spans="16:18">
      <c r="P258" s="582"/>
      <c r="Q258" s="582"/>
      <c r="R258" s="582"/>
    </row>
    <row r="259" customHeight="1" spans="16:18">
      <c r="P259" s="582"/>
      <c r="Q259" s="582"/>
      <c r="R259" s="582"/>
    </row>
    <row r="260" customHeight="1" spans="16:18">
      <c r="P260" s="582"/>
      <c r="Q260" s="582"/>
      <c r="R260" s="582"/>
    </row>
    <row r="261" customHeight="1" spans="16:18">
      <c r="P261" s="582"/>
      <c r="Q261" s="582"/>
      <c r="R261" s="582"/>
    </row>
    <row r="262" customHeight="1" spans="16:18">
      <c r="P262" s="582"/>
      <c r="Q262" s="582"/>
      <c r="R262" s="582"/>
    </row>
    <row r="263" customHeight="1" spans="16:18">
      <c r="P263" s="582"/>
      <c r="Q263" s="582"/>
      <c r="R263" s="582"/>
    </row>
    <row r="264" customHeight="1" spans="16:18">
      <c r="P264" s="582"/>
      <c r="Q264" s="582"/>
      <c r="R264" s="582"/>
    </row>
    <row r="265" customHeight="1" spans="16:18">
      <c r="P265" s="582"/>
      <c r="Q265" s="582"/>
      <c r="R265" s="582"/>
    </row>
    <row r="266" customHeight="1" spans="16:18">
      <c r="P266" s="582"/>
      <c r="Q266" s="582"/>
      <c r="R266" s="582"/>
    </row>
    <row r="267" customHeight="1" spans="16:18">
      <c r="P267" s="582"/>
      <c r="Q267" s="582"/>
      <c r="R267" s="582"/>
    </row>
    <row r="268" customHeight="1" spans="16:18">
      <c r="P268" s="582"/>
      <c r="Q268" s="582"/>
      <c r="R268" s="582"/>
    </row>
    <row r="269" customHeight="1" spans="16:18">
      <c r="P269" s="582"/>
      <c r="Q269" s="582"/>
      <c r="R269" s="582"/>
    </row>
    <row r="270" customHeight="1" spans="16:18">
      <c r="P270" s="582"/>
      <c r="Q270" s="582"/>
      <c r="R270" s="582"/>
    </row>
    <row r="271" customHeight="1" spans="16:18">
      <c r="P271" s="582"/>
      <c r="Q271" s="582"/>
      <c r="R271" s="582"/>
    </row>
    <row r="272" customHeight="1" spans="16:18">
      <c r="P272" s="582"/>
      <c r="Q272" s="582"/>
      <c r="R272" s="582"/>
    </row>
    <row r="273" customHeight="1" spans="16:18">
      <c r="P273" s="582"/>
      <c r="Q273" s="582"/>
      <c r="R273" s="582"/>
    </row>
    <row r="274" customHeight="1" spans="16:18">
      <c r="P274" s="582"/>
      <c r="Q274" s="582"/>
      <c r="R274" s="582"/>
    </row>
    <row r="275" customHeight="1" spans="16:18">
      <c r="P275" s="582"/>
      <c r="Q275" s="582"/>
      <c r="R275" s="582"/>
    </row>
    <row r="276" customHeight="1" spans="16:18">
      <c r="P276" s="582"/>
      <c r="Q276" s="582"/>
      <c r="R276" s="582"/>
    </row>
    <row r="277" customHeight="1" spans="16:18">
      <c r="P277" s="582"/>
      <c r="Q277" s="582"/>
      <c r="R277" s="582"/>
    </row>
    <row r="278" customHeight="1" spans="16:18">
      <c r="P278" s="582"/>
      <c r="Q278" s="582"/>
      <c r="R278" s="582"/>
    </row>
    <row r="279" customHeight="1" spans="16:18">
      <c r="P279" s="582"/>
      <c r="Q279" s="582"/>
      <c r="R279" s="582"/>
    </row>
    <row r="280" customHeight="1" spans="16:18">
      <c r="P280" s="582"/>
      <c r="Q280" s="582"/>
      <c r="R280" s="582"/>
    </row>
    <row r="281" customHeight="1" spans="16:18">
      <c r="P281" s="582"/>
      <c r="Q281" s="582"/>
      <c r="R281" s="582"/>
    </row>
    <row r="282" customHeight="1" spans="16:18">
      <c r="P282" s="582"/>
      <c r="Q282" s="582"/>
      <c r="R282" s="582"/>
    </row>
    <row r="283" customHeight="1" spans="16:18">
      <c r="P283" s="582"/>
      <c r="Q283" s="582"/>
      <c r="R283" s="582"/>
    </row>
    <row r="284" customHeight="1" spans="16:18">
      <c r="P284" s="582"/>
      <c r="Q284" s="582"/>
      <c r="R284" s="582"/>
    </row>
    <row r="285" customHeight="1" spans="16:18">
      <c r="P285" s="582"/>
      <c r="Q285" s="582"/>
      <c r="R285" s="582"/>
    </row>
    <row r="286" customHeight="1" spans="16:18">
      <c r="P286" s="582"/>
      <c r="Q286" s="582"/>
      <c r="R286" s="582"/>
    </row>
    <row r="287" customHeight="1" spans="16:18">
      <c r="P287" s="582"/>
      <c r="Q287" s="582"/>
      <c r="R287" s="582"/>
    </row>
    <row r="288" customHeight="1" spans="16:18">
      <c r="P288" s="582"/>
      <c r="Q288" s="582"/>
      <c r="R288" s="582"/>
    </row>
    <row r="289" customHeight="1" spans="16:18">
      <c r="P289" s="582"/>
      <c r="Q289" s="582"/>
      <c r="R289" s="582"/>
    </row>
    <row r="290" customHeight="1" spans="16:18">
      <c r="P290" s="582"/>
      <c r="Q290" s="582"/>
      <c r="R290" s="582"/>
    </row>
    <row r="291" customHeight="1" spans="16:18">
      <c r="P291" s="582"/>
      <c r="Q291" s="582"/>
      <c r="R291" s="582"/>
    </row>
    <row r="292" customHeight="1" spans="16:18">
      <c r="P292" s="582"/>
      <c r="Q292" s="582"/>
      <c r="R292" s="582"/>
    </row>
    <row r="293" customHeight="1" spans="16:18">
      <c r="P293" s="582"/>
      <c r="Q293" s="582"/>
      <c r="R293" s="582"/>
    </row>
    <row r="294" customHeight="1" spans="16:18">
      <c r="P294" s="582"/>
      <c r="Q294" s="582"/>
      <c r="R294" s="582"/>
    </row>
    <row r="295" customHeight="1" spans="16:18">
      <c r="P295" s="582"/>
      <c r="Q295" s="582"/>
      <c r="R295" s="582"/>
    </row>
    <row r="296" customHeight="1" spans="16:18">
      <c r="P296" s="582"/>
      <c r="Q296" s="582"/>
      <c r="R296" s="582"/>
    </row>
    <row r="297" customHeight="1" spans="16:18">
      <c r="P297" s="582"/>
      <c r="Q297" s="582"/>
      <c r="R297" s="582"/>
    </row>
    <row r="298" customHeight="1" spans="16:18">
      <c r="P298" s="582"/>
      <c r="Q298" s="582"/>
      <c r="R298" s="582"/>
    </row>
    <row r="299" customHeight="1" spans="16:18">
      <c r="P299" s="582"/>
      <c r="Q299" s="582"/>
      <c r="R299" s="582"/>
    </row>
    <row r="300" customHeight="1" spans="16:18">
      <c r="P300" s="582"/>
      <c r="Q300" s="582"/>
      <c r="R300" s="582"/>
    </row>
    <row r="301" customHeight="1" spans="16:18">
      <c r="P301" s="582"/>
      <c r="Q301" s="582"/>
      <c r="R301" s="582"/>
    </row>
    <row r="302" customHeight="1" spans="16:18">
      <c r="P302" s="582"/>
      <c r="Q302" s="582"/>
      <c r="R302" s="582"/>
    </row>
    <row r="303" customHeight="1" spans="16:18">
      <c r="P303" s="582"/>
      <c r="Q303" s="582"/>
      <c r="R303" s="582"/>
    </row>
    <row r="304" customHeight="1" spans="16:18">
      <c r="P304" s="582"/>
      <c r="Q304" s="582"/>
      <c r="R304" s="582"/>
    </row>
    <row r="305" customHeight="1" spans="16:18">
      <c r="P305" s="582"/>
      <c r="Q305" s="582"/>
      <c r="R305" s="582"/>
    </row>
    <row r="306" customHeight="1" spans="16:18">
      <c r="P306" s="582"/>
      <c r="Q306" s="582"/>
      <c r="R306" s="582"/>
    </row>
    <row r="307" customHeight="1" spans="16:18">
      <c r="P307" s="582"/>
      <c r="Q307" s="582"/>
      <c r="R307" s="582"/>
    </row>
    <row r="308" customHeight="1" spans="16:18">
      <c r="P308" s="582"/>
      <c r="Q308" s="582"/>
      <c r="R308" s="582"/>
    </row>
    <row r="309" customHeight="1" spans="16:18">
      <c r="P309" s="582"/>
      <c r="Q309" s="582"/>
      <c r="R309" s="582"/>
    </row>
    <row r="310" customHeight="1" spans="16:18">
      <c r="P310" s="582"/>
      <c r="Q310" s="582"/>
      <c r="R310" s="582"/>
    </row>
    <row r="311" customHeight="1" spans="16:18">
      <c r="P311" s="582"/>
      <c r="Q311" s="582"/>
      <c r="R311" s="582"/>
    </row>
    <row r="312" customHeight="1" spans="16:18">
      <c r="P312" s="582"/>
      <c r="Q312" s="582"/>
      <c r="R312" s="582"/>
    </row>
    <row r="313" customHeight="1" spans="16:18">
      <c r="P313" s="582"/>
      <c r="Q313" s="582"/>
      <c r="R313" s="582"/>
    </row>
    <row r="314" customHeight="1" spans="16:18">
      <c r="P314" s="582"/>
      <c r="Q314" s="582"/>
      <c r="R314" s="582"/>
    </row>
    <row r="315" customHeight="1" spans="16:18">
      <c r="P315" s="582"/>
      <c r="Q315" s="582"/>
      <c r="R315" s="582"/>
    </row>
    <row r="316" customHeight="1" spans="16:18">
      <c r="P316" s="582"/>
      <c r="Q316" s="582"/>
      <c r="R316" s="582"/>
    </row>
    <row r="317" customHeight="1" spans="16:18">
      <c r="P317" s="582"/>
      <c r="Q317" s="582"/>
      <c r="R317" s="582"/>
    </row>
    <row r="318" customHeight="1" spans="16:18">
      <c r="P318" s="582"/>
      <c r="Q318" s="582"/>
      <c r="R318" s="582"/>
    </row>
    <row r="319" customHeight="1" spans="16:18">
      <c r="P319" s="582"/>
      <c r="Q319" s="582"/>
      <c r="R319" s="582"/>
    </row>
    <row r="320" customHeight="1" spans="16:18">
      <c r="P320" s="582"/>
      <c r="Q320" s="582"/>
      <c r="R320" s="582"/>
    </row>
    <row r="321" customHeight="1" spans="16:18">
      <c r="P321" s="582"/>
      <c r="Q321" s="582"/>
      <c r="R321" s="582"/>
    </row>
    <row r="322" customHeight="1" spans="16:18">
      <c r="P322" s="582"/>
      <c r="Q322" s="582"/>
      <c r="R322" s="582"/>
    </row>
    <row r="323" customHeight="1" spans="16:18">
      <c r="P323" s="582"/>
      <c r="Q323" s="582"/>
      <c r="R323" s="582"/>
    </row>
    <row r="324" customHeight="1" spans="16:18">
      <c r="P324" s="582"/>
      <c r="Q324" s="582"/>
      <c r="R324" s="582"/>
    </row>
    <row r="325" customHeight="1" spans="16:18">
      <c r="P325" s="582"/>
      <c r="Q325" s="582"/>
      <c r="R325" s="582"/>
    </row>
    <row r="326" customHeight="1" spans="16:18">
      <c r="P326" s="582"/>
      <c r="Q326" s="582"/>
      <c r="R326" s="582"/>
    </row>
    <row r="327" customHeight="1" spans="16:18">
      <c r="P327" s="582"/>
      <c r="Q327" s="582"/>
      <c r="R327" s="582"/>
    </row>
    <row r="328" customHeight="1" spans="16:18">
      <c r="P328" s="582"/>
      <c r="Q328" s="582"/>
      <c r="R328" s="582"/>
    </row>
    <row r="329" customHeight="1" spans="16:18">
      <c r="P329" s="582"/>
      <c r="Q329" s="582"/>
      <c r="R329" s="582"/>
    </row>
    <row r="330" customHeight="1" spans="16:18">
      <c r="P330" s="582"/>
      <c r="Q330" s="582"/>
      <c r="R330" s="582"/>
    </row>
    <row r="331" customHeight="1" spans="16:18">
      <c r="P331" s="582"/>
      <c r="Q331" s="582"/>
      <c r="R331" s="582"/>
    </row>
    <row r="332" customHeight="1" spans="16:18">
      <c r="P332" s="582"/>
      <c r="Q332" s="582"/>
      <c r="R332" s="582"/>
    </row>
    <row r="333" customHeight="1" spans="16:18">
      <c r="P333" s="582"/>
      <c r="Q333" s="582"/>
      <c r="R333" s="582"/>
    </row>
    <row r="334" customHeight="1" spans="16:18">
      <c r="P334" s="582"/>
      <c r="Q334" s="582"/>
      <c r="R334" s="582"/>
    </row>
    <row r="335" customHeight="1" spans="16:18">
      <c r="P335" s="582"/>
      <c r="Q335" s="582"/>
      <c r="R335" s="582"/>
    </row>
    <row r="336" customHeight="1" spans="16:18">
      <c r="P336" s="582"/>
      <c r="Q336" s="582"/>
      <c r="R336" s="582"/>
    </row>
    <row r="337" customHeight="1" spans="16:18">
      <c r="P337" s="582"/>
      <c r="Q337" s="582"/>
      <c r="R337" s="582"/>
    </row>
    <row r="338" customHeight="1" spans="16:18">
      <c r="P338" s="582"/>
      <c r="Q338" s="582"/>
      <c r="R338" s="582"/>
    </row>
    <row r="339" customHeight="1" spans="16:18">
      <c r="P339" s="582"/>
      <c r="Q339" s="582"/>
      <c r="R339" s="582"/>
    </row>
    <row r="340" customHeight="1" spans="16:18">
      <c r="P340" s="582"/>
      <c r="Q340" s="582"/>
      <c r="R340" s="582"/>
    </row>
    <row r="341" customHeight="1" spans="16:18">
      <c r="P341" s="582"/>
      <c r="Q341" s="582"/>
      <c r="R341" s="582"/>
    </row>
    <row r="342" customHeight="1" spans="16:18">
      <c r="P342" s="582"/>
      <c r="Q342" s="582"/>
      <c r="R342" s="582"/>
    </row>
    <row r="343" customHeight="1" spans="16:18">
      <c r="P343" s="582"/>
      <c r="Q343" s="582"/>
      <c r="R343" s="582"/>
    </row>
    <row r="344" customHeight="1" spans="16:18">
      <c r="P344" s="582"/>
      <c r="Q344" s="582"/>
      <c r="R344" s="582"/>
    </row>
    <row r="345" customHeight="1" spans="16:18">
      <c r="P345" s="582"/>
      <c r="Q345" s="582"/>
      <c r="R345" s="582"/>
    </row>
    <row r="346" customHeight="1" spans="16:18">
      <c r="P346" s="582"/>
      <c r="Q346" s="582"/>
      <c r="R346" s="582"/>
    </row>
    <row r="347" customHeight="1" spans="16:18">
      <c r="P347" s="582"/>
      <c r="Q347" s="582"/>
      <c r="R347" s="582"/>
    </row>
    <row r="348" customHeight="1" spans="16:18">
      <c r="P348" s="582"/>
      <c r="Q348" s="582"/>
      <c r="R348" s="582"/>
    </row>
    <row r="349" customHeight="1" spans="16:18">
      <c r="P349" s="582"/>
      <c r="Q349" s="582"/>
      <c r="R349" s="582"/>
    </row>
    <row r="350" customHeight="1" spans="16:18">
      <c r="P350" s="582"/>
      <c r="Q350" s="582"/>
      <c r="R350" s="582"/>
    </row>
    <row r="351" customHeight="1" spans="16:18">
      <c r="P351" s="582"/>
      <c r="Q351" s="582"/>
      <c r="R351" s="582"/>
    </row>
    <row r="352" customHeight="1" spans="16:18">
      <c r="P352" s="582"/>
      <c r="Q352" s="582"/>
      <c r="R352" s="582"/>
    </row>
    <row r="353" customHeight="1" spans="16:18">
      <c r="P353" s="582"/>
      <c r="Q353" s="582"/>
      <c r="R353" s="582"/>
    </row>
    <row r="354" customHeight="1" spans="16:18">
      <c r="P354" s="582"/>
      <c r="Q354" s="582"/>
      <c r="R354" s="582"/>
    </row>
    <row r="355" customHeight="1" spans="16:18">
      <c r="P355" s="582"/>
      <c r="Q355" s="582"/>
      <c r="R355" s="582"/>
    </row>
    <row r="356" customHeight="1" spans="16:18">
      <c r="P356" s="582"/>
      <c r="Q356" s="582"/>
      <c r="R356" s="582"/>
    </row>
    <row r="357" customHeight="1" spans="16:18">
      <c r="P357" s="582"/>
      <c r="Q357" s="582"/>
      <c r="R357" s="582"/>
    </row>
    <row r="358" customHeight="1" spans="16:18">
      <c r="P358" s="582"/>
      <c r="Q358" s="582"/>
      <c r="R358" s="582"/>
    </row>
    <row r="359" customHeight="1" spans="16:18">
      <c r="P359" s="582"/>
      <c r="Q359" s="582"/>
      <c r="R359" s="582"/>
    </row>
    <row r="360" customHeight="1" spans="16:18">
      <c r="P360" s="582"/>
      <c r="Q360" s="582"/>
      <c r="R360" s="582"/>
    </row>
    <row r="361" customHeight="1" spans="16:18">
      <c r="P361" s="582"/>
      <c r="Q361" s="582"/>
      <c r="R361" s="582"/>
    </row>
    <row r="362" customHeight="1" spans="16:18">
      <c r="P362" s="582"/>
      <c r="Q362" s="582"/>
      <c r="R362" s="582"/>
    </row>
    <row r="363" customHeight="1" spans="16:18">
      <c r="P363" s="582"/>
      <c r="Q363" s="582"/>
      <c r="R363" s="582"/>
    </row>
    <row r="364" customHeight="1" spans="16:18">
      <c r="P364" s="582"/>
      <c r="Q364" s="582"/>
      <c r="R364" s="582"/>
    </row>
    <row r="365" customHeight="1" spans="16:18">
      <c r="P365" s="582"/>
      <c r="Q365" s="582"/>
      <c r="R365" s="582"/>
    </row>
    <row r="366" customHeight="1" spans="16:18">
      <c r="P366" s="582"/>
      <c r="Q366" s="582"/>
      <c r="R366" s="582"/>
    </row>
    <row r="367" customHeight="1" spans="16:18">
      <c r="P367" s="582"/>
      <c r="Q367" s="582"/>
      <c r="R367" s="582"/>
    </row>
    <row r="368" customHeight="1" spans="16:18">
      <c r="P368" s="582"/>
      <c r="Q368" s="582"/>
      <c r="R368" s="582"/>
    </row>
    <row r="369" customHeight="1" spans="16:18">
      <c r="P369" s="582"/>
      <c r="Q369" s="582"/>
      <c r="R369" s="582"/>
    </row>
    <row r="370" customHeight="1" spans="16:18">
      <c r="P370" s="582"/>
      <c r="Q370" s="582"/>
      <c r="R370" s="582"/>
    </row>
    <row r="371" customHeight="1" spans="16:18">
      <c r="P371" s="582"/>
      <c r="Q371" s="582"/>
      <c r="R371" s="582"/>
    </row>
    <row r="372" customHeight="1" spans="16:18">
      <c r="P372" s="582"/>
      <c r="Q372" s="582"/>
      <c r="R372" s="582"/>
    </row>
    <row r="373" customHeight="1" spans="16:18">
      <c r="P373" s="582"/>
      <c r="Q373" s="582"/>
      <c r="R373" s="582"/>
    </row>
    <row r="374" customHeight="1" spans="16:18">
      <c r="P374" s="582"/>
      <c r="Q374" s="582"/>
      <c r="R374" s="582"/>
    </row>
    <row r="375" customHeight="1" spans="16:18">
      <c r="P375" s="582"/>
      <c r="Q375" s="582"/>
      <c r="R375" s="582"/>
    </row>
    <row r="376" customHeight="1" spans="16:18">
      <c r="P376" s="582"/>
      <c r="Q376" s="582"/>
      <c r="R376" s="582"/>
    </row>
    <row r="377" customHeight="1" spans="16:18">
      <c r="P377" s="582"/>
      <c r="Q377" s="582"/>
      <c r="R377" s="582"/>
    </row>
    <row r="378" customHeight="1" spans="16:18">
      <c r="P378" s="582"/>
      <c r="Q378" s="582"/>
      <c r="R378" s="582"/>
    </row>
    <row r="379" customHeight="1" spans="16:18">
      <c r="P379" s="582"/>
      <c r="Q379" s="582"/>
      <c r="R379" s="582"/>
    </row>
    <row r="380" customHeight="1" spans="16:18">
      <c r="P380" s="582"/>
      <c r="Q380" s="582"/>
      <c r="R380" s="582"/>
    </row>
    <row r="381" customHeight="1" spans="16:18">
      <c r="P381" s="582"/>
      <c r="Q381" s="582"/>
      <c r="R381" s="582"/>
    </row>
    <row r="382" customHeight="1" spans="16:18">
      <c r="P382" s="582"/>
      <c r="Q382" s="582"/>
      <c r="R382" s="582"/>
    </row>
    <row r="383" customHeight="1" spans="16:18">
      <c r="P383" s="582"/>
      <c r="Q383" s="582"/>
      <c r="R383" s="582"/>
    </row>
    <row r="384" customHeight="1" spans="16:18">
      <c r="P384" s="582"/>
      <c r="Q384" s="582"/>
      <c r="R384" s="582"/>
    </row>
    <row r="385" customHeight="1" spans="16:18">
      <c r="P385" s="582"/>
      <c r="Q385" s="582"/>
      <c r="R385" s="582"/>
    </row>
    <row r="386" customHeight="1" spans="16:18">
      <c r="P386" s="582"/>
      <c r="Q386" s="582"/>
      <c r="R386" s="582"/>
    </row>
    <row r="387" customHeight="1" spans="16:18">
      <c r="P387" s="582"/>
      <c r="Q387" s="582"/>
      <c r="R387" s="582"/>
    </row>
    <row r="388" customHeight="1" spans="16:18">
      <c r="P388" s="582"/>
      <c r="Q388" s="582"/>
      <c r="R388" s="582"/>
    </row>
    <row r="389" customHeight="1" spans="16:18">
      <c r="P389" s="582"/>
      <c r="Q389" s="582"/>
      <c r="R389" s="582"/>
    </row>
    <row r="390" customHeight="1" spans="16:18">
      <c r="P390" s="582"/>
      <c r="Q390" s="582"/>
      <c r="R390" s="582"/>
    </row>
    <row r="391" customHeight="1" spans="16:18">
      <c r="P391" s="582"/>
      <c r="Q391" s="582"/>
      <c r="R391" s="582"/>
    </row>
    <row r="392" customHeight="1" spans="16:18">
      <c r="P392" s="582"/>
      <c r="Q392" s="582"/>
      <c r="R392" s="582"/>
    </row>
    <row r="393" customHeight="1" spans="16:18">
      <c r="P393" s="582"/>
      <c r="Q393" s="582"/>
      <c r="R393" s="582"/>
    </row>
    <row r="394" customHeight="1" spans="16:18">
      <c r="P394" s="582"/>
      <c r="Q394" s="582"/>
      <c r="R394" s="582"/>
    </row>
    <row r="395" customHeight="1" spans="16:18">
      <c r="P395" s="582"/>
      <c r="Q395" s="582"/>
      <c r="R395" s="582"/>
    </row>
    <row r="396" customHeight="1" spans="16:18">
      <c r="P396" s="582"/>
      <c r="Q396" s="582"/>
      <c r="R396" s="582"/>
    </row>
    <row r="397" customHeight="1" spans="16:18">
      <c r="P397" s="582"/>
      <c r="Q397" s="582"/>
      <c r="R397" s="582"/>
    </row>
    <row r="398" customHeight="1" spans="16:18">
      <c r="P398" s="582"/>
      <c r="Q398" s="582"/>
      <c r="R398" s="582"/>
    </row>
    <row r="399" customHeight="1" spans="16:18">
      <c r="P399" s="582"/>
      <c r="Q399" s="582"/>
      <c r="R399" s="582"/>
    </row>
    <row r="400" customHeight="1" spans="16:18">
      <c r="P400" s="582"/>
      <c r="Q400" s="582"/>
      <c r="R400" s="582"/>
    </row>
    <row r="401" customHeight="1" spans="16:18">
      <c r="P401" s="582"/>
      <c r="Q401" s="582"/>
      <c r="R401" s="582"/>
    </row>
    <row r="402" customHeight="1" spans="16:18">
      <c r="P402" s="582"/>
      <c r="Q402" s="582"/>
      <c r="R402" s="582"/>
    </row>
    <row r="403" customHeight="1" spans="16:18">
      <c r="P403" s="582"/>
      <c r="Q403" s="582"/>
      <c r="R403" s="582"/>
    </row>
    <row r="404" customHeight="1" spans="16:18">
      <c r="P404" s="582"/>
      <c r="Q404" s="582"/>
      <c r="R404" s="582"/>
    </row>
    <row r="405" customHeight="1" spans="16:18">
      <c r="P405" s="582"/>
      <c r="Q405" s="582"/>
      <c r="R405" s="582"/>
    </row>
    <row r="406" customHeight="1" spans="16:18">
      <c r="P406" s="582"/>
      <c r="Q406" s="582"/>
      <c r="R406" s="582"/>
    </row>
    <row r="407" customHeight="1" spans="16:18">
      <c r="P407" s="582"/>
      <c r="Q407" s="582"/>
      <c r="R407" s="582"/>
    </row>
    <row r="408" customHeight="1" spans="16:18">
      <c r="P408" s="582"/>
      <c r="Q408" s="582"/>
      <c r="R408" s="582"/>
    </row>
    <row r="409" customHeight="1" spans="16:18">
      <c r="P409" s="582"/>
      <c r="Q409" s="582"/>
      <c r="R409" s="582"/>
    </row>
    <row r="410" customHeight="1" spans="16:18">
      <c r="P410" s="582"/>
      <c r="Q410" s="582"/>
      <c r="R410" s="582"/>
    </row>
    <row r="411" customHeight="1" spans="16:18">
      <c r="P411" s="582"/>
      <c r="Q411" s="582"/>
      <c r="R411" s="582"/>
    </row>
    <row r="412" customHeight="1" spans="16:18">
      <c r="P412" s="582"/>
      <c r="Q412" s="582"/>
      <c r="R412" s="582"/>
    </row>
    <row r="413" customHeight="1" spans="16:18">
      <c r="P413" s="582"/>
      <c r="Q413" s="582"/>
      <c r="R413" s="582"/>
    </row>
    <row r="414" customHeight="1" spans="16:18">
      <c r="P414" s="582"/>
      <c r="Q414" s="582"/>
      <c r="R414" s="582"/>
    </row>
    <row r="415" customHeight="1" spans="16:18">
      <c r="P415" s="582"/>
      <c r="Q415" s="582"/>
      <c r="R415" s="582"/>
    </row>
    <row r="416" customHeight="1" spans="16:18">
      <c r="P416" s="582"/>
      <c r="Q416" s="582"/>
      <c r="R416" s="582"/>
    </row>
    <row r="417" customHeight="1" spans="16:18">
      <c r="P417" s="582"/>
      <c r="Q417" s="582"/>
      <c r="R417" s="582"/>
    </row>
    <row r="418" customHeight="1" spans="16:18">
      <c r="P418" s="582"/>
      <c r="Q418" s="582"/>
      <c r="R418" s="582"/>
    </row>
    <row r="419" customHeight="1" spans="16:18">
      <c r="P419" s="582"/>
      <c r="Q419" s="582"/>
      <c r="R419" s="582"/>
    </row>
    <row r="420" customHeight="1" spans="16:18">
      <c r="P420" s="582"/>
      <c r="Q420" s="582"/>
      <c r="R420" s="582"/>
    </row>
    <row r="421" customHeight="1" spans="16:18">
      <c r="P421" s="582"/>
      <c r="Q421" s="582"/>
      <c r="R421" s="582"/>
    </row>
    <row r="422" customHeight="1" spans="16:18">
      <c r="P422" s="582"/>
      <c r="Q422" s="582"/>
      <c r="R422" s="582"/>
    </row>
    <row r="423" customHeight="1" spans="16:18">
      <c r="P423" s="582"/>
      <c r="Q423" s="582"/>
      <c r="R423" s="582"/>
    </row>
    <row r="424" customHeight="1" spans="16:18">
      <c r="P424" s="582"/>
      <c r="Q424" s="582"/>
      <c r="R424" s="582"/>
    </row>
    <row r="425" customHeight="1" spans="16:18">
      <c r="P425" s="582"/>
      <c r="Q425" s="582"/>
      <c r="R425" s="582"/>
    </row>
    <row r="426" customHeight="1" spans="16:18">
      <c r="P426" s="582"/>
      <c r="Q426" s="582"/>
      <c r="R426" s="582"/>
    </row>
    <row r="427" customHeight="1" spans="16:18">
      <c r="P427" s="582"/>
      <c r="Q427" s="582"/>
      <c r="R427" s="582"/>
    </row>
    <row r="428" customHeight="1" spans="16:18">
      <c r="P428" s="582"/>
      <c r="Q428" s="582"/>
      <c r="R428" s="582"/>
    </row>
    <row r="429" customHeight="1" spans="16:18">
      <c r="P429" s="582"/>
      <c r="Q429" s="582"/>
      <c r="R429" s="582"/>
    </row>
    <row r="430" customHeight="1" spans="16:18">
      <c r="P430" s="582"/>
      <c r="Q430" s="582"/>
      <c r="R430" s="582"/>
    </row>
    <row r="431" customHeight="1" spans="16:18">
      <c r="P431" s="582"/>
      <c r="Q431" s="582"/>
      <c r="R431" s="582"/>
    </row>
    <row r="432" customHeight="1" spans="16:18">
      <c r="P432" s="582"/>
      <c r="Q432" s="582"/>
      <c r="R432" s="582"/>
    </row>
    <row r="433" customHeight="1" spans="16:18">
      <c r="P433" s="582"/>
      <c r="Q433" s="582"/>
      <c r="R433" s="582"/>
    </row>
    <row r="434" customHeight="1" spans="16:18">
      <c r="P434" s="582"/>
      <c r="Q434" s="582"/>
      <c r="R434" s="582"/>
    </row>
    <row r="435" customHeight="1" spans="16:18">
      <c r="P435" s="582"/>
      <c r="Q435" s="582"/>
      <c r="R435" s="582"/>
    </row>
    <row r="436" customHeight="1" spans="16:18">
      <c r="P436" s="582"/>
      <c r="Q436" s="582"/>
      <c r="R436" s="582"/>
    </row>
    <row r="437" customHeight="1" spans="16:18">
      <c r="P437" s="582"/>
      <c r="Q437" s="582"/>
      <c r="R437" s="582"/>
    </row>
    <row r="438" customHeight="1" spans="16:18">
      <c r="P438" s="582"/>
      <c r="Q438" s="582"/>
      <c r="R438" s="582"/>
    </row>
    <row r="439" customHeight="1" spans="16:18">
      <c r="P439" s="582"/>
      <c r="Q439" s="582"/>
      <c r="R439" s="582"/>
    </row>
    <row r="440" customHeight="1" spans="16:18">
      <c r="P440" s="582"/>
      <c r="Q440" s="582"/>
      <c r="R440" s="582"/>
    </row>
    <row r="441" customHeight="1" spans="16:18">
      <c r="P441" s="582"/>
      <c r="Q441" s="582"/>
      <c r="R441" s="582"/>
    </row>
    <row r="442" customHeight="1" spans="16:18">
      <c r="P442" s="582"/>
      <c r="Q442" s="582"/>
      <c r="R442" s="582"/>
    </row>
    <row r="443" customHeight="1" spans="16:18">
      <c r="P443" s="582"/>
      <c r="Q443" s="582"/>
      <c r="R443" s="582"/>
    </row>
    <row r="444" customHeight="1" spans="16:18">
      <c r="P444" s="582"/>
      <c r="Q444" s="582"/>
      <c r="R444" s="582"/>
    </row>
    <row r="445" customHeight="1" spans="16:18">
      <c r="P445" s="582"/>
      <c r="Q445" s="582"/>
      <c r="R445" s="582"/>
    </row>
    <row r="446" customHeight="1" spans="16:18">
      <c r="P446" s="582"/>
      <c r="Q446" s="582"/>
      <c r="R446" s="582"/>
    </row>
    <row r="447" customHeight="1" spans="16:18">
      <c r="P447" s="582"/>
      <c r="Q447" s="582"/>
      <c r="R447" s="582"/>
    </row>
    <row r="448" customHeight="1" spans="16:18">
      <c r="P448" s="582"/>
      <c r="Q448" s="582"/>
      <c r="R448" s="582"/>
    </row>
    <row r="449" customHeight="1" spans="16:18">
      <c r="P449" s="582"/>
      <c r="Q449" s="582"/>
      <c r="R449" s="582"/>
    </row>
    <row r="450" customHeight="1" spans="16:18">
      <c r="P450" s="582"/>
      <c r="Q450" s="582"/>
      <c r="R450" s="582"/>
    </row>
    <row r="451" customHeight="1" spans="16:18">
      <c r="P451" s="582"/>
      <c r="Q451" s="582"/>
      <c r="R451" s="582"/>
    </row>
    <row r="452" customHeight="1" spans="16:18">
      <c r="P452" s="582"/>
      <c r="Q452" s="582"/>
      <c r="R452" s="582"/>
    </row>
    <row r="453" customHeight="1" spans="16:18">
      <c r="P453" s="582"/>
      <c r="Q453" s="582"/>
      <c r="R453" s="582"/>
    </row>
    <row r="454" customHeight="1" spans="16:18">
      <c r="P454" s="582"/>
      <c r="Q454" s="582"/>
      <c r="R454" s="582"/>
    </row>
    <row r="455" customHeight="1" spans="16:18">
      <c r="P455" s="582"/>
      <c r="Q455" s="582"/>
      <c r="R455" s="582"/>
    </row>
    <row r="456" customHeight="1" spans="16:18">
      <c r="P456" s="582"/>
      <c r="Q456" s="582"/>
      <c r="R456" s="582"/>
    </row>
    <row r="457" customHeight="1" spans="16:18">
      <c r="P457" s="582"/>
      <c r="Q457" s="582"/>
      <c r="R457" s="582"/>
    </row>
    <row r="458" customHeight="1" spans="16:18">
      <c r="P458" s="582"/>
      <c r="Q458" s="582"/>
      <c r="R458" s="582"/>
    </row>
    <row r="459" customHeight="1" spans="16:18">
      <c r="P459" s="582"/>
      <c r="Q459" s="582"/>
      <c r="R459" s="582"/>
    </row>
    <row r="460" customHeight="1" spans="16:18">
      <c r="P460" s="582"/>
      <c r="Q460" s="582"/>
      <c r="R460" s="582"/>
    </row>
    <row r="461" customHeight="1" spans="16:18">
      <c r="P461" s="582"/>
      <c r="Q461" s="582"/>
      <c r="R461" s="582"/>
    </row>
    <row r="462" customHeight="1" spans="16:18">
      <c r="P462" s="582"/>
      <c r="Q462" s="582"/>
      <c r="R462" s="582"/>
    </row>
    <row r="463" customHeight="1" spans="16:18">
      <c r="P463" s="582"/>
      <c r="Q463" s="582"/>
      <c r="R463" s="582"/>
    </row>
    <row r="464" customHeight="1" spans="16:18">
      <c r="P464" s="582"/>
      <c r="Q464" s="582"/>
      <c r="R464" s="582"/>
    </row>
    <row r="465" customHeight="1" spans="16:18">
      <c r="P465" s="582"/>
      <c r="Q465" s="582"/>
      <c r="R465" s="582"/>
    </row>
    <row r="466" customHeight="1" spans="16:18">
      <c r="P466" s="582"/>
      <c r="Q466" s="582"/>
      <c r="R466" s="582"/>
    </row>
    <row r="467" customHeight="1" spans="16:18">
      <c r="P467" s="582"/>
      <c r="Q467" s="582"/>
      <c r="R467" s="582"/>
    </row>
    <row r="468" customHeight="1" spans="16:18">
      <c r="P468" s="582"/>
      <c r="Q468" s="582"/>
      <c r="R468" s="582"/>
    </row>
    <row r="469" customHeight="1" spans="16:18">
      <c r="P469" s="582"/>
      <c r="Q469" s="582"/>
      <c r="R469" s="582"/>
    </row>
    <row r="470" customHeight="1" spans="16:18">
      <c r="P470" s="582"/>
      <c r="Q470" s="582"/>
      <c r="R470" s="582"/>
    </row>
    <row r="471" customHeight="1" spans="16:18">
      <c r="P471" s="582"/>
      <c r="Q471" s="582"/>
      <c r="R471" s="582"/>
    </row>
    <row r="472" customHeight="1" spans="16:18">
      <c r="P472" s="582"/>
      <c r="Q472" s="582"/>
      <c r="R472" s="582"/>
    </row>
    <row r="473" customHeight="1" spans="16:18">
      <c r="P473" s="582"/>
      <c r="Q473" s="582"/>
      <c r="R473" s="582"/>
    </row>
    <row r="474" customHeight="1" spans="16:18">
      <c r="P474" s="582"/>
      <c r="Q474" s="582"/>
      <c r="R474" s="582"/>
    </row>
    <row r="475" customHeight="1" spans="16:18">
      <c r="P475" s="582"/>
      <c r="Q475" s="582"/>
      <c r="R475" s="582"/>
    </row>
    <row r="476" customHeight="1" spans="16:18">
      <c r="P476" s="582"/>
      <c r="Q476" s="582"/>
      <c r="R476" s="582"/>
    </row>
    <row r="477" customHeight="1" spans="16:18">
      <c r="P477" s="582"/>
      <c r="Q477" s="582"/>
      <c r="R477" s="582"/>
    </row>
    <row r="478" customHeight="1" spans="16:18">
      <c r="P478" s="582"/>
      <c r="Q478" s="582"/>
      <c r="R478" s="582"/>
    </row>
    <row r="479" customHeight="1" spans="16:18">
      <c r="P479" s="582"/>
      <c r="Q479" s="582"/>
      <c r="R479" s="582"/>
    </row>
    <row r="480" customHeight="1" spans="16:18">
      <c r="P480" s="582"/>
      <c r="Q480" s="582"/>
      <c r="R480" s="582"/>
    </row>
    <row r="481" customHeight="1" spans="16:18">
      <c r="P481" s="582"/>
      <c r="Q481" s="582"/>
      <c r="R481" s="582"/>
    </row>
    <row r="482" customHeight="1" spans="16:18">
      <c r="P482" s="582"/>
      <c r="Q482" s="582"/>
      <c r="R482" s="582"/>
    </row>
    <row r="483" customHeight="1" spans="16:18">
      <c r="P483" s="582"/>
      <c r="Q483" s="582"/>
      <c r="R483" s="582"/>
    </row>
    <row r="484" customHeight="1" spans="16:18">
      <c r="P484" s="582"/>
      <c r="Q484" s="582"/>
      <c r="R484" s="582"/>
    </row>
    <row r="485" customHeight="1" spans="16:18">
      <c r="P485" s="582"/>
      <c r="Q485" s="582"/>
      <c r="R485" s="582"/>
    </row>
    <row r="486" customHeight="1" spans="16:18">
      <c r="P486" s="582"/>
      <c r="Q486" s="582"/>
      <c r="R486" s="582"/>
    </row>
    <row r="487" customHeight="1" spans="16:18">
      <c r="P487" s="582"/>
      <c r="Q487" s="582"/>
      <c r="R487" s="582"/>
    </row>
    <row r="488" customHeight="1" spans="16:18">
      <c r="P488" s="582"/>
      <c r="Q488" s="582"/>
      <c r="R488" s="582"/>
    </row>
    <row r="489" customHeight="1" spans="16:18">
      <c r="P489" s="582"/>
      <c r="Q489" s="582"/>
      <c r="R489" s="582"/>
    </row>
    <row r="490" customHeight="1" spans="16:18">
      <c r="P490" s="582"/>
      <c r="Q490" s="582"/>
      <c r="R490" s="582"/>
    </row>
    <row r="491" customHeight="1" spans="16:18">
      <c r="P491" s="582"/>
      <c r="Q491" s="582"/>
      <c r="R491" s="582"/>
    </row>
    <row r="492" customHeight="1" spans="16:18">
      <c r="P492" s="582"/>
      <c r="Q492" s="582"/>
      <c r="R492" s="582"/>
    </row>
    <row r="493" customHeight="1" spans="16:18">
      <c r="P493" s="582"/>
      <c r="Q493" s="582"/>
      <c r="R493" s="582"/>
    </row>
    <row r="494" customHeight="1" spans="16:18">
      <c r="P494" s="582"/>
      <c r="Q494" s="582"/>
      <c r="R494" s="582"/>
    </row>
    <row r="495" customHeight="1" spans="16:18">
      <c r="P495" s="582"/>
      <c r="Q495" s="582"/>
      <c r="R495" s="582"/>
    </row>
    <row r="496" customHeight="1" spans="16:18">
      <c r="P496" s="582"/>
      <c r="Q496" s="582"/>
      <c r="R496" s="582"/>
    </row>
    <row r="497" customHeight="1" spans="16:18">
      <c r="P497" s="582"/>
      <c r="Q497" s="582"/>
      <c r="R497" s="582"/>
    </row>
    <row r="498" customHeight="1" spans="16:18">
      <c r="P498" s="582"/>
      <c r="Q498" s="582"/>
      <c r="R498" s="582"/>
    </row>
    <row r="499" customHeight="1" spans="16:18">
      <c r="P499" s="582"/>
      <c r="Q499" s="582"/>
      <c r="R499" s="582"/>
    </row>
    <row r="500" customHeight="1" spans="16:18">
      <c r="P500" s="582"/>
      <c r="Q500" s="582"/>
      <c r="R500" s="582"/>
    </row>
    <row r="501" customHeight="1" spans="16:18">
      <c r="P501" s="582"/>
      <c r="Q501" s="582"/>
      <c r="R501" s="582"/>
    </row>
    <row r="502" customHeight="1" spans="16:18">
      <c r="P502" s="582"/>
      <c r="Q502" s="582"/>
      <c r="R502" s="582"/>
    </row>
    <row r="503" customHeight="1" spans="16:18">
      <c r="P503" s="582"/>
      <c r="Q503" s="582"/>
      <c r="R503" s="582"/>
    </row>
    <row r="504" customHeight="1" spans="16:18">
      <c r="P504" s="582"/>
      <c r="Q504" s="582"/>
      <c r="R504" s="582"/>
    </row>
    <row r="505" customHeight="1" spans="16:18">
      <c r="P505" s="582"/>
      <c r="Q505" s="582"/>
      <c r="R505" s="582"/>
    </row>
    <row r="506" customHeight="1" spans="16:18">
      <c r="P506" s="582"/>
      <c r="Q506" s="582"/>
      <c r="R506" s="582"/>
    </row>
    <row r="507" customHeight="1" spans="16:18">
      <c r="P507" s="582"/>
      <c r="Q507" s="582"/>
      <c r="R507" s="582"/>
    </row>
    <row r="508" customHeight="1" spans="16:18">
      <c r="P508" s="582"/>
      <c r="Q508" s="582"/>
      <c r="R508" s="582"/>
    </row>
    <row r="509" customHeight="1" spans="16:18">
      <c r="P509" s="582"/>
      <c r="Q509" s="582"/>
      <c r="R509" s="582"/>
    </row>
    <row r="510" customHeight="1" spans="16:18">
      <c r="P510" s="582"/>
      <c r="Q510" s="582"/>
      <c r="R510" s="582"/>
    </row>
    <row r="511" customHeight="1" spans="16:18">
      <c r="P511" s="582"/>
      <c r="Q511" s="582"/>
      <c r="R511" s="582"/>
    </row>
    <row r="512" customHeight="1" spans="16:18">
      <c r="P512" s="582"/>
      <c r="Q512" s="582"/>
      <c r="R512" s="582"/>
    </row>
    <row r="513" customHeight="1" spans="16:18">
      <c r="P513" s="582"/>
      <c r="Q513" s="582"/>
      <c r="R513" s="582"/>
    </row>
    <row r="514" customHeight="1" spans="16:18">
      <c r="P514" s="582"/>
      <c r="Q514" s="582"/>
      <c r="R514" s="582"/>
    </row>
    <row r="515" customHeight="1" spans="16:18">
      <c r="P515" s="582"/>
      <c r="Q515" s="582"/>
      <c r="R515" s="582"/>
    </row>
    <row r="516" customHeight="1" spans="16:18">
      <c r="P516" s="582"/>
      <c r="Q516" s="582"/>
      <c r="R516" s="582"/>
    </row>
    <row r="517" customHeight="1" spans="16:18">
      <c r="P517" s="582"/>
      <c r="Q517" s="582"/>
      <c r="R517" s="582"/>
    </row>
    <row r="518" customHeight="1" spans="16:18">
      <c r="P518" s="582"/>
      <c r="Q518" s="582"/>
      <c r="R518" s="582"/>
    </row>
    <row r="519" customHeight="1" spans="16:18">
      <c r="P519" s="582"/>
      <c r="Q519" s="582"/>
      <c r="R519" s="582"/>
    </row>
    <row r="520" customHeight="1" spans="16:18">
      <c r="P520" s="582"/>
      <c r="Q520" s="582"/>
      <c r="R520" s="582"/>
    </row>
    <row r="521" customHeight="1" spans="16:18">
      <c r="P521" s="582"/>
      <c r="Q521" s="582"/>
      <c r="R521" s="582"/>
    </row>
    <row r="522" customHeight="1" spans="16:18">
      <c r="P522" s="582"/>
      <c r="Q522" s="582"/>
      <c r="R522" s="582"/>
    </row>
    <row r="523" customHeight="1" spans="16:18">
      <c r="P523" s="582"/>
      <c r="Q523" s="582"/>
      <c r="R523" s="582"/>
    </row>
    <row r="524" customHeight="1" spans="16:18">
      <c r="P524" s="582"/>
      <c r="Q524" s="582"/>
      <c r="R524" s="582"/>
    </row>
    <row r="525" customHeight="1" spans="16:18">
      <c r="P525" s="582"/>
      <c r="Q525" s="582"/>
      <c r="R525" s="582"/>
    </row>
    <row r="526" customHeight="1" spans="16:18">
      <c r="P526" s="582"/>
      <c r="Q526" s="582"/>
      <c r="R526" s="582"/>
    </row>
    <row r="527" customHeight="1" spans="16:18">
      <c r="P527" s="582"/>
      <c r="Q527" s="582"/>
      <c r="R527" s="582"/>
    </row>
    <row r="528" customHeight="1" spans="16:18">
      <c r="P528" s="582"/>
      <c r="Q528" s="582"/>
      <c r="R528" s="582"/>
    </row>
    <row r="529" customHeight="1" spans="16:18">
      <c r="P529" s="582"/>
      <c r="Q529" s="582"/>
      <c r="R529" s="582"/>
    </row>
    <row r="530" customHeight="1" spans="16:18">
      <c r="P530" s="582"/>
      <c r="Q530" s="582"/>
      <c r="R530" s="582"/>
    </row>
    <row r="531" customHeight="1" spans="16:18">
      <c r="P531" s="582"/>
      <c r="Q531" s="582"/>
      <c r="R531" s="582"/>
    </row>
    <row r="532" customHeight="1" spans="16:18">
      <c r="P532" s="582"/>
      <c r="Q532" s="582"/>
      <c r="R532" s="582"/>
    </row>
    <row r="533" customHeight="1" spans="16:18">
      <c r="P533" s="582"/>
      <c r="Q533" s="582"/>
      <c r="R533" s="582"/>
    </row>
    <row r="534" customHeight="1" spans="16:18">
      <c r="P534" s="582"/>
      <c r="Q534" s="582"/>
      <c r="R534" s="582"/>
    </row>
    <row r="535" customHeight="1" spans="16:18">
      <c r="P535" s="582"/>
      <c r="Q535" s="582"/>
      <c r="R535" s="582"/>
    </row>
    <row r="536" customHeight="1" spans="16:18">
      <c r="P536" s="582"/>
      <c r="Q536" s="582"/>
      <c r="R536" s="582"/>
    </row>
    <row r="537" customHeight="1" spans="16:18">
      <c r="P537" s="582"/>
      <c r="Q537" s="582"/>
      <c r="R537" s="582"/>
    </row>
    <row r="538" customHeight="1" spans="16:18">
      <c r="P538" s="582"/>
      <c r="Q538" s="582"/>
      <c r="R538" s="582"/>
    </row>
    <row r="539" customHeight="1" spans="16:18">
      <c r="P539" s="582"/>
      <c r="Q539" s="582"/>
      <c r="R539" s="582"/>
    </row>
    <row r="540" customHeight="1" spans="16:18">
      <c r="P540" s="582"/>
      <c r="Q540" s="582"/>
      <c r="R540" s="582"/>
    </row>
    <row r="541" customHeight="1" spans="16:18">
      <c r="P541" s="582"/>
      <c r="Q541" s="582"/>
      <c r="R541" s="582"/>
    </row>
    <row r="542" customHeight="1" spans="16:18">
      <c r="P542" s="582"/>
      <c r="Q542" s="582"/>
      <c r="R542" s="582"/>
    </row>
    <row r="543" customHeight="1" spans="16:18">
      <c r="P543" s="582"/>
      <c r="Q543" s="582"/>
      <c r="R543" s="582"/>
    </row>
    <row r="544" customHeight="1" spans="16:18">
      <c r="P544" s="582"/>
      <c r="Q544" s="582"/>
      <c r="R544" s="582"/>
    </row>
    <row r="545" customHeight="1" spans="16:18">
      <c r="P545" s="582"/>
      <c r="Q545" s="582"/>
      <c r="R545" s="582"/>
    </row>
    <row r="546" customHeight="1" spans="16:18">
      <c r="P546" s="582"/>
      <c r="Q546" s="582"/>
      <c r="R546" s="582"/>
    </row>
    <row r="547" customHeight="1" spans="16:18">
      <c r="P547" s="582"/>
      <c r="Q547" s="582"/>
      <c r="R547" s="582"/>
    </row>
    <row r="548" customHeight="1" spans="16:18">
      <c r="P548" s="582"/>
      <c r="Q548" s="582"/>
      <c r="R548" s="582"/>
    </row>
    <row r="549" customHeight="1" spans="16:18">
      <c r="P549" s="582"/>
      <c r="Q549" s="582"/>
      <c r="R549" s="582"/>
    </row>
    <row r="550" customHeight="1" spans="16:18">
      <c r="P550" s="582"/>
      <c r="Q550" s="582"/>
      <c r="R550" s="582"/>
    </row>
    <row r="551" customHeight="1" spans="16:18">
      <c r="P551" s="582"/>
      <c r="Q551" s="582"/>
      <c r="R551" s="582"/>
    </row>
    <row r="552" customHeight="1" spans="16:18">
      <c r="P552" s="582"/>
      <c r="Q552" s="582"/>
      <c r="R552" s="582"/>
    </row>
    <row r="553" customHeight="1" spans="16:18">
      <c r="P553" s="582"/>
      <c r="Q553" s="582"/>
      <c r="R553" s="582"/>
    </row>
    <row r="554" customHeight="1" spans="16:18">
      <c r="P554" s="582"/>
      <c r="Q554" s="582"/>
      <c r="R554" s="582"/>
    </row>
    <row r="555" customHeight="1" spans="16:18">
      <c r="P555" s="582"/>
      <c r="Q555" s="582"/>
      <c r="R555" s="582"/>
    </row>
    <row r="556" customHeight="1" spans="16:18">
      <c r="P556" s="582"/>
      <c r="Q556" s="582"/>
      <c r="R556" s="582"/>
    </row>
    <row r="557" customHeight="1" spans="16:18">
      <c r="P557" s="582"/>
      <c r="Q557" s="582"/>
      <c r="R557" s="582"/>
    </row>
    <row r="558" customHeight="1" spans="16:18">
      <c r="P558" s="582"/>
      <c r="Q558" s="582"/>
      <c r="R558" s="582"/>
    </row>
    <row r="559" customHeight="1" spans="16:18">
      <c r="P559" s="582"/>
      <c r="Q559" s="582"/>
      <c r="R559" s="582"/>
    </row>
    <row r="560" customHeight="1" spans="16:18">
      <c r="P560" s="582"/>
      <c r="Q560" s="582"/>
      <c r="R560" s="582"/>
    </row>
    <row r="561" customHeight="1" spans="16:18">
      <c r="P561" s="582"/>
      <c r="Q561" s="582"/>
      <c r="R561" s="582"/>
    </row>
    <row r="562" customHeight="1" spans="16:18">
      <c r="P562" s="582"/>
      <c r="Q562" s="582"/>
      <c r="R562" s="582"/>
    </row>
    <row r="563" customHeight="1" spans="16:18">
      <c r="P563" s="582"/>
      <c r="Q563" s="582"/>
      <c r="R563" s="582"/>
    </row>
    <row r="564" customHeight="1" spans="16:18">
      <c r="P564" s="582"/>
      <c r="Q564" s="582"/>
      <c r="R564" s="582"/>
    </row>
    <row r="565" customHeight="1" spans="16:18">
      <c r="P565" s="582"/>
      <c r="Q565" s="582"/>
      <c r="R565" s="582"/>
    </row>
    <row r="566" customHeight="1" spans="16:18">
      <c r="P566" s="582"/>
      <c r="Q566" s="582"/>
      <c r="R566" s="582"/>
    </row>
    <row r="567" customHeight="1" spans="16:18">
      <c r="P567" s="582"/>
      <c r="Q567" s="582"/>
      <c r="R567" s="582"/>
    </row>
    <row r="568" customHeight="1" spans="16:18">
      <c r="P568" s="582"/>
      <c r="Q568" s="582"/>
      <c r="R568" s="582"/>
    </row>
    <row r="569" customHeight="1" spans="16:18">
      <c r="P569" s="582"/>
      <c r="Q569" s="582"/>
      <c r="R569" s="582"/>
    </row>
    <row r="570" customHeight="1" spans="16:18">
      <c r="P570" s="582"/>
      <c r="Q570" s="582"/>
      <c r="R570" s="582"/>
    </row>
    <row r="571" customHeight="1" spans="16:18">
      <c r="P571" s="582"/>
      <c r="Q571" s="582"/>
      <c r="R571" s="582"/>
    </row>
    <row r="572" customHeight="1" spans="16:18">
      <c r="P572" s="582"/>
      <c r="Q572" s="582"/>
      <c r="R572" s="582"/>
    </row>
    <row r="573" customHeight="1" spans="16:18">
      <c r="P573" s="582"/>
      <c r="Q573" s="582"/>
      <c r="R573" s="582"/>
    </row>
    <row r="574" customHeight="1" spans="16:18">
      <c r="P574" s="582"/>
      <c r="Q574" s="582"/>
      <c r="R574" s="582"/>
    </row>
    <row r="575" customHeight="1" spans="16:18">
      <c r="P575" s="582"/>
      <c r="Q575" s="582"/>
      <c r="R575" s="582"/>
    </row>
    <row r="576" customHeight="1" spans="16:18">
      <c r="P576" s="582"/>
      <c r="Q576" s="582"/>
      <c r="R576" s="582"/>
    </row>
    <row r="577" customHeight="1" spans="16:18">
      <c r="P577" s="582"/>
      <c r="Q577" s="582"/>
      <c r="R577" s="582"/>
    </row>
    <row r="578" customHeight="1" spans="16:18">
      <c r="P578" s="582"/>
      <c r="Q578" s="582"/>
      <c r="R578" s="582"/>
    </row>
    <row r="579" customHeight="1" spans="16:18">
      <c r="P579" s="582"/>
      <c r="Q579" s="582"/>
      <c r="R579" s="582"/>
    </row>
    <row r="580" customHeight="1" spans="16:18">
      <c r="P580" s="582"/>
      <c r="Q580" s="582"/>
      <c r="R580" s="582"/>
    </row>
    <row r="581" customHeight="1" spans="16:18">
      <c r="P581" s="582"/>
      <c r="Q581" s="582"/>
      <c r="R581" s="582"/>
    </row>
    <row r="582" customHeight="1" spans="16:18">
      <c r="P582" s="582"/>
      <c r="Q582" s="582"/>
      <c r="R582" s="582"/>
    </row>
    <row r="583" customHeight="1" spans="16:18">
      <c r="P583" s="582"/>
      <c r="Q583" s="582"/>
      <c r="R583" s="582"/>
    </row>
    <row r="584" customHeight="1" spans="16:18">
      <c r="P584" s="582"/>
      <c r="Q584" s="582"/>
      <c r="R584" s="582"/>
    </row>
    <row r="585" customHeight="1" spans="16:18">
      <c r="P585" s="582"/>
      <c r="Q585" s="582"/>
      <c r="R585" s="582"/>
    </row>
    <row r="586" customHeight="1" spans="16:18">
      <c r="P586" s="582"/>
      <c r="Q586" s="582"/>
      <c r="R586" s="582"/>
    </row>
    <row r="587" customHeight="1" spans="16:18">
      <c r="P587" s="582"/>
      <c r="Q587" s="582"/>
      <c r="R587" s="582"/>
    </row>
    <row r="588" customHeight="1" spans="16:18">
      <c r="P588" s="582"/>
      <c r="Q588" s="582"/>
      <c r="R588" s="582"/>
    </row>
    <row r="589" customHeight="1" spans="16:18">
      <c r="P589" s="582"/>
      <c r="Q589" s="582"/>
      <c r="R589" s="582"/>
    </row>
    <row r="590" customHeight="1" spans="16:18">
      <c r="P590" s="582"/>
      <c r="Q590" s="582"/>
      <c r="R590" s="582"/>
    </row>
    <row r="591" customHeight="1" spans="16:18">
      <c r="P591" s="582"/>
      <c r="Q591" s="582"/>
      <c r="R591" s="582"/>
    </row>
    <row r="592" customHeight="1" spans="16:18">
      <c r="P592" s="582"/>
      <c r="Q592" s="582"/>
      <c r="R592" s="582"/>
    </row>
    <row r="593" customHeight="1" spans="16:18">
      <c r="P593" s="582"/>
      <c r="Q593" s="582"/>
      <c r="R593" s="582"/>
    </row>
    <row r="594" customHeight="1" spans="16:18">
      <c r="P594" s="582"/>
      <c r="Q594" s="582"/>
      <c r="R594" s="582"/>
    </row>
    <row r="595" customHeight="1" spans="16:18">
      <c r="P595" s="582"/>
      <c r="Q595" s="582"/>
      <c r="R595" s="582"/>
    </row>
    <row r="596" customHeight="1" spans="16:18">
      <c r="P596" s="582"/>
      <c r="Q596" s="582"/>
      <c r="R596" s="582"/>
    </row>
    <row r="597" customHeight="1" spans="16:18">
      <c r="P597" s="582"/>
      <c r="Q597" s="582"/>
      <c r="R597" s="582"/>
    </row>
    <row r="598" customHeight="1" spans="16:18">
      <c r="P598" s="582"/>
      <c r="Q598" s="582"/>
      <c r="R598" s="582"/>
    </row>
    <row r="599" customHeight="1" spans="16:18">
      <c r="P599" s="582"/>
      <c r="Q599" s="582"/>
      <c r="R599" s="582"/>
    </row>
    <row r="600" customHeight="1" spans="16:18">
      <c r="P600" s="582"/>
      <c r="Q600" s="582"/>
      <c r="R600" s="582"/>
    </row>
    <row r="601" customHeight="1" spans="16:18">
      <c r="P601" s="582"/>
      <c r="Q601" s="582"/>
      <c r="R601" s="582"/>
    </row>
    <row r="602" customHeight="1" spans="16:18">
      <c r="P602" s="582"/>
      <c r="Q602" s="582"/>
      <c r="R602" s="582"/>
    </row>
    <row r="603" customHeight="1" spans="16:18">
      <c r="P603" s="582"/>
      <c r="Q603" s="582"/>
      <c r="R603" s="582"/>
    </row>
    <row r="604" customHeight="1" spans="16:18">
      <c r="P604" s="582"/>
      <c r="Q604" s="582"/>
      <c r="R604" s="582"/>
    </row>
    <row r="605" customHeight="1" spans="16:18">
      <c r="P605" s="582"/>
      <c r="Q605" s="582"/>
      <c r="R605" s="582"/>
    </row>
    <row r="606" customHeight="1" spans="16:18">
      <c r="P606" s="582"/>
      <c r="Q606" s="582"/>
      <c r="R606" s="582"/>
    </row>
    <row r="607" customHeight="1" spans="16:18">
      <c r="P607" s="582"/>
      <c r="Q607" s="582"/>
      <c r="R607" s="582"/>
    </row>
    <row r="608" customHeight="1" spans="16:18">
      <c r="P608" s="582"/>
      <c r="Q608" s="582"/>
      <c r="R608" s="582"/>
    </row>
    <row r="609" customHeight="1" spans="16:18">
      <c r="P609" s="582"/>
      <c r="Q609" s="582"/>
      <c r="R609" s="582"/>
    </row>
    <row r="610" customHeight="1" spans="16:18">
      <c r="P610" s="582"/>
      <c r="Q610" s="582"/>
      <c r="R610" s="582"/>
    </row>
    <row r="611" customHeight="1" spans="16:18">
      <c r="P611" s="582"/>
      <c r="Q611" s="582"/>
      <c r="R611" s="582"/>
    </row>
    <row r="612" customHeight="1" spans="16:18">
      <c r="P612" s="582"/>
      <c r="Q612" s="582"/>
      <c r="R612" s="582"/>
    </row>
    <row r="613" customHeight="1" spans="16:18">
      <c r="P613" s="582"/>
      <c r="Q613" s="582"/>
      <c r="R613" s="582"/>
    </row>
    <row r="614" customHeight="1" spans="16:18">
      <c r="P614" s="582"/>
      <c r="Q614" s="582"/>
      <c r="R614" s="582"/>
    </row>
    <row r="615" customHeight="1" spans="16:18">
      <c r="P615" s="582"/>
      <c r="Q615" s="582"/>
      <c r="R615" s="582"/>
    </row>
    <row r="616" customHeight="1" spans="16:18">
      <c r="P616" s="582"/>
      <c r="Q616" s="582"/>
      <c r="R616" s="582"/>
    </row>
    <row r="617" customHeight="1" spans="16:18">
      <c r="P617" s="582"/>
      <c r="Q617" s="582"/>
      <c r="R617" s="582"/>
    </row>
    <row r="618" customHeight="1" spans="16:18">
      <c r="P618" s="582"/>
      <c r="Q618" s="582"/>
      <c r="R618" s="582"/>
    </row>
    <row r="619" customHeight="1" spans="16:18">
      <c r="P619" s="582"/>
      <c r="Q619" s="582"/>
      <c r="R619" s="582"/>
    </row>
    <row r="620" customHeight="1" spans="16:18">
      <c r="P620" s="582"/>
      <c r="Q620" s="582"/>
      <c r="R620" s="582"/>
    </row>
    <row r="621" customHeight="1" spans="16:18">
      <c r="P621" s="582"/>
      <c r="Q621" s="582"/>
      <c r="R621" s="582"/>
    </row>
    <row r="622" customHeight="1" spans="16:18">
      <c r="P622" s="582"/>
      <c r="Q622" s="582"/>
      <c r="R622" s="582"/>
    </row>
    <row r="623" customHeight="1" spans="16:18">
      <c r="P623" s="582"/>
      <c r="Q623" s="582"/>
      <c r="R623" s="582"/>
    </row>
    <row r="624" customHeight="1" spans="16:18">
      <c r="P624" s="582"/>
      <c r="Q624" s="582"/>
      <c r="R624" s="582"/>
    </row>
    <row r="625" customHeight="1" spans="16:18">
      <c r="P625" s="582"/>
      <c r="Q625" s="582"/>
      <c r="R625" s="582"/>
    </row>
    <row r="626" customHeight="1" spans="16:18">
      <c r="P626" s="582"/>
      <c r="Q626" s="582"/>
      <c r="R626" s="582"/>
    </row>
    <row r="627" customHeight="1" spans="16:18">
      <c r="P627" s="582"/>
      <c r="Q627" s="582"/>
      <c r="R627" s="582"/>
    </row>
    <row r="628" customHeight="1" spans="16:18">
      <c r="P628" s="582"/>
      <c r="Q628" s="582"/>
      <c r="R628" s="582"/>
    </row>
    <row r="629" customHeight="1" spans="16:18">
      <c r="P629" s="582"/>
      <c r="Q629" s="582"/>
      <c r="R629" s="582"/>
    </row>
    <row r="630" customHeight="1" spans="16:18">
      <c r="P630" s="582"/>
      <c r="Q630" s="582"/>
      <c r="R630" s="582"/>
    </row>
    <row r="631" customHeight="1" spans="16:18">
      <c r="P631" s="582"/>
      <c r="Q631" s="582"/>
      <c r="R631" s="582"/>
    </row>
    <row r="632" customHeight="1" spans="16:18">
      <c r="P632" s="582"/>
      <c r="Q632" s="582"/>
      <c r="R632" s="582"/>
    </row>
    <row r="633" customHeight="1" spans="16:18">
      <c r="P633" s="582"/>
      <c r="Q633" s="582"/>
      <c r="R633" s="582"/>
    </row>
    <row r="634" customHeight="1" spans="16:18">
      <c r="P634" s="582"/>
      <c r="Q634" s="582"/>
      <c r="R634" s="582"/>
    </row>
    <row r="635" customHeight="1" spans="16:18">
      <c r="P635" s="582"/>
      <c r="Q635" s="582"/>
      <c r="R635" s="582"/>
    </row>
    <row r="636" customHeight="1" spans="16:18">
      <c r="P636" s="582"/>
      <c r="Q636" s="582"/>
      <c r="R636" s="582"/>
    </row>
    <row r="637" customHeight="1" spans="16:18">
      <c r="P637" s="582"/>
      <c r="Q637" s="582"/>
      <c r="R637" s="582"/>
    </row>
    <row r="638" customHeight="1" spans="16:18">
      <c r="P638" s="582"/>
      <c r="Q638" s="582"/>
      <c r="R638" s="582"/>
    </row>
    <row r="639" customHeight="1" spans="16:18">
      <c r="P639" s="582"/>
      <c r="Q639" s="582"/>
      <c r="R639" s="582"/>
    </row>
    <row r="640" customHeight="1" spans="16:18">
      <c r="P640" s="582"/>
      <c r="Q640" s="582"/>
      <c r="R640" s="582"/>
    </row>
    <row r="641" customHeight="1" spans="16:18">
      <c r="P641" s="582"/>
      <c r="Q641" s="582"/>
      <c r="R641" s="582"/>
    </row>
    <row r="642" customHeight="1" spans="16:18">
      <c r="P642" s="582"/>
      <c r="Q642" s="582"/>
      <c r="R642" s="582"/>
    </row>
    <row r="643" customHeight="1" spans="16:18">
      <c r="P643" s="582"/>
      <c r="Q643" s="582"/>
      <c r="R643" s="582"/>
    </row>
    <row r="644" customHeight="1" spans="16:18">
      <c r="P644" s="582"/>
      <c r="Q644" s="582"/>
      <c r="R644" s="582"/>
    </row>
    <row r="645" customHeight="1" spans="16:18">
      <c r="P645" s="582"/>
      <c r="Q645" s="582"/>
      <c r="R645" s="582"/>
    </row>
    <row r="646" customHeight="1" spans="16:18">
      <c r="P646" s="582"/>
      <c r="Q646" s="582"/>
      <c r="R646" s="582"/>
    </row>
    <row r="647" customHeight="1" spans="16:18">
      <c r="P647" s="582"/>
      <c r="Q647" s="582"/>
      <c r="R647" s="582"/>
    </row>
    <row r="648" customHeight="1" spans="16:18">
      <c r="P648" s="582"/>
      <c r="Q648" s="582"/>
      <c r="R648" s="582"/>
    </row>
    <row r="649" customHeight="1" spans="16:18">
      <c r="P649" s="582"/>
      <c r="Q649" s="582"/>
      <c r="R649" s="582"/>
    </row>
    <row r="650" customHeight="1" spans="16:18">
      <c r="P650" s="582"/>
      <c r="Q650" s="582"/>
      <c r="R650" s="582"/>
    </row>
    <row r="651" customHeight="1" spans="16:18">
      <c r="P651" s="582"/>
      <c r="Q651" s="582"/>
      <c r="R651" s="582"/>
    </row>
    <row r="652" customHeight="1" spans="16:18">
      <c r="P652" s="582"/>
      <c r="Q652" s="582"/>
      <c r="R652" s="582"/>
    </row>
    <row r="653" customHeight="1" spans="16:18">
      <c r="P653" s="582"/>
      <c r="Q653" s="582"/>
      <c r="R653" s="582"/>
    </row>
    <row r="654" customHeight="1" spans="16:18">
      <c r="P654" s="582"/>
      <c r="Q654" s="582"/>
      <c r="R654" s="582"/>
    </row>
    <row r="655" customHeight="1" spans="16:18">
      <c r="P655" s="582"/>
      <c r="Q655" s="582"/>
      <c r="R655" s="582"/>
    </row>
    <row r="656" customHeight="1" spans="16:18">
      <c r="P656" s="582"/>
      <c r="Q656" s="582"/>
      <c r="R656" s="582"/>
    </row>
    <row r="657" customHeight="1" spans="16:18">
      <c r="P657" s="582"/>
      <c r="Q657" s="582"/>
      <c r="R657" s="582"/>
    </row>
    <row r="658" customHeight="1" spans="16:18">
      <c r="P658" s="582"/>
      <c r="Q658" s="582"/>
      <c r="R658" s="582"/>
    </row>
    <row r="659" customHeight="1" spans="16:18">
      <c r="P659" s="582"/>
      <c r="Q659" s="582"/>
      <c r="R659" s="582"/>
    </row>
    <row r="660" customHeight="1" spans="16:18">
      <c r="P660" s="582"/>
      <c r="Q660" s="582"/>
      <c r="R660" s="582"/>
    </row>
    <row r="661" customHeight="1" spans="16:18">
      <c r="P661" s="582"/>
      <c r="Q661" s="582"/>
      <c r="R661" s="582"/>
    </row>
    <row r="662" customHeight="1" spans="16:18">
      <c r="P662" s="582"/>
      <c r="Q662" s="582"/>
      <c r="R662" s="582"/>
    </row>
    <row r="663" customHeight="1" spans="16:18">
      <c r="P663" s="582"/>
      <c r="Q663" s="582"/>
      <c r="R663" s="582"/>
    </row>
    <row r="664" customHeight="1" spans="16:18">
      <c r="P664" s="582"/>
      <c r="Q664" s="582"/>
      <c r="R664" s="582"/>
    </row>
    <row r="665" customHeight="1" spans="16:18">
      <c r="P665" s="582"/>
      <c r="Q665" s="582"/>
      <c r="R665" s="582"/>
    </row>
    <row r="666" customHeight="1" spans="16:18">
      <c r="P666" s="582"/>
      <c r="Q666" s="582"/>
      <c r="R666" s="582"/>
    </row>
    <row r="667" customHeight="1" spans="16:18">
      <c r="P667" s="582"/>
      <c r="Q667" s="582"/>
      <c r="R667" s="582"/>
    </row>
    <row r="668" customHeight="1" spans="16:18">
      <c r="P668" s="582"/>
      <c r="Q668" s="582"/>
      <c r="R668" s="582"/>
    </row>
    <row r="669" customHeight="1" spans="16:18">
      <c r="P669" s="582"/>
      <c r="Q669" s="582"/>
      <c r="R669" s="582"/>
    </row>
    <row r="670" customHeight="1" spans="16:18">
      <c r="P670" s="582"/>
      <c r="Q670" s="582"/>
      <c r="R670" s="582"/>
    </row>
    <row r="671" customHeight="1" spans="16:18">
      <c r="P671" s="582"/>
      <c r="Q671" s="582"/>
      <c r="R671" s="582"/>
    </row>
    <row r="672" customHeight="1" spans="16:18">
      <c r="P672" s="582"/>
      <c r="Q672" s="582"/>
      <c r="R672" s="582"/>
    </row>
    <row r="673" customHeight="1" spans="16:18">
      <c r="P673" s="582"/>
      <c r="Q673" s="582"/>
      <c r="R673" s="582"/>
    </row>
    <row r="674" customHeight="1" spans="16:18">
      <c r="P674" s="582"/>
      <c r="Q674" s="582"/>
      <c r="R674" s="582"/>
    </row>
    <row r="675" customHeight="1" spans="16:18">
      <c r="P675" s="582"/>
      <c r="Q675" s="582"/>
      <c r="R675" s="582"/>
    </row>
    <row r="676" customHeight="1" spans="16:18">
      <c r="P676" s="582"/>
      <c r="Q676" s="582"/>
      <c r="R676" s="582"/>
    </row>
    <row r="677" customHeight="1" spans="16:18">
      <c r="P677" s="582"/>
      <c r="Q677" s="582"/>
      <c r="R677" s="582"/>
    </row>
    <row r="678" customHeight="1" spans="16:18">
      <c r="P678" s="582"/>
      <c r="Q678" s="582"/>
      <c r="R678" s="582"/>
    </row>
    <row r="679" customHeight="1" spans="16:18">
      <c r="P679" s="582"/>
      <c r="Q679" s="582"/>
      <c r="R679" s="582"/>
    </row>
    <row r="680" customHeight="1" spans="16:18">
      <c r="P680" s="582"/>
      <c r="Q680" s="582"/>
      <c r="R680" s="582"/>
    </row>
    <row r="681" customHeight="1" spans="16:18">
      <c r="P681" s="582"/>
      <c r="Q681" s="582"/>
      <c r="R681" s="582"/>
    </row>
    <row r="682" customHeight="1" spans="16:18">
      <c r="P682" s="582"/>
      <c r="Q682" s="582"/>
      <c r="R682" s="582"/>
    </row>
    <row r="683" customHeight="1" spans="16:18">
      <c r="P683" s="582"/>
      <c r="Q683" s="582"/>
      <c r="R683" s="582"/>
    </row>
    <row r="684" customHeight="1" spans="16:18">
      <c r="P684" s="582"/>
      <c r="Q684" s="582"/>
      <c r="R684" s="582"/>
    </row>
    <row r="685" customHeight="1" spans="16:18">
      <c r="P685" s="582"/>
      <c r="Q685" s="582"/>
      <c r="R685" s="582"/>
    </row>
    <row r="686" customHeight="1" spans="16:18">
      <c r="P686" s="582"/>
      <c r="Q686" s="582"/>
      <c r="R686" s="582"/>
    </row>
    <row r="687" customHeight="1" spans="16:18">
      <c r="P687" s="582"/>
      <c r="Q687" s="582"/>
      <c r="R687" s="582"/>
    </row>
    <row r="688" customHeight="1" spans="16:18">
      <c r="P688" s="582"/>
      <c r="Q688" s="582"/>
      <c r="R688" s="582"/>
    </row>
    <row r="689" customHeight="1" spans="16:18">
      <c r="P689" s="582"/>
      <c r="Q689" s="582"/>
      <c r="R689" s="582"/>
    </row>
    <row r="690" customHeight="1" spans="16:18">
      <c r="P690" s="582"/>
      <c r="Q690" s="582"/>
      <c r="R690" s="582"/>
    </row>
    <row r="691" customHeight="1" spans="16:18">
      <c r="P691" s="582"/>
      <c r="Q691" s="582"/>
      <c r="R691" s="582"/>
    </row>
    <row r="692" customHeight="1" spans="16:18">
      <c r="P692" s="582"/>
      <c r="Q692" s="582"/>
      <c r="R692" s="582"/>
    </row>
    <row r="693" customHeight="1" spans="16:18">
      <c r="P693" s="582"/>
      <c r="Q693" s="582"/>
      <c r="R693" s="582"/>
    </row>
    <row r="694" customHeight="1" spans="16:18">
      <c r="P694" s="582"/>
      <c r="Q694" s="582"/>
      <c r="R694" s="582"/>
    </row>
    <row r="695" customHeight="1" spans="16:18">
      <c r="P695" s="582"/>
      <c r="Q695" s="582"/>
      <c r="R695" s="582"/>
    </row>
    <row r="696" customHeight="1" spans="16:18">
      <c r="P696" s="582"/>
      <c r="Q696" s="582"/>
      <c r="R696" s="582"/>
    </row>
    <row r="697" customHeight="1" spans="16:18">
      <c r="P697" s="582"/>
      <c r="Q697" s="582"/>
      <c r="R697" s="582"/>
    </row>
    <row r="698" customHeight="1" spans="16:18">
      <c r="P698" s="582"/>
      <c r="Q698" s="582"/>
      <c r="R698" s="582"/>
    </row>
    <row r="699" customHeight="1" spans="16:18">
      <c r="P699" s="582"/>
      <c r="Q699" s="582"/>
      <c r="R699" s="582"/>
    </row>
    <row r="700" customHeight="1" spans="16:18">
      <c r="P700" s="582"/>
      <c r="Q700" s="582"/>
      <c r="R700" s="582"/>
    </row>
    <row r="701" customHeight="1" spans="16:18">
      <c r="P701" s="582"/>
      <c r="Q701" s="582"/>
      <c r="R701" s="582"/>
    </row>
    <row r="702" customHeight="1" spans="16:18">
      <c r="P702" s="582"/>
      <c r="Q702" s="582"/>
      <c r="R702" s="582"/>
    </row>
    <row r="703" customHeight="1" spans="16:18">
      <c r="P703" s="582"/>
      <c r="Q703" s="582"/>
      <c r="R703" s="582"/>
    </row>
    <row r="704" customHeight="1" spans="16:18">
      <c r="P704" s="582"/>
      <c r="Q704" s="582"/>
      <c r="R704" s="582"/>
    </row>
    <row r="705" customHeight="1" spans="16:18">
      <c r="P705" s="582"/>
      <c r="Q705" s="582"/>
      <c r="R705" s="582"/>
    </row>
    <row r="706" customHeight="1" spans="16:18">
      <c r="P706" s="582"/>
      <c r="Q706" s="582"/>
      <c r="R706" s="582"/>
    </row>
    <row r="707" customHeight="1" spans="16:18">
      <c r="P707" s="582"/>
      <c r="Q707" s="582"/>
      <c r="R707" s="582"/>
    </row>
    <row r="708" customHeight="1" spans="16:18">
      <c r="P708" s="582"/>
      <c r="Q708" s="582"/>
      <c r="R708" s="582"/>
    </row>
    <row r="709" customHeight="1" spans="16:18">
      <c r="P709" s="582"/>
      <c r="Q709" s="582"/>
      <c r="R709" s="582"/>
    </row>
    <row r="710" customHeight="1" spans="16:18">
      <c r="P710" s="582"/>
      <c r="Q710" s="582"/>
      <c r="R710" s="582"/>
    </row>
    <row r="711" customHeight="1" spans="16:18">
      <c r="P711" s="582"/>
      <c r="Q711" s="582"/>
      <c r="R711" s="582"/>
    </row>
    <row r="712" customHeight="1" spans="16:18">
      <c r="P712" s="582"/>
      <c r="Q712" s="582"/>
      <c r="R712" s="582"/>
    </row>
    <row r="713" customHeight="1" spans="16:18">
      <c r="P713" s="582"/>
      <c r="Q713" s="582"/>
      <c r="R713" s="582"/>
    </row>
    <row r="714" customHeight="1" spans="16:18">
      <c r="P714" s="582"/>
      <c r="Q714" s="582"/>
      <c r="R714" s="582"/>
    </row>
    <row r="715" customHeight="1" spans="16:18">
      <c r="P715" s="582"/>
      <c r="Q715" s="582"/>
      <c r="R715" s="582"/>
    </row>
    <row r="716" customHeight="1" spans="16:18">
      <c r="P716" s="582"/>
      <c r="Q716" s="582"/>
      <c r="R716" s="582"/>
    </row>
    <row r="717" customHeight="1" spans="16:18">
      <c r="P717" s="582"/>
      <c r="Q717" s="582"/>
      <c r="R717" s="582"/>
    </row>
    <row r="718" customHeight="1" spans="16:18">
      <c r="P718" s="582"/>
      <c r="Q718" s="582"/>
      <c r="R718" s="582"/>
    </row>
    <row r="719" customHeight="1" spans="16:18">
      <c r="P719" s="582"/>
      <c r="Q719" s="582"/>
      <c r="R719" s="582"/>
    </row>
    <row r="720" customHeight="1" spans="16:18">
      <c r="P720" s="582"/>
      <c r="Q720" s="582"/>
      <c r="R720" s="582"/>
    </row>
    <row r="721" customHeight="1" spans="16:18">
      <c r="P721" s="582"/>
      <c r="Q721" s="582"/>
      <c r="R721" s="582"/>
    </row>
    <row r="722" customHeight="1" spans="16:18">
      <c r="P722" s="582"/>
      <c r="Q722" s="582"/>
      <c r="R722" s="582"/>
    </row>
    <row r="723" customHeight="1" spans="16:18">
      <c r="P723" s="582"/>
      <c r="Q723" s="582"/>
      <c r="R723" s="582"/>
    </row>
    <row r="724" customHeight="1" spans="16:18">
      <c r="P724" s="582"/>
      <c r="Q724" s="582"/>
      <c r="R724" s="582"/>
    </row>
    <row r="725" customHeight="1" spans="16:18">
      <c r="P725" s="582"/>
      <c r="Q725" s="582"/>
      <c r="R725" s="582"/>
    </row>
    <row r="726" customHeight="1" spans="16:18">
      <c r="P726" s="582"/>
      <c r="Q726" s="582"/>
      <c r="R726" s="582"/>
    </row>
    <row r="727" customHeight="1" spans="16:18">
      <c r="P727" s="582"/>
      <c r="Q727" s="582"/>
      <c r="R727" s="582"/>
    </row>
    <row r="728" customHeight="1" spans="16:18">
      <c r="P728" s="582"/>
      <c r="Q728" s="582"/>
      <c r="R728" s="582"/>
    </row>
    <row r="729" customHeight="1" spans="16:18">
      <c r="P729" s="582"/>
      <c r="Q729" s="582"/>
      <c r="R729" s="582"/>
    </row>
    <row r="730" customHeight="1" spans="16:18">
      <c r="P730" s="582"/>
      <c r="Q730" s="582"/>
      <c r="R730" s="582"/>
    </row>
    <row r="731" customHeight="1" spans="16:18">
      <c r="P731" s="582"/>
      <c r="Q731" s="582"/>
      <c r="R731" s="582"/>
    </row>
    <row r="732" customHeight="1" spans="16:18">
      <c r="P732" s="582"/>
      <c r="Q732" s="582"/>
      <c r="R732" s="582"/>
    </row>
    <row r="733" customHeight="1" spans="16:18">
      <c r="P733" s="582"/>
      <c r="Q733" s="582"/>
      <c r="R733" s="582"/>
    </row>
    <row r="734" customHeight="1" spans="16:18">
      <c r="P734" s="582"/>
      <c r="Q734" s="582"/>
      <c r="R734" s="582"/>
    </row>
    <row r="735" customHeight="1" spans="16:18">
      <c r="P735" s="582"/>
      <c r="Q735" s="582"/>
      <c r="R735" s="582"/>
    </row>
    <row r="736" customHeight="1" spans="16:18">
      <c r="P736" s="582"/>
      <c r="Q736" s="582"/>
      <c r="R736" s="582"/>
    </row>
    <row r="737" customHeight="1" spans="16:18">
      <c r="P737" s="582"/>
      <c r="Q737" s="582"/>
      <c r="R737" s="582"/>
    </row>
    <row r="738" customHeight="1" spans="16:18">
      <c r="P738" s="582"/>
      <c r="Q738" s="582"/>
      <c r="R738" s="582"/>
    </row>
    <row r="739" customHeight="1" spans="16:18">
      <c r="P739" s="582"/>
      <c r="Q739" s="582"/>
      <c r="R739" s="582"/>
    </row>
    <row r="740" customHeight="1" spans="16:18">
      <c r="P740" s="582"/>
      <c r="Q740" s="582"/>
      <c r="R740" s="582"/>
    </row>
    <row r="741" customHeight="1" spans="16:18">
      <c r="P741" s="582"/>
      <c r="Q741" s="582"/>
      <c r="R741" s="582"/>
    </row>
    <row r="742" customHeight="1" spans="16:18">
      <c r="P742" s="582"/>
      <c r="Q742" s="582"/>
      <c r="R742" s="582"/>
    </row>
    <row r="743" customHeight="1" spans="16:18">
      <c r="P743" s="582"/>
      <c r="Q743" s="582"/>
      <c r="R743" s="582"/>
    </row>
    <row r="744" customHeight="1" spans="16:18">
      <c r="P744" s="582"/>
      <c r="Q744" s="582"/>
      <c r="R744" s="582"/>
    </row>
    <row r="745" customHeight="1" spans="16:18">
      <c r="P745" s="582"/>
      <c r="Q745" s="582"/>
      <c r="R745" s="582"/>
    </row>
    <row r="746" customHeight="1" spans="16:18">
      <c r="P746" s="582"/>
      <c r="Q746" s="582"/>
      <c r="R746" s="582"/>
    </row>
    <row r="747" customHeight="1" spans="16:18">
      <c r="P747" s="582"/>
      <c r="Q747" s="582"/>
      <c r="R747" s="582"/>
    </row>
    <row r="748" customHeight="1" spans="16:18">
      <c r="P748" s="582"/>
      <c r="Q748" s="582"/>
      <c r="R748" s="582"/>
    </row>
    <row r="749" customHeight="1" spans="16:18">
      <c r="P749" s="582"/>
      <c r="Q749" s="582"/>
      <c r="R749" s="582"/>
    </row>
    <row r="750" customHeight="1" spans="16:18">
      <c r="P750" s="582"/>
      <c r="Q750" s="582"/>
      <c r="R750" s="582"/>
    </row>
    <row r="751" customHeight="1" spans="16:18">
      <c r="P751" s="582"/>
      <c r="Q751" s="582"/>
      <c r="R751" s="582"/>
    </row>
    <row r="752" customHeight="1" spans="16:18">
      <c r="P752" s="582"/>
      <c r="Q752" s="582"/>
      <c r="R752" s="582"/>
    </row>
    <row r="753" customHeight="1" spans="16:18">
      <c r="P753" s="582"/>
      <c r="Q753" s="582"/>
      <c r="R753" s="582"/>
    </row>
    <row r="754" customHeight="1" spans="16:18">
      <c r="P754" s="582"/>
      <c r="Q754" s="582"/>
      <c r="R754" s="582"/>
    </row>
    <row r="755" customHeight="1" spans="16:18">
      <c r="P755" s="582"/>
      <c r="Q755" s="582"/>
      <c r="R755" s="582"/>
    </row>
    <row r="756" customHeight="1" spans="16:18">
      <c r="P756" s="582"/>
      <c r="Q756" s="582"/>
      <c r="R756" s="582"/>
    </row>
    <row r="757" customHeight="1" spans="16:18">
      <c r="P757" s="582"/>
      <c r="Q757" s="582"/>
      <c r="R757" s="582"/>
    </row>
    <row r="758" customHeight="1" spans="16:18">
      <c r="P758" s="582"/>
      <c r="Q758" s="582"/>
      <c r="R758" s="582"/>
    </row>
    <row r="759" customHeight="1" spans="16:18">
      <c r="P759" s="582"/>
      <c r="Q759" s="582"/>
      <c r="R759" s="582"/>
    </row>
    <row r="760" customHeight="1" spans="16:18">
      <c r="P760" s="582"/>
      <c r="Q760" s="582"/>
      <c r="R760" s="582"/>
    </row>
    <row r="761" customHeight="1" spans="16:18">
      <c r="P761" s="582"/>
      <c r="Q761" s="582"/>
      <c r="R761" s="582"/>
    </row>
    <row r="762" customHeight="1" spans="16:18">
      <c r="P762" s="582"/>
      <c r="Q762" s="582"/>
      <c r="R762" s="582"/>
    </row>
    <row r="763" customHeight="1" spans="16:18">
      <c r="P763" s="582"/>
      <c r="Q763" s="582"/>
      <c r="R763" s="582"/>
    </row>
    <row r="764" customHeight="1" spans="16:18">
      <c r="P764" s="582"/>
      <c r="Q764" s="582"/>
      <c r="R764" s="582"/>
    </row>
    <row r="765" customHeight="1" spans="16:18">
      <c r="P765" s="582"/>
      <c r="Q765" s="582"/>
      <c r="R765" s="582"/>
    </row>
    <row r="766" customHeight="1" spans="16:18">
      <c r="P766" s="582"/>
      <c r="Q766" s="582"/>
      <c r="R766" s="582"/>
    </row>
    <row r="767" customHeight="1" spans="16:18">
      <c r="P767" s="582"/>
      <c r="Q767" s="582"/>
      <c r="R767" s="582"/>
    </row>
    <row r="768" customHeight="1" spans="16:18">
      <c r="P768" s="582"/>
      <c r="Q768" s="582"/>
      <c r="R768" s="582"/>
    </row>
    <row r="769" customHeight="1" spans="16:18">
      <c r="P769" s="582"/>
      <c r="Q769" s="582"/>
      <c r="R769" s="582"/>
    </row>
    <row r="770" customHeight="1" spans="16:18">
      <c r="P770" s="582"/>
      <c r="Q770" s="582"/>
      <c r="R770" s="582"/>
    </row>
    <row r="771" customHeight="1" spans="16:18">
      <c r="P771" s="582"/>
      <c r="Q771" s="582"/>
      <c r="R771" s="582"/>
    </row>
    <row r="772" customHeight="1" spans="16:18">
      <c r="P772" s="582"/>
      <c r="Q772" s="582"/>
      <c r="R772" s="582"/>
    </row>
    <row r="773" customHeight="1" spans="16:18">
      <c r="P773" s="582"/>
      <c r="Q773" s="582"/>
      <c r="R773" s="582"/>
    </row>
    <row r="774" customHeight="1" spans="16:18">
      <c r="P774" s="582"/>
      <c r="Q774" s="582"/>
      <c r="R774" s="582"/>
    </row>
    <row r="775" customHeight="1" spans="16:18">
      <c r="P775" s="582"/>
      <c r="Q775" s="582"/>
      <c r="R775" s="582"/>
    </row>
    <row r="776" customHeight="1" spans="16:18">
      <c r="P776" s="582"/>
      <c r="Q776" s="582"/>
      <c r="R776" s="582"/>
    </row>
    <row r="777" customHeight="1" spans="16:18">
      <c r="P777" s="582"/>
      <c r="Q777" s="582"/>
      <c r="R777" s="582"/>
    </row>
    <row r="778" customHeight="1" spans="16:18">
      <c r="P778" s="582"/>
      <c r="Q778" s="582"/>
      <c r="R778" s="582"/>
    </row>
    <row r="779" customHeight="1" spans="16:18">
      <c r="P779" s="582"/>
      <c r="Q779" s="582"/>
      <c r="R779" s="582"/>
    </row>
    <row r="780" customHeight="1" spans="16:18">
      <c r="P780" s="582"/>
      <c r="Q780" s="582"/>
      <c r="R780" s="582"/>
    </row>
    <row r="781" customHeight="1" spans="16:18">
      <c r="P781" s="582"/>
      <c r="Q781" s="582"/>
      <c r="R781" s="582"/>
    </row>
    <row r="782" customHeight="1" spans="16:18">
      <c r="P782" s="582"/>
      <c r="Q782" s="582"/>
      <c r="R782" s="582"/>
    </row>
    <row r="783" customHeight="1" spans="16:18">
      <c r="P783" s="582"/>
      <c r="Q783" s="582"/>
      <c r="R783" s="582"/>
    </row>
    <row r="784" customHeight="1" spans="16:18">
      <c r="P784" s="582"/>
      <c r="Q784" s="582"/>
      <c r="R784" s="582"/>
    </row>
    <row r="785" customHeight="1" spans="16:18">
      <c r="P785" s="582"/>
      <c r="Q785" s="582"/>
      <c r="R785" s="582"/>
    </row>
    <row r="786" customHeight="1" spans="16:18">
      <c r="P786" s="582"/>
      <c r="Q786" s="582"/>
      <c r="R786" s="582"/>
    </row>
    <row r="787" customHeight="1" spans="16:18">
      <c r="P787" s="582"/>
      <c r="Q787" s="582"/>
      <c r="R787" s="582"/>
    </row>
    <row r="788" customHeight="1" spans="16:18">
      <c r="P788" s="582"/>
      <c r="Q788" s="582"/>
      <c r="R788" s="582"/>
    </row>
    <row r="789" customHeight="1" spans="16:18">
      <c r="P789" s="582"/>
      <c r="Q789" s="582"/>
      <c r="R789" s="582"/>
    </row>
    <row r="790" customHeight="1" spans="16:18">
      <c r="P790" s="582"/>
      <c r="Q790" s="582"/>
      <c r="R790" s="582"/>
    </row>
    <row r="791" customHeight="1" spans="16:18">
      <c r="P791" s="582"/>
      <c r="Q791" s="582"/>
      <c r="R791" s="582"/>
    </row>
    <row r="792" customHeight="1" spans="16:18">
      <c r="P792" s="582"/>
      <c r="Q792" s="582"/>
      <c r="R792" s="582"/>
    </row>
    <row r="793" customHeight="1" spans="16:18">
      <c r="P793" s="582"/>
      <c r="Q793" s="582"/>
      <c r="R793" s="582"/>
    </row>
    <row r="794" customHeight="1" spans="16:18">
      <c r="P794" s="582"/>
      <c r="Q794" s="582"/>
      <c r="R794" s="582"/>
    </row>
    <row r="795" customHeight="1" spans="16:18">
      <c r="P795" s="582"/>
      <c r="Q795" s="582"/>
      <c r="R795" s="582"/>
    </row>
    <row r="796" customHeight="1" spans="16:18">
      <c r="P796" s="582"/>
      <c r="Q796" s="582"/>
      <c r="R796" s="582"/>
    </row>
    <row r="797" customHeight="1" spans="16:18">
      <c r="P797" s="582"/>
      <c r="Q797" s="582"/>
      <c r="R797" s="582"/>
    </row>
    <row r="798" customHeight="1" spans="16:18">
      <c r="P798" s="582"/>
      <c r="Q798" s="582"/>
      <c r="R798" s="582"/>
    </row>
    <row r="799" customHeight="1" spans="16:18">
      <c r="P799" s="582"/>
      <c r="Q799" s="582"/>
      <c r="R799" s="582"/>
    </row>
    <row r="800" customHeight="1" spans="16:18">
      <c r="P800" s="582"/>
      <c r="Q800" s="582"/>
      <c r="R800" s="582"/>
    </row>
    <row r="801" customHeight="1" spans="16:18">
      <c r="P801" s="582"/>
      <c r="Q801" s="582"/>
      <c r="R801" s="582"/>
    </row>
    <row r="802" customHeight="1" spans="16:18">
      <c r="P802" s="582"/>
      <c r="Q802" s="582"/>
      <c r="R802" s="582"/>
    </row>
    <row r="803" customHeight="1" spans="16:18">
      <c r="P803" s="582"/>
      <c r="Q803" s="582"/>
      <c r="R803" s="582"/>
    </row>
    <row r="804" customHeight="1" spans="16:18">
      <c r="P804" s="582"/>
      <c r="Q804" s="582"/>
      <c r="R804" s="582"/>
    </row>
    <row r="805" customHeight="1" spans="16:18">
      <c r="P805" s="582"/>
      <c r="Q805" s="582"/>
      <c r="R805" s="582"/>
    </row>
    <row r="806" customHeight="1" spans="16:18">
      <c r="P806" s="582"/>
      <c r="Q806" s="582"/>
      <c r="R806" s="582"/>
    </row>
    <row r="807" customHeight="1" spans="16:18">
      <c r="P807" s="582"/>
      <c r="Q807" s="582"/>
      <c r="R807" s="582"/>
    </row>
    <row r="808" customHeight="1" spans="16:18">
      <c r="P808" s="582"/>
      <c r="Q808" s="582"/>
      <c r="R808" s="582"/>
    </row>
    <row r="809" customHeight="1" spans="16:18">
      <c r="P809" s="582"/>
      <c r="Q809" s="582"/>
      <c r="R809" s="582"/>
    </row>
    <row r="810" customHeight="1" spans="16:18">
      <c r="P810" s="582"/>
      <c r="Q810" s="582"/>
      <c r="R810" s="582"/>
    </row>
    <row r="811" customHeight="1" spans="16:18">
      <c r="P811" s="582"/>
      <c r="Q811" s="582"/>
      <c r="R811" s="582"/>
    </row>
    <row r="812" customHeight="1" spans="16:18">
      <c r="P812" s="582"/>
      <c r="Q812" s="582"/>
      <c r="R812" s="582"/>
    </row>
    <row r="813" customHeight="1" spans="16:18">
      <c r="P813" s="582"/>
      <c r="Q813" s="582"/>
      <c r="R813" s="582"/>
    </row>
    <row r="814" customHeight="1" spans="16:18">
      <c r="P814" s="582"/>
      <c r="Q814" s="582"/>
      <c r="R814" s="582"/>
    </row>
    <row r="815" customHeight="1" spans="16:18">
      <c r="P815" s="582"/>
      <c r="Q815" s="582"/>
      <c r="R815" s="582"/>
    </row>
    <row r="816" customHeight="1" spans="16:18">
      <c r="P816" s="582"/>
      <c r="Q816" s="582"/>
      <c r="R816" s="582"/>
    </row>
    <row r="817" customHeight="1" spans="16:18">
      <c r="P817" s="582"/>
      <c r="Q817" s="582"/>
      <c r="R817" s="582"/>
    </row>
    <row r="818" customHeight="1" spans="16:18">
      <c r="P818" s="582"/>
      <c r="Q818" s="582"/>
      <c r="R818" s="582"/>
    </row>
    <row r="819" customHeight="1" spans="16:18">
      <c r="P819" s="582"/>
      <c r="Q819" s="582"/>
      <c r="R819" s="582"/>
    </row>
    <row r="820" customHeight="1" spans="16:18">
      <c r="P820" s="582"/>
      <c r="Q820" s="582"/>
      <c r="R820" s="582"/>
    </row>
    <row r="821" customHeight="1" spans="16:18">
      <c r="P821" s="582"/>
      <c r="Q821" s="582"/>
      <c r="R821" s="582"/>
    </row>
    <row r="822" customHeight="1" spans="16:18">
      <c r="P822" s="582"/>
      <c r="Q822" s="582"/>
      <c r="R822" s="582"/>
    </row>
    <row r="823" customHeight="1" spans="16:18">
      <c r="P823" s="582"/>
      <c r="Q823" s="582"/>
      <c r="R823" s="582"/>
    </row>
    <row r="824" customHeight="1" spans="16:18">
      <c r="P824" s="582"/>
      <c r="Q824" s="582"/>
      <c r="R824" s="582"/>
    </row>
    <row r="825" customHeight="1" spans="16:18">
      <c r="P825" s="582"/>
      <c r="Q825" s="582"/>
      <c r="R825" s="582"/>
    </row>
    <row r="826" customHeight="1" spans="16:18">
      <c r="P826" s="582"/>
      <c r="Q826" s="582"/>
      <c r="R826" s="582"/>
    </row>
    <row r="827" customHeight="1" spans="16:18">
      <c r="P827" s="582"/>
      <c r="Q827" s="582"/>
      <c r="R827" s="582"/>
    </row>
    <row r="828" customHeight="1" spans="16:18">
      <c r="P828" s="582"/>
      <c r="Q828" s="582"/>
      <c r="R828" s="582"/>
    </row>
    <row r="829" customHeight="1" spans="16:18">
      <c r="P829" s="582"/>
      <c r="Q829" s="582"/>
      <c r="R829" s="582"/>
    </row>
    <row r="830" customHeight="1" spans="16:18">
      <c r="P830" s="582"/>
      <c r="Q830" s="582"/>
      <c r="R830" s="582"/>
    </row>
    <row r="831" customHeight="1" spans="16:18">
      <c r="P831" s="582"/>
      <c r="Q831" s="582"/>
      <c r="R831" s="582"/>
    </row>
    <row r="832" customHeight="1" spans="16:18">
      <c r="P832" s="582"/>
      <c r="Q832" s="582"/>
      <c r="R832" s="582"/>
    </row>
    <row r="833" customHeight="1" spans="16:18">
      <c r="P833" s="582"/>
      <c r="Q833" s="582"/>
      <c r="R833" s="582"/>
    </row>
    <row r="834" customHeight="1" spans="16:18">
      <c r="P834" s="582"/>
      <c r="Q834" s="582"/>
      <c r="R834" s="582"/>
    </row>
    <row r="835" customHeight="1" spans="16:18">
      <c r="P835" s="582"/>
      <c r="Q835" s="582"/>
      <c r="R835" s="582"/>
    </row>
    <row r="836" customHeight="1" spans="16:18">
      <c r="P836" s="582"/>
      <c r="Q836" s="582"/>
      <c r="R836" s="582"/>
    </row>
    <row r="837" customHeight="1" spans="16:18">
      <c r="P837" s="582"/>
      <c r="Q837" s="582"/>
      <c r="R837" s="582"/>
    </row>
    <row r="838" customHeight="1" spans="16:18">
      <c r="P838" s="582"/>
      <c r="Q838" s="582"/>
      <c r="R838" s="582"/>
    </row>
    <row r="839" customHeight="1" spans="16:18">
      <c r="P839" s="582"/>
      <c r="Q839" s="582"/>
      <c r="R839" s="582"/>
    </row>
    <row r="840" customHeight="1" spans="16:18">
      <c r="P840" s="582"/>
      <c r="Q840" s="582"/>
      <c r="R840" s="582"/>
    </row>
    <row r="841" customHeight="1" spans="16:18">
      <c r="P841" s="582"/>
      <c r="Q841" s="582"/>
      <c r="R841" s="582"/>
    </row>
    <row r="842" customHeight="1" spans="16:18">
      <c r="P842" s="582"/>
      <c r="Q842" s="582"/>
      <c r="R842" s="582"/>
    </row>
    <row r="843" customHeight="1" spans="16:18">
      <c r="P843" s="582"/>
      <c r="Q843" s="582"/>
      <c r="R843" s="582"/>
    </row>
    <row r="844" customHeight="1" spans="16:18">
      <c r="P844" s="582"/>
      <c r="Q844" s="582"/>
      <c r="R844" s="582"/>
    </row>
    <row r="845" customHeight="1" spans="16:18">
      <c r="P845" s="582"/>
      <c r="Q845" s="582"/>
      <c r="R845" s="582"/>
    </row>
    <row r="846" customHeight="1" spans="16:18">
      <c r="P846" s="582"/>
      <c r="Q846" s="582"/>
      <c r="R846" s="582"/>
    </row>
    <row r="847" customHeight="1" spans="16:18">
      <c r="P847" s="582"/>
      <c r="Q847" s="582"/>
      <c r="R847" s="582"/>
    </row>
    <row r="848" customHeight="1" spans="16:18">
      <c r="P848" s="582"/>
      <c r="Q848" s="582"/>
      <c r="R848" s="582"/>
    </row>
    <row r="849" customHeight="1" spans="16:18">
      <c r="P849" s="582"/>
      <c r="Q849" s="582"/>
      <c r="R849" s="582"/>
    </row>
    <row r="850" customHeight="1" spans="16:18">
      <c r="P850" s="582"/>
      <c r="Q850" s="582"/>
      <c r="R850" s="582"/>
    </row>
    <row r="851" customHeight="1" spans="16:18">
      <c r="P851" s="582"/>
      <c r="Q851" s="582"/>
      <c r="R851" s="582"/>
    </row>
    <row r="852" customHeight="1" spans="16:18">
      <c r="P852" s="582"/>
      <c r="Q852" s="582"/>
      <c r="R852" s="582"/>
    </row>
    <row r="853" customHeight="1" spans="16:18">
      <c r="P853" s="582"/>
      <c r="Q853" s="582"/>
      <c r="R853" s="582"/>
    </row>
    <row r="854" customHeight="1" spans="16:18">
      <c r="P854" s="582"/>
      <c r="Q854" s="582"/>
      <c r="R854" s="582"/>
    </row>
    <row r="855" customHeight="1" spans="16:18">
      <c r="P855" s="582"/>
      <c r="Q855" s="582"/>
      <c r="R855" s="582"/>
    </row>
    <row r="856" customHeight="1" spans="16:18">
      <c r="P856" s="582"/>
      <c r="Q856" s="582"/>
      <c r="R856" s="582"/>
    </row>
    <row r="857" customHeight="1" spans="16:18">
      <c r="P857" s="582"/>
      <c r="Q857" s="582"/>
      <c r="R857" s="582"/>
    </row>
    <row r="858" customHeight="1" spans="16:18">
      <c r="P858" s="582"/>
      <c r="Q858" s="582"/>
      <c r="R858" s="582"/>
    </row>
    <row r="859" customHeight="1" spans="16:18">
      <c r="P859" s="582"/>
      <c r="Q859" s="582"/>
      <c r="R859" s="582"/>
    </row>
    <row r="860" customHeight="1" spans="16:18">
      <c r="P860" s="582"/>
      <c r="Q860" s="582"/>
      <c r="R860" s="582"/>
    </row>
    <row r="861" customHeight="1" spans="16:18">
      <c r="P861" s="582"/>
      <c r="Q861" s="582"/>
      <c r="R861" s="582"/>
    </row>
    <row r="862" customHeight="1" spans="16:18">
      <c r="P862" s="582"/>
      <c r="Q862" s="582"/>
      <c r="R862" s="582"/>
    </row>
    <row r="863" customHeight="1" spans="16:18">
      <c r="P863" s="582"/>
      <c r="Q863" s="582"/>
      <c r="R863" s="582"/>
    </row>
    <row r="864" customHeight="1" spans="16:18">
      <c r="P864" s="582"/>
      <c r="Q864" s="582"/>
      <c r="R864" s="582"/>
    </row>
    <row r="865" customHeight="1" spans="16:18">
      <c r="P865" s="582"/>
      <c r="Q865" s="582"/>
      <c r="R865" s="582"/>
    </row>
    <row r="866" customHeight="1" spans="16:18">
      <c r="P866" s="582"/>
      <c r="Q866" s="582"/>
      <c r="R866" s="582"/>
    </row>
    <row r="867" customHeight="1" spans="16:18">
      <c r="P867" s="582"/>
      <c r="Q867" s="582"/>
      <c r="R867" s="582"/>
    </row>
    <row r="868" customHeight="1" spans="16:18">
      <c r="P868" s="582"/>
      <c r="Q868" s="582"/>
      <c r="R868" s="582"/>
    </row>
    <row r="869" customHeight="1" spans="16:18">
      <c r="P869" s="582"/>
      <c r="Q869" s="582"/>
      <c r="R869" s="582"/>
    </row>
    <row r="870" customHeight="1" spans="16:18">
      <c r="P870" s="582"/>
      <c r="Q870" s="582"/>
      <c r="R870" s="582"/>
    </row>
    <row r="871" customHeight="1" spans="16:18">
      <c r="P871" s="582"/>
      <c r="Q871" s="582"/>
      <c r="R871" s="582"/>
    </row>
    <row r="872" customHeight="1" spans="16:18">
      <c r="P872" s="582"/>
      <c r="Q872" s="582"/>
      <c r="R872" s="582"/>
    </row>
    <row r="873" customHeight="1" spans="16:18">
      <c r="P873" s="582"/>
      <c r="Q873" s="582"/>
      <c r="R873" s="582"/>
    </row>
    <row r="874" customHeight="1" spans="16:18">
      <c r="P874" s="582"/>
      <c r="Q874" s="582"/>
      <c r="R874" s="582"/>
    </row>
    <row r="875" customHeight="1" spans="16:18">
      <c r="P875" s="582"/>
      <c r="Q875" s="582"/>
      <c r="R875" s="582"/>
    </row>
    <row r="876" customHeight="1" spans="16:18">
      <c r="P876" s="582"/>
      <c r="Q876" s="582"/>
      <c r="R876" s="582"/>
    </row>
    <row r="877" customHeight="1" spans="16:18">
      <c r="P877" s="582"/>
      <c r="Q877" s="582"/>
      <c r="R877" s="582"/>
    </row>
    <row r="878" customHeight="1" spans="16:18">
      <c r="P878" s="582"/>
      <c r="Q878" s="582"/>
      <c r="R878" s="582"/>
    </row>
    <row r="879" customHeight="1" spans="16:18">
      <c r="P879" s="582"/>
      <c r="Q879" s="582"/>
      <c r="R879" s="582"/>
    </row>
    <row r="880" customHeight="1" spans="16:18">
      <c r="P880" s="582"/>
      <c r="Q880" s="582"/>
      <c r="R880" s="582"/>
    </row>
    <row r="881" customHeight="1" spans="16:18">
      <c r="P881" s="582"/>
      <c r="Q881" s="582"/>
      <c r="R881" s="582"/>
    </row>
    <row r="882" customHeight="1" spans="16:18">
      <c r="P882" s="582"/>
      <c r="Q882" s="582"/>
      <c r="R882" s="582"/>
    </row>
    <row r="883" customHeight="1" spans="16:18">
      <c r="P883" s="582"/>
      <c r="Q883" s="582"/>
      <c r="R883" s="582"/>
    </row>
    <row r="884" customHeight="1" spans="16:18">
      <c r="P884" s="582"/>
      <c r="Q884" s="582"/>
      <c r="R884" s="582"/>
    </row>
    <row r="885" customHeight="1" spans="16:18">
      <c r="P885" s="582"/>
      <c r="Q885" s="582"/>
      <c r="R885" s="582"/>
    </row>
    <row r="886" customHeight="1" spans="16:18">
      <c r="P886" s="582"/>
      <c r="Q886" s="582"/>
      <c r="R886" s="582"/>
    </row>
    <row r="887" customHeight="1" spans="16:18">
      <c r="P887" s="582"/>
      <c r="Q887" s="582"/>
      <c r="R887" s="582"/>
    </row>
    <row r="888" customHeight="1" spans="16:18">
      <c r="P888" s="582"/>
      <c r="Q888" s="582"/>
      <c r="R888" s="582"/>
    </row>
    <row r="889" customHeight="1" spans="16:18">
      <c r="P889" s="582"/>
      <c r="Q889" s="582"/>
      <c r="R889" s="582"/>
    </row>
    <row r="890" customHeight="1" spans="16:18">
      <c r="P890" s="582"/>
      <c r="Q890" s="582"/>
      <c r="R890" s="582"/>
    </row>
    <row r="891" customHeight="1" spans="16:18">
      <c r="P891" s="582"/>
      <c r="Q891" s="582"/>
      <c r="R891" s="582"/>
    </row>
    <row r="892" customHeight="1" spans="16:18">
      <c r="P892" s="582"/>
      <c r="Q892" s="582"/>
      <c r="R892" s="582"/>
    </row>
    <row r="893" customHeight="1" spans="16:18">
      <c r="P893" s="582"/>
      <c r="Q893" s="582"/>
      <c r="R893" s="582"/>
    </row>
    <row r="894" customHeight="1" spans="16:18">
      <c r="P894" s="582"/>
      <c r="Q894" s="582"/>
      <c r="R894" s="582"/>
    </row>
    <row r="895" customHeight="1" spans="16:18">
      <c r="P895" s="582"/>
      <c r="Q895" s="582"/>
      <c r="R895" s="582"/>
    </row>
    <row r="896" customHeight="1" spans="16:18">
      <c r="P896" s="582"/>
      <c r="Q896" s="582"/>
      <c r="R896" s="582"/>
    </row>
    <row r="897" customHeight="1" spans="16:18">
      <c r="P897" s="582"/>
      <c r="Q897" s="582"/>
      <c r="R897" s="582"/>
    </row>
    <row r="898" customHeight="1" spans="16:18">
      <c r="P898" s="582"/>
      <c r="Q898" s="582"/>
      <c r="R898" s="582"/>
    </row>
    <row r="899" customHeight="1" spans="16:18">
      <c r="P899" s="582"/>
      <c r="Q899" s="582"/>
      <c r="R899" s="582"/>
    </row>
    <row r="900" customHeight="1" spans="16:18">
      <c r="P900" s="582"/>
      <c r="Q900" s="582"/>
      <c r="R900" s="582"/>
    </row>
    <row r="901" customHeight="1" spans="16:18">
      <c r="P901" s="582"/>
      <c r="Q901" s="582"/>
      <c r="R901" s="582"/>
    </row>
    <row r="902" customHeight="1" spans="16:18">
      <c r="P902" s="582"/>
      <c r="Q902" s="582"/>
      <c r="R902" s="582"/>
    </row>
    <row r="903" customHeight="1" spans="16:18">
      <c r="P903" s="582"/>
      <c r="Q903" s="582"/>
      <c r="R903" s="582"/>
    </row>
    <row r="904" customHeight="1" spans="16:18">
      <c r="P904" s="582"/>
      <c r="Q904" s="582"/>
      <c r="R904" s="582"/>
    </row>
    <row r="905" customHeight="1" spans="16:18">
      <c r="P905" s="582"/>
      <c r="Q905" s="582"/>
      <c r="R905" s="582"/>
    </row>
    <row r="906" customHeight="1" spans="16:18">
      <c r="P906" s="582"/>
      <c r="Q906" s="582"/>
      <c r="R906" s="582"/>
    </row>
    <row r="907" customHeight="1" spans="16:18">
      <c r="P907" s="582"/>
      <c r="Q907" s="582"/>
      <c r="R907" s="582"/>
    </row>
    <row r="908" customHeight="1" spans="16:18">
      <c r="P908" s="582"/>
      <c r="Q908" s="582"/>
      <c r="R908" s="582"/>
    </row>
    <row r="909" customHeight="1" spans="16:18">
      <c r="P909" s="582"/>
      <c r="Q909" s="582"/>
      <c r="R909" s="582"/>
    </row>
    <row r="910" customHeight="1" spans="16:18">
      <c r="P910" s="582"/>
      <c r="Q910" s="582"/>
      <c r="R910" s="582"/>
    </row>
    <row r="911" customHeight="1" spans="16:18">
      <c r="P911" s="582"/>
      <c r="Q911" s="582"/>
      <c r="R911" s="582"/>
    </row>
    <row r="912" customHeight="1" spans="16:18">
      <c r="P912" s="582"/>
      <c r="Q912" s="582"/>
      <c r="R912" s="582"/>
    </row>
    <row r="913" customHeight="1" spans="16:18">
      <c r="P913" s="582"/>
      <c r="Q913" s="582"/>
      <c r="R913" s="582"/>
    </row>
    <row r="914" customHeight="1" spans="16:18">
      <c r="P914" s="582"/>
      <c r="Q914" s="582"/>
      <c r="R914" s="582"/>
    </row>
    <row r="915" customHeight="1" spans="16:18">
      <c r="P915" s="582"/>
      <c r="Q915" s="582"/>
      <c r="R915" s="582"/>
    </row>
    <row r="916" customHeight="1" spans="16:18">
      <c r="P916" s="582"/>
      <c r="Q916" s="582"/>
      <c r="R916" s="582"/>
    </row>
    <row r="917" customHeight="1" spans="16:18">
      <c r="P917" s="582"/>
      <c r="Q917" s="582"/>
      <c r="R917" s="582"/>
    </row>
    <row r="918" customHeight="1" spans="16:18">
      <c r="P918" s="582"/>
      <c r="Q918" s="582"/>
      <c r="R918" s="582"/>
    </row>
    <row r="919" customHeight="1" spans="16:18">
      <c r="P919" s="582"/>
      <c r="Q919" s="582"/>
      <c r="R919" s="582"/>
    </row>
    <row r="920" customHeight="1" spans="16:18">
      <c r="P920" s="582"/>
      <c r="Q920" s="582"/>
      <c r="R920" s="582"/>
    </row>
    <row r="921" customHeight="1" spans="16:18">
      <c r="P921" s="582"/>
      <c r="Q921" s="582"/>
      <c r="R921" s="582"/>
    </row>
    <row r="922" customHeight="1" spans="16:18">
      <c r="P922" s="582"/>
      <c r="Q922" s="582"/>
      <c r="R922" s="582"/>
    </row>
    <row r="923" customHeight="1" spans="16:18">
      <c r="P923" s="582"/>
      <c r="Q923" s="582"/>
      <c r="R923" s="582"/>
    </row>
    <row r="924" customHeight="1" spans="16:18">
      <c r="P924" s="582"/>
      <c r="Q924" s="582"/>
      <c r="R924" s="582"/>
    </row>
    <row r="925" customHeight="1" spans="16:18">
      <c r="P925" s="582"/>
      <c r="Q925" s="582"/>
      <c r="R925" s="582"/>
    </row>
    <row r="926" customHeight="1" spans="16:18">
      <c r="P926" s="582"/>
      <c r="Q926" s="582"/>
      <c r="R926" s="582"/>
    </row>
    <row r="927" customHeight="1" spans="16:18">
      <c r="P927" s="582"/>
      <c r="Q927" s="582"/>
      <c r="R927" s="582"/>
    </row>
    <row r="928" customHeight="1" spans="16:18">
      <c r="P928" s="582"/>
      <c r="Q928" s="582"/>
      <c r="R928" s="582"/>
    </row>
    <row r="929" customHeight="1" spans="16:18">
      <c r="P929" s="582"/>
      <c r="Q929" s="582"/>
      <c r="R929" s="582"/>
    </row>
    <row r="930" customHeight="1" spans="16:18">
      <c r="P930" s="582"/>
      <c r="Q930" s="582"/>
      <c r="R930" s="582"/>
    </row>
    <row r="931" customHeight="1" spans="16:18">
      <c r="P931" s="582"/>
      <c r="Q931" s="582"/>
      <c r="R931" s="582"/>
    </row>
    <row r="932" customHeight="1" spans="16:18">
      <c r="P932" s="582"/>
      <c r="Q932" s="582"/>
      <c r="R932" s="582"/>
    </row>
    <row r="933" customHeight="1" spans="16:18">
      <c r="P933" s="582"/>
      <c r="Q933" s="582"/>
      <c r="R933" s="582"/>
    </row>
    <row r="934" customHeight="1" spans="16:18">
      <c r="P934" s="582"/>
      <c r="Q934" s="582"/>
      <c r="R934" s="582"/>
    </row>
    <row r="935" customHeight="1" spans="16:18">
      <c r="P935" s="582"/>
      <c r="Q935" s="582"/>
      <c r="R935" s="582"/>
    </row>
    <row r="936" customHeight="1" spans="16:18">
      <c r="P936" s="582"/>
      <c r="Q936" s="582"/>
      <c r="R936" s="582"/>
    </row>
    <row r="937" customHeight="1" spans="16:18">
      <c r="P937" s="582"/>
      <c r="Q937" s="582"/>
      <c r="R937" s="582"/>
    </row>
    <row r="938" customHeight="1" spans="16:18">
      <c r="P938" s="582"/>
      <c r="Q938" s="582"/>
      <c r="R938" s="582"/>
    </row>
    <row r="939" customHeight="1" spans="16:18">
      <c r="P939" s="582"/>
      <c r="Q939" s="582"/>
      <c r="R939" s="582"/>
    </row>
    <row r="940" customHeight="1" spans="16:18">
      <c r="P940" s="582"/>
      <c r="Q940" s="582"/>
      <c r="R940" s="582"/>
    </row>
    <row r="941" customHeight="1" spans="16:18">
      <c r="P941" s="582"/>
      <c r="Q941" s="582"/>
      <c r="R941" s="582"/>
    </row>
    <row r="942" customHeight="1" spans="16:18">
      <c r="P942" s="582"/>
      <c r="Q942" s="582"/>
      <c r="R942" s="582"/>
    </row>
    <row r="943" customHeight="1" spans="16:18">
      <c r="P943" s="582"/>
      <c r="Q943" s="582"/>
      <c r="R943" s="582"/>
    </row>
    <row r="944" customHeight="1" spans="16:18">
      <c r="P944" s="582"/>
      <c r="Q944" s="582"/>
      <c r="R944" s="582"/>
    </row>
    <row r="945" customHeight="1" spans="16:18">
      <c r="P945" s="582"/>
      <c r="Q945" s="582"/>
      <c r="R945" s="582"/>
    </row>
    <row r="946" customHeight="1" spans="16:18">
      <c r="P946" s="582"/>
      <c r="Q946" s="582"/>
      <c r="R946" s="582"/>
    </row>
    <row r="947" customHeight="1" spans="16:18">
      <c r="P947" s="582"/>
      <c r="Q947" s="582"/>
      <c r="R947" s="582"/>
    </row>
    <row r="948" customHeight="1" spans="16:18">
      <c r="P948" s="582"/>
      <c r="Q948" s="582"/>
      <c r="R948" s="582"/>
    </row>
    <row r="949" customHeight="1" spans="16:18">
      <c r="P949" s="582"/>
      <c r="Q949" s="582"/>
      <c r="R949" s="582"/>
    </row>
    <row r="950" customHeight="1" spans="16:18">
      <c r="P950" s="582"/>
      <c r="Q950" s="582"/>
      <c r="R950" s="582"/>
    </row>
    <row r="951" customHeight="1" spans="16:18">
      <c r="P951" s="582"/>
      <c r="Q951" s="582"/>
      <c r="R951" s="582"/>
    </row>
    <row r="952" customHeight="1" spans="16:18">
      <c r="P952" s="582"/>
      <c r="Q952" s="582"/>
      <c r="R952" s="582"/>
    </row>
    <row r="953" customHeight="1" spans="16:18">
      <c r="P953" s="582"/>
      <c r="Q953" s="582"/>
      <c r="R953" s="582"/>
    </row>
    <row r="954" customHeight="1" spans="16:18">
      <c r="P954" s="582"/>
      <c r="Q954" s="582"/>
      <c r="R954" s="582"/>
    </row>
    <row r="955" customHeight="1" spans="16:18">
      <c r="P955" s="582"/>
      <c r="Q955" s="582"/>
      <c r="R955" s="582"/>
    </row>
    <row r="956" customHeight="1" spans="16:18">
      <c r="P956" s="582"/>
      <c r="Q956" s="582"/>
      <c r="R956" s="582"/>
    </row>
    <row r="957" customHeight="1" spans="16:18">
      <c r="P957" s="582"/>
      <c r="Q957" s="582"/>
      <c r="R957" s="582"/>
    </row>
    <row r="958" customHeight="1" spans="16:18">
      <c r="P958" s="582"/>
      <c r="Q958" s="582"/>
      <c r="R958" s="582"/>
    </row>
    <row r="959" customHeight="1" spans="16:18">
      <c r="P959" s="582"/>
      <c r="Q959" s="582"/>
      <c r="R959" s="582"/>
    </row>
    <row r="960" customHeight="1" spans="16:18">
      <c r="P960" s="582"/>
      <c r="Q960" s="582"/>
      <c r="R960" s="582"/>
    </row>
    <row r="961" customHeight="1" spans="16:18">
      <c r="P961" s="582"/>
      <c r="Q961" s="582"/>
      <c r="R961" s="582"/>
    </row>
    <row r="962" customHeight="1" spans="16:18">
      <c r="P962" s="582"/>
      <c r="Q962" s="582"/>
      <c r="R962" s="582"/>
    </row>
    <row r="963" customHeight="1" spans="16:18">
      <c r="P963" s="582"/>
      <c r="Q963" s="582"/>
      <c r="R963" s="582"/>
    </row>
    <row r="964" customHeight="1" spans="16:18">
      <c r="P964" s="582"/>
      <c r="Q964" s="582"/>
      <c r="R964" s="582"/>
    </row>
    <row r="965" customHeight="1" spans="16:18">
      <c r="P965" s="582"/>
      <c r="Q965" s="582"/>
      <c r="R965" s="582"/>
    </row>
    <row r="966" customHeight="1" spans="16:18">
      <c r="P966" s="582"/>
      <c r="Q966" s="582"/>
      <c r="R966" s="582"/>
    </row>
    <row r="967" customHeight="1" spans="16:18">
      <c r="P967" s="582"/>
      <c r="Q967" s="582"/>
      <c r="R967" s="582"/>
    </row>
    <row r="968" customHeight="1" spans="16:18">
      <c r="P968" s="582"/>
      <c r="Q968" s="582"/>
      <c r="R968" s="582"/>
    </row>
    <row r="969" customHeight="1" spans="16:18">
      <c r="P969" s="582"/>
      <c r="Q969" s="582"/>
      <c r="R969" s="582"/>
    </row>
    <row r="970" customHeight="1" spans="16:18">
      <c r="P970" s="582"/>
      <c r="Q970" s="582"/>
      <c r="R970" s="582"/>
    </row>
    <row r="971" customHeight="1" spans="16:18">
      <c r="P971" s="582"/>
      <c r="Q971" s="582"/>
      <c r="R971" s="582"/>
    </row>
    <row r="972" customHeight="1" spans="16:18">
      <c r="P972" s="582"/>
      <c r="Q972" s="582"/>
      <c r="R972" s="582"/>
    </row>
    <row r="973" customHeight="1" spans="16:18">
      <c r="P973" s="582"/>
      <c r="Q973" s="582"/>
      <c r="R973" s="582"/>
    </row>
    <row r="974" customHeight="1" spans="16:18">
      <c r="P974" s="582"/>
      <c r="Q974" s="582"/>
      <c r="R974" s="582"/>
    </row>
    <row r="975" customHeight="1" spans="16:18">
      <c r="P975" s="582"/>
      <c r="Q975" s="582"/>
      <c r="R975" s="582"/>
    </row>
    <row r="976" customHeight="1" spans="16:18">
      <c r="P976" s="582"/>
      <c r="Q976" s="582"/>
      <c r="R976" s="582"/>
    </row>
    <row r="977" customHeight="1" spans="16:18">
      <c r="P977" s="582"/>
      <c r="Q977" s="582"/>
      <c r="R977" s="582"/>
    </row>
    <row r="978" customHeight="1" spans="16:18">
      <c r="P978" s="582"/>
      <c r="Q978" s="582"/>
      <c r="R978" s="582"/>
    </row>
    <row r="979" customHeight="1" spans="16:18">
      <c r="P979" s="582"/>
      <c r="Q979" s="582"/>
      <c r="R979" s="582"/>
    </row>
    <row r="980" customHeight="1" spans="16:18">
      <c r="P980" s="582"/>
      <c r="Q980" s="582"/>
      <c r="R980" s="582"/>
    </row>
    <row r="981" customHeight="1" spans="16:18">
      <c r="P981" s="582"/>
      <c r="Q981" s="582"/>
      <c r="R981" s="582"/>
    </row>
    <row r="982" customHeight="1" spans="16:18">
      <c r="P982" s="582"/>
      <c r="Q982" s="582"/>
      <c r="R982" s="582"/>
    </row>
    <row r="983" customHeight="1" spans="16:18">
      <c r="P983" s="582"/>
      <c r="Q983" s="582"/>
      <c r="R983" s="582"/>
    </row>
    <row r="984" customHeight="1" spans="16:18">
      <c r="P984" s="582"/>
      <c r="Q984" s="582"/>
      <c r="R984" s="582"/>
    </row>
    <row r="985" customHeight="1" spans="16:18">
      <c r="P985" s="582"/>
      <c r="Q985" s="582"/>
      <c r="R985" s="582"/>
    </row>
    <row r="986" customHeight="1" spans="16:18">
      <c r="P986" s="582"/>
      <c r="Q986" s="582"/>
      <c r="R986" s="582"/>
    </row>
    <row r="987" customHeight="1" spans="16:18">
      <c r="P987" s="582"/>
      <c r="Q987" s="582"/>
      <c r="R987" s="582"/>
    </row>
    <row r="988" customHeight="1" spans="16:18">
      <c r="P988" s="582"/>
      <c r="Q988" s="582"/>
      <c r="R988" s="582"/>
    </row>
    <row r="989" customHeight="1" spans="16:18">
      <c r="P989" s="582"/>
      <c r="Q989" s="582"/>
      <c r="R989" s="582"/>
    </row>
    <row r="990" customHeight="1" spans="16:18">
      <c r="P990" s="582"/>
      <c r="Q990" s="582"/>
      <c r="R990" s="582"/>
    </row>
    <row r="991" customHeight="1" spans="16:18">
      <c r="P991" s="582"/>
      <c r="Q991" s="582"/>
      <c r="R991" s="582"/>
    </row>
    <row r="992" customHeight="1" spans="16:18">
      <c r="P992" s="582"/>
      <c r="Q992" s="582"/>
      <c r="R992" s="582"/>
    </row>
    <row r="993" customHeight="1" spans="16:18">
      <c r="P993" s="582"/>
      <c r="Q993" s="582"/>
      <c r="R993" s="582"/>
    </row>
    <row r="994" customHeight="1" spans="16:18">
      <c r="P994" s="582"/>
      <c r="Q994" s="582"/>
      <c r="R994" s="582"/>
    </row>
    <row r="995" customHeight="1" spans="16:18">
      <c r="P995" s="582"/>
      <c r="Q995" s="582"/>
      <c r="R995" s="582"/>
    </row>
    <row r="996" customHeight="1" spans="16:18">
      <c r="P996" s="582"/>
      <c r="Q996" s="582"/>
      <c r="R996" s="582"/>
    </row>
    <row r="997" customHeight="1" spans="16:18">
      <c r="P997" s="582"/>
      <c r="Q997" s="582"/>
      <c r="R997" s="582"/>
    </row>
    <row r="998" customHeight="1" spans="16:18">
      <c r="P998" s="582"/>
      <c r="Q998" s="582"/>
      <c r="R998" s="582"/>
    </row>
    <row r="999" customHeight="1" spans="16:18">
      <c r="P999" s="582"/>
      <c r="Q999" s="582"/>
      <c r="R999" s="582"/>
    </row>
    <row r="1000" customHeight="1" spans="16:18">
      <c r="P1000" s="582"/>
      <c r="Q1000" s="582"/>
      <c r="R1000" s="582"/>
    </row>
    <row r="1001" customHeight="1" spans="16:18">
      <c r="P1001" s="582"/>
      <c r="Q1001" s="582"/>
      <c r="R1001" s="582"/>
    </row>
    <row r="1002" customHeight="1" spans="16:18">
      <c r="P1002" s="582"/>
      <c r="Q1002" s="582"/>
      <c r="R1002" s="582"/>
    </row>
    <row r="1003" customHeight="1" spans="16:18">
      <c r="P1003" s="582"/>
      <c r="Q1003" s="582"/>
      <c r="R1003" s="582"/>
    </row>
    <row r="1004" customHeight="1" spans="16:18">
      <c r="P1004" s="582"/>
      <c r="Q1004" s="582"/>
      <c r="R1004" s="582"/>
    </row>
    <row r="1005" customHeight="1" spans="16:18">
      <c r="P1005" s="582"/>
      <c r="Q1005" s="582"/>
      <c r="R1005" s="582"/>
    </row>
    <row r="1006" customHeight="1" spans="16:18">
      <c r="P1006" s="582"/>
      <c r="Q1006" s="582"/>
      <c r="R1006" s="582"/>
    </row>
    <row r="1007" customHeight="1" spans="16:18">
      <c r="P1007" s="582"/>
      <c r="Q1007" s="582"/>
      <c r="R1007" s="582"/>
    </row>
    <row r="1008" customHeight="1" spans="16:18">
      <c r="P1008" s="582"/>
      <c r="Q1008" s="582"/>
      <c r="R1008" s="582"/>
    </row>
    <row r="1009" customHeight="1" spans="16:18">
      <c r="P1009" s="582"/>
      <c r="Q1009" s="582"/>
      <c r="R1009" s="582"/>
    </row>
    <row r="1010" customHeight="1" spans="16:18">
      <c r="P1010" s="582"/>
      <c r="Q1010" s="582"/>
      <c r="R1010" s="582"/>
    </row>
    <row r="1011" customHeight="1" spans="16:18">
      <c r="P1011" s="582"/>
      <c r="Q1011" s="582"/>
      <c r="R1011" s="582"/>
    </row>
    <row r="1012" customHeight="1" spans="16:18">
      <c r="P1012" s="582"/>
      <c r="Q1012" s="582"/>
      <c r="R1012" s="582"/>
    </row>
    <row r="1013" customHeight="1" spans="16:18">
      <c r="P1013" s="582"/>
      <c r="Q1013" s="582"/>
      <c r="R1013" s="582"/>
    </row>
    <row r="1014" customHeight="1" spans="16:18">
      <c r="P1014" s="582"/>
      <c r="Q1014" s="582"/>
      <c r="R1014" s="582"/>
    </row>
    <row r="1015" customHeight="1" spans="16:18">
      <c r="P1015" s="582"/>
      <c r="Q1015" s="582"/>
      <c r="R1015" s="582"/>
    </row>
    <row r="1016" customHeight="1" spans="16:18">
      <c r="P1016" s="582"/>
      <c r="Q1016" s="582"/>
      <c r="R1016" s="582"/>
    </row>
    <row r="1017" customHeight="1" spans="16:18">
      <c r="P1017" s="582"/>
      <c r="Q1017" s="582"/>
      <c r="R1017" s="582"/>
    </row>
    <row r="1018" customHeight="1" spans="16:18">
      <c r="P1018" s="582"/>
      <c r="Q1018" s="582"/>
      <c r="R1018" s="582"/>
    </row>
    <row r="1019" customHeight="1" spans="16:18">
      <c r="P1019" s="582"/>
      <c r="Q1019" s="582"/>
      <c r="R1019" s="582"/>
    </row>
    <row r="1020" customHeight="1" spans="16:18">
      <c r="P1020" s="582"/>
      <c r="Q1020" s="582"/>
      <c r="R1020" s="582"/>
    </row>
    <row r="1021" customHeight="1" spans="16:18">
      <c r="P1021" s="582"/>
      <c r="Q1021" s="582"/>
      <c r="R1021" s="582"/>
    </row>
    <row r="1022" customHeight="1" spans="16:18">
      <c r="P1022" s="582"/>
      <c r="Q1022" s="582"/>
      <c r="R1022" s="582"/>
    </row>
    <row r="1023" customHeight="1" spans="16:18">
      <c r="P1023" s="582"/>
      <c r="Q1023" s="582"/>
      <c r="R1023" s="582"/>
    </row>
    <row r="1024" customHeight="1" spans="16:18">
      <c r="P1024" s="582"/>
      <c r="Q1024" s="582"/>
      <c r="R1024" s="582"/>
    </row>
    <row r="1025" customHeight="1" spans="16:18">
      <c r="P1025" s="582"/>
      <c r="Q1025" s="582"/>
      <c r="R1025" s="582"/>
    </row>
    <row r="1026" customHeight="1" spans="16:18">
      <c r="P1026" s="582"/>
      <c r="Q1026" s="582"/>
      <c r="R1026" s="582"/>
    </row>
    <row r="1027" customHeight="1" spans="16:18">
      <c r="P1027" s="582"/>
      <c r="Q1027" s="582"/>
      <c r="R1027" s="582"/>
    </row>
    <row r="1028" customHeight="1" spans="16:18">
      <c r="P1028" s="582"/>
      <c r="Q1028" s="582"/>
      <c r="R1028" s="582"/>
    </row>
    <row r="1029" customHeight="1" spans="16:18">
      <c r="P1029" s="582"/>
      <c r="Q1029" s="582"/>
      <c r="R1029" s="582"/>
    </row>
    <row r="1030" customHeight="1" spans="16:18">
      <c r="P1030" s="582"/>
      <c r="Q1030" s="582"/>
      <c r="R1030" s="582"/>
    </row>
    <row r="1031" customHeight="1" spans="16:18">
      <c r="P1031" s="582"/>
      <c r="Q1031" s="582"/>
      <c r="R1031" s="582"/>
    </row>
    <row r="1032" customHeight="1" spans="16:18">
      <c r="P1032" s="582"/>
      <c r="Q1032" s="582"/>
      <c r="R1032" s="582"/>
    </row>
    <row r="1033" customHeight="1" spans="16:18">
      <c r="P1033" s="582"/>
      <c r="Q1033" s="582"/>
      <c r="R1033" s="582"/>
    </row>
    <row r="1034" customHeight="1" spans="16:18">
      <c r="P1034" s="582"/>
      <c r="Q1034" s="582"/>
      <c r="R1034" s="582"/>
    </row>
    <row r="1035" customHeight="1" spans="16:18">
      <c r="P1035" s="582"/>
      <c r="Q1035" s="582"/>
      <c r="R1035" s="582"/>
    </row>
    <row r="1036" customHeight="1" spans="16:18">
      <c r="P1036" s="582"/>
      <c r="Q1036" s="582"/>
      <c r="R1036" s="582"/>
    </row>
    <row r="1037" customHeight="1" spans="16:18">
      <c r="P1037" s="582"/>
      <c r="Q1037" s="582"/>
      <c r="R1037" s="582"/>
    </row>
    <row r="1038" customHeight="1" spans="16:18">
      <c r="P1038" s="582"/>
      <c r="Q1038" s="582"/>
      <c r="R1038" s="582"/>
    </row>
    <row r="1039" customHeight="1" spans="16:18">
      <c r="P1039" s="582"/>
      <c r="Q1039" s="582"/>
      <c r="R1039" s="582"/>
    </row>
    <row r="1040" customHeight="1" spans="16:18">
      <c r="P1040" s="582"/>
      <c r="Q1040" s="582"/>
      <c r="R1040" s="582"/>
    </row>
    <row r="1041" customHeight="1" spans="16:18">
      <c r="P1041" s="582"/>
      <c r="Q1041" s="582"/>
      <c r="R1041" s="582"/>
    </row>
    <row r="1042" customHeight="1" spans="16:18">
      <c r="P1042" s="582"/>
      <c r="Q1042" s="582"/>
      <c r="R1042" s="582"/>
    </row>
    <row r="1043" customHeight="1" spans="16:18">
      <c r="P1043" s="582"/>
      <c r="Q1043" s="582"/>
      <c r="R1043" s="582"/>
    </row>
    <row r="1044" customHeight="1" spans="16:18">
      <c r="P1044" s="582"/>
      <c r="Q1044" s="582"/>
      <c r="R1044" s="582"/>
    </row>
    <row r="1045" customHeight="1" spans="16:18">
      <c r="P1045" s="582"/>
      <c r="Q1045" s="582"/>
      <c r="R1045" s="582"/>
    </row>
    <row r="1046" customHeight="1" spans="16:18">
      <c r="P1046" s="582"/>
      <c r="Q1046" s="582"/>
      <c r="R1046" s="582"/>
    </row>
    <row r="1047" customHeight="1" spans="16:18">
      <c r="P1047" s="582"/>
      <c r="Q1047" s="582"/>
      <c r="R1047" s="582"/>
    </row>
    <row r="1048" customHeight="1" spans="16:18">
      <c r="P1048" s="582"/>
      <c r="Q1048" s="582"/>
      <c r="R1048" s="582"/>
    </row>
    <row r="1049" customHeight="1" spans="16:18">
      <c r="P1049" s="582"/>
      <c r="Q1049" s="582"/>
      <c r="R1049" s="582"/>
    </row>
    <row r="1050" customHeight="1" spans="16:18">
      <c r="P1050" s="582"/>
      <c r="Q1050" s="582"/>
      <c r="R1050" s="582"/>
    </row>
    <row r="1051" customHeight="1" spans="16:18">
      <c r="P1051" s="582"/>
      <c r="Q1051" s="582"/>
      <c r="R1051" s="582"/>
    </row>
    <row r="1052" customHeight="1" spans="16:18">
      <c r="P1052" s="582"/>
      <c r="Q1052" s="582"/>
      <c r="R1052" s="582"/>
    </row>
    <row r="1053" customHeight="1" spans="16:18">
      <c r="P1053" s="582"/>
      <c r="Q1053" s="582"/>
      <c r="R1053" s="582"/>
    </row>
    <row r="1054" customHeight="1" spans="16:18">
      <c r="P1054" s="582"/>
      <c r="Q1054" s="582"/>
      <c r="R1054" s="582"/>
    </row>
    <row r="1055" customHeight="1" spans="16:18">
      <c r="P1055" s="582"/>
      <c r="Q1055" s="582"/>
      <c r="R1055" s="582"/>
    </row>
    <row r="1056" customHeight="1" spans="16:18">
      <c r="P1056" s="582"/>
      <c r="Q1056" s="582"/>
      <c r="R1056" s="582"/>
    </row>
    <row r="1057" customHeight="1" spans="16:18">
      <c r="P1057" s="582"/>
      <c r="Q1057" s="582"/>
      <c r="R1057" s="582"/>
    </row>
    <row r="1058" customHeight="1" spans="16:18">
      <c r="P1058" s="582"/>
      <c r="Q1058" s="582"/>
      <c r="R1058" s="582"/>
    </row>
    <row r="1059" customHeight="1" spans="16:18">
      <c r="P1059" s="582"/>
      <c r="Q1059" s="582"/>
      <c r="R1059" s="582"/>
    </row>
    <row r="1060" customHeight="1" spans="16:18">
      <c r="P1060" s="582"/>
      <c r="Q1060" s="582"/>
      <c r="R1060" s="582"/>
    </row>
    <row r="1061" customHeight="1" spans="16:18">
      <c r="P1061" s="582"/>
      <c r="Q1061" s="582"/>
      <c r="R1061" s="582"/>
    </row>
    <row r="1062" customHeight="1" spans="16:18">
      <c r="P1062" s="582"/>
      <c r="Q1062" s="582"/>
      <c r="R1062" s="582"/>
    </row>
    <row r="1063" customHeight="1" spans="16:18">
      <c r="P1063" s="582"/>
      <c r="Q1063" s="582"/>
      <c r="R1063" s="582"/>
    </row>
    <row r="1064" customHeight="1" spans="16:18">
      <c r="P1064" s="582"/>
      <c r="Q1064" s="582"/>
      <c r="R1064" s="582"/>
    </row>
    <row r="1065" customHeight="1" spans="16:18">
      <c r="P1065" s="582"/>
      <c r="Q1065" s="582"/>
      <c r="R1065" s="582"/>
    </row>
    <row r="1066" customHeight="1" spans="16:18">
      <c r="P1066" s="582"/>
      <c r="Q1066" s="582"/>
      <c r="R1066" s="582"/>
    </row>
    <row r="1067" customHeight="1" spans="16:18">
      <c r="P1067" s="582"/>
      <c r="Q1067" s="582"/>
      <c r="R1067" s="582"/>
    </row>
    <row r="1068" customHeight="1" spans="16:18">
      <c r="P1068" s="582"/>
      <c r="Q1068" s="582"/>
      <c r="R1068" s="582"/>
    </row>
    <row r="1069" customHeight="1" spans="16:18">
      <c r="P1069" s="582"/>
      <c r="Q1069" s="582"/>
      <c r="R1069" s="582"/>
    </row>
    <row r="1070" customHeight="1" spans="16:18">
      <c r="P1070" s="582"/>
      <c r="Q1070" s="582"/>
      <c r="R1070" s="582"/>
    </row>
    <row r="1071" customHeight="1" spans="16:18">
      <c r="P1071" s="582"/>
      <c r="Q1071" s="582"/>
      <c r="R1071" s="582"/>
    </row>
    <row r="1072" customHeight="1" spans="16:18">
      <c r="P1072" s="582"/>
      <c r="Q1072" s="582"/>
      <c r="R1072" s="582"/>
    </row>
    <row r="1073" customHeight="1" spans="16:18">
      <c r="P1073" s="582"/>
      <c r="Q1073" s="582"/>
      <c r="R1073" s="582"/>
    </row>
    <row r="1074" customHeight="1" spans="16:18">
      <c r="P1074" s="582"/>
      <c r="Q1074" s="582"/>
      <c r="R1074" s="582"/>
    </row>
    <row r="1075" customHeight="1" spans="16:18">
      <c r="P1075" s="582"/>
      <c r="Q1075" s="582"/>
      <c r="R1075" s="582"/>
    </row>
    <row r="1076" customHeight="1" spans="16:18">
      <c r="P1076" s="582"/>
      <c r="Q1076" s="582"/>
      <c r="R1076" s="582"/>
    </row>
    <row r="1077" customHeight="1" spans="16:18">
      <c r="P1077" s="582"/>
      <c r="Q1077" s="582"/>
      <c r="R1077" s="582"/>
    </row>
    <row r="1078" customHeight="1" spans="16:18">
      <c r="P1078" s="582"/>
      <c r="Q1078" s="582"/>
      <c r="R1078" s="582"/>
    </row>
    <row r="1079" customHeight="1" spans="16:18">
      <c r="P1079" s="582"/>
      <c r="Q1079" s="582"/>
      <c r="R1079" s="582"/>
    </row>
    <row r="1080" customHeight="1" spans="16:18">
      <c r="P1080" s="582"/>
      <c r="Q1080" s="582"/>
      <c r="R1080" s="582"/>
    </row>
    <row r="1081" customHeight="1" spans="16:18">
      <c r="P1081" s="582"/>
      <c r="Q1081" s="582"/>
      <c r="R1081" s="582"/>
    </row>
    <row r="1082" customHeight="1" spans="16:18">
      <c r="P1082" s="582"/>
      <c r="Q1082" s="582"/>
      <c r="R1082" s="582"/>
    </row>
    <row r="1083" customHeight="1" spans="16:18">
      <c r="P1083" s="582"/>
      <c r="Q1083" s="582"/>
      <c r="R1083" s="582"/>
    </row>
    <row r="1084" customHeight="1" spans="16:18">
      <c r="P1084" s="582"/>
      <c r="Q1084" s="582"/>
      <c r="R1084" s="582"/>
    </row>
    <row r="1085" customHeight="1" spans="16:18">
      <c r="P1085" s="582"/>
      <c r="Q1085" s="582"/>
      <c r="R1085" s="582"/>
    </row>
    <row r="1086" customHeight="1" spans="16:18">
      <c r="P1086" s="582"/>
      <c r="Q1086" s="582"/>
      <c r="R1086" s="582"/>
    </row>
    <row r="1087" customHeight="1" spans="16:18">
      <c r="P1087" s="582"/>
      <c r="Q1087" s="582"/>
      <c r="R1087" s="582"/>
    </row>
    <row r="1088" customHeight="1" spans="16:18">
      <c r="P1088" s="582"/>
      <c r="Q1088" s="582"/>
      <c r="R1088" s="582"/>
    </row>
    <row r="1089" customHeight="1" spans="16:18">
      <c r="P1089" s="582"/>
      <c r="Q1089" s="582"/>
      <c r="R1089" s="582"/>
    </row>
    <row r="1090" customHeight="1" spans="16:18">
      <c r="P1090" s="582"/>
      <c r="Q1090" s="582"/>
      <c r="R1090" s="582"/>
    </row>
    <row r="1091" customHeight="1" spans="16:18">
      <c r="P1091" s="582"/>
      <c r="Q1091" s="582"/>
      <c r="R1091" s="582"/>
    </row>
    <row r="1092" customHeight="1" spans="16:18">
      <c r="P1092" s="582"/>
      <c r="Q1092" s="582"/>
      <c r="R1092" s="582"/>
    </row>
    <row r="1093" customHeight="1" spans="16:18">
      <c r="P1093" s="582"/>
      <c r="Q1093" s="582"/>
      <c r="R1093" s="582"/>
    </row>
    <row r="1094" customHeight="1" spans="16:18">
      <c r="P1094" s="582"/>
      <c r="Q1094" s="582"/>
      <c r="R1094" s="582"/>
    </row>
    <row r="1095" customHeight="1" spans="16:18">
      <c r="P1095" s="582"/>
      <c r="Q1095" s="582"/>
      <c r="R1095" s="582"/>
    </row>
    <row r="1096" customHeight="1" spans="16:18">
      <c r="P1096" s="582"/>
      <c r="Q1096" s="582"/>
      <c r="R1096" s="582"/>
    </row>
    <row r="1097" customHeight="1" spans="16:18">
      <c r="P1097" s="582"/>
      <c r="Q1097" s="582"/>
      <c r="R1097" s="582"/>
    </row>
    <row r="1098" customHeight="1" spans="16:18">
      <c r="P1098" s="582"/>
      <c r="Q1098" s="582"/>
      <c r="R1098" s="582"/>
    </row>
    <row r="1099" customHeight="1" spans="16:18">
      <c r="P1099" s="582"/>
      <c r="Q1099" s="582"/>
      <c r="R1099" s="582"/>
    </row>
    <row r="1100" customHeight="1" spans="16:18">
      <c r="P1100" s="582"/>
      <c r="Q1100" s="582"/>
      <c r="R1100" s="582"/>
    </row>
    <row r="1101" customHeight="1" spans="16:18">
      <c r="P1101" s="582"/>
      <c r="Q1101" s="582"/>
      <c r="R1101" s="582"/>
    </row>
    <row r="1102" customHeight="1" spans="16:18">
      <c r="P1102" s="582"/>
      <c r="Q1102" s="582"/>
      <c r="R1102" s="582"/>
    </row>
    <row r="1103" customHeight="1" spans="16:18">
      <c r="P1103" s="582"/>
      <c r="Q1103" s="582"/>
      <c r="R1103" s="582"/>
    </row>
    <row r="1104" customHeight="1" spans="16:18">
      <c r="P1104" s="582"/>
      <c r="Q1104" s="582"/>
      <c r="R1104" s="582"/>
    </row>
    <row r="1105" customHeight="1" spans="16:18">
      <c r="P1105" s="582"/>
      <c r="Q1105" s="582"/>
      <c r="R1105" s="582"/>
    </row>
    <row r="1106" customHeight="1" spans="16:18">
      <c r="P1106" s="582"/>
      <c r="Q1106" s="582"/>
      <c r="R1106" s="582"/>
    </row>
    <row r="1107" customHeight="1" spans="16:18">
      <c r="P1107" s="582"/>
      <c r="Q1107" s="582"/>
      <c r="R1107" s="582"/>
    </row>
    <row r="1108" customHeight="1" spans="16:18">
      <c r="P1108" s="582"/>
      <c r="Q1108" s="582"/>
      <c r="R1108" s="582"/>
    </row>
    <row r="1109" customHeight="1" spans="16:18">
      <c r="P1109" s="582"/>
      <c r="Q1109" s="582"/>
      <c r="R1109" s="582"/>
    </row>
    <row r="1110" customHeight="1" spans="16:18">
      <c r="P1110" s="582"/>
      <c r="Q1110" s="582"/>
      <c r="R1110" s="582"/>
    </row>
    <row r="1111" customHeight="1" spans="16:18">
      <c r="P1111" s="582"/>
      <c r="Q1111" s="582"/>
      <c r="R1111" s="582"/>
    </row>
    <row r="1112" customHeight="1" spans="16:18">
      <c r="P1112" s="582"/>
      <c r="Q1112" s="582"/>
      <c r="R1112" s="582"/>
    </row>
    <row r="1113" customHeight="1" spans="16:18">
      <c r="P1113" s="582"/>
      <c r="Q1113" s="582"/>
      <c r="R1113" s="582"/>
    </row>
    <row r="1114" customHeight="1" spans="16:18">
      <c r="P1114" s="582"/>
      <c r="Q1114" s="582"/>
      <c r="R1114" s="582"/>
    </row>
    <row r="1115" customHeight="1" spans="16:18">
      <c r="P1115" s="582"/>
      <c r="Q1115" s="582"/>
      <c r="R1115" s="582"/>
    </row>
    <row r="1116" customHeight="1" spans="16:18">
      <c r="P1116" s="582"/>
      <c r="Q1116" s="582"/>
      <c r="R1116" s="582"/>
    </row>
    <row r="1117" customHeight="1" spans="16:18">
      <c r="P1117" s="582"/>
      <c r="Q1117" s="582"/>
      <c r="R1117" s="582"/>
    </row>
    <row r="1118" customHeight="1" spans="16:18">
      <c r="P1118" s="582"/>
      <c r="Q1118" s="582"/>
      <c r="R1118" s="582"/>
    </row>
    <row r="1119" customHeight="1" spans="16:18">
      <c r="P1119" s="582"/>
      <c r="Q1119" s="582"/>
      <c r="R1119" s="582"/>
    </row>
    <row r="1120" customHeight="1" spans="16:18">
      <c r="P1120" s="582"/>
      <c r="Q1120" s="582"/>
      <c r="R1120" s="582"/>
    </row>
    <row r="1121" customHeight="1" spans="16:18">
      <c r="P1121" s="582"/>
      <c r="Q1121" s="582"/>
      <c r="R1121" s="582"/>
    </row>
    <row r="1122" customHeight="1" spans="16:18">
      <c r="P1122" s="582"/>
      <c r="Q1122" s="582"/>
      <c r="R1122" s="582"/>
    </row>
    <row r="1123" customHeight="1" spans="16:18">
      <c r="P1123" s="582"/>
      <c r="Q1123" s="582"/>
      <c r="R1123" s="582"/>
    </row>
    <row r="1124" customHeight="1" spans="16:18">
      <c r="P1124" s="582"/>
      <c r="Q1124" s="582"/>
      <c r="R1124" s="582"/>
    </row>
    <row r="1125" customHeight="1" spans="16:18">
      <c r="P1125" s="582"/>
      <c r="Q1125" s="582"/>
      <c r="R1125" s="582"/>
    </row>
    <row r="1126" customHeight="1" spans="16:18">
      <c r="P1126" s="582"/>
      <c r="Q1126" s="582"/>
      <c r="R1126" s="582"/>
    </row>
    <row r="1127" customHeight="1" spans="16:18">
      <c r="P1127" s="582"/>
      <c r="Q1127" s="582"/>
      <c r="R1127" s="582"/>
    </row>
    <row r="1128" customHeight="1" spans="16:18">
      <c r="P1128" s="582"/>
      <c r="Q1128" s="582"/>
      <c r="R1128" s="582"/>
    </row>
    <row r="1129" customHeight="1" spans="16:18">
      <c r="P1129" s="582"/>
      <c r="Q1129" s="582"/>
      <c r="R1129" s="582"/>
    </row>
    <row r="1130" customHeight="1" spans="16:18">
      <c r="P1130" s="582"/>
      <c r="Q1130" s="582"/>
      <c r="R1130" s="582"/>
    </row>
    <row r="1131" customHeight="1" spans="16:18">
      <c r="P1131" s="582"/>
      <c r="Q1131" s="582"/>
      <c r="R1131" s="582"/>
    </row>
    <row r="1132" customHeight="1" spans="16:18">
      <c r="P1132" s="582"/>
      <c r="Q1132" s="582"/>
      <c r="R1132" s="582"/>
    </row>
    <row r="1133" customHeight="1" spans="16:18">
      <c r="P1133" s="582"/>
      <c r="Q1133" s="582"/>
      <c r="R1133" s="582"/>
    </row>
    <row r="1134" customHeight="1" spans="16:18">
      <c r="P1134" s="582"/>
      <c r="Q1134" s="582"/>
      <c r="R1134" s="582"/>
    </row>
    <row r="1135" customHeight="1" spans="16:18">
      <c r="P1135" s="582"/>
      <c r="Q1135" s="582"/>
      <c r="R1135" s="582"/>
    </row>
    <row r="1136" customHeight="1" spans="16:18">
      <c r="P1136" s="582"/>
      <c r="Q1136" s="582"/>
      <c r="R1136" s="582"/>
    </row>
    <row r="1137" customHeight="1" spans="16:18">
      <c r="P1137" s="582"/>
      <c r="Q1137" s="582"/>
      <c r="R1137" s="582"/>
    </row>
    <row r="1138" customHeight="1" spans="16:18">
      <c r="P1138" s="582"/>
      <c r="Q1138" s="582"/>
      <c r="R1138" s="582"/>
    </row>
    <row r="1139" customHeight="1" spans="16:18">
      <c r="P1139" s="582"/>
      <c r="Q1139" s="582"/>
      <c r="R1139" s="582"/>
    </row>
    <row r="1140" customHeight="1" spans="16:18">
      <c r="P1140" s="582"/>
      <c r="Q1140" s="582"/>
      <c r="R1140" s="582"/>
    </row>
    <row r="1141" customHeight="1" spans="16:18">
      <c r="P1141" s="582"/>
      <c r="Q1141" s="582"/>
      <c r="R1141" s="582"/>
    </row>
    <row r="1142" customHeight="1" spans="16:18">
      <c r="P1142" s="582"/>
      <c r="Q1142" s="582"/>
      <c r="R1142" s="582"/>
    </row>
    <row r="1143" customHeight="1" spans="16:18">
      <c r="P1143" s="582"/>
      <c r="Q1143" s="582"/>
      <c r="R1143" s="582"/>
    </row>
    <row r="1144" customHeight="1" spans="16:18">
      <c r="P1144" s="582"/>
      <c r="Q1144" s="582"/>
      <c r="R1144" s="582"/>
    </row>
    <row r="1145" customHeight="1" spans="16:18">
      <c r="P1145" s="582"/>
      <c r="Q1145" s="582"/>
      <c r="R1145" s="582"/>
    </row>
    <row r="1146" customHeight="1" spans="16:18">
      <c r="P1146" s="582"/>
      <c r="Q1146" s="582"/>
      <c r="R1146" s="582"/>
    </row>
    <row r="1147" customHeight="1" spans="16:18">
      <c r="P1147" s="582"/>
      <c r="Q1147" s="582"/>
      <c r="R1147" s="582"/>
    </row>
    <row r="1148" customHeight="1" spans="16:18">
      <c r="P1148" s="582"/>
      <c r="Q1148" s="582"/>
      <c r="R1148" s="582"/>
    </row>
    <row r="1149" customHeight="1" spans="16:18">
      <c r="P1149" s="582"/>
      <c r="Q1149" s="582"/>
      <c r="R1149" s="582"/>
    </row>
    <row r="1150" customHeight="1" spans="16:18">
      <c r="P1150" s="582"/>
      <c r="Q1150" s="582"/>
      <c r="R1150" s="582"/>
    </row>
    <row r="1151" customHeight="1" spans="16:18">
      <c r="P1151" s="582"/>
      <c r="Q1151" s="582"/>
      <c r="R1151" s="582"/>
    </row>
    <row r="1152" customHeight="1" spans="16:18">
      <c r="P1152" s="582"/>
      <c r="Q1152" s="582"/>
      <c r="R1152" s="582"/>
    </row>
    <row r="1153" customHeight="1" spans="16:18">
      <c r="P1153" s="582"/>
      <c r="Q1153" s="582"/>
      <c r="R1153" s="582"/>
    </row>
    <row r="1154" customHeight="1" spans="16:18">
      <c r="P1154" s="582"/>
      <c r="Q1154" s="582"/>
      <c r="R1154" s="582"/>
    </row>
    <row r="1155" customHeight="1" spans="16:18">
      <c r="P1155" s="582"/>
      <c r="Q1155" s="582"/>
      <c r="R1155" s="582"/>
    </row>
    <row r="1156" customHeight="1" spans="16:18">
      <c r="P1156" s="582"/>
      <c r="Q1156" s="582"/>
      <c r="R1156" s="582"/>
    </row>
    <row r="1157" customHeight="1" spans="16:18">
      <c r="P1157" s="582"/>
      <c r="Q1157" s="582"/>
      <c r="R1157" s="582"/>
    </row>
    <row r="1158" customHeight="1" spans="16:18">
      <c r="P1158" s="582"/>
      <c r="Q1158" s="582"/>
      <c r="R1158" s="582"/>
    </row>
    <row r="1159" customHeight="1" spans="16:18">
      <c r="P1159" s="582"/>
      <c r="Q1159" s="582"/>
      <c r="R1159" s="582"/>
    </row>
    <row r="1160" customHeight="1" spans="16:18">
      <c r="P1160" s="582"/>
      <c r="Q1160" s="582"/>
      <c r="R1160" s="582"/>
    </row>
    <row r="1161" customHeight="1" spans="16:18">
      <c r="P1161" s="582"/>
      <c r="Q1161" s="582"/>
      <c r="R1161" s="582"/>
    </row>
    <row r="1162" customHeight="1" spans="16:18">
      <c r="P1162" s="582"/>
      <c r="Q1162" s="582"/>
      <c r="R1162" s="582"/>
    </row>
    <row r="1163" customHeight="1" spans="16:18">
      <c r="P1163" s="582"/>
      <c r="Q1163" s="582"/>
      <c r="R1163" s="582"/>
    </row>
    <row r="1164" customHeight="1" spans="16:18">
      <c r="P1164" s="582"/>
      <c r="Q1164" s="582"/>
      <c r="R1164" s="582"/>
    </row>
    <row r="1165" customHeight="1" spans="16:18">
      <c r="P1165" s="582"/>
      <c r="Q1165" s="582"/>
      <c r="R1165" s="582"/>
    </row>
    <row r="1166" customHeight="1" spans="16:18">
      <c r="P1166" s="582"/>
      <c r="Q1166" s="582"/>
      <c r="R1166" s="582"/>
    </row>
    <row r="1167" customHeight="1" spans="16:18">
      <c r="P1167" s="582"/>
      <c r="Q1167" s="582"/>
      <c r="R1167" s="582"/>
    </row>
    <row r="1168" customHeight="1" spans="16:18">
      <c r="P1168" s="582"/>
      <c r="Q1168" s="582"/>
      <c r="R1168" s="582"/>
    </row>
    <row r="1169" customHeight="1" spans="16:18">
      <c r="P1169" s="582"/>
      <c r="Q1169" s="582"/>
      <c r="R1169" s="582"/>
    </row>
    <row r="1170" customHeight="1" spans="16:18">
      <c r="P1170" s="582"/>
      <c r="Q1170" s="582"/>
      <c r="R1170" s="582"/>
    </row>
    <row r="1171" customHeight="1" spans="16:18">
      <c r="P1171" s="582"/>
      <c r="Q1171" s="582"/>
      <c r="R1171" s="582"/>
    </row>
    <row r="1172" customHeight="1" spans="16:18">
      <c r="P1172" s="582"/>
      <c r="Q1172" s="582"/>
      <c r="R1172" s="582"/>
    </row>
    <row r="1173" customHeight="1" spans="16:18">
      <c r="P1173" s="582"/>
      <c r="Q1173" s="582"/>
      <c r="R1173" s="582"/>
    </row>
    <row r="1174" customHeight="1" spans="16:18">
      <c r="P1174" s="582"/>
      <c r="Q1174" s="582"/>
      <c r="R1174" s="582"/>
    </row>
    <row r="1175" customHeight="1" spans="16:18">
      <c r="P1175" s="582"/>
      <c r="Q1175" s="582"/>
      <c r="R1175" s="582"/>
    </row>
    <row r="1176" customHeight="1" spans="16:18">
      <c r="P1176" s="582"/>
      <c r="Q1176" s="582"/>
      <c r="R1176" s="582"/>
    </row>
    <row r="1177" customHeight="1" spans="16:18">
      <c r="P1177" s="582"/>
      <c r="Q1177" s="582"/>
      <c r="R1177" s="582"/>
    </row>
    <row r="1178" customHeight="1" spans="16:18">
      <c r="P1178" s="582"/>
      <c r="Q1178" s="582"/>
      <c r="R1178" s="582"/>
    </row>
    <row r="1179" customHeight="1" spans="16:18">
      <c r="P1179" s="582"/>
      <c r="Q1179" s="582"/>
      <c r="R1179" s="582"/>
    </row>
    <row r="1180" customHeight="1" spans="16:18">
      <c r="P1180" s="582"/>
      <c r="Q1180" s="582"/>
      <c r="R1180" s="582"/>
    </row>
    <row r="1181" customHeight="1" spans="16:18">
      <c r="P1181" s="582"/>
      <c r="Q1181" s="582"/>
      <c r="R1181" s="582"/>
    </row>
    <row r="1182" customHeight="1" spans="16:18">
      <c r="P1182" s="582"/>
      <c r="Q1182" s="582"/>
      <c r="R1182" s="582"/>
    </row>
    <row r="1183" customHeight="1" spans="16:18">
      <c r="P1183" s="582"/>
      <c r="Q1183" s="582"/>
      <c r="R1183" s="582"/>
    </row>
    <row r="1184" customHeight="1" spans="16:18">
      <c r="P1184" s="582"/>
      <c r="Q1184" s="582"/>
      <c r="R1184" s="582"/>
    </row>
    <row r="1185" customHeight="1" spans="16:18">
      <c r="P1185" s="582"/>
      <c r="Q1185" s="582"/>
      <c r="R1185" s="582"/>
    </row>
    <row r="1186" customHeight="1" spans="16:18">
      <c r="P1186" s="582"/>
      <c r="Q1186" s="582"/>
      <c r="R1186" s="582"/>
    </row>
    <row r="1187" customHeight="1" spans="16:18">
      <c r="P1187" s="582"/>
      <c r="Q1187" s="582"/>
      <c r="R1187" s="582"/>
    </row>
    <row r="1188" customHeight="1" spans="16:18">
      <c r="P1188" s="582"/>
      <c r="Q1188" s="582"/>
      <c r="R1188" s="582"/>
    </row>
    <row r="1189" customHeight="1" spans="16:18">
      <c r="P1189" s="582"/>
      <c r="Q1189" s="582"/>
      <c r="R1189" s="582"/>
    </row>
    <row r="1190" customHeight="1" spans="16:18">
      <c r="P1190" s="582"/>
      <c r="Q1190" s="582"/>
      <c r="R1190" s="582"/>
    </row>
    <row r="1191" customHeight="1" spans="16:18">
      <c r="P1191" s="582"/>
      <c r="Q1191" s="582"/>
      <c r="R1191" s="582"/>
    </row>
    <row r="1192" customHeight="1" spans="16:18">
      <c r="P1192" s="582"/>
      <c r="Q1192" s="582"/>
      <c r="R1192" s="582"/>
    </row>
    <row r="1193" customHeight="1" spans="16:18">
      <c r="P1193" s="582"/>
      <c r="Q1193" s="582"/>
      <c r="R1193" s="582"/>
    </row>
    <row r="1194" customHeight="1" spans="16:18">
      <c r="P1194" s="582"/>
      <c r="Q1194" s="582"/>
      <c r="R1194" s="582"/>
    </row>
    <row r="1195" customHeight="1" spans="16:18">
      <c r="P1195" s="582"/>
      <c r="Q1195" s="582"/>
      <c r="R1195" s="582"/>
    </row>
    <row r="1196" customHeight="1" spans="16:18">
      <c r="P1196" s="582"/>
      <c r="Q1196" s="582"/>
      <c r="R1196" s="582"/>
    </row>
    <row r="1197" customHeight="1" spans="16:18">
      <c r="P1197" s="582"/>
      <c r="Q1197" s="582"/>
      <c r="R1197" s="582"/>
    </row>
    <row r="1198" customHeight="1" spans="16:18">
      <c r="P1198" s="582"/>
      <c r="Q1198" s="582"/>
      <c r="R1198" s="582"/>
    </row>
    <row r="1199" customHeight="1" spans="16:18">
      <c r="P1199" s="582"/>
      <c r="Q1199" s="582"/>
      <c r="R1199" s="582"/>
    </row>
    <row r="1200" customHeight="1" spans="16:18">
      <c r="P1200" s="582"/>
      <c r="Q1200" s="582"/>
      <c r="R1200" s="582"/>
    </row>
    <row r="1201" customHeight="1" spans="16:18">
      <c r="P1201" s="582"/>
      <c r="Q1201" s="582"/>
      <c r="R1201" s="582"/>
    </row>
    <row r="1202" customHeight="1" spans="16:18">
      <c r="P1202" s="582"/>
      <c r="Q1202" s="582"/>
      <c r="R1202" s="582"/>
    </row>
    <row r="1203" customHeight="1" spans="16:18">
      <c r="P1203" s="582"/>
      <c r="Q1203" s="582"/>
      <c r="R1203" s="582"/>
    </row>
    <row r="1204" customHeight="1" spans="16:18">
      <c r="P1204" s="582"/>
      <c r="Q1204" s="582"/>
      <c r="R1204" s="582"/>
    </row>
    <row r="1205" customHeight="1" spans="16:18">
      <c r="P1205" s="582"/>
      <c r="Q1205" s="582"/>
      <c r="R1205" s="582"/>
    </row>
    <row r="1206" customHeight="1" spans="16:18">
      <c r="P1206" s="582"/>
      <c r="Q1206" s="582"/>
      <c r="R1206" s="582"/>
    </row>
    <row r="1207" customHeight="1" spans="16:18">
      <c r="P1207" s="582"/>
      <c r="Q1207" s="582"/>
      <c r="R1207" s="582"/>
    </row>
    <row r="1208" customHeight="1" spans="16:18">
      <c r="P1208" s="582"/>
      <c r="Q1208" s="582"/>
      <c r="R1208" s="582"/>
    </row>
    <row r="1209" customHeight="1" spans="16:18">
      <c r="P1209" s="582"/>
      <c r="Q1209" s="582"/>
      <c r="R1209" s="582"/>
    </row>
    <row r="1210" customHeight="1" spans="16:18">
      <c r="P1210" s="582"/>
      <c r="Q1210" s="582"/>
      <c r="R1210" s="582"/>
    </row>
    <row r="1211" customHeight="1" spans="16:18">
      <c r="P1211" s="582"/>
      <c r="Q1211" s="582"/>
      <c r="R1211" s="582"/>
    </row>
    <row r="1212" customHeight="1" spans="16:18">
      <c r="P1212" s="582"/>
      <c r="Q1212" s="582"/>
      <c r="R1212" s="582"/>
    </row>
    <row r="1213" customHeight="1" spans="16:18">
      <c r="P1213" s="582"/>
      <c r="Q1213" s="582"/>
      <c r="R1213" s="582"/>
    </row>
    <row r="1214" customHeight="1" spans="16:18">
      <c r="P1214" s="582"/>
      <c r="Q1214" s="582"/>
      <c r="R1214" s="582"/>
    </row>
    <row r="1215" customHeight="1" spans="16:18">
      <c r="P1215" s="582"/>
      <c r="Q1215" s="582"/>
      <c r="R1215" s="582"/>
    </row>
    <row r="1216" customHeight="1" spans="16:18">
      <c r="P1216" s="582"/>
      <c r="Q1216" s="582"/>
      <c r="R1216" s="582"/>
    </row>
    <row r="1217" customHeight="1" spans="16:18">
      <c r="P1217" s="582"/>
      <c r="Q1217" s="582"/>
      <c r="R1217" s="582"/>
    </row>
    <row r="1218" customHeight="1" spans="16:18">
      <c r="P1218" s="582"/>
      <c r="Q1218" s="582"/>
      <c r="R1218" s="582"/>
    </row>
    <row r="1219" customHeight="1" spans="16:18">
      <c r="P1219" s="582"/>
      <c r="Q1219" s="582"/>
      <c r="R1219" s="582"/>
    </row>
    <row r="1220" customHeight="1" spans="16:18">
      <c r="P1220" s="582"/>
      <c r="Q1220" s="582"/>
      <c r="R1220" s="582"/>
    </row>
    <row r="1221" customHeight="1" spans="16:18">
      <c r="P1221" s="582"/>
      <c r="Q1221" s="582"/>
      <c r="R1221" s="582"/>
    </row>
    <row r="1222" customHeight="1" spans="16:18">
      <c r="P1222" s="582"/>
      <c r="Q1222" s="582"/>
      <c r="R1222" s="582"/>
    </row>
    <row r="1223" customHeight="1" spans="16:18">
      <c r="P1223" s="582"/>
      <c r="Q1223" s="582"/>
      <c r="R1223" s="582"/>
    </row>
    <row r="1224" customHeight="1" spans="16:18">
      <c r="P1224" s="582"/>
      <c r="Q1224" s="582"/>
      <c r="R1224" s="582"/>
    </row>
    <row r="1225" customHeight="1" spans="16:18">
      <c r="P1225" s="582"/>
      <c r="Q1225" s="582"/>
      <c r="R1225" s="582"/>
    </row>
    <row r="1226" customHeight="1" spans="16:18">
      <c r="P1226" s="582"/>
      <c r="Q1226" s="582"/>
      <c r="R1226" s="582"/>
    </row>
    <row r="1227" customHeight="1" spans="16:18">
      <c r="P1227" s="582"/>
      <c r="Q1227" s="582"/>
      <c r="R1227" s="582"/>
    </row>
    <row r="1228" customHeight="1" spans="16:18">
      <c r="P1228" s="582"/>
      <c r="Q1228" s="582"/>
      <c r="R1228" s="582"/>
    </row>
    <row r="1229" customHeight="1" spans="16:18">
      <c r="P1229" s="582"/>
      <c r="Q1229" s="582"/>
      <c r="R1229" s="582"/>
    </row>
    <row r="1230" customHeight="1" spans="16:18">
      <c r="P1230" s="582"/>
      <c r="Q1230" s="582"/>
      <c r="R1230" s="582"/>
    </row>
    <row r="1231" customHeight="1" spans="16:18">
      <c r="P1231" s="582"/>
      <c r="Q1231" s="582"/>
      <c r="R1231" s="582"/>
    </row>
    <row r="1232" customHeight="1" spans="16:18">
      <c r="P1232" s="582"/>
      <c r="Q1232" s="582"/>
      <c r="R1232" s="582"/>
    </row>
    <row r="1233" customHeight="1" spans="16:18">
      <c r="P1233" s="582"/>
      <c r="Q1233" s="582"/>
      <c r="R1233" s="582"/>
    </row>
    <row r="1234" customHeight="1" spans="16:18">
      <c r="P1234" s="582"/>
      <c r="Q1234" s="582"/>
      <c r="R1234" s="582"/>
    </row>
    <row r="1235" customHeight="1" spans="16:18">
      <c r="P1235" s="582"/>
      <c r="Q1235" s="582"/>
      <c r="R1235" s="582"/>
    </row>
    <row r="1236" customHeight="1" spans="16:18">
      <c r="P1236" s="582"/>
      <c r="Q1236" s="582"/>
      <c r="R1236" s="582"/>
    </row>
    <row r="1237" customHeight="1" spans="16:18">
      <c r="P1237" s="582"/>
      <c r="Q1237" s="582"/>
      <c r="R1237" s="582"/>
    </row>
    <row r="1238" customHeight="1" spans="16:18">
      <c r="P1238" s="582"/>
      <c r="Q1238" s="582"/>
      <c r="R1238" s="582"/>
    </row>
    <row r="1239" customHeight="1" spans="16:18">
      <c r="P1239" s="582"/>
      <c r="Q1239" s="582"/>
      <c r="R1239" s="582"/>
    </row>
    <row r="1240" customHeight="1" spans="16:18">
      <c r="P1240" s="582"/>
      <c r="Q1240" s="582"/>
      <c r="R1240" s="582"/>
    </row>
    <row r="1241" customHeight="1" spans="16:18">
      <c r="P1241" s="582"/>
      <c r="Q1241" s="582"/>
      <c r="R1241" s="582"/>
    </row>
    <row r="1242" customHeight="1" spans="16:18">
      <c r="P1242" s="582"/>
      <c r="Q1242" s="582"/>
      <c r="R1242" s="582"/>
    </row>
    <row r="1243" customHeight="1" spans="16:18">
      <c r="P1243" s="582"/>
      <c r="Q1243" s="582"/>
      <c r="R1243" s="582"/>
    </row>
    <row r="1244" customHeight="1" spans="16:18">
      <c r="P1244" s="582"/>
      <c r="Q1244" s="582"/>
      <c r="R1244" s="582"/>
    </row>
    <row r="1245" customHeight="1" spans="16:18">
      <c r="P1245" s="582"/>
      <c r="Q1245" s="582"/>
      <c r="R1245" s="582"/>
    </row>
    <row r="1246" customHeight="1" spans="16:18">
      <c r="P1246" s="582"/>
      <c r="Q1246" s="582"/>
      <c r="R1246" s="582"/>
    </row>
    <row r="1247" customHeight="1" spans="16:18">
      <c r="P1247" s="582"/>
      <c r="Q1247" s="582"/>
      <c r="R1247" s="582"/>
    </row>
    <row r="1248" customHeight="1" spans="16:18">
      <c r="P1248" s="582"/>
      <c r="Q1248" s="582"/>
      <c r="R1248" s="582"/>
    </row>
    <row r="1249" customHeight="1" spans="16:18">
      <c r="P1249" s="582"/>
      <c r="Q1249" s="582"/>
      <c r="R1249" s="582"/>
    </row>
    <row r="1250" customHeight="1" spans="16:18">
      <c r="P1250" s="582"/>
      <c r="Q1250" s="582"/>
      <c r="R1250" s="582"/>
    </row>
    <row r="1251" customHeight="1" spans="16:18">
      <c r="P1251" s="582"/>
      <c r="Q1251" s="582"/>
      <c r="R1251" s="582"/>
    </row>
    <row r="1252" customHeight="1" spans="16:18">
      <c r="P1252" s="582"/>
      <c r="Q1252" s="582"/>
      <c r="R1252" s="582"/>
    </row>
    <row r="1253" customHeight="1" spans="16:18">
      <c r="P1253" s="582"/>
      <c r="Q1253" s="582"/>
      <c r="R1253" s="582"/>
    </row>
    <row r="1254" customHeight="1" spans="16:18">
      <c r="P1254" s="582"/>
      <c r="Q1254" s="582"/>
      <c r="R1254" s="582"/>
    </row>
    <row r="1255" customHeight="1" spans="16:18">
      <c r="P1255" s="582"/>
      <c r="Q1255" s="582"/>
      <c r="R1255" s="582"/>
    </row>
    <row r="1256" customHeight="1" spans="16:18">
      <c r="P1256" s="582"/>
      <c r="Q1256" s="582"/>
      <c r="R1256" s="582"/>
    </row>
    <row r="1257" customHeight="1" spans="16:18">
      <c r="P1257" s="582"/>
      <c r="Q1257" s="582"/>
      <c r="R1257" s="582"/>
    </row>
    <row r="1258" customHeight="1" spans="16:18">
      <c r="P1258" s="582"/>
      <c r="Q1258" s="582"/>
      <c r="R1258" s="582"/>
    </row>
    <row r="1259" customHeight="1" spans="16:18">
      <c r="P1259" s="582"/>
      <c r="Q1259" s="582"/>
      <c r="R1259" s="582"/>
    </row>
    <row r="1260" customHeight="1" spans="16:18">
      <c r="P1260" s="582"/>
      <c r="Q1260" s="582"/>
      <c r="R1260" s="582"/>
    </row>
    <row r="1261" customHeight="1" spans="16:18">
      <c r="P1261" s="582"/>
      <c r="Q1261" s="582"/>
      <c r="R1261" s="582"/>
    </row>
    <row r="1262" customHeight="1" spans="16:18">
      <c r="P1262" s="582"/>
      <c r="Q1262" s="582"/>
      <c r="R1262" s="582"/>
    </row>
    <row r="1263" customHeight="1" spans="16:18">
      <c r="P1263" s="582"/>
      <c r="Q1263" s="582"/>
      <c r="R1263" s="582"/>
    </row>
    <row r="1264" customHeight="1" spans="16:18">
      <c r="P1264" s="582"/>
      <c r="Q1264" s="582"/>
      <c r="R1264" s="582"/>
    </row>
    <row r="1265" customHeight="1" spans="16:18">
      <c r="P1265" s="582"/>
      <c r="Q1265" s="582"/>
      <c r="R1265" s="582"/>
    </row>
    <row r="1266" customHeight="1" spans="16:18">
      <c r="P1266" s="582"/>
      <c r="Q1266" s="582"/>
      <c r="R1266" s="582"/>
    </row>
    <row r="1267" customHeight="1" spans="16:18">
      <c r="P1267" s="582"/>
      <c r="Q1267" s="582"/>
      <c r="R1267" s="582"/>
    </row>
    <row r="1268" customHeight="1" spans="16:18">
      <c r="P1268" s="582"/>
      <c r="Q1268" s="582"/>
      <c r="R1268" s="582"/>
    </row>
    <row r="1269" customHeight="1" spans="16:18">
      <c r="P1269" s="582"/>
      <c r="Q1269" s="582"/>
      <c r="R1269" s="582"/>
    </row>
    <row r="1270" customHeight="1" spans="16:18">
      <c r="P1270" s="582"/>
      <c r="Q1270" s="582"/>
      <c r="R1270" s="582"/>
    </row>
    <row r="1271" customHeight="1" spans="16:18">
      <c r="P1271" s="582"/>
      <c r="Q1271" s="582"/>
      <c r="R1271" s="582"/>
    </row>
    <row r="1272" customHeight="1" spans="16:18">
      <c r="P1272" s="582"/>
      <c r="Q1272" s="582"/>
      <c r="R1272" s="582"/>
    </row>
    <row r="1273" customHeight="1" spans="16:18">
      <c r="P1273" s="582"/>
      <c r="Q1273" s="582"/>
      <c r="R1273" s="582"/>
    </row>
    <row r="1274" customHeight="1" spans="16:18">
      <c r="P1274" s="582"/>
      <c r="Q1274" s="582"/>
      <c r="R1274" s="582"/>
    </row>
    <row r="1275" customHeight="1" spans="16:18">
      <c r="P1275" s="582"/>
      <c r="Q1275" s="582"/>
      <c r="R1275" s="582"/>
    </row>
    <row r="1276" customHeight="1" spans="16:18">
      <c r="P1276" s="582"/>
      <c r="Q1276" s="582"/>
      <c r="R1276" s="582"/>
    </row>
    <row r="1277" customHeight="1" spans="16:18">
      <c r="P1277" s="582"/>
      <c r="Q1277" s="582"/>
      <c r="R1277" s="582"/>
    </row>
    <row r="1278" customHeight="1" spans="16:18">
      <c r="P1278" s="582"/>
      <c r="Q1278" s="582"/>
      <c r="R1278" s="582"/>
    </row>
    <row r="1279" customHeight="1" spans="16:18">
      <c r="P1279" s="582"/>
      <c r="Q1279" s="582"/>
      <c r="R1279" s="582"/>
    </row>
    <row r="1280" customHeight="1" spans="16:18">
      <c r="P1280" s="582"/>
      <c r="Q1280" s="582"/>
      <c r="R1280" s="582"/>
    </row>
    <row r="1281" customHeight="1" spans="16:18">
      <c r="P1281" s="582"/>
      <c r="Q1281" s="582"/>
      <c r="R1281" s="582"/>
    </row>
    <row r="1282" customHeight="1" spans="16:18">
      <c r="P1282" s="582"/>
      <c r="Q1282" s="582"/>
      <c r="R1282" s="582"/>
    </row>
    <row r="1283" customHeight="1" spans="16:18">
      <c r="P1283" s="582"/>
      <c r="Q1283" s="582"/>
      <c r="R1283" s="582"/>
    </row>
    <row r="1284" customHeight="1" spans="16:18">
      <c r="P1284" s="582"/>
      <c r="Q1284" s="582"/>
      <c r="R1284" s="582"/>
    </row>
    <row r="1285" customHeight="1" spans="16:18">
      <c r="P1285" s="582"/>
      <c r="Q1285" s="582"/>
      <c r="R1285" s="582"/>
    </row>
    <row r="1286" customHeight="1" spans="16:18">
      <c r="P1286" s="582"/>
      <c r="Q1286" s="582"/>
      <c r="R1286" s="582"/>
    </row>
    <row r="1287" customHeight="1" spans="16:18">
      <c r="P1287" s="582"/>
      <c r="Q1287" s="582"/>
      <c r="R1287" s="582"/>
    </row>
    <row r="1288" customHeight="1" spans="16:18">
      <c r="P1288" s="582"/>
      <c r="Q1288" s="582"/>
      <c r="R1288" s="582"/>
    </row>
    <row r="1289" customHeight="1" spans="16:18">
      <c r="P1289" s="582"/>
      <c r="Q1289" s="582"/>
      <c r="R1289" s="582"/>
    </row>
    <row r="1290" customHeight="1" spans="16:18">
      <c r="P1290" s="582"/>
      <c r="Q1290" s="582"/>
      <c r="R1290" s="582"/>
    </row>
    <row r="1291" customHeight="1" spans="16:18">
      <c r="P1291" s="582"/>
      <c r="Q1291" s="582"/>
      <c r="R1291" s="582"/>
    </row>
    <row r="1292" customHeight="1" spans="16:18">
      <c r="P1292" s="582"/>
      <c r="Q1292" s="582"/>
      <c r="R1292" s="582"/>
    </row>
    <row r="1293" customHeight="1" spans="16:18">
      <c r="P1293" s="582"/>
      <c r="Q1293" s="582"/>
      <c r="R1293" s="582"/>
    </row>
    <row r="1294" customHeight="1" spans="16:18">
      <c r="P1294" s="582"/>
      <c r="Q1294" s="582"/>
      <c r="R1294" s="582"/>
    </row>
    <row r="1295" customHeight="1" spans="16:18">
      <c r="P1295" s="582"/>
      <c r="Q1295" s="582"/>
      <c r="R1295" s="582"/>
    </row>
    <row r="1296" customHeight="1" spans="16:18">
      <c r="P1296" s="582"/>
      <c r="Q1296" s="582"/>
      <c r="R1296" s="582"/>
    </row>
    <row r="1297" customHeight="1" spans="16:18">
      <c r="P1297" s="582"/>
      <c r="Q1297" s="582"/>
      <c r="R1297" s="582"/>
    </row>
    <row r="1298" customHeight="1" spans="16:18">
      <c r="P1298" s="582"/>
      <c r="Q1298" s="582"/>
      <c r="R1298" s="582"/>
    </row>
    <row r="1299" customHeight="1" spans="16:18">
      <c r="P1299" s="582"/>
      <c r="Q1299" s="582"/>
      <c r="R1299" s="582"/>
    </row>
    <row r="1300" customHeight="1" spans="16:18">
      <c r="P1300" s="582"/>
      <c r="Q1300" s="582"/>
      <c r="R1300" s="582"/>
    </row>
    <row r="1301" customHeight="1" spans="16:18">
      <c r="P1301" s="582"/>
      <c r="Q1301" s="582"/>
      <c r="R1301" s="582"/>
    </row>
    <row r="1302" customHeight="1" spans="16:18">
      <c r="P1302" s="582"/>
      <c r="Q1302" s="582"/>
      <c r="R1302" s="582"/>
    </row>
    <row r="1303" customHeight="1" spans="16:18">
      <c r="P1303" s="582"/>
      <c r="Q1303" s="582"/>
      <c r="R1303" s="582"/>
    </row>
    <row r="1304" customHeight="1" spans="16:18">
      <c r="P1304" s="582"/>
      <c r="Q1304" s="582"/>
      <c r="R1304" s="582"/>
    </row>
    <row r="1305" customHeight="1" spans="16:18">
      <c r="P1305" s="582"/>
      <c r="Q1305" s="582"/>
      <c r="R1305" s="582"/>
    </row>
    <row r="1306" customHeight="1" spans="16:18">
      <c r="P1306" s="582"/>
      <c r="Q1306" s="582"/>
      <c r="R1306" s="582"/>
    </row>
    <row r="1307" customHeight="1" spans="16:18">
      <c r="P1307" s="582"/>
      <c r="Q1307" s="582"/>
      <c r="R1307" s="582"/>
    </row>
    <row r="1308" customHeight="1" spans="16:18">
      <c r="P1308" s="582"/>
      <c r="Q1308" s="582"/>
      <c r="R1308" s="582"/>
    </row>
    <row r="1309" customHeight="1" spans="16:18">
      <c r="P1309" s="582"/>
      <c r="Q1309" s="582"/>
      <c r="R1309" s="582"/>
    </row>
    <row r="1310" customHeight="1" spans="16:18">
      <c r="P1310" s="582"/>
      <c r="Q1310" s="582"/>
      <c r="R1310" s="582"/>
    </row>
    <row r="1311" customHeight="1" spans="16:18">
      <c r="P1311" s="582"/>
      <c r="Q1311" s="582"/>
      <c r="R1311" s="582"/>
    </row>
    <row r="1312" customHeight="1" spans="16:18">
      <c r="P1312" s="582"/>
      <c r="Q1312" s="582"/>
      <c r="R1312" s="582"/>
    </row>
    <row r="1313" customHeight="1" spans="16:18">
      <c r="P1313" s="582"/>
      <c r="Q1313" s="582"/>
      <c r="R1313" s="582"/>
    </row>
    <row r="1314" customHeight="1" spans="16:18">
      <c r="P1314" s="582"/>
      <c r="Q1314" s="582"/>
      <c r="R1314" s="582"/>
    </row>
    <row r="1315" customHeight="1" spans="16:18">
      <c r="P1315" s="582"/>
      <c r="Q1315" s="582"/>
      <c r="R1315" s="582"/>
    </row>
    <row r="1316" customHeight="1" spans="16:18">
      <c r="P1316" s="582"/>
      <c r="Q1316" s="582"/>
      <c r="R1316" s="582"/>
    </row>
    <row r="1317" customHeight="1" spans="16:18">
      <c r="P1317" s="582"/>
      <c r="Q1317" s="582"/>
      <c r="R1317" s="582"/>
    </row>
    <row r="1318" customHeight="1" spans="16:18">
      <c r="P1318" s="582"/>
      <c r="Q1318" s="582"/>
      <c r="R1318" s="582"/>
    </row>
    <row r="1319" customHeight="1" spans="16:18">
      <c r="P1319" s="582"/>
      <c r="Q1319" s="582"/>
      <c r="R1319" s="582"/>
    </row>
    <row r="1320" customHeight="1" spans="16:18">
      <c r="P1320" s="582"/>
      <c r="Q1320" s="582"/>
      <c r="R1320" s="582"/>
    </row>
    <row r="1321" customHeight="1" spans="16:18">
      <c r="P1321" s="582"/>
      <c r="Q1321" s="582"/>
      <c r="R1321" s="582"/>
    </row>
    <row r="1322" customHeight="1" spans="16:18">
      <c r="P1322" s="582"/>
      <c r="Q1322" s="582"/>
      <c r="R1322" s="582"/>
    </row>
    <row r="1323" customHeight="1" spans="16:18">
      <c r="P1323" s="582"/>
      <c r="Q1323" s="582"/>
      <c r="R1323" s="582"/>
    </row>
    <row r="1324" customHeight="1" spans="16:18">
      <c r="P1324" s="582"/>
      <c r="Q1324" s="582"/>
      <c r="R1324" s="582"/>
    </row>
    <row r="1325" customHeight="1" spans="16:18">
      <c r="P1325" s="582"/>
      <c r="Q1325" s="582"/>
      <c r="R1325" s="582"/>
    </row>
    <row r="1326" customHeight="1" spans="16:18">
      <c r="P1326" s="582"/>
      <c r="Q1326" s="582"/>
      <c r="R1326" s="582"/>
    </row>
    <row r="1327" customHeight="1" spans="16:18">
      <c r="P1327" s="582"/>
      <c r="Q1327" s="582"/>
      <c r="R1327" s="582"/>
    </row>
    <row r="1328" customHeight="1" spans="16:18">
      <c r="P1328" s="582"/>
      <c r="Q1328" s="582"/>
      <c r="R1328" s="582"/>
    </row>
    <row r="1329" customHeight="1" spans="16:18">
      <c r="P1329" s="582"/>
      <c r="Q1329" s="582"/>
      <c r="R1329" s="582"/>
    </row>
    <row r="1330" customHeight="1" spans="16:18">
      <c r="P1330" s="582"/>
      <c r="Q1330" s="582"/>
      <c r="R1330" s="582"/>
    </row>
    <row r="1331" customHeight="1" spans="16:18">
      <c r="P1331" s="582"/>
      <c r="Q1331" s="582"/>
      <c r="R1331" s="582"/>
    </row>
    <row r="1332" customHeight="1" spans="16:18">
      <c r="P1332" s="582"/>
      <c r="Q1332" s="582"/>
      <c r="R1332" s="582"/>
    </row>
    <row r="1333" customHeight="1" spans="16:18">
      <c r="P1333" s="582"/>
      <c r="Q1333" s="582"/>
      <c r="R1333" s="582"/>
    </row>
    <row r="1334" customHeight="1" spans="16:18">
      <c r="P1334" s="582"/>
      <c r="Q1334" s="582"/>
      <c r="R1334" s="582"/>
    </row>
    <row r="1335" customHeight="1" spans="16:18">
      <c r="P1335" s="582"/>
      <c r="Q1335" s="582"/>
      <c r="R1335" s="582"/>
    </row>
    <row r="1336" customHeight="1" spans="16:18">
      <c r="P1336" s="582"/>
      <c r="Q1336" s="582"/>
      <c r="R1336" s="582"/>
    </row>
    <row r="1337" customHeight="1" spans="16:18">
      <c r="P1337" s="582"/>
      <c r="Q1337" s="582"/>
      <c r="R1337" s="582"/>
    </row>
    <row r="1338" customHeight="1" spans="16:18">
      <c r="P1338" s="582"/>
      <c r="Q1338" s="582"/>
      <c r="R1338" s="582"/>
    </row>
    <row r="1339" customHeight="1" spans="16:18">
      <c r="P1339" s="582"/>
      <c r="Q1339" s="582"/>
      <c r="R1339" s="582"/>
    </row>
    <row r="1340" customHeight="1" spans="16:18">
      <c r="P1340" s="582"/>
      <c r="Q1340" s="582"/>
      <c r="R1340" s="582"/>
    </row>
    <row r="1341" customHeight="1" spans="16:18">
      <c r="P1341" s="582"/>
      <c r="Q1341" s="582"/>
      <c r="R1341" s="582"/>
    </row>
    <row r="1342" customHeight="1" spans="16:18">
      <c r="P1342" s="582"/>
      <c r="Q1342" s="582"/>
      <c r="R1342" s="582"/>
    </row>
    <row r="1343" customHeight="1" spans="16:18">
      <c r="P1343" s="582"/>
      <c r="Q1343" s="582"/>
      <c r="R1343" s="582"/>
    </row>
    <row r="1344" customHeight="1" spans="16:18">
      <c r="P1344" s="582"/>
      <c r="Q1344" s="582"/>
      <c r="R1344" s="582"/>
    </row>
    <row r="1345" customHeight="1" spans="16:18">
      <c r="P1345" s="582"/>
      <c r="Q1345" s="582"/>
      <c r="R1345" s="582"/>
    </row>
    <row r="1346" customHeight="1" spans="16:18">
      <c r="P1346" s="582"/>
      <c r="Q1346" s="582"/>
      <c r="R1346" s="582"/>
    </row>
    <row r="1347" customHeight="1" spans="16:18">
      <c r="P1347" s="582"/>
      <c r="Q1347" s="582"/>
      <c r="R1347" s="582"/>
    </row>
    <row r="1348" customHeight="1" spans="16:18">
      <c r="P1348" s="582"/>
      <c r="Q1348" s="582"/>
      <c r="R1348" s="582"/>
    </row>
    <row r="1349" customHeight="1" spans="16:18">
      <c r="P1349" s="582"/>
      <c r="Q1349" s="582"/>
      <c r="R1349" s="582"/>
    </row>
    <row r="1350" customHeight="1" spans="16:18">
      <c r="P1350" s="582"/>
      <c r="Q1350" s="582"/>
      <c r="R1350" s="582"/>
    </row>
    <row r="1351" customHeight="1" spans="16:18">
      <c r="P1351" s="582"/>
      <c r="Q1351" s="582"/>
      <c r="R1351" s="582"/>
    </row>
    <row r="1352" customHeight="1" spans="16:18">
      <c r="P1352" s="582"/>
      <c r="Q1352" s="582"/>
      <c r="R1352" s="582"/>
    </row>
    <row r="1353" customHeight="1" spans="16:18">
      <c r="P1353" s="582"/>
      <c r="Q1353" s="582"/>
      <c r="R1353" s="582"/>
    </row>
    <row r="1354" customHeight="1" spans="16:18">
      <c r="P1354" s="582"/>
      <c r="Q1354" s="582"/>
      <c r="R1354" s="582"/>
    </row>
    <row r="1355" customHeight="1" spans="16:18">
      <c r="P1355" s="582"/>
      <c r="Q1355" s="582"/>
      <c r="R1355" s="582"/>
    </row>
    <row r="1356" customHeight="1" spans="16:18">
      <c r="P1356" s="582"/>
      <c r="Q1356" s="582"/>
      <c r="R1356" s="582"/>
    </row>
    <row r="1357" customHeight="1" spans="16:18">
      <c r="P1357" s="582"/>
      <c r="Q1357" s="582"/>
      <c r="R1357" s="582"/>
    </row>
    <row r="1358" customHeight="1" spans="16:18">
      <c r="P1358" s="582"/>
      <c r="Q1358" s="582"/>
      <c r="R1358" s="582"/>
    </row>
    <row r="1359" customHeight="1" spans="16:18">
      <c r="P1359" s="582"/>
      <c r="Q1359" s="582"/>
      <c r="R1359" s="582"/>
    </row>
    <row r="1360" customHeight="1" spans="16:18">
      <c r="P1360" s="582"/>
      <c r="Q1360" s="582"/>
      <c r="R1360" s="582"/>
    </row>
    <row r="1361" customHeight="1" spans="16:18">
      <c r="P1361" s="582"/>
      <c r="Q1361" s="582"/>
      <c r="R1361" s="582"/>
    </row>
    <row r="1362" customHeight="1" spans="16:18">
      <c r="P1362" s="582"/>
      <c r="Q1362" s="582"/>
      <c r="R1362" s="582"/>
    </row>
    <row r="1363" customHeight="1" spans="16:18">
      <c r="P1363" s="582"/>
      <c r="Q1363" s="582"/>
      <c r="R1363" s="582"/>
    </row>
    <row r="1364" customHeight="1" spans="16:18">
      <c r="P1364" s="582"/>
      <c r="Q1364" s="582"/>
      <c r="R1364" s="582"/>
    </row>
    <row r="1365" customHeight="1" spans="16:18">
      <c r="P1365" s="582"/>
      <c r="Q1365" s="582"/>
      <c r="R1365" s="582"/>
    </row>
    <row r="1366" customHeight="1" spans="16:18">
      <c r="P1366" s="582"/>
      <c r="Q1366" s="582"/>
      <c r="R1366" s="582"/>
    </row>
    <row r="1367" customHeight="1" spans="16:18">
      <c r="P1367" s="582"/>
      <c r="Q1367" s="582"/>
      <c r="R1367" s="582"/>
    </row>
    <row r="1368" customHeight="1" spans="16:18">
      <c r="P1368" s="582"/>
      <c r="Q1368" s="582"/>
      <c r="R1368" s="582"/>
    </row>
    <row r="1369" customHeight="1" spans="16:18">
      <c r="P1369" s="582"/>
      <c r="Q1369" s="582"/>
      <c r="R1369" s="582"/>
    </row>
    <row r="1370" customHeight="1" spans="16:18">
      <c r="P1370" s="582"/>
      <c r="Q1370" s="582"/>
      <c r="R1370" s="582"/>
    </row>
    <row r="1371" customHeight="1" spans="16:18">
      <c r="P1371" s="582"/>
      <c r="Q1371" s="582"/>
      <c r="R1371" s="582"/>
    </row>
    <row r="1372" customHeight="1" spans="16:18">
      <c r="P1372" s="582"/>
      <c r="Q1372" s="582"/>
      <c r="R1372" s="582"/>
    </row>
    <row r="1373" customHeight="1" spans="16:18">
      <c r="P1373" s="582"/>
      <c r="Q1373" s="582"/>
      <c r="R1373" s="582"/>
    </row>
    <row r="1374" customHeight="1" spans="16:18">
      <c r="P1374" s="582"/>
      <c r="Q1374" s="582"/>
      <c r="R1374" s="582"/>
    </row>
    <row r="1375" customHeight="1" spans="16:18">
      <c r="P1375" s="582"/>
      <c r="Q1375" s="582"/>
      <c r="R1375" s="582"/>
    </row>
    <row r="1376" customHeight="1" spans="16:18">
      <c r="P1376" s="582"/>
      <c r="Q1376" s="582"/>
      <c r="R1376" s="582"/>
    </row>
    <row r="1377" customHeight="1" spans="16:18">
      <c r="P1377" s="582"/>
      <c r="Q1377" s="582"/>
      <c r="R1377" s="582"/>
    </row>
    <row r="1378" customHeight="1" spans="16:18">
      <c r="P1378" s="582"/>
      <c r="Q1378" s="582"/>
      <c r="R1378" s="582"/>
    </row>
    <row r="1379" customHeight="1" spans="16:18">
      <c r="P1379" s="582"/>
      <c r="Q1379" s="582"/>
      <c r="R1379" s="582"/>
    </row>
    <row r="1380" customHeight="1" spans="16:18">
      <c r="P1380" s="582"/>
      <c r="Q1380" s="582"/>
      <c r="R1380" s="582"/>
    </row>
    <row r="1381" customHeight="1" spans="16:18">
      <c r="P1381" s="582"/>
      <c r="Q1381" s="582"/>
      <c r="R1381" s="582"/>
    </row>
    <row r="1382" customHeight="1" spans="16:18">
      <c r="P1382" s="582"/>
      <c r="Q1382" s="582"/>
      <c r="R1382" s="582"/>
    </row>
    <row r="1383" customHeight="1" spans="16:18">
      <c r="P1383" s="582"/>
      <c r="Q1383" s="582"/>
      <c r="R1383" s="582"/>
    </row>
    <row r="1384" customHeight="1" spans="16:18">
      <c r="P1384" s="582"/>
      <c r="Q1384" s="582"/>
      <c r="R1384" s="582"/>
    </row>
    <row r="1385" customHeight="1" spans="16:18">
      <c r="P1385" s="582"/>
      <c r="Q1385" s="582"/>
      <c r="R1385" s="582"/>
    </row>
    <row r="1386" customHeight="1" spans="16:18">
      <c r="P1386" s="582"/>
      <c r="Q1386" s="582"/>
      <c r="R1386" s="582"/>
    </row>
    <row r="1387" customHeight="1" spans="16:18">
      <c r="P1387" s="582"/>
      <c r="Q1387" s="582"/>
      <c r="R1387" s="582"/>
    </row>
    <row r="1388" customHeight="1" spans="16:18">
      <c r="P1388" s="582"/>
      <c r="Q1388" s="582"/>
      <c r="R1388" s="582"/>
    </row>
    <row r="1389" customHeight="1" spans="16:18">
      <c r="P1389" s="582"/>
      <c r="Q1389" s="582"/>
      <c r="R1389" s="582"/>
    </row>
    <row r="1390" customHeight="1" spans="16:18">
      <c r="P1390" s="582"/>
      <c r="Q1390" s="582"/>
      <c r="R1390" s="582"/>
    </row>
    <row r="1391" customHeight="1" spans="16:18">
      <c r="P1391" s="582"/>
      <c r="Q1391" s="582"/>
      <c r="R1391" s="582"/>
    </row>
    <row r="1392" customHeight="1" spans="16:18">
      <c r="P1392" s="582"/>
      <c r="Q1392" s="582"/>
      <c r="R1392" s="582"/>
    </row>
    <row r="1393" customHeight="1" spans="16:18">
      <c r="P1393" s="582"/>
      <c r="Q1393" s="582"/>
      <c r="R1393" s="582"/>
    </row>
    <row r="1394" customHeight="1" spans="16:18">
      <c r="P1394" s="582"/>
      <c r="Q1394" s="582"/>
      <c r="R1394" s="582"/>
    </row>
    <row r="1395" customHeight="1" spans="16:18">
      <c r="P1395" s="582"/>
      <c r="Q1395" s="582"/>
      <c r="R1395" s="582"/>
    </row>
    <row r="1396" customHeight="1" spans="16:18">
      <c r="P1396" s="582"/>
      <c r="Q1396" s="582"/>
      <c r="R1396" s="582"/>
    </row>
    <row r="1397" customHeight="1" spans="16:18">
      <c r="P1397" s="582"/>
      <c r="Q1397" s="582"/>
      <c r="R1397" s="582"/>
    </row>
    <row r="1398" customHeight="1" spans="16:18">
      <c r="P1398" s="582"/>
      <c r="Q1398" s="582"/>
      <c r="R1398" s="582"/>
    </row>
    <row r="1399" customHeight="1" spans="16:18">
      <c r="P1399" s="582"/>
      <c r="Q1399" s="582"/>
      <c r="R1399" s="582"/>
    </row>
    <row r="1400" customHeight="1" spans="16:18">
      <c r="P1400" s="582"/>
      <c r="Q1400" s="582"/>
      <c r="R1400" s="582"/>
    </row>
    <row r="1401" customHeight="1" spans="16:18">
      <c r="P1401" s="582"/>
      <c r="Q1401" s="582"/>
      <c r="R1401" s="582"/>
    </row>
    <row r="1402" customHeight="1" spans="16:18">
      <c r="P1402" s="582"/>
      <c r="Q1402" s="582"/>
      <c r="R1402" s="582"/>
    </row>
    <row r="1403" customHeight="1" spans="16:18">
      <c r="P1403" s="582"/>
      <c r="Q1403" s="582"/>
      <c r="R1403" s="582"/>
    </row>
    <row r="1404" customHeight="1" spans="16:18">
      <c r="P1404" s="582"/>
      <c r="Q1404" s="582"/>
      <c r="R1404" s="582"/>
    </row>
    <row r="1405" customHeight="1" spans="16:18">
      <c r="P1405" s="582"/>
      <c r="Q1405" s="582"/>
      <c r="R1405" s="582"/>
    </row>
    <row r="1406" customHeight="1" spans="16:18">
      <c r="P1406" s="582"/>
      <c r="Q1406" s="582"/>
      <c r="R1406" s="582"/>
    </row>
    <row r="1407" customHeight="1" spans="16:18">
      <c r="P1407" s="582"/>
      <c r="Q1407" s="582"/>
      <c r="R1407" s="582"/>
    </row>
    <row r="1408" customHeight="1" spans="16:18">
      <c r="P1408" s="582"/>
      <c r="Q1408" s="582"/>
      <c r="R1408" s="582"/>
    </row>
    <row r="1409" customHeight="1" spans="16:18">
      <c r="P1409" s="582"/>
      <c r="Q1409" s="582"/>
      <c r="R1409" s="582"/>
    </row>
    <row r="1410" customHeight="1" spans="16:18">
      <c r="P1410" s="582"/>
      <c r="Q1410" s="582"/>
      <c r="R1410" s="582"/>
    </row>
    <row r="1411" customHeight="1" spans="16:18">
      <c r="P1411" s="582"/>
      <c r="Q1411" s="582"/>
      <c r="R1411" s="582"/>
    </row>
    <row r="1412" customHeight="1" spans="16:18">
      <c r="P1412" s="582"/>
      <c r="Q1412" s="582"/>
      <c r="R1412" s="582"/>
    </row>
    <row r="1413" customHeight="1" spans="16:18">
      <c r="P1413" s="582"/>
      <c r="Q1413" s="582"/>
      <c r="R1413" s="582"/>
    </row>
    <row r="1414" customHeight="1" spans="16:18">
      <c r="P1414" s="582"/>
      <c r="Q1414" s="582"/>
      <c r="R1414" s="582"/>
    </row>
    <row r="1415" customHeight="1" spans="16:18">
      <c r="P1415" s="582"/>
      <c r="Q1415" s="582"/>
      <c r="R1415" s="582"/>
    </row>
    <row r="1416" customHeight="1" spans="16:18">
      <c r="P1416" s="582"/>
      <c r="Q1416" s="582"/>
      <c r="R1416" s="582"/>
    </row>
    <row r="1417" customHeight="1" spans="16:18">
      <c r="P1417" s="582"/>
      <c r="Q1417" s="582"/>
      <c r="R1417" s="582"/>
    </row>
    <row r="1418" customHeight="1" spans="16:18">
      <c r="P1418" s="582"/>
      <c r="Q1418" s="582"/>
      <c r="R1418" s="582"/>
    </row>
    <row r="1419" customHeight="1" spans="16:18">
      <c r="P1419" s="582"/>
      <c r="Q1419" s="582"/>
      <c r="R1419" s="582"/>
    </row>
    <row r="1420" customHeight="1" spans="16:18">
      <c r="P1420" s="582"/>
      <c r="Q1420" s="582"/>
      <c r="R1420" s="582"/>
    </row>
    <row r="1421" customHeight="1" spans="16:18">
      <c r="P1421" s="582"/>
      <c r="Q1421" s="582"/>
      <c r="R1421" s="582"/>
    </row>
    <row r="1422" customHeight="1" spans="16:18">
      <c r="P1422" s="582"/>
      <c r="Q1422" s="582"/>
      <c r="R1422" s="582"/>
    </row>
    <row r="1423" customHeight="1" spans="16:18">
      <c r="P1423" s="582"/>
      <c r="Q1423" s="582"/>
      <c r="R1423" s="582"/>
    </row>
    <row r="1424" customHeight="1" spans="16:18">
      <c r="P1424" s="582"/>
      <c r="Q1424" s="582"/>
      <c r="R1424" s="582"/>
    </row>
    <row r="1425" customHeight="1" spans="16:18">
      <c r="P1425" s="582"/>
      <c r="Q1425" s="582"/>
      <c r="R1425" s="582"/>
    </row>
    <row r="1426" customHeight="1" spans="16:18">
      <c r="P1426" s="582"/>
      <c r="Q1426" s="582"/>
      <c r="R1426" s="582"/>
    </row>
    <row r="1427" customHeight="1" spans="16:18">
      <c r="P1427" s="582"/>
      <c r="Q1427" s="582"/>
      <c r="R1427" s="582"/>
    </row>
    <row r="1428" customHeight="1" spans="16:18">
      <c r="P1428" s="582"/>
      <c r="Q1428" s="582"/>
      <c r="R1428" s="582"/>
    </row>
    <row r="1429" customHeight="1" spans="16:18">
      <c r="P1429" s="582"/>
      <c r="Q1429" s="582"/>
      <c r="R1429" s="582"/>
    </row>
    <row r="1430" customHeight="1" spans="16:18">
      <c r="P1430" s="582"/>
      <c r="Q1430" s="582"/>
      <c r="R1430" s="582"/>
    </row>
    <row r="1431" customHeight="1" spans="16:18">
      <c r="P1431" s="582"/>
      <c r="Q1431" s="582"/>
      <c r="R1431" s="582"/>
    </row>
    <row r="1432" customHeight="1" spans="16:18">
      <c r="P1432" s="582"/>
      <c r="Q1432" s="582"/>
      <c r="R1432" s="582"/>
    </row>
    <row r="1433" customHeight="1" spans="16:18">
      <c r="P1433" s="582"/>
      <c r="Q1433" s="582"/>
      <c r="R1433" s="582"/>
    </row>
    <row r="1434" customHeight="1" spans="16:18">
      <c r="P1434" s="582"/>
      <c r="Q1434" s="582"/>
      <c r="R1434" s="582"/>
    </row>
    <row r="1435" customHeight="1" spans="16:18">
      <c r="P1435" s="582"/>
      <c r="Q1435" s="582"/>
      <c r="R1435" s="582"/>
    </row>
    <row r="1436" customHeight="1" spans="16:18">
      <c r="P1436" s="582"/>
      <c r="Q1436" s="582"/>
      <c r="R1436" s="582"/>
    </row>
    <row r="1437" customHeight="1" spans="16:18">
      <c r="P1437" s="582"/>
      <c r="Q1437" s="582"/>
      <c r="R1437" s="582"/>
    </row>
    <row r="1438" customHeight="1" spans="16:18">
      <c r="P1438" s="582"/>
      <c r="Q1438" s="582"/>
      <c r="R1438" s="582"/>
    </row>
    <row r="1439" customHeight="1" spans="16:18">
      <c r="P1439" s="582"/>
      <c r="Q1439" s="582"/>
      <c r="R1439" s="582"/>
    </row>
    <row r="1440" customHeight="1" spans="16:18">
      <c r="P1440" s="582"/>
      <c r="Q1440" s="582"/>
      <c r="R1440" s="582"/>
    </row>
    <row r="1441" customHeight="1" spans="16:18">
      <c r="P1441" s="582"/>
      <c r="Q1441" s="582"/>
      <c r="R1441" s="582"/>
    </row>
    <row r="1442" customHeight="1" spans="16:18">
      <c r="P1442" s="582"/>
      <c r="Q1442" s="582"/>
      <c r="R1442" s="582"/>
    </row>
    <row r="1443" customHeight="1" spans="16:18">
      <c r="P1443" s="582"/>
      <c r="Q1443" s="582"/>
      <c r="R1443" s="582"/>
    </row>
    <row r="1444" customHeight="1" spans="16:18">
      <c r="P1444" s="582"/>
      <c r="Q1444" s="582"/>
      <c r="R1444" s="582"/>
    </row>
    <row r="1445" customHeight="1" spans="16:18">
      <c r="P1445" s="582"/>
      <c r="Q1445" s="582"/>
      <c r="R1445" s="582"/>
    </row>
    <row r="1446" customHeight="1" spans="16:18">
      <c r="P1446" s="582"/>
      <c r="Q1446" s="582"/>
      <c r="R1446" s="582"/>
    </row>
    <row r="1447" customHeight="1" spans="16:18">
      <c r="P1447" s="582"/>
      <c r="Q1447" s="582"/>
      <c r="R1447" s="582"/>
    </row>
    <row r="1448" customHeight="1" spans="16:18">
      <c r="P1448" s="582"/>
      <c r="Q1448" s="582"/>
      <c r="R1448" s="582"/>
    </row>
    <row r="1449" customHeight="1" spans="16:18">
      <c r="P1449" s="582"/>
      <c r="Q1449" s="582"/>
      <c r="R1449" s="582"/>
    </row>
    <row r="1450" customHeight="1" spans="16:18">
      <c r="P1450" s="582"/>
      <c r="Q1450" s="582"/>
      <c r="R1450" s="582"/>
    </row>
    <row r="1451" customHeight="1" spans="16:18">
      <c r="P1451" s="582"/>
      <c r="Q1451" s="582"/>
      <c r="R1451" s="582"/>
    </row>
    <row r="1452" customHeight="1" spans="16:18">
      <c r="P1452" s="582"/>
      <c r="Q1452" s="582"/>
      <c r="R1452" s="582"/>
    </row>
    <row r="1453" customHeight="1" spans="16:18">
      <c r="P1453" s="582"/>
      <c r="Q1453" s="582"/>
      <c r="R1453" s="582"/>
    </row>
    <row r="1454" customHeight="1" spans="16:18">
      <c r="P1454" s="582"/>
      <c r="Q1454" s="582"/>
      <c r="R1454" s="582"/>
    </row>
    <row r="1455" customHeight="1" spans="16:18">
      <c r="P1455" s="582"/>
      <c r="Q1455" s="582"/>
      <c r="R1455" s="582"/>
    </row>
    <row r="1456" customHeight="1" spans="16:18">
      <c r="P1456" s="582"/>
      <c r="Q1456" s="582"/>
      <c r="R1456" s="582"/>
    </row>
    <row r="1457" customHeight="1" spans="16:18">
      <c r="P1457" s="582"/>
      <c r="Q1457" s="582"/>
      <c r="R1457" s="582"/>
    </row>
    <row r="1458" customHeight="1" spans="16:18">
      <c r="P1458" s="582"/>
      <c r="Q1458" s="582"/>
      <c r="R1458" s="582"/>
    </row>
    <row r="1459" customHeight="1" spans="16:18">
      <c r="P1459" s="582"/>
      <c r="Q1459" s="582"/>
      <c r="R1459" s="582"/>
    </row>
    <row r="1460" customHeight="1" spans="16:18">
      <c r="P1460" s="582"/>
      <c r="Q1460" s="582"/>
      <c r="R1460" s="582"/>
    </row>
    <row r="1461" customHeight="1" spans="16:18">
      <c r="P1461" s="582"/>
      <c r="Q1461" s="582"/>
      <c r="R1461" s="582"/>
    </row>
    <row r="1462" customHeight="1" spans="16:18">
      <c r="P1462" s="582"/>
      <c r="Q1462" s="582"/>
      <c r="R1462" s="582"/>
    </row>
    <row r="1463" customHeight="1" spans="16:18">
      <c r="P1463" s="582"/>
      <c r="Q1463" s="582"/>
      <c r="R1463" s="582"/>
    </row>
    <row r="1464" customHeight="1" spans="16:18">
      <c r="P1464" s="582"/>
      <c r="Q1464" s="582"/>
      <c r="R1464" s="582"/>
    </row>
    <row r="1465" customHeight="1" spans="16:18">
      <c r="P1465" s="582"/>
      <c r="Q1465" s="582"/>
      <c r="R1465" s="582"/>
    </row>
    <row r="1466" customHeight="1" spans="16:18">
      <c r="P1466" s="582"/>
      <c r="Q1466" s="582"/>
      <c r="R1466" s="582"/>
    </row>
    <row r="1467" customHeight="1" spans="16:18">
      <c r="P1467" s="582"/>
      <c r="Q1467" s="582"/>
      <c r="R1467" s="582"/>
    </row>
    <row r="1468" customHeight="1" spans="16:18">
      <c r="P1468" s="582"/>
      <c r="Q1468" s="582"/>
      <c r="R1468" s="582"/>
    </row>
    <row r="1469" customHeight="1" spans="16:18">
      <c r="P1469" s="582"/>
      <c r="Q1469" s="582"/>
      <c r="R1469" s="582"/>
    </row>
    <row r="1470" customHeight="1" spans="16:18">
      <c r="P1470" s="582"/>
      <c r="Q1470" s="582"/>
      <c r="R1470" s="582"/>
    </row>
    <row r="1471" customHeight="1" spans="16:18">
      <c r="P1471" s="582"/>
      <c r="Q1471" s="582"/>
      <c r="R1471" s="582"/>
    </row>
    <row r="1472" customHeight="1" spans="16:18">
      <c r="P1472" s="582"/>
      <c r="Q1472" s="582"/>
      <c r="R1472" s="582"/>
    </row>
    <row r="1473" customHeight="1" spans="16:18">
      <c r="P1473" s="582"/>
      <c r="Q1473" s="582"/>
      <c r="R1473" s="582"/>
    </row>
    <row r="1474" customHeight="1" spans="16:18">
      <c r="P1474" s="582"/>
      <c r="Q1474" s="582"/>
      <c r="R1474" s="582"/>
    </row>
    <row r="1475" customHeight="1" spans="16:18">
      <c r="P1475" s="582"/>
      <c r="Q1475" s="582"/>
      <c r="R1475" s="582"/>
    </row>
    <row r="1476" customHeight="1" spans="16:18">
      <c r="P1476" s="582"/>
      <c r="Q1476" s="582"/>
      <c r="R1476" s="582"/>
    </row>
    <row r="1477" customHeight="1" spans="16:18">
      <c r="P1477" s="582"/>
      <c r="Q1477" s="582"/>
      <c r="R1477" s="582"/>
    </row>
    <row r="1478" customHeight="1" spans="16:18">
      <c r="P1478" s="582"/>
      <c r="Q1478" s="582"/>
      <c r="R1478" s="582"/>
    </row>
    <row r="1479" customHeight="1" spans="16:18">
      <c r="P1479" s="582"/>
      <c r="Q1479" s="582"/>
      <c r="R1479" s="582"/>
    </row>
    <row r="1480" customHeight="1" spans="16:18">
      <c r="P1480" s="582"/>
      <c r="Q1480" s="582"/>
      <c r="R1480" s="582"/>
    </row>
    <row r="1481" customHeight="1" spans="16:18">
      <c r="P1481" s="582"/>
      <c r="Q1481" s="582"/>
      <c r="R1481" s="582"/>
    </row>
    <row r="1482" customHeight="1" spans="16:18">
      <c r="P1482" s="582"/>
      <c r="Q1482" s="582"/>
      <c r="R1482" s="582"/>
    </row>
    <row r="1483" customHeight="1" spans="16:18">
      <c r="P1483" s="582"/>
      <c r="Q1483" s="582"/>
      <c r="R1483" s="582"/>
    </row>
    <row r="1484" customHeight="1" spans="16:18">
      <c r="P1484" s="582"/>
      <c r="Q1484" s="582"/>
      <c r="R1484" s="582"/>
    </row>
    <row r="1485" customHeight="1" spans="16:18">
      <c r="P1485" s="582"/>
      <c r="Q1485" s="582"/>
      <c r="R1485" s="582"/>
    </row>
    <row r="1486" customHeight="1" spans="16:18">
      <c r="P1486" s="582"/>
      <c r="Q1486" s="582"/>
      <c r="R1486" s="582"/>
    </row>
    <row r="1487" customHeight="1" spans="16:18">
      <c r="P1487" s="582"/>
      <c r="Q1487" s="582"/>
      <c r="R1487" s="582"/>
    </row>
    <row r="1488" customHeight="1" spans="16:18">
      <c r="P1488" s="582"/>
      <c r="Q1488" s="582"/>
      <c r="R1488" s="582"/>
    </row>
    <row r="1489" customHeight="1" spans="16:18">
      <c r="P1489" s="582"/>
      <c r="Q1489" s="582"/>
      <c r="R1489" s="582"/>
    </row>
    <row r="1490" customHeight="1" spans="16:18">
      <c r="P1490" s="582"/>
      <c r="Q1490" s="582"/>
      <c r="R1490" s="582"/>
    </row>
    <row r="1491" customHeight="1" spans="16:18">
      <c r="P1491" s="582"/>
      <c r="Q1491" s="582"/>
      <c r="R1491" s="582"/>
    </row>
    <row r="1492" customHeight="1" spans="16:18">
      <c r="P1492" s="582"/>
      <c r="Q1492" s="582"/>
      <c r="R1492" s="582"/>
    </row>
    <row r="1493" customHeight="1" spans="16:18">
      <c r="P1493" s="582"/>
      <c r="Q1493" s="582"/>
      <c r="R1493" s="582"/>
    </row>
    <row r="1494" customHeight="1" spans="16:18">
      <c r="P1494" s="582"/>
      <c r="Q1494" s="582"/>
      <c r="R1494" s="582"/>
    </row>
    <row r="1495" customHeight="1" spans="16:18">
      <c r="P1495" s="582"/>
      <c r="Q1495" s="582"/>
      <c r="R1495" s="582"/>
    </row>
    <row r="1496" customHeight="1" spans="16:18">
      <c r="P1496" s="582"/>
      <c r="Q1496" s="582"/>
      <c r="R1496" s="582"/>
    </row>
    <row r="1497" customHeight="1" spans="16:18">
      <c r="P1497" s="582"/>
      <c r="Q1497" s="582"/>
      <c r="R1497" s="582"/>
    </row>
    <row r="1498" customHeight="1" spans="16:18">
      <c r="P1498" s="582"/>
      <c r="Q1498" s="582"/>
      <c r="R1498" s="582"/>
    </row>
    <row r="1499" customHeight="1" spans="16:18">
      <c r="P1499" s="582"/>
      <c r="Q1499" s="582"/>
      <c r="R1499" s="582"/>
    </row>
    <row r="1500" customHeight="1" spans="16:18">
      <c r="P1500" s="582"/>
      <c r="Q1500" s="582"/>
      <c r="R1500" s="582"/>
    </row>
    <row r="1501" customHeight="1" spans="16:18">
      <c r="P1501" s="582"/>
      <c r="Q1501" s="582"/>
      <c r="R1501" s="582"/>
    </row>
    <row r="1502" customHeight="1" spans="16:18">
      <c r="P1502" s="582"/>
      <c r="Q1502" s="582"/>
      <c r="R1502" s="582"/>
    </row>
    <row r="1503" customHeight="1" spans="16:18">
      <c r="P1503" s="582"/>
      <c r="Q1503" s="582"/>
      <c r="R1503" s="582"/>
    </row>
    <row r="1504" customHeight="1" spans="16:18">
      <c r="P1504" s="582"/>
      <c r="Q1504" s="582"/>
      <c r="R1504" s="582"/>
    </row>
    <row r="1505" customHeight="1" spans="16:18">
      <c r="P1505" s="582"/>
      <c r="Q1505" s="582"/>
      <c r="R1505" s="582"/>
    </row>
    <row r="1506" customHeight="1" spans="16:18">
      <c r="P1506" s="582"/>
      <c r="Q1506" s="582"/>
      <c r="R1506" s="582"/>
    </row>
    <row r="1507" customHeight="1" spans="16:18">
      <c r="P1507" s="582"/>
      <c r="Q1507" s="582"/>
      <c r="R1507" s="582"/>
    </row>
    <row r="1508" customHeight="1" spans="16:18">
      <c r="P1508" s="582"/>
      <c r="Q1508" s="582"/>
      <c r="R1508" s="582"/>
    </row>
    <row r="1509" customHeight="1" spans="16:18">
      <c r="P1509" s="582"/>
      <c r="Q1509" s="582"/>
      <c r="R1509" s="582"/>
    </row>
    <row r="1510" customHeight="1" spans="16:18">
      <c r="P1510" s="582"/>
      <c r="Q1510" s="582"/>
      <c r="R1510" s="582"/>
    </row>
    <row r="1511" customHeight="1" spans="16:18">
      <c r="P1511" s="582"/>
      <c r="Q1511" s="582"/>
      <c r="R1511" s="582"/>
    </row>
    <row r="1512" customHeight="1" spans="16:18">
      <c r="P1512" s="582"/>
      <c r="Q1512" s="582"/>
      <c r="R1512" s="582"/>
    </row>
    <row r="1513" customHeight="1" spans="16:18">
      <c r="P1513" s="582"/>
      <c r="Q1513" s="582"/>
      <c r="R1513" s="582"/>
    </row>
    <row r="1514" customHeight="1" spans="16:18">
      <c r="P1514" s="582"/>
      <c r="Q1514" s="582"/>
      <c r="R1514" s="582"/>
    </row>
    <row r="1515" customHeight="1" spans="16:18">
      <c r="P1515" s="582"/>
      <c r="Q1515" s="582"/>
      <c r="R1515" s="582"/>
    </row>
    <row r="1516" customHeight="1" spans="16:18">
      <c r="P1516" s="582"/>
      <c r="Q1516" s="582"/>
      <c r="R1516" s="582"/>
    </row>
    <row r="1517" customHeight="1" spans="16:18">
      <c r="P1517" s="582"/>
      <c r="Q1517" s="582"/>
      <c r="R1517" s="582"/>
    </row>
    <row r="1518" customHeight="1" spans="16:18">
      <c r="P1518" s="582"/>
      <c r="Q1518" s="582"/>
      <c r="R1518" s="582"/>
    </row>
    <row r="1519" customHeight="1" spans="16:18">
      <c r="P1519" s="582"/>
      <c r="Q1519" s="582"/>
      <c r="R1519" s="582"/>
    </row>
    <row r="1520" customHeight="1" spans="16:18">
      <c r="P1520" s="582"/>
      <c r="Q1520" s="582"/>
      <c r="R1520" s="582"/>
    </row>
    <row r="1521" customHeight="1" spans="16:18">
      <c r="P1521" s="582"/>
      <c r="Q1521" s="582"/>
      <c r="R1521" s="582"/>
    </row>
    <row r="1522" customHeight="1" spans="16:18">
      <c r="P1522" s="582"/>
      <c r="Q1522" s="582"/>
      <c r="R1522" s="582"/>
    </row>
    <row r="1523" customHeight="1" spans="16:18">
      <c r="P1523" s="582"/>
      <c r="Q1523" s="582"/>
      <c r="R1523" s="582"/>
    </row>
    <row r="1524" customHeight="1" spans="16:18">
      <c r="P1524" s="582"/>
      <c r="Q1524" s="582"/>
      <c r="R1524" s="582"/>
    </row>
    <row r="1525" customHeight="1" spans="16:18">
      <c r="P1525" s="582"/>
      <c r="Q1525" s="582"/>
      <c r="R1525" s="582"/>
    </row>
    <row r="1526" customHeight="1" spans="16:18">
      <c r="P1526" s="582"/>
      <c r="Q1526" s="582"/>
      <c r="R1526" s="582"/>
    </row>
    <row r="1527" customHeight="1" spans="16:18">
      <c r="P1527" s="582"/>
      <c r="Q1527" s="582"/>
      <c r="R1527" s="582"/>
    </row>
    <row r="1528" customHeight="1" spans="16:18">
      <c r="P1528" s="582"/>
      <c r="Q1528" s="582"/>
      <c r="R1528" s="582"/>
    </row>
    <row r="1529" customHeight="1" spans="16:18">
      <c r="P1529" s="582"/>
      <c r="Q1529" s="582"/>
      <c r="R1529" s="582"/>
    </row>
    <row r="1530" customHeight="1" spans="16:18">
      <c r="P1530" s="582"/>
      <c r="Q1530" s="582"/>
      <c r="R1530" s="582"/>
    </row>
    <row r="1531" customHeight="1" spans="16:18">
      <c r="P1531" s="582"/>
      <c r="Q1531" s="582"/>
      <c r="R1531" s="582"/>
    </row>
    <row r="1532" customHeight="1" spans="16:18">
      <c r="P1532" s="582"/>
      <c r="Q1532" s="582"/>
      <c r="R1532" s="582"/>
    </row>
    <row r="1533" customHeight="1" spans="16:18">
      <c r="P1533" s="582"/>
      <c r="Q1533" s="582"/>
      <c r="R1533" s="582"/>
    </row>
    <row r="1534" customHeight="1" spans="16:18">
      <c r="P1534" s="582"/>
      <c r="Q1534" s="582"/>
      <c r="R1534" s="582"/>
    </row>
    <row r="1535" customHeight="1" spans="16:18">
      <c r="P1535" s="582"/>
      <c r="Q1535" s="582"/>
      <c r="R1535" s="582"/>
    </row>
    <row r="1536" customHeight="1" spans="16:18">
      <c r="P1536" s="582"/>
      <c r="Q1536" s="582"/>
      <c r="R1536" s="582"/>
    </row>
    <row r="1537" customHeight="1" spans="16:18">
      <c r="P1537" s="582"/>
      <c r="Q1537" s="582"/>
      <c r="R1537" s="582"/>
    </row>
    <row r="1538" customHeight="1" spans="16:18">
      <c r="P1538" s="582"/>
      <c r="Q1538" s="582"/>
      <c r="R1538" s="582"/>
    </row>
    <row r="1539" customHeight="1" spans="16:18">
      <c r="P1539" s="582"/>
      <c r="Q1539" s="582"/>
      <c r="R1539" s="582"/>
    </row>
    <row r="1540" customHeight="1" spans="16:18">
      <c r="P1540" s="582"/>
      <c r="Q1540" s="582"/>
      <c r="R1540" s="582"/>
    </row>
    <row r="1541" customHeight="1" spans="16:18">
      <c r="P1541" s="582"/>
      <c r="Q1541" s="582"/>
      <c r="R1541" s="582"/>
    </row>
    <row r="1542" customHeight="1" spans="16:18">
      <c r="P1542" s="582"/>
      <c r="Q1542" s="582"/>
      <c r="R1542" s="582"/>
    </row>
    <row r="1543" customHeight="1" spans="16:18">
      <c r="P1543" s="582"/>
      <c r="Q1543" s="582"/>
      <c r="R1543" s="582"/>
    </row>
    <row r="1544" customHeight="1" spans="16:18">
      <c r="P1544" s="582"/>
      <c r="Q1544" s="582"/>
      <c r="R1544" s="582"/>
    </row>
    <row r="1545" customHeight="1" spans="16:18">
      <c r="P1545" s="582"/>
      <c r="Q1545" s="582"/>
      <c r="R1545" s="582"/>
    </row>
    <row r="1546" customHeight="1" spans="16:18">
      <c r="P1546" s="582"/>
      <c r="Q1546" s="582"/>
      <c r="R1546" s="582"/>
    </row>
    <row r="1547" customHeight="1" spans="16:18">
      <c r="P1547" s="582"/>
      <c r="Q1547" s="582"/>
      <c r="R1547" s="582"/>
    </row>
    <row r="1548" customHeight="1" spans="16:18">
      <c r="P1548" s="582"/>
      <c r="Q1548" s="582"/>
      <c r="R1548" s="582"/>
    </row>
    <row r="1549" customHeight="1" spans="16:18">
      <c r="P1549" s="582"/>
      <c r="Q1549" s="582"/>
      <c r="R1549" s="582"/>
    </row>
    <row r="1550" customHeight="1" spans="16:18">
      <c r="P1550" s="582"/>
      <c r="Q1550" s="582"/>
      <c r="R1550" s="582"/>
    </row>
    <row r="1551" customHeight="1" spans="16:18">
      <c r="P1551" s="582"/>
      <c r="Q1551" s="582"/>
      <c r="R1551" s="582"/>
    </row>
    <row r="1552" customHeight="1" spans="16:18">
      <c r="P1552" s="582"/>
      <c r="Q1552" s="582"/>
      <c r="R1552" s="582"/>
    </row>
    <row r="1553" customHeight="1" spans="16:18">
      <c r="P1553" s="582"/>
      <c r="Q1553" s="582"/>
      <c r="R1553" s="582"/>
    </row>
    <row r="1554" customHeight="1" spans="16:18">
      <c r="P1554" s="582"/>
      <c r="Q1554" s="582"/>
      <c r="R1554" s="582"/>
    </row>
    <row r="1555" customHeight="1" spans="16:18">
      <c r="P1555" s="582"/>
      <c r="Q1555" s="582"/>
      <c r="R1555" s="582"/>
    </row>
    <row r="1556" customHeight="1" spans="16:18">
      <c r="P1556" s="582"/>
      <c r="Q1556" s="582"/>
      <c r="R1556" s="582"/>
    </row>
    <row r="1557" customHeight="1" spans="16:18">
      <c r="P1557" s="582"/>
      <c r="Q1557" s="582"/>
      <c r="R1557" s="582"/>
    </row>
    <row r="1558" customHeight="1" spans="16:18">
      <c r="P1558" s="582"/>
      <c r="Q1558" s="582"/>
      <c r="R1558" s="582"/>
    </row>
    <row r="1559" customHeight="1" spans="16:18">
      <c r="P1559" s="582"/>
      <c r="Q1559" s="582"/>
      <c r="R1559" s="582"/>
    </row>
    <row r="1560" customHeight="1" spans="16:18">
      <c r="P1560" s="582"/>
      <c r="Q1560" s="582"/>
      <c r="R1560" s="582"/>
    </row>
    <row r="1561" customHeight="1" spans="16:18">
      <c r="P1561" s="582"/>
      <c r="Q1561" s="582"/>
      <c r="R1561" s="582"/>
    </row>
    <row r="1562" customHeight="1" spans="16:18">
      <c r="P1562" s="582"/>
      <c r="Q1562" s="582"/>
      <c r="R1562" s="582"/>
    </row>
    <row r="1563" customHeight="1" spans="16:18">
      <c r="P1563" s="582"/>
      <c r="Q1563" s="582"/>
      <c r="R1563" s="582"/>
    </row>
    <row r="1564" customHeight="1" spans="16:18">
      <c r="P1564" s="582"/>
      <c r="Q1564" s="582"/>
      <c r="R1564" s="582"/>
    </row>
    <row r="1565" customHeight="1" spans="16:18">
      <c r="P1565" s="582"/>
      <c r="Q1565" s="582"/>
      <c r="R1565" s="582"/>
    </row>
    <row r="1566" customHeight="1" spans="16:18">
      <c r="P1566" s="582"/>
      <c r="Q1566" s="582"/>
      <c r="R1566" s="582"/>
    </row>
    <row r="1567" customHeight="1" spans="16:18">
      <c r="P1567" s="582"/>
      <c r="Q1567" s="582"/>
      <c r="R1567" s="582"/>
    </row>
    <row r="1568" customHeight="1" spans="16:18">
      <c r="P1568" s="582"/>
      <c r="Q1568" s="582"/>
      <c r="R1568" s="582"/>
    </row>
    <row r="1569" customHeight="1" spans="16:18">
      <c r="P1569" s="582"/>
      <c r="Q1569" s="582"/>
      <c r="R1569" s="582"/>
    </row>
    <row r="1570" customHeight="1" spans="16:18">
      <c r="P1570" s="582"/>
      <c r="Q1570" s="582"/>
      <c r="R1570" s="582"/>
    </row>
    <row r="1571" customHeight="1" spans="16:18">
      <c r="P1571" s="582"/>
      <c r="Q1571" s="582"/>
      <c r="R1571" s="582"/>
    </row>
    <row r="1572" customHeight="1" spans="16:18">
      <c r="P1572" s="582"/>
      <c r="Q1572" s="582"/>
      <c r="R1572" s="582"/>
    </row>
    <row r="1573" customHeight="1" spans="16:18">
      <c r="P1573" s="582"/>
      <c r="Q1573" s="582"/>
      <c r="R1573" s="582"/>
    </row>
    <row r="1574" customHeight="1" spans="16:18">
      <c r="P1574" s="582"/>
      <c r="Q1574" s="582"/>
      <c r="R1574" s="582"/>
    </row>
    <row r="1575" customHeight="1" spans="16:18">
      <c r="P1575" s="582"/>
      <c r="Q1575" s="582"/>
      <c r="R1575" s="582"/>
    </row>
    <row r="1576" customHeight="1" spans="16:18">
      <c r="P1576" s="582"/>
      <c r="Q1576" s="582"/>
      <c r="R1576" s="582"/>
    </row>
    <row r="1577" customHeight="1" spans="16:18">
      <c r="P1577" s="582"/>
      <c r="Q1577" s="582"/>
      <c r="R1577" s="582"/>
    </row>
    <row r="1578" customHeight="1" spans="16:18">
      <c r="P1578" s="582"/>
      <c r="Q1578" s="582"/>
      <c r="R1578" s="582"/>
    </row>
    <row r="1579" customHeight="1" spans="16:18">
      <c r="P1579" s="582"/>
      <c r="Q1579" s="582"/>
      <c r="R1579" s="582"/>
    </row>
    <row r="1580" customHeight="1" spans="16:18">
      <c r="P1580" s="582"/>
      <c r="Q1580" s="582"/>
      <c r="R1580" s="582"/>
    </row>
    <row r="1581" customHeight="1" spans="16:18">
      <c r="P1581" s="582"/>
      <c r="Q1581" s="582"/>
      <c r="R1581" s="582"/>
    </row>
    <row r="1582" customHeight="1" spans="16:18">
      <c r="P1582" s="582"/>
      <c r="Q1582" s="582"/>
      <c r="R1582" s="582"/>
    </row>
    <row r="1583" customHeight="1" spans="16:18">
      <c r="P1583" s="582"/>
      <c r="Q1583" s="582"/>
      <c r="R1583" s="582"/>
    </row>
    <row r="1584" customHeight="1" spans="16:18">
      <c r="P1584" s="582"/>
      <c r="Q1584" s="582"/>
      <c r="R1584" s="582"/>
    </row>
    <row r="1585" customHeight="1" spans="16:18">
      <c r="P1585" s="582"/>
      <c r="Q1585" s="582"/>
      <c r="R1585" s="582"/>
    </row>
    <row r="1586" customHeight="1" spans="16:18">
      <c r="P1586" s="582"/>
      <c r="Q1586" s="582"/>
      <c r="R1586" s="582"/>
    </row>
    <row r="1587" customHeight="1" spans="16:18">
      <c r="P1587" s="582"/>
      <c r="Q1587" s="582"/>
      <c r="R1587" s="582"/>
    </row>
    <row r="1588" customHeight="1" spans="16:18">
      <c r="P1588" s="582"/>
      <c r="Q1588" s="582"/>
      <c r="R1588" s="582"/>
    </row>
    <row r="1589" customHeight="1" spans="16:18">
      <c r="P1589" s="582"/>
      <c r="Q1589" s="582"/>
      <c r="R1589" s="582"/>
    </row>
    <row r="1590" customHeight="1" spans="16:18">
      <c r="P1590" s="582"/>
      <c r="Q1590" s="582"/>
      <c r="R1590" s="582"/>
    </row>
    <row r="1591" customHeight="1" spans="16:18">
      <c r="P1591" s="582"/>
      <c r="Q1591" s="582"/>
      <c r="R1591" s="582"/>
    </row>
    <row r="1592" customHeight="1" spans="16:18">
      <c r="P1592" s="582"/>
      <c r="Q1592" s="582"/>
      <c r="R1592" s="582"/>
    </row>
    <row r="1593" customHeight="1" spans="16:18">
      <c r="P1593" s="582"/>
      <c r="Q1593" s="582"/>
      <c r="R1593" s="582"/>
    </row>
    <row r="1594" customHeight="1" spans="16:18">
      <c r="P1594" s="582"/>
      <c r="Q1594" s="582"/>
      <c r="R1594" s="582"/>
    </row>
    <row r="1595" customHeight="1" spans="16:18">
      <c r="P1595" s="582"/>
      <c r="Q1595" s="582"/>
      <c r="R1595" s="582"/>
    </row>
    <row r="1596" customHeight="1" spans="16:18">
      <c r="P1596" s="582"/>
      <c r="Q1596" s="582"/>
      <c r="R1596" s="582"/>
    </row>
    <row r="1597" customHeight="1" spans="16:18">
      <c r="P1597" s="582"/>
      <c r="Q1597" s="582"/>
      <c r="R1597" s="582"/>
    </row>
    <row r="1598" customHeight="1" spans="16:18">
      <c r="P1598" s="582"/>
      <c r="Q1598" s="582"/>
      <c r="R1598" s="582"/>
    </row>
    <row r="1599" customHeight="1" spans="16:18">
      <c r="P1599" s="582"/>
      <c r="Q1599" s="582"/>
      <c r="R1599" s="582"/>
    </row>
    <row r="1600" customHeight="1" spans="16:18">
      <c r="P1600" s="582"/>
      <c r="Q1600" s="582"/>
      <c r="R1600" s="582"/>
    </row>
    <row r="1601" customHeight="1" spans="16:18">
      <c r="P1601" s="582"/>
      <c r="Q1601" s="582"/>
      <c r="R1601" s="582"/>
    </row>
    <row r="1602" customHeight="1" spans="16:18">
      <c r="P1602" s="582"/>
      <c r="Q1602" s="582"/>
      <c r="R1602" s="582"/>
    </row>
    <row r="1603" customHeight="1" spans="16:18">
      <c r="P1603" s="582"/>
      <c r="Q1603" s="582"/>
      <c r="R1603" s="582"/>
    </row>
    <row r="1604" customHeight="1" spans="16:18">
      <c r="P1604" s="582"/>
      <c r="Q1604" s="582"/>
      <c r="R1604" s="582"/>
    </row>
    <row r="1605" customHeight="1" spans="16:18">
      <c r="P1605" s="582"/>
      <c r="Q1605" s="582"/>
      <c r="R1605" s="582"/>
    </row>
    <row r="1606" customHeight="1" spans="16:18">
      <c r="P1606" s="582"/>
      <c r="Q1606" s="582"/>
      <c r="R1606" s="582"/>
    </row>
    <row r="1607" customHeight="1" spans="16:18">
      <c r="P1607" s="582"/>
      <c r="Q1607" s="582"/>
      <c r="R1607" s="582"/>
    </row>
    <row r="1608" customHeight="1" spans="16:18">
      <c r="P1608" s="582"/>
      <c r="Q1608" s="582"/>
      <c r="R1608" s="582"/>
    </row>
    <row r="1609" customHeight="1" spans="16:18">
      <c r="P1609" s="582"/>
      <c r="Q1609" s="582"/>
      <c r="R1609" s="582"/>
    </row>
    <row r="1610" customHeight="1" spans="16:18">
      <c r="P1610" s="582"/>
      <c r="Q1610" s="582"/>
      <c r="R1610" s="582"/>
    </row>
    <row r="1611" customHeight="1" spans="16:18">
      <c r="P1611" s="582"/>
      <c r="Q1611" s="582"/>
      <c r="R1611" s="582"/>
    </row>
    <row r="1612" customHeight="1" spans="16:18">
      <c r="P1612" s="582"/>
      <c r="Q1612" s="582"/>
      <c r="R1612" s="582"/>
    </row>
    <row r="1613" customHeight="1" spans="16:18">
      <c r="P1613" s="582"/>
      <c r="Q1613" s="582"/>
      <c r="R1613" s="582"/>
    </row>
    <row r="1614" customHeight="1" spans="16:18">
      <c r="P1614" s="582"/>
      <c r="Q1614" s="582"/>
      <c r="R1614" s="582"/>
    </row>
    <row r="1615" customHeight="1" spans="16:18">
      <c r="P1615" s="582"/>
      <c r="Q1615" s="582"/>
      <c r="R1615" s="582"/>
    </row>
    <row r="1616" customHeight="1" spans="16:18">
      <c r="P1616" s="582"/>
      <c r="Q1616" s="582"/>
      <c r="R1616" s="582"/>
    </row>
    <row r="1617" customHeight="1" spans="16:18">
      <c r="P1617" s="582"/>
      <c r="Q1617" s="582"/>
      <c r="R1617" s="582"/>
    </row>
    <row r="1618" customHeight="1" spans="16:18">
      <c r="P1618" s="582"/>
      <c r="Q1618" s="582"/>
      <c r="R1618" s="582"/>
    </row>
    <row r="1619" customHeight="1" spans="16:18">
      <c r="P1619" s="582"/>
      <c r="Q1619" s="582"/>
      <c r="R1619" s="582"/>
    </row>
    <row r="1620" customHeight="1" spans="16:18">
      <c r="P1620" s="582"/>
      <c r="Q1620" s="582"/>
      <c r="R1620" s="582"/>
    </row>
    <row r="1621" customHeight="1" spans="16:18">
      <c r="P1621" s="582"/>
      <c r="Q1621" s="582"/>
      <c r="R1621" s="582"/>
    </row>
    <row r="1622" customHeight="1" spans="16:18">
      <c r="P1622" s="582"/>
      <c r="Q1622" s="582"/>
      <c r="R1622" s="582"/>
    </row>
    <row r="1623" customHeight="1" spans="16:18">
      <c r="P1623" s="582"/>
      <c r="Q1623" s="582"/>
      <c r="R1623" s="582"/>
    </row>
    <row r="1624" customHeight="1" spans="16:18">
      <c r="P1624" s="582"/>
      <c r="Q1624" s="582"/>
      <c r="R1624" s="582"/>
    </row>
    <row r="1625" customHeight="1" spans="16:18">
      <c r="P1625" s="582"/>
      <c r="Q1625" s="582"/>
      <c r="R1625" s="582"/>
    </row>
    <row r="1626" customHeight="1" spans="16:18">
      <c r="P1626" s="582"/>
      <c r="Q1626" s="582"/>
      <c r="R1626" s="582"/>
    </row>
    <row r="1627" customHeight="1" spans="16:18">
      <c r="P1627" s="582"/>
      <c r="Q1627" s="582"/>
      <c r="R1627" s="582"/>
    </row>
    <row r="1628" customHeight="1" spans="16:18">
      <c r="P1628" s="582"/>
      <c r="Q1628" s="582"/>
      <c r="R1628" s="582"/>
    </row>
    <row r="1629" customHeight="1" spans="16:18">
      <c r="P1629" s="582"/>
      <c r="Q1629" s="582"/>
      <c r="R1629" s="582"/>
    </row>
    <row r="1630" customHeight="1" spans="16:18">
      <c r="P1630" s="582"/>
      <c r="Q1630" s="582"/>
      <c r="R1630" s="582"/>
    </row>
    <row r="1631" customHeight="1" spans="16:18">
      <c r="P1631" s="582"/>
      <c r="Q1631" s="582"/>
      <c r="R1631" s="582"/>
    </row>
    <row r="1632" customHeight="1" spans="16:18">
      <c r="P1632" s="582"/>
      <c r="Q1632" s="582"/>
      <c r="R1632" s="582"/>
    </row>
    <row r="1633" customHeight="1" spans="16:18">
      <c r="P1633" s="582"/>
      <c r="Q1633" s="582"/>
      <c r="R1633" s="582"/>
    </row>
    <row r="1634" customHeight="1" spans="16:18">
      <c r="P1634" s="582"/>
      <c r="Q1634" s="582"/>
      <c r="R1634" s="582"/>
    </row>
    <row r="1635" customHeight="1" spans="16:18">
      <c r="P1635" s="582"/>
      <c r="Q1635" s="582"/>
      <c r="R1635" s="582"/>
    </row>
    <row r="1636" customHeight="1" spans="16:18">
      <c r="P1636" s="582"/>
      <c r="Q1636" s="582"/>
      <c r="R1636" s="582"/>
    </row>
    <row r="1637" customHeight="1" spans="16:18">
      <c r="P1637" s="582"/>
      <c r="Q1637" s="582"/>
      <c r="R1637" s="582"/>
    </row>
    <row r="1638" customHeight="1" spans="16:18">
      <c r="P1638" s="582"/>
      <c r="Q1638" s="582"/>
      <c r="R1638" s="582"/>
    </row>
    <row r="1639" customHeight="1" spans="16:18">
      <c r="P1639" s="582"/>
      <c r="Q1639" s="582"/>
      <c r="R1639" s="582"/>
    </row>
    <row r="1640" customHeight="1" spans="16:18">
      <c r="P1640" s="582"/>
      <c r="Q1640" s="582"/>
      <c r="R1640" s="582"/>
    </row>
    <row r="1641" customHeight="1" spans="16:18">
      <c r="P1641" s="582"/>
      <c r="Q1641" s="582"/>
      <c r="R1641" s="582"/>
    </row>
    <row r="1642" customHeight="1" spans="16:18">
      <c r="P1642" s="582"/>
      <c r="Q1642" s="582"/>
      <c r="R1642" s="582"/>
    </row>
    <row r="1643" customHeight="1" spans="16:18">
      <c r="P1643" s="582"/>
      <c r="Q1643" s="582"/>
      <c r="R1643" s="582"/>
    </row>
    <row r="1644" customHeight="1" spans="16:18">
      <c r="P1644" s="582"/>
      <c r="Q1644" s="582"/>
      <c r="R1644" s="582"/>
    </row>
    <row r="1645" customHeight="1" spans="16:18">
      <c r="P1645" s="582"/>
      <c r="Q1645" s="582"/>
      <c r="R1645" s="582"/>
    </row>
    <row r="1646" customHeight="1" spans="16:18">
      <c r="P1646" s="582"/>
      <c r="Q1646" s="582"/>
      <c r="R1646" s="582"/>
    </row>
    <row r="1647" customHeight="1" spans="16:18">
      <c r="P1647" s="582"/>
      <c r="Q1647" s="582"/>
      <c r="R1647" s="582"/>
    </row>
    <row r="1648" customHeight="1" spans="16:18">
      <c r="P1648" s="582"/>
      <c r="Q1648" s="582"/>
      <c r="R1648" s="582"/>
    </row>
    <row r="1649" customHeight="1" spans="16:18">
      <c r="P1649" s="582"/>
      <c r="Q1649" s="582"/>
      <c r="R1649" s="582"/>
    </row>
    <row r="1650" customHeight="1" spans="16:18">
      <c r="P1650" s="582"/>
      <c r="Q1650" s="582"/>
      <c r="R1650" s="582"/>
    </row>
    <row r="1651" customHeight="1" spans="16:18">
      <c r="P1651" s="582"/>
      <c r="Q1651" s="582"/>
      <c r="R1651" s="582"/>
    </row>
    <row r="1652" customHeight="1" spans="16:18">
      <c r="P1652" s="582"/>
      <c r="Q1652" s="582"/>
      <c r="R1652" s="582"/>
    </row>
    <row r="1653" customHeight="1" spans="16:18">
      <c r="P1653" s="582"/>
      <c r="Q1653" s="582"/>
      <c r="R1653" s="582"/>
    </row>
    <row r="1654" customHeight="1" spans="16:18">
      <c r="P1654" s="582"/>
      <c r="Q1654" s="582"/>
      <c r="R1654" s="582"/>
    </row>
    <row r="1655" customHeight="1" spans="16:18">
      <c r="P1655" s="582"/>
      <c r="Q1655" s="582"/>
      <c r="R1655" s="582"/>
    </row>
    <row r="1656" customHeight="1" spans="16:18">
      <c r="P1656" s="582"/>
      <c r="Q1656" s="582"/>
      <c r="R1656" s="582"/>
    </row>
    <row r="1657" customHeight="1" spans="16:18">
      <c r="P1657" s="582"/>
      <c r="Q1657" s="582"/>
      <c r="R1657" s="582"/>
    </row>
    <row r="1658" customHeight="1" spans="16:18">
      <c r="P1658" s="582"/>
      <c r="Q1658" s="582"/>
      <c r="R1658" s="582"/>
    </row>
    <row r="1659" customHeight="1" spans="16:18">
      <c r="P1659" s="582"/>
      <c r="Q1659" s="582"/>
      <c r="R1659" s="582"/>
    </row>
    <row r="1660" customHeight="1" spans="16:18">
      <c r="P1660" s="582"/>
      <c r="Q1660" s="582"/>
      <c r="R1660" s="582"/>
    </row>
    <row r="1661" customHeight="1" spans="16:18">
      <c r="P1661" s="582"/>
      <c r="Q1661" s="582"/>
      <c r="R1661" s="582"/>
    </row>
    <row r="1662" customHeight="1" spans="16:18">
      <c r="P1662" s="582"/>
      <c r="Q1662" s="582"/>
      <c r="R1662" s="582"/>
    </row>
    <row r="1663" customHeight="1" spans="16:18">
      <c r="P1663" s="582"/>
      <c r="Q1663" s="582"/>
      <c r="R1663" s="582"/>
    </row>
    <row r="1664" customHeight="1" spans="16:18">
      <c r="P1664" s="582"/>
      <c r="Q1664" s="582"/>
      <c r="R1664" s="582"/>
    </row>
    <row r="1665" customHeight="1" spans="16:18">
      <c r="P1665" s="582"/>
      <c r="Q1665" s="582"/>
      <c r="R1665" s="582"/>
    </row>
    <row r="1666" customHeight="1" spans="16:18">
      <c r="P1666" s="582"/>
      <c r="Q1666" s="582"/>
      <c r="R1666" s="582"/>
    </row>
    <row r="1667" customHeight="1" spans="16:18">
      <c r="P1667" s="582"/>
      <c r="Q1667" s="582"/>
      <c r="R1667" s="582"/>
    </row>
    <row r="1668" customHeight="1" spans="16:18">
      <c r="P1668" s="582"/>
      <c r="Q1668" s="582"/>
      <c r="R1668" s="582"/>
    </row>
    <row r="1669" customHeight="1" spans="16:18">
      <c r="P1669" s="582"/>
      <c r="Q1669" s="582"/>
      <c r="R1669" s="582"/>
    </row>
    <row r="1670" customHeight="1" spans="16:18">
      <c r="P1670" s="582"/>
      <c r="Q1670" s="582"/>
      <c r="R1670" s="582"/>
    </row>
    <row r="1671" customHeight="1" spans="16:18">
      <c r="P1671" s="582"/>
      <c r="Q1671" s="582"/>
      <c r="R1671" s="582"/>
    </row>
    <row r="1672" customHeight="1" spans="16:18">
      <c r="P1672" s="582"/>
      <c r="Q1672" s="582"/>
      <c r="R1672" s="582"/>
    </row>
    <row r="1673" customHeight="1" spans="16:18">
      <c r="P1673" s="582"/>
      <c r="Q1673" s="582"/>
      <c r="R1673" s="582"/>
    </row>
    <row r="1674" customHeight="1" spans="16:18">
      <c r="P1674" s="582"/>
      <c r="Q1674" s="582"/>
      <c r="R1674" s="582"/>
    </row>
    <row r="1675" customHeight="1" spans="16:18">
      <c r="P1675" s="582"/>
      <c r="Q1675" s="582"/>
      <c r="R1675" s="582"/>
    </row>
    <row r="1676" customHeight="1" spans="16:18">
      <c r="P1676" s="582"/>
      <c r="Q1676" s="582"/>
      <c r="R1676" s="582"/>
    </row>
    <row r="1677" customHeight="1" spans="16:18">
      <c r="P1677" s="582"/>
      <c r="Q1677" s="582"/>
      <c r="R1677" s="582"/>
    </row>
    <row r="1678" customHeight="1" spans="16:18">
      <c r="P1678" s="582"/>
      <c r="Q1678" s="582"/>
      <c r="R1678" s="582"/>
    </row>
    <row r="1679" customHeight="1" spans="16:18">
      <c r="P1679" s="582"/>
      <c r="Q1679" s="582"/>
      <c r="R1679" s="582"/>
    </row>
    <row r="1680" customHeight="1" spans="16:18">
      <c r="P1680" s="582"/>
      <c r="Q1680" s="582"/>
      <c r="R1680" s="582"/>
    </row>
    <row r="1681" customHeight="1" spans="16:18">
      <c r="P1681" s="582"/>
      <c r="Q1681" s="582"/>
      <c r="R1681" s="582"/>
    </row>
    <row r="1682" customHeight="1" spans="16:18">
      <c r="P1682" s="582"/>
      <c r="Q1682" s="582"/>
      <c r="R1682" s="582"/>
    </row>
    <row r="1683" customHeight="1" spans="16:18">
      <c r="P1683" s="582"/>
      <c r="Q1683" s="582"/>
      <c r="R1683" s="582"/>
    </row>
    <row r="1684" customHeight="1" spans="16:18">
      <c r="P1684" s="582"/>
      <c r="Q1684" s="582"/>
      <c r="R1684" s="582"/>
    </row>
    <row r="1685" customHeight="1" spans="16:18">
      <c r="P1685" s="582"/>
      <c r="Q1685" s="582"/>
      <c r="R1685" s="582"/>
    </row>
    <row r="1686" customHeight="1" spans="16:18">
      <c r="P1686" s="582"/>
      <c r="Q1686" s="582"/>
      <c r="R1686" s="582"/>
    </row>
    <row r="1687" customHeight="1" spans="16:18">
      <c r="P1687" s="582"/>
      <c r="Q1687" s="582"/>
      <c r="R1687" s="582"/>
    </row>
    <row r="1688" customHeight="1" spans="16:18">
      <c r="P1688" s="582"/>
      <c r="Q1688" s="582"/>
      <c r="R1688" s="582"/>
    </row>
    <row r="1689" customHeight="1" spans="16:18">
      <c r="P1689" s="582"/>
      <c r="Q1689" s="582"/>
      <c r="R1689" s="582"/>
    </row>
    <row r="1690" customHeight="1" spans="16:18">
      <c r="P1690" s="582"/>
      <c r="Q1690" s="582"/>
      <c r="R1690" s="582"/>
    </row>
    <row r="1691" customHeight="1" spans="16:18">
      <c r="P1691" s="582"/>
      <c r="Q1691" s="582"/>
      <c r="R1691" s="582"/>
    </row>
    <row r="1692" customHeight="1" spans="16:18">
      <c r="P1692" s="582"/>
      <c r="Q1692" s="582"/>
      <c r="R1692" s="582"/>
    </row>
    <row r="1693" customHeight="1" spans="16:18">
      <c r="P1693" s="582"/>
      <c r="Q1693" s="582"/>
      <c r="R1693" s="582"/>
    </row>
    <row r="1694" customHeight="1" spans="16:18">
      <c r="P1694" s="582"/>
      <c r="Q1694" s="582"/>
      <c r="R1694" s="582"/>
    </row>
    <row r="1695" customHeight="1" spans="16:18">
      <c r="P1695" s="582"/>
      <c r="Q1695" s="582"/>
      <c r="R1695" s="582"/>
    </row>
    <row r="1696" customHeight="1" spans="16:18">
      <c r="P1696" s="582"/>
      <c r="Q1696" s="582"/>
      <c r="R1696" s="582"/>
    </row>
    <row r="1697" customHeight="1" spans="16:18">
      <c r="P1697" s="582"/>
      <c r="Q1697" s="582"/>
      <c r="R1697" s="582"/>
    </row>
    <row r="1698" customHeight="1" spans="16:18">
      <c r="P1698" s="582"/>
      <c r="Q1698" s="582"/>
      <c r="R1698" s="582"/>
    </row>
    <row r="1699" customHeight="1" spans="16:18">
      <c r="P1699" s="582"/>
      <c r="Q1699" s="582"/>
      <c r="R1699" s="582"/>
    </row>
    <row r="1700" customHeight="1" spans="16:18">
      <c r="P1700" s="582"/>
      <c r="Q1700" s="582"/>
      <c r="R1700" s="582"/>
    </row>
    <row r="1701" customHeight="1" spans="16:18">
      <c r="P1701" s="582"/>
      <c r="Q1701" s="582"/>
      <c r="R1701" s="582"/>
    </row>
    <row r="1702" customHeight="1" spans="16:18">
      <c r="P1702" s="582"/>
      <c r="Q1702" s="582"/>
      <c r="R1702" s="582"/>
    </row>
    <row r="1703" customHeight="1" spans="16:18">
      <c r="P1703" s="582"/>
      <c r="Q1703" s="582"/>
      <c r="R1703" s="582"/>
    </row>
    <row r="1704" customHeight="1" spans="16:18">
      <c r="P1704" s="582"/>
      <c r="Q1704" s="582"/>
      <c r="R1704" s="582"/>
    </row>
    <row r="1705" customHeight="1" spans="16:18">
      <c r="P1705" s="582"/>
      <c r="Q1705" s="582"/>
      <c r="R1705" s="582"/>
    </row>
    <row r="1706" customHeight="1" spans="16:18">
      <c r="P1706" s="582"/>
      <c r="Q1706" s="582"/>
      <c r="R1706" s="582"/>
    </row>
    <row r="1707" customHeight="1" spans="16:18">
      <c r="P1707" s="582"/>
      <c r="Q1707" s="582"/>
      <c r="R1707" s="582"/>
    </row>
    <row r="1708" customHeight="1" spans="16:18">
      <c r="P1708" s="582"/>
      <c r="Q1708" s="582"/>
      <c r="R1708" s="582"/>
    </row>
    <row r="1709" customHeight="1" spans="16:18">
      <c r="P1709" s="582"/>
      <c r="Q1709" s="582"/>
      <c r="R1709" s="582"/>
    </row>
    <row r="1710" customHeight="1" spans="16:18">
      <c r="P1710" s="582"/>
      <c r="Q1710" s="582"/>
      <c r="R1710" s="582"/>
    </row>
    <row r="1711" customHeight="1" spans="16:18">
      <c r="P1711" s="582"/>
      <c r="Q1711" s="582"/>
      <c r="R1711" s="582"/>
    </row>
    <row r="1712" customHeight="1" spans="16:18">
      <c r="P1712" s="582"/>
      <c r="Q1712" s="582"/>
      <c r="R1712" s="582"/>
    </row>
    <row r="1713" customHeight="1" spans="16:18">
      <c r="P1713" s="582"/>
      <c r="Q1713" s="582"/>
      <c r="R1713" s="582"/>
    </row>
    <row r="1714" customHeight="1" spans="16:18">
      <c r="P1714" s="582"/>
      <c r="Q1714" s="582"/>
      <c r="R1714" s="582"/>
    </row>
    <row r="1715" customHeight="1" spans="16:18">
      <c r="P1715" s="582"/>
      <c r="Q1715" s="582"/>
      <c r="R1715" s="582"/>
    </row>
    <row r="1716" customHeight="1" spans="16:18">
      <c r="P1716" s="582"/>
      <c r="Q1716" s="582"/>
      <c r="R1716" s="582"/>
    </row>
    <row r="1717" customHeight="1" spans="16:18">
      <c r="P1717" s="582"/>
      <c r="Q1717" s="582"/>
      <c r="R1717" s="582"/>
    </row>
    <row r="1718" customHeight="1" spans="16:18">
      <c r="P1718" s="582"/>
      <c r="Q1718" s="582"/>
      <c r="R1718" s="582"/>
    </row>
    <row r="1719" customHeight="1" spans="16:18">
      <c r="P1719" s="582"/>
      <c r="Q1719" s="582"/>
      <c r="R1719" s="582"/>
    </row>
    <row r="1720" customHeight="1" spans="16:18">
      <c r="P1720" s="582"/>
      <c r="Q1720" s="582"/>
      <c r="R1720" s="582"/>
    </row>
    <row r="1721" customHeight="1" spans="16:18">
      <c r="P1721" s="582"/>
      <c r="Q1721" s="582"/>
      <c r="R1721" s="582"/>
    </row>
    <row r="1722" customHeight="1" spans="16:18">
      <c r="P1722" s="582"/>
      <c r="Q1722" s="582"/>
      <c r="R1722" s="582"/>
    </row>
    <row r="1723" customHeight="1" spans="16:18">
      <c r="P1723" s="582"/>
      <c r="Q1723" s="582"/>
      <c r="R1723" s="582"/>
    </row>
    <row r="1724" customHeight="1" spans="16:18">
      <c r="P1724" s="582"/>
      <c r="Q1724" s="582"/>
      <c r="R1724" s="582"/>
    </row>
    <row r="1725" customHeight="1" spans="16:18">
      <c r="P1725" s="582"/>
      <c r="Q1725" s="582"/>
      <c r="R1725" s="582"/>
    </row>
    <row r="1726" customHeight="1" spans="16:18">
      <c r="P1726" s="582"/>
      <c r="Q1726" s="582"/>
      <c r="R1726" s="582"/>
    </row>
    <row r="1727" customHeight="1" spans="16:18">
      <c r="P1727" s="582"/>
      <c r="Q1727" s="582"/>
      <c r="R1727" s="582"/>
    </row>
    <row r="1728" customHeight="1" spans="16:18">
      <c r="P1728" s="582"/>
      <c r="Q1728" s="582"/>
      <c r="R1728" s="582"/>
    </row>
    <row r="1729" customHeight="1" spans="16:18">
      <c r="P1729" s="582"/>
      <c r="Q1729" s="582"/>
      <c r="R1729" s="582"/>
    </row>
    <row r="1730" customHeight="1" spans="16:18">
      <c r="P1730" s="582"/>
      <c r="Q1730" s="582"/>
      <c r="R1730" s="582"/>
    </row>
    <row r="1731" customHeight="1" spans="16:18">
      <c r="P1731" s="582"/>
      <c r="Q1731" s="582"/>
      <c r="R1731" s="582"/>
    </row>
    <row r="1732" customHeight="1" spans="16:18">
      <c r="P1732" s="582"/>
      <c r="Q1732" s="582"/>
      <c r="R1732" s="582"/>
    </row>
    <row r="1733" customHeight="1" spans="16:18">
      <c r="P1733" s="582"/>
      <c r="Q1733" s="582"/>
      <c r="R1733" s="582"/>
    </row>
    <row r="1734" customHeight="1" spans="16:18">
      <c r="P1734" s="582"/>
      <c r="Q1734" s="582"/>
      <c r="R1734" s="582"/>
    </row>
    <row r="1735" customHeight="1" spans="16:18">
      <c r="P1735" s="582"/>
      <c r="Q1735" s="582"/>
      <c r="R1735" s="582"/>
    </row>
    <row r="1736" customHeight="1" spans="16:18">
      <c r="P1736" s="582"/>
      <c r="Q1736" s="582"/>
      <c r="R1736" s="582"/>
    </row>
    <row r="1737" customHeight="1" spans="16:18">
      <c r="P1737" s="582"/>
      <c r="Q1737" s="582"/>
      <c r="R1737" s="582"/>
    </row>
    <row r="1738" customHeight="1" spans="16:18">
      <c r="P1738" s="582"/>
      <c r="Q1738" s="582"/>
      <c r="R1738" s="582"/>
    </row>
    <row r="1739" customHeight="1" spans="16:18">
      <c r="P1739" s="582"/>
      <c r="Q1739" s="582"/>
      <c r="R1739" s="582"/>
    </row>
    <row r="1740" customHeight="1" spans="16:18">
      <c r="P1740" s="582"/>
      <c r="Q1740" s="582"/>
      <c r="R1740" s="582"/>
    </row>
    <row r="1741" customHeight="1" spans="16:18">
      <c r="P1741" s="582"/>
      <c r="Q1741" s="582"/>
      <c r="R1741" s="582"/>
    </row>
    <row r="1742" customHeight="1" spans="16:18">
      <c r="P1742" s="582"/>
      <c r="Q1742" s="582"/>
      <c r="R1742" s="582"/>
    </row>
    <row r="1743" customHeight="1" spans="16:18">
      <c r="P1743" s="582"/>
      <c r="Q1743" s="582"/>
      <c r="R1743" s="582"/>
    </row>
    <row r="1744" customHeight="1" spans="16:18">
      <c r="P1744" s="582"/>
      <c r="Q1744" s="582"/>
      <c r="R1744" s="582"/>
    </row>
    <row r="1745" customHeight="1" spans="16:18">
      <c r="P1745" s="582"/>
      <c r="Q1745" s="582"/>
      <c r="R1745" s="582"/>
    </row>
    <row r="1746" customHeight="1" spans="16:18">
      <c r="P1746" s="582"/>
      <c r="Q1746" s="582"/>
      <c r="R1746" s="582"/>
    </row>
    <row r="1747" customHeight="1" spans="16:18">
      <c r="P1747" s="582"/>
      <c r="Q1747" s="582"/>
      <c r="R1747" s="582"/>
    </row>
    <row r="1748" customHeight="1" spans="16:18">
      <c r="P1748" s="582"/>
      <c r="Q1748" s="582"/>
      <c r="R1748" s="582"/>
    </row>
    <row r="1749" customHeight="1" spans="16:18">
      <c r="P1749" s="582"/>
      <c r="Q1749" s="582"/>
      <c r="R1749" s="582"/>
    </row>
    <row r="1750" customHeight="1" spans="16:18">
      <c r="P1750" s="582"/>
      <c r="Q1750" s="582"/>
      <c r="R1750" s="582"/>
    </row>
    <row r="1751" customHeight="1" spans="16:18">
      <c r="P1751" s="582"/>
      <c r="Q1751" s="582"/>
      <c r="R1751" s="582"/>
    </row>
    <row r="1752" customHeight="1" spans="16:18">
      <c r="P1752" s="582"/>
      <c r="Q1752" s="582"/>
      <c r="R1752" s="582"/>
    </row>
    <row r="1753" customHeight="1" spans="16:18">
      <c r="P1753" s="582"/>
      <c r="Q1753" s="582"/>
      <c r="R1753" s="582"/>
    </row>
    <row r="1754" customHeight="1" spans="16:18">
      <c r="P1754" s="582"/>
      <c r="Q1754" s="582"/>
      <c r="R1754" s="582"/>
    </row>
    <row r="1755" customHeight="1" spans="16:18">
      <c r="P1755" s="582"/>
      <c r="Q1755" s="582"/>
      <c r="R1755" s="582"/>
    </row>
    <row r="1756" customHeight="1" spans="16:18">
      <c r="P1756" s="582"/>
      <c r="Q1756" s="582"/>
      <c r="R1756" s="582"/>
    </row>
    <row r="1757" customHeight="1" spans="16:18">
      <c r="P1757" s="582"/>
      <c r="Q1757" s="582"/>
      <c r="R1757" s="582"/>
    </row>
    <row r="1758" customHeight="1" spans="16:18">
      <c r="P1758" s="582"/>
      <c r="Q1758" s="582"/>
      <c r="R1758" s="582"/>
    </row>
    <row r="1759" customHeight="1" spans="16:18">
      <c r="P1759" s="582"/>
      <c r="Q1759" s="582"/>
      <c r="R1759" s="582"/>
    </row>
    <row r="1760" customHeight="1" spans="16:18">
      <c r="P1760" s="582"/>
      <c r="Q1760" s="582"/>
      <c r="R1760" s="582"/>
    </row>
    <row r="1761" customHeight="1" spans="16:18">
      <c r="P1761" s="582"/>
      <c r="Q1761" s="582"/>
      <c r="R1761" s="582"/>
    </row>
    <row r="1762" customHeight="1" spans="16:18">
      <c r="P1762" s="582"/>
      <c r="Q1762" s="582"/>
      <c r="R1762" s="582"/>
    </row>
    <row r="1763" customHeight="1" spans="16:18">
      <c r="P1763" s="582"/>
      <c r="Q1763" s="582"/>
      <c r="R1763" s="582"/>
    </row>
    <row r="1764" customHeight="1" spans="16:18">
      <c r="P1764" s="582"/>
      <c r="Q1764" s="582"/>
      <c r="R1764" s="582"/>
    </row>
    <row r="1765" customHeight="1" spans="16:18">
      <c r="P1765" s="582"/>
      <c r="Q1765" s="582"/>
      <c r="R1765" s="582"/>
    </row>
    <row r="1766" customHeight="1" spans="16:18">
      <c r="P1766" s="582"/>
      <c r="Q1766" s="582"/>
      <c r="R1766" s="582"/>
    </row>
    <row r="1767" customHeight="1" spans="16:18">
      <c r="P1767" s="582"/>
      <c r="Q1767" s="582"/>
      <c r="R1767" s="582"/>
    </row>
    <row r="1768" customHeight="1" spans="16:18">
      <c r="P1768" s="582"/>
      <c r="Q1768" s="582"/>
      <c r="R1768" s="582"/>
    </row>
    <row r="1769" customHeight="1" spans="16:18">
      <c r="P1769" s="582"/>
      <c r="Q1769" s="582"/>
      <c r="R1769" s="582"/>
    </row>
    <row r="1770" customHeight="1" spans="16:18">
      <c r="P1770" s="582"/>
      <c r="Q1770" s="582"/>
      <c r="R1770" s="582"/>
    </row>
    <row r="1771" customHeight="1" spans="16:18">
      <c r="P1771" s="582"/>
      <c r="Q1771" s="582"/>
      <c r="R1771" s="582"/>
    </row>
    <row r="1772" customHeight="1" spans="16:18">
      <c r="P1772" s="582"/>
      <c r="Q1772" s="582"/>
      <c r="R1772" s="582"/>
    </row>
    <row r="1773" customHeight="1" spans="16:18">
      <c r="P1773" s="582"/>
      <c r="Q1773" s="582"/>
      <c r="R1773" s="582"/>
    </row>
    <row r="1774" customHeight="1" spans="16:18">
      <c r="P1774" s="582"/>
      <c r="Q1774" s="582"/>
      <c r="R1774" s="582"/>
    </row>
    <row r="1775" customHeight="1" spans="16:18">
      <c r="P1775" s="582"/>
      <c r="Q1775" s="582"/>
      <c r="R1775" s="582"/>
    </row>
    <row r="1776" customHeight="1" spans="16:18">
      <c r="P1776" s="582"/>
      <c r="Q1776" s="582"/>
      <c r="R1776" s="582"/>
    </row>
    <row r="1777" customHeight="1" spans="16:18">
      <c r="P1777" s="582"/>
      <c r="Q1777" s="582"/>
      <c r="R1777" s="582"/>
    </row>
    <row r="1778" customHeight="1" spans="16:18">
      <c r="P1778" s="582"/>
      <c r="Q1778" s="582"/>
      <c r="R1778" s="582"/>
    </row>
    <row r="1779" customHeight="1" spans="16:18">
      <c r="P1779" s="582"/>
      <c r="Q1779" s="582"/>
      <c r="R1779" s="582"/>
    </row>
    <row r="1780" customHeight="1" spans="16:18">
      <c r="P1780" s="582"/>
      <c r="Q1780" s="582"/>
      <c r="R1780" s="582"/>
    </row>
    <row r="1781" customHeight="1" spans="16:18">
      <c r="P1781" s="582"/>
      <c r="Q1781" s="582"/>
      <c r="R1781" s="582"/>
    </row>
    <row r="1782" customHeight="1" spans="16:18">
      <c r="P1782" s="582"/>
      <c r="Q1782" s="582"/>
      <c r="R1782" s="582"/>
    </row>
    <row r="1783" customHeight="1" spans="16:18">
      <c r="P1783" s="582"/>
      <c r="Q1783" s="582"/>
      <c r="R1783" s="582"/>
    </row>
    <row r="1784" customHeight="1" spans="16:18">
      <c r="P1784" s="582"/>
      <c r="Q1784" s="582"/>
      <c r="R1784" s="582"/>
    </row>
    <row r="1785" customHeight="1" spans="16:18">
      <c r="P1785" s="582"/>
      <c r="Q1785" s="582"/>
      <c r="R1785" s="582"/>
    </row>
    <row r="1786" customHeight="1" spans="16:18">
      <c r="P1786" s="582"/>
      <c r="Q1786" s="582"/>
      <c r="R1786" s="582"/>
    </row>
    <row r="1787" customHeight="1" spans="16:18">
      <c r="P1787" s="582"/>
      <c r="Q1787" s="582"/>
      <c r="R1787" s="582"/>
    </row>
    <row r="1788" customHeight="1" spans="16:18">
      <c r="P1788" s="582"/>
      <c r="Q1788" s="582"/>
      <c r="R1788" s="582"/>
    </row>
    <row r="1789" customHeight="1" spans="16:18">
      <c r="P1789" s="582"/>
      <c r="Q1789" s="582"/>
      <c r="R1789" s="582"/>
    </row>
    <row r="1790" customHeight="1" spans="16:18">
      <c r="P1790" s="582"/>
      <c r="Q1790" s="582"/>
      <c r="R1790" s="582"/>
    </row>
    <row r="1791" customHeight="1" spans="16:18">
      <c r="P1791" s="582"/>
      <c r="Q1791" s="582"/>
      <c r="R1791" s="582"/>
    </row>
    <row r="1792" customHeight="1" spans="16:18">
      <c r="P1792" s="582"/>
      <c r="Q1792" s="582"/>
      <c r="R1792" s="582"/>
    </row>
    <row r="1793" customHeight="1" spans="16:18">
      <c r="P1793" s="582"/>
      <c r="Q1793" s="582"/>
      <c r="R1793" s="582"/>
    </row>
    <row r="1794" customHeight="1" spans="16:18">
      <c r="P1794" s="582"/>
      <c r="Q1794" s="582"/>
      <c r="R1794" s="582"/>
    </row>
    <row r="1795" customHeight="1" spans="16:18">
      <c r="P1795" s="582"/>
      <c r="Q1795" s="582"/>
      <c r="R1795" s="582"/>
    </row>
    <row r="1796" customHeight="1" spans="16:18">
      <c r="P1796" s="582"/>
      <c r="Q1796" s="582"/>
      <c r="R1796" s="582"/>
    </row>
    <row r="1797" customHeight="1" spans="16:18">
      <c r="P1797" s="582"/>
      <c r="Q1797" s="582"/>
      <c r="R1797" s="582"/>
    </row>
    <row r="1798" customHeight="1" spans="16:18">
      <c r="P1798" s="582"/>
      <c r="Q1798" s="582"/>
      <c r="R1798" s="582"/>
    </row>
    <row r="1799" customHeight="1" spans="16:18">
      <c r="P1799" s="582"/>
      <c r="Q1799" s="582"/>
      <c r="R1799" s="582"/>
    </row>
    <row r="1800" customHeight="1" spans="16:18">
      <c r="P1800" s="582"/>
      <c r="Q1800" s="582"/>
      <c r="R1800" s="582"/>
    </row>
    <row r="1801" customHeight="1" spans="16:18">
      <c r="P1801" s="582"/>
      <c r="Q1801" s="582"/>
      <c r="R1801" s="582"/>
    </row>
    <row r="1802" customHeight="1" spans="16:18">
      <c r="P1802" s="582"/>
      <c r="Q1802" s="582"/>
      <c r="R1802" s="582"/>
    </row>
    <row r="1803" customHeight="1" spans="16:18">
      <c r="P1803" s="582"/>
      <c r="Q1803" s="582"/>
      <c r="R1803" s="582"/>
    </row>
    <row r="1804" customHeight="1" spans="16:18">
      <c r="P1804" s="582"/>
      <c r="Q1804" s="582"/>
      <c r="R1804" s="582"/>
    </row>
    <row r="1805" customHeight="1" spans="16:18">
      <c r="P1805" s="582"/>
      <c r="Q1805" s="582"/>
      <c r="R1805" s="582"/>
    </row>
    <row r="1806" customHeight="1" spans="16:18">
      <c r="P1806" s="582"/>
      <c r="Q1806" s="582"/>
      <c r="R1806" s="582"/>
    </row>
    <row r="1807" customHeight="1" spans="16:18">
      <c r="P1807" s="582"/>
      <c r="Q1807" s="582"/>
      <c r="R1807" s="582"/>
    </row>
    <row r="1808" customHeight="1" spans="16:18">
      <c r="P1808" s="582"/>
      <c r="Q1808" s="582"/>
      <c r="R1808" s="582"/>
    </row>
    <row r="1809" customHeight="1" spans="16:18">
      <c r="P1809" s="582"/>
      <c r="Q1809" s="582"/>
      <c r="R1809" s="582"/>
    </row>
    <row r="1810" customHeight="1" spans="16:18">
      <c r="P1810" s="582"/>
      <c r="Q1810" s="582"/>
      <c r="R1810" s="582"/>
    </row>
    <row r="1811" customHeight="1" spans="16:18">
      <c r="P1811" s="582"/>
      <c r="Q1811" s="582"/>
      <c r="R1811" s="582"/>
    </row>
    <row r="1812" customHeight="1" spans="16:18">
      <c r="P1812" s="582"/>
      <c r="Q1812" s="582"/>
      <c r="R1812" s="582"/>
    </row>
    <row r="1813" customHeight="1" spans="16:18">
      <c r="P1813" s="582"/>
      <c r="Q1813" s="582"/>
      <c r="R1813" s="582"/>
    </row>
    <row r="1814" customHeight="1" spans="16:18">
      <c r="P1814" s="582"/>
      <c r="Q1814" s="582"/>
      <c r="R1814" s="582"/>
    </row>
    <row r="1815" customHeight="1" spans="16:18">
      <c r="P1815" s="582"/>
      <c r="Q1815" s="582"/>
      <c r="R1815" s="582"/>
    </row>
    <row r="1816" customHeight="1" spans="16:18">
      <c r="P1816" s="582"/>
      <c r="Q1816" s="582"/>
      <c r="R1816" s="582"/>
    </row>
    <row r="1817" customHeight="1" spans="16:18">
      <c r="P1817" s="582"/>
      <c r="Q1817" s="582"/>
      <c r="R1817" s="582"/>
    </row>
    <row r="1818" customHeight="1" spans="16:18">
      <c r="P1818" s="582"/>
      <c r="Q1818" s="582"/>
      <c r="R1818" s="582"/>
    </row>
    <row r="1819" customHeight="1" spans="16:18">
      <c r="P1819" s="582"/>
      <c r="Q1819" s="582"/>
      <c r="R1819" s="582"/>
    </row>
    <row r="1820" customHeight="1" spans="16:18">
      <c r="P1820" s="582"/>
      <c r="Q1820" s="582"/>
      <c r="R1820" s="582"/>
    </row>
    <row r="1821" customHeight="1" spans="16:18">
      <c r="P1821" s="582"/>
      <c r="Q1821" s="582"/>
      <c r="R1821" s="582"/>
    </row>
    <row r="1822" customHeight="1" spans="16:18">
      <c r="P1822" s="582"/>
      <c r="Q1822" s="582"/>
      <c r="R1822" s="582"/>
    </row>
    <row r="1823" customHeight="1" spans="16:18">
      <c r="P1823" s="582"/>
      <c r="Q1823" s="582"/>
      <c r="R1823" s="582"/>
    </row>
    <row r="1824" customHeight="1" spans="16:18">
      <c r="P1824" s="582"/>
      <c r="Q1824" s="582"/>
      <c r="R1824" s="582"/>
    </row>
    <row r="1825" customHeight="1" spans="16:18">
      <c r="P1825" s="582"/>
      <c r="Q1825" s="582"/>
      <c r="R1825" s="582"/>
    </row>
    <row r="1826" customHeight="1" spans="16:18">
      <c r="P1826" s="582"/>
      <c r="Q1826" s="582"/>
      <c r="R1826" s="582"/>
    </row>
    <row r="1827" customHeight="1" spans="16:18">
      <c r="P1827" s="582"/>
      <c r="Q1827" s="582"/>
      <c r="R1827" s="582"/>
    </row>
    <row r="1828" customHeight="1" spans="16:18">
      <c r="P1828" s="582"/>
      <c r="Q1828" s="582"/>
      <c r="R1828" s="582"/>
    </row>
    <row r="1829" customHeight="1" spans="16:18">
      <c r="P1829" s="582"/>
      <c r="Q1829" s="582"/>
      <c r="R1829" s="582"/>
    </row>
    <row r="1830" customHeight="1" spans="16:18">
      <c r="P1830" s="582"/>
      <c r="Q1830" s="582"/>
      <c r="R1830" s="582"/>
    </row>
    <row r="1831" customHeight="1" spans="16:18">
      <c r="P1831" s="582"/>
      <c r="Q1831" s="582"/>
      <c r="R1831" s="582"/>
    </row>
    <row r="1832" customHeight="1" spans="16:18">
      <c r="P1832" s="582"/>
      <c r="Q1832" s="582"/>
      <c r="R1832" s="582"/>
    </row>
    <row r="1833" customHeight="1" spans="16:18">
      <c r="P1833" s="582"/>
      <c r="Q1833" s="582"/>
      <c r="R1833" s="582"/>
    </row>
    <row r="1834" customHeight="1" spans="16:18">
      <c r="P1834" s="582"/>
      <c r="Q1834" s="582"/>
      <c r="R1834" s="582"/>
    </row>
    <row r="1835" customHeight="1" spans="16:18">
      <c r="P1835" s="582"/>
      <c r="Q1835" s="582"/>
      <c r="R1835" s="582"/>
    </row>
    <row r="1836" customHeight="1" spans="16:18">
      <c r="P1836" s="582"/>
      <c r="Q1836" s="582"/>
      <c r="R1836" s="582"/>
    </row>
    <row r="1837" customHeight="1" spans="16:18">
      <c r="P1837" s="582"/>
      <c r="Q1837" s="582"/>
      <c r="R1837" s="582"/>
    </row>
    <row r="1838" customHeight="1" spans="16:18">
      <c r="P1838" s="582"/>
      <c r="Q1838" s="582"/>
      <c r="R1838" s="582"/>
    </row>
    <row r="1839" customHeight="1" spans="16:18">
      <c r="P1839" s="582"/>
      <c r="Q1839" s="582"/>
      <c r="R1839" s="582"/>
    </row>
    <row r="1840" customHeight="1" spans="16:18">
      <c r="P1840" s="582"/>
      <c r="Q1840" s="582"/>
      <c r="R1840" s="582"/>
    </row>
    <row r="1841" customHeight="1" spans="16:18">
      <c r="P1841" s="582"/>
      <c r="Q1841" s="582"/>
      <c r="R1841" s="582"/>
    </row>
    <row r="1842" customHeight="1" spans="16:18">
      <c r="P1842" s="582"/>
      <c r="Q1842" s="582"/>
      <c r="R1842" s="582"/>
    </row>
    <row r="1843" customHeight="1" spans="16:18">
      <c r="P1843" s="582"/>
      <c r="Q1843" s="582"/>
      <c r="R1843" s="582"/>
    </row>
    <row r="1844" customHeight="1" spans="16:18">
      <c r="P1844" s="582"/>
      <c r="Q1844" s="582"/>
      <c r="R1844" s="582"/>
    </row>
    <row r="1845" customHeight="1" spans="16:18">
      <c r="P1845" s="582"/>
      <c r="Q1845" s="582"/>
      <c r="R1845" s="582"/>
    </row>
    <row r="1846" customHeight="1" spans="16:18">
      <c r="P1846" s="582"/>
      <c r="Q1846" s="582"/>
      <c r="R1846" s="582"/>
    </row>
    <row r="1847" customHeight="1" spans="16:18">
      <c r="P1847" s="582"/>
      <c r="Q1847" s="582"/>
      <c r="R1847" s="582"/>
    </row>
    <row r="1848" customHeight="1" spans="16:18">
      <c r="P1848" s="582"/>
      <c r="Q1848" s="582"/>
      <c r="R1848" s="582"/>
    </row>
    <row r="1849" customHeight="1" spans="16:18">
      <c r="P1849" s="582"/>
      <c r="Q1849" s="582"/>
      <c r="R1849" s="582"/>
    </row>
    <row r="1850" customHeight="1" spans="16:18">
      <c r="P1850" s="582"/>
      <c r="Q1850" s="582"/>
      <c r="R1850" s="582"/>
    </row>
    <row r="1851" customHeight="1" spans="16:18">
      <c r="P1851" s="582"/>
      <c r="Q1851" s="582"/>
      <c r="R1851" s="582"/>
    </row>
    <row r="1852" customHeight="1" spans="16:18">
      <c r="P1852" s="582"/>
      <c r="Q1852" s="582"/>
      <c r="R1852" s="582"/>
    </row>
    <row r="1853" customHeight="1" spans="16:18">
      <c r="P1853" s="582"/>
      <c r="Q1853" s="582"/>
      <c r="R1853" s="582"/>
    </row>
    <row r="1854" customHeight="1" spans="16:18">
      <c r="P1854" s="582"/>
      <c r="Q1854" s="582"/>
      <c r="R1854" s="582"/>
    </row>
    <row r="1855" customHeight="1" spans="16:18">
      <c r="P1855" s="582"/>
      <c r="Q1855" s="582"/>
      <c r="R1855" s="582"/>
    </row>
    <row r="1856" customHeight="1" spans="16:18">
      <c r="P1856" s="582"/>
      <c r="Q1856" s="582"/>
      <c r="R1856" s="582"/>
    </row>
    <row r="1857" customHeight="1" spans="16:18">
      <c r="P1857" s="582"/>
      <c r="Q1857" s="582"/>
      <c r="R1857" s="582"/>
    </row>
    <row r="1858" customHeight="1" spans="16:18">
      <c r="P1858" s="582"/>
      <c r="Q1858" s="582"/>
      <c r="R1858" s="582"/>
    </row>
    <row r="1859" customHeight="1" spans="16:18">
      <c r="P1859" s="582"/>
      <c r="Q1859" s="582"/>
      <c r="R1859" s="582"/>
    </row>
    <row r="1860" customHeight="1" spans="16:18">
      <c r="P1860" s="582"/>
      <c r="Q1860" s="582"/>
      <c r="R1860" s="582"/>
    </row>
    <row r="1861" customHeight="1" spans="16:18">
      <c r="P1861" s="582"/>
      <c r="Q1861" s="582"/>
      <c r="R1861" s="582"/>
    </row>
    <row r="1862" customHeight="1" spans="16:18">
      <c r="P1862" s="582"/>
      <c r="Q1862" s="582"/>
      <c r="R1862" s="582"/>
    </row>
    <row r="1863" customHeight="1" spans="16:18">
      <c r="P1863" s="582"/>
      <c r="Q1863" s="582"/>
      <c r="R1863" s="582"/>
    </row>
    <row r="1864" customHeight="1" spans="16:18">
      <c r="P1864" s="582"/>
      <c r="Q1864" s="582"/>
      <c r="R1864" s="582"/>
    </row>
    <row r="1865" customHeight="1" spans="16:18">
      <c r="P1865" s="582"/>
      <c r="Q1865" s="582"/>
      <c r="R1865" s="582"/>
    </row>
    <row r="1866" customHeight="1" spans="16:18">
      <c r="P1866" s="582"/>
      <c r="Q1866" s="582"/>
      <c r="R1866" s="582"/>
    </row>
    <row r="1867" customHeight="1" spans="16:18">
      <c r="P1867" s="582"/>
      <c r="Q1867" s="582"/>
      <c r="R1867" s="582"/>
    </row>
    <row r="1868" customHeight="1" spans="16:18">
      <c r="P1868" s="582"/>
      <c r="Q1868" s="582"/>
      <c r="R1868" s="582"/>
    </row>
    <row r="1869" customHeight="1" spans="16:18">
      <c r="P1869" s="582"/>
      <c r="Q1869" s="582"/>
      <c r="R1869" s="582"/>
    </row>
    <row r="1870" customHeight="1" spans="16:18">
      <c r="P1870" s="582"/>
      <c r="Q1870" s="582"/>
      <c r="R1870" s="582"/>
    </row>
    <row r="1871" customHeight="1" spans="16:18">
      <c r="P1871" s="582"/>
      <c r="Q1871" s="582"/>
      <c r="R1871" s="582"/>
    </row>
    <row r="1872" customHeight="1" spans="16:18">
      <c r="P1872" s="582"/>
      <c r="Q1872" s="582"/>
      <c r="R1872" s="582"/>
    </row>
    <row r="1873" customHeight="1" spans="16:18">
      <c r="P1873" s="582"/>
      <c r="Q1873" s="582"/>
      <c r="R1873" s="582"/>
    </row>
    <row r="1874" customHeight="1" spans="16:18">
      <c r="P1874" s="582"/>
      <c r="Q1874" s="582"/>
      <c r="R1874" s="582"/>
    </row>
    <row r="1875" customHeight="1" spans="16:18">
      <c r="P1875" s="582"/>
      <c r="Q1875" s="582"/>
      <c r="R1875" s="582"/>
    </row>
    <row r="1876" customHeight="1" spans="16:18">
      <c r="P1876" s="582"/>
      <c r="Q1876" s="582"/>
      <c r="R1876" s="582"/>
    </row>
    <row r="1877" customHeight="1" spans="16:18">
      <c r="P1877" s="582"/>
      <c r="Q1877" s="582"/>
      <c r="R1877" s="582"/>
    </row>
    <row r="1878" customHeight="1" spans="16:18">
      <c r="P1878" s="582"/>
      <c r="Q1878" s="582"/>
      <c r="R1878" s="582"/>
    </row>
    <row r="1879" customHeight="1" spans="16:18">
      <c r="P1879" s="582"/>
      <c r="Q1879" s="582"/>
      <c r="R1879" s="582"/>
    </row>
    <row r="1880" customHeight="1" spans="16:18">
      <c r="P1880" s="582"/>
      <c r="Q1880" s="582"/>
      <c r="R1880" s="582"/>
    </row>
    <row r="1881" customHeight="1" spans="16:18">
      <c r="P1881" s="582"/>
      <c r="Q1881" s="582"/>
      <c r="R1881" s="582"/>
    </row>
    <row r="1882" customHeight="1" spans="16:18">
      <c r="P1882" s="582"/>
      <c r="Q1882" s="582"/>
      <c r="R1882" s="582"/>
    </row>
    <row r="1883" customHeight="1" spans="16:18">
      <c r="P1883" s="582"/>
      <c r="Q1883" s="582"/>
      <c r="R1883" s="582"/>
    </row>
    <row r="1884" customHeight="1" spans="16:18">
      <c r="P1884" s="582"/>
      <c r="Q1884" s="582"/>
      <c r="R1884" s="582"/>
    </row>
    <row r="1885" customHeight="1" spans="16:18">
      <c r="P1885" s="582"/>
      <c r="Q1885" s="582"/>
      <c r="R1885" s="582"/>
    </row>
    <row r="1886" customHeight="1" spans="16:18">
      <c r="P1886" s="582"/>
      <c r="Q1886" s="582"/>
      <c r="R1886" s="582"/>
    </row>
    <row r="1887" customHeight="1" spans="16:18">
      <c r="P1887" s="582"/>
      <c r="Q1887" s="582"/>
      <c r="R1887" s="582"/>
    </row>
    <row r="1888" customHeight="1" spans="16:18">
      <c r="P1888" s="582"/>
      <c r="Q1888" s="582"/>
      <c r="R1888" s="582"/>
    </row>
    <row r="1889" customHeight="1" spans="16:18">
      <c r="P1889" s="582"/>
      <c r="Q1889" s="582"/>
      <c r="R1889" s="582"/>
    </row>
    <row r="1890" customHeight="1" spans="16:18">
      <c r="P1890" s="582"/>
      <c r="Q1890" s="582"/>
      <c r="R1890" s="582"/>
    </row>
    <row r="1891" customHeight="1" spans="16:18">
      <c r="P1891" s="582"/>
      <c r="Q1891" s="582"/>
      <c r="R1891" s="582"/>
    </row>
    <row r="1892" customHeight="1" spans="16:18">
      <c r="P1892" s="582"/>
      <c r="Q1892" s="582"/>
      <c r="R1892" s="582"/>
    </row>
    <row r="1893" customHeight="1" spans="16:18">
      <c r="P1893" s="582"/>
      <c r="Q1893" s="582"/>
      <c r="R1893" s="582"/>
    </row>
    <row r="1894" customHeight="1" spans="16:18">
      <c r="P1894" s="582"/>
      <c r="Q1894" s="582"/>
      <c r="R1894" s="582"/>
    </row>
    <row r="1895" customHeight="1" spans="16:18">
      <c r="P1895" s="582"/>
      <c r="Q1895" s="582"/>
      <c r="R1895" s="582"/>
    </row>
    <row r="1896" customHeight="1" spans="16:18">
      <c r="P1896" s="582"/>
      <c r="Q1896" s="582"/>
      <c r="R1896" s="582"/>
    </row>
    <row r="1897" customHeight="1" spans="16:18">
      <c r="P1897" s="582"/>
      <c r="Q1897" s="582"/>
      <c r="R1897" s="582"/>
    </row>
    <row r="1898" customHeight="1" spans="16:18">
      <c r="P1898" s="582"/>
      <c r="Q1898" s="582"/>
      <c r="R1898" s="582"/>
    </row>
    <row r="1899" customHeight="1" spans="16:18">
      <c r="P1899" s="582"/>
      <c r="Q1899" s="582"/>
      <c r="R1899" s="582"/>
    </row>
    <row r="1900" customHeight="1" spans="16:18">
      <c r="P1900" s="582"/>
      <c r="Q1900" s="582"/>
      <c r="R1900" s="582"/>
    </row>
    <row r="1901" customHeight="1" spans="16:18">
      <c r="P1901" s="582"/>
      <c r="Q1901" s="582"/>
      <c r="R1901" s="582"/>
    </row>
    <row r="1902" customHeight="1" spans="16:18">
      <c r="P1902" s="582"/>
      <c r="Q1902" s="582"/>
      <c r="R1902" s="582"/>
    </row>
    <row r="1903" customHeight="1" spans="16:18">
      <c r="P1903" s="582"/>
      <c r="Q1903" s="582"/>
      <c r="R1903" s="582"/>
    </row>
    <row r="1904" customHeight="1" spans="16:18">
      <c r="P1904" s="582"/>
      <c r="Q1904" s="582"/>
      <c r="R1904" s="582"/>
    </row>
    <row r="1905" customHeight="1" spans="16:18">
      <c r="P1905" s="582"/>
      <c r="Q1905" s="582"/>
      <c r="R1905" s="582"/>
    </row>
    <row r="1906" customHeight="1" spans="16:18">
      <c r="P1906" s="582"/>
      <c r="Q1906" s="582"/>
      <c r="R1906" s="582"/>
    </row>
    <row r="1907" customHeight="1" spans="16:18">
      <c r="P1907" s="582"/>
      <c r="Q1907" s="582"/>
      <c r="R1907" s="582"/>
    </row>
    <row r="1908" customHeight="1" spans="16:18">
      <c r="P1908" s="582"/>
      <c r="Q1908" s="582"/>
      <c r="R1908" s="582"/>
    </row>
    <row r="1909" customHeight="1" spans="16:18">
      <c r="P1909" s="582"/>
      <c r="Q1909" s="582"/>
      <c r="R1909" s="582"/>
    </row>
    <row r="1910" customHeight="1" spans="16:18">
      <c r="P1910" s="582"/>
      <c r="Q1910" s="582"/>
      <c r="R1910" s="582"/>
    </row>
    <row r="1911" customHeight="1" spans="16:18">
      <c r="P1911" s="582"/>
      <c r="Q1911" s="582"/>
      <c r="R1911" s="582"/>
    </row>
    <row r="1912" customHeight="1" spans="16:18">
      <c r="P1912" s="582"/>
      <c r="Q1912" s="582"/>
      <c r="R1912" s="582"/>
    </row>
    <row r="1913" customHeight="1" spans="16:18">
      <c r="P1913" s="582"/>
      <c r="Q1913" s="582"/>
      <c r="R1913" s="582"/>
    </row>
    <row r="1914" customHeight="1" spans="16:18">
      <c r="P1914" s="582"/>
      <c r="Q1914" s="582"/>
      <c r="R1914" s="582"/>
    </row>
    <row r="1915" customHeight="1" spans="16:18">
      <c r="P1915" s="582"/>
      <c r="Q1915" s="582"/>
      <c r="R1915" s="582"/>
    </row>
    <row r="1916" customHeight="1" spans="16:18">
      <c r="P1916" s="582"/>
      <c r="Q1916" s="582"/>
      <c r="R1916" s="582"/>
    </row>
    <row r="1917" customHeight="1" spans="16:18">
      <c r="P1917" s="582"/>
      <c r="Q1917" s="582"/>
      <c r="R1917" s="582"/>
    </row>
    <row r="1918" customHeight="1" spans="16:18">
      <c r="P1918" s="582"/>
      <c r="Q1918" s="582"/>
      <c r="R1918" s="582"/>
    </row>
    <row r="1919" customHeight="1" spans="16:18">
      <c r="P1919" s="582"/>
      <c r="Q1919" s="582"/>
      <c r="R1919" s="582"/>
    </row>
    <row r="1920" customHeight="1" spans="16:18">
      <c r="P1920" s="582"/>
      <c r="Q1920" s="582"/>
      <c r="R1920" s="582"/>
    </row>
    <row r="1921" customHeight="1" spans="16:18">
      <c r="P1921" s="582"/>
      <c r="Q1921" s="582"/>
      <c r="R1921" s="582"/>
    </row>
    <row r="1922" customHeight="1" spans="16:18">
      <c r="P1922" s="582"/>
      <c r="Q1922" s="582"/>
      <c r="R1922" s="582"/>
    </row>
    <row r="1923" customHeight="1" spans="16:18">
      <c r="P1923" s="582"/>
      <c r="Q1923" s="582"/>
      <c r="R1923" s="582"/>
    </row>
    <row r="1924" customHeight="1" spans="16:18">
      <c r="P1924" s="582"/>
      <c r="Q1924" s="582"/>
      <c r="R1924" s="582"/>
    </row>
    <row r="1925" customHeight="1" spans="16:18">
      <c r="P1925" s="582"/>
      <c r="Q1925" s="582"/>
      <c r="R1925" s="582"/>
    </row>
    <row r="1926" customHeight="1" spans="16:18">
      <c r="P1926" s="582"/>
      <c r="Q1926" s="582"/>
      <c r="R1926" s="582"/>
    </row>
    <row r="1927" customHeight="1" spans="16:18">
      <c r="P1927" s="582"/>
      <c r="Q1927" s="582"/>
      <c r="R1927" s="582"/>
    </row>
    <row r="1928" customHeight="1" spans="16:18">
      <c r="P1928" s="582"/>
      <c r="Q1928" s="582"/>
      <c r="R1928" s="582"/>
    </row>
    <row r="1929" customHeight="1" spans="16:18">
      <c r="P1929" s="582"/>
      <c r="Q1929" s="582"/>
      <c r="R1929" s="582"/>
    </row>
    <row r="1930" customHeight="1" spans="16:18">
      <c r="P1930" s="582"/>
      <c r="Q1930" s="582"/>
      <c r="R1930" s="582"/>
    </row>
    <row r="1931" customHeight="1" spans="16:18">
      <c r="P1931" s="582"/>
      <c r="Q1931" s="582"/>
      <c r="R1931" s="582"/>
    </row>
    <row r="1932" customHeight="1" spans="16:18">
      <c r="P1932" s="582"/>
      <c r="Q1932" s="582"/>
      <c r="R1932" s="582"/>
    </row>
    <row r="1933" customHeight="1" spans="16:18">
      <c r="P1933" s="582"/>
      <c r="Q1933" s="582"/>
      <c r="R1933" s="582"/>
    </row>
    <row r="1934" customHeight="1" spans="16:18">
      <c r="P1934" s="582"/>
      <c r="Q1934" s="582"/>
      <c r="R1934" s="582"/>
    </row>
    <row r="1935" customHeight="1" spans="16:18">
      <c r="P1935" s="582"/>
      <c r="Q1935" s="582"/>
      <c r="R1935" s="582"/>
    </row>
    <row r="1936" customHeight="1" spans="16:18">
      <c r="P1936" s="582"/>
      <c r="Q1936" s="582"/>
      <c r="R1936" s="582"/>
    </row>
    <row r="1937" customHeight="1" spans="16:18">
      <c r="P1937" s="582"/>
      <c r="Q1937" s="582"/>
      <c r="R1937" s="582"/>
    </row>
    <row r="1938" customHeight="1" spans="16:18">
      <c r="P1938" s="582"/>
      <c r="Q1938" s="582"/>
      <c r="R1938" s="582"/>
    </row>
    <row r="1939" customHeight="1" spans="16:18">
      <c r="P1939" s="582"/>
      <c r="Q1939" s="582"/>
      <c r="R1939" s="582"/>
    </row>
    <row r="1940" customHeight="1" spans="16:18">
      <c r="P1940" s="582"/>
      <c r="Q1940" s="582"/>
      <c r="R1940" s="582"/>
    </row>
    <row r="1941" customHeight="1" spans="16:18">
      <c r="P1941" s="582"/>
      <c r="Q1941" s="582"/>
      <c r="R1941" s="582"/>
    </row>
    <row r="1942" customHeight="1" spans="16:18">
      <c r="P1942" s="582"/>
      <c r="Q1942" s="582"/>
      <c r="R1942" s="582"/>
    </row>
    <row r="1943" customHeight="1" spans="16:18">
      <c r="P1943" s="582"/>
      <c r="Q1943" s="582"/>
      <c r="R1943" s="582"/>
    </row>
    <row r="1944" customHeight="1" spans="16:18">
      <c r="P1944" s="582"/>
      <c r="Q1944" s="582"/>
      <c r="R1944" s="582"/>
    </row>
    <row r="1945" customHeight="1" spans="16:18">
      <c r="P1945" s="582"/>
      <c r="Q1945" s="582"/>
      <c r="R1945" s="582"/>
    </row>
    <row r="1946" customHeight="1" spans="16:18">
      <c r="P1946" s="582"/>
      <c r="Q1946" s="582"/>
      <c r="R1946" s="582"/>
    </row>
    <row r="1947" customHeight="1" spans="16:18">
      <c r="P1947" s="582"/>
      <c r="Q1947" s="582"/>
      <c r="R1947" s="582"/>
    </row>
    <row r="1948" customHeight="1" spans="16:18">
      <c r="P1948" s="582"/>
      <c r="Q1948" s="582"/>
      <c r="R1948" s="582"/>
    </row>
    <row r="1949" customHeight="1" spans="16:18">
      <c r="P1949" s="582"/>
      <c r="Q1949" s="582"/>
      <c r="R1949" s="582"/>
    </row>
    <row r="1950" customHeight="1" spans="16:18">
      <c r="P1950" s="582"/>
      <c r="Q1950" s="582"/>
      <c r="R1950" s="582"/>
    </row>
    <row r="1951" customHeight="1" spans="16:18">
      <c r="P1951" s="582"/>
      <c r="Q1951" s="582"/>
      <c r="R1951" s="582"/>
    </row>
    <row r="1952" customHeight="1" spans="16:18">
      <c r="P1952" s="582"/>
      <c r="Q1952" s="582"/>
      <c r="R1952" s="582"/>
    </row>
    <row r="1953" customHeight="1" spans="16:18">
      <c r="P1953" s="582"/>
      <c r="Q1953" s="582"/>
      <c r="R1953" s="582"/>
    </row>
    <row r="1954" customHeight="1" spans="16:18">
      <c r="P1954" s="582"/>
      <c r="Q1954" s="582"/>
      <c r="R1954" s="582"/>
    </row>
    <row r="1955" customHeight="1" spans="16:18">
      <c r="P1955" s="582"/>
      <c r="Q1955" s="582"/>
      <c r="R1955" s="582"/>
    </row>
    <row r="1956" customHeight="1" spans="16:18">
      <c r="P1956" s="582"/>
      <c r="Q1956" s="582"/>
      <c r="R1956" s="582"/>
    </row>
    <row r="1957" customHeight="1" spans="16:18">
      <c r="P1957" s="582"/>
      <c r="Q1957" s="582"/>
      <c r="R1957" s="582"/>
    </row>
    <row r="1958" customHeight="1" spans="16:18">
      <c r="P1958" s="582"/>
      <c r="Q1958" s="582"/>
      <c r="R1958" s="582"/>
    </row>
    <row r="1959" customHeight="1" spans="16:18">
      <c r="P1959" s="582"/>
      <c r="Q1959" s="582"/>
      <c r="R1959" s="582"/>
    </row>
    <row r="1960" customHeight="1" spans="16:18">
      <c r="P1960" s="582"/>
      <c r="Q1960" s="582"/>
      <c r="R1960" s="582"/>
    </row>
    <row r="1961" customHeight="1" spans="16:18">
      <c r="P1961" s="582"/>
      <c r="Q1961" s="582"/>
      <c r="R1961" s="582"/>
    </row>
    <row r="1962" customHeight="1" spans="16:18">
      <c r="P1962" s="582"/>
      <c r="Q1962" s="582"/>
      <c r="R1962" s="582"/>
    </row>
    <row r="1963" customHeight="1" spans="16:18">
      <c r="P1963" s="582"/>
      <c r="Q1963" s="582"/>
      <c r="R1963" s="582"/>
    </row>
    <row r="1964" customHeight="1" spans="16:18">
      <c r="P1964" s="582"/>
      <c r="Q1964" s="582"/>
      <c r="R1964" s="582"/>
    </row>
    <row r="1965" customHeight="1" spans="16:18">
      <c r="P1965" s="582"/>
      <c r="Q1965" s="582"/>
      <c r="R1965" s="582"/>
    </row>
    <row r="1966" customHeight="1" spans="16:18">
      <c r="P1966" s="582"/>
      <c r="Q1966" s="582"/>
      <c r="R1966" s="582"/>
    </row>
    <row r="1967" customHeight="1" spans="16:18">
      <c r="P1967" s="582"/>
      <c r="Q1967" s="582"/>
      <c r="R1967" s="582"/>
    </row>
    <row r="1968" customHeight="1" spans="16:18">
      <c r="P1968" s="582"/>
      <c r="Q1968" s="582"/>
      <c r="R1968" s="582"/>
    </row>
    <row r="1969" customHeight="1" spans="16:18">
      <c r="P1969" s="582"/>
      <c r="Q1969" s="582"/>
      <c r="R1969" s="582"/>
    </row>
    <row r="1970" customHeight="1" spans="16:18">
      <c r="P1970" s="582"/>
      <c r="Q1970" s="582"/>
      <c r="R1970" s="582"/>
    </row>
    <row r="1971" customHeight="1" spans="16:18">
      <c r="P1971" s="582"/>
      <c r="Q1971" s="582"/>
      <c r="R1971" s="582"/>
    </row>
    <row r="1972" customHeight="1" spans="16:18">
      <c r="P1972" s="582"/>
      <c r="Q1972" s="582"/>
      <c r="R1972" s="582"/>
    </row>
    <row r="1973" customHeight="1" spans="16:18">
      <c r="P1973" s="582"/>
      <c r="Q1973" s="582"/>
      <c r="R1973" s="582"/>
    </row>
    <row r="1974" customHeight="1" spans="16:18">
      <c r="P1974" s="582"/>
      <c r="Q1974" s="582"/>
      <c r="R1974" s="582"/>
    </row>
    <row r="1975" customHeight="1" spans="16:18">
      <c r="P1975" s="582"/>
      <c r="Q1975" s="582"/>
      <c r="R1975" s="582"/>
    </row>
    <row r="1976" customHeight="1" spans="16:18">
      <c r="P1976" s="582"/>
      <c r="Q1976" s="582"/>
      <c r="R1976" s="582"/>
    </row>
    <row r="1977" customHeight="1" spans="16:18">
      <c r="P1977" s="582"/>
      <c r="Q1977" s="582"/>
      <c r="R1977" s="582"/>
    </row>
    <row r="1978" customHeight="1" spans="16:18">
      <c r="P1978" s="582"/>
      <c r="Q1978" s="582"/>
      <c r="R1978" s="582"/>
    </row>
    <row r="1979" customHeight="1" spans="16:18">
      <c r="P1979" s="582"/>
      <c r="Q1979" s="582"/>
      <c r="R1979" s="582"/>
    </row>
    <row r="1980" customHeight="1" spans="16:18">
      <c r="P1980" s="582"/>
      <c r="Q1980" s="582"/>
      <c r="R1980" s="582"/>
    </row>
    <row r="1981" customHeight="1" spans="16:18">
      <c r="P1981" s="582"/>
      <c r="Q1981" s="582"/>
      <c r="R1981" s="582"/>
    </row>
    <row r="1982" customHeight="1" spans="16:18">
      <c r="P1982" s="582"/>
      <c r="Q1982" s="582"/>
      <c r="R1982" s="582"/>
    </row>
    <row r="1983" customHeight="1" spans="16:18">
      <c r="P1983" s="582"/>
      <c r="Q1983" s="582"/>
      <c r="R1983" s="582"/>
    </row>
    <row r="1984" customHeight="1" spans="16:18">
      <c r="P1984" s="582"/>
      <c r="Q1984" s="582"/>
      <c r="R1984" s="582"/>
    </row>
    <row r="1985" customHeight="1" spans="16:18">
      <c r="P1985" s="582"/>
      <c r="Q1985" s="582"/>
      <c r="R1985" s="582"/>
    </row>
    <row r="1986" customHeight="1" spans="16:18">
      <c r="P1986" s="582"/>
      <c r="Q1986" s="582"/>
      <c r="R1986" s="582"/>
    </row>
    <row r="1987" customHeight="1" spans="16:18">
      <c r="P1987" s="582"/>
      <c r="Q1987" s="582"/>
      <c r="R1987" s="582"/>
    </row>
    <row r="1988" customHeight="1" spans="16:18">
      <c r="P1988" s="582"/>
      <c r="Q1988" s="582"/>
      <c r="R1988" s="582"/>
    </row>
    <row r="1989" customHeight="1" spans="16:18">
      <c r="P1989" s="582"/>
      <c r="Q1989" s="582"/>
      <c r="R1989" s="582"/>
    </row>
    <row r="1990" customHeight="1" spans="16:18">
      <c r="P1990" s="582"/>
      <c r="Q1990" s="582"/>
      <c r="R1990" s="582"/>
    </row>
    <row r="1991" customHeight="1" spans="16:18">
      <c r="P1991" s="582"/>
      <c r="Q1991" s="582"/>
      <c r="R1991" s="582"/>
    </row>
    <row r="1992" customHeight="1" spans="16:18">
      <c r="P1992" s="582"/>
      <c r="Q1992" s="582"/>
      <c r="R1992" s="582"/>
    </row>
    <row r="1993" customHeight="1" spans="16:18">
      <c r="P1993" s="582"/>
      <c r="Q1993" s="582"/>
      <c r="R1993" s="582"/>
    </row>
    <row r="1994" customHeight="1" spans="16:18">
      <c r="P1994" s="582"/>
      <c r="Q1994" s="582"/>
      <c r="R1994" s="582"/>
    </row>
    <row r="1995" customHeight="1" spans="16:18">
      <c r="P1995" s="582"/>
      <c r="Q1995" s="582"/>
      <c r="R1995" s="582"/>
    </row>
    <row r="1996" customHeight="1" spans="16:18">
      <c r="P1996" s="582"/>
      <c r="Q1996" s="582"/>
      <c r="R1996" s="582"/>
    </row>
    <row r="1997" customHeight="1" spans="16:18">
      <c r="P1997" s="582"/>
      <c r="Q1997" s="582"/>
      <c r="R1997" s="582"/>
    </row>
    <row r="1998" customHeight="1" spans="16:18">
      <c r="P1998" s="582"/>
      <c r="Q1998" s="582"/>
      <c r="R1998" s="582"/>
    </row>
    <row r="1999" customHeight="1" spans="16:18">
      <c r="P1999" s="582"/>
      <c r="Q1999" s="582"/>
      <c r="R1999" s="582"/>
    </row>
    <row r="2000" customHeight="1" spans="16:18">
      <c r="P2000" s="582"/>
      <c r="Q2000" s="582"/>
      <c r="R2000" s="582"/>
    </row>
    <row r="2001" customHeight="1" spans="16:18">
      <c r="P2001" s="582"/>
      <c r="Q2001" s="582"/>
      <c r="R2001" s="582"/>
    </row>
    <row r="2002" customHeight="1" spans="16:18">
      <c r="P2002" s="582"/>
      <c r="Q2002" s="582"/>
      <c r="R2002" s="582"/>
    </row>
    <row r="2003" customHeight="1" spans="16:18">
      <c r="P2003" s="582"/>
      <c r="Q2003" s="582"/>
      <c r="R2003" s="582"/>
    </row>
    <row r="2004" customHeight="1" spans="16:18">
      <c r="P2004" s="582"/>
      <c r="Q2004" s="582"/>
      <c r="R2004" s="582"/>
    </row>
    <row r="2005" customHeight="1" spans="16:18">
      <c r="P2005" s="582"/>
      <c r="Q2005" s="582"/>
      <c r="R2005" s="582"/>
    </row>
    <row r="2006" customHeight="1" spans="16:18">
      <c r="P2006" s="582"/>
      <c r="Q2006" s="582"/>
      <c r="R2006" s="582"/>
    </row>
    <row r="2007" customHeight="1" spans="16:18">
      <c r="P2007" s="582"/>
      <c r="Q2007" s="582"/>
      <c r="R2007" s="582"/>
    </row>
    <row r="2008" customHeight="1" spans="16:18">
      <c r="P2008" s="582"/>
      <c r="Q2008" s="582"/>
      <c r="R2008" s="582"/>
    </row>
    <row r="2009" customHeight="1" spans="16:18">
      <c r="P2009" s="582"/>
      <c r="Q2009" s="582"/>
      <c r="R2009" s="582"/>
    </row>
    <row r="2010" customHeight="1" spans="16:18">
      <c r="P2010" s="582"/>
      <c r="Q2010" s="582"/>
      <c r="R2010" s="582"/>
    </row>
    <row r="2011" customHeight="1" spans="16:18">
      <c r="P2011" s="582"/>
      <c r="Q2011" s="582"/>
      <c r="R2011" s="582"/>
    </row>
    <row r="2012" customHeight="1" spans="16:18">
      <c r="P2012" s="582"/>
      <c r="Q2012" s="582"/>
      <c r="R2012" s="582"/>
    </row>
    <row r="2013" customHeight="1" spans="16:18">
      <c r="P2013" s="582"/>
      <c r="Q2013" s="582"/>
      <c r="R2013" s="582"/>
    </row>
    <row r="2014" customHeight="1" spans="16:18">
      <c r="P2014" s="582"/>
      <c r="Q2014" s="582"/>
      <c r="R2014" s="582"/>
    </row>
    <row r="2015" customHeight="1" spans="16:18">
      <c r="P2015" s="582"/>
      <c r="Q2015" s="582"/>
      <c r="R2015" s="582"/>
    </row>
    <row r="2016" customHeight="1" spans="16:18">
      <c r="P2016" s="582"/>
      <c r="Q2016" s="582"/>
      <c r="R2016" s="582"/>
    </row>
    <row r="2017" customHeight="1" spans="16:18">
      <c r="P2017" s="582"/>
      <c r="Q2017" s="582"/>
      <c r="R2017" s="582"/>
    </row>
    <row r="2018" customHeight="1" spans="16:18">
      <c r="P2018" s="582"/>
      <c r="Q2018" s="582"/>
      <c r="R2018" s="582"/>
    </row>
    <row r="2019" customHeight="1" spans="16:18">
      <c r="P2019" s="582"/>
      <c r="Q2019" s="582"/>
      <c r="R2019" s="582"/>
    </row>
    <row r="2020" customHeight="1" spans="16:18">
      <c r="P2020" s="582"/>
      <c r="Q2020" s="582"/>
      <c r="R2020" s="582"/>
    </row>
    <row r="2021" customHeight="1" spans="16:18">
      <c r="P2021" s="582"/>
      <c r="Q2021" s="582"/>
      <c r="R2021" s="582"/>
    </row>
    <row r="2022" customHeight="1" spans="16:18">
      <c r="P2022" s="582"/>
      <c r="Q2022" s="582"/>
      <c r="R2022" s="582"/>
    </row>
    <row r="2023" customHeight="1" spans="16:18">
      <c r="P2023" s="582"/>
      <c r="Q2023" s="582"/>
      <c r="R2023" s="582"/>
    </row>
    <row r="2024" customHeight="1" spans="16:18">
      <c r="P2024" s="582"/>
      <c r="Q2024" s="582"/>
      <c r="R2024" s="582"/>
    </row>
    <row r="2025" customHeight="1" spans="16:18">
      <c r="P2025" s="582"/>
      <c r="Q2025" s="582"/>
      <c r="R2025" s="582"/>
    </row>
    <row r="2026" customHeight="1" spans="16:18">
      <c r="P2026" s="582"/>
      <c r="Q2026" s="582"/>
      <c r="R2026" s="582"/>
    </row>
    <row r="2027" customHeight="1" spans="16:18">
      <c r="P2027" s="582"/>
      <c r="Q2027" s="582"/>
      <c r="R2027" s="582"/>
    </row>
    <row r="2028" customHeight="1" spans="16:18">
      <c r="P2028" s="582"/>
      <c r="Q2028" s="582"/>
      <c r="R2028" s="582"/>
    </row>
    <row r="2029" customHeight="1" spans="16:18">
      <c r="P2029" s="582"/>
      <c r="Q2029" s="582"/>
      <c r="R2029" s="582"/>
    </row>
    <row r="2030" customHeight="1" spans="16:18">
      <c r="P2030" s="582"/>
      <c r="Q2030" s="582"/>
      <c r="R2030" s="582"/>
    </row>
    <row r="2031" customHeight="1" spans="16:18">
      <c r="P2031" s="582"/>
      <c r="Q2031" s="582"/>
      <c r="R2031" s="582"/>
    </row>
    <row r="2032" customHeight="1" spans="16:18">
      <c r="P2032" s="582"/>
      <c r="Q2032" s="582"/>
      <c r="R2032" s="582"/>
    </row>
    <row r="2033" customHeight="1" spans="16:18">
      <c r="P2033" s="582"/>
      <c r="Q2033" s="582"/>
      <c r="R2033" s="582"/>
    </row>
    <row r="2034" customHeight="1" spans="16:18">
      <c r="P2034" s="582"/>
      <c r="Q2034" s="582"/>
      <c r="R2034" s="582"/>
    </row>
    <row r="2035" customHeight="1" spans="16:18">
      <c r="P2035" s="582"/>
      <c r="Q2035" s="582"/>
      <c r="R2035" s="582"/>
    </row>
    <row r="2036" customHeight="1" spans="16:18">
      <c r="P2036" s="582"/>
      <c r="Q2036" s="582"/>
      <c r="R2036" s="582"/>
    </row>
    <row r="2037" customHeight="1" spans="16:18">
      <c r="P2037" s="582"/>
      <c r="Q2037" s="582"/>
      <c r="R2037" s="582"/>
    </row>
    <row r="2038" customHeight="1" spans="16:18">
      <c r="P2038" s="582"/>
      <c r="Q2038" s="582"/>
      <c r="R2038" s="582"/>
    </row>
    <row r="2039" customHeight="1" spans="16:18">
      <c r="P2039" s="582"/>
      <c r="Q2039" s="582"/>
      <c r="R2039" s="582"/>
    </row>
    <row r="2040" customHeight="1" spans="16:18">
      <c r="P2040" s="582"/>
      <c r="Q2040" s="582"/>
      <c r="R2040" s="582"/>
    </row>
    <row r="2041" customHeight="1" spans="16:18">
      <c r="P2041" s="582"/>
      <c r="Q2041" s="582"/>
      <c r="R2041" s="582"/>
    </row>
    <row r="2042" customHeight="1" spans="16:18">
      <c r="P2042" s="582"/>
      <c r="Q2042" s="582"/>
      <c r="R2042" s="582"/>
    </row>
    <row r="2043" customHeight="1" spans="16:18">
      <c r="P2043" s="582"/>
      <c r="Q2043" s="582"/>
      <c r="R2043" s="582"/>
    </row>
    <row r="2044" customHeight="1" spans="16:18">
      <c r="P2044" s="582"/>
      <c r="Q2044" s="582"/>
      <c r="R2044" s="582"/>
    </row>
    <row r="2045" customHeight="1" spans="16:18">
      <c r="P2045" s="582"/>
      <c r="Q2045" s="582"/>
      <c r="R2045" s="582"/>
    </row>
    <row r="2046" customHeight="1" spans="16:18">
      <c r="P2046" s="582"/>
      <c r="Q2046" s="582"/>
      <c r="R2046" s="582"/>
    </row>
    <row r="2047" customHeight="1" spans="16:18">
      <c r="P2047" s="582"/>
      <c r="Q2047" s="582"/>
      <c r="R2047" s="582"/>
    </row>
    <row r="2048" customHeight="1" spans="16:18">
      <c r="P2048" s="582"/>
      <c r="Q2048" s="582"/>
      <c r="R2048" s="582"/>
    </row>
    <row r="2049" customHeight="1" spans="16:18">
      <c r="P2049" s="582"/>
      <c r="Q2049" s="582"/>
      <c r="R2049" s="582"/>
    </row>
    <row r="2050" customHeight="1" spans="16:18">
      <c r="P2050" s="582"/>
      <c r="Q2050" s="582"/>
      <c r="R2050" s="582"/>
    </row>
    <row r="2051" customHeight="1" spans="16:18">
      <c r="P2051" s="582"/>
      <c r="Q2051" s="582"/>
      <c r="R2051" s="582"/>
    </row>
    <row r="2052" customHeight="1" spans="16:18">
      <c r="P2052" s="582"/>
      <c r="Q2052" s="582"/>
      <c r="R2052" s="582"/>
    </row>
    <row r="2053" customHeight="1" spans="16:18">
      <c r="P2053" s="582"/>
      <c r="Q2053" s="582"/>
      <c r="R2053" s="582"/>
    </row>
    <row r="2054" customHeight="1" spans="16:18">
      <c r="P2054" s="582"/>
      <c r="Q2054" s="582"/>
      <c r="R2054" s="582"/>
    </row>
    <row r="2055" customHeight="1" spans="16:18">
      <c r="P2055" s="582"/>
      <c r="Q2055" s="582"/>
      <c r="R2055" s="582"/>
    </row>
    <row r="2056" customHeight="1" spans="16:18">
      <c r="P2056" s="582"/>
      <c r="Q2056" s="582"/>
      <c r="R2056" s="582"/>
    </row>
    <row r="2057" customHeight="1" spans="16:18">
      <c r="P2057" s="582"/>
      <c r="Q2057" s="582"/>
      <c r="R2057" s="582"/>
    </row>
    <row r="2058" customHeight="1" spans="16:18">
      <c r="P2058" s="582"/>
      <c r="Q2058" s="582"/>
      <c r="R2058" s="582"/>
    </row>
    <row r="2059" customHeight="1" spans="16:18">
      <c r="P2059" s="582"/>
      <c r="Q2059" s="582"/>
      <c r="R2059" s="582"/>
    </row>
    <row r="2060" customHeight="1" spans="16:18">
      <c r="P2060" s="582"/>
      <c r="Q2060" s="582"/>
      <c r="R2060" s="582"/>
    </row>
    <row r="2061" customHeight="1" spans="16:18">
      <c r="P2061" s="582"/>
      <c r="Q2061" s="582"/>
      <c r="R2061" s="582"/>
    </row>
    <row r="2062" customHeight="1" spans="16:18">
      <c r="P2062" s="582"/>
      <c r="Q2062" s="582"/>
      <c r="R2062" s="582"/>
    </row>
    <row r="2063" customHeight="1" spans="16:18">
      <c r="P2063" s="582"/>
      <c r="Q2063" s="582"/>
      <c r="R2063" s="582"/>
    </row>
    <row r="2064" customHeight="1" spans="16:18">
      <c r="P2064" s="582"/>
      <c r="Q2064" s="582"/>
      <c r="R2064" s="582"/>
    </row>
    <row r="2065" customHeight="1" spans="16:18">
      <c r="P2065" s="582"/>
      <c r="Q2065" s="582"/>
      <c r="R2065" s="582"/>
    </row>
    <row r="2066" customHeight="1" spans="16:18">
      <c r="P2066" s="582"/>
      <c r="Q2066" s="582"/>
      <c r="R2066" s="582"/>
    </row>
    <row r="2067" customHeight="1" spans="16:18">
      <c r="P2067" s="582"/>
      <c r="Q2067" s="582"/>
      <c r="R2067" s="582"/>
    </row>
    <row r="2068" customHeight="1" spans="16:18">
      <c r="P2068" s="582"/>
      <c r="Q2068" s="582"/>
      <c r="R2068" s="582"/>
    </row>
    <row r="2069" customHeight="1" spans="16:18">
      <c r="P2069" s="582"/>
      <c r="Q2069" s="582"/>
      <c r="R2069" s="582"/>
    </row>
    <row r="2070" customHeight="1" spans="16:18">
      <c r="P2070" s="582"/>
      <c r="Q2070" s="582"/>
      <c r="R2070" s="582"/>
    </row>
    <row r="2071" customHeight="1" spans="16:18">
      <c r="P2071" s="582"/>
      <c r="Q2071" s="582"/>
      <c r="R2071" s="582"/>
    </row>
    <row r="2072" customHeight="1" spans="16:18">
      <c r="P2072" s="582"/>
      <c r="Q2072" s="582"/>
      <c r="R2072" s="582"/>
    </row>
    <row r="2073" customHeight="1" spans="16:18">
      <c r="P2073" s="582"/>
      <c r="Q2073" s="582"/>
      <c r="R2073" s="582"/>
    </row>
    <row r="2074" customHeight="1" spans="16:18">
      <c r="P2074" s="582"/>
      <c r="Q2074" s="582"/>
      <c r="R2074" s="582"/>
    </row>
    <row r="2075" customHeight="1" spans="16:18">
      <c r="P2075" s="582"/>
      <c r="Q2075" s="582"/>
      <c r="R2075" s="582"/>
    </row>
    <row r="2076" customHeight="1" spans="16:18">
      <c r="P2076" s="582"/>
      <c r="Q2076" s="582"/>
      <c r="R2076" s="582"/>
    </row>
    <row r="2077" customHeight="1" spans="16:18">
      <c r="P2077" s="582"/>
      <c r="Q2077" s="582"/>
      <c r="R2077" s="582"/>
    </row>
    <row r="2078" customHeight="1" spans="16:18">
      <c r="P2078" s="582"/>
      <c r="Q2078" s="582"/>
      <c r="R2078" s="582"/>
    </row>
    <row r="2079" customHeight="1" spans="16:18">
      <c r="P2079" s="582"/>
      <c r="Q2079" s="582"/>
      <c r="R2079" s="582"/>
    </row>
    <row r="2080" customHeight="1" spans="16:18">
      <c r="P2080" s="582"/>
      <c r="Q2080" s="582"/>
      <c r="R2080" s="582"/>
    </row>
    <row r="2081" customHeight="1" spans="16:18">
      <c r="P2081" s="582"/>
      <c r="Q2081" s="582"/>
      <c r="R2081" s="582"/>
    </row>
    <row r="2082" customHeight="1" spans="16:18">
      <c r="P2082" s="582"/>
      <c r="Q2082" s="582"/>
      <c r="R2082" s="582"/>
    </row>
    <row r="2083" customHeight="1" spans="16:18">
      <c r="P2083" s="582"/>
      <c r="Q2083" s="582"/>
      <c r="R2083" s="582"/>
    </row>
    <row r="2084" customHeight="1" spans="16:18">
      <c r="P2084" s="582"/>
      <c r="Q2084" s="582"/>
      <c r="R2084" s="582"/>
    </row>
    <row r="2085" customHeight="1" spans="16:18">
      <c r="P2085" s="582"/>
      <c r="Q2085" s="582"/>
      <c r="R2085" s="582"/>
    </row>
    <row r="2086" customHeight="1" spans="16:18">
      <c r="P2086" s="582"/>
      <c r="Q2086" s="582"/>
      <c r="R2086" s="582"/>
    </row>
    <row r="2087" customHeight="1" spans="16:18">
      <c r="P2087" s="582"/>
      <c r="Q2087" s="582"/>
      <c r="R2087" s="582"/>
    </row>
    <row r="2088" customHeight="1" spans="16:18">
      <c r="P2088" s="582"/>
      <c r="Q2088" s="582"/>
      <c r="R2088" s="582"/>
    </row>
    <row r="2089" customHeight="1" spans="16:18">
      <c r="P2089" s="582"/>
      <c r="Q2089" s="582"/>
      <c r="R2089" s="582"/>
    </row>
    <row r="2090" customHeight="1" spans="16:18">
      <c r="P2090" s="582"/>
      <c r="Q2090" s="582"/>
      <c r="R2090" s="582"/>
    </row>
    <row r="2091" customHeight="1" spans="16:18">
      <c r="P2091" s="582"/>
      <c r="Q2091" s="582"/>
      <c r="R2091" s="582"/>
    </row>
    <row r="2092" customHeight="1" spans="16:18">
      <c r="P2092" s="582"/>
      <c r="Q2092" s="582"/>
      <c r="R2092" s="582"/>
    </row>
    <row r="2093" customHeight="1" spans="16:18">
      <c r="P2093" s="582"/>
      <c r="Q2093" s="582"/>
      <c r="R2093" s="582"/>
    </row>
    <row r="2094" customHeight="1" spans="16:18">
      <c r="P2094" s="582"/>
      <c r="Q2094" s="582"/>
      <c r="R2094" s="582"/>
    </row>
    <row r="2095" customHeight="1" spans="16:18">
      <c r="P2095" s="582"/>
      <c r="Q2095" s="582"/>
      <c r="R2095" s="582"/>
    </row>
    <row r="2096" customHeight="1" spans="16:18">
      <c r="P2096" s="582"/>
      <c r="Q2096" s="582"/>
      <c r="R2096" s="582"/>
    </row>
    <row r="2097" customHeight="1" spans="16:18">
      <c r="P2097" s="582"/>
      <c r="Q2097" s="582"/>
      <c r="R2097" s="582"/>
    </row>
    <row r="2098" customHeight="1" spans="16:18">
      <c r="P2098" s="582"/>
      <c r="Q2098" s="582"/>
      <c r="R2098" s="582"/>
    </row>
    <row r="2099" customHeight="1" spans="16:18">
      <c r="P2099" s="582"/>
      <c r="Q2099" s="582"/>
      <c r="R2099" s="582"/>
    </row>
    <row r="2100" customHeight="1" spans="16:18">
      <c r="P2100" s="582"/>
      <c r="Q2100" s="582"/>
      <c r="R2100" s="582"/>
    </row>
    <row r="2101" customHeight="1" spans="16:18">
      <c r="P2101" s="582"/>
      <c r="Q2101" s="582"/>
      <c r="R2101" s="582"/>
    </row>
    <row r="2102" customHeight="1" spans="16:18">
      <c r="P2102" s="582"/>
      <c r="Q2102" s="582"/>
      <c r="R2102" s="582"/>
    </row>
    <row r="2103" customHeight="1" spans="16:18">
      <c r="P2103" s="582"/>
      <c r="Q2103" s="582"/>
      <c r="R2103" s="582"/>
    </row>
    <row r="2104" customHeight="1" spans="16:18">
      <c r="P2104" s="582"/>
      <c r="Q2104" s="582"/>
      <c r="R2104" s="582"/>
    </row>
    <row r="2105" customHeight="1" spans="16:18">
      <c r="P2105" s="582"/>
      <c r="Q2105" s="582"/>
      <c r="R2105" s="582"/>
    </row>
    <row r="2106" customHeight="1" spans="16:18">
      <c r="P2106" s="582"/>
      <c r="Q2106" s="582"/>
      <c r="R2106" s="582"/>
    </row>
    <row r="2107" customHeight="1" spans="16:18">
      <c r="P2107" s="582"/>
      <c r="Q2107" s="582"/>
      <c r="R2107" s="582"/>
    </row>
    <row r="2108" customHeight="1" spans="16:18">
      <c r="P2108" s="582"/>
      <c r="Q2108" s="582"/>
      <c r="R2108" s="582"/>
    </row>
    <row r="2109" customHeight="1" spans="16:18">
      <c r="P2109" s="582"/>
      <c r="Q2109" s="582"/>
      <c r="R2109" s="582"/>
    </row>
    <row r="2110" customHeight="1" spans="16:18">
      <c r="P2110" s="582"/>
      <c r="Q2110" s="582"/>
      <c r="R2110" s="582"/>
    </row>
    <row r="2111" customHeight="1" spans="16:18">
      <c r="P2111" s="582"/>
      <c r="Q2111" s="582"/>
      <c r="R2111" s="582"/>
    </row>
    <row r="2112" customHeight="1" spans="16:18">
      <c r="P2112" s="582"/>
      <c r="Q2112" s="582"/>
      <c r="R2112" s="582"/>
    </row>
    <row r="2113" customHeight="1" spans="16:18">
      <c r="P2113" s="582"/>
      <c r="Q2113" s="582"/>
      <c r="R2113" s="582"/>
    </row>
    <row r="2114" customHeight="1" spans="16:18">
      <c r="P2114" s="582"/>
      <c r="Q2114" s="582"/>
      <c r="R2114" s="582"/>
    </row>
    <row r="2115" customHeight="1" spans="16:18">
      <c r="P2115" s="582"/>
      <c r="Q2115" s="582"/>
      <c r="R2115" s="582"/>
    </row>
    <row r="2116" customHeight="1" spans="16:18">
      <c r="P2116" s="582"/>
      <c r="Q2116" s="582"/>
      <c r="R2116" s="582"/>
    </row>
    <row r="2117" customHeight="1" spans="16:18">
      <c r="P2117" s="582"/>
      <c r="Q2117" s="582"/>
      <c r="R2117" s="582"/>
    </row>
    <row r="2118" customHeight="1" spans="16:18">
      <c r="P2118" s="582"/>
      <c r="Q2118" s="582"/>
      <c r="R2118" s="582"/>
    </row>
    <row r="2119" customHeight="1" spans="16:18">
      <c r="P2119" s="582"/>
      <c r="Q2119" s="582"/>
      <c r="R2119" s="582"/>
    </row>
    <row r="2120" customHeight="1" spans="16:18">
      <c r="P2120" s="582"/>
      <c r="Q2120" s="582"/>
      <c r="R2120" s="582"/>
    </row>
    <row r="2121" customHeight="1" spans="16:18">
      <c r="P2121" s="582"/>
      <c r="Q2121" s="582"/>
      <c r="R2121" s="582"/>
    </row>
    <row r="2122" customHeight="1" spans="16:18">
      <c r="P2122" s="582"/>
      <c r="Q2122" s="582"/>
      <c r="R2122" s="582"/>
    </row>
    <row r="2123" customHeight="1" spans="16:18">
      <c r="P2123" s="582"/>
      <c r="Q2123" s="582"/>
      <c r="R2123" s="582"/>
    </row>
    <row r="2124" customHeight="1" spans="16:18">
      <c r="P2124" s="582"/>
      <c r="Q2124" s="582"/>
      <c r="R2124" s="582"/>
    </row>
    <row r="2125" customHeight="1" spans="16:18">
      <c r="P2125" s="582"/>
      <c r="Q2125" s="582"/>
      <c r="R2125" s="582"/>
    </row>
    <row r="2126" customHeight="1" spans="16:18">
      <c r="P2126" s="582"/>
      <c r="Q2126" s="582"/>
      <c r="R2126" s="582"/>
    </row>
    <row r="2127" customHeight="1" spans="16:18">
      <c r="P2127" s="582"/>
      <c r="Q2127" s="582"/>
      <c r="R2127" s="582"/>
    </row>
    <row r="2128" customHeight="1" spans="16:18">
      <c r="P2128" s="582"/>
      <c r="Q2128" s="582"/>
      <c r="R2128" s="582"/>
    </row>
    <row r="2129" customHeight="1" spans="16:18">
      <c r="P2129" s="582"/>
      <c r="Q2129" s="582"/>
      <c r="R2129" s="582"/>
    </row>
    <row r="2130" customHeight="1" spans="16:18">
      <c r="P2130" s="582"/>
      <c r="Q2130" s="582"/>
      <c r="R2130" s="582"/>
    </row>
    <row r="2131" customHeight="1" spans="16:18">
      <c r="P2131" s="582"/>
      <c r="Q2131" s="582"/>
      <c r="R2131" s="582"/>
    </row>
    <row r="2132" customHeight="1" spans="16:18">
      <c r="P2132" s="582"/>
      <c r="Q2132" s="582"/>
      <c r="R2132" s="582"/>
    </row>
    <row r="2133" customHeight="1" spans="16:18">
      <c r="P2133" s="582"/>
      <c r="Q2133" s="582"/>
      <c r="R2133" s="582"/>
    </row>
    <row r="2134" customHeight="1" spans="16:18">
      <c r="P2134" s="582"/>
      <c r="Q2134" s="582"/>
      <c r="R2134" s="582"/>
    </row>
    <row r="2135" customHeight="1" spans="16:18">
      <c r="P2135" s="582"/>
      <c r="Q2135" s="582"/>
      <c r="R2135" s="582"/>
    </row>
    <row r="2136" customHeight="1" spans="16:18">
      <c r="P2136" s="582"/>
      <c r="Q2136" s="582"/>
      <c r="R2136" s="582"/>
    </row>
    <row r="2137" customHeight="1" spans="16:18">
      <c r="P2137" s="582"/>
      <c r="Q2137" s="582"/>
      <c r="R2137" s="582"/>
    </row>
    <row r="2138" customHeight="1" spans="16:18">
      <c r="P2138" s="582"/>
      <c r="Q2138" s="582"/>
      <c r="R2138" s="582"/>
    </row>
    <row r="2139" customHeight="1" spans="16:18">
      <c r="P2139" s="582"/>
      <c r="Q2139" s="582"/>
      <c r="R2139" s="582"/>
    </row>
    <row r="2140" customHeight="1" spans="16:18">
      <c r="P2140" s="582"/>
      <c r="Q2140" s="582"/>
      <c r="R2140" s="582"/>
    </row>
    <row r="2141" customHeight="1" spans="16:18">
      <c r="P2141" s="582"/>
      <c r="Q2141" s="582"/>
      <c r="R2141" s="582"/>
    </row>
    <row r="2142" customHeight="1" spans="16:18">
      <c r="P2142" s="582"/>
      <c r="Q2142" s="582"/>
      <c r="R2142" s="582"/>
    </row>
    <row r="2143" customHeight="1" spans="16:18">
      <c r="P2143" s="582"/>
      <c r="Q2143" s="582"/>
      <c r="R2143" s="582"/>
    </row>
    <row r="2144" customHeight="1" spans="16:18">
      <c r="P2144" s="582"/>
      <c r="Q2144" s="582"/>
      <c r="R2144" s="582"/>
    </row>
    <row r="2145" customHeight="1" spans="16:18">
      <c r="P2145" s="582"/>
      <c r="Q2145" s="582"/>
      <c r="R2145" s="582"/>
    </row>
    <row r="2146" customHeight="1" spans="16:18">
      <c r="P2146" s="582"/>
      <c r="Q2146" s="582"/>
      <c r="R2146" s="582"/>
    </row>
    <row r="2147" customHeight="1" spans="16:18">
      <c r="P2147" s="582"/>
      <c r="Q2147" s="582"/>
      <c r="R2147" s="582"/>
    </row>
    <row r="2148" customHeight="1" spans="16:18">
      <c r="P2148" s="582"/>
      <c r="Q2148" s="582"/>
      <c r="R2148" s="582"/>
    </row>
    <row r="2149" customHeight="1" spans="16:18">
      <c r="P2149" s="582"/>
      <c r="Q2149" s="582"/>
      <c r="R2149" s="582"/>
    </row>
    <row r="2150" customHeight="1" spans="16:18">
      <c r="P2150" s="582"/>
      <c r="Q2150" s="582"/>
      <c r="R2150" s="582"/>
    </row>
    <row r="2151" customHeight="1" spans="16:18">
      <c r="P2151" s="582"/>
      <c r="Q2151" s="582"/>
      <c r="R2151" s="582"/>
    </row>
    <row r="2152" customHeight="1" spans="16:18">
      <c r="P2152" s="582"/>
      <c r="Q2152" s="582"/>
      <c r="R2152" s="582"/>
    </row>
    <row r="2153" customHeight="1" spans="16:18">
      <c r="P2153" s="582"/>
      <c r="Q2153" s="582"/>
      <c r="R2153" s="582"/>
    </row>
    <row r="2154" customHeight="1" spans="16:18">
      <c r="P2154" s="582"/>
      <c r="Q2154" s="582"/>
      <c r="R2154" s="582"/>
    </row>
    <row r="2155" customHeight="1" spans="16:18">
      <c r="P2155" s="582"/>
      <c r="Q2155" s="582"/>
      <c r="R2155" s="582"/>
    </row>
    <row r="2156" customHeight="1" spans="16:18">
      <c r="P2156" s="582"/>
      <c r="Q2156" s="582"/>
      <c r="R2156" s="582"/>
    </row>
    <row r="2157" customHeight="1" spans="16:18">
      <c r="P2157" s="582"/>
      <c r="Q2157" s="582"/>
      <c r="R2157" s="582"/>
    </row>
    <row r="2158" customHeight="1" spans="16:18">
      <c r="P2158" s="582"/>
      <c r="Q2158" s="582"/>
      <c r="R2158" s="582"/>
    </row>
    <row r="2159" customHeight="1" spans="16:18">
      <c r="P2159" s="582"/>
      <c r="Q2159" s="582"/>
      <c r="R2159" s="582"/>
    </row>
    <row r="2160" customHeight="1" spans="16:18">
      <c r="P2160" s="582"/>
      <c r="Q2160" s="582"/>
      <c r="R2160" s="582"/>
    </row>
    <row r="2161" customHeight="1" spans="16:18">
      <c r="P2161" s="582"/>
      <c r="Q2161" s="582"/>
      <c r="R2161" s="582"/>
    </row>
    <row r="2162" customHeight="1" spans="16:18">
      <c r="P2162" s="582"/>
      <c r="Q2162" s="582"/>
      <c r="R2162" s="582"/>
    </row>
    <row r="2163" customHeight="1" spans="16:18">
      <c r="P2163" s="582"/>
      <c r="Q2163" s="582"/>
      <c r="R2163" s="582"/>
    </row>
    <row r="2164" customHeight="1" spans="16:18">
      <c r="P2164" s="582"/>
      <c r="Q2164" s="582"/>
      <c r="R2164" s="582"/>
    </row>
    <row r="2165" customHeight="1" spans="16:18">
      <c r="P2165" s="582"/>
      <c r="Q2165" s="582"/>
      <c r="R2165" s="582"/>
    </row>
    <row r="2166" customHeight="1" spans="16:18">
      <c r="P2166" s="582"/>
      <c r="Q2166" s="582"/>
      <c r="R2166" s="582"/>
    </row>
    <row r="2167" customHeight="1" spans="16:18">
      <c r="P2167" s="582"/>
      <c r="Q2167" s="582"/>
      <c r="R2167" s="582"/>
    </row>
    <row r="2168" customHeight="1" spans="16:18">
      <c r="P2168" s="582"/>
      <c r="Q2168" s="582"/>
      <c r="R2168" s="582"/>
    </row>
    <row r="2169" customHeight="1" spans="16:18">
      <c r="P2169" s="582"/>
      <c r="Q2169" s="582"/>
      <c r="R2169" s="582"/>
    </row>
    <row r="2170" customHeight="1" spans="16:18">
      <c r="P2170" s="582"/>
      <c r="Q2170" s="582"/>
      <c r="R2170" s="582"/>
    </row>
    <row r="2171" customHeight="1" spans="16:18">
      <c r="P2171" s="582"/>
      <c r="Q2171" s="582"/>
      <c r="R2171" s="582"/>
    </row>
    <row r="2172" customHeight="1" spans="16:18">
      <c r="P2172" s="582"/>
      <c r="Q2172" s="582"/>
      <c r="R2172" s="582"/>
    </row>
    <row r="2173" customHeight="1" spans="16:18">
      <c r="P2173" s="582"/>
      <c r="Q2173" s="582"/>
      <c r="R2173" s="582"/>
    </row>
    <row r="2174" customHeight="1" spans="16:18">
      <c r="P2174" s="582"/>
      <c r="Q2174" s="582"/>
      <c r="R2174" s="582"/>
    </row>
    <row r="2175" customHeight="1" spans="16:18">
      <c r="P2175" s="582"/>
      <c r="Q2175" s="582"/>
      <c r="R2175" s="582"/>
    </row>
    <row r="2176" customHeight="1" spans="16:18">
      <c r="P2176" s="582"/>
      <c r="Q2176" s="582"/>
      <c r="R2176" s="582"/>
    </row>
    <row r="2177" customHeight="1" spans="16:18">
      <c r="P2177" s="582"/>
      <c r="Q2177" s="582"/>
      <c r="R2177" s="582"/>
    </row>
    <row r="2178" customHeight="1" spans="16:18">
      <c r="P2178" s="582"/>
      <c r="Q2178" s="582"/>
      <c r="R2178" s="582"/>
    </row>
    <row r="2179" customHeight="1" spans="16:18">
      <c r="P2179" s="582"/>
      <c r="Q2179" s="582"/>
      <c r="R2179" s="582"/>
    </row>
    <row r="2180" customHeight="1" spans="16:18">
      <c r="P2180" s="582"/>
      <c r="Q2180" s="582"/>
      <c r="R2180" s="582"/>
    </row>
    <row r="2181" customHeight="1" spans="16:18">
      <c r="P2181" s="582"/>
      <c r="Q2181" s="582"/>
      <c r="R2181" s="582"/>
    </row>
    <row r="2182" customHeight="1" spans="16:18">
      <c r="P2182" s="582"/>
      <c r="Q2182" s="582"/>
      <c r="R2182" s="582"/>
    </row>
    <row r="2183" customHeight="1" spans="16:18">
      <c r="P2183" s="582"/>
      <c r="Q2183" s="582"/>
      <c r="R2183" s="582"/>
    </row>
    <row r="2184" customHeight="1" spans="16:18">
      <c r="P2184" s="582"/>
      <c r="Q2184" s="582"/>
      <c r="R2184" s="582"/>
    </row>
    <row r="2185" customHeight="1" spans="16:18">
      <c r="P2185" s="582"/>
      <c r="Q2185" s="582"/>
      <c r="R2185" s="582"/>
    </row>
    <row r="2186" customHeight="1" spans="16:18">
      <c r="P2186" s="582"/>
      <c r="Q2186" s="582"/>
      <c r="R2186" s="582"/>
    </row>
    <row r="2187" customHeight="1" spans="16:18">
      <c r="P2187" s="582"/>
      <c r="Q2187" s="582"/>
      <c r="R2187" s="582"/>
    </row>
    <row r="2188" customHeight="1" spans="16:18">
      <c r="P2188" s="582"/>
      <c r="Q2188" s="582"/>
      <c r="R2188" s="582"/>
    </row>
    <row r="2189" customHeight="1" spans="16:18">
      <c r="P2189" s="582"/>
      <c r="Q2189" s="582"/>
      <c r="R2189" s="582"/>
    </row>
    <row r="2190" customHeight="1" spans="16:18">
      <c r="P2190" s="582"/>
      <c r="Q2190" s="582"/>
      <c r="R2190" s="582"/>
    </row>
    <row r="2191" customHeight="1" spans="16:18">
      <c r="P2191" s="582"/>
      <c r="Q2191" s="582"/>
      <c r="R2191" s="582"/>
    </row>
    <row r="2192" customHeight="1" spans="16:18">
      <c r="P2192" s="582"/>
      <c r="Q2192" s="582"/>
      <c r="R2192" s="582"/>
    </row>
    <row r="2193" customHeight="1" spans="16:18">
      <c r="P2193" s="582"/>
      <c r="Q2193" s="582"/>
      <c r="R2193" s="582"/>
    </row>
    <row r="2194" customHeight="1" spans="16:18">
      <c r="P2194" s="582"/>
      <c r="Q2194" s="582"/>
      <c r="R2194" s="582"/>
    </row>
    <row r="2195" customHeight="1" spans="16:18">
      <c r="P2195" s="582"/>
      <c r="Q2195" s="582"/>
      <c r="R2195" s="582"/>
    </row>
    <row r="2196" customHeight="1" spans="16:18">
      <c r="P2196" s="582"/>
      <c r="Q2196" s="582"/>
      <c r="R2196" s="582"/>
    </row>
    <row r="2197" customHeight="1" spans="16:18">
      <c r="P2197" s="582"/>
      <c r="Q2197" s="582"/>
      <c r="R2197" s="582"/>
    </row>
    <row r="2198" customHeight="1" spans="16:18">
      <c r="P2198" s="582"/>
      <c r="Q2198" s="582"/>
      <c r="R2198" s="582"/>
    </row>
    <row r="2199" customHeight="1" spans="16:18">
      <c r="P2199" s="582"/>
      <c r="Q2199" s="582"/>
      <c r="R2199" s="582"/>
    </row>
    <row r="2200" customHeight="1" spans="16:18">
      <c r="P2200" s="582"/>
      <c r="Q2200" s="582"/>
      <c r="R2200" s="582"/>
    </row>
    <row r="2201" customHeight="1" spans="16:18">
      <c r="P2201" s="582"/>
      <c r="Q2201" s="582"/>
      <c r="R2201" s="582"/>
    </row>
    <row r="2202" customHeight="1" spans="16:18">
      <c r="P2202" s="582"/>
      <c r="Q2202" s="582"/>
      <c r="R2202" s="582"/>
    </row>
    <row r="2203" customHeight="1" spans="16:18">
      <c r="P2203" s="582"/>
      <c r="Q2203" s="582"/>
      <c r="R2203" s="582"/>
    </row>
    <row r="2204" customHeight="1" spans="16:18">
      <c r="P2204" s="582"/>
      <c r="Q2204" s="582"/>
      <c r="R2204" s="582"/>
    </row>
    <row r="2205" customHeight="1" spans="16:18">
      <c r="P2205" s="582"/>
      <c r="Q2205" s="582"/>
      <c r="R2205" s="582"/>
    </row>
    <row r="2206" customHeight="1" spans="16:18">
      <c r="P2206" s="582"/>
      <c r="Q2206" s="582"/>
      <c r="R2206" s="582"/>
    </row>
    <row r="2207" customHeight="1" spans="16:18">
      <c r="P2207" s="582"/>
      <c r="Q2207" s="582"/>
      <c r="R2207" s="582"/>
    </row>
    <row r="2208" customHeight="1" spans="16:18">
      <c r="P2208" s="582"/>
      <c r="Q2208" s="582"/>
      <c r="R2208" s="582"/>
    </row>
    <row r="2209" customHeight="1" spans="16:18">
      <c r="P2209" s="582"/>
      <c r="Q2209" s="582"/>
      <c r="R2209" s="582"/>
    </row>
    <row r="2210" customHeight="1" spans="16:18">
      <c r="P2210" s="582"/>
      <c r="Q2210" s="582"/>
      <c r="R2210" s="582"/>
    </row>
    <row r="2211" customHeight="1" spans="16:18">
      <c r="P2211" s="582"/>
      <c r="Q2211" s="582"/>
      <c r="R2211" s="582"/>
    </row>
    <row r="2212" customHeight="1" spans="16:18">
      <c r="P2212" s="582"/>
      <c r="Q2212" s="582"/>
      <c r="R2212" s="582"/>
    </row>
    <row r="2213" customHeight="1" spans="16:18">
      <c r="P2213" s="582"/>
      <c r="Q2213" s="582"/>
      <c r="R2213" s="582"/>
    </row>
    <row r="2214" customHeight="1" spans="16:18">
      <c r="P2214" s="582"/>
      <c r="Q2214" s="582"/>
      <c r="R2214" s="582"/>
    </row>
    <row r="2215" customHeight="1" spans="16:18">
      <c r="P2215" s="582"/>
      <c r="Q2215" s="582"/>
      <c r="R2215" s="582"/>
    </row>
    <row r="2216" customHeight="1" spans="16:18">
      <c r="P2216" s="582"/>
      <c r="Q2216" s="582"/>
      <c r="R2216" s="582"/>
    </row>
    <row r="2217" customHeight="1" spans="16:18">
      <c r="P2217" s="582"/>
      <c r="Q2217" s="582"/>
      <c r="R2217" s="582"/>
    </row>
    <row r="2218" customHeight="1" spans="16:18">
      <c r="P2218" s="582"/>
      <c r="Q2218" s="582"/>
      <c r="R2218" s="582"/>
    </row>
    <row r="2219" customHeight="1" spans="16:18">
      <c r="P2219" s="582"/>
      <c r="Q2219" s="582"/>
      <c r="R2219" s="582"/>
    </row>
    <row r="2220" customHeight="1" spans="16:18">
      <c r="P2220" s="582"/>
      <c r="Q2220" s="582"/>
      <c r="R2220" s="582"/>
    </row>
    <row r="2221" customHeight="1" spans="16:18">
      <c r="P2221" s="582"/>
      <c r="Q2221" s="582"/>
      <c r="R2221" s="582"/>
    </row>
    <row r="2222" customHeight="1" spans="16:18">
      <c r="P2222" s="582"/>
      <c r="Q2222" s="582"/>
      <c r="R2222" s="582"/>
    </row>
    <row r="2223" customHeight="1" spans="16:18">
      <c r="P2223" s="582"/>
      <c r="Q2223" s="582"/>
      <c r="R2223" s="582"/>
    </row>
    <row r="2224" customHeight="1" spans="16:18">
      <c r="P2224" s="582"/>
      <c r="Q2224" s="582"/>
      <c r="R2224" s="582"/>
    </row>
    <row r="2225" customHeight="1" spans="16:18">
      <c r="P2225" s="582"/>
      <c r="Q2225" s="582"/>
      <c r="R2225" s="582"/>
    </row>
    <row r="2226" customHeight="1" spans="16:18">
      <c r="P2226" s="582"/>
      <c r="Q2226" s="582"/>
      <c r="R2226" s="582"/>
    </row>
    <row r="2227" customHeight="1" spans="16:18">
      <c r="P2227" s="582"/>
      <c r="Q2227" s="582"/>
      <c r="R2227" s="582"/>
    </row>
    <row r="2228" customHeight="1" spans="16:18">
      <c r="P2228" s="582"/>
      <c r="Q2228" s="582"/>
      <c r="R2228" s="582"/>
    </row>
    <row r="2229" customHeight="1" spans="16:18">
      <c r="P2229" s="582"/>
      <c r="Q2229" s="582"/>
      <c r="R2229" s="582"/>
    </row>
    <row r="2230" customHeight="1" spans="16:18">
      <c r="P2230" s="582"/>
      <c r="Q2230" s="582"/>
      <c r="R2230" s="582"/>
    </row>
    <row r="2231" customHeight="1" spans="16:18">
      <c r="P2231" s="582"/>
      <c r="Q2231" s="582"/>
      <c r="R2231" s="582"/>
    </row>
    <row r="2232" customHeight="1" spans="16:18">
      <c r="P2232" s="582"/>
      <c r="Q2232" s="582"/>
      <c r="R2232" s="582"/>
    </row>
    <row r="2233" customHeight="1" spans="16:18">
      <c r="P2233" s="582"/>
      <c r="Q2233" s="582"/>
      <c r="R2233" s="582"/>
    </row>
    <row r="2234" customHeight="1" spans="16:18">
      <c r="P2234" s="582"/>
      <c r="Q2234" s="582"/>
      <c r="R2234" s="582"/>
    </row>
    <row r="2235" customHeight="1" spans="16:18">
      <c r="P2235" s="582"/>
      <c r="Q2235" s="582"/>
      <c r="R2235" s="582"/>
    </row>
    <row r="2236" customHeight="1" spans="16:18">
      <c r="P2236" s="582"/>
      <c r="Q2236" s="582"/>
      <c r="R2236" s="582"/>
    </row>
    <row r="2237" customHeight="1" spans="16:18">
      <c r="P2237" s="582"/>
      <c r="Q2237" s="582"/>
      <c r="R2237" s="582"/>
    </row>
    <row r="2238" customHeight="1" spans="16:18">
      <c r="P2238" s="582"/>
      <c r="Q2238" s="582"/>
      <c r="R2238" s="582"/>
    </row>
    <row r="2239" customHeight="1" spans="16:18">
      <c r="P2239" s="582"/>
      <c r="Q2239" s="582"/>
      <c r="R2239" s="582"/>
    </row>
    <row r="2240" customHeight="1" spans="16:18">
      <c r="P2240" s="582"/>
      <c r="Q2240" s="582"/>
      <c r="R2240" s="582"/>
    </row>
    <row r="2241" customHeight="1" spans="16:18">
      <c r="P2241" s="582"/>
      <c r="Q2241" s="582"/>
      <c r="R2241" s="582"/>
    </row>
    <row r="2242" customHeight="1" spans="16:18">
      <c r="P2242" s="582"/>
      <c r="Q2242" s="582"/>
      <c r="R2242" s="582"/>
    </row>
    <row r="2243" customHeight="1" spans="16:18">
      <c r="P2243" s="582"/>
      <c r="Q2243" s="582"/>
      <c r="R2243" s="582"/>
    </row>
    <row r="2244" customHeight="1" spans="16:18">
      <c r="P2244" s="582"/>
      <c r="Q2244" s="582"/>
      <c r="R2244" s="582"/>
    </row>
    <row r="2245" customHeight="1" spans="16:18">
      <c r="P2245" s="582"/>
      <c r="Q2245" s="582"/>
      <c r="R2245" s="582"/>
    </row>
    <row r="2246" customHeight="1" spans="16:18">
      <c r="P2246" s="582"/>
      <c r="Q2246" s="582"/>
      <c r="R2246" s="582"/>
    </row>
    <row r="2247" customHeight="1" spans="16:18">
      <c r="P2247" s="582"/>
      <c r="Q2247" s="582"/>
      <c r="R2247" s="582"/>
    </row>
    <row r="2248" customHeight="1" spans="16:18">
      <c r="P2248" s="582"/>
      <c r="Q2248" s="582"/>
      <c r="R2248" s="582"/>
    </row>
    <row r="2249" customHeight="1" spans="16:18">
      <c r="P2249" s="582"/>
      <c r="Q2249" s="582"/>
      <c r="R2249" s="582"/>
    </row>
    <row r="2250" customHeight="1" spans="16:18">
      <c r="P2250" s="582"/>
      <c r="Q2250" s="582"/>
      <c r="R2250" s="582"/>
    </row>
    <row r="2251" customHeight="1" spans="16:18">
      <c r="P2251" s="582"/>
      <c r="Q2251" s="582"/>
      <c r="R2251" s="582"/>
    </row>
    <row r="2252" customHeight="1" spans="16:18">
      <c r="P2252" s="582"/>
      <c r="Q2252" s="582"/>
      <c r="R2252" s="582"/>
    </row>
    <row r="2253" customHeight="1" spans="16:18">
      <c r="P2253" s="582"/>
      <c r="Q2253" s="582"/>
      <c r="R2253" s="582"/>
    </row>
    <row r="2254" customHeight="1" spans="16:18">
      <c r="P2254" s="582"/>
      <c r="Q2254" s="582"/>
      <c r="R2254" s="582"/>
    </row>
    <row r="2255" customHeight="1" spans="16:18">
      <c r="P2255" s="582"/>
      <c r="Q2255" s="582"/>
      <c r="R2255" s="582"/>
    </row>
    <row r="2256" customHeight="1" spans="16:18">
      <c r="P2256" s="582"/>
      <c r="Q2256" s="582"/>
      <c r="R2256" s="582"/>
    </row>
    <row r="2257" customHeight="1" spans="16:18">
      <c r="P2257" s="582"/>
      <c r="Q2257" s="582"/>
      <c r="R2257" s="582"/>
    </row>
    <row r="2258" customHeight="1" spans="16:18">
      <c r="P2258" s="582"/>
      <c r="Q2258" s="582"/>
      <c r="R2258" s="582"/>
    </row>
    <row r="2259" customHeight="1" spans="16:18">
      <c r="P2259" s="582"/>
      <c r="Q2259" s="582"/>
      <c r="R2259" s="582"/>
    </row>
    <row r="2260" customHeight="1" spans="16:18">
      <c r="P2260" s="582"/>
      <c r="Q2260" s="582"/>
      <c r="R2260" s="582"/>
    </row>
    <row r="2261" customHeight="1" spans="16:18">
      <c r="P2261" s="582"/>
      <c r="Q2261" s="582"/>
      <c r="R2261" s="582"/>
    </row>
    <row r="2262" customHeight="1" spans="16:18">
      <c r="P2262" s="582"/>
      <c r="Q2262" s="582"/>
      <c r="R2262" s="582"/>
    </row>
    <row r="2263" customHeight="1" spans="16:18">
      <c r="P2263" s="582"/>
      <c r="Q2263" s="582"/>
      <c r="R2263" s="582"/>
    </row>
    <row r="2264" customHeight="1" spans="16:18">
      <c r="P2264" s="582"/>
      <c r="Q2264" s="582"/>
      <c r="R2264" s="582"/>
    </row>
    <row r="2265" customHeight="1" spans="16:18">
      <c r="P2265" s="582"/>
      <c r="Q2265" s="582"/>
      <c r="R2265" s="582"/>
    </row>
    <row r="2266" customHeight="1" spans="16:18">
      <c r="P2266" s="582"/>
      <c r="Q2266" s="582"/>
      <c r="R2266" s="582"/>
    </row>
    <row r="2267" customHeight="1" spans="16:18">
      <c r="P2267" s="582"/>
      <c r="Q2267" s="582"/>
      <c r="R2267" s="582"/>
    </row>
    <row r="2268" customHeight="1" spans="16:18">
      <c r="P2268" s="582"/>
      <c r="Q2268" s="582"/>
      <c r="R2268" s="582"/>
    </row>
    <row r="2269" customHeight="1" spans="16:18">
      <c r="P2269" s="582"/>
      <c r="Q2269" s="582"/>
      <c r="R2269" s="582"/>
    </row>
    <row r="2270" customHeight="1" spans="16:18">
      <c r="P2270" s="582"/>
      <c r="Q2270" s="582"/>
      <c r="R2270" s="582"/>
    </row>
    <row r="2271" customHeight="1" spans="16:18">
      <c r="P2271" s="582"/>
      <c r="Q2271" s="582"/>
      <c r="R2271" s="582"/>
    </row>
    <row r="2272" customHeight="1" spans="16:18">
      <c r="P2272" s="582"/>
      <c r="Q2272" s="582"/>
      <c r="R2272" s="582"/>
    </row>
    <row r="2273" customHeight="1" spans="16:18">
      <c r="P2273" s="582"/>
      <c r="Q2273" s="582"/>
      <c r="R2273" s="582"/>
    </row>
    <row r="2274" customHeight="1" spans="16:18">
      <c r="P2274" s="582"/>
      <c r="Q2274" s="582"/>
      <c r="R2274" s="582"/>
    </row>
    <row r="2275" customHeight="1" spans="16:18">
      <c r="P2275" s="582"/>
      <c r="Q2275" s="582"/>
      <c r="R2275" s="582"/>
    </row>
    <row r="2276" customHeight="1" spans="16:18">
      <c r="P2276" s="582"/>
      <c r="Q2276" s="582"/>
      <c r="R2276" s="582"/>
    </row>
    <row r="2277" customHeight="1" spans="16:18">
      <c r="P2277" s="582"/>
      <c r="Q2277" s="582"/>
      <c r="R2277" s="582"/>
    </row>
    <row r="2278" customHeight="1" spans="16:18">
      <c r="P2278" s="582"/>
      <c r="Q2278" s="582"/>
      <c r="R2278" s="582"/>
    </row>
    <row r="2279" customHeight="1" spans="16:18">
      <c r="P2279" s="582"/>
      <c r="Q2279" s="582"/>
      <c r="R2279" s="582"/>
    </row>
    <row r="2280" customHeight="1" spans="16:18">
      <c r="P2280" s="582"/>
      <c r="Q2280" s="582"/>
      <c r="R2280" s="582"/>
    </row>
    <row r="2281" customHeight="1" spans="16:18">
      <c r="P2281" s="582"/>
      <c r="Q2281" s="582"/>
      <c r="R2281" s="582"/>
    </row>
    <row r="2282" customHeight="1" spans="16:18">
      <c r="P2282" s="582"/>
      <c r="Q2282" s="582"/>
      <c r="R2282" s="582"/>
    </row>
    <row r="2283" customHeight="1" spans="16:18">
      <c r="P2283" s="582"/>
      <c r="Q2283" s="582"/>
      <c r="R2283" s="582"/>
    </row>
    <row r="2284" customHeight="1" spans="16:18">
      <c r="P2284" s="582"/>
      <c r="Q2284" s="582"/>
      <c r="R2284" s="582"/>
    </row>
    <row r="2285" customHeight="1" spans="16:18">
      <c r="P2285" s="582"/>
      <c r="Q2285" s="582"/>
      <c r="R2285" s="582"/>
    </row>
    <row r="2286" customHeight="1" spans="16:18">
      <c r="P2286" s="582"/>
      <c r="Q2286" s="582"/>
      <c r="R2286" s="582"/>
    </row>
    <row r="2287" customHeight="1" spans="16:18">
      <c r="P2287" s="582"/>
      <c r="Q2287" s="582"/>
      <c r="R2287" s="582"/>
    </row>
    <row r="2288" customHeight="1" spans="16:18">
      <c r="P2288" s="582"/>
      <c r="Q2288" s="582"/>
      <c r="R2288" s="582"/>
    </row>
    <row r="2289" customHeight="1" spans="16:18">
      <c r="P2289" s="582"/>
      <c r="Q2289" s="582"/>
      <c r="R2289" s="582"/>
    </row>
    <row r="2290" customHeight="1" spans="16:18">
      <c r="P2290" s="582"/>
      <c r="Q2290" s="582"/>
      <c r="R2290" s="582"/>
    </row>
    <row r="2291" customHeight="1" spans="16:18">
      <c r="P2291" s="582"/>
      <c r="Q2291" s="582"/>
      <c r="R2291" s="582"/>
    </row>
    <row r="2292" customHeight="1" spans="16:18">
      <c r="P2292" s="582"/>
      <c r="Q2292" s="582"/>
      <c r="R2292" s="582"/>
    </row>
    <row r="2293" customHeight="1" spans="16:18">
      <c r="P2293" s="582"/>
      <c r="Q2293" s="582"/>
      <c r="R2293" s="582"/>
    </row>
    <row r="2294" customHeight="1" spans="16:18">
      <c r="P2294" s="582"/>
      <c r="Q2294" s="582"/>
      <c r="R2294" s="582"/>
    </row>
    <row r="2295" customHeight="1" spans="16:18">
      <c r="P2295" s="582"/>
      <c r="Q2295" s="582"/>
      <c r="R2295" s="582"/>
    </row>
    <row r="2296" customHeight="1" spans="16:18">
      <c r="P2296" s="582"/>
      <c r="Q2296" s="582"/>
      <c r="R2296" s="582"/>
    </row>
    <row r="2297" customHeight="1" spans="16:18">
      <c r="P2297" s="582"/>
      <c r="Q2297" s="582"/>
      <c r="R2297" s="582"/>
    </row>
    <row r="2298" customHeight="1" spans="16:18">
      <c r="P2298" s="582"/>
      <c r="Q2298" s="582"/>
      <c r="R2298" s="582"/>
    </row>
    <row r="2299" customHeight="1" spans="16:18">
      <c r="P2299" s="582"/>
      <c r="Q2299" s="582"/>
      <c r="R2299" s="582"/>
    </row>
    <row r="2300" customHeight="1" spans="16:18">
      <c r="P2300" s="582"/>
      <c r="Q2300" s="582"/>
      <c r="R2300" s="582"/>
    </row>
    <row r="2301" customHeight="1" spans="16:18">
      <c r="P2301" s="582"/>
      <c r="Q2301" s="582"/>
      <c r="R2301" s="582"/>
    </row>
    <row r="2302" customHeight="1" spans="16:18">
      <c r="P2302" s="582"/>
      <c r="Q2302" s="582"/>
      <c r="R2302" s="582"/>
    </row>
    <row r="2303" customHeight="1" spans="16:18">
      <c r="P2303" s="582"/>
      <c r="Q2303" s="582"/>
      <c r="R2303" s="582"/>
    </row>
    <row r="2304" customHeight="1" spans="16:18">
      <c r="P2304" s="582"/>
      <c r="Q2304" s="582"/>
      <c r="R2304" s="582"/>
    </row>
    <row r="2305" customHeight="1" spans="16:18">
      <c r="P2305" s="582"/>
      <c r="Q2305" s="582"/>
      <c r="R2305" s="582"/>
    </row>
    <row r="2306" customHeight="1" spans="16:18">
      <c r="P2306" s="582"/>
      <c r="Q2306" s="582"/>
      <c r="R2306" s="582"/>
    </row>
    <row r="2307" customHeight="1" spans="16:18">
      <c r="P2307" s="582"/>
      <c r="Q2307" s="582"/>
      <c r="R2307" s="582"/>
    </row>
    <row r="2308" customHeight="1" spans="16:18">
      <c r="P2308" s="582"/>
      <c r="Q2308" s="582"/>
      <c r="R2308" s="582"/>
    </row>
    <row r="2309" customHeight="1" spans="16:18">
      <c r="P2309" s="582"/>
      <c r="Q2309" s="582"/>
      <c r="R2309" s="582"/>
    </row>
    <row r="2310" customHeight="1" spans="16:18">
      <c r="P2310" s="582"/>
      <c r="Q2310" s="582"/>
      <c r="R2310" s="582"/>
    </row>
    <row r="2311" customHeight="1" spans="16:18">
      <c r="P2311" s="582"/>
      <c r="Q2311" s="582"/>
      <c r="R2311" s="582"/>
    </row>
    <row r="2312" customHeight="1" spans="16:18">
      <c r="P2312" s="582"/>
      <c r="Q2312" s="582"/>
      <c r="R2312" s="582"/>
    </row>
    <row r="2313" customHeight="1" spans="16:18">
      <c r="P2313" s="582"/>
      <c r="Q2313" s="582"/>
      <c r="R2313" s="582"/>
    </row>
    <row r="2314" customHeight="1" spans="16:18">
      <c r="P2314" s="582"/>
      <c r="Q2314" s="582"/>
      <c r="R2314" s="582"/>
    </row>
    <row r="2315" customHeight="1" spans="16:18">
      <c r="P2315" s="582"/>
      <c r="Q2315" s="582"/>
      <c r="R2315" s="582"/>
    </row>
    <row r="2316" customHeight="1" spans="16:18">
      <c r="P2316" s="582"/>
      <c r="Q2316" s="582"/>
      <c r="R2316" s="582"/>
    </row>
    <row r="2317" customHeight="1" spans="16:18">
      <c r="P2317" s="582"/>
      <c r="Q2317" s="582"/>
      <c r="R2317" s="582"/>
    </row>
    <row r="2318" customHeight="1" spans="16:18">
      <c r="P2318" s="582"/>
      <c r="Q2318" s="582"/>
      <c r="R2318" s="582"/>
    </row>
    <row r="2319" customHeight="1" spans="16:18">
      <c r="P2319" s="582"/>
      <c r="Q2319" s="582"/>
      <c r="R2319" s="582"/>
    </row>
    <row r="2320" customHeight="1" spans="16:18">
      <c r="P2320" s="582"/>
      <c r="Q2320" s="582"/>
      <c r="R2320" s="582"/>
    </row>
    <row r="2321" customHeight="1" spans="16:18">
      <c r="P2321" s="582"/>
      <c r="Q2321" s="582"/>
      <c r="R2321" s="582"/>
    </row>
    <row r="2322" customHeight="1" spans="16:18">
      <c r="P2322" s="582"/>
      <c r="Q2322" s="582"/>
      <c r="R2322" s="582"/>
    </row>
    <row r="2323" customHeight="1" spans="16:18">
      <c r="P2323" s="582"/>
      <c r="Q2323" s="582"/>
      <c r="R2323" s="582"/>
    </row>
    <row r="2324" customHeight="1" spans="16:18">
      <c r="P2324" s="582"/>
      <c r="Q2324" s="582"/>
      <c r="R2324" s="582"/>
    </row>
    <row r="2325" customHeight="1" spans="16:18">
      <c r="P2325" s="582"/>
      <c r="Q2325" s="582"/>
      <c r="R2325" s="582"/>
    </row>
    <row r="2326" customHeight="1" spans="16:18">
      <c r="P2326" s="582"/>
      <c r="Q2326" s="582"/>
      <c r="R2326" s="582"/>
    </row>
    <row r="2327" customHeight="1" spans="16:18">
      <c r="P2327" s="582"/>
      <c r="Q2327" s="582"/>
      <c r="R2327" s="582"/>
    </row>
    <row r="2328" customHeight="1" spans="16:18">
      <c r="P2328" s="582"/>
      <c r="Q2328" s="582"/>
      <c r="R2328" s="582"/>
    </row>
    <row r="2329" customHeight="1" spans="16:18">
      <c r="P2329" s="582"/>
      <c r="Q2329" s="582"/>
      <c r="R2329" s="582"/>
    </row>
    <row r="2330" customHeight="1" spans="16:18">
      <c r="P2330" s="582"/>
      <c r="Q2330" s="582"/>
      <c r="R2330" s="582"/>
    </row>
    <row r="2331" customHeight="1" spans="16:18">
      <c r="P2331" s="582"/>
      <c r="Q2331" s="582"/>
      <c r="R2331" s="582"/>
    </row>
    <row r="2332" customHeight="1" spans="16:18">
      <c r="P2332" s="582"/>
      <c r="Q2332" s="582"/>
      <c r="R2332" s="582"/>
    </row>
    <row r="2333" customHeight="1" spans="16:18">
      <c r="P2333" s="582"/>
      <c r="Q2333" s="582"/>
      <c r="R2333" s="582"/>
    </row>
    <row r="2334" customHeight="1" spans="16:18">
      <c r="P2334" s="582"/>
      <c r="Q2334" s="582"/>
      <c r="R2334" s="582"/>
    </row>
    <row r="2335" customHeight="1" spans="16:18">
      <c r="P2335" s="582"/>
      <c r="Q2335" s="582"/>
      <c r="R2335" s="582"/>
    </row>
    <row r="2336" customHeight="1" spans="16:18">
      <c r="P2336" s="582"/>
      <c r="Q2336" s="582"/>
      <c r="R2336" s="582"/>
    </row>
    <row r="2337" customHeight="1" spans="16:18">
      <c r="P2337" s="582"/>
      <c r="Q2337" s="582"/>
      <c r="R2337" s="582"/>
    </row>
    <row r="2338" customHeight="1" spans="16:18">
      <c r="P2338" s="582"/>
      <c r="Q2338" s="582"/>
      <c r="R2338" s="582"/>
    </row>
    <row r="2339" customHeight="1" spans="16:18">
      <c r="P2339" s="582"/>
      <c r="Q2339" s="582"/>
      <c r="R2339" s="582"/>
    </row>
    <row r="2340" customHeight="1" spans="16:18">
      <c r="P2340" s="582"/>
      <c r="Q2340" s="582"/>
      <c r="R2340" s="582"/>
    </row>
    <row r="2341" customHeight="1" spans="16:18">
      <c r="P2341" s="582"/>
      <c r="Q2341" s="582"/>
      <c r="R2341" s="582"/>
    </row>
    <row r="2342" customHeight="1" spans="16:18">
      <c r="P2342" s="582"/>
      <c r="Q2342" s="582"/>
      <c r="R2342" s="582"/>
    </row>
    <row r="2343" customHeight="1" spans="16:18">
      <c r="P2343" s="582"/>
      <c r="Q2343" s="582"/>
      <c r="R2343" s="582"/>
    </row>
    <row r="2344" customHeight="1" spans="16:18">
      <c r="P2344" s="582"/>
      <c r="Q2344" s="582"/>
      <c r="R2344" s="582"/>
    </row>
    <row r="2345" customHeight="1" spans="16:18">
      <c r="P2345" s="582"/>
      <c r="Q2345" s="582"/>
      <c r="R2345" s="582"/>
    </row>
    <row r="2346" customHeight="1" spans="16:18">
      <c r="P2346" s="582"/>
      <c r="Q2346" s="582"/>
      <c r="R2346" s="582"/>
    </row>
    <row r="2347" customHeight="1" spans="16:18">
      <c r="P2347" s="582"/>
      <c r="Q2347" s="582"/>
      <c r="R2347" s="582"/>
    </row>
    <row r="2348" customHeight="1" spans="16:18">
      <c r="P2348" s="582"/>
      <c r="Q2348" s="582"/>
      <c r="R2348" s="582"/>
    </row>
    <row r="2349" customHeight="1" spans="16:18">
      <c r="P2349" s="582"/>
      <c r="Q2349" s="582"/>
      <c r="R2349" s="582"/>
    </row>
    <row r="2350" customHeight="1" spans="16:18">
      <c r="P2350" s="582"/>
      <c r="Q2350" s="582"/>
      <c r="R2350" s="582"/>
    </row>
    <row r="2351" customHeight="1" spans="16:18">
      <c r="P2351" s="582"/>
      <c r="Q2351" s="582"/>
      <c r="R2351" s="582"/>
    </row>
    <row r="2352" customHeight="1" spans="16:18">
      <c r="P2352" s="582"/>
      <c r="Q2352" s="582"/>
      <c r="R2352" s="582"/>
    </row>
    <row r="2353" customHeight="1" spans="16:18">
      <c r="P2353" s="582"/>
      <c r="Q2353" s="582"/>
      <c r="R2353" s="582"/>
    </row>
    <row r="2354" customHeight="1" spans="16:18">
      <c r="P2354" s="582"/>
      <c r="Q2354" s="582"/>
      <c r="R2354" s="582"/>
    </row>
    <row r="2355" customHeight="1" spans="16:18">
      <c r="P2355" s="582"/>
      <c r="Q2355" s="582"/>
      <c r="R2355" s="582"/>
    </row>
    <row r="2356" customHeight="1" spans="16:18">
      <c r="P2356" s="582"/>
      <c r="Q2356" s="582"/>
      <c r="R2356" s="582"/>
    </row>
    <row r="2357" customHeight="1" spans="16:18">
      <c r="P2357" s="582"/>
      <c r="Q2357" s="582"/>
      <c r="R2357" s="582"/>
    </row>
    <row r="2358" customHeight="1" spans="16:18">
      <c r="P2358" s="582"/>
      <c r="Q2358" s="582"/>
      <c r="R2358" s="582"/>
    </row>
    <row r="2359" customHeight="1" spans="16:18">
      <c r="P2359" s="582"/>
      <c r="Q2359" s="582"/>
      <c r="R2359" s="582"/>
    </row>
    <row r="2360" customHeight="1" spans="16:18">
      <c r="P2360" s="582"/>
      <c r="Q2360" s="582"/>
      <c r="R2360" s="582"/>
    </row>
    <row r="2361" customHeight="1" spans="16:18">
      <c r="P2361" s="582"/>
      <c r="Q2361" s="582"/>
      <c r="R2361" s="582"/>
    </row>
    <row r="2362" customHeight="1" spans="16:18">
      <c r="P2362" s="582"/>
      <c r="Q2362" s="582"/>
      <c r="R2362" s="582"/>
    </row>
    <row r="2363" customHeight="1" spans="16:18">
      <c r="P2363" s="582"/>
      <c r="Q2363" s="582"/>
      <c r="R2363" s="582"/>
    </row>
    <row r="2364" customHeight="1" spans="16:18">
      <c r="P2364" s="582"/>
      <c r="Q2364" s="582"/>
      <c r="R2364" s="582"/>
    </row>
    <row r="2365" customHeight="1" spans="16:18">
      <c r="P2365" s="582"/>
      <c r="Q2365" s="582"/>
      <c r="R2365" s="582"/>
    </row>
    <row r="2366" customHeight="1" spans="16:18">
      <c r="P2366" s="582"/>
      <c r="Q2366" s="582"/>
      <c r="R2366" s="582"/>
    </row>
    <row r="2367" customHeight="1" spans="16:18">
      <c r="P2367" s="582"/>
      <c r="Q2367" s="582"/>
      <c r="R2367" s="582"/>
    </row>
    <row r="2368" customHeight="1" spans="16:18">
      <c r="P2368" s="582"/>
      <c r="Q2368" s="582"/>
      <c r="R2368" s="582"/>
    </row>
    <row r="2369" customHeight="1" spans="16:18">
      <c r="P2369" s="582"/>
      <c r="Q2369" s="582"/>
      <c r="R2369" s="582"/>
    </row>
    <row r="2370" customHeight="1" spans="16:18">
      <c r="P2370" s="582"/>
      <c r="Q2370" s="582"/>
      <c r="R2370" s="582"/>
    </row>
    <row r="2371" customHeight="1" spans="16:18">
      <c r="P2371" s="582"/>
      <c r="Q2371" s="582"/>
      <c r="R2371" s="582"/>
    </row>
    <row r="2372" customHeight="1" spans="16:18">
      <c r="P2372" s="582"/>
      <c r="Q2372" s="582"/>
      <c r="R2372" s="582"/>
    </row>
    <row r="2373" customHeight="1" spans="16:18">
      <c r="P2373" s="582"/>
      <c r="Q2373" s="582"/>
      <c r="R2373" s="582"/>
    </row>
    <row r="2374" customHeight="1" spans="16:18">
      <c r="P2374" s="582"/>
      <c r="Q2374" s="582"/>
      <c r="R2374" s="582"/>
    </row>
    <row r="2375" customHeight="1" spans="16:18">
      <c r="P2375" s="582"/>
      <c r="Q2375" s="582"/>
      <c r="R2375" s="582"/>
    </row>
    <row r="2376" customHeight="1" spans="16:18">
      <c r="P2376" s="582"/>
      <c r="Q2376" s="582"/>
      <c r="R2376" s="582"/>
    </row>
    <row r="2377" customHeight="1" spans="16:18">
      <c r="P2377" s="582"/>
      <c r="Q2377" s="582"/>
      <c r="R2377" s="582"/>
    </row>
    <row r="2378" customHeight="1" spans="16:18">
      <c r="P2378" s="582"/>
      <c r="Q2378" s="582"/>
      <c r="R2378" s="582"/>
    </row>
    <row r="2379" customHeight="1" spans="16:18">
      <c r="P2379" s="582"/>
      <c r="Q2379" s="582"/>
      <c r="R2379" s="582"/>
    </row>
    <row r="2380" customHeight="1" spans="16:18">
      <c r="P2380" s="582"/>
      <c r="Q2380" s="582"/>
      <c r="R2380" s="582"/>
    </row>
    <row r="2381" customHeight="1" spans="16:18">
      <c r="P2381" s="582"/>
      <c r="Q2381" s="582"/>
      <c r="R2381" s="582"/>
    </row>
    <row r="2382" customHeight="1" spans="16:18">
      <c r="P2382" s="582"/>
      <c r="Q2382" s="582"/>
      <c r="R2382" s="582"/>
    </row>
    <row r="2383" customHeight="1" spans="16:18">
      <c r="P2383" s="582"/>
      <c r="Q2383" s="582"/>
      <c r="R2383" s="582"/>
    </row>
    <row r="2384" customHeight="1" spans="16:18">
      <c r="P2384" s="582"/>
      <c r="Q2384" s="582"/>
      <c r="R2384" s="582"/>
    </row>
    <row r="2385" customHeight="1" spans="16:18">
      <c r="P2385" s="582"/>
      <c r="Q2385" s="582"/>
      <c r="R2385" s="582"/>
    </row>
    <row r="2386" customHeight="1" spans="16:18">
      <c r="P2386" s="582"/>
      <c r="Q2386" s="582"/>
      <c r="R2386" s="582"/>
    </row>
    <row r="2387" customHeight="1" spans="16:18">
      <c r="P2387" s="582"/>
      <c r="Q2387" s="582"/>
      <c r="R2387" s="582"/>
    </row>
    <row r="2388" customHeight="1" spans="16:18">
      <c r="P2388" s="582"/>
      <c r="Q2388" s="582"/>
      <c r="R2388" s="582"/>
    </row>
    <row r="2389" customHeight="1" spans="16:18">
      <c r="P2389" s="582"/>
      <c r="Q2389" s="582"/>
      <c r="R2389" s="582"/>
    </row>
    <row r="2390" customHeight="1" spans="16:18">
      <c r="P2390" s="582"/>
      <c r="Q2390" s="582"/>
      <c r="R2390" s="582"/>
    </row>
    <row r="2391" customHeight="1" spans="16:18">
      <c r="P2391" s="582"/>
      <c r="Q2391" s="582"/>
      <c r="R2391" s="582"/>
    </row>
    <row r="2392" customHeight="1" spans="16:18">
      <c r="P2392" s="582"/>
      <c r="Q2392" s="582"/>
      <c r="R2392" s="582"/>
    </row>
    <row r="2393" customHeight="1" spans="16:18">
      <c r="P2393" s="582"/>
      <c r="Q2393" s="582"/>
      <c r="R2393" s="582"/>
    </row>
    <row r="2394" customHeight="1" spans="16:18">
      <c r="P2394" s="582"/>
      <c r="Q2394" s="582"/>
      <c r="R2394" s="582"/>
    </row>
    <row r="2395" customHeight="1" spans="16:18">
      <c r="P2395" s="582"/>
      <c r="Q2395" s="582"/>
      <c r="R2395" s="582"/>
    </row>
    <row r="2396" customHeight="1" spans="16:18">
      <c r="P2396" s="582"/>
      <c r="Q2396" s="582"/>
      <c r="R2396" s="582"/>
    </row>
    <row r="2397" customHeight="1" spans="16:18">
      <c r="P2397" s="582"/>
      <c r="Q2397" s="582"/>
      <c r="R2397" s="582"/>
    </row>
    <row r="2398" customHeight="1" spans="16:18">
      <c r="P2398" s="582"/>
      <c r="Q2398" s="582"/>
      <c r="R2398" s="582"/>
    </row>
    <row r="2399" customHeight="1" spans="16:18">
      <c r="P2399" s="582"/>
      <c r="Q2399" s="582"/>
      <c r="R2399" s="582"/>
    </row>
    <row r="2400" customHeight="1" spans="16:18">
      <c r="P2400" s="582"/>
      <c r="Q2400" s="582"/>
      <c r="R2400" s="582"/>
    </row>
    <row r="2401" customHeight="1" spans="16:18">
      <c r="P2401" s="582"/>
      <c r="Q2401" s="582"/>
      <c r="R2401" s="582"/>
    </row>
    <row r="2402" customHeight="1" spans="16:18">
      <c r="P2402" s="582"/>
      <c r="Q2402" s="582"/>
      <c r="R2402" s="582"/>
    </row>
    <row r="2403" customHeight="1" spans="16:18">
      <c r="P2403" s="582"/>
      <c r="Q2403" s="582"/>
      <c r="R2403" s="582"/>
    </row>
    <row r="2404" customHeight="1" spans="16:18">
      <c r="P2404" s="582"/>
      <c r="Q2404" s="582"/>
      <c r="R2404" s="582"/>
    </row>
    <row r="2405" customHeight="1" spans="16:18">
      <c r="P2405" s="582"/>
      <c r="Q2405" s="582"/>
      <c r="R2405" s="582"/>
    </row>
    <row r="2406" customHeight="1" spans="16:18">
      <c r="P2406" s="582"/>
      <c r="Q2406" s="582"/>
      <c r="R2406" s="582"/>
    </row>
    <row r="2407" customHeight="1" spans="16:18">
      <c r="P2407" s="582"/>
      <c r="Q2407" s="582"/>
      <c r="R2407" s="582"/>
    </row>
    <row r="2408" customHeight="1" spans="16:18">
      <c r="P2408" s="582"/>
      <c r="Q2408" s="582"/>
      <c r="R2408" s="582"/>
    </row>
    <row r="2409" customHeight="1" spans="16:18">
      <c r="P2409" s="582"/>
      <c r="Q2409" s="582"/>
      <c r="R2409" s="582"/>
    </row>
    <row r="2410" customHeight="1" spans="16:18">
      <c r="P2410" s="582"/>
      <c r="Q2410" s="582"/>
      <c r="R2410" s="582"/>
    </row>
    <row r="2411" customHeight="1" spans="16:18">
      <c r="P2411" s="582"/>
      <c r="Q2411" s="582"/>
      <c r="R2411" s="582"/>
    </row>
    <row r="2412" customHeight="1" spans="16:18">
      <c r="P2412" s="582"/>
      <c r="Q2412" s="582"/>
      <c r="R2412" s="582"/>
    </row>
    <row r="2413" customHeight="1" spans="16:18">
      <c r="P2413" s="582"/>
      <c r="Q2413" s="582"/>
      <c r="R2413" s="582"/>
    </row>
    <row r="2414" customHeight="1" spans="16:18">
      <c r="P2414" s="582"/>
      <c r="Q2414" s="582"/>
      <c r="R2414" s="582"/>
    </row>
    <row r="2415" customHeight="1" spans="16:18">
      <c r="P2415" s="582"/>
      <c r="Q2415" s="582"/>
      <c r="R2415" s="582"/>
    </row>
    <row r="2416" customHeight="1" spans="16:18">
      <c r="P2416" s="582"/>
      <c r="Q2416" s="582"/>
      <c r="R2416" s="582"/>
    </row>
    <row r="2417" customHeight="1" spans="16:18">
      <c r="P2417" s="582"/>
      <c r="Q2417" s="582"/>
      <c r="R2417" s="582"/>
    </row>
    <row r="2418" customHeight="1" spans="16:18">
      <c r="P2418" s="582"/>
      <c r="Q2418" s="582"/>
      <c r="R2418" s="582"/>
    </row>
    <row r="2419" customHeight="1" spans="16:18">
      <c r="P2419" s="582"/>
      <c r="Q2419" s="582"/>
      <c r="R2419" s="582"/>
    </row>
    <row r="2420" customHeight="1" spans="16:18">
      <c r="P2420" s="582"/>
      <c r="Q2420" s="582"/>
      <c r="R2420" s="582"/>
    </row>
    <row r="2421" customHeight="1" spans="16:18">
      <c r="P2421" s="582"/>
      <c r="Q2421" s="582"/>
      <c r="R2421" s="582"/>
    </row>
    <row r="2422" customHeight="1" spans="16:18">
      <c r="P2422" s="582"/>
      <c r="Q2422" s="582"/>
      <c r="R2422" s="582"/>
    </row>
    <row r="2423" customHeight="1" spans="16:18">
      <c r="P2423" s="582"/>
      <c r="Q2423" s="582"/>
      <c r="R2423" s="582"/>
    </row>
    <row r="2424" customHeight="1" spans="16:18">
      <c r="P2424" s="582"/>
      <c r="Q2424" s="582"/>
      <c r="R2424" s="582"/>
    </row>
    <row r="2425" customHeight="1" spans="16:18">
      <c r="P2425" s="582"/>
      <c r="Q2425" s="582"/>
      <c r="R2425" s="582"/>
    </row>
    <row r="2426" customHeight="1" spans="16:18">
      <c r="P2426" s="582"/>
      <c r="Q2426" s="582"/>
      <c r="R2426" s="582"/>
    </row>
    <row r="2427" customHeight="1" spans="16:18">
      <c r="P2427" s="582"/>
      <c r="Q2427" s="582"/>
      <c r="R2427" s="582"/>
    </row>
    <row r="2428" customHeight="1" spans="16:18">
      <c r="P2428" s="582"/>
      <c r="Q2428" s="582"/>
      <c r="R2428" s="582"/>
    </row>
    <row r="2429" customHeight="1" spans="16:18">
      <c r="P2429" s="582"/>
      <c r="Q2429" s="582"/>
      <c r="R2429" s="582"/>
    </row>
    <row r="2430" customHeight="1" spans="16:18">
      <c r="P2430" s="582"/>
      <c r="Q2430" s="582"/>
      <c r="R2430" s="582"/>
    </row>
    <row r="2431" customHeight="1" spans="16:18">
      <c r="P2431" s="582"/>
      <c r="Q2431" s="582"/>
      <c r="R2431" s="582"/>
    </row>
    <row r="2432" customHeight="1" spans="16:18">
      <c r="P2432" s="582"/>
      <c r="Q2432" s="582"/>
      <c r="R2432" s="582"/>
    </row>
    <row r="2433" customHeight="1" spans="16:18">
      <c r="P2433" s="582"/>
      <c r="Q2433" s="582"/>
      <c r="R2433" s="582"/>
    </row>
    <row r="2434" customHeight="1" spans="16:18">
      <c r="P2434" s="582"/>
      <c r="Q2434" s="582"/>
      <c r="R2434" s="582"/>
    </row>
    <row r="2435" customHeight="1" spans="16:18">
      <c r="P2435" s="582"/>
      <c r="Q2435" s="582"/>
      <c r="R2435" s="582"/>
    </row>
    <row r="2436" customHeight="1" spans="16:18">
      <c r="P2436" s="582"/>
      <c r="Q2436" s="582"/>
      <c r="R2436" s="582"/>
    </row>
    <row r="2437" customHeight="1" spans="16:18">
      <c r="P2437" s="582"/>
      <c r="Q2437" s="582"/>
      <c r="R2437" s="582"/>
    </row>
    <row r="2438" customHeight="1" spans="16:18">
      <c r="P2438" s="582"/>
      <c r="Q2438" s="582"/>
      <c r="R2438" s="582"/>
    </row>
    <row r="2439" customHeight="1" spans="16:18">
      <c r="P2439" s="582"/>
      <c r="Q2439" s="582"/>
      <c r="R2439" s="582"/>
    </row>
    <row r="2440" customHeight="1" spans="16:18">
      <c r="P2440" s="582"/>
      <c r="Q2440" s="582"/>
      <c r="R2440" s="582"/>
    </row>
    <row r="2441" customHeight="1" spans="16:18">
      <c r="P2441" s="582"/>
      <c r="Q2441" s="582"/>
      <c r="R2441" s="582"/>
    </row>
    <row r="2442" customHeight="1" spans="16:18">
      <c r="P2442" s="582"/>
      <c r="Q2442" s="582"/>
      <c r="R2442" s="582"/>
    </row>
    <row r="2443" customHeight="1" spans="16:18">
      <c r="P2443" s="582"/>
      <c r="Q2443" s="582"/>
      <c r="R2443" s="582"/>
    </row>
    <row r="2444" customHeight="1" spans="16:18">
      <c r="P2444" s="582"/>
      <c r="Q2444" s="582"/>
      <c r="R2444" s="582"/>
    </row>
    <row r="2445" customHeight="1" spans="16:18">
      <c r="P2445" s="582"/>
      <c r="Q2445" s="582"/>
      <c r="R2445" s="582"/>
    </row>
    <row r="2446" customHeight="1" spans="16:18">
      <c r="P2446" s="582"/>
      <c r="Q2446" s="582"/>
      <c r="R2446" s="582"/>
    </row>
    <row r="2447" customHeight="1" spans="16:18">
      <c r="P2447" s="582"/>
      <c r="Q2447" s="582"/>
      <c r="R2447" s="582"/>
    </row>
    <row r="2448" customHeight="1" spans="16:18">
      <c r="P2448" s="582"/>
      <c r="Q2448" s="582"/>
      <c r="R2448" s="582"/>
    </row>
    <row r="2449" customHeight="1" spans="16:18">
      <c r="P2449" s="582"/>
      <c r="Q2449" s="582"/>
      <c r="R2449" s="582"/>
    </row>
    <row r="2450" customHeight="1" spans="16:18">
      <c r="P2450" s="582"/>
      <c r="Q2450" s="582"/>
      <c r="R2450" s="582"/>
    </row>
    <row r="2451" customHeight="1" spans="16:18">
      <c r="P2451" s="582"/>
      <c r="Q2451" s="582"/>
      <c r="R2451" s="582"/>
    </row>
    <row r="2452" customHeight="1" spans="16:18">
      <c r="P2452" s="582"/>
      <c r="Q2452" s="582"/>
      <c r="R2452" s="582"/>
    </row>
    <row r="2453" customHeight="1" spans="16:18">
      <c r="P2453" s="582"/>
      <c r="Q2453" s="582"/>
      <c r="R2453" s="582"/>
    </row>
    <row r="2454" customHeight="1" spans="16:18">
      <c r="P2454" s="582"/>
      <c r="Q2454" s="582"/>
      <c r="R2454" s="582"/>
    </row>
    <row r="2455" customHeight="1" spans="16:18">
      <c r="P2455" s="582"/>
      <c r="Q2455" s="582"/>
      <c r="R2455" s="582"/>
    </row>
    <row r="2456" customHeight="1" spans="16:18">
      <c r="P2456" s="582"/>
      <c r="Q2456" s="582"/>
      <c r="R2456" s="582"/>
    </row>
    <row r="2457" customHeight="1" spans="16:18">
      <c r="P2457" s="582"/>
      <c r="Q2457" s="582"/>
      <c r="R2457" s="582"/>
    </row>
    <row r="2458" customHeight="1" spans="16:18">
      <c r="P2458" s="582"/>
      <c r="Q2458" s="582"/>
      <c r="R2458" s="582"/>
    </row>
    <row r="2459" customHeight="1" spans="16:18">
      <c r="P2459" s="582"/>
      <c r="Q2459" s="582"/>
      <c r="R2459" s="582"/>
    </row>
    <row r="2460" customHeight="1" spans="16:18">
      <c r="P2460" s="582"/>
      <c r="Q2460" s="582"/>
      <c r="R2460" s="582"/>
    </row>
    <row r="2461" customHeight="1" spans="16:18">
      <c r="P2461" s="582"/>
      <c r="Q2461" s="582"/>
      <c r="R2461" s="582"/>
    </row>
    <row r="2462" customHeight="1" spans="16:18">
      <c r="P2462" s="582"/>
      <c r="Q2462" s="582"/>
      <c r="R2462" s="582"/>
    </row>
    <row r="2463" customHeight="1" spans="16:18">
      <c r="P2463" s="582"/>
      <c r="Q2463" s="582"/>
      <c r="R2463" s="582"/>
    </row>
    <row r="2464" customHeight="1" spans="16:18">
      <c r="P2464" s="582"/>
      <c r="Q2464" s="582"/>
      <c r="R2464" s="582"/>
    </row>
    <row r="2465" customHeight="1" spans="16:18">
      <c r="P2465" s="582"/>
      <c r="Q2465" s="582"/>
      <c r="R2465" s="582"/>
    </row>
    <row r="2466" customHeight="1" spans="16:18">
      <c r="P2466" s="582"/>
      <c r="Q2466" s="582"/>
      <c r="R2466" s="582"/>
    </row>
    <row r="2467" customHeight="1" spans="16:18">
      <c r="P2467" s="582"/>
      <c r="Q2467" s="582"/>
      <c r="R2467" s="582"/>
    </row>
    <row r="2468" customHeight="1" spans="16:18">
      <c r="P2468" s="582"/>
      <c r="Q2468" s="582"/>
      <c r="R2468" s="582"/>
    </row>
    <row r="2469" customHeight="1" spans="16:18">
      <c r="P2469" s="582"/>
      <c r="Q2469" s="582"/>
      <c r="R2469" s="582"/>
    </row>
    <row r="2470" customHeight="1" spans="16:18">
      <c r="P2470" s="582"/>
      <c r="Q2470" s="582"/>
      <c r="R2470" s="582"/>
    </row>
    <row r="2471" customHeight="1" spans="16:18">
      <c r="P2471" s="582"/>
      <c r="Q2471" s="582"/>
      <c r="R2471" s="582"/>
    </row>
    <row r="2472" customHeight="1" spans="16:18">
      <c r="P2472" s="582"/>
      <c r="Q2472" s="582"/>
      <c r="R2472" s="582"/>
    </row>
    <row r="2473" customHeight="1" spans="16:18">
      <c r="P2473" s="582"/>
      <c r="Q2473" s="582"/>
      <c r="R2473" s="582"/>
    </row>
    <row r="2474" customHeight="1" spans="16:18">
      <c r="P2474" s="582"/>
      <c r="Q2474" s="582"/>
      <c r="R2474" s="582"/>
    </row>
    <row r="2475" customHeight="1" spans="16:18">
      <c r="P2475" s="582"/>
      <c r="Q2475" s="582"/>
      <c r="R2475" s="582"/>
    </row>
    <row r="2476" customHeight="1" spans="16:18">
      <c r="P2476" s="582"/>
      <c r="Q2476" s="582"/>
      <c r="R2476" s="582"/>
    </row>
    <row r="2477" customHeight="1" spans="16:18">
      <c r="P2477" s="582"/>
      <c r="Q2477" s="582"/>
      <c r="R2477" s="582"/>
    </row>
    <row r="2478" customHeight="1" spans="16:18">
      <c r="P2478" s="582"/>
      <c r="Q2478" s="582"/>
      <c r="R2478" s="582"/>
    </row>
    <row r="2479" customHeight="1" spans="16:18">
      <c r="P2479" s="582"/>
      <c r="Q2479" s="582"/>
      <c r="R2479" s="582"/>
    </row>
    <row r="2480" customHeight="1" spans="16:18">
      <c r="P2480" s="582"/>
      <c r="Q2480" s="582"/>
      <c r="R2480" s="582"/>
    </row>
    <row r="2481" customHeight="1" spans="16:18">
      <c r="P2481" s="582"/>
      <c r="Q2481" s="582"/>
      <c r="R2481" s="582"/>
    </row>
    <row r="2482" customHeight="1" spans="16:18">
      <c r="P2482" s="582"/>
      <c r="Q2482" s="582"/>
      <c r="R2482" s="582"/>
    </row>
    <row r="2483" customHeight="1" spans="16:18">
      <c r="P2483" s="582"/>
      <c r="Q2483" s="582"/>
      <c r="R2483" s="582"/>
    </row>
    <row r="2484" customHeight="1" spans="16:18">
      <c r="P2484" s="582"/>
      <c r="Q2484" s="582"/>
      <c r="R2484" s="582"/>
    </row>
    <row r="2485" customHeight="1" spans="16:18">
      <c r="P2485" s="582"/>
      <c r="Q2485" s="582"/>
      <c r="R2485" s="582"/>
    </row>
    <row r="2486" customHeight="1" spans="16:18">
      <c r="P2486" s="582"/>
      <c r="Q2486" s="582"/>
      <c r="R2486" s="582"/>
    </row>
    <row r="2487" customHeight="1" spans="16:18">
      <c r="P2487" s="582"/>
      <c r="Q2487" s="582"/>
      <c r="R2487" s="582"/>
    </row>
    <row r="2488" customHeight="1" spans="16:18">
      <c r="P2488" s="582"/>
      <c r="Q2488" s="582"/>
      <c r="R2488" s="582"/>
    </row>
    <row r="2489" customHeight="1" spans="16:18">
      <c r="P2489" s="582"/>
      <c r="Q2489" s="582"/>
      <c r="R2489" s="582"/>
    </row>
    <row r="2490" customHeight="1" spans="16:18">
      <c r="P2490" s="582"/>
      <c r="Q2490" s="582"/>
      <c r="R2490" s="582"/>
    </row>
    <row r="2491" customHeight="1" spans="16:18">
      <c r="P2491" s="582"/>
      <c r="Q2491" s="582"/>
      <c r="R2491" s="582"/>
    </row>
    <row r="2492" customHeight="1" spans="16:18">
      <c r="P2492" s="582"/>
      <c r="Q2492" s="582"/>
      <c r="R2492" s="582"/>
    </row>
    <row r="2493" customHeight="1" spans="16:18">
      <c r="P2493" s="582"/>
      <c r="Q2493" s="582"/>
      <c r="R2493" s="582"/>
    </row>
    <row r="2494" customHeight="1" spans="16:18">
      <c r="P2494" s="582"/>
      <c r="Q2494" s="582"/>
      <c r="R2494" s="582"/>
    </row>
    <row r="2495" customHeight="1" spans="16:18">
      <c r="P2495" s="582"/>
      <c r="Q2495" s="582"/>
      <c r="R2495" s="582"/>
    </row>
    <row r="2496" customHeight="1" spans="16:18">
      <c r="P2496" s="582"/>
      <c r="Q2496" s="582"/>
      <c r="R2496" s="582"/>
    </row>
    <row r="2497" customHeight="1" spans="16:18">
      <c r="P2497" s="582"/>
      <c r="Q2497" s="582"/>
      <c r="R2497" s="582"/>
    </row>
    <row r="2498" customHeight="1" spans="16:18">
      <c r="P2498" s="582"/>
      <c r="Q2498" s="582"/>
      <c r="R2498" s="582"/>
    </row>
    <row r="2499" customHeight="1" spans="16:18">
      <c r="P2499" s="582"/>
      <c r="Q2499" s="582"/>
      <c r="R2499" s="582"/>
    </row>
    <row r="2500" customHeight="1" spans="16:18">
      <c r="P2500" s="582"/>
      <c r="Q2500" s="582"/>
      <c r="R2500" s="582"/>
    </row>
    <row r="2501" customHeight="1" spans="16:18">
      <c r="P2501" s="582"/>
      <c r="Q2501" s="582"/>
      <c r="R2501" s="582"/>
    </row>
    <row r="2502" customHeight="1" spans="16:18">
      <c r="P2502" s="582"/>
      <c r="Q2502" s="582"/>
      <c r="R2502" s="582"/>
    </row>
    <row r="2503" customHeight="1" spans="16:18">
      <c r="P2503" s="582"/>
      <c r="Q2503" s="582"/>
      <c r="R2503" s="582"/>
    </row>
    <row r="2504" customHeight="1" spans="16:18">
      <c r="P2504" s="582"/>
      <c r="Q2504" s="582"/>
      <c r="R2504" s="582"/>
    </row>
    <row r="2505" customHeight="1" spans="16:18">
      <c r="P2505" s="582"/>
      <c r="Q2505" s="582"/>
      <c r="R2505" s="582"/>
    </row>
    <row r="2506" customHeight="1" spans="16:18">
      <c r="P2506" s="582"/>
      <c r="Q2506" s="582"/>
      <c r="R2506" s="582"/>
    </row>
    <row r="2507" customHeight="1" spans="16:18">
      <c r="P2507" s="582"/>
      <c r="Q2507" s="582"/>
      <c r="R2507" s="582"/>
    </row>
    <row r="2508" customHeight="1" spans="16:18">
      <c r="P2508" s="582"/>
      <c r="Q2508" s="582"/>
      <c r="R2508" s="582"/>
    </row>
    <row r="2509" customHeight="1" spans="16:18">
      <c r="P2509" s="582"/>
      <c r="Q2509" s="582"/>
      <c r="R2509" s="582"/>
    </row>
    <row r="2510" customHeight="1" spans="16:18">
      <c r="P2510" s="582"/>
      <c r="Q2510" s="582"/>
      <c r="R2510" s="582"/>
    </row>
    <row r="2511" customHeight="1" spans="16:18">
      <c r="P2511" s="582"/>
      <c r="Q2511" s="582"/>
      <c r="R2511" s="582"/>
    </row>
    <row r="2512" customHeight="1" spans="16:18">
      <c r="P2512" s="582"/>
      <c r="Q2512" s="582"/>
      <c r="R2512" s="582"/>
    </row>
    <row r="2513" customHeight="1" spans="16:18">
      <c r="P2513" s="582"/>
      <c r="Q2513" s="582"/>
      <c r="R2513" s="582"/>
    </row>
    <row r="2514" customHeight="1" spans="16:18">
      <c r="P2514" s="582"/>
      <c r="Q2514" s="582"/>
      <c r="R2514" s="582"/>
    </row>
    <row r="2515" customHeight="1" spans="16:18">
      <c r="P2515" s="582"/>
      <c r="Q2515" s="582"/>
      <c r="R2515" s="582"/>
    </row>
    <row r="2516" customHeight="1" spans="16:18">
      <c r="P2516" s="582"/>
      <c r="Q2516" s="582"/>
      <c r="R2516" s="582"/>
    </row>
    <row r="2517" customHeight="1" spans="16:18">
      <c r="P2517" s="582"/>
      <c r="Q2517" s="582"/>
      <c r="R2517" s="582"/>
    </row>
    <row r="2518" customHeight="1" spans="16:18">
      <c r="P2518" s="582"/>
      <c r="Q2518" s="582"/>
      <c r="R2518" s="582"/>
    </row>
    <row r="2519" customHeight="1" spans="16:18">
      <c r="P2519" s="582"/>
      <c r="Q2519" s="582"/>
      <c r="R2519" s="582"/>
    </row>
    <row r="2520" customHeight="1" spans="16:18">
      <c r="P2520" s="582"/>
      <c r="Q2520" s="582"/>
      <c r="R2520" s="582"/>
    </row>
    <row r="2521" customHeight="1" spans="16:18">
      <c r="P2521" s="582"/>
      <c r="Q2521" s="582"/>
      <c r="R2521" s="582"/>
    </row>
    <row r="2522" customHeight="1" spans="16:18">
      <c r="P2522" s="582"/>
      <c r="Q2522" s="582"/>
      <c r="R2522" s="582"/>
    </row>
    <row r="2523" customHeight="1" spans="16:18">
      <c r="P2523" s="582"/>
      <c r="Q2523" s="582"/>
      <c r="R2523" s="582"/>
    </row>
    <row r="2524" customHeight="1" spans="16:18">
      <c r="P2524" s="582"/>
      <c r="Q2524" s="582"/>
      <c r="R2524" s="582"/>
    </row>
    <row r="2525" customHeight="1" spans="16:18">
      <c r="P2525" s="582"/>
      <c r="Q2525" s="582"/>
      <c r="R2525" s="582"/>
    </row>
    <row r="2526" customHeight="1" spans="16:18">
      <c r="P2526" s="582"/>
      <c r="Q2526" s="582"/>
      <c r="R2526" s="582"/>
    </row>
    <row r="2527" customHeight="1" spans="16:18">
      <c r="P2527" s="582"/>
      <c r="Q2527" s="582"/>
      <c r="R2527" s="582"/>
    </row>
    <row r="2528" customHeight="1" spans="16:18">
      <c r="P2528" s="582"/>
      <c r="Q2528" s="582"/>
      <c r="R2528" s="582"/>
    </row>
    <row r="2529" customHeight="1" spans="16:18">
      <c r="P2529" s="582"/>
      <c r="Q2529" s="582"/>
      <c r="R2529" s="582"/>
    </row>
    <row r="2530" customHeight="1" spans="16:18">
      <c r="P2530" s="582"/>
      <c r="Q2530" s="582"/>
      <c r="R2530" s="582"/>
    </row>
    <row r="2531" customHeight="1" spans="16:18">
      <c r="P2531" s="582"/>
      <c r="Q2531" s="582"/>
      <c r="R2531" s="582"/>
    </row>
    <row r="2532" customHeight="1" spans="16:18">
      <c r="P2532" s="582"/>
      <c r="Q2532" s="582"/>
      <c r="R2532" s="582"/>
    </row>
    <row r="2533" customHeight="1" spans="16:18">
      <c r="P2533" s="582"/>
      <c r="Q2533" s="582"/>
      <c r="R2533" s="582"/>
    </row>
    <row r="2534" customHeight="1" spans="16:18">
      <c r="P2534" s="582"/>
      <c r="Q2534" s="582"/>
      <c r="R2534" s="582"/>
    </row>
    <row r="2535" customHeight="1" spans="16:18">
      <c r="P2535" s="582"/>
      <c r="Q2535" s="582"/>
      <c r="R2535" s="582"/>
    </row>
    <row r="2536" customHeight="1" spans="16:18">
      <c r="P2536" s="582"/>
      <c r="Q2536" s="582"/>
      <c r="R2536" s="582"/>
    </row>
    <row r="2537" customHeight="1" spans="16:18">
      <c r="P2537" s="582"/>
      <c r="Q2537" s="582"/>
      <c r="R2537" s="582"/>
    </row>
    <row r="2538" customHeight="1" spans="16:18">
      <c r="P2538" s="582"/>
      <c r="Q2538" s="582"/>
      <c r="R2538" s="582"/>
    </row>
    <row r="2539" customHeight="1" spans="16:18">
      <c r="P2539" s="582"/>
      <c r="Q2539" s="582"/>
      <c r="R2539" s="582"/>
    </row>
    <row r="2540" customHeight="1" spans="16:18">
      <c r="P2540" s="582"/>
      <c r="Q2540" s="582"/>
      <c r="R2540" s="582"/>
    </row>
    <row r="2541" customHeight="1" spans="16:18">
      <c r="P2541" s="582"/>
      <c r="Q2541" s="582"/>
      <c r="R2541" s="582"/>
    </row>
    <row r="2542" customHeight="1" spans="16:18">
      <c r="P2542" s="582"/>
      <c r="Q2542" s="582"/>
      <c r="R2542" s="582"/>
    </row>
    <row r="2543" customHeight="1" spans="16:18">
      <c r="P2543" s="582"/>
      <c r="Q2543" s="582"/>
      <c r="R2543" s="582"/>
    </row>
    <row r="2544" customHeight="1" spans="16:18">
      <c r="P2544" s="582"/>
      <c r="Q2544" s="582"/>
      <c r="R2544" s="582"/>
    </row>
    <row r="2545" customHeight="1" spans="16:18">
      <c r="P2545" s="582"/>
      <c r="Q2545" s="582"/>
      <c r="R2545" s="582"/>
    </row>
    <row r="2546" customHeight="1" spans="16:18">
      <c r="P2546" s="582"/>
      <c r="Q2546" s="582"/>
      <c r="R2546" s="582"/>
    </row>
    <row r="2547" customHeight="1" spans="16:18">
      <c r="P2547" s="582"/>
      <c r="Q2547" s="582"/>
      <c r="R2547" s="582"/>
    </row>
    <row r="2548" customHeight="1" spans="16:18">
      <c r="P2548" s="582"/>
      <c r="Q2548" s="582"/>
      <c r="R2548" s="582"/>
    </row>
    <row r="2549" customHeight="1" spans="16:18">
      <c r="P2549" s="582"/>
      <c r="Q2549" s="582"/>
      <c r="R2549" s="582"/>
    </row>
    <row r="2550" customHeight="1" spans="16:18">
      <c r="P2550" s="582"/>
      <c r="Q2550" s="582"/>
      <c r="R2550" s="582"/>
    </row>
    <row r="2551" customHeight="1" spans="16:18">
      <c r="P2551" s="582"/>
      <c r="Q2551" s="582"/>
      <c r="R2551" s="582"/>
    </row>
    <row r="2552" customHeight="1" spans="16:18">
      <c r="P2552" s="582"/>
      <c r="Q2552" s="582"/>
      <c r="R2552" s="582"/>
    </row>
    <row r="2553" customHeight="1" spans="16:18">
      <c r="P2553" s="582"/>
      <c r="Q2553" s="582"/>
      <c r="R2553" s="582"/>
    </row>
    <row r="2554" customHeight="1" spans="16:18">
      <c r="P2554" s="582"/>
      <c r="Q2554" s="582"/>
      <c r="R2554" s="582"/>
    </row>
    <row r="2555" customHeight="1" spans="16:18">
      <c r="P2555" s="582"/>
      <c r="Q2555" s="582"/>
      <c r="R2555" s="582"/>
    </row>
    <row r="2556" customHeight="1" spans="16:18">
      <c r="P2556" s="582"/>
      <c r="Q2556" s="582"/>
      <c r="R2556" s="582"/>
    </row>
    <row r="2557" customHeight="1" spans="16:18">
      <c r="P2557" s="582"/>
      <c r="Q2557" s="582"/>
      <c r="R2557" s="582"/>
    </row>
    <row r="2558" customHeight="1" spans="16:18">
      <c r="P2558" s="582"/>
      <c r="Q2558" s="582"/>
      <c r="R2558" s="582"/>
    </row>
    <row r="2559" customHeight="1" spans="16:18">
      <c r="P2559" s="582"/>
      <c r="Q2559" s="582"/>
      <c r="R2559" s="582"/>
    </row>
    <row r="2560" customHeight="1" spans="16:18">
      <c r="P2560" s="582"/>
      <c r="Q2560" s="582"/>
      <c r="R2560" s="582"/>
    </row>
    <row r="2561" customHeight="1" spans="16:18">
      <c r="P2561" s="582"/>
      <c r="Q2561" s="582"/>
      <c r="R2561" s="582"/>
    </row>
    <row r="2562" customHeight="1" spans="16:18">
      <c r="P2562" s="582"/>
      <c r="Q2562" s="582"/>
      <c r="R2562" s="582"/>
    </row>
    <row r="2563" customHeight="1" spans="16:18">
      <c r="P2563" s="582"/>
      <c r="Q2563" s="582"/>
      <c r="R2563" s="582"/>
    </row>
    <row r="2564" customHeight="1" spans="16:18">
      <c r="P2564" s="582"/>
      <c r="Q2564" s="582"/>
      <c r="R2564" s="582"/>
    </row>
    <row r="2565" customHeight="1" spans="16:18">
      <c r="P2565" s="582"/>
      <c r="Q2565" s="582"/>
      <c r="R2565" s="582"/>
    </row>
    <row r="2566" customHeight="1" spans="16:18">
      <c r="P2566" s="582"/>
      <c r="Q2566" s="582"/>
      <c r="R2566" s="582"/>
    </row>
    <row r="2567" customHeight="1" spans="16:18">
      <c r="P2567" s="582"/>
      <c r="Q2567" s="582"/>
      <c r="R2567" s="582"/>
    </row>
    <row r="2568" customHeight="1" spans="16:18">
      <c r="P2568" s="582"/>
      <c r="Q2568" s="582"/>
      <c r="R2568" s="582"/>
    </row>
    <row r="2569" customHeight="1" spans="16:18">
      <c r="P2569" s="582"/>
      <c r="Q2569" s="582"/>
      <c r="R2569" s="582"/>
    </row>
    <row r="2570" customHeight="1" spans="16:18">
      <c r="P2570" s="582"/>
      <c r="Q2570" s="582"/>
      <c r="R2570" s="582"/>
    </row>
    <row r="2571" customHeight="1" spans="16:18">
      <c r="P2571" s="582"/>
      <c r="Q2571" s="582"/>
      <c r="R2571" s="582"/>
    </row>
    <row r="2572" customHeight="1" spans="16:18">
      <c r="P2572" s="582"/>
      <c r="Q2572" s="582"/>
      <c r="R2572" s="582"/>
    </row>
    <row r="2573" customHeight="1" spans="16:18">
      <c r="P2573" s="582"/>
      <c r="Q2573" s="582"/>
      <c r="R2573" s="582"/>
    </row>
    <row r="2574" customHeight="1" spans="16:18">
      <c r="P2574" s="582"/>
      <c r="Q2574" s="582"/>
      <c r="R2574" s="582"/>
    </row>
    <row r="2575" customHeight="1" spans="16:18">
      <c r="P2575" s="582"/>
      <c r="Q2575" s="582"/>
      <c r="R2575" s="582"/>
    </row>
    <row r="2576" customHeight="1" spans="16:18">
      <c r="P2576" s="582"/>
      <c r="Q2576" s="582"/>
      <c r="R2576" s="582"/>
    </row>
    <row r="2577" customHeight="1" spans="16:18">
      <c r="P2577" s="582"/>
      <c r="Q2577" s="582"/>
      <c r="R2577" s="582"/>
    </row>
    <row r="2578" customHeight="1" spans="16:18">
      <c r="P2578" s="582"/>
      <c r="Q2578" s="582"/>
      <c r="R2578" s="582"/>
    </row>
    <row r="2579" customHeight="1" spans="16:18">
      <c r="P2579" s="582"/>
      <c r="Q2579" s="582"/>
      <c r="R2579" s="582"/>
    </row>
    <row r="2580" customHeight="1" spans="16:18">
      <c r="P2580" s="582"/>
      <c r="Q2580" s="582"/>
      <c r="R2580" s="582"/>
    </row>
    <row r="2581" customHeight="1" spans="16:18">
      <c r="P2581" s="582"/>
      <c r="Q2581" s="582"/>
      <c r="R2581" s="582"/>
    </row>
    <row r="2582" customHeight="1" spans="16:18">
      <c r="P2582" s="582"/>
      <c r="Q2582" s="582"/>
      <c r="R2582" s="582"/>
    </row>
    <row r="2583" customHeight="1" spans="16:18">
      <c r="P2583" s="582"/>
      <c r="Q2583" s="582"/>
      <c r="R2583" s="582"/>
    </row>
    <row r="2584" customHeight="1" spans="16:18">
      <c r="P2584" s="582"/>
      <c r="Q2584" s="582"/>
      <c r="R2584" s="582"/>
    </row>
    <row r="2585" customHeight="1" spans="16:18">
      <c r="P2585" s="582"/>
      <c r="Q2585" s="582"/>
      <c r="R2585" s="582"/>
    </row>
    <row r="2586" customHeight="1" spans="16:18">
      <c r="P2586" s="582"/>
      <c r="Q2586" s="582"/>
      <c r="R2586" s="582"/>
    </row>
    <row r="2587" customHeight="1" spans="16:18">
      <c r="P2587" s="582"/>
      <c r="Q2587" s="582"/>
      <c r="R2587" s="582"/>
    </row>
    <row r="2588" customHeight="1" spans="16:18">
      <c r="P2588" s="582"/>
      <c r="Q2588" s="582"/>
      <c r="R2588" s="582"/>
    </row>
    <row r="2589" customHeight="1" spans="16:18">
      <c r="P2589" s="582"/>
      <c r="Q2589" s="582"/>
      <c r="R2589" s="582"/>
    </row>
    <row r="2590" customHeight="1" spans="16:18">
      <c r="P2590" s="582"/>
      <c r="Q2590" s="582"/>
      <c r="R2590" s="582"/>
    </row>
    <row r="2591" customHeight="1" spans="16:18">
      <c r="P2591" s="582"/>
      <c r="Q2591" s="582"/>
      <c r="R2591" s="582"/>
    </row>
    <row r="2592" customHeight="1" spans="16:18">
      <c r="P2592" s="582"/>
      <c r="Q2592" s="582"/>
      <c r="R2592" s="582"/>
    </row>
    <row r="2593" customHeight="1" spans="16:18">
      <c r="P2593" s="582"/>
      <c r="Q2593" s="582"/>
      <c r="R2593" s="582"/>
    </row>
    <row r="2594" customHeight="1" spans="16:18">
      <c r="P2594" s="582"/>
      <c r="Q2594" s="582"/>
      <c r="R2594" s="582"/>
    </row>
    <row r="2595" customHeight="1" spans="16:18">
      <c r="P2595" s="582"/>
      <c r="Q2595" s="582"/>
      <c r="R2595" s="582"/>
    </row>
    <row r="2596" customHeight="1" spans="16:18">
      <c r="P2596" s="582"/>
      <c r="Q2596" s="582"/>
      <c r="R2596" s="582"/>
    </row>
    <row r="2597" customHeight="1" spans="16:18">
      <c r="P2597" s="582"/>
      <c r="Q2597" s="582"/>
      <c r="R2597" s="582"/>
    </row>
    <row r="2598" customHeight="1" spans="16:18">
      <c r="P2598" s="582"/>
      <c r="Q2598" s="582"/>
      <c r="R2598" s="582"/>
    </row>
    <row r="2599" customHeight="1" spans="16:18">
      <c r="P2599" s="582"/>
      <c r="Q2599" s="582"/>
      <c r="R2599" s="582"/>
    </row>
    <row r="2600" customHeight="1" spans="16:18">
      <c r="P2600" s="582"/>
      <c r="Q2600" s="582"/>
      <c r="R2600" s="582"/>
    </row>
    <row r="2601" customHeight="1" spans="16:18">
      <c r="P2601" s="582"/>
      <c r="Q2601" s="582"/>
      <c r="R2601" s="582"/>
    </row>
    <row r="2602" customHeight="1" spans="16:18">
      <c r="P2602" s="582"/>
      <c r="Q2602" s="582"/>
      <c r="R2602" s="582"/>
    </row>
    <row r="2603" customHeight="1" spans="16:18">
      <c r="P2603" s="582"/>
      <c r="Q2603" s="582"/>
      <c r="R2603" s="582"/>
    </row>
    <row r="2604" customHeight="1" spans="16:18">
      <c r="P2604" s="582"/>
      <c r="Q2604" s="582"/>
      <c r="R2604" s="582"/>
    </row>
    <row r="2605" customHeight="1" spans="16:18">
      <c r="P2605" s="582"/>
      <c r="Q2605" s="582"/>
      <c r="R2605" s="582"/>
    </row>
    <row r="2606" customHeight="1" spans="16:18">
      <c r="P2606" s="582"/>
      <c r="Q2606" s="582"/>
      <c r="R2606" s="582"/>
    </row>
    <row r="2607" customHeight="1" spans="16:18">
      <c r="P2607" s="582"/>
      <c r="Q2607" s="582"/>
      <c r="R2607" s="582"/>
    </row>
    <row r="2608" customHeight="1" spans="16:18">
      <c r="P2608" s="582"/>
      <c r="Q2608" s="582"/>
      <c r="R2608" s="582"/>
    </row>
    <row r="2609" customHeight="1" spans="16:18">
      <c r="P2609" s="582"/>
      <c r="Q2609" s="582"/>
      <c r="R2609" s="582"/>
    </row>
    <row r="2610" customHeight="1" spans="16:18">
      <c r="P2610" s="582"/>
      <c r="Q2610" s="582"/>
      <c r="R2610" s="582"/>
    </row>
    <row r="2611" customHeight="1" spans="16:18">
      <c r="P2611" s="582"/>
      <c r="Q2611" s="582"/>
      <c r="R2611" s="582"/>
    </row>
    <row r="2612" customHeight="1" spans="16:18">
      <c r="P2612" s="582"/>
      <c r="Q2612" s="582"/>
      <c r="R2612" s="582"/>
    </row>
    <row r="2613" customHeight="1" spans="16:18">
      <c r="P2613" s="582"/>
      <c r="Q2613" s="582"/>
      <c r="R2613" s="582"/>
    </row>
    <row r="2614" customHeight="1" spans="16:18">
      <c r="P2614" s="582"/>
      <c r="Q2614" s="582"/>
      <c r="R2614" s="582"/>
    </row>
    <row r="2615" customHeight="1" spans="16:18">
      <c r="P2615" s="582"/>
      <c r="Q2615" s="582"/>
      <c r="R2615" s="582"/>
    </row>
    <row r="2616" customHeight="1" spans="16:18">
      <c r="P2616" s="582"/>
      <c r="Q2616" s="582"/>
      <c r="R2616" s="582"/>
    </row>
    <row r="2617" customHeight="1" spans="16:18">
      <c r="P2617" s="582"/>
      <c r="Q2617" s="582"/>
      <c r="R2617" s="582"/>
    </row>
    <row r="2618" customHeight="1" spans="16:18">
      <c r="P2618" s="582"/>
      <c r="Q2618" s="582"/>
      <c r="R2618" s="582"/>
    </row>
    <row r="2619" customHeight="1" spans="16:18">
      <c r="P2619" s="582"/>
      <c r="Q2619" s="582"/>
      <c r="R2619" s="582"/>
    </row>
    <row r="2620" customHeight="1" spans="16:18">
      <c r="P2620" s="582"/>
      <c r="Q2620" s="582"/>
      <c r="R2620" s="582"/>
    </row>
    <row r="2621" customHeight="1" spans="16:18">
      <c r="P2621" s="582"/>
      <c r="Q2621" s="582"/>
      <c r="R2621" s="582"/>
    </row>
    <row r="2622" customHeight="1" spans="16:18">
      <c r="P2622" s="582"/>
      <c r="Q2622" s="582"/>
      <c r="R2622" s="582"/>
    </row>
    <row r="2623" customHeight="1" spans="16:18">
      <c r="P2623" s="582"/>
      <c r="Q2623" s="582"/>
      <c r="R2623" s="582"/>
    </row>
    <row r="2624" customHeight="1" spans="16:18">
      <c r="P2624" s="582"/>
      <c r="Q2624" s="582"/>
      <c r="R2624" s="582"/>
    </row>
    <row r="2625" customHeight="1" spans="16:18">
      <c r="P2625" s="582"/>
      <c r="Q2625" s="582"/>
      <c r="R2625" s="582"/>
    </row>
    <row r="2626" customHeight="1" spans="16:18">
      <c r="P2626" s="582"/>
      <c r="Q2626" s="582"/>
      <c r="R2626" s="582"/>
    </row>
    <row r="2627" customHeight="1" spans="16:18">
      <c r="P2627" s="582"/>
      <c r="Q2627" s="582"/>
      <c r="R2627" s="582"/>
    </row>
    <row r="2628" customHeight="1" spans="16:18">
      <c r="P2628" s="582"/>
      <c r="Q2628" s="582"/>
      <c r="R2628" s="582"/>
    </row>
    <row r="2629" customHeight="1" spans="16:18">
      <c r="P2629" s="582"/>
      <c r="Q2629" s="582"/>
      <c r="R2629" s="582"/>
    </row>
    <row r="2630" customHeight="1" spans="16:18">
      <c r="P2630" s="582"/>
      <c r="Q2630" s="582"/>
      <c r="R2630" s="582"/>
    </row>
    <row r="2631" customHeight="1" spans="16:18">
      <c r="P2631" s="582"/>
      <c r="Q2631" s="582"/>
      <c r="R2631" s="582"/>
    </row>
    <row r="2632" customHeight="1" spans="16:18">
      <c r="P2632" s="582"/>
      <c r="Q2632" s="582"/>
      <c r="R2632" s="582"/>
    </row>
    <row r="2633" customHeight="1" spans="16:18">
      <c r="P2633" s="582"/>
      <c r="Q2633" s="582"/>
      <c r="R2633" s="582"/>
    </row>
    <row r="2634" customHeight="1" spans="16:18">
      <c r="P2634" s="582"/>
      <c r="Q2634" s="582"/>
      <c r="R2634" s="582"/>
    </row>
    <row r="2635" customHeight="1" spans="16:18">
      <c r="P2635" s="582"/>
      <c r="Q2635" s="582"/>
      <c r="R2635" s="582"/>
    </row>
    <row r="2636" customHeight="1" spans="16:18">
      <c r="P2636" s="582"/>
      <c r="Q2636" s="582"/>
      <c r="R2636" s="582"/>
    </row>
    <row r="2637" customHeight="1" spans="16:18">
      <c r="P2637" s="582"/>
      <c r="Q2637" s="582"/>
      <c r="R2637" s="582"/>
    </row>
    <row r="2638" customHeight="1" spans="16:18">
      <c r="P2638" s="582"/>
      <c r="Q2638" s="582"/>
      <c r="R2638" s="582"/>
    </row>
    <row r="2639" customHeight="1" spans="16:18">
      <c r="P2639" s="582"/>
      <c r="Q2639" s="582"/>
      <c r="R2639" s="582"/>
    </row>
    <row r="2640" customHeight="1" spans="16:18">
      <c r="P2640" s="582"/>
      <c r="Q2640" s="582"/>
      <c r="R2640" s="582"/>
    </row>
    <row r="2641" customHeight="1" spans="16:18">
      <c r="P2641" s="582"/>
      <c r="Q2641" s="582"/>
      <c r="R2641" s="582"/>
    </row>
    <row r="2642" customHeight="1" spans="16:18">
      <c r="P2642" s="582"/>
      <c r="Q2642" s="582"/>
      <c r="R2642" s="582"/>
    </row>
    <row r="2643" customHeight="1" spans="16:18">
      <c r="P2643" s="582"/>
      <c r="Q2643" s="582"/>
      <c r="R2643" s="582"/>
    </row>
    <row r="2644" customHeight="1" spans="16:18">
      <c r="P2644" s="582"/>
      <c r="Q2644" s="582"/>
      <c r="R2644" s="582"/>
    </row>
    <row r="2645" customHeight="1" spans="16:18">
      <c r="P2645" s="582"/>
      <c r="Q2645" s="582"/>
      <c r="R2645" s="582"/>
    </row>
    <row r="2646" customHeight="1" spans="16:18">
      <c r="P2646" s="582"/>
      <c r="Q2646" s="582"/>
      <c r="R2646" s="582"/>
    </row>
    <row r="2647" customHeight="1" spans="16:18">
      <c r="P2647" s="582"/>
      <c r="Q2647" s="582"/>
      <c r="R2647" s="582"/>
    </row>
    <row r="2648" customHeight="1" spans="16:18">
      <c r="P2648" s="582"/>
      <c r="Q2648" s="582"/>
      <c r="R2648" s="582"/>
    </row>
    <row r="2649" customHeight="1" spans="16:18">
      <c r="P2649" s="582"/>
      <c r="Q2649" s="582"/>
      <c r="R2649" s="582"/>
    </row>
    <row r="2650" customHeight="1" spans="16:18">
      <c r="P2650" s="582"/>
      <c r="Q2650" s="582"/>
      <c r="R2650" s="582"/>
    </row>
    <row r="2651" customHeight="1" spans="16:18">
      <c r="P2651" s="582"/>
      <c r="Q2651" s="582"/>
      <c r="R2651" s="582"/>
    </row>
    <row r="2652" customHeight="1" spans="16:18">
      <c r="P2652" s="582"/>
      <c r="Q2652" s="582"/>
      <c r="R2652" s="582"/>
    </row>
    <row r="2653" customHeight="1" spans="16:18">
      <c r="P2653" s="582"/>
      <c r="Q2653" s="582"/>
      <c r="R2653" s="582"/>
    </row>
    <row r="2654" customHeight="1" spans="16:18">
      <c r="P2654" s="582"/>
      <c r="Q2654" s="582"/>
      <c r="R2654" s="582"/>
    </row>
    <row r="2655" customHeight="1" spans="16:18">
      <c r="P2655" s="582"/>
      <c r="Q2655" s="582"/>
      <c r="R2655" s="582"/>
    </row>
    <row r="2656" customHeight="1" spans="16:18">
      <c r="P2656" s="582"/>
      <c r="Q2656" s="582"/>
      <c r="R2656" s="582"/>
    </row>
    <row r="2657" customHeight="1" spans="16:18">
      <c r="P2657" s="582"/>
      <c r="Q2657" s="582"/>
      <c r="R2657" s="582"/>
    </row>
    <row r="2658" customHeight="1" spans="16:18">
      <c r="P2658" s="582"/>
      <c r="Q2658" s="582"/>
      <c r="R2658" s="582"/>
    </row>
    <row r="2659" customHeight="1" spans="16:18">
      <c r="P2659" s="582"/>
      <c r="Q2659" s="582"/>
      <c r="R2659" s="582"/>
    </row>
    <row r="2660" customHeight="1" spans="16:18">
      <c r="P2660" s="582"/>
      <c r="Q2660" s="582"/>
      <c r="R2660" s="582"/>
    </row>
    <row r="2661" customHeight="1" spans="16:18">
      <c r="P2661" s="582"/>
      <c r="Q2661" s="582"/>
      <c r="R2661" s="582"/>
    </row>
    <row r="2662" customHeight="1" spans="16:18">
      <c r="P2662" s="582"/>
      <c r="Q2662" s="582"/>
      <c r="R2662" s="582"/>
    </row>
    <row r="2663" customHeight="1" spans="16:18">
      <c r="P2663" s="582"/>
      <c r="Q2663" s="582"/>
      <c r="R2663" s="582"/>
    </row>
    <row r="2664" customHeight="1" spans="16:18">
      <c r="P2664" s="582"/>
      <c r="Q2664" s="582"/>
      <c r="R2664" s="582"/>
    </row>
    <row r="2665" customHeight="1" spans="16:18">
      <c r="P2665" s="582"/>
      <c r="Q2665" s="582"/>
      <c r="R2665" s="582"/>
    </row>
    <row r="2666" customHeight="1" spans="16:18">
      <c r="P2666" s="582"/>
      <c r="Q2666" s="582"/>
      <c r="R2666" s="582"/>
    </row>
    <row r="2667" customHeight="1" spans="16:18">
      <c r="P2667" s="582"/>
      <c r="Q2667" s="582"/>
      <c r="R2667" s="582"/>
    </row>
    <row r="2668" customHeight="1" spans="16:18">
      <c r="P2668" s="582"/>
      <c r="Q2668" s="582"/>
      <c r="R2668" s="582"/>
    </row>
    <row r="2669" customHeight="1" spans="16:18">
      <c r="P2669" s="582"/>
      <c r="Q2669" s="582"/>
      <c r="R2669" s="582"/>
    </row>
    <row r="2670" customHeight="1" spans="16:18">
      <c r="P2670" s="582"/>
      <c r="Q2670" s="582"/>
      <c r="R2670" s="582"/>
    </row>
    <row r="2671" customHeight="1" spans="16:18">
      <c r="P2671" s="582"/>
      <c r="Q2671" s="582"/>
      <c r="R2671" s="582"/>
    </row>
    <row r="2672" customHeight="1" spans="16:18">
      <c r="P2672" s="582"/>
      <c r="Q2672" s="582"/>
      <c r="R2672" s="582"/>
    </row>
    <row r="2673" customHeight="1" spans="16:18">
      <c r="P2673" s="582"/>
      <c r="Q2673" s="582"/>
      <c r="R2673" s="582"/>
    </row>
    <row r="2674" customHeight="1" spans="16:18">
      <c r="P2674" s="582"/>
      <c r="Q2674" s="582"/>
      <c r="R2674" s="582"/>
    </row>
    <row r="2675" customHeight="1" spans="16:18">
      <c r="P2675" s="582"/>
      <c r="Q2675" s="582"/>
      <c r="R2675" s="582"/>
    </row>
    <row r="2676" customHeight="1" spans="16:18">
      <c r="P2676" s="582"/>
      <c r="Q2676" s="582"/>
      <c r="R2676" s="582"/>
    </row>
    <row r="2677" customHeight="1" spans="16:18">
      <c r="P2677" s="582"/>
      <c r="Q2677" s="582"/>
      <c r="R2677" s="582"/>
    </row>
    <row r="2678" customHeight="1" spans="16:18">
      <c r="P2678" s="582"/>
      <c r="Q2678" s="582"/>
      <c r="R2678" s="582"/>
    </row>
    <row r="2679" customHeight="1" spans="16:18">
      <c r="P2679" s="582"/>
      <c r="Q2679" s="582"/>
      <c r="R2679" s="582"/>
    </row>
    <row r="2680" customHeight="1" spans="16:18">
      <c r="P2680" s="582"/>
      <c r="Q2680" s="582"/>
      <c r="R2680" s="582"/>
    </row>
    <row r="2681" customHeight="1" spans="16:18">
      <c r="P2681" s="582"/>
      <c r="Q2681" s="582"/>
      <c r="R2681" s="582"/>
    </row>
    <row r="2682" customHeight="1" spans="16:18">
      <c r="P2682" s="582"/>
      <c r="Q2682" s="582"/>
      <c r="R2682" s="582"/>
    </row>
    <row r="2683" customHeight="1" spans="16:18">
      <c r="P2683" s="582"/>
      <c r="Q2683" s="582"/>
      <c r="R2683" s="582"/>
    </row>
    <row r="2684" customHeight="1" spans="16:18">
      <c r="P2684" s="582"/>
      <c r="Q2684" s="582"/>
      <c r="R2684" s="582"/>
    </row>
    <row r="2685" customHeight="1" spans="16:18">
      <c r="P2685" s="582"/>
      <c r="Q2685" s="582"/>
      <c r="R2685" s="582"/>
    </row>
    <row r="2686" customHeight="1" spans="16:18">
      <c r="P2686" s="582"/>
      <c r="Q2686" s="582"/>
      <c r="R2686" s="582"/>
    </row>
    <row r="2687" customHeight="1" spans="16:18">
      <c r="P2687" s="582"/>
      <c r="Q2687" s="582"/>
      <c r="R2687" s="582"/>
    </row>
    <row r="2688" customHeight="1" spans="16:18">
      <c r="P2688" s="582"/>
      <c r="Q2688" s="582"/>
      <c r="R2688" s="582"/>
    </row>
    <row r="2689" customHeight="1" spans="16:18">
      <c r="P2689" s="582"/>
      <c r="Q2689" s="582"/>
      <c r="R2689" s="582"/>
    </row>
    <row r="2690" customHeight="1" spans="16:18">
      <c r="P2690" s="582"/>
      <c r="Q2690" s="582"/>
      <c r="R2690" s="582"/>
    </row>
    <row r="2691" customHeight="1" spans="16:18">
      <c r="P2691" s="582"/>
      <c r="Q2691" s="582"/>
      <c r="R2691" s="582"/>
    </row>
    <row r="2692" customHeight="1" spans="16:18">
      <c r="P2692" s="582"/>
      <c r="Q2692" s="582"/>
      <c r="R2692" s="582"/>
    </row>
    <row r="2693" customHeight="1" spans="16:18">
      <c r="P2693" s="582"/>
      <c r="Q2693" s="582"/>
      <c r="R2693" s="582"/>
    </row>
    <row r="2694" customHeight="1" spans="16:18">
      <c r="P2694" s="582"/>
      <c r="Q2694" s="582"/>
      <c r="R2694" s="582"/>
    </row>
    <row r="2695" customHeight="1" spans="16:18">
      <c r="P2695" s="582"/>
      <c r="Q2695" s="582"/>
      <c r="R2695" s="582"/>
    </row>
    <row r="2696" customHeight="1" spans="16:18">
      <c r="P2696" s="582"/>
      <c r="Q2696" s="582"/>
      <c r="R2696" s="582"/>
    </row>
    <row r="2697" customHeight="1" spans="16:18">
      <c r="P2697" s="582"/>
      <c r="Q2697" s="582"/>
      <c r="R2697" s="582"/>
    </row>
    <row r="2698" customHeight="1" spans="16:18">
      <c r="P2698" s="582"/>
      <c r="Q2698" s="582"/>
      <c r="R2698" s="582"/>
    </row>
    <row r="2699" customHeight="1" spans="16:18">
      <c r="P2699" s="582"/>
      <c r="Q2699" s="582"/>
      <c r="R2699" s="582"/>
    </row>
    <row r="2700" customHeight="1" spans="16:18">
      <c r="P2700" s="582"/>
      <c r="Q2700" s="582"/>
      <c r="R2700" s="582"/>
    </row>
    <row r="2701" customHeight="1" spans="16:18">
      <c r="P2701" s="582"/>
      <c r="Q2701" s="582"/>
      <c r="R2701" s="582"/>
    </row>
    <row r="2702" customHeight="1" spans="16:18">
      <c r="P2702" s="582"/>
      <c r="Q2702" s="582"/>
      <c r="R2702" s="582"/>
    </row>
    <row r="2703" customHeight="1" spans="16:18">
      <c r="P2703" s="582"/>
      <c r="Q2703" s="582"/>
      <c r="R2703" s="582"/>
    </row>
    <row r="2704" customHeight="1" spans="16:18">
      <c r="P2704" s="582"/>
      <c r="Q2704" s="582"/>
      <c r="R2704" s="582"/>
    </row>
    <row r="2705" customHeight="1" spans="16:18">
      <c r="P2705" s="582"/>
      <c r="Q2705" s="582"/>
      <c r="R2705" s="582"/>
    </row>
    <row r="2706" customHeight="1" spans="16:18">
      <c r="P2706" s="582"/>
      <c r="Q2706" s="582"/>
      <c r="R2706" s="582"/>
    </row>
    <row r="2707" customHeight="1" spans="16:18">
      <c r="P2707" s="582"/>
      <c r="Q2707" s="582"/>
      <c r="R2707" s="582"/>
    </row>
    <row r="2708" customHeight="1" spans="16:18">
      <c r="P2708" s="582"/>
      <c r="Q2708" s="582"/>
      <c r="R2708" s="582"/>
    </row>
    <row r="2709" customHeight="1" spans="16:18">
      <c r="P2709" s="582"/>
      <c r="Q2709" s="582"/>
      <c r="R2709" s="582"/>
    </row>
    <row r="2710" customHeight="1" spans="16:18">
      <c r="P2710" s="582"/>
      <c r="Q2710" s="582"/>
      <c r="R2710" s="582"/>
    </row>
    <row r="2711" customHeight="1" spans="16:18">
      <c r="P2711" s="582"/>
      <c r="Q2711" s="582"/>
      <c r="R2711" s="582"/>
    </row>
    <row r="2712" customHeight="1" spans="16:18">
      <c r="P2712" s="582"/>
      <c r="Q2712" s="582"/>
      <c r="R2712" s="582"/>
    </row>
    <row r="2713" customHeight="1" spans="16:18">
      <c r="P2713" s="582"/>
      <c r="Q2713" s="582"/>
      <c r="R2713" s="582"/>
    </row>
    <row r="2714" customHeight="1" spans="16:18">
      <c r="P2714" s="582"/>
      <c r="Q2714" s="582"/>
      <c r="R2714" s="582"/>
    </row>
    <row r="2715" customHeight="1" spans="16:18">
      <c r="P2715" s="582"/>
      <c r="Q2715" s="582"/>
      <c r="R2715" s="582"/>
    </row>
    <row r="2716" customHeight="1" spans="16:18">
      <c r="P2716" s="582"/>
      <c r="Q2716" s="582"/>
      <c r="R2716" s="582"/>
    </row>
    <row r="2717" customHeight="1" spans="16:18">
      <c r="P2717" s="582"/>
      <c r="Q2717" s="582"/>
      <c r="R2717" s="582"/>
    </row>
    <row r="2718" customHeight="1" spans="16:18">
      <c r="P2718" s="582"/>
      <c r="Q2718" s="582"/>
      <c r="R2718" s="582"/>
    </row>
    <row r="2719" customHeight="1" spans="16:18">
      <c r="P2719" s="582"/>
      <c r="Q2719" s="582"/>
      <c r="R2719" s="582"/>
    </row>
    <row r="2720" customHeight="1" spans="16:18">
      <c r="P2720" s="582"/>
      <c r="Q2720" s="582"/>
      <c r="R2720" s="582"/>
    </row>
    <row r="2721" customHeight="1" spans="16:18">
      <c r="P2721" s="582"/>
      <c r="Q2721" s="582"/>
      <c r="R2721" s="582"/>
    </row>
    <row r="2722" customHeight="1" spans="16:18">
      <c r="P2722" s="582"/>
      <c r="Q2722" s="582"/>
      <c r="R2722" s="582"/>
    </row>
    <row r="2723" customHeight="1" spans="16:18">
      <c r="P2723" s="582"/>
      <c r="Q2723" s="582"/>
      <c r="R2723" s="582"/>
    </row>
    <row r="2724" customHeight="1" spans="16:18">
      <c r="P2724" s="582"/>
      <c r="Q2724" s="582"/>
      <c r="R2724" s="582"/>
    </row>
    <row r="2725" customHeight="1" spans="16:18">
      <c r="P2725" s="582"/>
      <c r="Q2725" s="582"/>
      <c r="R2725" s="582"/>
    </row>
    <row r="2726" customHeight="1" spans="16:18">
      <c r="P2726" s="582"/>
      <c r="Q2726" s="582"/>
      <c r="R2726" s="582"/>
    </row>
    <row r="2727" customHeight="1" spans="16:18">
      <c r="P2727" s="582"/>
      <c r="Q2727" s="582"/>
      <c r="R2727" s="582"/>
    </row>
    <row r="2728" customHeight="1" spans="16:18">
      <c r="P2728" s="582"/>
      <c r="Q2728" s="582"/>
      <c r="R2728" s="582"/>
    </row>
    <row r="2729" customHeight="1" spans="16:18">
      <c r="P2729" s="582"/>
      <c r="Q2729" s="582"/>
      <c r="R2729" s="582"/>
    </row>
    <row r="2730" customHeight="1" spans="16:18">
      <c r="P2730" s="582"/>
      <c r="Q2730" s="582"/>
      <c r="R2730" s="582"/>
    </row>
    <row r="2731" customHeight="1" spans="16:18">
      <c r="P2731" s="582"/>
      <c r="Q2731" s="582"/>
      <c r="R2731" s="582"/>
    </row>
    <row r="2732" customHeight="1" spans="16:18">
      <c r="P2732" s="582"/>
      <c r="Q2732" s="582"/>
      <c r="R2732" s="582"/>
    </row>
    <row r="2733" customHeight="1" spans="16:18">
      <c r="P2733" s="582"/>
      <c r="Q2733" s="582"/>
      <c r="R2733" s="582"/>
    </row>
    <row r="2734" customHeight="1" spans="16:18">
      <c r="P2734" s="582"/>
      <c r="Q2734" s="582"/>
      <c r="R2734" s="582"/>
    </row>
    <row r="2735" customHeight="1" spans="16:18">
      <c r="P2735" s="582"/>
      <c r="Q2735" s="582"/>
      <c r="R2735" s="582"/>
    </row>
    <row r="2736" customHeight="1" spans="16:18">
      <c r="P2736" s="582"/>
      <c r="Q2736" s="582"/>
      <c r="R2736" s="582"/>
    </row>
    <row r="2737" customHeight="1" spans="16:18">
      <c r="P2737" s="582"/>
      <c r="Q2737" s="582"/>
      <c r="R2737" s="582"/>
    </row>
    <row r="2738" customHeight="1" spans="16:18">
      <c r="P2738" s="582"/>
      <c r="Q2738" s="582"/>
      <c r="R2738" s="582"/>
    </row>
    <row r="2739" customHeight="1" spans="16:18">
      <c r="P2739" s="582"/>
      <c r="Q2739" s="582"/>
      <c r="R2739" s="582"/>
    </row>
    <row r="2740" customHeight="1" spans="16:18">
      <c r="P2740" s="582"/>
      <c r="Q2740" s="582"/>
      <c r="R2740" s="582"/>
    </row>
    <row r="2741" customHeight="1" spans="16:18">
      <c r="P2741" s="582"/>
      <c r="Q2741" s="582"/>
      <c r="R2741" s="582"/>
    </row>
    <row r="2742" customHeight="1" spans="16:18">
      <c r="P2742" s="582"/>
      <c r="Q2742" s="582"/>
      <c r="R2742" s="582"/>
    </row>
    <row r="2743" customHeight="1" spans="16:18">
      <c r="P2743" s="582"/>
      <c r="Q2743" s="582"/>
      <c r="R2743" s="582"/>
    </row>
    <row r="2744" customHeight="1" spans="16:18">
      <c r="P2744" s="582"/>
      <c r="Q2744" s="582"/>
      <c r="R2744" s="582"/>
    </row>
    <row r="2745" customHeight="1" spans="16:18">
      <c r="P2745" s="582"/>
      <c r="Q2745" s="582"/>
      <c r="R2745" s="582"/>
    </row>
    <row r="2746" customHeight="1" spans="16:18">
      <c r="P2746" s="582"/>
      <c r="Q2746" s="582"/>
      <c r="R2746" s="582"/>
    </row>
    <row r="2747" customHeight="1" spans="16:18">
      <c r="P2747" s="582"/>
      <c r="Q2747" s="582"/>
      <c r="R2747" s="582"/>
    </row>
    <row r="2748" customHeight="1" spans="16:18">
      <c r="P2748" s="582"/>
      <c r="Q2748" s="582"/>
      <c r="R2748" s="582"/>
    </row>
    <row r="2749" customHeight="1" spans="16:18">
      <c r="P2749" s="582"/>
      <c r="Q2749" s="582"/>
      <c r="R2749" s="582"/>
    </row>
    <row r="2750" customHeight="1" spans="16:18">
      <c r="P2750" s="582"/>
      <c r="Q2750" s="582"/>
      <c r="R2750" s="582"/>
    </row>
    <row r="2751" customHeight="1" spans="16:18">
      <c r="P2751" s="582"/>
      <c r="Q2751" s="582"/>
      <c r="R2751" s="582"/>
    </row>
    <row r="2752" customHeight="1" spans="16:18">
      <c r="P2752" s="582"/>
      <c r="Q2752" s="582"/>
      <c r="R2752" s="582"/>
    </row>
    <row r="2753" customHeight="1" spans="16:18">
      <c r="P2753" s="582"/>
      <c r="Q2753" s="582"/>
      <c r="R2753" s="582"/>
    </row>
    <row r="2754" customHeight="1" spans="16:18">
      <c r="P2754" s="582"/>
      <c r="Q2754" s="582"/>
      <c r="R2754" s="582"/>
    </row>
    <row r="2755" customHeight="1" spans="16:18">
      <c r="P2755" s="582"/>
      <c r="Q2755" s="582"/>
      <c r="R2755" s="582"/>
    </row>
    <row r="2756" customHeight="1" spans="16:18">
      <c r="P2756" s="582"/>
      <c r="Q2756" s="582"/>
      <c r="R2756" s="582"/>
    </row>
    <row r="2757" customHeight="1" spans="16:18">
      <c r="P2757" s="582"/>
      <c r="Q2757" s="582"/>
      <c r="R2757" s="582"/>
    </row>
    <row r="2758" customHeight="1" spans="16:18">
      <c r="P2758" s="582"/>
      <c r="Q2758" s="582"/>
      <c r="R2758" s="582"/>
    </row>
    <row r="2759" customHeight="1" spans="16:18">
      <c r="P2759" s="582"/>
      <c r="Q2759" s="582"/>
      <c r="R2759" s="582"/>
    </row>
    <row r="2760" customHeight="1" spans="16:18">
      <c r="P2760" s="582"/>
      <c r="Q2760" s="582"/>
      <c r="R2760" s="582"/>
    </row>
    <row r="2761" customHeight="1" spans="16:18">
      <c r="P2761" s="582"/>
      <c r="Q2761" s="582"/>
      <c r="R2761" s="582"/>
    </row>
    <row r="2762" customHeight="1" spans="16:18">
      <c r="P2762" s="582"/>
      <c r="Q2762" s="582"/>
      <c r="R2762" s="582"/>
    </row>
    <row r="2763" customHeight="1" spans="16:18">
      <c r="P2763" s="582"/>
      <c r="Q2763" s="582"/>
      <c r="R2763" s="582"/>
    </row>
    <row r="2764" customHeight="1" spans="16:18">
      <c r="P2764" s="582"/>
      <c r="Q2764" s="582"/>
      <c r="R2764" s="582"/>
    </row>
    <row r="2765" customHeight="1" spans="16:18">
      <c r="P2765" s="582"/>
      <c r="Q2765" s="582"/>
      <c r="R2765" s="582"/>
    </row>
    <row r="2766" customHeight="1" spans="16:18">
      <c r="P2766" s="582"/>
      <c r="Q2766" s="582"/>
      <c r="R2766" s="582"/>
    </row>
    <row r="2767" customHeight="1" spans="16:18">
      <c r="P2767" s="582"/>
      <c r="Q2767" s="582"/>
      <c r="R2767" s="582"/>
    </row>
    <row r="2768" customHeight="1" spans="16:18">
      <c r="P2768" s="582"/>
      <c r="Q2768" s="582"/>
      <c r="R2768" s="582"/>
    </row>
    <row r="2769" customHeight="1" spans="16:18">
      <c r="P2769" s="582"/>
      <c r="Q2769" s="582"/>
      <c r="R2769" s="582"/>
    </row>
    <row r="2770" customHeight="1" spans="16:18">
      <c r="P2770" s="582"/>
      <c r="Q2770" s="582"/>
      <c r="R2770" s="582"/>
    </row>
    <row r="2771" customHeight="1" spans="16:18">
      <c r="P2771" s="582"/>
      <c r="Q2771" s="582"/>
      <c r="R2771" s="582"/>
    </row>
    <row r="2772" customHeight="1" spans="16:18">
      <c r="P2772" s="582"/>
      <c r="Q2772" s="582"/>
      <c r="R2772" s="582"/>
    </row>
    <row r="2773" customHeight="1" spans="16:18">
      <c r="P2773" s="582"/>
      <c r="Q2773" s="582"/>
      <c r="R2773" s="582"/>
    </row>
    <row r="2774" customHeight="1" spans="16:18">
      <c r="P2774" s="582"/>
      <c r="Q2774" s="582"/>
      <c r="R2774" s="582"/>
    </row>
    <row r="2775" customHeight="1" spans="16:18">
      <c r="P2775" s="582"/>
      <c r="Q2775" s="582"/>
      <c r="R2775" s="582"/>
    </row>
    <row r="2776" customHeight="1" spans="16:18">
      <c r="P2776" s="582"/>
      <c r="Q2776" s="582"/>
      <c r="R2776" s="582"/>
    </row>
    <row r="2777" customHeight="1" spans="16:18">
      <c r="P2777" s="582"/>
      <c r="Q2777" s="582"/>
      <c r="R2777" s="582"/>
    </row>
    <row r="2778" customHeight="1" spans="16:18">
      <c r="P2778" s="582"/>
      <c r="Q2778" s="582"/>
      <c r="R2778" s="582"/>
    </row>
    <row r="2779" customHeight="1" spans="16:18">
      <c r="P2779" s="582"/>
      <c r="Q2779" s="582"/>
      <c r="R2779" s="582"/>
    </row>
    <row r="2780" customHeight="1" spans="16:18">
      <c r="P2780" s="582"/>
      <c r="Q2780" s="582"/>
      <c r="R2780" s="582"/>
    </row>
    <row r="2781" customHeight="1" spans="16:18">
      <c r="P2781" s="582"/>
      <c r="Q2781" s="582"/>
      <c r="R2781" s="582"/>
    </row>
    <row r="2782" customHeight="1" spans="16:18">
      <c r="P2782" s="582"/>
      <c r="Q2782" s="582"/>
      <c r="R2782" s="582"/>
    </row>
    <row r="2783" customHeight="1" spans="16:18">
      <c r="P2783" s="582"/>
      <c r="Q2783" s="582"/>
      <c r="R2783" s="582"/>
    </row>
    <row r="2784" customHeight="1" spans="16:18">
      <c r="P2784" s="582"/>
      <c r="Q2784" s="582"/>
      <c r="R2784" s="582"/>
    </row>
    <row r="2785" customHeight="1" spans="16:18">
      <c r="P2785" s="582"/>
      <c r="Q2785" s="582"/>
      <c r="R2785" s="582"/>
    </row>
    <row r="2786" customHeight="1" spans="16:18">
      <c r="P2786" s="582"/>
      <c r="Q2786" s="582"/>
      <c r="R2786" s="582"/>
    </row>
    <row r="2787" customHeight="1" spans="16:18">
      <c r="P2787" s="582"/>
      <c r="Q2787" s="582"/>
      <c r="R2787" s="582"/>
    </row>
    <row r="2788" customHeight="1" spans="16:18">
      <c r="P2788" s="582"/>
      <c r="Q2788" s="582"/>
      <c r="R2788" s="582"/>
    </row>
    <row r="2789" customHeight="1" spans="16:18">
      <c r="P2789" s="582"/>
      <c r="Q2789" s="582"/>
      <c r="R2789" s="582"/>
    </row>
    <row r="2790" customHeight="1" spans="16:18">
      <c r="P2790" s="582"/>
      <c r="Q2790" s="582"/>
      <c r="R2790" s="582"/>
    </row>
    <row r="2791" customHeight="1" spans="16:18">
      <c r="P2791" s="582"/>
      <c r="Q2791" s="582"/>
      <c r="R2791" s="582"/>
    </row>
    <row r="2792" customHeight="1" spans="16:18">
      <c r="P2792" s="582"/>
      <c r="Q2792" s="582"/>
      <c r="R2792" s="582"/>
    </row>
    <row r="2793" customHeight="1" spans="16:18">
      <c r="P2793" s="582"/>
      <c r="Q2793" s="582"/>
      <c r="R2793" s="582"/>
    </row>
    <row r="2794" customHeight="1" spans="16:18">
      <c r="P2794" s="582"/>
      <c r="Q2794" s="582"/>
      <c r="R2794" s="582"/>
    </row>
    <row r="2795" customHeight="1" spans="16:18">
      <c r="P2795" s="582"/>
      <c r="Q2795" s="582"/>
      <c r="R2795" s="582"/>
    </row>
    <row r="2796" customHeight="1" spans="16:18">
      <c r="P2796" s="582"/>
      <c r="Q2796" s="582"/>
      <c r="R2796" s="582"/>
    </row>
    <row r="2797" customHeight="1" spans="16:18">
      <c r="P2797" s="582"/>
      <c r="Q2797" s="582"/>
      <c r="R2797" s="582"/>
    </row>
    <row r="2798" customHeight="1" spans="16:18">
      <c r="P2798" s="582"/>
      <c r="Q2798" s="582"/>
      <c r="R2798" s="582"/>
    </row>
    <row r="2799" customHeight="1" spans="16:18">
      <c r="P2799" s="582"/>
      <c r="Q2799" s="582"/>
      <c r="R2799" s="582"/>
    </row>
    <row r="2800" customHeight="1" spans="16:18">
      <c r="P2800" s="582"/>
      <c r="Q2800" s="582"/>
      <c r="R2800" s="582"/>
    </row>
    <row r="2801" customHeight="1" spans="16:18">
      <c r="P2801" s="582"/>
      <c r="Q2801" s="582"/>
      <c r="R2801" s="582"/>
    </row>
    <row r="2802" customHeight="1" spans="16:18">
      <c r="P2802" s="582"/>
      <c r="Q2802" s="582"/>
      <c r="R2802" s="582"/>
    </row>
    <row r="2803" customHeight="1" spans="16:18">
      <c r="P2803" s="582"/>
      <c r="Q2803" s="582"/>
      <c r="R2803" s="582"/>
    </row>
    <row r="2804" customHeight="1" spans="16:18">
      <c r="P2804" s="582"/>
      <c r="Q2804" s="582"/>
      <c r="R2804" s="582"/>
    </row>
    <row r="2805" customHeight="1" spans="16:18">
      <c r="P2805" s="582"/>
      <c r="Q2805" s="582"/>
      <c r="R2805" s="582"/>
    </row>
    <row r="2806" customHeight="1" spans="16:18">
      <c r="P2806" s="582"/>
      <c r="Q2806" s="582"/>
      <c r="R2806" s="582"/>
    </row>
    <row r="2807" customHeight="1" spans="16:18">
      <c r="P2807" s="582"/>
      <c r="Q2807" s="582"/>
      <c r="R2807" s="582"/>
    </row>
    <row r="2808" customHeight="1" spans="16:18">
      <c r="P2808" s="582"/>
      <c r="Q2808" s="582"/>
      <c r="R2808" s="582"/>
    </row>
    <row r="2809" customHeight="1" spans="16:18">
      <c r="P2809" s="582"/>
      <c r="Q2809" s="582"/>
      <c r="R2809" s="582"/>
    </row>
    <row r="2810" customHeight="1" spans="16:18">
      <c r="P2810" s="582"/>
      <c r="Q2810" s="582"/>
      <c r="R2810" s="582"/>
    </row>
    <row r="2811" customHeight="1" spans="16:18">
      <c r="P2811" s="582"/>
      <c r="Q2811" s="582"/>
      <c r="R2811" s="582"/>
    </row>
    <row r="2812" customHeight="1" spans="16:18">
      <c r="P2812" s="582"/>
      <c r="Q2812" s="582"/>
      <c r="R2812" s="582"/>
    </row>
    <row r="2813" customHeight="1" spans="16:18">
      <c r="P2813" s="582"/>
      <c r="Q2813" s="582"/>
      <c r="R2813" s="582"/>
    </row>
    <row r="2814" customHeight="1" spans="16:18">
      <c r="P2814" s="582"/>
      <c r="Q2814" s="582"/>
      <c r="R2814" s="582"/>
    </row>
    <row r="2815" customHeight="1" spans="16:18">
      <c r="P2815" s="582"/>
      <c r="Q2815" s="582"/>
      <c r="R2815" s="582"/>
    </row>
    <row r="2816" customHeight="1" spans="16:18">
      <c r="P2816" s="582"/>
      <c r="Q2816" s="582"/>
      <c r="R2816" s="582"/>
    </row>
    <row r="2817" customHeight="1" spans="16:18">
      <c r="P2817" s="582"/>
      <c r="Q2817" s="582"/>
      <c r="R2817" s="582"/>
    </row>
    <row r="2818" customHeight="1" spans="16:18">
      <c r="P2818" s="582"/>
      <c r="Q2818" s="582"/>
      <c r="R2818" s="582"/>
    </row>
    <row r="2819" customHeight="1" spans="16:18">
      <c r="P2819" s="582"/>
      <c r="Q2819" s="582"/>
      <c r="R2819" s="582"/>
    </row>
    <row r="2820" customHeight="1" spans="16:18">
      <c r="P2820" s="582"/>
      <c r="Q2820" s="582"/>
      <c r="R2820" s="582"/>
    </row>
    <row r="2821" customHeight="1" spans="16:18">
      <c r="P2821" s="582"/>
      <c r="Q2821" s="582"/>
      <c r="R2821" s="582"/>
    </row>
    <row r="2822" customHeight="1" spans="16:18">
      <c r="P2822" s="582"/>
      <c r="Q2822" s="582"/>
      <c r="R2822" s="582"/>
    </row>
    <row r="2823" customHeight="1" spans="16:18">
      <c r="P2823" s="582"/>
      <c r="Q2823" s="582"/>
      <c r="R2823" s="582"/>
    </row>
    <row r="2824" customHeight="1" spans="16:18">
      <c r="P2824" s="582"/>
      <c r="Q2824" s="582"/>
      <c r="R2824" s="582"/>
    </row>
    <row r="2825" customHeight="1" spans="16:18">
      <c r="P2825" s="582"/>
      <c r="Q2825" s="582"/>
      <c r="R2825" s="582"/>
    </row>
    <row r="2826" customHeight="1" spans="16:18">
      <c r="P2826" s="582"/>
      <c r="Q2826" s="582"/>
      <c r="R2826" s="582"/>
    </row>
    <row r="2827" customHeight="1" spans="16:18">
      <c r="P2827" s="582"/>
      <c r="Q2827" s="582"/>
      <c r="R2827" s="582"/>
    </row>
    <row r="2828" customHeight="1" spans="16:18">
      <c r="P2828" s="582"/>
      <c r="Q2828" s="582"/>
      <c r="R2828" s="582"/>
    </row>
    <row r="2829" customHeight="1" spans="16:18">
      <c r="P2829" s="582"/>
      <c r="Q2829" s="582"/>
      <c r="R2829" s="582"/>
    </row>
    <row r="2830" customHeight="1" spans="16:18">
      <c r="P2830" s="582"/>
      <c r="Q2830" s="582"/>
      <c r="R2830" s="582"/>
    </row>
    <row r="2831" customHeight="1" spans="16:18">
      <c r="P2831" s="582"/>
      <c r="Q2831" s="582"/>
      <c r="R2831" s="582"/>
    </row>
    <row r="2832" customHeight="1" spans="16:18">
      <c r="P2832" s="582"/>
      <c r="Q2832" s="582"/>
      <c r="R2832" s="582"/>
    </row>
    <row r="2833" customHeight="1" spans="16:18">
      <c r="P2833" s="582"/>
      <c r="Q2833" s="582"/>
      <c r="R2833" s="582"/>
    </row>
    <row r="2834" customHeight="1" spans="16:18">
      <c r="P2834" s="582"/>
      <c r="Q2834" s="582"/>
      <c r="R2834" s="582"/>
    </row>
    <row r="2835" customHeight="1" spans="16:18">
      <c r="P2835" s="582"/>
      <c r="Q2835" s="582"/>
      <c r="R2835" s="582"/>
    </row>
    <row r="2836" customHeight="1" spans="16:18">
      <c r="P2836" s="582"/>
      <c r="Q2836" s="582"/>
      <c r="R2836" s="582"/>
    </row>
    <row r="2837" customHeight="1" spans="16:18">
      <c r="P2837" s="582"/>
      <c r="Q2837" s="582"/>
      <c r="R2837" s="582"/>
    </row>
    <row r="2838" customHeight="1" spans="16:18">
      <c r="P2838" s="582"/>
      <c r="Q2838" s="582"/>
      <c r="R2838" s="582"/>
    </row>
    <row r="2839" customHeight="1" spans="16:18">
      <c r="P2839" s="582"/>
      <c r="Q2839" s="582"/>
      <c r="R2839" s="582"/>
    </row>
    <row r="2840" customHeight="1" spans="16:18">
      <c r="P2840" s="582"/>
      <c r="Q2840" s="582"/>
      <c r="R2840" s="582"/>
    </row>
    <row r="2841" customHeight="1" spans="16:18">
      <c r="P2841" s="582"/>
      <c r="Q2841" s="582"/>
      <c r="R2841" s="582"/>
    </row>
    <row r="2842" customHeight="1" spans="16:18">
      <c r="P2842" s="582"/>
      <c r="Q2842" s="582"/>
      <c r="R2842" s="582"/>
    </row>
    <row r="2843" customHeight="1" spans="16:18">
      <c r="P2843" s="582"/>
      <c r="Q2843" s="582"/>
      <c r="R2843" s="582"/>
    </row>
    <row r="2844" customHeight="1" spans="16:18">
      <c r="P2844" s="582"/>
      <c r="Q2844" s="582"/>
      <c r="R2844" s="582"/>
    </row>
    <row r="2845" customHeight="1" spans="16:18">
      <c r="P2845" s="582"/>
      <c r="Q2845" s="582"/>
      <c r="R2845" s="582"/>
    </row>
    <row r="2846" customHeight="1" spans="16:18">
      <c r="P2846" s="582"/>
      <c r="Q2846" s="582"/>
      <c r="R2846" s="582"/>
    </row>
    <row r="2847" customHeight="1" spans="16:18">
      <c r="P2847" s="582"/>
      <c r="Q2847" s="582"/>
      <c r="R2847" s="582"/>
    </row>
    <row r="2848" customHeight="1" spans="16:18">
      <c r="P2848" s="582"/>
      <c r="Q2848" s="582"/>
      <c r="R2848" s="582"/>
    </row>
    <row r="2849" customHeight="1" spans="16:18">
      <c r="P2849" s="582"/>
      <c r="Q2849" s="582"/>
      <c r="R2849" s="582"/>
    </row>
    <row r="2850" customHeight="1" spans="16:18">
      <c r="P2850" s="582"/>
      <c r="Q2850" s="582"/>
      <c r="R2850" s="582"/>
    </row>
    <row r="2851" customHeight="1" spans="16:18">
      <c r="P2851" s="582"/>
      <c r="Q2851" s="582"/>
      <c r="R2851" s="582"/>
    </row>
    <row r="2852" customHeight="1" spans="16:18">
      <c r="P2852" s="582"/>
      <c r="Q2852" s="582"/>
      <c r="R2852" s="582"/>
    </row>
    <row r="2853" customHeight="1" spans="16:18">
      <c r="P2853" s="582"/>
      <c r="Q2853" s="582"/>
      <c r="R2853" s="582"/>
    </row>
    <row r="2854" customHeight="1" spans="16:18">
      <c r="P2854" s="582"/>
      <c r="Q2854" s="582"/>
      <c r="R2854" s="582"/>
    </row>
    <row r="2855" customHeight="1" spans="16:18">
      <c r="P2855" s="582"/>
      <c r="Q2855" s="582"/>
      <c r="R2855" s="582"/>
    </row>
    <row r="2856" customHeight="1" spans="16:18">
      <c r="P2856" s="582"/>
      <c r="Q2856" s="582"/>
      <c r="R2856" s="582"/>
    </row>
    <row r="2857" customHeight="1" spans="16:18">
      <c r="P2857" s="582"/>
      <c r="Q2857" s="582"/>
      <c r="R2857" s="582"/>
    </row>
    <row r="2858" customHeight="1" spans="16:18">
      <c r="P2858" s="582"/>
      <c r="Q2858" s="582"/>
      <c r="R2858" s="582"/>
    </row>
    <row r="2859" customHeight="1" spans="16:18">
      <c r="P2859" s="582"/>
      <c r="Q2859" s="582"/>
      <c r="R2859" s="582"/>
    </row>
    <row r="2860" customHeight="1" spans="16:18">
      <c r="P2860" s="582"/>
      <c r="Q2860" s="582"/>
      <c r="R2860" s="582"/>
    </row>
    <row r="2861" customHeight="1" spans="16:18">
      <c r="P2861" s="582"/>
      <c r="Q2861" s="582"/>
      <c r="R2861" s="582"/>
    </row>
    <row r="2862" customHeight="1" spans="16:18">
      <c r="P2862" s="582"/>
      <c r="Q2862" s="582"/>
      <c r="R2862" s="582"/>
    </row>
    <row r="2863" customHeight="1" spans="16:18">
      <c r="P2863" s="582"/>
      <c r="Q2863" s="582"/>
      <c r="R2863" s="582"/>
    </row>
    <row r="2864" customHeight="1" spans="16:18">
      <c r="P2864" s="582"/>
      <c r="Q2864" s="582"/>
      <c r="R2864" s="582"/>
    </row>
    <row r="2865" customHeight="1" spans="16:18">
      <c r="P2865" s="582"/>
      <c r="Q2865" s="582"/>
      <c r="R2865" s="582"/>
    </row>
    <row r="2866" customHeight="1" spans="16:18">
      <c r="P2866" s="582"/>
      <c r="Q2866" s="582"/>
      <c r="R2866" s="582"/>
    </row>
    <row r="2867" customHeight="1" spans="16:18">
      <c r="P2867" s="582"/>
      <c r="Q2867" s="582"/>
      <c r="R2867" s="582"/>
    </row>
    <row r="2868" customHeight="1" spans="16:18">
      <c r="P2868" s="582"/>
      <c r="Q2868" s="582"/>
      <c r="R2868" s="582"/>
    </row>
    <row r="2869" customHeight="1" spans="16:18">
      <c r="P2869" s="582"/>
      <c r="Q2869" s="582"/>
      <c r="R2869" s="582"/>
    </row>
    <row r="2870" customHeight="1" spans="16:18">
      <c r="P2870" s="582"/>
      <c r="Q2870" s="582"/>
      <c r="R2870" s="582"/>
    </row>
    <row r="2871" customHeight="1" spans="16:18">
      <c r="P2871" s="582"/>
      <c r="Q2871" s="582"/>
      <c r="R2871" s="582"/>
    </row>
    <row r="2872" customHeight="1" spans="16:18">
      <c r="P2872" s="582"/>
      <c r="Q2872" s="582"/>
      <c r="R2872" s="582"/>
    </row>
    <row r="2873" customHeight="1" spans="16:18">
      <c r="P2873" s="582"/>
      <c r="Q2873" s="582"/>
      <c r="R2873" s="582"/>
    </row>
    <row r="2874" customHeight="1" spans="16:18">
      <c r="P2874" s="582"/>
      <c r="Q2874" s="582"/>
      <c r="R2874" s="582"/>
    </row>
    <row r="2875" customHeight="1" spans="16:18">
      <c r="P2875" s="582"/>
      <c r="Q2875" s="582"/>
      <c r="R2875" s="582"/>
    </row>
    <row r="2876" customHeight="1" spans="16:18">
      <c r="P2876" s="582"/>
      <c r="Q2876" s="582"/>
      <c r="R2876" s="582"/>
    </row>
    <row r="2877" customHeight="1" spans="16:18">
      <c r="P2877" s="582"/>
      <c r="Q2877" s="582"/>
      <c r="R2877" s="582"/>
    </row>
    <row r="2878" customHeight="1" spans="16:18">
      <c r="P2878" s="582"/>
      <c r="Q2878" s="582"/>
      <c r="R2878" s="582"/>
    </row>
    <row r="2879" customHeight="1" spans="16:18">
      <c r="P2879" s="582"/>
      <c r="Q2879" s="582"/>
      <c r="R2879" s="582"/>
    </row>
    <row r="2880" customHeight="1" spans="16:18">
      <c r="P2880" s="582"/>
      <c r="Q2880" s="582"/>
      <c r="R2880" s="582"/>
    </row>
    <row r="2881" customHeight="1" spans="16:18">
      <c r="P2881" s="582"/>
      <c r="Q2881" s="582"/>
      <c r="R2881" s="582"/>
    </row>
    <row r="2882" customHeight="1" spans="16:18">
      <c r="P2882" s="582"/>
      <c r="Q2882" s="582"/>
      <c r="R2882" s="582"/>
    </row>
    <row r="2883" customHeight="1" spans="16:18">
      <c r="P2883" s="582"/>
      <c r="Q2883" s="582"/>
      <c r="R2883" s="582"/>
    </row>
    <row r="2884" customHeight="1" spans="16:18">
      <c r="P2884" s="582"/>
      <c r="Q2884" s="582"/>
      <c r="R2884" s="582"/>
    </row>
    <row r="2885" customHeight="1" spans="16:18">
      <c r="P2885" s="582"/>
      <c r="Q2885" s="582"/>
      <c r="R2885" s="582"/>
    </row>
    <row r="2886" customHeight="1" spans="16:18">
      <c r="P2886" s="582"/>
      <c r="Q2886" s="582"/>
      <c r="R2886" s="582"/>
    </row>
    <row r="2887" customHeight="1" spans="16:18">
      <c r="P2887" s="582"/>
      <c r="Q2887" s="582"/>
      <c r="R2887" s="582"/>
    </row>
    <row r="2888" customHeight="1" spans="16:18">
      <c r="P2888" s="582"/>
      <c r="Q2888" s="582"/>
      <c r="R2888" s="582"/>
    </row>
    <row r="2889" customHeight="1" spans="16:18">
      <c r="P2889" s="582"/>
      <c r="Q2889" s="582"/>
      <c r="R2889" s="582"/>
    </row>
    <row r="2890" customHeight="1" spans="16:18">
      <c r="P2890" s="582"/>
      <c r="Q2890" s="582"/>
      <c r="R2890" s="582"/>
    </row>
    <row r="2891" customHeight="1" spans="16:18">
      <c r="P2891" s="582"/>
      <c r="Q2891" s="582"/>
      <c r="R2891" s="582"/>
    </row>
    <row r="2892" customHeight="1" spans="16:18">
      <c r="P2892" s="582"/>
      <c r="Q2892" s="582"/>
      <c r="R2892" s="582"/>
    </row>
    <row r="2893" customHeight="1" spans="16:18">
      <c r="P2893" s="582"/>
      <c r="Q2893" s="582"/>
      <c r="R2893" s="582"/>
    </row>
    <row r="2894" customHeight="1" spans="16:18">
      <c r="P2894" s="582"/>
      <c r="Q2894" s="582"/>
      <c r="R2894" s="582"/>
    </row>
    <row r="2895" customHeight="1" spans="16:18">
      <c r="P2895" s="582"/>
      <c r="Q2895" s="582"/>
      <c r="R2895" s="582"/>
    </row>
    <row r="2896" customHeight="1" spans="16:18">
      <c r="P2896" s="582"/>
      <c r="Q2896" s="582"/>
      <c r="R2896" s="582"/>
    </row>
    <row r="2897" customHeight="1" spans="16:18">
      <c r="P2897" s="582"/>
      <c r="Q2897" s="582"/>
      <c r="R2897" s="582"/>
    </row>
    <row r="2898" customHeight="1" spans="16:18">
      <c r="P2898" s="582"/>
      <c r="Q2898" s="582"/>
      <c r="R2898" s="582"/>
    </row>
    <row r="2899" customHeight="1" spans="16:18">
      <c r="P2899" s="582"/>
      <c r="Q2899" s="582"/>
      <c r="R2899" s="582"/>
    </row>
    <row r="2900" customHeight="1" spans="16:18">
      <c r="P2900" s="582"/>
      <c r="Q2900" s="582"/>
      <c r="R2900" s="582"/>
    </row>
    <row r="2901" customHeight="1" spans="16:18">
      <c r="P2901" s="582"/>
      <c r="Q2901" s="582"/>
      <c r="R2901" s="582"/>
    </row>
    <row r="2902" customHeight="1" spans="16:18">
      <c r="P2902" s="582"/>
      <c r="Q2902" s="582"/>
      <c r="R2902" s="582"/>
    </row>
    <row r="2903" customHeight="1" spans="16:18">
      <c r="P2903" s="582"/>
      <c r="Q2903" s="582"/>
      <c r="R2903" s="582"/>
    </row>
    <row r="2904" customHeight="1" spans="16:18">
      <c r="P2904" s="582"/>
      <c r="Q2904" s="582"/>
      <c r="R2904" s="582"/>
    </row>
    <row r="2905" customHeight="1" spans="16:18">
      <c r="P2905" s="582"/>
      <c r="Q2905" s="582"/>
      <c r="R2905" s="582"/>
    </row>
    <row r="2906" customHeight="1" spans="16:18">
      <c r="P2906" s="582"/>
      <c r="Q2906" s="582"/>
      <c r="R2906" s="582"/>
    </row>
    <row r="2907" customHeight="1" spans="16:18">
      <c r="P2907" s="582"/>
      <c r="Q2907" s="582"/>
      <c r="R2907" s="582"/>
    </row>
    <row r="2908" customHeight="1" spans="16:18">
      <c r="P2908" s="582"/>
      <c r="Q2908" s="582"/>
      <c r="R2908" s="582"/>
    </row>
    <row r="2909" customHeight="1" spans="16:18">
      <c r="P2909" s="582"/>
      <c r="Q2909" s="582"/>
      <c r="R2909" s="582"/>
    </row>
    <row r="2910" customHeight="1" spans="16:18">
      <c r="P2910" s="582"/>
      <c r="Q2910" s="582"/>
      <c r="R2910" s="582"/>
    </row>
    <row r="2911" customHeight="1" spans="16:18">
      <c r="P2911" s="582"/>
      <c r="Q2911" s="582"/>
      <c r="R2911" s="582"/>
    </row>
    <row r="2912" customHeight="1" spans="16:18">
      <c r="P2912" s="582"/>
      <c r="Q2912" s="582"/>
      <c r="R2912" s="582"/>
    </row>
    <row r="2913" customHeight="1" spans="16:18">
      <c r="P2913" s="582"/>
      <c r="Q2913" s="582"/>
      <c r="R2913" s="582"/>
    </row>
    <row r="2914" customHeight="1" spans="16:18">
      <c r="P2914" s="582"/>
      <c r="Q2914" s="582"/>
      <c r="R2914" s="582"/>
    </row>
    <row r="2915" customHeight="1" spans="16:18">
      <c r="P2915" s="582"/>
      <c r="Q2915" s="582"/>
      <c r="R2915" s="582"/>
    </row>
    <row r="2916" customHeight="1" spans="16:18">
      <c r="P2916" s="582"/>
      <c r="Q2916" s="582"/>
      <c r="R2916" s="582"/>
    </row>
    <row r="2917" customHeight="1" spans="16:18">
      <c r="P2917" s="582"/>
      <c r="Q2917" s="582"/>
      <c r="R2917" s="582"/>
    </row>
    <row r="2918" customHeight="1" spans="16:18">
      <c r="P2918" s="582"/>
      <c r="Q2918" s="582"/>
      <c r="R2918" s="582"/>
    </row>
    <row r="2919" customHeight="1" spans="16:18">
      <c r="P2919" s="582"/>
      <c r="Q2919" s="582"/>
      <c r="R2919" s="582"/>
    </row>
    <row r="2920" customHeight="1" spans="16:18">
      <c r="P2920" s="582"/>
      <c r="Q2920" s="582"/>
      <c r="R2920" s="582"/>
    </row>
    <row r="2921" customHeight="1" spans="16:18">
      <c r="P2921" s="582"/>
      <c r="Q2921" s="582"/>
      <c r="R2921" s="582"/>
    </row>
    <row r="2922" customHeight="1" spans="16:18">
      <c r="P2922" s="582"/>
      <c r="Q2922" s="582"/>
      <c r="R2922" s="582"/>
    </row>
    <row r="2923" customHeight="1" spans="16:18">
      <c r="P2923" s="582"/>
      <c r="Q2923" s="582"/>
      <c r="R2923" s="582"/>
    </row>
    <row r="2924" customHeight="1" spans="16:18">
      <c r="P2924" s="582"/>
      <c r="Q2924" s="582"/>
      <c r="R2924" s="582"/>
    </row>
    <row r="2925" customHeight="1" spans="16:18">
      <c r="P2925" s="582"/>
      <c r="Q2925" s="582"/>
      <c r="R2925" s="582"/>
    </row>
    <row r="2926" customHeight="1" spans="16:18">
      <c r="P2926" s="582"/>
      <c r="Q2926" s="582"/>
      <c r="R2926" s="582"/>
    </row>
    <row r="2927" customHeight="1" spans="16:18">
      <c r="P2927" s="582"/>
      <c r="Q2927" s="582"/>
      <c r="R2927" s="582"/>
    </row>
    <row r="2928" customHeight="1" spans="16:18">
      <c r="P2928" s="582"/>
      <c r="Q2928" s="582"/>
      <c r="R2928" s="582"/>
    </row>
    <row r="2929" customHeight="1" spans="16:18">
      <c r="P2929" s="582"/>
      <c r="Q2929" s="582"/>
      <c r="R2929" s="582"/>
    </row>
    <row r="2930" customHeight="1" spans="16:18">
      <c r="P2930" s="582"/>
      <c r="Q2930" s="582"/>
      <c r="R2930" s="582"/>
    </row>
    <row r="2931" customHeight="1" spans="16:18">
      <c r="P2931" s="582"/>
      <c r="Q2931" s="582"/>
      <c r="R2931" s="582"/>
    </row>
    <row r="2932" customHeight="1" spans="16:18">
      <c r="P2932" s="582"/>
      <c r="Q2932" s="582"/>
      <c r="R2932" s="582"/>
    </row>
    <row r="2933" customHeight="1" spans="16:18">
      <c r="P2933" s="582"/>
      <c r="Q2933" s="582"/>
      <c r="R2933" s="582"/>
    </row>
    <row r="2934" customHeight="1" spans="16:18">
      <c r="P2934" s="582"/>
      <c r="Q2934" s="582"/>
      <c r="R2934" s="582"/>
    </row>
    <row r="2935" customHeight="1" spans="16:18">
      <c r="P2935" s="582"/>
      <c r="Q2935" s="582"/>
      <c r="R2935" s="582"/>
    </row>
    <row r="2936" customHeight="1" spans="16:18">
      <c r="P2936" s="582"/>
      <c r="Q2936" s="582"/>
      <c r="R2936" s="582"/>
    </row>
    <row r="2937" customHeight="1" spans="16:18">
      <c r="P2937" s="582"/>
      <c r="Q2937" s="582"/>
      <c r="R2937" s="582"/>
    </row>
    <row r="2938" customHeight="1" spans="16:18">
      <c r="P2938" s="582"/>
      <c r="Q2938" s="582"/>
      <c r="R2938" s="582"/>
    </row>
    <row r="2939" customHeight="1" spans="16:18">
      <c r="P2939" s="582"/>
      <c r="Q2939" s="582"/>
      <c r="R2939" s="582"/>
    </row>
    <row r="2940" customHeight="1" spans="16:18">
      <c r="P2940" s="582"/>
      <c r="Q2940" s="582"/>
      <c r="R2940" s="582"/>
    </row>
    <row r="2941" customHeight="1" spans="16:18">
      <c r="P2941" s="582"/>
      <c r="Q2941" s="582"/>
      <c r="R2941" s="582"/>
    </row>
    <row r="2942" customHeight="1" spans="16:18">
      <c r="P2942" s="582"/>
      <c r="Q2942" s="582"/>
      <c r="R2942" s="582"/>
    </row>
    <row r="2943" customHeight="1" spans="16:18">
      <c r="P2943" s="582"/>
      <c r="Q2943" s="582"/>
      <c r="R2943" s="582"/>
    </row>
    <row r="2944" customHeight="1" spans="16:18">
      <c r="P2944" s="582"/>
      <c r="Q2944" s="582"/>
      <c r="R2944" s="582"/>
    </row>
    <row r="2945" customHeight="1" spans="16:18">
      <c r="P2945" s="582"/>
      <c r="Q2945" s="582"/>
      <c r="R2945" s="582"/>
    </row>
    <row r="2946" customHeight="1" spans="16:18">
      <c r="P2946" s="582"/>
      <c r="Q2946" s="582"/>
      <c r="R2946" s="582"/>
    </row>
    <row r="2947" customHeight="1" spans="16:18">
      <c r="P2947" s="582"/>
      <c r="Q2947" s="582"/>
      <c r="R2947" s="582"/>
    </row>
    <row r="2948" customHeight="1" spans="16:18">
      <c r="P2948" s="582"/>
      <c r="Q2948" s="582"/>
      <c r="R2948" s="582"/>
    </row>
    <row r="2949" customHeight="1" spans="16:18">
      <c r="P2949" s="582"/>
      <c r="Q2949" s="582"/>
      <c r="R2949" s="582"/>
    </row>
    <row r="2950" customHeight="1" spans="16:18">
      <c r="P2950" s="582"/>
      <c r="Q2950" s="582"/>
      <c r="R2950" s="582"/>
    </row>
    <row r="2951" customHeight="1" spans="16:18">
      <c r="P2951" s="582"/>
      <c r="Q2951" s="582"/>
      <c r="R2951" s="582"/>
    </row>
    <row r="2952" customHeight="1" spans="16:18">
      <c r="P2952" s="582"/>
      <c r="Q2952" s="582"/>
      <c r="R2952" s="582"/>
    </row>
    <row r="2953" customHeight="1" spans="16:18">
      <c r="P2953" s="582"/>
      <c r="Q2953" s="582"/>
      <c r="R2953" s="582"/>
    </row>
    <row r="2954" customHeight="1" spans="16:18">
      <c r="P2954" s="582"/>
      <c r="Q2954" s="582"/>
      <c r="R2954" s="582"/>
    </row>
    <row r="2955" customHeight="1" spans="16:18">
      <c r="P2955" s="582"/>
      <c r="Q2955" s="582"/>
      <c r="R2955" s="582"/>
    </row>
    <row r="2956" customHeight="1" spans="16:18">
      <c r="P2956" s="582"/>
      <c r="Q2956" s="582"/>
      <c r="R2956" s="582"/>
    </row>
    <row r="2957" customHeight="1" spans="16:18">
      <c r="P2957" s="582"/>
      <c r="Q2957" s="582"/>
      <c r="R2957" s="582"/>
    </row>
    <row r="2958" customHeight="1" spans="16:18">
      <c r="P2958" s="582"/>
      <c r="Q2958" s="582"/>
      <c r="R2958" s="582"/>
    </row>
    <row r="2959" customHeight="1" spans="16:18">
      <c r="P2959" s="582"/>
      <c r="Q2959" s="582"/>
      <c r="R2959" s="582"/>
    </row>
    <row r="2960" customHeight="1" spans="16:18">
      <c r="P2960" s="582"/>
      <c r="Q2960" s="582"/>
      <c r="R2960" s="582"/>
    </row>
    <row r="2961" customHeight="1" spans="16:18">
      <c r="P2961" s="582"/>
      <c r="Q2961" s="582"/>
      <c r="R2961" s="582"/>
    </row>
    <row r="2962" customHeight="1" spans="16:18">
      <c r="P2962" s="582"/>
      <c r="Q2962" s="582"/>
      <c r="R2962" s="582"/>
    </row>
    <row r="2963" customHeight="1" spans="16:18">
      <c r="P2963" s="582"/>
      <c r="Q2963" s="582"/>
      <c r="R2963" s="582"/>
    </row>
    <row r="2964" customHeight="1" spans="16:18">
      <c r="P2964" s="582"/>
      <c r="Q2964" s="582"/>
      <c r="R2964" s="582"/>
    </row>
    <row r="2965" customHeight="1" spans="16:18">
      <c r="P2965" s="582"/>
      <c r="Q2965" s="582"/>
      <c r="R2965" s="582"/>
    </row>
    <row r="2966" customHeight="1" spans="16:18">
      <c r="P2966" s="582"/>
      <c r="Q2966" s="582"/>
      <c r="R2966" s="582"/>
    </row>
    <row r="2967" customHeight="1" spans="16:18">
      <c r="P2967" s="582"/>
      <c r="Q2967" s="582"/>
      <c r="R2967" s="582"/>
    </row>
    <row r="2968" customHeight="1" spans="16:18">
      <c r="P2968" s="582"/>
      <c r="Q2968" s="582"/>
      <c r="R2968" s="582"/>
    </row>
    <row r="2969" customHeight="1" spans="16:18">
      <c r="P2969" s="582"/>
      <c r="Q2969" s="582"/>
      <c r="R2969" s="582"/>
    </row>
    <row r="2970" customHeight="1" spans="16:18">
      <c r="P2970" s="582"/>
      <c r="Q2970" s="582"/>
      <c r="R2970" s="582"/>
    </row>
    <row r="2971" customHeight="1" spans="16:18">
      <c r="P2971" s="582"/>
      <c r="Q2971" s="582"/>
      <c r="R2971" s="582"/>
    </row>
    <row r="2972" customHeight="1" spans="16:18">
      <c r="P2972" s="582"/>
      <c r="Q2972" s="582"/>
      <c r="R2972" s="582"/>
    </row>
    <row r="2973" customHeight="1" spans="16:18">
      <c r="P2973" s="582"/>
      <c r="Q2973" s="582"/>
      <c r="R2973" s="582"/>
    </row>
    <row r="2974" customHeight="1" spans="16:18">
      <c r="P2974" s="582"/>
      <c r="Q2974" s="582"/>
      <c r="R2974" s="582"/>
    </row>
    <row r="2975" customHeight="1" spans="16:18">
      <c r="P2975" s="582"/>
      <c r="Q2975" s="582"/>
      <c r="R2975" s="582"/>
    </row>
    <row r="2976" customHeight="1" spans="16:18">
      <c r="P2976" s="582"/>
      <c r="Q2976" s="582"/>
      <c r="R2976" s="582"/>
    </row>
    <row r="2977" customHeight="1" spans="16:18">
      <c r="P2977" s="582"/>
      <c r="Q2977" s="582"/>
      <c r="R2977" s="582"/>
    </row>
    <row r="2978" customHeight="1" spans="16:18">
      <c r="P2978" s="582"/>
      <c r="Q2978" s="582"/>
      <c r="R2978" s="582"/>
    </row>
    <row r="2979" customHeight="1" spans="16:18">
      <c r="P2979" s="582"/>
      <c r="Q2979" s="582"/>
      <c r="R2979" s="582"/>
    </row>
    <row r="2980" customHeight="1" spans="16:18">
      <c r="P2980" s="582"/>
      <c r="Q2980" s="582"/>
      <c r="R2980" s="582"/>
    </row>
    <row r="2981" customHeight="1" spans="16:18">
      <c r="P2981" s="582"/>
      <c r="Q2981" s="582"/>
      <c r="R2981" s="582"/>
    </row>
    <row r="2982" customHeight="1" spans="16:18">
      <c r="P2982" s="582"/>
      <c r="Q2982" s="582"/>
      <c r="R2982" s="582"/>
    </row>
    <row r="2983" customHeight="1" spans="16:18">
      <c r="P2983" s="582"/>
      <c r="Q2983" s="582"/>
      <c r="R2983" s="582"/>
    </row>
    <row r="2984" customHeight="1" spans="16:18">
      <c r="P2984" s="582"/>
      <c r="Q2984" s="582"/>
      <c r="R2984" s="582"/>
    </row>
    <row r="2985" customHeight="1" spans="16:18">
      <c r="P2985" s="582"/>
      <c r="Q2985" s="582"/>
      <c r="R2985" s="582"/>
    </row>
    <row r="2986" customHeight="1" spans="16:18">
      <c r="P2986" s="582"/>
      <c r="Q2986" s="582"/>
      <c r="R2986" s="582"/>
    </row>
    <row r="2987" customHeight="1" spans="16:18">
      <c r="P2987" s="582"/>
      <c r="Q2987" s="582"/>
      <c r="R2987" s="582"/>
    </row>
    <row r="2988" customHeight="1" spans="16:18">
      <c r="P2988" s="582"/>
      <c r="Q2988" s="582"/>
      <c r="R2988" s="582"/>
    </row>
    <row r="2989" customHeight="1" spans="16:18">
      <c r="P2989" s="582"/>
      <c r="Q2989" s="582"/>
      <c r="R2989" s="582"/>
    </row>
    <row r="2990" customHeight="1" spans="16:18">
      <c r="P2990" s="582"/>
      <c r="Q2990" s="582"/>
      <c r="R2990" s="582"/>
    </row>
    <row r="2991" customHeight="1" spans="16:18">
      <c r="P2991" s="582"/>
      <c r="Q2991" s="582"/>
      <c r="R2991" s="582"/>
    </row>
    <row r="2992" customHeight="1" spans="16:18">
      <c r="P2992" s="582"/>
      <c r="Q2992" s="582"/>
      <c r="R2992" s="582"/>
    </row>
    <row r="2993" customHeight="1" spans="16:18">
      <c r="P2993" s="582"/>
      <c r="Q2993" s="582"/>
      <c r="R2993" s="582"/>
    </row>
    <row r="2994" customHeight="1" spans="16:18">
      <c r="P2994" s="582"/>
      <c r="Q2994" s="582"/>
      <c r="R2994" s="582"/>
    </row>
    <row r="2995" customHeight="1" spans="16:18">
      <c r="P2995" s="582"/>
      <c r="Q2995" s="582"/>
      <c r="R2995" s="582"/>
    </row>
    <row r="2996" customHeight="1" spans="16:18">
      <c r="P2996" s="582"/>
      <c r="Q2996" s="582"/>
      <c r="R2996" s="582"/>
    </row>
    <row r="2997" customHeight="1" spans="16:18">
      <c r="P2997" s="582"/>
      <c r="Q2997" s="582"/>
      <c r="R2997" s="582"/>
    </row>
    <row r="2998" customHeight="1" spans="16:18">
      <c r="P2998" s="582"/>
      <c r="Q2998" s="582"/>
      <c r="R2998" s="582"/>
    </row>
    <row r="2999" customHeight="1" spans="16:18">
      <c r="P2999" s="582"/>
      <c r="Q2999" s="582"/>
      <c r="R2999" s="582"/>
    </row>
    <row r="3000" customHeight="1" spans="16:18">
      <c r="P3000" s="582"/>
      <c r="Q3000" s="582"/>
      <c r="R3000" s="582"/>
    </row>
    <row r="3001" customHeight="1" spans="16:18">
      <c r="P3001" s="582"/>
      <c r="Q3001" s="582"/>
      <c r="R3001" s="582"/>
    </row>
    <row r="3002" customHeight="1" spans="16:18">
      <c r="P3002" s="582"/>
      <c r="Q3002" s="582"/>
      <c r="R3002" s="582"/>
    </row>
    <row r="3003" customHeight="1" spans="16:18">
      <c r="P3003" s="582"/>
      <c r="Q3003" s="582"/>
      <c r="R3003" s="582"/>
    </row>
    <row r="3004" customHeight="1" spans="16:18">
      <c r="P3004" s="582"/>
      <c r="Q3004" s="582"/>
      <c r="R3004" s="582"/>
    </row>
    <row r="3005" customHeight="1" spans="16:18">
      <c r="P3005" s="582"/>
      <c r="Q3005" s="582"/>
      <c r="R3005" s="582"/>
    </row>
    <row r="3006" customHeight="1" spans="16:18">
      <c r="P3006" s="582"/>
      <c r="Q3006" s="582"/>
      <c r="R3006" s="582"/>
    </row>
    <row r="3007" customHeight="1" spans="16:18">
      <c r="P3007" s="582"/>
      <c r="Q3007" s="582"/>
      <c r="R3007" s="582"/>
    </row>
    <row r="3008" customHeight="1" spans="16:18">
      <c r="P3008" s="582"/>
      <c r="Q3008" s="582"/>
      <c r="R3008" s="582"/>
    </row>
    <row r="3009" customHeight="1" spans="16:18">
      <c r="P3009" s="582"/>
      <c r="Q3009" s="582"/>
      <c r="R3009" s="582"/>
    </row>
    <row r="3010" customHeight="1" spans="16:18">
      <c r="P3010" s="582"/>
      <c r="Q3010" s="582"/>
      <c r="R3010" s="582"/>
    </row>
    <row r="3011" customHeight="1" spans="16:18">
      <c r="P3011" s="582"/>
      <c r="Q3011" s="582"/>
      <c r="R3011" s="582"/>
    </row>
    <row r="3012" customHeight="1" spans="16:18">
      <c r="P3012" s="582"/>
      <c r="Q3012" s="582"/>
      <c r="R3012" s="582"/>
    </row>
    <row r="3013" customHeight="1" spans="16:18">
      <c r="P3013" s="582"/>
      <c r="Q3013" s="582"/>
      <c r="R3013" s="582"/>
    </row>
    <row r="3014" customHeight="1" spans="16:18">
      <c r="P3014" s="582"/>
      <c r="Q3014" s="582"/>
      <c r="R3014" s="582"/>
    </row>
    <row r="3015" customHeight="1" spans="16:18">
      <c r="P3015" s="582"/>
      <c r="Q3015" s="582"/>
      <c r="R3015" s="582"/>
    </row>
    <row r="3016" customHeight="1" spans="16:18">
      <c r="P3016" s="582"/>
      <c r="Q3016" s="582"/>
      <c r="R3016" s="582"/>
    </row>
    <row r="3017" customHeight="1" spans="16:18">
      <c r="P3017" s="582"/>
      <c r="Q3017" s="582"/>
      <c r="R3017" s="582"/>
    </row>
    <row r="3018" customHeight="1" spans="16:18">
      <c r="P3018" s="582"/>
      <c r="Q3018" s="582"/>
      <c r="R3018" s="582"/>
    </row>
    <row r="3019" customHeight="1" spans="16:18">
      <c r="P3019" s="582"/>
      <c r="Q3019" s="582"/>
      <c r="R3019" s="582"/>
    </row>
    <row r="3020" customHeight="1" spans="16:18">
      <c r="P3020" s="582"/>
      <c r="Q3020" s="582"/>
      <c r="R3020" s="582"/>
    </row>
    <row r="3021" customHeight="1" spans="16:18">
      <c r="P3021" s="582"/>
      <c r="Q3021" s="582"/>
      <c r="R3021" s="582"/>
    </row>
    <row r="3022" customHeight="1" spans="16:18">
      <c r="P3022" s="582"/>
      <c r="Q3022" s="582"/>
      <c r="R3022" s="582"/>
    </row>
    <row r="3023" customHeight="1" spans="16:18">
      <c r="P3023" s="582"/>
      <c r="Q3023" s="582"/>
      <c r="R3023" s="582"/>
    </row>
    <row r="3024" customHeight="1" spans="16:18">
      <c r="P3024" s="582"/>
      <c r="Q3024" s="582"/>
      <c r="R3024" s="582"/>
    </row>
    <row r="3025" customHeight="1" spans="16:18">
      <c r="P3025" s="582"/>
      <c r="Q3025" s="582"/>
      <c r="R3025" s="582"/>
    </row>
    <row r="3026" customHeight="1" spans="16:18">
      <c r="P3026" s="582"/>
      <c r="Q3026" s="582"/>
      <c r="R3026" s="582"/>
    </row>
    <row r="3027" customHeight="1" spans="16:18">
      <c r="P3027" s="582"/>
      <c r="Q3027" s="582"/>
      <c r="R3027" s="582"/>
    </row>
    <row r="3028" customHeight="1" spans="16:18">
      <c r="P3028" s="582"/>
      <c r="Q3028" s="582"/>
      <c r="R3028" s="582"/>
    </row>
    <row r="3029" customHeight="1" spans="16:18">
      <c r="P3029" s="582"/>
      <c r="Q3029" s="582"/>
      <c r="R3029" s="582"/>
    </row>
    <row r="3030" customHeight="1" spans="16:18">
      <c r="P3030" s="582"/>
      <c r="Q3030" s="582"/>
      <c r="R3030" s="582"/>
    </row>
    <row r="3031" customHeight="1" spans="16:18">
      <c r="P3031" s="582"/>
      <c r="Q3031" s="582"/>
      <c r="R3031" s="582"/>
    </row>
    <row r="3032" customHeight="1" spans="16:18">
      <c r="P3032" s="582"/>
      <c r="Q3032" s="582"/>
      <c r="R3032" s="582"/>
    </row>
    <row r="3033" customHeight="1" spans="16:18">
      <c r="P3033" s="582"/>
      <c r="Q3033" s="582"/>
      <c r="R3033" s="582"/>
    </row>
    <row r="3034" customHeight="1" spans="16:18">
      <c r="P3034" s="582"/>
      <c r="Q3034" s="582"/>
      <c r="R3034" s="582"/>
    </row>
    <row r="3035" customHeight="1" spans="16:18">
      <c r="P3035" s="582"/>
      <c r="Q3035" s="582"/>
      <c r="R3035" s="582"/>
    </row>
    <row r="3036" customHeight="1" spans="16:18">
      <c r="P3036" s="582"/>
      <c r="Q3036" s="582"/>
      <c r="R3036" s="582"/>
    </row>
    <row r="3037" customHeight="1" spans="16:18">
      <c r="P3037" s="582"/>
      <c r="Q3037" s="582"/>
      <c r="R3037" s="582"/>
    </row>
    <row r="3038" customHeight="1" spans="16:18">
      <c r="P3038" s="582"/>
      <c r="Q3038" s="582"/>
      <c r="R3038" s="582"/>
    </row>
    <row r="3039" customHeight="1" spans="16:18">
      <c r="P3039" s="582"/>
      <c r="Q3039" s="582"/>
      <c r="R3039" s="582"/>
    </row>
    <row r="3040" customHeight="1" spans="16:18">
      <c r="P3040" s="582"/>
      <c r="Q3040" s="582"/>
      <c r="R3040" s="582"/>
    </row>
    <row r="3041" customHeight="1" spans="16:18">
      <c r="P3041" s="582"/>
      <c r="Q3041" s="582"/>
      <c r="R3041" s="582"/>
    </row>
    <row r="3042" customHeight="1" spans="16:18">
      <c r="P3042" s="582"/>
      <c r="Q3042" s="582"/>
      <c r="R3042" s="582"/>
    </row>
    <row r="3043" customHeight="1" spans="16:18">
      <c r="P3043" s="582"/>
      <c r="Q3043" s="582"/>
      <c r="R3043" s="582"/>
    </row>
    <row r="3044" customHeight="1" spans="16:18">
      <c r="P3044" s="582"/>
      <c r="Q3044" s="582"/>
      <c r="R3044" s="582"/>
    </row>
  </sheetData>
  <mergeCells count="18">
    <mergeCell ref="A2:Y2"/>
    <mergeCell ref="A3:Y3"/>
    <mergeCell ref="H5:K5"/>
    <mergeCell ref="M5:P5"/>
    <mergeCell ref="S5:V5"/>
    <mergeCell ref="A5:A6"/>
    <mergeCell ref="B5:B6"/>
    <mergeCell ref="C5:C6"/>
    <mergeCell ref="D5:D6"/>
    <mergeCell ref="E5:E6"/>
    <mergeCell ref="F5:F6"/>
    <mergeCell ref="G5:G6"/>
    <mergeCell ref="L5:L6"/>
    <mergeCell ref="Q5:Q6"/>
    <mergeCell ref="R5:R6"/>
    <mergeCell ref="W5:W6"/>
    <mergeCell ref="X5:X6"/>
    <mergeCell ref="Y5:Y6"/>
  </mergeCells>
  <hyperlinks>
    <hyperlink ref="A1" location="索引目录!E23" display="返回索引页"/>
    <hyperlink ref="B1" location="存货汇总!B11" display="返回"/>
  </hyperlinks>
  <printOptions horizontalCentered="1"/>
  <pageMargins left="0.354166666666667" right="0.354166666666667" top="0.786805555555556" bottom="0.786805555555556" header="0.919444444444445" footer="0.511805555555556"/>
  <pageSetup paperSize="9" scale="54" fitToHeight="0" orientation="landscape"/>
  <headerFooter alignWithMargins="0">
    <oddHeader>&amp;R&amp;"宋体,常规"&amp;10表&amp;"Times New Roman,常规"3-9-6
&amp;"宋体,常规"共&amp;"Times New Roman,常规"&amp;N&amp;"宋体,常规"页第&amp;"Times New Roman,常规"&amp;P&amp;"宋体,常规"页</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B32"/>
  <sheetViews>
    <sheetView topLeftCell="A19" workbookViewId="0">
      <selection activeCell="H13" sqref="H13"/>
    </sheetView>
  </sheetViews>
  <sheetFormatPr defaultColWidth="9" defaultRowHeight="15.75"/>
  <cols>
    <col min="1" max="1" width="4.5" customWidth="1"/>
    <col min="2" max="2" width="11.6" customWidth="1"/>
    <col min="3" max="3" width="4.5" customWidth="1"/>
    <col min="4" max="4" width="4.6" customWidth="1"/>
    <col min="5" max="5" width="6.4" customWidth="1"/>
    <col min="6" max="7" width="7.4" customWidth="1"/>
    <col min="8" max="8" width="7.1" customWidth="1"/>
    <col min="9" max="17" width="7.1" hidden="1" customWidth="1" outlineLevel="1"/>
    <col min="18" max="21" width="3" hidden="1" customWidth="1" outlineLevel="1"/>
    <col min="22" max="22" width="3.9" hidden="1" customWidth="1" outlineLevel="1"/>
    <col min="23" max="23" width="7.1" customWidth="1" collapsed="1"/>
    <col min="24" max="26" width="5.5" customWidth="1" outlineLevel="1"/>
    <col min="27" max="27" width="6.6" customWidth="1" outlineLevel="1"/>
    <col min="28" max="28" width="5.5" customWidth="1" outlineLevel="1"/>
    <col min="29" max="29" width="7.1" customWidth="1" outlineLevel="1"/>
    <col min="30" max="30" width="5" customWidth="1" outlineLevel="1"/>
    <col min="31" max="33" width="6.5" customWidth="1" outlineLevel="1"/>
    <col min="34" max="34" width="8.1" customWidth="1" outlineLevel="1"/>
    <col min="35" max="35" width="4.1" customWidth="1" outlineLevel="1"/>
    <col min="36" max="36" width="6.4" customWidth="1" outlineLevel="1"/>
    <col min="37" max="37" width="10.1" customWidth="1" outlineLevel="1"/>
    <col min="38" max="38" width="6.5" customWidth="1" outlineLevel="1"/>
    <col min="39" max="40" width="6.6" customWidth="1" outlineLevel="1"/>
    <col min="41" max="41" width="7.5" customWidth="1" outlineLevel="1"/>
    <col min="42" max="42" width="4.9" customWidth="1" outlineLevel="1"/>
    <col min="43" max="43" width="7" customWidth="1" outlineLevel="1"/>
    <col min="44" max="44" width="5.1" customWidth="1" outlineLevel="1"/>
    <col min="45" max="45" width="8.1" customWidth="1" outlineLevel="1"/>
    <col min="46" max="46" width="9.5" customWidth="1" outlineLevel="1"/>
    <col min="47" max="48" width="7.4" customWidth="1" outlineLevel="1"/>
    <col min="49" max="50" width="7.6" customWidth="1" outlineLevel="1"/>
    <col min="51" max="52" width="5.1" customWidth="1" outlineLevel="1"/>
    <col min="53" max="53" width="7.1" customWidth="1" outlineLevel="1"/>
    <col min="54" max="54" width="7.4" customWidth="1"/>
  </cols>
  <sheetData>
    <row r="1" ht="20.25" spans="1:54">
      <c r="A1" s="797" t="s">
        <v>726</v>
      </c>
      <c r="B1" s="797"/>
      <c r="C1" s="797"/>
      <c r="D1" s="797"/>
      <c r="E1" s="797"/>
      <c r="F1" s="797"/>
      <c r="G1" s="797"/>
      <c r="H1" s="797"/>
      <c r="I1" s="797"/>
      <c r="J1" s="797"/>
      <c r="K1" s="797"/>
      <c r="L1" s="797"/>
      <c r="M1" s="797"/>
      <c r="N1" s="797"/>
      <c r="O1" s="797"/>
      <c r="P1" s="797"/>
      <c r="Q1" s="797"/>
      <c r="R1" s="797"/>
      <c r="S1" s="797"/>
      <c r="T1" s="797"/>
      <c r="U1" s="797"/>
      <c r="V1" s="797"/>
      <c r="W1" s="797"/>
      <c r="X1" s="797"/>
      <c r="Y1" s="797"/>
      <c r="Z1" s="797"/>
      <c r="AA1" s="797"/>
      <c r="AB1" s="797"/>
      <c r="AC1" s="797"/>
      <c r="AD1" s="797"/>
      <c r="AE1" s="797"/>
      <c r="AF1" s="797"/>
      <c r="AG1" s="797"/>
      <c r="AH1" s="797"/>
      <c r="AI1" s="797"/>
      <c r="AJ1" s="797"/>
      <c r="AK1" s="797"/>
      <c r="AL1" s="797"/>
      <c r="AM1" s="797"/>
      <c r="AN1" s="797"/>
      <c r="AO1" s="797"/>
      <c r="AP1" s="797"/>
      <c r="AQ1" s="797"/>
      <c r="AR1" s="797"/>
      <c r="AS1" s="797"/>
      <c r="AT1" s="797"/>
      <c r="AU1" s="797"/>
      <c r="AV1" s="797"/>
      <c r="AW1" s="797"/>
      <c r="AX1" s="797"/>
      <c r="AY1" s="797"/>
      <c r="AZ1" s="797"/>
      <c r="BA1" s="797"/>
      <c r="BB1" s="797"/>
    </row>
    <row r="2" ht="16.5" spans="1:54">
      <c r="A2" s="798" t="e">
        <f>#REF!&amp;#REF!</f>
        <v>#REF!</v>
      </c>
      <c r="B2" s="799"/>
      <c r="C2" s="799"/>
      <c r="D2" s="799"/>
      <c r="E2" s="799"/>
      <c r="F2" s="799"/>
      <c r="G2" s="800" t="s">
        <v>727</v>
      </c>
      <c r="H2" s="706" t="s">
        <v>728</v>
      </c>
      <c r="I2" s="799"/>
      <c r="J2" s="799"/>
      <c r="K2" s="799"/>
      <c r="L2" s="799"/>
      <c r="M2" s="799"/>
      <c r="N2" s="799"/>
      <c r="O2" s="799"/>
      <c r="P2" s="799"/>
      <c r="Q2" s="799"/>
      <c r="R2" s="799"/>
      <c r="S2" s="799"/>
      <c r="T2" s="799"/>
      <c r="U2" s="799"/>
      <c r="V2" s="799"/>
      <c r="W2" s="799"/>
      <c r="X2" s="799"/>
      <c r="Y2" s="799" t="e">
        <f>CONCATENATE(#REF!,#REF!,#REF!,#REF!,#REF!,#REF!,#REF!)</f>
        <v>#REF!</v>
      </c>
      <c r="Z2" s="799"/>
      <c r="AA2" s="799"/>
      <c r="AB2" s="799"/>
      <c r="AC2" s="799"/>
      <c r="AD2" s="799"/>
      <c r="AE2" s="799"/>
      <c r="AF2" s="799"/>
      <c r="AG2" s="799"/>
      <c r="AH2" s="799"/>
      <c r="AI2" s="799"/>
      <c r="AJ2" s="799"/>
      <c r="AK2" s="799"/>
      <c r="AL2" s="799"/>
      <c r="AM2" s="799"/>
      <c r="AN2" s="799"/>
      <c r="AO2" s="799"/>
      <c r="AP2" s="799"/>
      <c r="AQ2" s="799"/>
      <c r="AR2" s="799"/>
      <c r="AS2" s="799"/>
      <c r="AT2" s="799"/>
      <c r="AU2" s="799"/>
      <c r="AV2" s="799"/>
      <c r="AW2" s="799"/>
      <c r="AX2" s="799"/>
      <c r="AY2" s="799"/>
      <c r="AZ2" s="799"/>
      <c r="BA2" s="799"/>
      <c r="BB2" s="801" t="s">
        <v>729</v>
      </c>
    </row>
    <row r="3" ht="15" customHeight="1" spans="1:54">
      <c r="A3" s="802" t="s">
        <v>1</v>
      </c>
      <c r="B3" s="803" t="s">
        <v>730</v>
      </c>
      <c r="C3" s="803" t="s">
        <v>731</v>
      </c>
      <c r="D3" s="804" t="s">
        <v>732</v>
      </c>
      <c r="E3" s="805" t="s">
        <v>733</v>
      </c>
      <c r="F3" s="806"/>
      <c r="G3" s="807"/>
      <c r="H3" s="803" t="s">
        <v>734</v>
      </c>
      <c r="I3" s="808" t="s">
        <v>735</v>
      </c>
      <c r="J3" s="809"/>
      <c r="K3" s="810"/>
      <c r="L3" s="811" t="s">
        <v>736</v>
      </c>
      <c r="M3" s="812"/>
      <c r="N3" s="811" t="s">
        <v>737</v>
      </c>
      <c r="O3" s="812"/>
      <c r="P3" s="811" t="s">
        <v>738</v>
      </c>
      <c r="Q3" s="812"/>
      <c r="R3" s="811" t="s">
        <v>739</v>
      </c>
      <c r="S3" s="813"/>
      <c r="T3" s="813"/>
      <c r="U3" s="813"/>
      <c r="V3" s="812"/>
      <c r="W3" s="814" t="s">
        <v>740</v>
      </c>
      <c r="X3" s="803" t="s">
        <v>741</v>
      </c>
      <c r="Y3" s="804" t="s">
        <v>742</v>
      </c>
      <c r="Z3" s="804"/>
      <c r="AA3" s="815" t="s">
        <v>743</v>
      </c>
      <c r="AB3" s="816"/>
      <c r="AC3" s="806"/>
      <c r="AD3" s="806"/>
      <c r="AE3" s="806"/>
      <c r="AF3" s="806"/>
      <c r="AG3" s="806"/>
      <c r="AH3" s="806"/>
      <c r="AI3" s="806"/>
      <c r="AJ3" s="806"/>
      <c r="AK3" s="806"/>
      <c r="AL3" s="806"/>
      <c r="AM3" s="806"/>
      <c r="AN3" s="806"/>
      <c r="AO3" s="806"/>
      <c r="AP3" s="806"/>
      <c r="AQ3" s="806"/>
      <c r="AR3" s="806"/>
      <c r="AS3" s="806"/>
      <c r="AT3" s="807"/>
      <c r="AU3" s="817" t="s">
        <v>744</v>
      </c>
      <c r="AV3" s="818"/>
      <c r="AW3" s="818"/>
      <c r="AX3" s="818"/>
      <c r="AY3" s="818"/>
      <c r="AZ3" s="819"/>
      <c r="BA3" s="803" t="s">
        <v>745</v>
      </c>
      <c r="BB3" s="820" t="s">
        <v>317</v>
      </c>
    </row>
    <row r="4" ht="38.25" customHeight="1" spans="1:54">
      <c r="A4" s="821"/>
      <c r="B4" s="822"/>
      <c r="C4" s="822"/>
      <c r="D4" s="823"/>
      <c r="E4" s="823" t="s">
        <v>746</v>
      </c>
      <c r="F4" s="823" t="s">
        <v>747</v>
      </c>
      <c r="G4" s="823" t="s">
        <v>748</v>
      </c>
      <c r="H4" s="822"/>
      <c r="I4" s="824" t="s">
        <v>749</v>
      </c>
      <c r="J4" s="824" t="s">
        <v>750</v>
      </c>
      <c r="K4" s="824" t="s">
        <v>751</v>
      </c>
      <c r="L4" s="825" t="s">
        <v>749</v>
      </c>
      <c r="M4" s="826" t="s">
        <v>750</v>
      </c>
      <c r="N4" s="826" t="s">
        <v>752</v>
      </c>
      <c r="O4" s="826" t="s">
        <v>753</v>
      </c>
      <c r="P4" s="826" t="s">
        <v>754</v>
      </c>
      <c r="Q4" s="826" t="s">
        <v>748</v>
      </c>
      <c r="R4" s="827" t="s">
        <v>755</v>
      </c>
      <c r="S4" s="827" t="s">
        <v>756</v>
      </c>
      <c r="T4" s="827" t="s">
        <v>757</v>
      </c>
      <c r="U4" s="827" t="s">
        <v>758</v>
      </c>
      <c r="V4" s="828" t="s">
        <v>759</v>
      </c>
      <c r="W4" s="822"/>
      <c r="X4" s="822"/>
      <c r="Y4" s="823" t="s">
        <v>730</v>
      </c>
      <c r="Z4" s="823" t="s">
        <v>760</v>
      </c>
      <c r="AA4" s="823" t="s">
        <v>761</v>
      </c>
      <c r="AB4" s="823" t="s">
        <v>762</v>
      </c>
      <c r="AC4" s="822" t="s">
        <v>763</v>
      </c>
      <c r="AD4" s="822" t="s">
        <v>764</v>
      </c>
      <c r="AE4" s="822" t="s">
        <v>765</v>
      </c>
      <c r="AF4" s="829" t="s">
        <v>766</v>
      </c>
      <c r="AG4" s="829" t="s">
        <v>767</v>
      </c>
      <c r="AH4" s="829" t="s">
        <v>768</v>
      </c>
      <c r="AI4" s="829" t="s">
        <v>769</v>
      </c>
      <c r="AJ4" s="829" t="s">
        <v>770</v>
      </c>
      <c r="AK4" s="829" t="s">
        <v>771</v>
      </c>
      <c r="AL4" s="829" t="s">
        <v>253</v>
      </c>
      <c r="AM4" s="829" t="s">
        <v>772</v>
      </c>
      <c r="AN4" s="829" t="s">
        <v>773</v>
      </c>
      <c r="AO4" s="822" t="s">
        <v>774</v>
      </c>
      <c r="AP4" s="829" t="s">
        <v>775</v>
      </c>
      <c r="AQ4" s="822" t="s">
        <v>776</v>
      </c>
      <c r="AR4" s="829" t="s">
        <v>777</v>
      </c>
      <c r="AS4" s="829" t="s">
        <v>778</v>
      </c>
      <c r="AT4" s="822" t="s">
        <v>779</v>
      </c>
      <c r="AU4" s="830" t="s">
        <v>746</v>
      </c>
      <c r="AV4" s="822" t="s">
        <v>747</v>
      </c>
      <c r="AW4" s="831" t="s">
        <v>748</v>
      </c>
      <c r="AX4" s="832" t="s">
        <v>780</v>
      </c>
      <c r="AY4" s="832" t="s">
        <v>781</v>
      </c>
      <c r="AZ4" s="832" t="s">
        <v>782</v>
      </c>
      <c r="BA4" s="822"/>
      <c r="BB4" s="833"/>
    </row>
    <row r="5" spans="1:54">
      <c r="A5" s="834">
        <v>1</v>
      </c>
      <c r="B5" s="835" t="s">
        <v>783</v>
      </c>
      <c r="C5" s="835" t="s">
        <v>784</v>
      </c>
      <c r="D5" s="836" t="s">
        <v>785</v>
      </c>
      <c r="E5" s="837">
        <v>3</v>
      </c>
      <c r="F5" s="838">
        <f>G5/E5</f>
        <v>23815.3933333333</v>
      </c>
      <c r="G5" s="839">
        <v>71446.18</v>
      </c>
      <c r="H5" s="839">
        <v>71446.18</v>
      </c>
      <c r="I5" s="840">
        <v>4</v>
      </c>
      <c r="J5" s="840">
        <v>7</v>
      </c>
      <c r="K5" s="840">
        <f>E5-I5+J5</f>
        <v>6</v>
      </c>
      <c r="L5" s="841"/>
      <c r="M5" s="841"/>
      <c r="N5" s="842"/>
      <c r="O5" s="842"/>
      <c r="P5" s="842"/>
      <c r="Q5" s="841"/>
      <c r="R5" s="843"/>
      <c r="S5" s="841"/>
      <c r="T5" s="841"/>
      <c r="U5" s="841"/>
      <c r="V5" s="841"/>
      <c r="W5" s="706" t="s">
        <v>786</v>
      </c>
      <c r="X5" s="844">
        <v>1</v>
      </c>
      <c r="Y5" s="845"/>
      <c r="Z5" s="845"/>
      <c r="AA5" s="846">
        <v>45000</v>
      </c>
      <c r="AB5" s="844">
        <v>0.17</v>
      </c>
      <c r="AC5" s="845">
        <f>AA5/(1+AB5)</f>
        <v>38461.5384615385</v>
      </c>
      <c r="AD5" s="847">
        <f>'存货（产成品）费率参数测算表'!O7</f>
        <v>0.00298777626135574</v>
      </c>
      <c r="AE5" s="847">
        <f>'存货（产成品）费率参数测算表'!O8</f>
        <v>0.0725355990296371</v>
      </c>
      <c r="AF5" s="847">
        <f>'存货（产成品）费率参数测算表'!O9</f>
        <v>0.160406900676426</v>
      </c>
      <c r="AG5" s="847">
        <f>'存货（产成品）费率参数测算表'!O10</f>
        <v>4.91521324315513e-5</v>
      </c>
      <c r="AH5" s="845">
        <f>AC5*(1-AD5-AE5-AF5-AG5)-F5</f>
        <v>5570.01327821088</v>
      </c>
      <c r="AI5" s="848">
        <v>0.25</v>
      </c>
      <c r="AJ5" s="847">
        <f>'存货（产成品）费率参数测算表'!O11</f>
        <v>0.000394242368099415</v>
      </c>
      <c r="AK5" s="849" t="s">
        <v>787</v>
      </c>
      <c r="AL5" s="845">
        <f>IF(AK5="利润表计算法",IF(AH5&lt;0,0,AH5*AI5),AC5*AJ5)</f>
        <v>1392.50331955272</v>
      </c>
      <c r="AM5" s="847">
        <f>'存货（产成品）费率参数测算表'!O12</f>
        <v>0.000764880250665931</v>
      </c>
      <c r="AN5" s="849" t="s">
        <v>787</v>
      </c>
      <c r="AO5" s="845">
        <f>IF(AN5="利润表计算法",IF(AH5&lt;0,0,AH5*(1-AI5)),AC5*AM5)</f>
        <v>4177.50995865816</v>
      </c>
      <c r="AP5" s="847">
        <f>'存货（产成品）费率参数测算表'!O13</f>
        <v>0.285714285714286</v>
      </c>
      <c r="AQ5" s="845">
        <f>AO5*AP5</f>
        <v>1193.57427390233</v>
      </c>
      <c r="AR5" s="849">
        <f>728689.81/7886182.53</f>
        <v>0.0924008298347109</v>
      </c>
      <c r="AS5" s="845">
        <f>AC5*AR5</f>
        <v>3553.8780705658</v>
      </c>
      <c r="AT5" s="850">
        <f>IF(W5="发出商品",AC5*(1-AD5)-AL5+AS5,IF(AO5&lt;0,AC5*(1-AD5-AE5)+AS5,AC5*(1-AD5-AE5)-AL5-AQ5+AS5))</f>
        <v>36524.5937351495</v>
      </c>
      <c r="AU5" s="845">
        <f>E5</f>
        <v>3</v>
      </c>
      <c r="AV5" s="850">
        <f>AT5</f>
        <v>36524.5937351495</v>
      </c>
      <c r="AW5" s="845">
        <f>ROUND(AU5*AV5,2)</f>
        <v>109573.78</v>
      </c>
      <c r="AX5" s="845">
        <f>AW5-G5</f>
        <v>38127.6</v>
      </c>
      <c r="AY5" s="847">
        <f>AX5/G5</f>
        <v>0.533654843408003</v>
      </c>
      <c r="AZ5" s="851" t="str">
        <f t="shared" ref="AZ5:AZ22" si="0">IF(AY5&gt;0.3,"核实",IF(AY5&lt;-0.3,"核实",""))</f>
        <v>核实</v>
      </c>
      <c r="BA5" s="852"/>
      <c r="BB5" s="853"/>
    </row>
    <row r="6" spans="1:54">
      <c r="A6" s="834">
        <v>2</v>
      </c>
      <c r="B6" s="835" t="s">
        <v>788</v>
      </c>
      <c r="C6" s="835" t="s">
        <v>789</v>
      </c>
      <c r="D6" s="836" t="s">
        <v>785</v>
      </c>
      <c r="E6" s="837">
        <v>1</v>
      </c>
      <c r="F6" s="838">
        <f>G6/E6</f>
        <v>68497.15</v>
      </c>
      <c r="G6" s="839">
        <v>68497.15</v>
      </c>
      <c r="H6" s="839">
        <v>68497.15</v>
      </c>
      <c r="I6" s="839"/>
      <c r="J6" s="839"/>
      <c r="K6" s="839"/>
      <c r="L6" s="839"/>
      <c r="M6" s="839"/>
      <c r="N6" s="839"/>
      <c r="O6" s="839"/>
      <c r="P6" s="839"/>
      <c r="Q6" s="839"/>
      <c r="R6" s="839"/>
      <c r="S6" s="839"/>
      <c r="T6" s="839"/>
      <c r="U6" s="839"/>
      <c r="V6" s="839"/>
      <c r="W6" s="706" t="s">
        <v>786</v>
      </c>
      <c r="X6" s="844">
        <v>1</v>
      </c>
      <c r="Y6" s="845"/>
      <c r="Z6" s="845"/>
      <c r="AA6" s="846">
        <v>98000</v>
      </c>
      <c r="AB6" s="844">
        <v>0.17</v>
      </c>
      <c r="AC6" s="845">
        <f>AA6/(1+AB6)</f>
        <v>83760.6837606838</v>
      </c>
      <c r="AD6" s="847">
        <f>AD5</f>
        <v>0.00298777626135574</v>
      </c>
      <c r="AE6" s="847">
        <f>AE5</f>
        <v>0.0725355990296371</v>
      </c>
      <c r="AF6" s="847">
        <f>AF5</f>
        <v>0.160406900676426</v>
      </c>
      <c r="AG6" s="847">
        <f>AG5</f>
        <v>4.91521324315513e-5</v>
      </c>
      <c r="AH6" s="845">
        <f>AC6*(1-AD6-AE6-AF6-AG6)-F6</f>
        <v>-4502.26449041482</v>
      </c>
      <c r="AI6" s="848">
        <v>0.25</v>
      </c>
      <c r="AJ6" s="847">
        <f>AJ5</f>
        <v>0.000394242368099415</v>
      </c>
      <c r="AK6" s="849" t="s">
        <v>787</v>
      </c>
      <c r="AL6" s="845">
        <f>IF(AK6="利润表计算法",IF(AH6&lt;0,0,AH6*AI6),AC6*AJ6)</f>
        <v>0</v>
      </c>
      <c r="AM6" s="847">
        <f>AM5</f>
        <v>0.000764880250665931</v>
      </c>
      <c r="AN6" s="849" t="s">
        <v>790</v>
      </c>
      <c r="AO6" s="845">
        <f>IF(AN6="利润表计算法",IF(AH6&lt;0,0,AH6*(1-AI6)),AC6*AM6)</f>
        <v>64.0668927908216</v>
      </c>
      <c r="AP6" s="847">
        <f>AP5</f>
        <v>0.285714285714286</v>
      </c>
      <c r="AQ6" s="845">
        <f>AO6*AP6</f>
        <v>18.3048265116633</v>
      </c>
      <c r="AR6" s="849">
        <f>728689.81/7886182.53</f>
        <v>0.0924008298347109</v>
      </c>
      <c r="AS6" s="845">
        <f>AC6*AR6</f>
        <v>7739.55668700997</v>
      </c>
      <c r="AT6" s="850">
        <f>IF(W6="发出商品",AC6*(1-AD6)-AL6+AS6,IF(AO6&lt;0,AC6*(1-AD6-AE6)+AS6,AC6*(1-AD6-AE6)-AL6-AQ6+AS6))</f>
        <v>85156.0460668938</v>
      </c>
      <c r="AU6" s="845">
        <f>E6</f>
        <v>1</v>
      </c>
      <c r="AV6" s="850">
        <f>AT6</f>
        <v>85156.0460668938</v>
      </c>
      <c r="AW6" s="845">
        <f>ROUND(AU6*AV6,2)</f>
        <v>85156.05</v>
      </c>
      <c r="AX6" s="845">
        <f>AW6-G6</f>
        <v>16658.9</v>
      </c>
      <c r="AY6" s="847">
        <f>AX6/G6</f>
        <v>0.243205739216887</v>
      </c>
      <c r="AZ6" s="851" t="str">
        <f t="shared" si="0"/>
        <v/>
      </c>
      <c r="BA6" s="852"/>
      <c r="BB6" s="853"/>
    </row>
    <row r="7" spans="1:54">
      <c r="A7" s="834"/>
      <c r="B7" s="835"/>
      <c r="C7" s="854"/>
      <c r="D7" s="855"/>
      <c r="E7" s="845"/>
      <c r="F7" s="845"/>
      <c r="G7" s="845"/>
      <c r="H7" s="845"/>
      <c r="I7" s="845"/>
      <c r="J7" s="845"/>
      <c r="K7" s="845"/>
      <c r="L7" s="845"/>
      <c r="M7" s="845"/>
      <c r="N7" s="845"/>
      <c r="O7" s="845"/>
      <c r="P7" s="845"/>
      <c r="Q7" s="845"/>
      <c r="R7" s="845"/>
      <c r="S7" s="845"/>
      <c r="T7" s="845"/>
      <c r="U7" s="845"/>
      <c r="V7" s="845"/>
      <c r="W7" s="706"/>
      <c r="X7" s="845"/>
      <c r="Y7" s="845"/>
      <c r="Z7" s="845"/>
      <c r="AA7" s="846"/>
      <c r="AB7" s="845"/>
      <c r="AC7" s="845"/>
      <c r="AD7" s="847"/>
      <c r="AE7" s="847"/>
      <c r="AF7" s="847"/>
      <c r="AG7" s="847"/>
      <c r="AH7" s="847"/>
      <c r="AI7" s="847"/>
      <c r="AJ7" s="847"/>
      <c r="AK7" s="849"/>
      <c r="AL7" s="847"/>
      <c r="AM7" s="844"/>
      <c r="AN7" s="849"/>
      <c r="AO7" s="856"/>
      <c r="AP7" s="844"/>
      <c r="AQ7" s="856"/>
      <c r="AR7" s="857"/>
      <c r="AS7" s="856"/>
      <c r="AT7" s="856"/>
      <c r="AU7" s="845"/>
      <c r="AV7" s="856"/>
      <c r="AW7" s="845"/>
      <c r="AX7" s="845"/>
      <c r="AY7" s="845"/>
      <c r="AZ7" s="851" t="str">
        <f t="shared" si="0"/>
        <v/>
      </c>
      <c r="BA7" s="852"/>
      <c r="BB7" s="853"/>
    </row>
    <row r="8" spans="1:54">
      <c r="A8" s="834"/>
      <c r="B8" s="854"/>
      <c r="C8" s="854"/>
      <c r="D8" s="855"/>
      <c r="E8" s="845"/>
      <c r="F8" s="845"/>
      <c r="G8" s="845"/>
      <c r="H8" s="845"/>
      <c r="I8" s="845"/>
      <c r="J8" s="845"/>
      <c r="K8" s="845"/>
      <c r="L8" s="845"/>
      <c r="M8" s="845"/>
      <c r="N8" s="845"/>
      <c r="O8" s="845"/>
      <c r="P8" s="845"/>
      <c r="Q8" s="845"/>
      <c r="R8" s="845"/>
      <c r="S8" s="845"/>
      <c r="T8" s="845"/>
      <c r="U8" s="845"/>
      <c r="V8" s="845"/>
      <c r="W8" s="706"/>
      <c r="X8" s="845"/>
      <c r="Y8" s="845"/>
      <c r="Z8" s="845"/>
      <c r="AA8" s="846"/>
      <c r="AB8" s="845"/>
      <c r="AC8" s="845"/>
      <c r="AD8" s="847"/>
      <c r="AE8" s="847"/>
      <c r="AF8" s="847"/>
      <c r="AG8" s="847"/>
      <c r="AH8" s="847"/>
      <c r="AI8" s="847"/>
      <c r="AJ8" s="847"/>
      <c r="AK8" s="849"/>
      <c r="AL8" s="847"/>
      <c r="AM8" s="844"/>
      <c r="AN8" s="849"/>
      <c r="AO8" s="856"/>
      <c r="AP8" s="844"/>
      <c r="AQ8" s="856"/>
      <c r="AR8" s="857"/>
      <c r="AS8" s="856"/>
      <c r="AT8" s="856"/>
      <c r="AU8" s="845"/>
      <c r="AV8" s="856"/>
      <c r="AW8" s="845"/>
      <c r="AX8" s="845"/>
      <c r="AY8" s="845"/>
      <c r="AZ8" s="851" t="str">
        <f t="shared" si="0"/>
        <v/>
      </c>
      <c r="BA8" s="852"/>
      <c r="BB8" s="853"/>
    </row>
    <row r="9" spans="1:54">
      <c r="A9" s="834"/>
      <c r="B9" s="854"/>
      <c r="C9" s="854"/>
      <c r="D9" s="855"/>
      <c r="E9" s="845"/>
      <c r="F9" s="845"/>
      <c r="G9" s="845"/>
      <c r="H9" s="845"/>
      <c r="I9" s="845"/>
      <c r="J9" s="845"/>
      <c r="K9" s="845"/>
      <c r="L9" s="845"/>
      <c r="M9" s="845"/>
      <c r="N9" s="845"/>
      <c r="O9" s="845"/>
      <c r="P9" s="845"/>
      <c r="Q9" s="845"/>
      <c r="R9" s="845"/>
      <c r="S9" s="845"/>
      <c r="T9" s="845"/>
      <c r="U9" s="845"/>
      <c r="V9" s="845"/>
      <c r="W9" s="706"/>
      <c r="X9" s="845"/>
      <c r="Y9" s="845"/>
      <c r="Z9" s="845"/>
      <c r="AA9" s="846"/>
      <c r="AB9" s="845"/>
      <c r="AC9" s="845"/>
      <c r="AD9" s="847"/>
      <c r="AE9" s="847"/>
      <c r="AF9" s="847"/>
      <c r="AG9" s="847"/>
      <c r="AH9" s="847"/>
      <c r="AI9" s="847"/>
      <c r="AJ9" s="847"/>
      <c r="AK9" s="849"/>
      <c r="AL9" s="847"/>
      <c r="AM9" s="844"/>
      <c r="AN9" s="849"/>
      <c r="AO9" s="856"/>
      <c r="AP9" s="844"/>
      <c r="AQ9" s="856"/>
      <c r="AR9" s="857"/>
      <c r="AS9" s="856"/>
      <c r="AT9" s="856"/>
      <c r="AU9" s="845"/>
      <c r="AV9" s="856"/>
      <c r="AW9" s="845"/>
      <c r="AX9" s="845"/>
      <c r="AY9" s="845"/>
      <c r="AZ9" s="851" t="str">
        <f t="shared" si="0"/>
        <v/>
      </c>
      <c r="BA9" s="852"/>
      <c r="BB9" s="853"/>
    </row>
    <row r="10" spans="1:54">
      <c r="A10" s="834"/>
      <c r="B10" s="854"/>
      <c r="C10" s="854"/>
      <c r="D10" s="855"/>
      <c r="E10" s="845"/>
      <c r="F10" s="845"/>
      <c r="G10" s="845"/>
      <c r="H10" s="845"/>
      <c r="I10" s="845"/>
      <c r="J10" s="845"/>
      <c r="K10" s="845"/>
      <c r="L10" s="845"/>
      <c r="M10" s="845"/>
      <c r="N10" s="845"/>
      <c r="O10" s="845"/>
      <c r="P10" s="845"/>
      <c r="Q10" s="845"/>
      <c r="R10" s="845"/>
      <c r="S10" s="845"/>
      <c r="T10" s="845"/>
      <c r="U10" s="845"/>
      <c r="V10" s="845"/>
      <c r="W10" s="706"/>
      <c r="X10" s="845"/>
      <c r="Y10" s="845"/>
      <c r="Z10" s="845"/>
      <c r="AA10" s="846"/>
      <c r="AB10" s="845"/>
      <c r="AC10" s="845"/>
      <c r="AD10" s="847"/>
      <c r="AE10" s="847"/>
      <c r="AF10" s="847"/>
      <c r="AG10" s="847"/>
      <c r="AH10" s="847"/>
      <c r="AI10" s="847"/>
      <c r="AJ10" s="847"/>
      <c r="AK10" s="849"/>
      <c r="AL10" s="847"/>
      <c r="AM10" s="844"/>
      <c r="AN10" s="849"/>
      <c r="AO10" s="856"/>
      <c r="AP10" s="844"/>
      <c r="AQ10" s="856"/>
      <c r="AR10" s="857"/>
      <c r="AS10" s="856"/>
      <c r="AT10" s="856"/>
      <c r="AU10" s="845"/>
      <c r="AV10" s="856"/>
      <c r="AW10" s="845"/>
      <c r="AX10" s="845"/>
      <c r="AY10" s="845"/>
      <c r="AZ10" s="851" t="str">
        <f t="shared" si="0"/>
        <v/>
      </c>
      <c r="BA10" s="852"/>
      <c r="BB10" s="853"/>
    </row>
    <row r="11" spans="1:54">
      <c r="A11" s="834"/>
      <c r="B11" s="854"/>
      <c r="C11" s="854"/>
      <c r="D11" s="855"/>
      <c r="E11" s="845"/>
      <c r="F11" s="845"/>
      <c r="G11" s="845"/>
      <c r="H11" s="845"/>
      <c r="I11" s="845"/>
      <c r="J11" s="845"/>
      <c r="K11" s="845"/>
      <c r="L11" s="845"/>
      <c r="M11" s="845"/>
      <c r="N11" s="845"/>
      <c r="O11" s="845"/>
      <c r="P11" s="845"/>
      <c r="Q11" s="845"/>
      <c r="R11" s="845"/>
      <c r="S11" s="845"/>
      <c r="T11" s="845"/>
      <c r="U11" s="845"/>
      <c r="V11" s="845"/>
      <c r="W11" s="706"/>
      <c r="X11" s="845"/>
      <c r="Y11" s="845"/>
      <c r="Z11" s="845"/>
      <c r="AA11" s="846"/>
      <c r="AB11" s="845"/>
      <c r="AC11" s="845"/>
      <c r="AD11" s="847"/>
      <c r="AE11" s="847"/>
      <c r="AF11" s="847"/>
      <c r="AG11" s="847"/>
      <c r="AH11" s="847"/>
      <c r="AI11" s="847"/>
      <c r="AJ11" s="847"/>
      <c r="AK11" s="849"/>
      <c r="AL11" s="847"/>
      <c r="AM11" s="844"/>
      <c r="AN11" s="849"/>
      <c r="AO11" s="856"/>
      <c r="AP11" s="844"/>
      <c r="AQ11" s="856"/>
      <c r="AR11" s="857"/>
      <c r="AS11" s="856"/>
      <c r="AT11" s="856"/>
      <c r="AU11" s="845"/>
      <c r="AV11" s="856"/>
      <c r="AW11" s="845"/>
      <c r="AX11" s="845"/>
      <c r="AY11" s="845"/>
      <c r="AZ11" s="851" t="str">
        <f t="shared" si="0"/>
        <v/>
      </c>
      <c r="BA11" s="852"/>
      <c r="BB11" s="853"/>
    </row>
    <row r="12" spans="1:54">
      <c r="A12" s="834"/>
      <c r="B12" s="854"/>
      <c r="C12" s="854"/>
      <c r="D12" s="855"/>
      <c r="E12" s="845"/>
      <c r="F12" s="845"/>
      <c r="G12" s="845"/>
      <c r="H12" s="845"/>
      <c r="I12" s="845"/>
      <c r="J12" s="845"/>
      <c r="K12" s="845"/>
      <c r="L12" s="845"/>
      <c r="M12" s="845"/>
      <c r="N12" s="845"/>
      <c r="O12" s="845"/>
      <c r="P12" s="845"/>
      <c r="Q12" s="845"/>
      <c r="R12" s="845"/>
      <c r="S12" s="845"/>
      <c r="T12" s="845"/>
      <c r="U12" s="845"/>
      <c r="V12" s="845"/>
      <c r="W12" s="706"/>
      <c r="X12" s="845"/>
      <c r="Y12" s="845"/>
      <c r="Z12" s="845"/>
      <c r="AA12" s="846"/>
      <c r="AB12" s="845"/>
      <c r="AC12" s="845"/>
      <c r="AD12" s="847"/>
      <c r="AE12" s="847"/>
      <c r="AF12" s="847"/>
      <c r="AG12" s="847"/>
      <c r="AH12" s="847"/>
      <c r="AI12" s="847"/>
      <c r="AJ12" s="847"/>
      <c r="AK12" s="849"/>
      <c r="AL12" s="847"/>
      <c r="AM12" s="844"/>
      <c r="AN12" s="849"/>
      <c r="AO12" s="856"/>
      <c r="AP12" s="844"/>
      <c r="AQ12" s="856"/>
      <c r="AR12" s="857"/>
      <c r="AS12" s="856"/>
      <c r="AT12" s="856"/>
      <c r="AU12" s="845"/>
      <c r="AV12" s="856"/>
      <c r="AW12" s="845"/>
      <c r="AX12" s="845"/>
      <c r="AY12" s="845"/>
      <c r="AZ12" s="851" t="str">
        <f t="shared" si="0"/>
        <v/>
      </c>
      <c r="BA12" s="852"/>
      <c r="BB12" s="853"/>
    </row>
    <row r="13" spans="1:54">
      <c r="A13" s="834"/>
      <c r="B13" s="854"/>
      <c r="C13" s="854"/>
      <c r="D13" s="855"/>
      <c r="E13" s="845"/>
      <c r="F13" s="845"/>
      <c r="G13" s="845"/>
      <c r="H13" s="845"/>
      <c r="I13" s="845"/>
      <c r="J13" s="845"/>
      <c r="K13" s="845"/>
      <c r="L13" s="845"/>
      <c r="M13" s="845"/>
      <c r="N13" s="845"/>
      <c r="O13" s="845"/>
      <c r="P13" s="845"/>
      <c r="Q13" s="845"/>
      <c r="R13" s="845"/>
      <c r="S13" s="845"/>
      <c r="T13" s="845"/>
      <c r="U13" s="845"/>
      <c r="V13" s="845"/>
      <c r="W13" s="706"/>
      <c r="X13" s="845"/>
      <c r="Y13" s="845"/>
      <c r="Z13" s="845"/>
      <c r="AA13" s="846"/>
      <c r="AB13" s="845"/>
      <c r="AC13" s="845"/>
      <c r="AD13" s="847"/>
      <c r="AE13" s="847"/>
      <c r="AF13" s="847"/>
      <c r="AG13" s="847"/>
      <c r="AH13" s="847"/>
      <c r="AI13" s="847"/>
      <c r="AJ13" s="847"/>
      <c r="AK13" s="849"/>
      <c r="AL13" s="847"/>
      <c r="AM13" s="844"/>
      <c r="AN13" s="849"/>
      <c r="AO13" s="856"/>
      <c r="AP13" s="844"/>
      <c r="AQ13" s="856"/>
      <c r="AR13" s="857"/>
      <c r="AS13" s="856"/>
      <c r="AT13" s="856"/>
      <c r="AU13" s="845"/>
      <c r="AV13" s="856"/>
      <c r="AW13" s="845"/>
      <c r="AX13" s="845"/>
      <c r="AY13" s="845"/>
      <c r="AZ13" s="851" t="str">
        <f t="shared" si="0"/>
        <v/>
      </c>
      <c r="BA13" s="852"/>
      <c r="BB13" s="853"/>
    </row>
    <row r="14" spans="1:54">
      <c r="A14" s="834"/>
      <c r="B14" s="854"/>
      <c r="C14" s="854"/>
      <c r="D14" s="855"/>
      <c r="E14" s="845"/>
      <c r="F14" s="845"/>
      <c r="G14" s="845"/>
      <c r="H14" s="845"/>
      <c r="I14" s="845"/>
      <c r="J14" s="845"/>
      <c r="K14" s="845"/>
      <c r="L14" s="845"/>
      <c r="M14" s="845"/>
      <c r="N14" s="845"/>
      <c r="O14" s="845"/>
      <c r="P14" s="845"/>
      <c r="Q14" s="845"/>
      <c r="R14" s="845"/>
      <c r="S14" s="845"/>
      <c r="T14" s="845"/>
      <c r="U14" s="845"/>
      <c r="V14" s="845"/>
      <c r="W14" s="706"/>
      <c r="X14" s="845"/>
      <c r="Y14" s="845"/>
      <c r="Z14" s="845"/>
      <c r="AA14" s="846"/>
      <c r="AB14" s="845"/>
      <c r="AC14" s="845"/>
      <c r="AD14" s="847"/>
      <c r="AE14" s="847"/>
      <c r="AF14" s="847"/>
      <c r="AG14" s="847"/>
      <c r="AH14" s="847"/>
      <c r="AI14" s="847"/>
      <c r="AJ14" s="847"/>
      <c r="AK14" s="849"/>
      <c r="AL14" s="847"/>
      <c r="AM14" s="844"/>
      <c r="AN14" s="849"/>
      <c r="AO14" s="856"/>
      <c r="AP14" s="844"/>
      <c r="AQ14" s="856"/>
      <c r="AR14" s="857"/>
      <c r="AS14" s="856"/>
      <c r="AT14" s="856"/>
      <c r="AU14" s="845"/>
      <c r="AV14" s="856"/>
      <c r="AW14" s="845"/>
      <c r="AX14" s="845"/>
      <c r="AY14" s="845"/>
      <c r="AZ14" s="851" t="str">
        <f t="shared" si="0"/>
        <v/>
      </c>
      <c r="BA14" s="852"/>
      <c r="BB14" s="853"/>
    </row>
    <row r="15" spans="1:54">
      <c r="A15" s="834"/>
      <c r="B15" s="854"/>
      <c r="C15" s="854"/>
      <c r="D15" s="855"/>
      <c r="E15" s="845"/>
      <c r="F15" s="845"/>
      <c r="G15" s="845"/>
      <c r="H15" s="845"/>
      <c r="I15" s="845"/>
      <c r="J15" s="845"/>
      <c r="K15" s="845"/>
      <c r="L15" s="845"/>
      <c r="M15" s="845"/>
      <c r="N15" s="845"/>
      <c r="O15" s="845"/>
      <c r="P15" s="845"/>
      <c r="Q15" s="845"/>
      <c r="R15" s="845"/>
      <c r="S15" s="845"/>
      <c r="T15" s="845"/>
      <c r="U15" s="845"/>
      <c r="V15" s="845"/>
      <c r="W15" s="706"/>
      <c r="X15" s="845"/>
      <c r="Y15" s="845"/>
      <c r="Z15" s="845"/>
      <c r="AA15" s="846"/>
      <c r="AB15" s="845"/>
      <c r="AC15" s="845"/>
      <c r="AD15" s="847"/>
      <c r="AE15" s="847"/>
      <c r="AF15" s="847"/>
      <c r="AG15" s="847"/>
      <c r="AH15" s="847"/>
      <c r="AI15" s="847"/>
      <c r="AJ15" s="847"/>
      <c r="AK15" s="849"/>
      <c r="AL15" s="847"/>
      <c r="AM15" s="844"/>
      <c r="AN15" s="849"/>
      <c r="AO15" s="856"/>
      <c r="AP15" s="844"/>
      <c r="AQ15" s="856"/>
      <c r="AR15" s="857"/>
      <c r="AS15" s="856"/>
      <c r="AT15" s="856"/>
      <c r="AU15" s="845"/>
      <c r="AV15" s="856"/>
      <c r="AW15" s="845"/>
      <c r="AX15" s="845"/>
      <c r="AY15" s="845"/>
      <c r="AZ15" s="851" t="str">
        <f t="shared" si="0"/>
        <v/>
      </c>
      <c r="BA15" s="852"/>
      <c r="BB15" s="853"/>
    </row>
    <row r="16" spans="1:54">
      <c r="A16" s="834"/>
      <c r="B16" s="854"/>
      <c r="C16" s="854"/>
      <c r="D16" s="855"/>
      <c r="E16" s="845"/>
      <c r="F16" s="845"/>
      <c r="G16" s="845"/>
      <c r="H16" s="845"/>
      <c r="I16" s="845"/>
      <c r="J16" s="845"/>
      <c r="K16" s="845"/>
      <c r="L16" s="845"/>
      <c r="M16" s="845"/>
      <c r="N16" s="845"/>
      <c r="O16" s="845"/>
      <c r="P16" s="845"/>
      <c r="Q16" s="845"/>
      <c r="R16" s="845"/>
      <c r="S16" s="845"/>
      <c r="T16" s="845"/>
      <c r="U16" s="845"/>
      <c r="V16" s="845"/>
      <c r="W16" s="706"/>
      <c r="X16" s="845"/>
      <c r="Y16" s="845"/>
      <c r="Z16" s="845"/>
      <c r="AA16" s="846"/>
      <c r="AB16" s="845"/>
      <c r="AC16" s="845"/>
      <c r="AD16" s="847"/>
      <c r="AE16" s="847"/>
      <c r="AF16" s="847"/>
      <c r="AG16" s="847"/>
      <c r="AH16" s="847"/>
      <c r="AI16" s="847"/>
      <c r="AJ16" s="847"/>
      <c r="AK16" s="849"/>
      <c r="AL16" s="847"/>
      <c r="AM16" s="844"/>
      <c r="AN16" s="849"/>
      <c r="AO16" s="856"/>
      <c r="AP16" s="844"/>
      <c r="AQ16" s="856"/>
      <c r="AR16" s="857"/>
      <c r="AS16" s="856"/>
      <c r="AT16" s="856"/>
      <c r="AU16" s="845"/>
      <c r="AV16" s="856"/>
      <c r="AW16" s="845"/>
      <c r="AX16" s="845"/>
      <c r="AY16" s="845"/>
      <c r="AZ16" s="851" t="str">
        <f t="shared" si="0"/>
        <v/>
      </c>
      <c r="BA16" s="852"/>
      <c r="BB16" s="853"/>
    </row>
    <row r="17" spans="1:54">
      <c r="A17" s="834"/>
      <c r="B17" s="858"/>
      <c r="C17" s="858"/>
      <c r="D17" s="858"/>
      <c r="E17" s="840"/>
      <c r="F17" s="840"/>
      <c r="G17" s="845"/>
      <c r="H17" s="845"/>
      <c r="I17" s="845"/>
      <c r="J17" s="845"/>
      <c r="K17" s="845"/>
      <c r="L17" s="845"/>
      <c r="M17" s="845"/>
      <c r="N17" s="845"/>
      <c r="O17" s="845"/>
      <c r="P17" s="845"/>
      <c r="Q17" s="845"/>
      <c r="R17" s="845"/>
      <c r="S17" s="845"/>
      <c r="T17" s="845"/>
      <c r="U17" s="845"/>
      <c r="V17" s="845"/>
      <c r="W17" s="706"/>
      <c r="X17" s="845"/>
      <c r="Y17" s="845"/>
      <c r="Z17" s="845"/>
      <c r="AA17" s="846"/>
      <c r="AB17" s="845"/>
      <c r="AC17" s="858"/>
      <c r="AD17" s="858"/>
      <c r="AE17" s="858"/>
      <c r="AF17" s="858"/>
      <c r="AG17" s="858"/>
      <c r="AH17" s="858"/>
      <c r="AI17" s="858"/>
      <c r="AJ17" s="858"/>
      <c r="AK17" s="859"/>
      <c r="AL17" s="858"/>
      <c r="AM17" s="858"/>
      <c r="AN17" s="859"/>
      <c r="AO17" s="858"/>
      <c r="AP17" s="858"/>
      <c r="AQ17" s="860"/>
      <c r="AR17" s="861"/>
      <c r="AS17" s="860"/>
      <c r="AT17" s="860"/>
      <c r="AU17" s="845"/>
      <c r="AV17" s="845"/>
      <c r="AW17" s="845"/>
      <c r="AX17" s="845"/>
      <c r="AY17" s="845"/>
      <c r="AZ17" s="851" t="str">
        <f t="shared" si="0"/>
        <v/>
      </c>
      <c r="BA17" s="852"/>
      <c r="BB17" s="853"/>
    </row>
    <row r="18" spans="1:54">
      <c r="A18" s="834"/>
      <c r="B18" s="858"/>
      <c r="C18" s="858"/>
      <c r="D18" s="858"/>
      <c r="E18" s="840"/>
      <c r="F18" s="840"/>
      <c r="G18" s="845"/>
      <c r="H18" s="845"/>
      <c r="I18" s="845"/>
      <c r="J18" s="845"/>
      <c r="K18" s="845"/>
      <c r="L18" s="845"/>
      <c r="M18" s="845"/>
      <c r="N18" s="845"/>
      <c r="O18" s="845"/>
      <c r="P18" s="845"/>
      <c r="Q18" s="845"/>
      <c r="R18" s="845"/>
      <c r="S18" s="845"/>
      <c r="T18" s="845"/>
      <c r="U18" s="845"/>
      <c r="V18" s="845"/>
      <c r="W18" s="706"/>
      <c r="X18" s="845"/>
      <c r="Y18" s="845"/>
      <c r="Z18" s="845"/>
      <c r="AA18" s="846"/>
      <c r="AB18" s="845"/>
      <c r="AC18" s="845"/>
      <c r="AD18" s="845"/>
      <c r="AE18" s="845"/>
      <c r="AF18" s="845"/>
      <c r="AG18" s="845"/>
      <c r="AH18" s="845"/>
      <c r="AI18" s="845"/>
      <c r="AJ18" s="845"/>
      <c r="AK18" s="846"/>
      <c r="AL18" s="845"/>
      <c r="AM18" s="845"/>
      <c r="AN18" s="846"/>
      <c r="AO18" s="845"/>
      <c r="AP18" s="845"/>
      <c r="AQ18" s="845"/>
      <c r="AR18" s="846"/>
      <c r="AS18" s="845"/>
      <c r="AT18" s="845"/>
      <c r="AU18" s="845"/>
      <c r="AV18" s="845"/>
      <c r="AW18" s="845"/>
      <c r="AX18" s="845"/>
      <c r="AY18" s="845"/>
      <c r="AZ18" s="851" t="str">
        <f t="shared" si="0"/>
        <v/>
      </c>
      <c r="BA18" s="852"/>
      <c r="BB18" s="853"/>
    </row>
    <row r="19" spans="1:54">
      <c r="A19" s="834"/>
      <c r="B19" s="858"/>
      <c r="C19" s="858"/>
      <c r="D19" s="858"/>
      <c r="E19" s="840"/>
      <c r="F19" s="840"/>
      <c r="G19" s="845"/>
      <c r="H19" s="845"/>
      <c r="I19" s="845"/>
      <c r="J19" s="845"/>
      <c r="K19" s="845"/>
      <c r="L19" s="845"/>
      <c r="M19" s="845"/>
      <c r="N19" s="845"/>
      <c r="O19" s="845"/>
      <c r="P19" s="845"/>
      <c r="Q19" s="845"/>
      <c r="R19" s="845"/>
      <c r="S19" s="845"/>
      <c r="T19" s="845"/>
      <c r="U19" s="845"/>
      <c r="V19" s="845"/>
      <c r="W19" s="706"/>
      <c r="X19" s="845"/>
      <c r="Y19" s="845"/>
      <c r="Z19" s="845"/>
      <c r="AA19" s="846"/>
      <c r="AB19" s="845"/>
      <c r="AC19" s="845"/>
      <c r="AD19" s="845"/>
      <c r="AE19" s="845"/>
      <c r="AF19" s="845"/>
      <c r="AG19" s="845"/>
      <c r="AH19" s="845"/>
      <c r="AI19" s="845"/>
      <c r="AJ19" s="845"/>
      <c r="AK19" s="846"/>
      <c r="AL19" s="845"/>
      <c r="AM19" s="845"/>
      <c r="AN19" s="846"/>
      <c r="AO19" s="845"/>
      <c r="AP19" s="845"/>
      <c r="AQ19" s="845"/>
      <c r="AR19" s="846"/>
      <c r="AS19" s="845"/>
      <c r="AT19" s="845"/>
      <c r="AU19" s="845"/>
      <c r="AV19" s="845"/>
      <c r="AW19" s="845"/>
      <c r="AX19" s="845"/>
      <c r="AY19" s="845"/>
      <c r="AZ19" s="851" t="str">
        <f t="shared" si="0"/>
        <v/>
      </c>
      <c r="BA19" s="852"/>
      <c r="BB19" s="853"/>
    </row>
    <row r="20" spans="1:54">
      <c r="A20" s="834"/>
      <c r="B20" s="858"/>
      <c r="C20" s="858"/>
      <c r="D20" s="858"/>
      <c r="E20" s="840"/>
      <c r="F20" s="840"/>
      <c r="G20" s="845"/>
      <c r="H20" s="845"/>
      <c r="I20" s="845"/>
      <c r="J20" s="845"/>
      <c r="K20" s="845"/>
      <c r="L20" s="845"/>
      <c r="M20" s="845"/>
      <c r="N20" s="845"/>
      <c r="O20" s="845"/>
      <c r="P20" s="845"/>
      <c r="Q20" s="845"/>
      <c r="R20" s="845"/>
      <c r="S20" s="845"/>
      <c r="T20" s="845"/>
      <c r="U20" s="845"/>
      <c r="V20" s="845"/>
      <c r="W20" s="706"/>
      <c r="X20" s="845"/>
      <c r="Y20" s="845"/>
      <c r="Z20" s="845"/>
      <c r="AA20" s="846"/>
      <c r="AB20" s="845"/>
      <c r="AC20" s="845"/>
      <c r="AD20" s="845"/>
      <c r="AE20" s="845"/>
      <c r="AF20" s="845"/>
      <c r="AG20" s="845"/>
      <c r="AH20" s="845"/>
      <c r="AI20" s="845"/>
      <c r="AJ20" s="845"/>
      <c r="AK20" s="846"/>
      <c r="AL20" s="845"/>
      <c r="AM20" s="845"/>
      <c r="AN20" s="846"/>
      <c r="AO20" s="845"/>
      <c r="AP20" s="845"/>
      <c r="AQ20" s="845"/>
      <c r="AR20" s="846"/>
      <c r="AS20" s="845"/>
      <c r="AT20" s="845"/>
      <c r="AU20" s="845"/>
      <c r="AV20" s="845"/>
      <c r="AW20" s="845"/>
      <c r="AX20" s="845"/>
      <c r="AY20" s="845"/>
      <c r="AZ20" s="851" t="str">
        <f t="shared" si="0"/>
        <v/>
      </c>
      <c r="BA20" s="852"/>
      <c r="BB20" s="853"/>
    </row>
    <row r="21" spans="1:54">
      <c r="A21" s="862" t="s">
        <v>791</v>
      </c>
      <c r="B21" s="863"/>
      <c r="C21" s="863"/>
      <c r="D21" s="864"/>
      <c r="E21" s="865"/>
      <c r="F21" s="866"/>
      <c r="G21" s="867"/>
      <c r="H21" s="867"/>
      <c r="I21" s="867"/>
      <c r="J21" s="867"/>
      <c r="K21" s="867"/>
      <c r="L21" s="867"/>
      <c r="M21" s="867"/>
      <c r="N21" s="867"/>
      <c r="O21" s="867"/>
      <c r="P21" s="867"/>
      <c r="Q21" s="867"/>
      <c r="R21" s="867"/>
      <c r="S21" s="867"/>
      <c r="T21" s="867"/>
      <c r="U21" s="867"/>
      <c r="V21" s="867"/>
      <c r="W21" s="706"/>
      <c r="X21" s="867"/>
      <c r="Y21" s="867"/>
      <c r="Z21" s="867"/>
      <c r="AA21" s="868"/>
      <c r="AB21" s="867"/>
      <c r="AC21" s="867"/>
      <c r="AD21" s="867"/>
      <c r="AE21" s="867"/>
      <c r="AF21" s="867"/>
      <c r="AG21" s="867"/>
      <c r="AH21" s="867"/>
      <c r="AI21" s="867"/>
      <c r="AJ21" s="867"/>
      <c r="AK21" s="868"/>
      <c r="AL21" s="867"/>
      <c r="AM21" s="867"/>
      <c r="AN21" s="868"/>
      <c r="AO21" s="867"/>
      <c r="AP21" s="867"/>
      <c r="AQ21" s="867"/>
      <c r="AR21" s="868"/>
      <c r="AS21" s="867"/>
      <c r="AT21" s="867"/>
      <c r="AU21" s="867"/>
      <c r="AV21" s="867"/>
      <c r="AW21" s="867"/>
      <c r="AX21" s="867"/>
      <c r="AY21" s="867"/>
      <c r="AZ21" s="851" t="str">
        <f t="shared" si="0"/>
        <v/>
      </c>
      <c r="BA21" s="867"/>
      <c r="BB21" s="869"/>
    </row>
    <row r="22" ht="16.5" spans="1:54">
      <c r="A22" s="870" t="s">
        <v>792</v>
      </c>
      <c r="B22" s="871"/>
      <c r="C22" s="871"/>
      <c r="D22" s="872"/>
      <c r="E22" s="873"/>
      <c r="F22" s="874"/>
      <c r="G22" s="875">
        <f>SUM(G5:G21)</f>
        <v>139943.33</v>
      </c>
      <c r="H22" s="875">
        <f>SUM(H5:H21)</f>
        <v>139943.33</v>
      </c>
      <c r="I22" s="876"/>
      <c r="J22" s="876"/>
      <c r="K22" s="876"/>
      <c r="L22" s="876"/>
      <c r="M22" s="876"/>
      <c r="N22" s="876"/>
      <c r="O22" s="876"/>
      <c r="P22" s="876"/>
      <c r="Q22" s="876"/>
      <c r="R22" s="876"/>
      <c r="S22" s="876"/>
      <c r="T22" s="876"/>
      <c r="U22" s="876"/>
      <c r="V22" s="876"/>
      <c r="W22" s="706"/>
      <c r="X22" s="875"/>
      <c r="Y22" s="875"/>
      <c r="Z22" s="875"/>
      <c r="AA22" s="877"/>
      <c r="AB22" s="875"/>
      <c r="AC22" s="878"/>
      <c r="AD22" s="878"/>
      <c r="AE22" s="878"/>
      <c r="AF22" s="878"/>
      <c r="AG22" s="878"/>
      <c r="AH22" s="878"/>
      <c r="AI22" s="878"/>
      <c r="AJ22" s="878"/>
      <c r="AK22" s="879"/>
      <c r="AL22" s="878"/>
      <c r="AM22" s="878"/>
      <c r="AN22" s="879"/>
      <c r="AO22" s="878"/>
      <c r="AP22" s="878"/>
      <c r="AQ22" s="878"/>
      <c r="AR22" s="879"/>
      <c r="AS22" s="878"/>
      <c r="AT22" s="878"/>
      <c r="AU22" s="878"/>
      <c r="AV22" s="878"/>
      <c r="AW22" s="875">
        <f>SUM(AW5:AW21)</f>
        <v>194729.83</v>
      </c>
      <c r="AX22" s="875"/>
      <c r="AY22" s="875"/>
      <c r="AZ22" s="851" t="str">
        <f t="shared" si="0"/>
        <v/>
      </c>
      <c r="BA22" s="878"/>
      <c r="BB22" s="880"/>
    </row>
    <row r="23" spans="1:54">
      <c r="A23" s="881" t="s">
        <v>793</v>
      </c>
      <c r="B23" s="882"/>
      <c r="C23" s="882"/>
      <c r="D23" s="882"/>
      <c r="E23" s="882"/>
      <c r="F23" s="882"/>
      <c r="G23" s="882"/>
      <c r="H23" s="882"/>
      <c r="I23" s="882"/>
      <c r="J23" s="882"/>
      <c r="K23" s="882"/>
      <c r="L23" s="882"/>
      <c r="M23" s="882"/>
      <c r="N23" s="882"/>
      <c r="O23" s="882"/>
      <c r="P23" s="882"/>
      <c r="Q23" s="882"/>
      <c r="R23" s="882"/>
      <c r="S23" s="882"/>
      <c r="T23" s="882"/>
      <c r="U23" s="882"/>
      <c r="V23" s="882"/>
      <c r="W23" s="882"/>
      <c r="X23" s="882"/>
      <c r="Y23" s="882"/>
      <c r="Z23" s="882"/>
      <c r="AA23" s="882"/>
      <c r="AB23" s="882"/>
      <c r="AC23" s="882"/>
      <c r="AD23" s="882"/>
      <c r="AE23" s="882"/>
      <c r="AF23" s="882"/>
      <c r="AG23" s="882"/>
      <c r="AH23" s="882"/>
      <c r="AI23" s="882"/>
      <c r="AJ23" s="882"/>
      <c r="AK23" s="882"/>
      <c r="AL23" s="882"/>
      <c r="AM23" s="882"/>
      <c r="AN23" s="882"/>
      <c r="AO23" s="882"/>
      <c r="AP23" s="882"/>
      <c r="AQ23" s="882"/>
      <c r="AR23" s="882"/>
      <c r="AS23" s="882"/>
      <c r="AT23" s="882"/>
      <c r="AU23" s="882"/>
      <c r="AV23" s="882"/>
      <c r="AW23" s="882"/>
      <c r="AX23" s="882"/>
      <c r="AY23" s="882"/>
      <c r="AZ23" s="882"/>
      <c r="BA23" s="882"/>
      <c r="BB23" s="883"/>
    </row>
    <row r="24" spans="1:54">
      <c r="A24" s="884"/>
      <c r="B24" s="885"/>
      <c r="C24" s="885"/>
      <c r="D24" s="885"/>
      <c r="E24" s="885"/>
      <c r="F24" s="885"/>
      <c r="G24" s="885"/>
      <c r="H24" s="885"/>
      <c r="I24" s="885"/>
      <c r="J24" s="885"/>
      <c r="K24" s="885"/>
      <c r="L24" s="885"/>
      <c r="M24" s="885"/>
      <c r="N24" s="885"/>
      <c r="O24" s="885"/>
      <c r="P24" s="885"/>
      <c r="Q24" s="885"/>
      <c r="R24" s="885"/>
      <c r="S24" s="885"/>
      <c r="T24" s="885"/>
      <c r="U24" s="885"/>
      <c r="V24" s="885"/>
      <c r="W24" s="885"/>
      <c r="X24" s="885"/>
      <c r="Y24" s="885"/>
      <c r="Z24" s="885"/>
      <c r="AA24" s="885"/>
      <c r="AB24" s="885"/>
      <c r="AC24" s="885"/>
      <c r="AD24" s="885"/>
      <c r="AE24" s="885"/>
      <c r="AF24" s="885"/>
      <c r="AG24" s="885"/>
      <c r="AH24" s="885"/>
      <c r="AI24" s="885"/>
      <c r="AJ24" s="885"/>
      <c r="AK24" s="885"/>
      <c r="AL24" s="885"/>
      <c r="AM24" s="885"/>
      <c r="AN24" s="885"/>
      <c r="AO24" s="885"/>
      <c r="AP24" s="885"/>
      <c r="AQ24" s="885"/>
      <c r="AR24" s="885"/>
      <c r="AS24" s="885"/>
      <c r="AT24" s="885"/>
      <c r="AU24" s="885"/>
      <c r="AV24" s="885"/>
      <c r="AW24" s="885"/>
      <c r="AX24" s="885"/>
      <c r="AY24" s="885"/>
      <c r="AZ24" s="885"/>
      <c r="BA24" s="885"/>
      <c r="BB24" s="886"/>
    </row>
    <row r="25" ht="57" customHeight="1" spans="1:54">
      <c r="A25" s="887"/>
      <c r="B25" s="888"/>
      <c r="C25" s="888"/>
      <c r="D25" s="888"/>
      <c r="E25" s="888"/>
      <c r="F25" s="888"/>
      <c r="G25" s="888"/>
      <c r="H25" s="888"/>
      <c r="I25" s="888"/>
      <c r="J25" s="888"/>
      <c r="K25" s="888"/>
      <c r="L25" s="888"/>
      <c r="M25" s="888"/>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9"/>
    </row>
    <row r="26" ht="16.5" customHeight="1" spans="1:54">
      <c r="A26" s="799"/>
      <c r="B26" s="799" t="s">
        <v>794</v>
      </c>
      <c r="C26" s="799"/>
      <c r="D26" s="799"/>
      <c r="E26" s="799" t="s">
        <v>795</v>
      </c>
      <c r="F26" s="799"/>
      <c r="G26" s="799"/>
      <c r="I26" s="799"/>
      <c r="J26" s="799"/>
      <c r="K26" s="799"/>
      <c r="L26" s="799"/>
      <c r="M26" s="799"/>
      <c r="N26" s="799"/>
      <c r="O26" s="799"/>
      <c r="P26" s="799"/>
      <c r="Q26" s="799"/>
      <c r="R26" s="799"/>
      <c r="S26" s="799"/>
      <c r="T26" s="799"/>
      <c r="U26" s="799"/>
      <c r="V26" s="799"/>
      <c r="W26" s="799" t="s">
        <v>796</v>
      </c>
      <c r="X26" s="799"/>
      <c r="Y26" s="799"/>
      <c r="Z26" s="799"/>
      <c r="AA26" s="799"/>
      <c r="AB26" s="799"/>
      <c r="AC26" s="799"/>
      <c r="AD26" s="799"/>
      <c r="AE26" s="799"/>
      <c r="AF26" s="799"/>
      <c r="AG26" s="799"/>
      <c r="AH26" s="799"/>
      <c r="AI26" s="799"/>
      <c r="AJ26" s="799"/>
      <c r="AK26" s="799"/>
      <c r="AL26" s="799"/>
      <c r="AM26" s="799"/>
      <c r="AN26" s="799"/>
      <c r="AO26" s="799"/>
      <c r="AP26" s="799"/>
      <c r="AQ26" s="799"/>
      <c r="AR26" s="799"/>
      <c r="AS26" s="799"/>
      <c r="AT26" s="799"/>
      <c r="AV26" s="799"/>
      <c r="AW26" s="799"/>
      <c r="AX26" s="799"/>
      <c r="AY26" s="799"/>
      <c r="AZ26" s="799"/>
      <c r="BA26" s="799"/>
      <c r="BB26" s="890" t="s">
        <v>797</v>
      </c>
    </row>
    <row r="27" spans="1:54">
      <c r="A27" s="891" t="s">
        <v>798</v>
      </c>
      <c r="B27" s="891"/>
      <c r="C27" s="891"/>
      <c r="D27" s="891"/>
      <c r="E27" s="891"/>
      <c r="F27" s="891"/>
      <c r="G27" s="891"/>
      <c r="H27" s="891"/>
      <c r="I27" s="891"/>
      <c r="J27" s="891"/>
      <c r="K27" s="891"/>
      <c r="L27" s="891"/>
      <c r="M27" s="891"/>
      <c r="N27" s="891"/>
      <c r="O27" s="891"/>
      <c r="P27" s="891"/>
      <c r="Q27" s="891"/>
      <c r="R27" s="891"/>
      <c r="S27" s="891"/>
      <c r="T27" s="891"/>
      <c r="U27" s="891"/>
      <c r="V27" s="891"/>
      <c r="X27" s="891"/>
      <c r="Y27" s="891"/>
      <c r="Z27" s="891"/>
      <c r="AA27" s="891"/>
      <c r="AB27" s="891"/>
      <c r="AC27" s="891"/>
      <c r="AD27" s="891"/>
      <c r="AE27" s="891"/>
      <c r="AF27" s="891"/>
      <c r="AG27" s="891"/>
      <c r="AH27" s="891"/>
      <c r="AI27" s="891"/>
      <c r="AJ27" s="891"/>
      <c r="AK27" s="891"/>
      <c r="AL27" s="891"/>
      <c r="AM27" s="891"/>
      <c r="AN27" s="891"/>
      <c r="AO27" s="891"/>
      <c r="AP27" s="891"/>
      <c r="AQ27" s="891"/>
      <c r="AR27" s="891"/>
      <c r="AS27" s="891"/>
      <c r="AT27" s="891"/>
      <c r="AU27" s="891"/>
      <c r="AV27" s="891"/>
      <c r="AW27" s="891"/>
      <c r="AX27" s="891"/>
      <c r="AY27" s="891"/>
      <c r="AZ27" s="891"/>
      <c r="BA27" s="891"/>
      <c r="BB27" s="891"/>
    </row>
    <row r="28" ht="26.4" customHeight="1" spans="1:54">
      <c r="A28" s="892" t="s">
        <v>799</v>
      </c>
      <c r="B28" s="892"/>
      <c r="C28" s="892"/>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2"/>
      <c r="AO28" s="892"/>
      <c r="AP28" s="892"/>
      <c r="AQ28" s="892"/>
      <c r="AR28" s="892"/>
      <c r="AS28" s="892"/>
      <c r="AT28" s="892"/>
      <c r="AU28" s="892"/>
      <c r="AV28" s="892"/>
      <c r="AW28" s="892"/>
      <c r="AX28" s="892"/>
      <c r="AY28" s="892"/>
      <c r="AZ28" s="892"/>
      <c r="BA28" s="892"/>
      <c r="BB28" s="892"/>
    </row>
    <row r="29" ht="14.25" customHeight="1" spans="1:54">
      <c r="A29" s="892" t="s">
        <v>800</v>
      </c>
      <c r="B29" s="892"/>
      <c r="C29" s="892"/>
      <c r="D29" s="892"/>
      <c r="E29" s="892"/>
      <c r="F29" s="892"/>
      <c r="G29" s="892"/>
      <c r="H29" s="892"/>
      <c r="I29" s="892"/>
      <c r="J29" s="892"/>
      <c r="K29" s="892"/>
      <c r="L29" s="892"/>
      <c r="M29" s="892"/>
      <c r="N29" s="892"/>
      <c r="O29" s="892"/>
      <c r="P29" s="892"/>
      <c r="Q29" s="892"/>
      <c r="R29" s="892"/>
      <c r="S29" s="892"/>
      <c r="T29" s="892"/>
      <c r="U29" s="892"/>
      <c r="V29" s="892"/>
      <c r="W29" s="892"/>
      <c r="X29" s="892"/>
      <c r="Y29" s="892"/>
      <c r="Z29" s="892"/>
      <c r="AA29" s="892"/>
      <c r="AB29" s="892"/>
      <c r="AC29" s="892"/>
      <c r="AD29" s="892"/>
      <c r="AE29" s="892"/>
      <c r="AF29" s="892"/>
      <c r="AG29" s="892"/>
      <c r="AH29" s="892"/>
      <c r="AI29" s="892"/>
      <c r="AJ29" s="892"/>
      <c r="AK29" s="892"/>
      <c r="AL29" s="892"/>
      <c r="AM29" s="892"/>
      <c r="AN29" s="892"/>
      <c r="AO29" s="892"/>
      <c r="AP29" s="892"/>
      <c r="AQ29" s="892"/>
      <c r="AR29" s="892"/>
      <c r="AS29" s="892"/>
      <c r="AT29" s="892"/>
      <c r="AU29" s="892"/>
      <c r="AV29" s="892"/>
      <c r="AW29" s="892"/>
      <c r="AX29" s="892"/>
      <c r="AY29" s="892"/>
      <c r="AZ29" s="892"/>
      <c r="BA29" s="892"/>
      <c r="BB29" s="892"/>
    </row>
    <row r="30" spans="1:54">
      <c r="A30" s="892"/>
      <c r="B30" s="892"/>
      <c r="C30" s="892"/>
      <c r="D30" s="892"/>
      <c r="E30" s="892"/>
      <c r="F30" s="892"/>
      <c r="G30" s="892"/>
      <c r="H30" s="892"/>
      <c r="I30" s="892"/>
      <c r="J30" s="892"/>
      <c r="K30" s="892"/>
      <c r="L30" s="892"/>
      <c r="M30" s="892"/>
      <c r="N30" s="892"/>
      <c r="O30" s="892"/>
      <c r="P30" s="892"/>
      <c r="Q30" s="892"/>
      <c r="R30" s="892"/>
      <c r="S30" s="892"/>
      <c r="T30" s="892"/>
      <c r="U30" s="892"/>
      <c r="V30" s="892"/>
      <c r="W30" s="892"/>
      <c r="X30" s="892"/>
      <c r="Y30" s="892"/>
      <c r="Z30" s="892"/>
      <c r="AA30" s="892"/>
      <c r="AB30" s="892"/>
      <c r="AC30" s="892"/>
      <c r="AD30" s="892"/>
      <c r="AE30" s="892"/>
      <c r="AF30" s="892"/>
      <c r="AG30" s="892"/>
      <c r="AH30" s="892"/>
      <c r="AI30" s="892"/>
      <c r="AJ30" s="892"/>
      <c r="AK30" s="892"/>
      <c r="AL30" s="892"/>
      <c r="AM30" s="892"/>
      <c r="AN30" s="892"/>
      <c r="AO30" s="892"/>
      <c r="AP30" s="892"/>
      <c r="AQ30" s="892"/>
      <c r="AR30" s="892"/>
      <c r="AS30" s="892"/>
      <c r="AT30" s="892"/>
      <c r="AU30" s="892"/>
      <c r="AV30" s="892"/>
      <c r="AW30" s="892"/>
      <c r="AX30" s="892"/>
      <c r="AY30" s="892"/>
      <c r="AZ30" s="892"/>
      <c r="BA30" s="892"/>
      <c r="BB30" s="892"/>
    </row>
    <row r="31" spans="1:54">
      <c r="A31" s="892"/>
      <c r="B31" s="892"/>
      <c r="C31" s="892"/>
      <c r="D31" s="892"/>
      <c r="E31" s="892"/>
      <c r="F31" s="892"/>
      <c r="G31" s="892"/>
      <c r="H31" s="892"/>
      <c r="I31" s="892"/>
      <c r="J31" s="892"/>
      <c r="K31" s="892"/>
      <c r="L31" s="892"/>
      <c r="M31" s="892"/>
      <c r="N31" s="892"/>
      <c r="O31" s="892"/>
      <c r="P31" s="892"/>
      <c r="Q31" s="892"/>
      <c r="R31" s="892"/>
      <c r="S31" s="892"/>
      <c r="T31" s="892"/>
      <c r="U31" s="892"/>
      <c r="V31" s="892"/>
      <c r="W31" s="892"/>
      <c r="X31" s="892"/>
      <c r="Y31" s="892"/>
      <c r="Z31" s="892"/>
      <c r="AA31" s="892"/>
      <c r="AB31" s="892"/>
      <c r="AC31" s="892"/>
      <c r="AD31" s="892"/>
      <c r="AE31" s="892"/>
      <c r="AF31" s="892"/>
      <c r="AG31" s="892"/>
      <c r="AH31" s="892"/>
      <c r="AI31" s="892"/>
      <c r="AJ31" s="892"/>
      <c r="AK31" s="892"/>
      <c r="AL31" s="892"/>
      <c r="AM31" s="892"/>
      <c r="AN31" s="892"/>
      <c r="AO31" s="892"/>
      <c r="AP31" s="892"/>
      <c r="AQ31" s="892"/>
      <c r="AR31" s="892"/>
      <c r="AS31" s="892"/>
      <c r="AT31" s="892"/>
      <c r="AU31" s="892"/>
      <c r="AV31" s="892"/>
      <c r="AW31" s="892"/>
      <c r="AX31" s="892"/>
      <c r="AY31" s="892"/>
      <c r="AZ31" s="892"/>
      <c r="BA31" s="892"/>
      <c r="BB31" s="892"/>
    </row>
    <row r="32" spans="1:54">
      <c r="A32" s="892"/>
      <c r="B32" s="892"/>
      <c r="C32" s="892"/>
      <c r="D32" s="892"/>
      <c r="E32" s="892"/>
      <c r="F32" s="892"/>
      <c r="G32" s="892"/>
      <c r="H32" s="892"/>
      <c r="I32" s="892"/>
      <c r="J32" s="892"/>
      <c r="K32" s="892"/>
      <c r="L32" s="892"/>
      <c r="M32" s="892"/>
      <c r="N32" s="892"/>
      <c r="O32" s="892"/>
      <c r="P32" s="892"/>
      <c r="Q32" s="892"/>
      <c r="R32" s="892"/>
      <c r="S32" s="892"/>
      <c r="T32" s="892"/>
      <c r="U32" s="892"/>
      <c r="V32" s="892"/>
      <c r="W32" s="892"/>
      <c r="X32" s="892"/>
      <c r="Y32" s="892"/>
      <c r="Z32" s="892"/>
      <c r="AA32" s="892"/>
      <c r="AB32" s="892"/>
      <c r="AC32" s="892"/>
      <c r="AD32" s="892"/>
      <c r="AE32" s="892"/>
      <c r="AF32" s="892"/>
      <c r="AG32" s="892"/>
      <c r="AH32" s="892"/>
      <c r="AI32" s="892"/>
      <c r="AJ32" s="892"/>
      <c r="AK32" s="892"/>
      <c r="AL32" s="892"/>
      <c r="AM32" s="892"/>
      <c r="AN32" s="892"/>
      <c r="AO32" s="892"/>
      <c r="AP32" s="892"/>
      <c r="AQ32" s="892"/>
      <c r="AR32" s="892"/>
      <c r="AS32" s="892"/>
      <c r="AT32" s="892"/>
      <c r="AU32" s="892"/>
      <c r="AV32" s="892"/>
      <c r="AW32" s="892"/>
      <c r="AX32" s="892"/>
      <c r="AY32" s="892"/>
      <c r="AZ32" s="892"/>
      <c r="BA32" s="892"/>
      <c r="BB32" s="892"/>
    </row>
  </sheetData>
  <mergeCells count="28">
    <mergeCell ref="A1:BB1"/>
    <mergeCell ref="E3:G3"/>
    <mergeCell ref="I3:K3"/>
    <mergeCell ref="L3:M3"/>
    <mergeCell ref="N3:O3"/>
    <mergeCell ref="P3:Q3"/>
    <mergeCell ref="R3:V3"/>
    <mergeCell ref="Y3:Z3"/>
    <mergeCell ref="AA3:AB3"/>
    <mergeCell ref="AC3:AT3"/>
    <mergeCell ref="AU3:AZ3"/>
    <mergeCell ref="A21:D21"/>
    <mergeCell ref="A22:D22"/>
    <mergeCell ref="A28:BB28"/>
    <mergeCell ref="A29:BB29"/>
    <mergeCell ref="A30:BB30"/>
    <mergeCell ref="A31:BB31"/>
    <mergeCell ref="A32:BB32"/>
    <mergeCell ref="A3:A4"/>
    <mergeCell ref="B3:B4"/>
    <mergeCell ref="C3:C4"/>
    <mergeCell ref="D3:D4"/>
    <mergeCell ref="H3:H4"/>
    <mergeCell ref="W3:W4"/>
    <mergeCell ref="X3:X4"/>
    <mergeCell ref="BA3:BA4"/>
    <mergeCell ref="BB3:BB4"/>
    <mergeCell ref="A23:BB25"/>
  </mergeCells>
  <dataValidations count="5">
    <dataValidation type="list" allowBlank="1" showInputMessage="1" showErrorMessage="1" sqref="H2">
      <formula1>"C3-9-6,C3-9-7,C3-9-8,C3-9-10"</formula1>
    </dataValidation>
    <dataValidation type="list" allowBlank="1" showInputMessage="1" showErrorMessage="1" sqref="W5">
      <formula1>"产成品,在产品,发出商品,委托代销商品"</formula1>
    </dataValidation>
    <dataValidation type="list" allowBlank="1" showInputMessage="1" showErrorMessage="1" sqref="AN5 AK5:AK6">
      <formula1>"利润表计算法,所得税比率法"</formula1>
    </dataValidation>
    <dataValidation type="list" allowBlank="1" showInputMessage="1" showErrorMessage="1" sqref="AN6">
      <formula1>"利润表计算法,净利润比率法"</formula1>
    </dataValidation>
    <dataValidation type="list" allowBlank="1" showInputMessage="1" showErrorMessage="1" sqref="W6:W22">
      <formula1>"产成品,在产品,发出商品"</formula1>
    </dataValidation>
  </dataValidations>
  <pageMargins left="0.275" right="0.156944444444444" top="0.609722222222222" bottom="0.236111111111111" header="0.314583333333333" footer="0.196527777777778"/>
  <pageSetup paperSize="9" scale="90" fitToHeight="0" orientation="landscape"/>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P32"/>
  <sheetViews>
    <sheetView workbookViewId="0">
      <selection activeCell="H13" sqref="H13"/>
    </sheetView>
  </sheetViews>
  <sheetFormatPr defaultColWidth="9" defaultRowHeight="15.75"/>
  <cols>
    <col min="1" max="1" width="4.5" customWidth="1"/>
    <col min="2" max="2" width="11.6" customWidth="1"/>
    <col min="3" max="3" width="4.5" customWidth="1"/>
    <col min="4" max="4" width="4.6" customWidth="1"/>
    <col min="5" max="5" width="6.4" customWidth="1"/>
    <col min="6" max="7" width="7.4" customWidth="1"/>
    <col min="8" max="8" width="7.1" customWidth="1"/>
    <col min="9" max="17" width="7.1" hidden="1" customWidth="1" outlineLevel="1"/>
    <col min="18" max="21" width="3" hidden="1" customWidth="1" outlineLevel="1"/>
    <col min="22" max="22" width="3.9" hidden="1" customWidth="1" outlineLevel="1"/>
    <col min="23" max="23" width="7.1" customWidth="1" collapsed="1"/>
    <col min="24" max="26" width="5.5" customWidth="1" outlineLevel="1"/>
    <col min="27" max="27" width="6.6" customWidth="1" outlineLevel="1"/>
    <col min="28" max="28" width="5.5" customWidth="1" outlineLevel="1"/>
    <col min="29" max="29" width="7.1" customWidth="1" outlineLevel="1"/>
    <col min="30" max="30" width="5" customWidth="1" outlineLevel="1"/>
    <col min="31" max="33" width="6.5" customWidth="1" outlineLevel="1"/>
    <col min="34" max="34" width="8.1" customWidth="1" outlineLevel="1"/>
    <col min="35" max="36" width="7.4" customWidth="1" outlineLevel="1"/>
    <col min="37" max="38" width="7.6" customWidth="1" outlineLevel="1"/>
    <col min="39" max="40" width="5.1" customWidth="1" outlineLevel="1"/>
    <col min="41" max="41" width="7.1" customWidth="1" outlineLevel="1"/>
    <col min="42" max="42" width="7.4" customWidth="1"/>
  </cols>
  <sheetData>
    <row r="1" ht="20.25" spans="1:42">
      <c r="A1" s="702" t="s">
        <v>726</v>
      </c>
      <c r="B1" s="702"/>
      <c r="C1" s="702"/>
      <c r="D1" s="702"/>
      <c r="E1" s="702"/>
      <c r="F1" s="702"/>
      <c r="G1" s="702"/>
      <c r="H1" s="702"/>
      <c r="I1" s="702"/>
      <c r="J1" s="702"/>
      <c r="K1" s="702"/>
      <c r="L1" s="702"/>
      <c r="M1" s="702"/>
      <c r="N1" s="702"/>
      <c r="O1" s="702"/>
      <c r="P1" s="702"/>
      <c r="Q1" s="702"/>
      <c r="R1" s="702"/>
      <c r="S1" s="702"/>
      <c r="T1" s="702"/>
      <c r="U1" s="702"/>
      <c r="V1" s="702"/>
      <c r="W1" s="702"/>
      <c r="X1" s="702"/>
      <c r="Y1" s="702"/>
      <c r="Z1" s="702"/>
      <c r="AA1" s="702"/>
      <c r="AB1" s="702"/>
      <c r="AC1" s="702"/>
      <c r="AD1" s="702"/>
      <c r="AE1" s="702"/>
      <c r="AF1" s="702"/>
      <c r="AG1" s="702"/>
      <c r="AH1" s="702"/>
      <c r="AI1" s="702"/>
      <c r="AJ1" s="702"/>
      <c r="AK1" s="702"/>
      <c r="AL1" s="702"/>
      <c r="AM1" s="702"/>
      <c r="AN1" s="702"/>
      <c r="AO1" s="702"/>
      <c r="AP1" s="702"/>
    </row>
    <row r="2" ht="16.5" spans="1:42">
      <c r="A2" s="703" t="e">
        <f>#REF!&amp;#REF!</f>
        <v>#REF!</v>
      </c>
      <c r="B2" s="704"/>
      <c r="C2" s="704"/>
      <c r="D2" s="704"/>
      <c r="E2" s="704"/>
      <c r="F2" s="704"/>
      <c r="G2" s="705" t="s">
        <v>727</v>
      </c>
      <c r="H2" s="706" t="s">
        <v>728</v>
      </c>
      <c r="I2" s="704"/>
      <c r="J2" s="704"/>
      <c r="K2" s="704"/>
      <c r="L2" s="704"/>
      <c r="M2" s="704"/>
      <c r="N2" s="704"/>
      <c r="O2" s="704"/>
      <c r="P2" s="704"/>
      <c r="Q2" s="704"/>
      <c r="R2" s="704"/>
      <c r="S2" s="704"/>
      <c r="T2" s="704"/>
      <c r="U2" s="704"/>
      <c r="V2" s="704"/>
      <c r="W2" s="704"/>
      <c r="X2" s="704"/>
      <c r="Y2" s="704" t="e">
        <f>CONCATENATE(#REF!,#REF!,#REF!,#REF!,#REF!,#REF!,#REF!)</f>
        <v>#REF!</v>
      </c>
      <c r="Z2" s="704"/>
      <c r="AA2" s="704"/>
      <c r="AB2" s="704"/>
      <c r="AC2" s="704"/>
      <c r="AD2" s="704"/>
      <c r="AE2" s="704"/>
      <c r="AF2" s="704"/>
      <c r="AG2" s="704"/>
      <c r="AH2" s="704"/>
      <c r="AI2" s="704"/>
      <c r="AJ2" s="704"/>
      <c r="AK2" s="704"/>
      <c r="AL2" s="704"/>
      <c r="AM2" s="704"/>
      <c r="AN2" s="704"/>
      <c r="AO2" s="704"/>
      <c r="AP2" s="707" t="s">
        <v>729</v>
      </c>
    </row>
    <row r="3" ht="15" customHeight="1" spans="1:42">
      <c r="A3" s="708" t="s">
        <v>1</v>
      </c>
      <c r="B3" s="709" t="s">
        <v>730</v>
      </c>
      <c r="C3" s="709" t="s">
        <v>731</v>
      </c>
      <c r="D3" s="710" t="s">
        <v>732</v>
      </c>
      <c r="E3" s="711" t="s">
        <v>733</v>
      </c>
      <c r="F3" s="712"/>
      <c r="G3" s="713"/>
      <c r="H3" s="709" t="s">
        <v>734</v>
      </c>
      <c r="I3" s="714" t="s">
        <v>735</v>
      </c>
      <c r="J3" s="715"/>
      <c r="K3" s="716"/>
      <c r="L3" s="717" t="s">
        <v>736</v>
      </c>
      <c r="M3" s="718"/>
      <c r="N3" s="717" t="s">
        <v>737</v>
      </c>
      <c r="O3" s="718"/>
      <c r="P3" s="717" t="s">
        <v>738</v>
      </c>
      <c r="Q3" s="718"/>
      <c r="R3" s="717" t="s">
        <v>739</v>
      </c>
      <c r="S3" s="719"/>
      <c r="T3" s="719"/>
      <c r="U3" s="719"/>
      <c r="V3" s="718"/>
      <c r="W3" s="720" t="s">
        <v>740</v>
      </c>
      <c r="X3" s="709" t="s">
        <v>741</v>
      </c>
      <c r="Y3" s="710" t="s">
        <v>742</v>
      </c>
      <c r="Z3" s="710"/>
      <c r="AA3" s="721" t="s">
        <v>743</v>
      </c>
      <c r="AB3" s="722"/>
      <c r="AC3" s="712"/>
      <c r="AD3" s="712"/>
      <c r="AE3" s="712"/>
      <c r="AF3" s="712"/>
      <c r="AG3" s="712"/>
      <c r="AH3" s="712"/>
      <c r="AI3" s="723" t="s">
        <v>744</v>
      </c>
      <c r="AJ3" s="724"/>
      <c r="AK3" s="724"/>
      <c r="AL3" s="724"/>
      <c r="AM3" s="724"/>
      <c r="AN3" s="725"/>
      <c r="AO3" s="709" t="s">
        <v>745</v>
      </c>
      <c r="AP3" s="726" t="s">
        <v>317</v>
      </c>
    </row>
    <row r="4" ht="38.25" customHeight="1" spans="1:42">
      <c r="A4" s="727"/>
      <c r="B4" s="728"/>
      <c r="C4" s="728"/>
      <c r="D4" s="729"/>
      <c r="E4" s="729" t="s">
        <v>746</v>
      </c>
      <c r="F4" s="729" t="s">
        <v>747</v>
      </c>
      <c r="G4" s="729" t="s">
        <v>748</v>
      </c>
      <c r="H4" s="728"/>
      <c r="I4" s="730" t="s">
        <v>749</v>
      </c>
      <c r="J4" s="730" t="s">
        <v>750</v>
      </c>
      <c r="K4" s="730" t="s">
        <v>751</v>
      </c>
      <c r="L4" s="731" t="s">
        <v>749</v>
      </c>
      <c r="M4" s="732" t="s">
        <v>750</v>
      </c>
      <c r="N4" s="732" t="s">
        <v>752</v>
      </c>
      <c r="O4" s="732" t="s">
        <v>753</v>
      </c>
      <c r="P4" s="732" t="s">
        <v>754</v>
      </c>
      <c r="Q4" s="732" t="s">
        <v>748</v>
      </c>
      <c r="R4" s="733" t="s">
        <v>755</v>
      </c>
      <c r="S4" s="733" t="s">
        <v>756</v>
      </c>
      <c r="T4" s="733" t="s">
        <v>757</v>
      </c>
      <c r="U4" s="733" t="s">
        <v>758</v>
      </c>
      <c r="V4" s="734" t="s">
        <v>759</v>
      </c>
      <c r="W4" s="728"/>
      <c r="X4" s="728"/>
      <c r="Y4" s="729" t="s">
        <v>730</v>
      </c>
      <c r="Z4" s="729" t="s">
        <v>760</v>
      </c>
      <c r="AA4" s="729" t="s">
        <v>761</v>
      </c>
      <c r="AB4" s="729" t="s">
        <v>762</v>
      </c>
      <c r="AC4" s="728" t="s">
        <v>763</v>
      </c>
      <c r="AD4" s="728" t="s">
        <v>764</v>
      </c>
      <c r="AE4" s="728" t="s">
        <v>765</v>
      </c>
      <c r="AF4" s="735" t="s">
        <v>766</v>
      </c>
      <c r="AG4" s="735" t="s">
        <v>767</v>
      </c>
      <c r="AH4" s="735" t="s">
        <v>768</v>
      </c>
      <c r="AI4" s="736" t="s">
        <v>746</v>
      </c>
      <c r="AJ4" s="735" t="s">
        <v>801</v>
      </c>
      <c r="AK4" s="737" t="s">
        <v>748</v>
      </c>
      <c r="AL4" s="738" t="s">
        <v>780</v>
      </c>
      <c r="AM4" s="738" t="s">
        <v>781</v>
      </c>
      <c r="AN4" s="738" t="s">
        <v>782</v>
      </c>
      <c r="AO4" s="728"/>
      <c r="AP4" s="739"/>
    </row>
    <row r="5" spans="1:42">
      <c r="A5" s="740">
        <v>1</v>
      </c>
      <c r="B5" s="741" t="s">
        <v>802</v>
      </c>
      <c r="C5" s="741" t="s">
        <v>784</v>
      </c>
      <c r="D5" s="742" t="s">
        <v>803</v>
      </c>
      <c r="E5" s="743">
        <v>3</v>
      </c>
      <c r="F5" s="744">
        <f>G5/E5</f>
        <v>23815.3933333333</v>
      </c>
      <c r="G5" s="745">
        <v>71446.18</v>
      </c>
      <c r="H5" s="745">
        <v>71446.18</v>
      </c>
      <c r="I5" s="746">
        <v>4</v>
      </c>
      <c r="J5" s="746">
        <v>7</v>
      </c>
      <c r="K5" s="746">
        <f>E5-I5+J5</f>
        <v>6</v>
      </c>
      <c r="L5" s="747"/>
      <c r="M5" s="747"/>
      <c r="N5" s="748"/>
      <c r="O5" s="748"/>
      <c r="P5" s="748"/>
      <c r="Q5" s="747"/>
      <c r="R5" s="747"/>
      <c r="S5" s="747"/>
      <c r="T5" s="747"/>
      <c r="U5" s="747"/>
      <c r="V5" s="747"/>
      <c r="W5" s="749" t="s">
        <v>804</v>
      </c>
      <c r="X5" s="750">
        <v>1</v>
      </c>
      <c r="Y5" s="751"/>
      <c r="Z5" s="751"/>
      <c r="AA5" s="752">
        <v>45000</v>
      </c>
      <c r="AB5" s="750">
        <v>0.17</v>
      </c>
      <c r="AC5" s="751">
        <f>AA5/(1+AB5)</f>
        <v>38461.5384615385</v>
      </c>
      <c r="AD5" s="753">
        <f>'[24]存货（产成品）费率参数测算表'!O7</f>
        <v>0.00298777626135574</v>
      </c>
      <c r="AE5" s="753">
        <f>'[24]存货（产成品）费率参数测算表'!O8</f>
        <v>0.0725355990296371</v>
      </c>
      <c r="AF5" s="753">
        <f>'[24]存货（产成品）费率参数测算表'!O9</f>
        <v>0.160406900676426</v>
      </c>
      <c r="AG5" s="753">
        <f>'[24]存货（产成品）费率参数测算表'!O10</f>
        <v>4.91521324315513e-5</v>
      </c>
      <c r="AH5" s="751">
        <f>E5*(AC5*(1-AD5-AE5-AF5-AG5)-F5)</f>
        <v>16710.0398346327</v>
      </c>
      <c r="AI5" s="751">
        <f>E5</f>
        <v>3</v>
      </c>
      <c r="AJ5" s="751">
        <f>AC5*(1-AD5-AE5)</f>
        <v>35556.7932580387</v>
      </c>
      <c r="AK5" s="751">
        <f>AI5*AJ5</f>
        <v>106670.379774116</v>
      </c>
      <c r="AL5" s="751">
        <f>AK5-G5</f>
        <v>35224.1997741162</v>
      </c>
      <c r="AM5" s="753">
        <f>AL5/G5</f>
        <v>0.49301725822313</v>
      </c>
      <c r="AN5" s="754" t="str">
        <f t="shared" ref="AN5:AN22" si="0">IF(AM5&gt;0.3,"核实",IF(AM5&lt;-0.3,"核实",""))</f>
        <v>核实</v>
      </c>
      <c r="AO5" s="755"/>
      <c r="AP5" s="756"/>
    </row>
    <row r="6" spans="1:42">
      <c r="A6" s="740">
        <v>2</v>
      </c>
      <c r="B6" s="741" t="s">
        <v>805</v>
      </c>
      <c r="C6" s="741" t="s">
        <v>789</v>
      </c>
      <c r="D6" s="742" t="s">
        <v>803</v>
      </c>
      <c r="E6" s="743">
        <v>1</v>
      </c>
      <c r="F6" s="744">
        <f>G6/E6</f>
        <v>68497.15</v>
      </c>
      <c r="G6" s="745">
        <v>68497.15</v>
      </c>
      <c r="H6" s="745">
        <v>68497.15</v>
      </c>
      <c r="I6" s="745"/>
      <c r="J6" s="745"/>
      <c r="K6" s="745"/>
      <c r="L6" s="745"/>
      <c r="M6" s="745"/>
      <c r="N6" s="745"/>
      <c r="O6" s="745"/>
      <c r="P6" s="745"/>
      <c r="Q6" s="745"/>
      <c r="R6" s="745"/>
      <c r="S6" s="745"/>
      <c r="T6" s="745"/>
      <c r="U6" s="745"/>
      <c r="V6" s="745"/>
      <c r="W6" s="749" t="s">
        <v>804</v>
      </c>
      <c r="X6" s="750">
        <v>1</v>
      </c>
      <c r="Y6" s="751"/>
      <c r="Z6" s="751"/>
      <c r="AA6" s="752">
        <v>98000</v>
      </c>
      <c r="AB6" s="750">
        <v>0.17</v>
      </c>
      <c r="AC6" s="751">
        <f>AA6/(1+AB6)</f>
        <v>83760.6837606838</v>
      </c>
      <c r="AD6" s="753">
        <f>AD5</f>
        <v>0.00298777626135574</v>
      </c>
      <c r="AE6" s="753">
        <f>AE5</f>
        <v>0.0725355990296371</v>
      </c>
      <c r="AF6" s="753">
        <f>AF5</f>
        <v>0.160406900676426</v>
      </c>
      <c r="AG6" s="753">
        <f>AG5</f>
        <v>4.91521324315513e-5</v>
      </c>
      <c r="AH6" s="751">
        <f>E6*(AC6*(1-AD6-AE6-AF6-AG6)-F6)</f>
        <v>-4502.26449041481</v>
      </c>
      <c r="AI6" s="751">
        <f>E6</f>
        <v>1</v>
      </c>
      <c r="AJ6" s="751">
        <f>AC6*(1-AD6-AE6)</f>
        <v>77434.7942063955</v>
      </c>
      <c r="AK6" s="751">
        <f>AI6*AJ6</f>
        <v>77434.7942063955</v>
      </c>
      <c r="AL6" s="751">
        <f>AK6-G6</f>
        <v>8937.64420639547</v>
      </c>
      <c r="AM6" s="753">
        <f>AL6/G6</f>
        <v>0.130481986570178</v>
      </c>
      <c r="AN6" s="754" t="str">
        <f t="shared" si="0"/>
        <v/>
      </c>
      <c r="AO6" s="755"/>
      <c r="AP6" s="756"/>
    </row>
    <row r="7" spans="1:42">
      <c r="A7" s="740"/>
      <c r="B7" s="741"/>
      <c r="C7" s="757"/>
      <c r="D7" s="758"/>
      <c r="E7" s="751"/>
      <c r="F7" s="751"/>
      <c r="G7" s="751"/>
      <c r="H7" s="751"/>
      <c r="I7" s="751"/>
      <c r="J7" s="751"/>
      <c r="K7" s="751"/>
      <c r="L7" s="751"/>
      <c r="M7" s="751"/>
      <c r="N7" s="751"/>
      <c r="O7" s="751"/>
      <c r="P7" s="751"/>
      <c r="Q7" s="751"/>
      <c r="R7" s="751"/>
      <c r="S7" s="751"/>
      <c r="T7" s="751"/>
      <c r="U7" s="751"/>
      <c r="V7" s="751"/>
      <c r="W7" s="749"/>
      <c r="X7" s="751"/>
      <c r="Y7" s="751"/>
      <c r="Z7" s="751"/>
      <c r="AA7" s="752"/>
      <c r="AB7" s="751"/>
      <c r="AC7" s="751"/>
      <c r="AD7" s="753"/>
      <c r="AE7" s="753"/>
      <c r="AF7" s="753"/>
      <c r="AG7" s="753"/>
      <c r="AH7" s="753"/>
      <c r="AI7" s="751"/>
      <c r="AJ7" s="759"/>
      <c r="AK7" s="751"/>
      <c r="AL7" s="751"/>
      <c r="AM7" s="751"/>
      <c r="AN7" s="754" t="str">
        <f t="shared" si="0"/>
        <v/>
      </c>
      <c r="AO7" s="755"/>
      <c r="AP7" s="756"/>
    </row>
    <row r="8" spans="1:42">
      <c r="A8" s="740"/>
      <c r="B8" s="757"/>
      <c r="C8" s="757"/>
      <c r="D8" s="758"/>
      <c r="E8" s="751"/>
      <c r="F8" s="751"/>
      <c r="G8" s="751"/>
      <c r="H8" s="751"/>
      <c r="I8" s="751"/>
      <c r="J8" s="751"/>
      <c r="K8" s="751"/>
      <c r="L8" s="751"/>
      <c r="M8" s="751"/>
      <c r="N8" s="751"/>
      <c r="O8" s="751"/>
      <c r="P8" s="751"/>
      <c r="Q8" s="751"/>
      <c r="R8" s="751"/>
      <c r="S8" s="751"/>
      <c r="T8" s="751"/>
      <c r="U8" s="751"/>
      <c r="V8" s="751"/>
      <c r="W8" s="749"/>
      <c r="X8" s="751"/>
      <c r="Y8" s="751"/>
      <c r="Z8" s="751"/>
      <c r="AA8" s="752"/>
      <c r="AB8" s="751"/>
      <c r="AC8" s="751"/>
      <c r="AD8" s="753"/>
      <c r="AE8" s="753"/>
      <c r="AF8" s="753"/>
      <c r="AG8" s="753"/>
      <c r="AH8" s="753"/>
      <c r="AI8" s="751"/>
      <c r="AJ8" s="759"/>
      <c r="AK8" s="751"/>
      <c r="AL8" s="751"/>
      <c r="AM8" s="751"/>
      <c r="AN8" s="754" t="str">
        <f t="shared" si="0"/>
        <v/>
      </c>
      <c r="AO8" s="755"/>
      <c r="AP8" s="756"/>
    </row>
    <row r="9" spans="1:42">
      <c r="A9" s="740"/>
      <c r="B9" s="757"/>
      <c r="C9" s="757"/>
      <c r="D9" s="758"/>
      <c r="E9" s="751"/>
      <c r="F9" s="751"/>
      <c r="G9" s="751"/>
      <c r="H9" s="751"/>
      <c r="I9" s="751"/>
      <c r="J9" s="751"/>
      <c r="K9" s="751"/>
      <c r="L9" s="751"/>
      <c r="M9" s="751"/>
      <c r="N9" s="751"/>
      <c r="O9" s="751"/>
      <c r="P9" s="751"/>
      <c r="Q9" s="751"/>
      <c r="R9" s="751"/>
      <c r="S9" s="751"/>
      <c r="T9" s="751"/>
      <c r="U9" s="751"/>
      <c r="V9" s="751"/>
      <c r="W9" s="749"/>
      <c r="X9" s="751"/>
      <c r="Y9" s="751"/>
      <c r="Z9" s="751"/>
      <c r="AA9" s="752"/>
      <c r="AB9" s="751"/>
      <c r="AC9" s="751"/>
      <c r="AD9" s="753"/>
      <c r="AE9" s="753"/>
      <c r="AF9" s="753"/>
      <c r="AG9" s="753"/>
      <c r="AH9" s="753"/>
      <c r="AI9" s="751"/>
      <c r="AJ9" s="759"/>
      <c r="AK9" s="751"/>
      <c r="AL9" s="751"/>
      <c r="AM9" s="751"/>
      <c r="AN9" s="754" t="str">
        <f t="shared" si="0"/>
        <v/>
      </c>
      <c r="AO9" s="755"/>
      <c r="AP9" s="756"/>
    </row>
    <row r="10" spans="1:42">
      <c r="A10" s="740"/>
      <c r="B10" s="757"/>
      <c r="C10" s="757"/>
      <c r="D10" s="758"/>
      <c r="E10" s="751"/>
      <c r="F10" s="751"/>
      <c r="G10" s="751"/>
      <c r="H10" s="751"/>
      <c r="I10" s="751"/>
      <c r="J10" s="751"/>
      <c r="K10" s="751"/>
      <c r="L10" s="751"/>
      <c r="M10" s="751"/>
      <c r="N10" s="751"/>
      <c r="O10" s="751"/>
      <c r="P10" s="751"/>
      <c r="Q10" s="751"/>
      <c r="R10" s="751"/>
      <c r="S10" s="751"/>
      <c r="T10" s="751"/>
      <c r="U10" s="751"/>
      <c r="V10" s="751"/>
      <c r="W10" s="749"/>
      <c r="X10" s="751"/>
      <c r="Y10" s="751"/>
      <c r="Z10" s="751"/>
      <c r="AA10" s="752"/>
      <c r="AB10" s="751"/>
      <c r="AC10" s="751"/>
      <c r="AD10" s="753"/>
      <c r="AE10" s="753"/>
      <c r="AF10" s="753"/>
      <c r="AG10" s="753"/>
      <c r="AH10" s="753"/>
      <c r="AI10" s="751"/>
      <c r="AJ10" s="759"/>
      <c r="AK10" s="751"/>
      <c r="AL10" s="751"/>
      <c r="AM10" s="751"/>
      <c r="AN10" s="754" t="str">
        <f t="shared" si="0"/>
        <v/>
      </c>
      <c r="AO10" s="755"/>
      <c r="AP10" s="756"/>
    </row>
    <row r="11" spans="1:42">
      <c r="A11" s="740"/>
      <c r="B11" s="757"/>
      <c r="C11" s="757"/>
      <c r="D11" s="758"/>
      <c r="E11" s="751"/>
      <c r="F11" s="751"/>
      <c r="G11" s="751"/>
      <c r="H11" s="751"/>
      <c r="I11" s="751"/>
      <c r="J11" s="751"/>
      <c r="K11" s="751"/>
      <c r="L11" s="751"/>
      <c r="M11" s="751"/>
      <c r="N11" s="751"/>
      <c r="O11" s="751"/>
      <c r="P11" s="751"/>
      <c r="Q11" s="751"/>
      <c r="R11" s="751"/>
      <c r="S11" s="751"/>
      <c r="T11" s="751"/>
      <c r="U11" s="751"/>
      <c r="V11" s="751"/>
      <c r="W11" s="749"/>
      <c r="X11" s="751"/>
      <c r="Y11" s="751"/>
      <c r="Z11" s="751"/>
      <c r="AA11" s="752"/>
      <c r="AB11" s="751"/>
      <c r="AC11" s="751"/>
      <c r="AD11" s="753"/>
      <c r="AE11" s="753"/>
      <c r="AF11" s="753"/>
      <c r="AG11" s="753"/>
      <c r="AH11" s="753"/>
      <c r="AI11" s="751"/>
      <c r="AJ11" s="759"/>
      <c r="AK11" s="751"/>
      <c r="AL11" s="751"/>
      <c r="AM11" s="751"/>
      <c r="AN11" s="754" t="str">
        <f t="shared" si="0"/>
        <v/>
      </c>
      <c r="AO11" s="755"/>
      <c r="AP11" s="756"/>
    </row>
    <row r="12" spans="1:42">
      <c r="A12" s="740"/>
      <c r="B12" s="757"/>
      <c r="C12" s="757"/>
      <c r="D12" s="758"/>
      <c r="E12" s="751"/>
      <c r="F12" s="751"/>
      <c r="G12" s="751"/>
      <c r="H12" s="751"/>
      <c r="I12" s="751"/>
      <c r="J12" s="751"/>
      <c r="K12" s="751"/>
      <c r="L12" s="751"/>
      <c r="M12" s="751"/>
      <c r="N12" s="751"/>
      <c r="O12" s="751"/>
      <c r="P12" s="751"/>
      <c r="Q12" s="751"/>
      <c r="R12" s="751"/>
      <c r="S12" s="751"/>
      <c r="T12" s="751"/>
      <c r="U12" s="751"/>
      <c r="V12" s="751"/>
      <c r="W12" s="749"/>
      <c r="X12" s="751"/>
      <c r="Y12" s="751"/>
      <c r="Z12" s="751"/>
      <c r="AA12" s="752"/>
      <c r="AB12" s="751"/>
      <c r="AC12" s="751"/>
      <c r="AD12" s="753"/>
      <c r="AE12" s="753"/>
      <c r="AF12" s="753"/>
      <c r="AG12" s="753"/>
      <c r="AH12" s="753"/>
      <c r="AI12" s="751"/>
      <c r="AJ12" s="759"/>
      <c r="AK12" s="751"/>
      <c r="AL12" s="751"/>
      <c r="AM12" s="751"/>
      <c r="AN12" s="754" t="str">
        <f t="shared" si="0"/>
        <v/>
      </c>
      <c r="AO12" s="755"/>
      <c r="AP12" s="756"/>
    </row>
    <row r="13" spans="1:42">
      <c r="A13" s="740"/>
      <c r="B13" s="757"/>
      <c r="C13" s="757"/>
      <c r="D13" s="758"/>
      <c r="E13" s="751"/>
      <c r="F13" s="751"/>
      <c r="G13" s="751"/>
      <c r="H13" s="751"/>
      <c r="I13" s="751"/>
      <c r="J13" s="751"/>
      <c r="K13" s="751"/>
      <c r="L13" s="751"/>
      <c r="M13" s="751"/>
      <c r="N13" s="751"/>
      <c r="O13" s="751"/>
      <c r="P13" s="751"/>
      <c r="Q13" s="751"/>
      <c r="R13" s="751"/>
      <c r="S13" s="751"/>
      <c r="T13" s="751"/>
      <c r="U13" s="751"/>
      <c r="V13" s="751"/>
      <c r="W13" s="749"/>
      <c r="X13" s="751"/>
      <c r="Y13" s="751"/>
      <c r="Z13" s="751"/>
      <c r="AA13" s="752"/>
      <c r="AB13" s="751"/>
      <c r="AC13" s="751"/>
      <c r="AD13" s="753"/>
      <c r="AE13" s="753"/>
      <c r="AF13" s="753"/>
      <c r="AG13" s="753"/>
      <c r="AH13" s="753"/>
      <c r="AI13" s="751"/>
      <c r="AJ13" s="759"/>
      <c r="AK13" s="751"/>
      <c r="AL13" s="751"/>
      <c r="AM13" s="751"/>
      <c r="AN13" s="754" t="str">
        <f t="shared" si="0"/>
        <v/>
      </c>
      <c r="AO13" s="755"/>
      <c r="AP13" s="756"/>
    </row>
    <row r="14" spans="1:42">
      <c r="A14" s="740"/>
      <c r="B14" s="757"/>
      <c r="C14" s="757"/>
      <c r="D14" s="758"/>
      <c r="E14" s="751"/>
      <c r="F14" s="751"/>
      <c r="G14" s="751"/>
      <c r="H14" s="751"/>
      <c r="I14" s="751"/>
      <c r="J14" s="751"/>
      <c r="K14" s="751"/>
      <c r="L14" s="751"/>
      <c r="M14" s="751"/>
      <c r="N14" s="751"/>
      <c r="O14" s="751"/>
      <c r="P14" s="751"/>
      <c r="Q14" s="751"/>
      <c r="R14" s="751"/>
      <c r="S14" s="751"/>
      <c r="T14" s="751"/>
      <c r="U14" s="751"/>
      <c r="V14" s="751"/>
      <c r="W14" s="749"/>
      <c r="X14" s="751"/>
      <c r="Y14" s="751"/>
      <c r="Z14" s="751"/>
      <c r="AA14" s="752"/>
      <c r="AB14" s="751"/>
      <c r="AC14" s="751"/>
      <c r="AD14" s="753"/>
      <c r="AE14" s="753"/>
      <c r="AF14" s="753"/>
      <c r="AG14" s="753"/>
      <c r="AH14" s="753"/>
      <c r="AI14" s="751"/>
      <c r="AJ14" s="759"/>
      <c r="AK14" s="751"/>
      <c r="AL14" s="751"/>
      <c r="AM14" s="751"/>
      <c r="AN14" s="754" t="str">
        <f t="shared" si="0"/>
        <v/>
      </c>
      <c r="AO14" s="755"/>
      <c r="AP14" s="756"/>
    </row>
    <row r="15" spans="1:42">
      <c r="A15" s="740"/>
      <c r="B15" s="757"/>
      <c r="C15" s="757"/>
      <c r="D15" s="758"/>
      <c r="E15" s="751"/>
      <c r="F15" s="751"/>
      <c r="G15" s="751"/>
      <c r="H15" s="751"/>
      <c r="I15" s="751"/>
      <c r="J15" s="751"/>
      <c r="K15" s="751"/>
      <c r="L15" s="751"/>
      <c r="M15" s="751"/>
      <c r="N15" s="751"/>
      <c r="O15" s="751"/>
      <c r="P15" s="751"/>
      <c r="Q15" s="751"/>
      <c r="R15" s="751"/>
      <c r="S15" s="751"/>
      <c r="T15" s="751"/>
      <c r="U15" s="751"/>
      <c r="V15" s="751"/>
      <c r="W15" s="749"/>
      <c r="X15" s="751"/>
      <c r="Y15" s="751"/>
      <c r="Z15" s="751"/>
      <c r="AA15" s="752"/>
      <c r="AB15" s="751"/>
      <c r="AC15" s="751"/>
      <c r="AD15" s="753"/>
      <c r="AE15" s="753"/>
      <c r="AF15" s="753"/>
      <c r="AG15" s="753"/>
      <c r="AH15" s="753"/>
      <c r="AI15" s="751"/>
      <c r="AJ15" s="759"/>
      <c r="AK15" s="751"/>
      <c r="AL15" s="751"/>
      <c r="AM15" s="751"/>
      <c r="AN15" s="754" t="str">
        <f t="shared" si="0"/>
        <v/>
      </c>
      <c r="AO15" s="755"/>
      <c r="AP15" s="756"/>
    </row>
    <row r="16" spans="1:42">
      <c r="A16" s="740"/>
      <c r="B16" s="757"/>
      <c r="C16" s="757"/>
      <c r="D16" s="758"/>
      <c r="E16" s="751"/>
      <c r="F16" s="751"/>
      <c r="G16" s="751"/>
      <c r="H16" s="751"/>
      <c r="I16" s="751"/>
      <c r="J16" s="751"/>
      <c r="K16" s="751"/>
      <c r="L16" s="751"/>
      <c r="M16" s="751"/>
      <c r="N16" s="751"/>
      <c r="O16" s="751"/>
      <c r="P16" s="751"/>
      <c r="Q16" s="751"/>
      <c r="R16" s="751"/>
      <c r="S16" s="751"/>
      <c r="T16" s="751"/>
      <c r="U16" s="751"/>
      <c r="V16" s="751"/>
      <c r="W16" s="749"/>
      <c r="X16" s="751"/>
      <c r="Y16" s="751"/>
      <c r="Z16" s="751"/>
      <c r="AA16" s="752"/>
      <c r="AB16" s="751"/>
      <c r="AC16" s="751"/>
      <c r="AD16" s="753"/>
      <c r="AE16" s="753"/>
      <c r="AF16" s="753"/>
      <c r="AG16" s="753"/>
      <c r="AH16" s="753"/>
      <c r="AI16" s="751"/>
      <c r="AJ16" s="759"/>
      <c r="AK16" s="751"/>
      <c r="AL16" s="751"/>
      <c r="AM16" s="751"/>
      <c r="AN16" s="754" t="str">
        <f t="shared" si="0"/>
        <v/>
      </c>
      <c r="AO16" s="755"/>
      <c r="AP16" s="756"/>
    </row>
    <row r="17" spans="1:42">
      <c r="A17" s="740"/>
      <c r="B17" s="760"/>
      <c r="C17" s="760"/>
      <c r="D17" s="760"/>
      <c r="E17" s="746"/>
      <c r="F17" s="746"/>
      <c r="G17" s="751"/>
      <c r="H17" s="751"/>
      <c r="I17" s="751"/>
      <c r="J17" s="751"/>
      <c r="K17" s="751"/>
      <c r="L17" s="751"/>
      <c r="M17" s="751"/>
      <c r="N17" s="751"/>
      <c r="O17" s="751"/>
      <c r="P17" s="751"/>
      <c r="Q17" s="751"/>
      <c r="R17" s="751"/>
      <c r="S17" s="751"/>
      <c r="T17" s="751"/>
      <c r="U17" s="751"/>
      <c r="V17" s="751"/>
      <c r="W17" s="749"/>
      <c r="X17" s="751"/>
      <c r="Y17" s="751"/>
      <c r="Z17" s="751"/>
      <c r="AA17" s="752"/>
      <c r="AB17" s="751"/>
      <c r="AC17" s="760"/>
      <c r="AD17" s="760"/>
      <c r="AE17" s="760"/>
      <c r="AF17" s="760"/>
      <c r="AG17" s="760"/>
      <c r="AH17" s="760"/>
      <c r="AI17" s="751"/>
      <c r="AJ17" s="751"/>
      <c r="AK17" s="751"/>
      <c r="AL17" s="751"/>
      <c r="AM17" s="751"/>
      <c r="AN17" s="754" t="str">
        <f t="shared" si="0"/>
        <v/>
      </c>
      <c r="AO17" s="755"/>
      <c r="AP17" s="756"/>
    </row>
    <row r="18" spans="1:42">
      <c r="A18" s="761"/>
      <c r="B18" s="762" t="s">
        <v>253</v>
      </c>
      <c r="C18" s="763"/>
      <c r="D18" s="763"/>
      <c r="E18" s="764"/>
      <c r="F18" s="764"/>
      <c r="G18" s="765"/>
      <c r="H18" s="765"/>
      <c r="I18" s="765"/>
      <c r="J18" s="765"/>
      <c r="K18" s="765"/>
      <c r="L18" s="765"/>
      <c r="M18" s="765"/>
      <c r="N18" s="765"/>
      <c r="O18" s="765"/>
      <c r="P18" s="765"/>
      <c r="Q18" s="765"/>
      <c r="R18" s="765"/>
      <c r="S18" s="765"/>
      <c r="T18" s="765"/>
      <c r="U18" s="765"/>
      <c r="V18" s="765"/>
      <c r="W18" s="766"/>
      <c r="X18" s="765"/>
      <c r="Y18" s="765"/>
      <c r="Z18" s="765"/>
      <c r="AA18" s="765"/>
      <c r="AB18" s="765"/>
      <c r="AC18" s="765"/>
      <c r="AD18" s="765"/>
      <c r="AE18" s="765"/>
      <c r="AF18" s="765"/>
      <c r="AG18" s="765"/>
      <c r="AH18" s="765"/>
      <c r="AI18" s="767">
        <v>0.15</v>
      </c>
      <c r="AJ18" s="765"/>
      <c r="AK18" s="765">
        <f>-AH22*AI18</f>
        <v>-1831.16630163268</v>
      </c>
      <c r="AL18" s="765"/>
      <c r="AM18" s="765"/>
      <c r="AN18" s="754" t="str">
        <f t="shared" si="0"/>
        <v/>
      </c>
      <c r="AO18" s="768"/>
      <c r="AP18" s="769" t="s">
        <v>806</v>
      </c>
    </row>
    <row r="19" spans="1:42">
      <c r="A19" s="761"/>
      <c r="B19" s="762" t="s">
        <v>807</v>
      </c>
      <c r="C19" s="763"/>
      <c r="D19" s="763"/>
      <c r="E19" s="764"/>
      <c r="F19" s="764"/>
      <c r="G19" s="765"/>
      <c r="H19" s="765"/>
      <c r="I19" s="765"/>
      <c r="J19" s="765"/>
      <c r="K19" s="765"/>
      <c r="L19" s="765"/>
      <c r="M19" s="765"/>
      <c r="N19" s="765"/>
      <c r="O19" s="765"/>
      <c r="P19" s="765"/>
      <c r="Q19" s="765"/>
      <c r="R19" s="765"/>
      <c r="S19" s="765"/>
      <c r="T19" s="765"/>
      <c r="U19" s="765"/>
      <c r="V19" s="765"/>
      <c r="W19" s="766"/>
      <c r="X19" s="765"/>
      <c r="Y19" s="765"/>
      <c r="Z19" s="765"/>
      <c r="AA19" s="765"/>
      <c r="AB19" s="765"/>
      <c r="AC19" s="765"/>
      <c r="AD19" s="765"/>
      <c r="AE19" s="765"/>
      <c r="AF19" s="765"/>
      <c r="AG19" s="765"/>
      <c r="AH19" s="765"/>
      <c r="AI19" s="767">
        <v>0.5</v>
      </c>
      <c r="AJ19" s="765"/>
      <c r="AK19" s="765">
        <f>-AH22*(1-AI18)*AI19</f>
        <v>-5188.30452129258</v>
      </c>
      <c r="AL19" s="765"/>
      <c r="AM19" s="765"/>
      <c r="AN19" s="754" t="str">
        <f t="shared" si="0"/>
        <v/>
      </c>
      <c r="AO19" s="768"/>
      <c r="AP19" s="769" t="s">
        <v>806</v>
      </c>
    </row>
    <row r="20" spans="1:42">
      <c r="A20" s="740"/>
      <c r="B20" s="760"/>
      <c r="C20" s="760"/>
      <c r="D20" s="760"/>
      <c r="E20" s="746"/>
      <c r="F20" s="746"/>
      <c r="G20" s="751"/>
      <c r="H20" s="751"/>
      <c r="I20" s="751"/>
      <c r="J20" s="751"/>
      <c r="K20" s="751"/>
      <c r="L20" s="751"/>
      <c r="M20" s="751"/>
      <c r="N20" s="751"/>
      <c r="O20" s="751"/>
      <c r="P20" s="751"/>
      <c r="Q20" s="751"/>
      <c r="R20" s="751"/>
      <c r="S20" s="751"/>
      <c r="T20" s="751"/>
      <c r="U20" s="751"/>
      <c r="V20" s="751"/>
      <c r="W20" s="749"/>
      <c r="X20" s="751"/>
      <c r="Y20" s="751"/>
      <c r="Z20" s="751"/>
      <c r="AA20" s="752"/>
      <c r="AB20" s="751"/>
      <c r="AC20" s="751"/>
      <c r="AD20" s="751"/>
      <c r="AE20" s="751"/>
      <c r="AF20" s="751"/>
      <c r="AG20" s="751"/>
      <c r="AH20" s="751"/>
      <c r="AI20" s="751"/>
      <c r="AJ20" s="751"/>
      <c r="AK20" s="751"/>
      <c r="AL20" s="751"/>
      <c r="AM20" s="751"/>
      <c r="AN20" s="754" t="str">
        <f t="shared" si="0"/>
        <v/>
      </c>
      <c r="AO20" s="755"/>
      <c r="AP20" s="756"/>
    </row>
    <row r="21" spans="1:42">
      <c r="A21" s="770" t="s">
        <v>808</v>
      </c>
      <c r="B21" s="771"/>
      <c r="C21" s="771"/>
      <c r="D21" s="772"/>
      <c r="E21" s="746"/>
      <c r="F21" s="751"/>
      <c r="G21" s="760"/>
      <c r="H21" s="760"/>
      <c r="I21" s="760"/>
      <c r="J21" s="760"/>
      <c r="K21" s="760"/>
      <c r="L21" s="760"/>
      <c r="M21" s="760"/>
      <c r="N21" s="760"/>
      <c r="O21" s="760"/>
      <c r="P21" s="760"/>
      <c r="Q21" s="760"/>
      <c r="R21" s="760"/>
      <c r="S21" s="760"/>
      <c r="T21" s="760"/>
      <c r="U21" s="760"/>
      <c r="V21" s="760"/>
      <c r="W21" s="749"/>
      <c r="X21" s="760"/>
      <c r="Y21" s="760"/>
      <c r="Z21" s="760"/>
      <c r="AA21" s="773"/>
      <c r="AB21" s="760"/>
      <c r="AC21" s="760"/>
      <c r="AD21" s="760"/>
      <c r="AE21" s="760"/>
      <c r="AF21" s="760"/>
      <c r="AG21" s="760"/>
      <c r="AH21" s="760"/>
      <c r="AI21" s="760"/>
      <c r="AJ21" s="760"/>
      <c r="AK21" s="760"/>
      <c r="AL21" s="760"/>
      <c r="AM21" s="760"/>
      <c r="AN21" s="754" t="str">
        <f t="shared" si="0"/>
        <v/>
      </c>
      <c r="AO21" s="760"/>
      <c r="AP21" s="774"/>
    </row>
    <row r="22" ht="16.5" spans="1:42">
      <c r="A22" s="775" t="s">
        <v>809</v>
      </c>
      <c r="B22" s="776"/>
      <c r="C22" s="776"/>
      <c r="D22" s="777"/>
      <c r="E22" s="778"/>
      <c r="F22" s="779"/>
      <c r="G22" s="779">
        <f>SUM(G5:G21)</f>
        <v>139943.33</v>
      </c>
      <c r="H22" s="779">
        <f>SUM(H5:H21)</f>
        <v>139943.33</v>
      </c>
      <c r="I22" s="780"/>
      <c r="J22" s="780"/>
      <c r="K22" s="780"/>
      <c r="L22" s="780"/>
      <c r="M22" s="780"/>
      <c r="N22" s="780"/>
      <c r="O22" s="780"/>
      <c r="P22" s="780"/>
      <c r="Q22" s="780"/>
      <c r="R22" s="780"/>
      <c r="S22" s="780"/>
      <c r="T22" s="780"/>
      <c r="U22" s="780"/>
      <c r="V22" s="780"/>
      <c r="W22" s="749"/>
      <c r="X22" s="779"/>
      <c r="Y22" s="779"/>
      <c r="Z22" s="779"/>
      <c r="AA22" s="781"/>
      <c r="AB22" s="779"/>
      <c r="AC22" s="782"/>
      <c r="AD22" s="782"/>
      <c r="AE22" s="782"/>
      <c r="AF22" s="782"/>
      <c r="AG22" s="782"/>
      <c r="AH22" s="783">
        <f>SUM(AH5:AH21)</f>
        <v>12207.7753442178</v>
      </c>
      <c r="AI22" s="782"/>
      <c r="AJ22" s="782"/>
      <c r="AK22" s="779">
        <f>SUM(AK5:AK21)</f>
        <v>177085.703157586</v>
      </c>
      <c r="AL22" s="779"/>
      <c r="AM22" s="779"/>
      <c r="AN22" s="754" t="str">
        <f t="shared" si="0"/>
        <v/>
      </c>
      <c r="AO22" s="782"/>
      <c r="AP22" s="784"/>
    </row>
    <row r="23" spans="1:42">
      <c r="A23" s="785" t="s">
        <v>793</v>
      </c>
      <c r="B23" s="786"/>
      <c r="C23" s="786"/>
      <c r="D23" s="786"/>
      <c r="E23" s="786"/>
      <c r="F23" s="786"/>
      <c r="G23" s="786"/>
      <c r="H23" s="786"/>
      <c r="I23" s="786"/>
      <c r="J23" s="786"/>
      <c r="K23" s="786"/>
      <c r="L23" s="786"/>
      <c r="M23" s="786"/>
      <c r="N23" s="786"/>
      <c r="O23" s="786"/>
      <c r="P23" s="786"/>
      <c r="Q23" s="786"/>
      <c r="R23" s="786"/>
      <c r="S23" s="786"/>
      <c r="T23" s="786"/>
      <c r="U23" s="786"/>
      <c r="V23" s="786"/>
      <c r="W23" s="786"/>
      <c r="X23" s="786"/>
      <c r="Y23" s="786"/>
      <c r="Z23" s="786"/>
      <c r="AA23" s="786"/>
      <c r="AB23" s="786"/>
      <c r="AC23" s="786"/>
      <c r="AD23" s="786"/>
      <c r="AE23" s="786"/>
      <c r="AF23" s="786"/>
      <c r="AG23" s="786"/>
      <c r="AH23" s="786"/>
      <c r="AI23" s="786"/>
      <c r="AJ23" s="786"/>
      <c r="AK23" s="786"/>
      <c r="AL23" s="786"/>
      <c r="AM23" s="786"/>
      <c r="AN23" s="786"/>
      <c r="AO23" s="786"/>
      <c r="AP23" s="787"/>
    </row>
    <row r="24" spans="1:42">
      <c r="A24" s="788"/>
      <c r="B24" s="789"/>
      <c r="C24" s="789"/>
      <c r="D24" s="789"/>
      <c r="E24" s="789"/>
      <c r="F24" s="789"/>
      <c r="G24" s="789"/>
      <c r="H24" s="789"/>
      <c r="I24" s="789"/>
      <c r="J24" s="789"/>
      <c r="K24" s="789"/>
      <c r="L24" s="789"/>
      <c r="M24" s="789"/>
      <c r="N24" s="789"/>
      <c r="O24" s="789"/>
      <c r="P24" s="789"/>
      <c r="Q24" s="789"/>
      <c r="R24" s="789"/>
      <c r="S24" s="789"/>
      <c r="T24" s="789"/>
      <c r="U24" s="789"/>
      <c r="V24" s="789"/>
      <c r="W24" s="789"/>
      <c r="X24" s="789"/>
      <c r="Y24" s="789"/>
      <c r="Z24" s="789"/>
      <c r="AA24" s="789"/>
      <c r="AB24" s="789"/>
      <c r="AC24" s="789"/>
      <c r="AD24" s="789"/>
      <c r="AE24" s="789"/>
      <c r="AF24" s="789"/>
      <c r="AG24" s="789"/>
      <c r="AH24" s="789"/>
      <c r="AI24" s="789"/>
      <c r="AJ24" s="789"/>
      <c r="AK24" s="789"/>
      <c r="AL24" s="789"/>
      <c r="AM24" s="789"/>
      <c r="AN24" s="789"/>
      <c r="AO24" s="789"/>
      <c r="AP24" s="790"/>
    </row>
    <row r="25" ht="57" customHeight="1" spans="1:42">
      <c r="A25" s="791"/>
      <c r="B25" s="792"/>
      <c r="C25" s="792"/>
      <c r="D25" s="792"/>
      <c r="E25" s="792"/>
      <c r="F25" s="792"/>
      <c r="G25" s="792"/>
      <c r="H25" s="792"/>
      <c r="I25" s="792"/>
      <c r="J25" s="792"/>
      <c r="K25" s="792"/>
      <c r="L25" s="792"/>
      <c r="M25" s="792"/>
      <c r="N25" s="792"/>
      <c r="O25" s="792"/>
      <c r="P25" s="792"/>
      <c r="Q25" s="792"/>
      <c r="R25" s="792"/>
      <c r="S25" s="792"/>
      <c r="T25" s="792"/>
      <c r="U25" s="792"/>
      <c r="V25" s="792"/>
      <c r="W25" s="792"/>
      <c r="X25" s="792"/>
      <c r="Y25" s="792"/>
      <c r="Z25" s="792"/>
      <c r="AA25" s="792"/>
      <c r="AB25" s="792"/>
      <c r="AC25" s="792"/>
      <c r="AD25" s="792"/>
      <c r="AE25" s="792"/>
      <c r="AF25" s="792"/>
      <c r="AG25" s="792"/>
      <c r="AH25" s="792"/>
      <c r="AI25" s="792"/>
      <c r="AJ25" s="792"/>
      <c r="AK25" s="792"/>
      <c r="AL25" s="792"/>
      <c r="AM25" s="792"/>
      <c r="AN25" s="792"/>
      <c r="AO25" s="792"/>
      <c r="AP25" s="793"/>
    </row>
    <row r="26" ht="16.5" customHeight="1" spans="1:42">
      <c r="A26" s="704"/>
      <c r="B26" s="704" t="s">
        <v>794</v>
      </c>
      <c r="C26" s="704"/>
      <c r="D26" s="704"/>
      <c r="E26" s="704" t="s">
        <v>795</v>
      </c>
      <c r="F26" s="704"/>
      <c r="G26" s="704"/>
      <c r="I26" s="704"/>
      <c r="J26" s="704"/>
      <c r="K26" s="704"/>
      <c r="L26" s="704"/>
      <c r="M26" s="704"/>
      <c r="N26" s="704"/>
      <c r="O26" s="704"/>
      <c r="P26" s="704"/>
      <c r="Q26" s="704"/>
      <c r="R26" s="704"/>
      <c r="S26" s="704"/>
      <c r="T26" s="704"/>
      <c r="U26" s="704"/>
      <c r="V26" s="704"/>
      <c r="W26" s="704" t="s">
        <v>796</v>
      </c>
      <c r="X26" s="704"/>
      <c r="Y26" s="704"/>
      <c r="Z26" s="704"/>
      <c r="AA26" s="704"/>
      <c r="AB26" s="704"/>
      <c r="AC26" s="704"/>
      <c r="AD26" s="704"/>
      <c r="AE26" s="704"/>
      <c r="AF26" s="704"/>
      <c r="AG26" s="704"/>
      <c r="AH26" s="704"/>
      <c r="AJ26" s="704"/>
      <c r="AK26" s="704"/>
      <c r="AL26" s="704"/>
      <c r="AM26" s="704"/>
      <c r="AN26" s="704"/>
      <c r="AO26" s="704"/>
      <c r="AP26" s="794" t="s">
        <v>797</v>
      </c>
    </row>
    <row r="27" spans="1:42">
      <c r="A27" s="795" t="s">
        <v>798</v>
      </c>
      <c r="B27" s="795"/>
      <c r="C27" s="795"/>
      <c r="D27" s="795"/>
      <c r="E27" s="795"/>
      <c r="F27" s="795"/>
      <c r="G27" s="795"/>
      <c r="H27" s="795"/>
      <c r="I27" s="795"/>
      <c r="J27" s="795"/>
      <c r="K27" s="795"/>
      <c r="L27" s="795"/>
      <c r="M27" s="795"/>
      <c r="N27" s="795"/>
      <c r="O27" s="795"/>
      <c r="P27" s="795"/>
      <c r="Q27" s="795"/>
      <c r="R27" s="795"/>
      <c r="S27" s="795"/>
      <c r="T27" s="795"/>
      <c r="U27" s="795"/>
      <c r="V27" s="795"/>
      <c r="X27" s="795"/>
      <c r="Y27" s="795"/>
      <c r="Z27" s="795"/>
      <c r="AA27" s="795"/>
      <c r="AB27" s="795"/>
      <c r="AC27" s="795"/>
      <c r="AD27" s="795"/>
      <c r="AE27" s="795"/>
      <c r="AF27" s="795"/>
      <c r="AG27" s="795"/>
      <c r="AH27" s="795"/>
      <c r="AI27" s="795"/>
      <c r="AJ27" s="795"/>
      <c r="AK27" s="795"/>
      <c r="AL27" s="795"/>
      <c r="AM27" s="795"/>
      <c r="AN27" s="795"/>
      <c r="AO27" s="795"/>
      <c r="AP27" s="795"/>
    </row>
    <row r="28" ht="26.4" customHeight="1" spans="1:42">
      <c r="A28" s="796" t="s">
        <v>799</v>
      </c>
      <c r="B28" s="796"/>
      <c r="C28" s="796"/>
      <c r="D28" s="796"/>
      <c r="E28" s="796"/>
      <c r="F28" s="796"/>
      <c r="G28" s="796"/>
      <c r="H28" s="796"/>
      <c r="I28" s="796"/>
      <c r="J28" s="796"/>
      <c r="K28" s="796"/>
      <c r="L28" s="796"/>
      <c r="M28" s="796"/>
      <c r="N28" s="796"/>
      <c r="O28" s="796"/>
      <c r="P28" s="796"/>
      <c r="Q28" s="796"/>
      <c r="R28" s="796"/>
      <c r="S28" s="796"/>
      <c r="T28" s="796"/>
      <c r="U28" s="796"/>
      <c r="V28" s="796"/>
      <c r="W28" s="796"/>
      <c r="X28" s="796"/>
      <c r="Y28" s="796"/>
      <c r="Z28" s="796"/>
      <c r="AA28" s="796"/>
      <c r="AB28" s="796"/>
      <c r="AC28" s="796"/>
      <c r="AD28" s="796"/>
      <c r="AE28" s="796"/>
      <c r="AF28" s="796"/>
      <c r="AG28" s="796"/>
      <c r="AH28" s="796"/>
      <c r="AI28" s="796"/>
      <c r="AJ28" s="796"/>
      <c r="AK28" s="796"/>
      <c r="AL28" s="796"/>
      <c r="AM28" s="796"/>
      <c r="AN28" s="796"/>
      <c r="AO28" s="796"/>
      <c r="AP28" s="796"/>
    </row>
    <row r="29" ht="14.25" customHeight="1" spans="1:42">
      <c r="A29" s="796" t="s">
        <v>800</v>
      </c>
      <c r="B29" s="796"/>
      <c r="C29" s="796"/>
      <c r="D29" s="796"/>
      <c r="E29" s="796"/>
      <c r="F29" s="796"/>
      <c r="G29" s="796"/>
      <c r="H29" s="796"/>
      <c r="I29" s="796"/>
      <c r="J29" s="796"/>
      <c r="K29" s="796"/>
      <c r="L29" s="796"/>
      <c r="M29" s="796"/>
      <c r="N29" s="796"/>
      <c r="O29" s="796"/>
      <c r="P29" s="796"/>
      <c r="Q29" s="796"/>
      <c r="R29" s="796"/>
      <c r="S29" s="796"/>
      <c r="T29" s="796"/>
      <c r="U29" s="796"/>
      <c r="V29" s="796"/>
      <c r="W29" s="796"/>
      <c r="X29" s="796"/>
      <c r="Y29" s="796"/>
      <c r="Z29" s="796"/>
      <c r="AA29" s="796"/>
      <c r="AB29" s="796"/>
      <c r="AC29" s="796"/>
      <c r="AD29" s="796"/>
      <c r="AE29" s="796"/>
      <c r="AF29" s="796"/>
      <c r="AG29" s="796"/>
      <c r="AH29" s="796"/>
      <c r="AI29" s="796"/>
      <c r="AJ29" s="796"/>
      <c r="AK29" s="796"/>
      <c r="AL29" s="796"/>
      <c r="AM29" s="796"/>
      <c r="AN29" s="796"/>
      <c r="AO29" s="796"/>
      <c r="AP29" s="796"/>
    </row>
    <row r="30" spans="1:42">
      <c r="A30" s="796"/>
      <c r="B30" s="796"/>
      <c r="C30" s="796"/>
      <c r="D30" s="796"/>
      <c r="E30" s="796"/>
      <c r="F30" s="796"/>
      <c r="G30" s="796"/>
      <c r="H30" s="796"/>
      <c r="I30" s="796"/>
      <c r="J30" s="796"/>
      <c r="K30" s="796"/>
      <c r="L30" s="796"/>
      <c r="M30" s="796"/>
      <c r="N30" s="796"/>
      <c r="O30" s="796"/>
      <c r="P30" s="796"/>
      <c r="Q30" s="796"/>
      <c r="R30" s="796"/>
      <c r="S30" s="796"/>
      <c r="T30" s="796"/>
      <c r="U30" s="796"/>
      <c r="V30" s="796"/>
      <c r="W30" s="796"/>
      <c r="X30" s="796"/>
      <c r="Y30" s="796"/>
      <c r="Z30" s="796"/>
      <c r="AA30" s="796"/>
      <c r="AB30" s="796"/>
      <c r="AC30" s="796"/>
      <c r="AD30" s="796"/>
      <c r="AE30" s="796"/>
      <c r="AF30" s="796"/>
      <c r="AG30" s="796"/>
      <c r="AH30" s="796"/>
      <c r="AI30" s="796"/>
      <c r="AJ30" s="796"/>
      <c r="AK30" s="796"/>
      <c r="AL30" s="796"/>
      <c r="AM30" s="796"/>
      <c r="AN30" s="796"/>
      <c r="AO30" s="796"/>
      <c r="AP30" s="796"/>
    </row>
    <row r="31" spans="1:42">
      <c r="A31" s="796"/>
      <c r="B31" s="796"/>
      <c r="C31" s="796"/>
      <c r="D31" s="796"/>
      <c r="E31" s="796"/>
      <c r="F31" s="796"/>
      <c r="G31" s="796"/>
      <c r="H31" s="796"/>
      <c r="I31" s="796"/>
      <c r="J31" s="796"/>
      <c r="K31" s="796"/>
      <c r="L31" s="796"/>
      <c r="M31" s="796"/>
      <c r="N31" s="796"/>
      <c r="O31" s="796"/>
      <c r="P31" s="796"/>
      <c r="Q31" s="796"/>
      <c r="R31" s="796"/>
      <c r="S31" s="796"/>
      <c r="T31" s="796"/>
      <c r="U31" s="796"/>
      <c r="V31" s="796"/>
      <c r="W31" s="796"/>
      <c r="X31" s="796"/>
      <c r="Y31" s="796"/>
      <c r="Z31" s="796"/>
      <c r="AA31" s="796"/>
      <c r="AB31" s="796"/>
      <c r="AC31" s="796"/>
      <c r="AD31" s="796"/>
      <c r="AE31" s="796"/>
      <c r="AF31" s="796"/>
      <c r="AG31" s="796"/>
      <c r="AH31" s="796"/>
      <c r="AI31" s="796"/>
      <c r="AJ31" s="796"/>
      <c r="AK31" s="796"/>
      <c r="AL31" s="796"/>
      <c r="AM31" s="796"/>
      <c r="AN31" s="796"/>
      <c r="AO31" s="796"/>
      <c r="AP31" s="796"/>
    </row>
    <row r="32" spans="1:42">
      <c r="A32" s="796"/>
      <c r="B32" s="796"/>
      <c r="C32" s="796"/>
      <c r="D32" s="796"/>
      <c r="E32" s="796"/>
      <c r="F32" s="796"/>
      <c r="G32" s="796"/>
      <c r="H32" s="796"/>
      <c r="I32" s="796"/>
      <c r="J32" s="796"/>
      <c r="K32" s="796"/>
      <c r="L32" s="796"/>
      <c r="M32" s="796"/>
      <c r="N32" s="796"/>
      <c r="O32" s="796"/>
      <c r="P32" s="796"/>
      <c r="Q32" s="796"/>
      <c r="R32" s="796"/>
      <c r="S32" s="796"/>
      <c r="T32" s="796"/>
      <c r="U32" s="796"/>
      <c r="V32" s="796"/>
      <c r="W32" s="796"/>
      <c r="X32" s="796"/>
      <c r="Y32" s="796"/>
      <c r="Z32" s="796"/>
      <c r="AA32" s="796"/>
      <c r="AB32" s="796"/>
      <c r="AC32" s="796"/>
      <c r="AD32" s="796"/>
      <c r="AE32" s="796"/>
      <c r="AF32" s="796"/>
      <c r="AG32" s="796"/>
      <c r="AH32" s="796"/>
      <c r="AI32" s="796"/>
      <c r="AJ32" s="796"/>
      <c r="AK32" s="796"/>
      <c r="AL32" s="796"/>
      <c r="AM32" s="796"/>
      <c r="AN32" s="796"/>
      <c r="AO32" s="796"/>
      <c r="AP32" s="796"/>
    </row>
  </sheetData>
  <mergeCells count="28">
    <mergeCell ref="A1:AP1"/>
    <mergeCell ref="E3:G3"/>
    <mergeCell ref="I3:K3"/>
    <mergeCell ref="L3:M3"/>
    <mergeCell ref="N3:O3"/>
    <mergeCell ref="P3:Q3"/>
    <mergeCell ref="R3:V3"/>
    <mergeCell ref="Y3:Z3"/>
    <mergeCell ref="AA3:AB3"/>
    <mergeCell ref="AC3:AH3"/>
    <mergeCell ref="AI3:AN3"/>
    <mergeCell ref="A21:D21"/>
    <mergeCell ref="A22:D22"/>
    <mergeCell ref="A28:AP28"/>
    <mergeCell ref="A29:AP29"/>
    <mergeCell ref="A30:AP30"/>
    <mergeCell ref="A31:AP31"/>
    <mergeCell ref="A32:AP32"/>
    <mergeCell ref="A3:A4"/>
    <mergeCell ref="B3:B4"/>
    <mergeCell ref="C3:C4"/>
    <mergeCell ref="D3:D4"/>
    <mergeCell ref="H3:H4"/>
    <mergeCell ref="W3:W4"/>
    <mergeCell ref="X3:X4"/>
    <mergeCell ref="AO3:AO4"/>
    <mergeCell ref="AP3:AP4"/>
    <mergeCell ref="A23:AP25"/>
  </mergeCells>
  <dataValidations count="3">
    <dataValidation type="list" allowBlank="1" showInputMessage="1" showErrorMessage="1" sqref="H2">
      <formula1>"C3-9-6,C3-9-7,C3-9-8,C3-9-10"</formula1>
    </dataValidation>
    <dataValidation type="list" allowBlank="1" showInputMessage="1" showErrorMessage="1" sqref="W5">
      <formula1>"产成品,在产品,发出商品,委托代销商品"</formula1>
    </dataValidation>
    <dataValidation type="list" allowBlank="1" showInputMessage="1" showErrorMessage="1" sqref="W6:W22">
      <formula1>"产成品,在产品,发出商品"</formula1>
    </dataValidation>
  </dataValidations>
  <pageMargins left="0.275" right="0.156944444444444" top="0.609722222222222" bottom="0.236111111111111" header="0.314583333333333" footer="0.196527777777778"/>
  <pageSetup paperSize="9" scale="90" fitToHeight="0" orientation="landscape"/>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64"/>
  <sheetViews>
    <sheetView showGridLines="0" workbookViewId="0">
      <selection activeCell="C51" sqref="B51:C59"/>
    </sheetView>
  </sheetViews>
  <sheetFormatPr defaultColWidth="9" defaultRowHeight="15.75"/>
  <cols>
    <col min="1" max="1" width="1.5" customWidth="1"/>
    <col min="2" max="2" width="13.5" customWidth="1"/>
    <col min="3" max="3" width="16.1" customWidth="1"/>
    <col min="4" max="4" width="18.1" customWidth="1"/>
    <col min="5" max="5" width="17.1" customWidth="1"/>
    <col min="6" max="6" width="8.1" customWidth="1"/>
    <col min="7" max="7" width="4.9" customWidth="1"/>
    <col min="8" max="9" width="12.6" customWidth="1"/>
  </cols>
  <sheetData>
    <row r="1" ht="18.75" spans="1:10">
      <c r="A1" s="977" t="s">
        <v>319</v>
      </c>
      <c r="B1" s="978"/>
      <c r="C1" s="978"/>
      <c r="D1" s="978"/>
      <c r="E1" s="978"/>
      <c r="F1" s="978"/>
      <c r="G1" s="978"/>
      <c r="H1" s="978"/>
      <c r="I1" s="978"/>
      <c r="J1" s="979"/>
    </row>
    <row r="2" spans="1:10">
      <c r="A2" s="980"/>
      <c r="B2" s="981" t="s">
        <v>320</v>
      </c>
      <c r="C2" s="982"/>
      <c r="D2" s="982"/>
      <c r="E2" s="982"/>
      <c r="F2" s="982"/>
      <c r="G2" s="983"/>
      <c r="H2" s="982"/>
      <c r="I2" s="982"/>
      <c r="J2" s="984"/>
    </row>
    <row r="3" spans="1:10">
      <c r="A3" s="985"/>
      <c r="B3" s="986" t="s">
        <v>321</v>
      </c>
      <c r="C3" s="986"/>
      <c r="E3" s="987"/>
      <c r="F3" s="987"/>
      <c r="G3" s="988"/>
      <c r="H3" s="987"/>
      <c r="I3" s="987"/>
      <c r="J3" s="989"/>
    </row>
    <row r="4" spans="1:10">
      <c r="A4" s="990"/>
      <c r="B4" s="991" t="s">
        <v>322</v>
      </c>
      <c r="C4" s="991" t="s">
        <v>323</v>
      </c>
      <c r="D4" s="991" t="s">
        <v>324</v>
      </c>
      <c r="E4" s="992" t="s">
        <v>325</v>
      </c>
      <c r="F4" s="993" t="s">
        <v>326</v>
      </c>
      <c r="G4" s="994"/>
      <c r="H4" s="982"/>
      <c r="I4" s="982"/>
      <c r="J4" s="984"/>
    </row>
    <row r="5" spans="1:10">
      <c r="A5" s="980"/>
      <c r="B5" s="982"/>
      <c r="C5" s="995" t="s">
        <v>327</v>
      </c>
      <c r="D5" s="995"/>
      <c r="E5" s="995"/>
      <c r="F5" s="982"/>
      <c r="G5" s="996" t="s">
        <v>328</v>
      </c>
      <c r="H5" s="996"/>
      <c r="I5" s="996"/>
      <c r="J5" s="996"/>
    </row>
    <row r="6" spans="1:10">
      <c r="A6" s="980"/>
      <c r="C6" s="997" t="s">
        <v>329</v>
      </c>
      <c r="D6" s="997" t="s">
        <v>330</v>
      </c>
      <c r="E6" s="997" t="s">
        <v>331</v>
      </c>
      <c r="F6" s="993"/>
      <c r="G6" s="998" t="s">
        <v>332</v>
      </c>
      <c r="H6" s="998"/>
      <c r="I6" s="998" t="s">
        <v>333</v>
      </c>
      <c r="J6" s="999"/>
    </row>
    <row r="7" spans="1:10">
      <c r="A7" s="980"/>
      <c r="B7" s="982"/>
      <c r="C7" s="1000"/>
      <c r="D7" s="1000"/>
      <c r="E7" s="997" t="s">
        <v>334</v>
      </c>
      <c r="F7" s="993"/>
      <c r="G7" s="998"/>
      <c r="H7" s="998"/>
      <c r="I7" s="998" t="s">
        <v>335</v>
      </c>
      <c r="J7" s="1001"/>
    </row>
    <row r="8" spans="1:10">
      <c r="A8" s="980"/>
      <c r="B8" s="982"/>
      <c r="C8" s="1000"/>
      <c r="D8" s="1000"/>
      <c r="E8" s="997" t="s">
        <v>336</v>
      </c>
      <c r="F8" s="993"/>
      <c r="G8" s="998"/>
      <c r="H8" s="998"/>
      <c r="I8" s="998" t="s">
        <v>337</v>
      </c>
      <c r="J8" s="1001"/>
    </row>
    <row r="9" spans="1:10">
      <c r="A9" s="980"/>
      <c r="B9" s="982"/>
      <c r="C9" s="1000"/>
      <c r="D9" s="997" t="s">
        <v>338</v>
      </c>
      <c r="E9" s="997" t="s">
        <v>339</v>
      </c>
      <c r="F9" s="993"/>
      <c r="G9" s="998"/>
      <c r="H9" s="998"/>
      <c r="I9" s="998" t="s">
        <v>340</v>
      </c>
      <c r="J9" s="1001"/>
    </row>
    <row r="10" spans="1:10">
      <c r="A10" s="980"/>
      <c r="B10" s="982"/>
      <c r="C10" s="1000"/>
      <c r="D10" s="1002"/>
      <c r="E10" s="997" t="s">
        <v>341</v>
      </c>
      <c r="F10" s="993"/>
      <c r="G10" s="998"/>
      <c r="H10" s="998"/>
      <c r="I10" s="998" t="s">
        <v>342</v>
      </c>
      <c r="J10" s="1001"/>
    </row>
    <row r="11" spans="1:10">
      <c r="A11" s="980"/>
      <c r="B11" s="982"/>
      <c r="C11" s="1000"/>
      <c r="D11" s="1002"/>
      <c r="E11" s="997" t="s">
        <v>343</v>
      </c>
      <c r="F11" s="982"/>
      <c r="G11" s="998"/>
      <c r="H11" s="998"/>
      <c r="I11" s="998" t="s">
        <v>344</v>
      </c>
      <c r="J11" s="999"/>
    </row>
    <row r="12" spans="1:10">
      <c r="A12" s="980"/>
      <c r="B12" s="982"/>
      <c r="C12" s="1000"/>
      <c r="D12" s="997" t="s">
        <v>345</v>
      </c>
      <c r="E12" s="1002"/>
      <c r="F12" s="982"/>
      <c r="G12" s="998"/>
      <c r="H12" s="998"/>
      <c r="I12" s="998" t="s">
        <v>346</v>
      </c>
      <c r="J12" s="999"/>
    </row>
    <row r="13" spans="1:10">
      <c r="A13" s="980"/>
      <c r="B13" s="982"/>
      <c r="C13" s="1000"/>
      <c r="D13" s="997" t="s">
        <v>347</v>
      </c>
      <c r="E13" s="1002"/>
      <c r="F13" s="982"/>
      <c r="G13" s="998"/>
      <c r="H13" s="998"/>
      <c r="I13" s="998" t="s">
        <v>348</v>
      </c>
      <c r="J13" s="999"/>
    </row>
    <row r="14" spans="1:10">
      <c r="A14" s="980"/>
      <c r="B14" s="982"/>
      <c r="C14" s="1000"/>
      <c r="D14" s="997" t="s">
        <v>349</v>
      </c>
      <c r="E14" s="1002"/>
      <c r="F14" s="982"/>
      <c r="G14" s="998"/>
      <c r="H14" s="998"/>
      <c r="I14" s="998" t="s">
        <v>350</v>
      </c>
      <c r="J14" s="999"/>
    </row>
    <row r="15" spans="1:10">
      <c r="A15" s="980"/>
      <c r="B15" s="982"/>
      <c r="C15" s="1000"/>
      <c r="D15" s="997" t="s">
        <v>351</v>
      </c>
      <c r="E15" s="1002"/>
      <c r="F15" s="982"/>
      <c r="G15" s="998"/>
      <c r="H15" s="998"/>
      <c r="I15" s="998" t="s">
        <v>352</v>
      </c>
      <c r="J15" s="1003"/>
    </row>
    <row r="16" spans="1:10">
      <c r="A16" s="980"/>
      <c r="B16" s="982"/>
      <c r="C16" s="1000"/>
      <c r="D16" s="997" t="s">
        <v>353</v>
      </c>
      <c r="E16" s="1002"/>
      <c r="F16" s="982"/>
      <c r="G16" s="998"/>
      <c r="H16" s="998"/>
      <c r="I16" s="998" t="s">
        <v>354</v>
      </c>
      <c r="J16" s="999"/>
    </row>
    <row r="17" spans="1:10">
      <c r="A17" s="980"/>
      <c r="B17" s="982"/>
      <c r="C17" s="1000"/>
      <c r="D17" s="997" t="s">
        <v>355</v>
      </c>
      <c r="E17" s="1002"/>
      <c r="F17" s="982"/>
      <c r="G17" s="998"/>
      <c r="H17" s="998"/>
      <c r="I17" s="998" t="s">
        <v>356</v>
      </c>
      <c r="J17" s="999"/>
    </row>
    <row r="18" spans="1:10">
      <c r="A18" s="980"/>
      <c r="B18" s="982"/>
      <c r="C18" s="1000"/>
      <c r="D18" s="997" t="s">
        <v>357</v>
      </c>
      <c r="E18" s="997" t="s">
        <v>358</v>
      </c>
      <c r="F18" s="982"/>
      <c r="G18" s="998"/>
      <c r="H18" s="998"/>
      <c r="I18" s="998"/>
      <c r="J18" s="999"/>
    </row>
    <row r="19" spans="1:10">
      <c r="A19" s="980"/>
      <c r="B19" s="982"/>
      <c r="C19" s="1000"/>
      <c r="D19" s="997"/>
      <c r="E19" s="997" t="s">
        <v>359</v>
      </c>
      <c r="F19" s="982"/>
      <c r="G19" s="998"/>
      <c r="H19" s="998"/>
      <c r="I19" s="998"/>
      <c r="J19" s="999"/>
    </row>
    <row r="20" spans="1:10">
      <c r="A20" s="980"/>
      <c r="B20" s="982"/>
      <c r="C20" s="1000"/>
      <c r="D20" s="997"/>
      <c r="E20" s="997" t="s">
        <v>360</v>
      </c>
      <c r="F20" s="982"/>
      <c r="G20" s="998" t="s">
        <v>361</v>
      </c>
      <c r="H20" s="998"/>
      <c r="I20" s="998" t="s">
        <v>362</v>
      </c>
      <c r="J20" s="999"/>
    </row>
    <row r="21" spans="1:10">
      <c r="A21" s="980"/>
      <c r="B21" s="982"/>
      <c r="C21" s="1000"/>
      <c r="D21" s="997"/>
      <c r="E21" s="997" t="s">
        <v>363</v>
      </c>
      <c r="F21" s="982"/>
      <c r="G21" s="998"/>
      <c r="H21" s="998"/>
      <c r="I21" s="998" t="s">
        <v>364</v>
      </c>
      <c r="J21" s="999"/>
    </row>
    <row r="22" spans="1:10">
      <c r="A22" s="980"/>
      <c r="B22" s="982"/>
      <c r="C22" s="1000"/>
      <c r="D22" s="997"/>
      <c r="E22" s="997" t="s">
        <v>365</v>
      </c>
      <c r="F22" s="982"/>
      <c r="G22" s="998"/>
      <c r="H22" s="998"/>
      <c r="I22" s="998" t="s">
        <v>366</v>
      </c>
      <c r="J22" s="999"/>
    </row>
    <row r="23" spans="1:10">
      <c r="A23" s="980"/>
      <c r="B23" s="982"/>
      <c r="C23" s="1000"/>
      <c r="D23" s="997"/>
      <c r="E23" s="997" t="s">
        <v>367</v>
      </c>
      <c r="F23" s="982"/>
      <c r="G23" s="998"/>
      <c r="H23" s="998"/>
      <c r="I23" s="998" t="s">
        <v>368</v>
      </c>
      <c r="J23" s="999"/>
    </row>
    <row r="24" spans="1:10">
      <c r="A24" s="980"/>
      <c r="B24" s="982"/>
      <c r="C24" s="1000"/>
      <c r="D24" s="997"/>
      <c r="E24" s="997" t="s">
        <v>369</v>
      </c>
      <c r="F24" s="982"/>
      <c r="G24" s="998"/>
      <c r="H24" s="998"/>
      <c r="I24" s="998" t="s">
        <v>370</v>
      </c>
      <c r="J24" s="999"/>
    </row>
    <row r="25" spans="1:10">
      <c r="A25" s="980"/>
      <c r="B25" s="982"/>
      <c r="C25" s="1000"/>
      <c r="D25" s="997"/>
      <c r="E25" s="997" t="s">
        <v>371</v>
      </c>
      <c r="F25" s="982"/>
      <c r="G25" s="998"/>
      <c r="H25" s="998"/>
      <c r="I25" s="998" t="s">
        <v>372</v>
      </c>
      <c r="J25" s="999"/>
    </row>
    <row r="26" spans="1:10">
      <c r="A26" s="980"/>
      <c r="B26" s="982"/>
      <c r="C26" s="1000"/>
      <c r="D26" s="997"/>
      <c r="E26" s="997" t="s">
        <v>373</v>
      </c>
      <c r="F26" s="982"/>
      <c r="G26" s="998"/>
      <c r="H26" s="998"/>
      <c r="I26" s="998" t="s">
        <v>374</v>
      </c>
      <c r="J26" s="999"/>
    </row>
    <row r="27" spans="1:10">
      <c r="A27" s="980"/>
      <c r="B27" s="982"/>
      <c r="C27" s="1000"/>
      <c r="D27" s="997"/>
      <c r="E27" s="997" t="s">
        <v>375</v>
      </c>
      <c r="F27" s="982"/>
      <c r="J27" s="984"/>
    </row>
    <row r="28" spans="1:10">
      <c r="A28" s="980"/>
      <c r="B28" s="982"/>
      <c r="C28" s="1000"/>
      <c r="D28" s="997"/>
      <c r="E28" s="997" t="s">
        <v>376</v>
      </c>
      <c r="F28" s="982"/>
      <c r="G28" s="982"/>
      <c r="H28" s="982"/>
      <c r="I28" s="982"/>
      <c r="J28" s="984"/>
    </row>
    <row r="29" spans="1:10">
      <c r="A29" s="980"/>
      <c r="B29" s="982"/>
      <c r="C29" s="1000"/>
      <c r="D29" s="997"/>
      <c r="E29" s="997" t="s">
        <v>377</v>
      </c>
      <c r="F29" s="982"/>
      <c r="G29" s="982"/>
      <c r="H29" s="982"/>
      <c r="I29" s="982"/>
      <c r="J29" s="984"/>
    </row>
    <row r="30" spans="1:10">
      <c r="A30" s="980"/>
      <c r="B30" s="982"/>
      <c r="C30" s="1000"/>
      <c r="D30" s="997"/>
      <c r="E30" s="997" t="s">
        <v>378</v>
      </c>
      <c r="F30" s="982"/>
      <c r="G30" s="982"/>
      <c r="H30" s="982"/>
      <c r="I30" s="982"/>
      <c r="J30" s="984"/>
    </row>
    <row r="31" spans="1:10">
      <c r="A31" s="980"/>
      <c r="B31" s="982"/>
      <c r="C31" s="1000"/>
      <c r="D31" s="997"/>
      <c r="E31" s="997" t="s">
        <v>379</v>
      </c>
      <c r="F31" s="982"/>
      <c r="G31" s="982"/>
      <c r="H31" s="982"/>
      <c r="I31" s="982"/>
      <c r="J31" s="984"/>
    </row>
    <row r="32" spans="1:10">
      <c r="A32" s="980"/>
      <c r="B32" s="982"/>
      <c r="C32" s="1000"/>
      <c r="D32" s="997"/>
      <c r="E32" s="997" t="s">
        <v>380</v>
      </c>
      <c r="F32" s="982"/>
      <c r="G32" s="982"/>
      <c r="H32" s="982"/>
      <c r="I32" s="982"/>
      <c r="J32" s="984"/>
    </row>
    <row r="33" spans="1:10">
      <c r="A33" s="980"/>
      <c r="B33" s="982"/>
      <c r="C33" s="1000"/>
      <c r="D33" s="997"/>
      <c r="E33" s="997" t="s">
        <v>381</v>
      </c>
      <c r="F33" s="982"/>
      <c r="G33" s="982"/>
      <c r="H33" s="982"/>
      <c r="I33" s="982"/>
      <c r="J33" s="984"/>
    </row>
    <row r="34" spans="1:10">
      <c r="A34" s="980"/>
      <c r="C34" s="1002"/>
      <c r="D34" s="997" t="s">
        <v>382</v>
      </c>
      <c r="E34" s="1002"/>
    </row>
    <row r="35" spans="1:10">
      <c r="A35" s="980"/>
      <c r="C35" s="1002"/>
      <c r="D35" s="997" t="s">
        <v>383</v>
      </c>
      <c r="E35" s="997"/>
    </row>
    <row r="36" spans="1:10">
      <c r="A36" s="980"/>
      <c r="B36" s="982"/>
      <c r="D36" s="997" t="s">
        <v>384</v>
      </c>
      <c r="E36" s="997" t="s">
        <v>339</v>
      </c>
      <c r="F36" s="1004"/>
    </row>
    <row r="37" spans="1:10">
      <c r="A37" s="980"/>
      <c r="C37" s="1002"/>
      <c r="D37" s="997"/>
      <c r="E37" s="997" t="s">
        <v>341</v>
      </c>
      <c r="F37" s="993"/>
    </row>
    <row r="38" spans="1:10">
      <c r="A38" s="980"/>
      <c r="B38" s="982"/>
      <c r="C38" s="1002"/>
      <c r="D38" s="997"/>
      <c r="E38" s="997" t="s">
        <v>385</v>
      </c>
      <c r="F38" s="1004"/>
      <c r="G38" s="982"/>
      <c r="H38" s="982"/>
      <c r="I38" s="982"/>
      <c r="J38" s="984"/>
    </row>
    <row r="39" spans="1:10">
      <c r="A39" s="980"/>
      <c r="B39" s="982"/>
      <c r="C39" s="1000"/>
      <c r="D39" s="997" t="s">
        <v>386</v>
      </c>
      <c r="E39" s="997"/>
      <c r="F39" s="1004"/>
      <c r="G39" s="982"/>
      <c r="H39" s="982"/>
      <c r="I39" s="982"/>
      <c r="J39" s="984"/>
    </row>
    <row r="40" ht="14.25" customHeight="1" spans="1:10">
      <c r="A40" s="980"/>
      <c r="B40" s="982"/>
      <c r="C40" s="1000"/>
      <c r="D40" s="997" t="s">
        <v>387</v>
      </c>
      <c r="E40" s="997"/>
      <c r="F40" s="1004"/>
      <c r="G40" s="982"/>
      <c r="H40" s="982"/>
      <c r="I40" s="982"/>
      <c r="J40" s="984"/>
    </row>
    <row r="41" ht="14.25" customHeight="1" spans="1:10">
      <c r="A41" s="980"/>
      <c r="B41" s="982"/>
      <c r="C41" s="1000"/>
      <c r="D41" s="997" t="s">
        <v>388</v>
      </c>
      <c r="E41" s="997"/>
      <c r="F41" s="1004"/>
      <c r="G41" s="982"/>
      <c r="H41" s="982"/>
      <c r="I41" s="982"/>
      <c r="J41" s="984"/>
    </row>
    <row r="42" ht="14.25" customHeight="1" spans="1:10">
      <c r="A42" s="980"/>
      <c r="B42" s="982"/>
      <c r="C42" s="1000"/>
      <c r="D42" s="997" t="s">
        <v>389</v>
      </c>
      <c r="E42" s="1005" t="s">
        <v>390</v>
      </c>
      <c r="F42" s="1006" t="s">
        <v>391</v>
      </c>
      <c r="G42" s="982"/>
      <c r="H42" s="1006" t="s">
        <v>392</v>
      </c>
      <c r="I42" s="1006" t="s">
        <v>393</v>
      </c>
      <c r="J42" s="984"/>
    </row>
    <row r="43" spans="1:10">
      <c r="A43" s="1007"/>
      <c r="B43" s="982"/>
      <c r="C43" s="997"/>
      <c r="D43" s="997" t="s">
        <v>394</v>
      </c>
      <c r="E43" s="997" t="s">
        <v>395</v>
      </c>
      <c r="F43" s="982"/>
      <c r="G43" s="982"/>
      <c r="H43" s="984"/>
      <c r="I43" s="984"/>
      <c r="J43" s="984"/>
    </row>
    <row r="44" spans="1:10">
      <c r="A44" s="1007"/>
      <c r="B44" s="982"/>
      <c r="C44" s="1002"/>
      <c r="D44" s="997"/>
      <c r="E44" s="997" t="s">
        <v>396</v>
      </c>
      <c r="F44" s="982"/>
      <c r="G44" s="982"/>
      <c r="H44" s="984"/>
      <c r="I44" s="984"/>
      <c r="J44" s="984"/>
    </row>
    <row r="45" spans="1:10">
      <c r="A45" s="1007"/>
      <c r="B45" s="982"/>
      <c r="C45" s="1002"/>
      <c r="D45" s="997"/>
      <c r="E45" s="997" t="s">
        <v>397</v>
      </c>
      <c r="F45" s="982"/>
      <c r="G45" s="982"/>
      <c r="H45" s="984"/>
      <c r="I45" s="984"/>
      <c r="J45" s="984"/>
    </row>
    <row r="46" spans="1:10">
      <c r="A46" s="1007"/>
      <c r="B46" s="982"/>
      <c r="C46" s="1002"/>
      <c r="D46" s="997"/>
      <c r="E46" s="997" t="s">
        <v>398</v>
      </c>
      <c r="F46" s="982"/>
      <c r="G46" s="982"/>
      <c r="H46" s="984"/>
      <c r="I46" s="984"/>
      <c r="J46" s="984"/>
    </row>
    <row r="47" spans="1:10">
      <c r="A47" s="1007"/>
      <c r="B47" s="982"/>
      <c r="C47" s="1002"/>
      <c r="D47" s="997"/>
      <c r="E47" s="997" t="s">
        <v>399</v>
      </c>
      <c r="F47" s="982"/>
      <c r="G47" s="982"/>
      <c r="H47" s="984"/>
      <c r="I47" s="984"/>
      <c r="J47" s="984"/>
    </row>
    <row r="48" spans="1:10">
      <c r="A48" s="1007"/>
      <c r="B48" s="982"/>
      <c r="C48" s="1002"/>
      <c r="D48" s="997"/>
      <c r="E48" s="997" t="s">
        <v>400</v>
      </c>
      <c r="F48" s="982"/>
      <c r="G48" s="982"/>
      <c r="H48" s="984"/>
      <c r="I48" s="984"/>
      <c r="J48" s="984"/>
    </row>
    <row r="49" spans="1:10">
      <c r="A49" s="1007"/>
      <c r="B49" s="982"/>
      <c r="C49" s="997" t="s">
        <v>401</v>
      </c>
      <c r="D49" s="997"/>
      <c r="E49" s="997" t="s">
        <v>402</v>
      </c>
      <c r="F49" s="984"/>
      <c r="G49" s="982"/>
      <c r="H49" s="984"/>
      <c r="I49" s="984"/>
      <c r="J49" s="984"/>
    </row>
    <row r="50" spans="1:10">
      <c r="A50" s="1007"/>
      <c r="B50" s="982"/>
      <c r="C50" s="1000"/>
      <c r="D50" s="997" t="s">
        <v>403</v>
      </c>
      <c r="E50" s="997" t="s">
        <v>404</v>
      </c>
      <c r="G50" s="982"/>
      <c r="H50" s="984"/>
      <c r="I50" s="984"/>
    </row>
    <row r="51" spans="1:10">
      <c r="A51" s="1007"/>
      <c r="B51" s="982"/>
      <c r="C51" s="1000"/>
      <c r="D51" s="997"/>
      <c r="E51" s="997" t="s">
        <v>405</v>
      </c>
      <c r="G51" s="982"/>
    </row>
    <row r="52" spans="1:10">
      <c r="B52" s="982"/>
      <c r="C52" s="997"/>
      <c r="D52" s="997" t="s">
        <v>406</v>
      </c>
      <c r="E52" s="997"/>
      <c r="F52" s="982"/>
      <c r="G52" s="982"/>
    </row>
    <row r="53" spans="1:10">
      <c r="B53" s="982"/>
      <c r="C53" s="997"/>
      <c r="D53" s="997" t="s">
        <v>407</v>
      </c>
      <c r="E53" s="997"/>
      <c r="F53" s="984"/>
      <c r="G53" s="982"/>
    </row>
    <row r="54" spans="1:10">
      <c r="B54" s="982"/>
      <c r="C54" s="997"/>
      <c r="D54" s="997" t="s">
        <v>408</v>
      </c>
      <c r="E54" s="997"/>
      <c r="F54" s="984"/>
      <c r="G54" s="982"/>
      <c r="J54" s="984"/>
    </row>
    <row r="55" spans="1:10">
      <c r="B55" s="982"/>
      <c r="C55" s="997"/>
      <c r="D55" s="997" t="s">
        <v>409</v>
      </c>
      <c r="E55" s="997"/>
      <c r="F55" s="984"/>
      <c r="G55" s="982"/>
      <c r="H55" s="984"/>
      <c r="I55" s="984"/>
      <c r="J55" s="984"/>
    </row>
    <row r="56" spans="1:10">
      <c r="A56" s="1007"/>
      <c r="B56" s="982"/>
      <c r="C56" s="997"/>
      <c r="D56" s="997" t="s">
        <v>410</v>
      </c>
      <c r="E56" s="997" t="s">
        <v>411</v>
      </c>
      <c r="G56" s="982"/>
      <c r="H56" s="984"/>
      <c r="I56" s="984"/>
    </row>
    <row r="57" spans="1:10">
      <c r="A57" s="1007"/>
      <c r="B57" s="982"/>
      <c r="C57" s="997"/>
      <c r="D57" s="997"/>
      <c r="E57" s="997" t="s">
        <v>412</v>
      </c>
      <c r="G57" s="984"/>
    </row>
    <row r="58" spans="1:10">
      <c r="B58" s="982"/>
      <c r="C58" s="997"/>
      <c r="D58" s="997" t="s">
        <v>158</v>
      </c>
      <c r="E58" s="997" t="s">
        <v>413</v>
      </c>
      <c r="F58" s="982"/>
      <c r="G58" s="984"/>
    </row>
    <row r="59" spans="1:10">
      <c r="B59" s="982"/>
      <c r="C59" s="997"/>
      <c r="D59" s="997" t="s">
        <v>414</v>
      </c>
      <c r="E59" s="997"/>
      <c r="G59" s="984"/>
    </row>
    <row r="60" spans="1:10">
      <c r="B60" s="984"/>
      <c r="C60" s="997"/>
      <c r="D60" s="997" t="s">
        <v>415</v>
      </c>
      <c r="E60" s="997"/>
      <c r="G60" s="984"/>
    </row>
    <row r="61" spans="1:10">
      <c r="C61" s="997"/>
      <c r="D61" s="997" t="s">
        <v>416</v>
      </c>
      <c r="E61" s="997"/>
    </row>
    <row r="62" spans="1:10">
      <c r="C62" s="997"/>
      <c r="D62" s="997" t="s">
        <v>417</v>
      </c>
      <c r="E62" s="997" t="s">
        <v>418</v>
      </c>
    </row>
    <row r="63" spans="1:10">
      <c r="C63" s="1002"/>
      <c r="D63" s="1002"/>
      <c r="E63" s="997" t="s">
        <v>419</v>
      </c>
    </row>
    <row r="64" spans="1:10">
      <c r="C64" s="1002"/>
      <c r="D64" s="1002"/>
      <c r="E64" s="997" t="s">
        <v>420</v>
      </c>
    </row>
  </sheetData>
  <mergeCells count="3">
    <mergeCell ref="B3:C3"/>
    <mergeCell ref="C5:E5"/>
    <mergeCell ref="G5:J5"/>
  </mergeCells>
  <hyperlinks>
    <hyperlink ref="B2" location="封面!A1" display="评估申报表封面"/>
    <hyperlink ref="E4" location="汇总表!A1" display="汇总表"/>
    <hyperlink ref="F4" location="分类汇总!A1" display="分类汇总表"/>
    <hyperlink ref="C6" location="流动汇总!A1" display="流动资产"/>
    <hyperlink ref="E6" location="现金!A1" display="现金"/>
    <hyperlink ref="E7" location="银行存款!A1" display="银行存款"/>
    <hyperlink ref="E8" location="其他货币资金!A1" display="其他货币资金"/>
    <hyperlink ref="D9" location="交易性金融资产汇总!A1" display="交易性金融资产"/>
    <hyperlink ref="E9" location="'交易性-股票'!A1" display="股票投资"/>
    <hyperlink ref="E10" location="'交易性-债券'!A1" display="债券投资"/>
    <hyperlink ref="D12" location="应收票据!A1" display="应收票据"/>
    <hyperlink ref="D13" location="应收账款!A1" display="应收账款"/>
    <hyperlink ref="D18" location="存货汇总!A1" display="存货"/>
    <hyperlink ref="E18" location="原材料!A1" display="原材料"/>
    <hyperlink ref="E19" location="'材料采购（在途物资）'!A1" display="材料采购（在途物资）"/>
    <hyperlink ref="C49" location="非流动资产汇总!A1" display="非流动资产"/>
    <hyperlink ref="E43" location="房屋建筑物!A1" display="房屋建筑物"/>
    <hyperlink ref="E44" location="构筑物!A1" display="构筑物及其他辅助设施"/>
    <hyperlink ref="E45" location="管道沟槽!A1" display="管道及沟槽"/>
    <hyperlink ref="E46" location="机器设备!A1" display="机器设备"/>
    <hyperlink ref="E47" location="车辆!A1" display="车辆"/>
    <hyperlink ref="E48" location="电子设备!A1" display="电子设备"/>
    <hyperlink ref="D52" location="工程物资!A1" display="工程物资"/>
    <hyperlink ref="E50" location="'在建（土建）'!A1" display="在建工程-土建工程"/>
    <hyperlink ref="E51" location="'在建（设备）'!A1" display="在建工程-设备安装工程"/>
    <hyperlink ref="D53" location="固定资产清理!A1" display="固定资产清理"/>
    <hyperlink ref="G6" location="流动负债汇总!A1" display="流动负债"/>
    <hyperlink ref="I6" location="短期借款!A1" display="短期借款"/>
    <hyperlink ref="I8" location="应付票据!A1" display="应付票据"/>
    <hyperlink ref="I9" location="应付账款!A1" display="应付账款"/>
    <hyperlink ref="I10" location="预收账款!A1" display="预收款项"/>
    <hyperlink ref="I15" location="其他应付款!A1" display="其他应付款"/>
    <hyperlink ref="I11" location="职工薪酬!A1" display="应付职工薪酬"/>
    <hyperlink ref="I12" location="应交税费!A1" display="应交税费"/>
    <hyperlink ref="I17" location="其他流动负债!A1" display="其他流动负债"/>
    <hyperlink ref="G20" location="'非流动负债汇总 '!A1" display="非流动负债"/>
    <hyperlink ref="I20" location="长期借款!A1" display="长期借款"/>
    <hyperlink ref="I22" location="长期应付款!A1" display="长期应付款"/>
    <hyperlink ref="I26" location="其他非流动负债!A1" display="其他非流动负债"/>
    <hyperlink ref="I25" location="递延所得税负债!A1" display="递延所得税负债"/>
    <hyperlink ref="B3" location="填表说明!A1" display="评估申报表说明（填表前请先阅读）"/>
    <hyperlink ref="C4" location="资产负债表!A1" display="企业原始报表"/>
    <hyperlink ref="I21" location="应付债券!A1" display="应付债券"/>
    <hyperlink ref="I23" location="专项应付款!A1" display="专项应付款"/>
    <hyperlink ref="B4" location="基本情况!A1" display="基本情况表"/>
    <hyperlink ref="D6" location="流动汇总!B6" display="货币资金"/>
    <hyperlink ref="B3:C3" location="填表说明!B2" display="评估申报表说明（填表前请先阅读）"/>
    <hyperlink ref="E49" location="土地!A1" display="土地"/>
    <hyperlink ref="E36" location="'可出售-股票'!A1" display="股票投资"/>
    <hyperlink ref="E37" location="'可出售-债券'!A1" display="债券投资"/>
    <hyperlink ref="D16" location="'应收股利（利润）'!A1" display="应收股利"/>
    <hyperlink ref="D15" location="应收利息!A1" display="应收利息"/>
    <hyperlink ref="D17" location="其他应收款!A1" display="其他应收款"/>
    <hyperlink ref="D14" location="预付账款!A1" display="预付账款"/>
    <hyperlink ref="D40" location="长期应收!A1" display="长期应收款"/>
    <hyperlink ref="D41" location="长期股权投资!Print_Area" display="长期股权投资"/>
    <hyperlink ref="D42" location="非流动资产汇总!A10" display="投资性房地产"/>
    <hyperlink ref="D60" location="长期待摊费用!A1" display="长期待摊费用"/>
    <hyperlink ref="E56" location="'无形-土地'!A1" display="土地使用权"/>
    <hyperlink ref="E58" location="'无形-其他'!A1" display="其他无形资产"/>
    <hyperlink ref="I24" location="预计负债!A1" display="预计负债"/>
    <hyperlink ref="E11" location="'交易性-基金'!A1" display="基金投资"/>
    <hyperlink ref="D34" location="一年到期非流动资产!A1" display="一年到期非流动资产"/>
    <hyperlink ref="D35" location="其他流动资产!A1" display="其他流动资产"/>
    <hyperlink ref="D36" location="可供出售金融资产汇总!A1" display="可供出售金融资产"/>
    <hyperlink ref="E38" location="'可出售-其他'!A1" display="其他投资"/>
    <hyperlink ref="D39" location="持有到期投资!A1" display="持有至到期投资"/>
    <hyperlink ref="D43" location="固定资产汇总!B18" display="固定资产"/>
    <hyperlink ref="D50" location="在建工程汇总!A1" display="在建工程"/>
    <hyperlink ref="D54" location="生产性生物资产!A1" display="生产性生物资产"/>
    <hyperlink ref="D55" location="油气资产!A1" display="油气资产"/>
    <hyperlink ref="D56" location="无形资产汇总!A1" display="无形资产"/>
    <hyperlink ref="D58" location="开发支出!A1" display="开发支出"/>
    <hyperlink ref="D59" location="商誉!A1" display="商誉"/>
    <hyperlink ref="D61" location="递延所得税资产!A1" display="递延所得税资产"/>
    <hyperlink ref="D62" location="其他非流动资产汇总!A1" display="其他非流动资产"/>
    <hyperlink ref="I7" location="交易性金融负债!A1" display="交易性金融负债"/>
    <hyperlink ref="I13" location="应付利息!A1" display="应付利息"/>
    <hyperlink ref="I14" location="'应付股利（利润）'!A1" display="应付股利（应付利润）"/>
    <hyperlink ref="I16" location="一年到期非流动负债!A1" display="一年内到期的非流动负债"/>
    <hyperlink ref="E20" location="在库低值易耗品!A1" display="在库低值易耗品"/>
    <hyperlink ref="E21" location="包装物!A1" display="包装物"/>
    <hyperlink ref="E22" location="委托加工材料!A1" display="委托加工物资"/>
    <hyperlink ref="E23" location="'产成品（库存商品）'!A1" display="产成品(库存商品)"/>
    <hyperlink ref="E24" location="开发产品!A1" display="开发产品"/>
    <hyperlink ref="E25" location="出租开发产品!A1" display="出租开发产品"/>
    <hyperlink ref="E26" location="'在产品（自制半成品）'!A1" display="在产品"/>
    <hyperlink ref="E27" location="开发成本!A1" display="开发成本"/>
    <hyperlink ref="E28" location="分期收款发出商品!A1" display="分期收款发出商品"/>
    <hyperlink ref="E29" location="在用低值易耗品!A1" display="在用低值易耗品"/>
    <hyperlink ref="E30" location="委托代销商品!A1" display="委托代销商品"/>
    <hyperlink ref="E31" location="受托代销商品!A1" display="受托代销商品"/>
    <hyperlink ref="E32" location="未结算工程!A1" display="未结算工程"/>
    <hyperlink ref="E33" location="周转材料!A1" display="周转材料"/>
    <hyperlink ref="E62" location="其他长期资产!A1" display="其他长期资产"/>
    <hyperlink ref="E63" location="临时设施!A1" display="临时设施"/>
    <hyperlink ref="E64" location="特准储备物资!A1" display="特准储备物资"/>
    <hyperlink ref="D4" location="'资产负债表(审计后)'!A1" display="审计后资产负债表"/>
    <hyperlink ref="E57" location="'无形-矿业权'!A1" display="矿业权"/>
    <hyperlink ref="E42" location="'投资性房地产-房屋成本计量'!A1" display="（房屋成本计量"/>
    <hyperlink ref="F42" location="'投资性房地产-房屋公允价值计量'!A1" display="房屋公允价值计量"/>
    <hyperlink ref="H42" location="'投资性房地产-土地成本计量'!A1" display="土地成本计量"/>
    <hyperlink ref="I42" location="'投资性房地产-土地公允价值计量'!A1" display="土地公允价值计量）"/>
  </hyperlinks>
  <pageMargins left="0.747916666666667" right="0.747916666666667" top="0.786805555555556" bottom="0.196527777777778" header="0" footer="0"/>
  <pageSetup paperSize="9" scale="90" orientation="landscape"/>
  <headerFooter alignWithMargins="0"/>
  <drawing r:id="rId1"/>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Q35"/>
  <sheetViews>
    <sheetView workbookViewId="0">
      <selection activeCell="H13" sqref="H13"/>
    </sheetView>
  </sheetViews>
  <sheetFormatPr defaultColWidth="9" defaultRowHeight="15.75"/>
  <cols>
    <col min="1" max="1" width="15" customWidth="1"/>
    <col min="2" max="5" width="11.5" customWidth="1"/>
    <col min="6" max="6" width="12.6" customWidth="1"/>
    <col min="7" max="7" width="8.5" customWidth="1"/>
    <col min="8" max="8" width="11.5" customWidth="1"/>
    <col min="10" max="10" width="6.5" hidden="1" customWidth="1"/>
    <col min="11" max="11" width="9" hidden="1" customWidth="1"/>
    <col min="13" max="13" width="9.9" customWidth="1"/>
  </cols>
  <sheetData>
    <row r="1" ht="20.25" spans="1:17">
      <c r="A1" s="659" t="s">
        <v>810</v>
      </c>
      <c r="B1" s="659"/>
      <c r="C1" s="659"/>
      <c r="D1" s="659"/>
      <c r="E1" s="659"/>
      <c r="F1" s="659"/>
      <c r="G1" s="659"/>
      <c r="H1" s="659"/>
      <c r="I1" s="659"/>
      <c r="J1" s="659"/>
      <c r="K1" s="659"/>
      <c r="L1" s="659"/>
      <c r="M1" s="659"/>
      <c r="N1" s="659"/>
      <c r="O1" s="659"/>
      <c r="P1" s="659"/>
      <c r="Q1" s="659"/>
    </row>
    <row r="2" ht="16.5" spans="1:17">
      <c r="A2" s="660" t="e">
        <f>#REF!&amp;#REF!</f>
        <v>#REF!</v>
      </c>
      <c r="B2" s="660"/>
      <c r="C2" s="660"/>
      <c r="D2" s="660"/>
      <c r="E2" s="660"/>
      <c r="F2" s="660"/>
      <c r="G2" s="660"/>
      <c r="H2" s="660" t="e">
        <f>房屋建筑物!A3</f>
        <v>#REF!</v>
      </c>
      <c r="I2" s="660"/>
      <c r="J2" s="660"/>
      <c r="K2" s="660"/>
      <c r="L2" s="660"/>
      <c r="M2" s="660"/>
      <c r="N2" s="660"/>
      <c r="O2" s="660"/>
      <c r="P2" s="660"/>
      <c r="Q2" s="660"/>
    </row>
    <row r="3" spans="1:17">
      <c r="A3" s="661" t="s">
        <v>811</v>
      </c>
      <c r="B3" s="662" t="s">
        <v>812</v>
      </c>
      <c r="C3" s="662"/>
      <c r="D3" s="662" t="s">
        <v>813</v>
      </c>
      <c r="E3" s="662"/>
      <c r="F3" s="663" t="s">
        <v>814</v>
      </c>
      <c r="G3" s="664"/>
      <c r="H3" s="663" t="s">
        <v>815</v>
      </c>
      <c r="I3" s="664"/>
      <c r="J3" s="665" t="s">
        <v>816</v>
      </c>
      <c r="K3" s="664"/>
      <c r="L3" s="666" t="s">
        <v>817</v>
      </c>
      <c r="M3" s="662" t="s">
        <v>818</v>
      </c>
      <c r="N3" s="663" t="s">
        <v>819</v>
      </c>
      <c r="O3" s="664"/>
      <c r="P3" s="666" t="s">
        <v>820</v>
      </c>
      <c r="Q3" s="667" t="s">
        <v>821</v>
      </c>
    </row>
    <row r="4" ht="24" spans="1:17">
      <c r="A4" s="668"/>
      <c r="B4" s="669" t="s">
        <v>822</v>
      </c>
      <c r="C4" s="669" t="s">
        <v>823</v>
      </c>
      <c r="D4" s="669" t="s">
        <v>822</v>
      </c>
      <c r="E4" s="669" t="s">
        <v>823</v>
      </c>
      <c r="F4" s="669" t="s">
        <v>822</v>
      </c>
      <c r="G4" s="669" t="s">
        <v>823</v>
      </c>
      <c r="H4" s="669" t="s">
        <v>822</v>
      </c>
      <c r="I4" s="669" t="s">
        <v>823</v>
      </c>
      <c r="J4" s="670" t="s">
        <v>824</v>
      </c>
      <c r="K4" s="670" t="s">
        <v>825</v>
      </c>
      <c r="L4" s="671"/>
      <c r="M4" s="670"/>
      <c r="N4" s="672" t="s">
        <v>826</v>
      </c>
      <c r="O4" s="670" t="s">
        <v>827</v>
      </c>
      <c r="P4" s="671"/>
      <c r="Q4" s="673"/>
    </row>
    <row r="5" spans="1:17">
      <c r="A5" s="674" t="s">
        <v>828</v>
      </c>
      <c r="B5" s="675">
        <v>2233473.8</v>
      </c>
      <c r="C5" s="676">
        <f t="shared" ref="C5:C12" si="0">B5/B$5</f>
        <v>1</v>
      </c>
      <c r="D5" s="675">
        <v>11968289.12</v>
      </c>
      <c r="E5" s="676">
        <f t="shared" ref="E5:E12" si="1">D5/D$5</f>
        <v>1</v>
      </c>
      <c r="F5" s="675">
        <v>10215984.77</v>
      </c>
      <c r="G5" s="676">
        <f t="shared" ref="G5:G12" si="2">F5/F$5</f>
        <v>1</v>
      </c>
      <c r="H5" s="675">
        <f t="shared" ref="H5:H12" si="3">D5+F5</f>
        <v>22184273.89</v>
      </c>
      <c r="I5" s="676">
        <f t="shared" ref="I5:I12" si="4">H5/H$5</f>
        <v>1</v>
      </c>
      <c r="J5" s="677"/>
      <c r="K5" s="677"/>
      <c r="L5" s="677"/>
      <c r="M5" s="678"/>
      <c r="N5" s="677"/>
      <c r="O5" s="677"/>
      <c r="P5" s="679"/>
      <c r="Q5" s="680"/>
    </row>
    <row r="6" spans="1:17">
      <c r="A6" s="674" t="s">
        <v>829</v>
      </c>
      <c r="B6" s="675">
        <v>1703831.06</v>
      </c>
      <c r="C6" s="676">
        <f t="shared" si="0"/>
        <v>0.762861449281384</v>
      </c>
      <c r="D6" s="675">
        <v>8877410.64</v>
      </c>
      <c r="E6" s="676">
        <f t="shared" si="1"/>
        <v>0.741744333796642</v>
      </c>
      <c r="F6" s="675">
        <v>8364538.5</v>
      </c>
      <c r="G6" s="676">
        <f t="shared" si="2"/>
        <v>0.818769672069509</v>
      </c>
      <c r="H6" s="675">
        <f t="shared" si="3"/>
        <v>17241949.14</v>
      </c>
      <c r="I6" s="676">
        <f t="shared" si="4"/>
        <v>0.777214941786855</v>
      </c>
      <c r="J6" s="677"/>
      <c r="K6" s="677"/>
      <c r="L6" s="677"/>
      <c r="M6" s="678"/>
      <c r="N6" s="677"/>
      <c r="O6" s="677"/>
      <c r="P6" s="679"/>
      <c r="Q6" s="680"/>
    </row>
    <row r="7" spans="1:17">
      <c r="A7" s="674" t="s">
        <v>830</v>
      </c>
      <c r="B7" s="675">
        <v>6673.12</v>
      </c>
      <c r="C7" s="676">
        <f t="shared" si="0"/>
        <v>0.00298777626135574</v>
      </c>
      <c r="D7" s="675">
        <v>57153.26</v>
      </c>
      <c r="E7" s="676">
        <f t="shared" si="1"/>
        <v>0.0047753909875466</v>
      </c>
      <c r="F7" s="675">
        <v>31810.23</v>
      </c>
      <c r="G7" s="676">
        <f t="shared" si="2"/>
        <v>0.00311377030371199</v>
      </c>
      <c r="H7" s="675">
        <f t="shared" si="3"/>
        <v>88963.49</v>
      </c>
      <c r="I7" s="676">
        <f t="shared" si="4"/>
        <v>0.004010205176925</v>
      </c>
      <c r="J7" s="677"/>
      <c r="K7" s="677"/>
      <c r="L7" s="677"/>
      <c r="M7" s="678" t="s">
        <v>831</v>
      </c>
      <c r="N7" s="677"/>
      <c r="O7" s="681">
        <f t="shared" ref="O7:O12" si="5">C7</f>
        <v>0.00298777626135574</v>
      </c>
      <c r="P7" s="679"/>
      <c r="Q7" s="680"/>
    </row>
    <row r="8" spans="1:17">
      <c r="A8" s="674" t="s">
        <v>832</v>
      </c>
      <c r="B8" s="675">
        <v>162006.36</v>
      </c>
      <c r="C8" s="676">
        <f t="shared" si="0"/>
        <v>0.0725355990296371</v>
      </c>
      <c r="D8" s="675">
        <v>1214621.89</v>
      </c>
      <c r="E8" s="676">
        <f t="shared" si="1"/>
        <v>0.101486676819184</v>
      </c>
      <c r="F8" s="675">
        <v>1651792.7</v>
      </c>
      <c r="G8" s="676">
        <f t="shared" si="2"/>
        <v>0.161687075420337</v>
      </c>
      <c r="H8" s="675">
        <f t="shared" si="3"/>
        <v>2866414.59</v>
      </c>
      <c r="I8" s="676">
        <f t="shared" si="4"/>
        <v>0.129209304041819</v>
      </c>
      <c r="J8" s="677"/>
      <c r="K8" s="677"/>
      <c r="L8" s="677"/>
      <c r="M8" s="678" t="s">
        <v>831</v>
      </c>
      <c r="N8" s="677"/>
      <c r="O8" s="681">
        <f t="shared" si="5"/>
        <v>0.0725355990296371</v>
      </c>
      <c r="P8" s="679"/>
      <c r="Q8" s="680"/>
    </row>
    <row r="9" spans="1:17">
      <c r="A9" s="674" t="s">
        <v>833</v>
      </c>
      <c r="B9" s="675">
        <v>358264.61</v>
      </c>
      <c r="C9" s="676">
        <f t="shared" si="0"/>
        <v>0.160406900676426</v>
      </c>
      <c r="D9" s="675">
        <v>330900.94</v>
      </c>
      <c r="E9" s="676">
        <f t="shared" si="1"/>
        <v>0.027648140572326</v>
      </c>
      <c r="F9" s="675">
        <v>690534.99</v>
      </c>
      <c r="G9" s="676">
        <f t="shared" si="2"/>
        <v>0.0675935806039774</v>
      </c>
      <c r="H9" s="675">
        <f t="shared" si="3"/>
        <v>1021435.93</v>
      </c>
      <c r="I9" s="676">
        <f t="shared" si="4"/>
        <v>0.0460432437439583</v>
      </c>
      <c r="J9" s="677"/>
      <c r="K9" s="677"/>
      <c r="L9" s="677"/>
      <c r="M9" s="678" t="s">
        <v>831</v>
      </c>
      <c r="N9" s="677"/>
      <c r="O9" s="681">
        <f t="shared" si="5"/>
        <v>0.160406900676426</v>
      </c>
      <c r="P9" s="679"/>
      <c r="Q9" s="680"/>
    </row>
    <row r="10" spans="1:17">
      <c r="A10" s="674" t="s">
        <v>834</v>
      </c>
      <c r="B10" s="675">
        <v>109.78</v>
      </c>
      <c r="C10" s="676">
        <f t="shared" si="0"/>
        <v>4.91521324315513e-5</v>
      </c>
      <c r="D10" s="675">
        <v>5133.68</v>
      </c>
      <c r="E10" s="676">
        <f t="shared" si="1"/>
        <v>0.000428940172528185</v>
      </c>
      <c r="F10" s="675">
        <v>3086.63</v>
      </c>
      <c r="G10" s="676">
        <f t="shared" si="2"/>
        <v>0.000302137294591914</v>
      </c>
      <c r="H10" s="675">
        <f t="shared" si="3"/>
        <v>8220.31</v>
      </c>
      <c r="I10" s="676">
        <f t="shared" si="4"/>
        <v>0.000370546723357282</v>
      </c>
      <c r="J10" s="677"/>
      <c r="K10" s="677"/>
      <c r="L10" s="677"/>
      <c r="M10" s="678" t="s">
        <v>831</v>
      </c>
      <c r="N10" s="677"/>
      <c r="O10" s="681">
        <f t="shared" si="5"/>
        <v>4.91521324315513e-5</v>
      </c>
      <c r="P10" s="679"/>
      <c r="Q10" s="680"/>
    </row>
    <row r="11" spans="1:17">
      <c r="A11" s="674" t="s">
        <v>835</v>
      </c>
      <c r="B11" s="675">
        <v>880.53</v>
      </c>
      <c r="C11" s="676">
        <f t="shared" si="0"/>
        <v>0.000394242368099415</v>
      </c>
      <c r="D11" s="675">
        <v>265621.1</v>
      </c>
      <c r="E11" s="676">
        <f t="shared" si="1"/>
        <v>0.0221937402528257</v>
      </c>
      <c r="F11" s="675">
        <v>86290.63</v>
      </c>
      <c r="G11" s="676">
        <f t="shared" si="2"/>
        <v>0.00844662868462753</v>
      </c>
      <c r="H11" s="675">
        <f t="shared" si="3"/>
        <v>351911.73</v>
      </c>
      <c r="I11" s="676">
        <f t="shared" si="4"/>
        <v>0.0158631168973545</v>
      </c>
      <c r="J11" s="677"/>
      <c r="K11" s="677"/>
      <c r="L11" s="677"/>
      <c r="M11" s="678" t="s">
        <v>831</v>
      </c>
      <c r="N11" s="677"/>
      <c r="O11" s="681">
        <f t="shared" si="5"/>
        <v>0.000394242368099415</v>
      </c>
      <c r="P11" s="679"/>
      <c r="Q11" s="680"/>
    </row>
    <row r="12" spans="1:17">
      <c r="A12" s="674" t="s">
        <v>836</v>
      </c>
      <c r="B12" s="675">
        <v>1708.33999999979</v>
      </c>
      <c r="C12" s="676">
        <f t="shared" si="0"/>
        <v>0.000764880250665931</v>
      </c>
      <c r="D12" s="675">
        <v>1333670.69</v>
      </c>
      <c r="E12" s="676">
        <f t="shared" si="1"/>
        <v>0.111433695879833</v>
      </c>
      <c r="F12" s="675">
        <v>-612068.91</v>
      </c>
      <c r="G12" s="676">
        <f t="shared" si="2"/>
        <v>-0.0599128643767546</v>
      </c>
      <c r="H12" s="675">
        <f t="shared" si="3"/>
        <v>721601.78</v>
      </c>
      <c r="I12" s="676">
        <f t="shared" si="4"/>
        <v>0.0325276267133213</v>
      </c>
      <c r="J12" s="677"/>
      <c r="K12" s="677"/>
      <c r="L12" s="677"/>
      <c r="M12" s="678" t="s">
        <v>831</v>
      </c>
      <c r="N12" s="677"/>
      <c r="O12" s="681">
        <f t="shared" si="5"/>
        <v>0.000764880250665931</v>
      </c>
      <c r="P12" s="679"/>
      <c r="Q12" s="680"/>
    </row>
    <row r="13" spans="1:17">
      <c r="A13" s="674" t="s">
        <v>837</v>
      </c>
      <c r="B13" s="675"/>
      <c r="C13" s="677"/>
      <c r="D13" s="675"/>
      <c r="E13" s="677"/>
      <c r="F13" s="677"/>
      <c r="G13" s="677"/>
      <c r="H13" s="677"/>
      <c r="I13" s="677"/>
      <c r="J13" s="677"/>
      <c r="K13" s="677"/>
      <c r="L13" s="677"/>
      <c r="M13" s="678" t="s">
        <v>838</v>
      </c>
      <c r="N13" s="677"/>
      <c r="O13" s="676">
        <f>'[25]存货（产成品）利润扣减费率测算表'!Q7</f>
        <v>0.285714285714286</v>
      </c>
      <c r="P13" s="682" t="s">
        <v>839</v>
      </c>
      <c r="Q13" s="680"/>
    </row>
    <row r="14" spans="1:17">
      <c r="A14" s="683"/>
      <c r="B14" s="675"/>
      <c r="C14" s="677"/>
      <c r="D14" s="675"/>
      <c r="E14" s="677"/>
      <c r="F14" s="677"/>
      <c r="G14" s="677"/>
      <c r="H14" s="677"/>
      <c r="I14" s="677"/>
      <c r="J14" s="677"/>
      <c r="K14" s="677"/>
      <c r="L14" s="677"/>
      <c r="M14" s="678"/>
      <c r="N14" s="677"/>
      <c r="O14" s="676"/>
      <c r="P14" s="679"/>
      <c r="Q14" s="680"/>
    </row>
    <row r="15" spans="1:17">
      <c r="A15" s="683"/>
      <c r="B15" s="677"/>
      <c r="C15" s="677"/>
      <c r="D15" s="677"/>
      <c r="E15" s="677"/>
      <c r="F15" s="677"/>
      <c r="G15" s="677"/>
      <c r="H15" s="677"/>
      <c r="I15" s="677"/>
      <c r="J15" s="677"/>
      <c r="K15" s="677"/>
      <c r="L15" s="677"/>
      <c r="M15" s="677"/>
      <c r="N15" s="677"/>
      <c r="O15" s="677"/>
      <c r="P15" s="679"/>
      <c r="Q15" s="680"/>
    </row>
    <row r="16" spans="1:17">
      <c r="A16" s="674"/>
      <c r="B16" s="677"/>
      <c r="C16" s="677"/>
      <c r="D16" s="677"/>
      <c r="E16" s="677"/>
      <c r="F16" s="677"/>
      <c r="G16" s="677"/>
      <c r="H16" s="677"/>
      <c r="I16" s="677"/>
      <c r="J16" s="677"/>
      <c r="K16" s="677"/>
      <c r="L16" s="677"/>
      <c r="M16" s="677"/>
      <c r="N16" s="677"/>
      <c r="O16" s="677"/>
      <c r="P16" s="679"/>
      <c r="Q16" s="680"/>
    </row>
    <row r="17" spans="1:17">
      <c r="A17" s="674"/>
      <c r="B17" s="677"/>
      <c r="C17" s="677"/>
      <c r="D17" s="677"/>
      <c r="E17" s="677"/>
      <c r="F17" s="677"/>
      <c r="G17" s="677"/>
      <c r="H17" s="677"/>
      <c r="I17" s="677"/>
      <c r="J17" s="677"/>
      <c r="K17" s="677"/>
      <c r="L17" s="677"/>
      <c r="M17" s="677"/>
      <c r="N17" s="677"/>
      <c r="O17" s="677"/>
      <c r="P17" s="679"/>
      <c r="Q17" s="680"/>
    </row>
    <row r="18" spans="1:17">
      <c r="A18" s="674"/>
      <c r="B18" s="677"/>
      <c r="C18" s="677"/>
      <c r="D18" s="677"/>
      <c r="E18" s="677"/>
      <c r="F18" s="677"/>
      <c r="G18" s="677"/>
      <c r="H18" s="677"/>
      <c r="I18" s="677"/>
      <c r="J18" s="677"/>
      <c r="K18" s="677"/>
      <c r="L18" s="677"/>
      <c r="M18" s="677"/>
      <c r="N18" s="677"/>
      <c r="O18" s="677"/>
      <c r="P18" s="679"/>
      <c r="Q18" s="680"/>
    </row>
    <row r="19" spans="1:17">
      <c r="A19" s="674"/>
      <c r="B19" s="677"/>
      <c r="C19" s="677"/>
      <c r="D19" s="677"/>
      <c r="E19" s="677"/>
      <c r="F19" s="677"/>
      <c r="G19" s="677"/>
      <c r="H19" s="677"/>
      <c r="I19" s="677"/>
      <c r="J19" s="677"/>
      <c r="K19" s="677"/>
      <c r="L19" s="677"/>
      <c r="M19" s="677"/>
      <c r="N19" s="677"/>
      <c r="O19" s="677"/>
      <c r="P19" s="679"/>
      <c r="Q19" s="680"/>
    </row>
    <row r="20" spans="1:17">
      <c r="A20" s="674"/>
      <c r="B20" s="677"/>
      <c r="C20" s="677"/>
      <c r="D20" s="677"/>
      <c r="E20" s="677"/>
      <c r="F20" s="677"/>
      <c r="G20" s="677"/>
      <c r="H20" s="677"/>
      <c r="I20" s="677"/>
      <c r="J20" s="677"/>
      <c r="K20" s="677"/>
      <c r="L20" s="677"/>
      <c r="M20" s="677"/>
      <c r="N20" s="677"/>
      <c r="O20" s="677"/>
      <c r="P20" s="679"/>
      <c r="Q20" s="680"/>
    </row>
    <row r="21" spans="1:17">
      <c r="A21" s="674"/>
      <c r="B21" s="677"/>
      <c r="C21" s="677"/>
      <c r="D21" s="677"/>
      <c r="E21" s="677"/>
      <c r="F21" s="677"/>
      <c r="G21" s="677"/>
      <c r="H21" s="677"/>
      <c r="I21" s="677"/>
      <c r="J21" s="677"/>
      <c r="K21" s="677"/>
      <c r="L21" s="677"/>
      <c r="M21" s="677"/>
      <c r="N21" s="677"/>
      <c r="O21" s="677"/>
      <c r="P21" s="679"/>
      <c r="Q21" s="680"/>
    </row>
    <row r="22" ht="16.5" spans="1:17">
      <c r="A22" s="684"/>
      <c r="B22" s="685"/>
      <c r="C22" s="685"/>
      <c r="D22" s="685"/>
      <c r="E22" s="685"/>
      <c r="F22" s="685"/>
      <c r="G22" s="685"/>
      <c r="H22" s="685"/>
      <c r="I22" s="685"/>
      <c r="J22" s="685"/>
      <c r="K22" s="685"/>
      <c r="L22" s="685"/>
      <c r="M22" s="685"/>
      <c r="N22" s="685"/>
      <c r="O22" s="685"/>
      <c r="P22" s="686"/>
      <c r="Q22" s="687"/>
    </row>
    <row r="23" spans="1:17">
      <c r="A23" s="688" t="s">
        <v>840</v>
      </c>
      <c r="B23" s="689"/>
      <c r="C23" s="689"/>
      <c r="D23" s="689"/>
      <c r="E23" s="689"/>
      <c r="F23" s="689"/>
      <c r="G23" s="689"/>
      <c r="H23" s="689"/>
      <c r="I23" s="689"/>
      <c r="J23" s="689"/>
      <c r="K23" s="689"/>
      <c r="L23" s="689"/>
      <c r="M23" s="689"/>
      <c r="N23" s="689"/>
      <c r="O23" s="689"/>
      <c r="P23" s="689"/>
      <c r="Q23" s="690"/>
    </row>
    <row r="24" spans="1:17">
      <c r="A24" s="691"/>
      <c r="B24" s="692"/>
      <c r="C24" s="692"/>
      <c r="D24" s="692"/>
      <c r="E24" s="692"/>
      <c r="F24" s="692"/>
      <c r="G24" s="692"/>
      <c r="H24" s="692"/>
      <c r="I24" s="692"/>
      <c r="J24" s="692"/>
      <c r="K24" s="692"/>
      <c r="L24" s="692"/>
      <c r="M24" s="692"/>
      <c r="N24" s="692"/>
      <c r="O24" s="692"/>
      <c r="P24" s="692"/>
      <c r="Q24" s="693"/>
    </row>
    <row r="25" spans="1:17">
      <c r="A25" s="691"/>
      <c r="B25" s="692"/>
      <c r="C25" s="692"/>
      <c r="D25" s="692"/>
      <c r="E25" s="692"/>
      <c r="F25" s="692"/>
      <c r="G25" s="692"/>
      <c r="H25" s="692"/>
      <c r="I25" s="692"/>
      <c r="J25" s="692"/>
      <c r="K25" s="692"/>
      <c r="L25" s="692"/>
      <c r="M25" s="692"/>
      <c r="N25" s="692"/>
      <c r="O25" s="692"/>
      <c r="P25" s="692"/>
      <c r="Q25" s="693"/>
    </row>
    <row r="26" ht="16.5" spans="1:17">
      <c r="A26" s="694"/>
      <c r="B26" s="695"/>
      <c r="C26" s="695"/>
      <c r="D26" s="695"/>
      <c r="E26" s="695"/>
      <c r="F26" s="695"/>
      <c r="G26" s="695"/>
      <c r="H26" s="695"/>
      <c r="I26" s="695"/>
      <c r="J26" s="695"/>
      <c r="K26" s="695"/>
      <c r="L26" s="695"/>
      <c r="M26" s="695"/>
      <c r="N26" s="695"/>
      <c r="O26" s="695"/>
      <c r="P26" s="695"/>
      <c r="Q26" s="696"/>
    </row>
    <row r="27" spans="1:17">
      <c r="A27" s="697" t="s">
        <v>794</v>
      </c>
      <c r="B27" s="697"/>
      <c r="C27" s="697"/>
      <c r="D27" s="697" t="s">
        <v>795</v>
      </c>
      <c r="E27" s="697"/>
      <c r="F27" s="697"/>
      <c r="G27" s="697"/>
      <c r="H27" s="697" t="s">
        <v>796</v>
      </c>
      <c r="I27" s="697"/>
      <c r="J27" s="697"/>
      <c r="K27" s="697"/>
      <c r="L27" s="697"/>
      <c r="M27" s="697"/>
      <c r="N27" s="697"/>
      <c r="O27" s="697"/>
      <c r="P27" s="697"/>
      <c r="Q27" s="698" t="s">
        <v>797</v>
      </c>
    </row>
    <row r="28" spans="1:17">
      <c r="A28" s="697" t="s">
        <v>841</v>
      </c>
      <c r="B28" s="697"/>
      <c r="C28" s="697"/>
      <c r="D28" s="697"/>
      <c r="E28" s="697"/>
      <c r="F28" s="697"/>
      <c r="G28" s="697"/>
      <c r="H28" s="697"/>
      <c r="I28" s="697"/>
      <c r="J28" s="697"/>
      <c r="K28" s="697"/>
      <c r="L28" s="697"/>
      <c r="M28" s="697"/>
      <c r="N28" s="697"/>
      <c r="O28" s="697"/>
      <c r="P28" s="697"/>
      <c r="Q28" s="697"/>
    </row>
    <row r="29" ht="31.65" customHeight="1" spans="1:17">
      <c r="A29" s="699" t="s">
        <v>842</v>
      </c>
      <c r="B29" s="699"/>
      <c r="C29" s="699"/>
      <c r="D29" s="699"/>
      <c r="E29" s="699"/>
      <c r="F29" s="699"/>
      <c r="G29" s="699"/>
      <c r="H29" s="699"/>
      <c r="I29" s="699"/>
      <c r="J29" s="699"/>
      <c r="K29" s="699"/>
      <c r="L29" s="699"/>
      <c r="M29" s="699"/>
      <c r="N29" s="699"/>
      <c r="O29" s="699"/>
      <c r="P29" s="699"/>
      <c r="Q29" s="699"/>
    </row>
    <row r="30" ht="18.75" customHeight="1" spans="1:17">
      <c r="A30" s="700" t="s">
        <v>843</v>
      </c>
      <c r="B30" s="700"/>
      <c r="C30" s="700"/>
      <c r="D30" s="700"/>
      <c r="E30" s="700"/>
      <c r="F30" s="700"/>
      <c r="G30" s="700"/>
      <c r="H30" s="700"/>
      <c r="I30" s="700"/>
      <c r="J30" s="700"/>
      <c r="K30" s="700"/>
      <c r="L30" s="700"/>
      <c r="M30" s="700"/>
      <c r="N30" s="700"/>
      <c r="O30" s="700"/>
      <c r="P30" s="700"/>
      <c r="Q30" s="700"/>
    </row>
    <row r="31" ht="31.65" customHeight="1" spans="1:17">
      <c r="A31" s="700" t="s">
        <v>844</v>
      </c>
      <c r="B31" s="700"/>
      <c r="C31" s="700"/>
      <c r="D31" s="700"/>
      <c r="E31" s="700"/>
      <c r="F31" s="700"/>
      <c r="G31" s="700"/>
      <c r="H31" s="700"/>
      <c r="I31" s="700"/>
      <c r="J31" s="700"/>
      <c r="K31" s="700"/>
      <c r="L31" s="700"/>
      <c r="M31" s="700"/>
      <c r="N31" s="700"/>
      <c r="O31" s="700"/>
      <c r="P31" s="700"/>
      <c r="Q31" s="700"/>
    </row>
    <row r="32" ht="17.4" customHeight="1" spans="1:17">
      <c r="A32" s="700" t="s">
        <v>845</v>
      </c>
      <c r="B32" s="700"/>
      <c r="C32" s="700"/>
      <c r="D32" s="700"/>
      <c r="E32" s="700"/>
      <c r="F32" s="700"/>
      <c r="G32" s="700"/>
      <c r="H32" s="700"/>
      <c r="I32" s="700"/>
      <c r="J32" s="700"/>
      <c r="K32" s="700"/>
      <c r="L32" s="700"/>
      <c r="M32" s="700"/>
      <c r="N32" s="700"/>
      <c r="O32" s="700"/>
      <c r="P32" s="700"/>
      <c r="Q32" s="700"/>
    </row>
    <row r="33" spans="1:17">
      <c r="A33" s="701"/>
      <c r="B33" s="701"/>
      <c r="C33" s="701"/>
      <c r="D33" s="701"/>
      <c r="E33" s="701"/>
      <c r="F33" s="701"/>
      <c r="G33" s="701"/>
      <c r="H33" s="701"/>
      <c r="I33" s="701"/>
      <c r="J33" s="701"/>
      <c r="K33" s="701"/>
      <c r="L33" s="701"/>
      <c r="M33" s="701"/>
      <c r="N33" s="701"/>
      <c r="O33" s="701"/>
      <c r="P33" s="701"/>
      <c r="Q33" s="701"/>
    </row>
    <row r="34" spans="1:17">
      <c r="A34" s="701"/>
      <c r="B34" s="701"/>
      <c r="C34" s="701"/>
      <c r="D34" s="701"/>
      <c r="E34" s="701"/>
      <c r="F34" s="701"/>
      <c r="G34" s="701"/>
      <c r="H34" s="701"/>
      <c r="I34" s="701"/>
      <c r="J34" s="701"/>
      <c r="K34" s="701"/>
      <c r="L34" s="701"/>
      <c r="M34" s="701"/>
      <c r="N34" s="701"/>
      <c r="O34" s="701"/>
      <c r="P34" s="701"/>
      <c r="Q34" s="701"/>
    </row>
    <row r="35" spans="1:17">
      <c r="A35" s="701"/>
      <c r="B35" s="701"/>
      <c r="C35" s="701"/>
      <c r="D35" s="701"/>
      <c r="E35" s="701"/>
      <c r="F35" s="701"/>
      <c r="G35" s="701"/>
      <c r="H35" s="701"/>
      <c r="I35" s="701"/>
      <c r="J35" s="701"/>
      <c r="K35" s="701"/>
      <c r="L35" s="701"/>
      <c r="M35" s="701"/>
      <c r="N35" s="701"/>
      <c r="O35" s="701"/>
      <c r="P35" s="701"/>
      <c r="Q35" s="701"/>
    </row>
  </sheetData>
  <mergeCells count="20">
    <mergeCell ref="A1:Q1"/>
    <mergeCell ref="B3:C3"/>
    <mergeCell ref="D3:E3"/>
    <mergeCell ref="F3:G3"/>
    <mergeCell ref="H3:I3"/>
    <mergeCell ref="J3:K3"/>
    <mergeCell ref="N3:O3"/>
    <mergeCell ref="A29:Q29"/>
    <mergeCell ref="A30:Q30"/>
    <mergeCell ref="A31:Q31"/>
    <mergeCell ref="A32:Q32"/>
    <mergeCell ref="A33:Q33"/>
    <mergeCell ref="A34:Q34"/>
    <mergeCell ref="A35:Q35"/>
    <mergeCell ref="A3:A4"/>
    <mergeCell ref="L3:L4"/>
    <mergeCell ref="M3:M4"/>
    <mergeCell ref="P3:P4"/>
    <mergeCell ref="Q3:Q4"/>
    <mergeCell ref="A23:Q26"/>
  </mergeCells>
  <pageMargins left="0.432638888888889" right="0.196527777777778" top="0.393055555555556" bottom="0.314583333333333" header="0.156944444444444" footer="0.196527777777778"/>
  <pageSetup paperSize="9" scale="88" fitToHeight="0" orientation="landscape"/>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R42"/>
  <sheetViews>
    <sheetView topLeftCell="AA1" workbookViewId="0">
      <selection activeCell="H13" sqref="H13"/>
    </sheetView>
  </sheetViews>
  <sheetFormatPr defaultColWidth="9" defaultRowHeight="16.5" customHeight="1"/>
  <cols>
    <col min="1" max="2" width="4.4" customWidth="1"/>
    <col min="3" max="3" width="10.5" customWidth="1"/>
    <col min="4" max="5" width="8" customWidth="1" outlineLevel="1"/>
    <col min="6" max="6" width="9.5" customWidth="1" outlineLevel="1"/>
    <col min="7" max="7" width="10.5" customWidth="1" outlineLevel="1"/>
    <col min="8" max="8" width="8" customWidth="1" outlineLevel="1"/>
    <col min="9" max="9" width="10.4" customWidth="1"/>
    <col min="10" max="10" width="6.5" customWidth="1"/>
    <col min="11" max="11" width="6.6" customWidth="1"/>
    <col min="12" max="12" width="10" customWidth="1"/>
    <col min="13" max="14" width="10.1" customWidth="1"/>
    <col min="15" max="15" width="11.6" customWidth="1"/>
    <col min="16" max="16" width="7.6" customWidth="1" outlineLevel="1"/>
    <col min="17" max="17" width="5.4" customWidth="1" outlineLevel="1"/>
    <col min="18" max="18" width="6.9" customWidth="1" outlineLevel="1"/>
    <col min="19" max="19" width="6.1" customWidth="1" outlineLevel="1"/>
    <col min="20" max="20" width="5.1" customWidth="1" outlineLevel="1"/>
    <col min="21" max="21" width="5.4" customWidth="1" outlineLevel="1"/>
    <col min="22" max="22" width="4.6" customWidth="1" outlineLevel="1"/>
    <col min="23" max="23" width="4.9" customWidth="1" outlineLevel="1"/>
    <col min="24" max="24" width="6.1" customWidth="1" outlineLevel="1"/>
    <col min="25" max="25" width="8.5" customWidth="1" outlineLevel="1"/>
    <col min="26" max="26" width="7.4" customWidth="1" outlineLevel="1"/>
    <col min="27" max="28" width="10.5" customWidth="1" outlineLevel="1"/>
    <col min="29" max="29" width="7.6" customWidth="1" outlineLevel="1"/>
    <col min="30" max="30" width="5.4" customWidth="1" outlineLevel="1"/>
    <col min="31" max="31" width="6.9" customWidth="1" outlineLevel="1"/>
    <col min="32" max="32" width="6.1" customWidth="1" outlineLevel="1"/>
    <col min="33" max="33" width="5.1" customWidth="1" outlineLevel="1"/>
    <col min="34" max="34" width="5.4" customWidth="1" outlineLevel="1"/>
    <col min="35" max="35" width="4.6" customWidth="1" outlineLevel="1"/>
    <col min="36" max="36" width="4.9" customWidth="1" outlineLevel="1"/>
    <col min="37" max="37" width="6.1" customWidth="1" outlineLevel="1"/>
    <col min="38" max="38" width="8.5" customWidth="1" outlineLevel="1"/>
    <col min="39" max="39" width="7.4" customWidth="1" outlineLevel="1"/>
    <col min="40" max="40" width="10.5" customWidth="1"/>
    <col min="41" max="41" width="9.6" customWidth="1"/>
    <col min="42" max="42" width="11.5" customWidth="1"/>
    <col min="43" max="43" width="9.6" customWidth="1"/>
    <col min="44" max="44" width="12.1" customWidth="1"/>
  </cols>
  <sheetData>
    <row r="1" customHeight="1" spans="1:44">
      <c r="A1" s="1" t="s">
        <v>421</v>
      </c>
      <c r="B1" s="2" t="s">
        <v>462</v>
      </c>
      <c r="C1" s="3"/>
    </row>
    <row r="2" ht="24.75" customHeight="1" spans="1:44">
      <c r="A2" s="588" t="s">
        <v>846</v>
      </c>
    </row>
    <row r="3" customHeight="1" spans="1:44">
      <c r="A3" s="5" t="e">
        <f>CONCATENATE(#REF!,#REF!,#REF!,#REF!,#REF!,#REF!,#REF!)</f>
        <v>#REF!</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row>
    <row r="4" customHeight="1" spans="1:44">
      <c r="A4" s="7" t="e">
        <f>#REF!&amp;#REF!</f>
        <v>#REF!</v>
      </c>
      <c r="B4" s="645"/>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9"/>
      <c r="AR4" s="646" t="s">
        <v>464</v>
      </c>
    </row>
    <row r="5" ht="18" customHeight="1" spans="1:44">
      <c r="A5" s="590" t="s">
        <v>465</v>
      </c>
      <c r="B5" s="591" t="s">
        <v>572</v>
      </c>
      <c r="C5" s="592" t="s">
        <v>847</v>
      </c>
      <c r="D5" s="620" t="s">
        <v>848</v>
      </c>
      <c r="E5" s="621"/>
      <c r="F5" s="621"/>
      <c r="G5" s="621"/>
      <c r="H5" s="601"/>
      <c r="I5" s="592" t="s">
        <v>849</v>
      </c>
      <c r="J5" s="592" t="s">
        <v>850</v>
      </c>
      <c r="K5" s="592" t="s">
        <v>851</v>
      </c>
      <c r="L5" s="592" t="s">
        <v>852</v>
      </c>
      <c r="M5" s="592" t="s">
        <v>853</v>
      </c>
      <c r="N5" s="592" t="s">
        <v>854</v>
      </c>
      <c r="O5" s="592" t="s">
        <v>855</v>
      </c>
      <c r="P5" s="620" t="s">
        <v>856</v>
      </c>
      <c r="Q5" s="621"/>
      <c r="R5" s="621"/>
      <c r="S5" s="621"/>
      <c r="T5" s="621"/>
      <c r="U5" s="621"/>
      <c r="V5" s="621"/>
      <c r="W5" s="621"/>
      <c r="X5" s="621"/>
      <c r="Y5" s="621"/>
      <c r="Z5" s="621"/>
      <c r="AA5" s="621"/>
      <c r="AB5" s="622" t="s">
        <v>704</v>
      </c>
      <c r="AC5" s="652" t="s">
        <v>857</v>
      </c>
      <c r="AD5" s="653"/>
      <c r="AE5" s="653"/>
      <c r="AF5" s="653"/>
      <c r="AG5" s="653"/>
      <c r="AH5" s="653"/>
      <c r="AI5" s="653"/>
      <c r="AJ5" s="653"/>
      <c r="AK5" s="653"/>
      <c r="AL5" s="653"/>
      <c r="AM5" s="653"/>
      <c r="AN5" s="654"/>
      <c r="AO5" s="590" t="s">
        <v>704</v>
      </c>
      <c r="AP5" s="590" t="s">
        <v>427</v>
      </c>
      <c r="AQ5" s="623" t="s">
        <v>469</v>
      </c>
      <c r="AR5" s="590" t="s">
        <v>577</v>
      </c>
    </row>
    <row r="6" ht="18" customHeight="1" spans="1:44">
      <c r="A6" s="590"/>
      <c r="B6" s="599"/>
      <c r="C6" s="592"/>
      <c r="D6" s="655" t="s">
        <v>858</v>
      </c>
      <c r="E6" s="655" t="s">
        <v>859</v>
      </c>
      <c r="F6" s="655" t="s">
        <v>860</v>
      </c>
      <c r="G6" s="655" t="s">
        <v>861</v>
      </c>
      <c r="H6" s="592" t="s">
        <v>862</v>
      </c>
      <c r="I6" s="592"/>
      <c r="J6" s="592"/>
      <c r="K6" s="592"/>
      <c r="L6" s="592"/>
      <c r="M6" s="592"/>
      <c r="N6" s="592"/>
      <c r="O6" s="592"/>
      <c r="P6" s="592" t="s">
        <v>863</v>
      </c>
      <c r="Q6" s="592" t="s">
        <v>864</v>
      </c>
      <c r="R6" s="592" t="s">
        <v>865</v>
      </c>
      <c r="S6" s="592" t="s">
        <v>866</v>
      </c>
      <c r="T6" s="592" t="s">
        <v>867</v>
      </c>
      <c r="U6" s="592" t="s">
        <v>868</v>
      </c>
      <c r="V6" s="592" t="s">
        <v>869</v>
      </c>
      <c r="W6" s="592" t="s">
        <v>870</v>
      </c>
      <c r="X6" s="592" t="s">
        <v>871</v>
      </c>
      <c r="Y6" s="592" t="s">
        <v>872</v>
      </c>
      <c r="Z6" s="592" t="s">
        <v>873</v>
      </c>
      <c r="AA6" s="620" t="s">
        <v>709</v>
      </c>
      <c r="AB6" s="622"/>
      <c r="AC6" s="624" t="s">
        <v>863</v>
      </c>
      <c r="AD6" s="592" t="s">
        <v>864</v>
      </c>
      <c r="AE6" s="592" t="s">
        <v>865</v>
      </c>
      <c r="AF6" s="592" t="s">
        <v>866</v>
      </c>
      <c r="AG6" s="592" t="s">
        <v>867</v>
      </c>
      <c r="AH6" s="592" t="s">
        <v>868</v>
      </c>
      <c r="AI6" s="592" t="s">
        <v>869</v>
      </c>
      <c r="AJ6" s="592" t="s">
        <v>870</v>
      </c>
      <c r="AK6" s="592" t="s">
        <v>871</v>
      </c>
      <c r="AL6" s="592" t="s">
        <v>872</v>
      </c>
      <c r="AM6" s="592" t="s">
        <v>873</v>
      </c>
      <c r="AN6" s="590" t="s">
        <v>709</v>
      </c>
      <c r="AO6" s="590"/>
      <c r="AP6" s="590"/>
      <c r="AQ6" s="623"/>
      <c r="AR6" s="590"/>
    </row>
    <row r="7" customHeight="1" spans="1:44">
      <c r="A7" s="602">
        <v>1</v>
      </c>
      <c r="B7" s="602"/>
      <c r="C7" s="603" t="s">
        <v>874</v>
      </c>
      <c r="D7" s="649"/>
      <c r="E7" s="649"/>
      <c r="F7" s="649"/>
      <c r="G7" s="649"/>
      <c r="H7" s="649"/>
      <c r="I7" s="603"/>
      <c r="J7" s="603"/>
      <c r="K7" s="603"/>
      <c r="L7" s="603"/>
      <c r="M7" s="602"/>
      <c r="N7" s="602"/>
      <c r="O7" s="602"/>
      <c r="P7" s="604"/>
      <c r="Q7" s="604"/>
      <c r="R7" s="604"/>
      <c r="S7" s="604"/>
      <c r="T7" s="604"/>
      <c r="U7" s="604"/>
      <c r="V7" s="604"/>
      <c r="W7" s="604"/>
      <c r="X7" s="604"/>
      <c r="Y7" s="604"/>
      <c r="Z7" s="604"/>
      <c r="AA7" s="606">
        <f t="shared" ref="AA7:AA26" si="0">SUM(P7:Z7)</f>
        <v>0</v>
      </c>
      <c r="AB7" s="607"/>
      <c r="AC7" s="656"/>
      <c r="AD7" s="604"/>
      <c r="AE7" s="604"/>
      <c r="AF7" s="604"/>
      <c r="AG7" s="604"/>
      <c r="AH7" s="604"/>
      <c r="AI7" s="604"/>
      <c r="AJ7" s="604"/>
      <c r="AK7" s="604"/>
      <c r="AL7" s="604"/>
      <c r="AM7" s="604"/>
      <c r="AN7" s="605">
        <f t="shared" ref="AN7:AN26" si="1">SUM(AC7:AM7)</f>
        <v>0</v>
      </c>
      <c r="AO7" s="605"/>
      <c r="AP7" s="605"/>
      <c r="AQ7" s="629" t="str">
        <f t="shared" ref="AQ7:AQ27" si="2">IF(AN7-AO7=0," ",(AP7-AN7+AO7)/(AN7-AO7)*100)</f>
        <v> </v>
      </c>
      <c r="AR7" s="603"/>
    </row>
    <row r="8" customHeight="1" spans="1:44">
      <c r="A8" s="602"/>
      <c r="B8" s="602"/>
      <c r="C8" s="603" t="s">
        <v>875</v>
      </c>
      <c r="D8" s="649"/>
      <c r="E8" s="649"/>
      <c r="F8" s="649"/>
      <c r="G8" s="649"/>
      <c r="H8" s="649"/>
      <c r="I8" s="603"/>
      <c r="J8" s="603"/>
      <c r="K8" s="603"/>
      <c r="L8" s="603"/>
      <c r="M8" s="602"/>
      <c r="N8" s="602"/>
      <c r="O8" s="602"/>
      <c r="P8" s="604"/>
      <c r="Q8" s="604"/>
      <c r="R8" s="604"/>
      <c r="S8" s="604"/>
      <c r="T8" s="604"/>
      <c r="U8" s="604"/>
      <c r="V8" s="604"/>
      <c r="W8" s="604"/>
      <c r="X8" s="604"/>
      <c r="Y8" s="604"/>
      <c r="Z8" s="604"/>
      <c r="AA8" s="606">
        <f t="shared" si="0"/>
        <v>0</v>
      </c>
      <c r="AB8" s="607"/>
      <c r="AC8" s="656"/>
      <c r="AD8" s="604"/>
      <c r="AE8" s="604"/>
      <c r="AF8" s="604"/>
      <c r="AG8" s="604"/>
      <c r="AH8" s="604"/>
      <c r="AI8" s="604"/>
      <c r="AJ8" s="604"/>
      <c r="AK8" s="604"/>
      <c r="AL8" s="604"/>
      <c r="AM8" s="604"/>
      <c r="AN8" s="605">
        <f t="shared" si="1"/>
        <v>0</v>
      </c>
      <c r="AO8" s="605"/>
      <c r="AP8" s="605"/>
      <c r="AQ8" s="629" t="str">
        <f t="shared" si="2"/>
        <v> </v>
      </c>
      <c r="AR8" s="603"/>
    </row>
    <row r="9" customHeight="1" spans="1:44">
      <c r="A9" s="602"/>
      <c r="B9" s="602"/>
      <c r="C9" s="603" t="s">
        <v>876</v>
      </c>
      <c r="D9" s="649"/>
      <c r="E9" s="649"/>
      <c r="F9" s="649"/>
      <c r="G9" s="649"/>
      <c r="H9" s="649"/>
      <c r="I9" s="603"/>
      <c r="J9" s="603"/>
      <c r="K9" s="603"/>
      <c r="L9" s="603"/>
      <c r="M9" s="602"/>
      <c r="N9" s="602"/>
      <c r="O9" s="602"/>
      <c r="P9" s="604"/>
      <c r="Q9" s="604"/>
      <c r="R9" s="604"/>
      <c r="S9" s="604"/>
      <c r="T9" s="604"/>
      <c r="U9" s="604"/>
      <c r="V9" s="604"/>
      <c r="W9" s="604"/>
      <c r="X9" s="604"/>
      <c r="Y9" s="604"/>
      <c r="Z9" s="604"/>
      <c r="AA9" s="606">
        <f t="shared" si="0"/>
        <v>0</v>
      </c>
      <c r="AB9" s="607"/>
      <c r="AC9" s="656"/>
      <c r="AD9" s="604"/>
      <c r="AE9" s="604"/>
      <c r="AF9" s="604"/>
      <c r="AG9" s="604"/>
      <c r="AH9" s="604"/>
      <c r="AI9" s="604"/>
      <c r="AJ9" s="604"/>
      <c r="AK9" s="604"/>
      <c r="AL9" s="604"/>
      <c r="AM9" s="604"/>
      <c r="AN9" s="605">
        <f t="shared" si="1"/>
        <v>0</v>
      </c>
      <c r="AO9" s="605"/>
      <c r="AP9" s="605"/>
      <c r="AQ9" s="629" t="str">
        <f t="shared" si="2"/>
        <v> </v>
      </c>
      <c r="AR9" s="603"/>
    </row>
    <row r="10" customHeight="1" spans="1:44">
      <c r="A10" s="602"/>
      <c r="B10" s="602"/>
      <c r="C10" s="603" t="s">
        <v>877</v>
      </c>
      <c r="D10" s="649"/>
      <c r="E10" s="649"/>
      <c r="F10" s="649"/>
      <c r="G10" s="649"/>
      <c r="H10" s="649"/>
      <c r="I10" s="603"/>
      <c r="J10" s="603"/>
      <c r="K10" s="603"/>
      <c r="L10" s="603"/>
      <c r="M10" s="602"/>
      <c r="N10" s="602"/>
      <c r="O10" s="602"/>
      <c r="P10" s="604"/>
      <c r="Q10" s="604"/>
      <c r="R10" s="604"/>
      <c r="S10" s="604"/>
      <c r="T10" s="604"/>
      <c r="U10" s="604"/>
      <c r="V10" s="604"/>
      <c r="W10" s="604"/>
      <c r="X10" s="604"/>
      <c r="Y10" s="604"/>
      <c r="Z10" s="604"/>
      <c r="AA10" s="606">
        <f t="shared" si="0"/>
        <v>0</v>
      </c>
      <c r="AB10" s="607"/>
      <c r="AC10" s="656"/>
      <c r="AD10" s="604"/>
      <c r="AE10" s="604"/>
      <c r="AF10" s="604"/>
      <c r="AG10" s="604"/>
      <c r="AH10" s="604"/>
      <c r="AI10" s="604"/>
      <c r="AJ10" s="604"/>
      <c r="AK10" s="604"/>
      <c r="AL10" s="604"/>
      <c r="AM10" s="604"/>
      <c r="AN10" s="605">
        <f t="shared" si="1"/>
        <v>0</v>
      </c>
      <c r="AO10" s="605"/>
      <c r="AP10" s="605"/>
      <c r="AQ10" s="629" t="str">
        <f t="shared" si="2"/>
        <v> </v>
      </c>
      <c r="AR10" s="603"/>
    </row>
    <row r="11" customHeight="1" spans="1:44">
      <c r="A11" s="602"/>
      <c r="B11" s="602"/>
      <c r="C11" s="603" t="s">
        <v>878</v>
      </c>
      <c r="D11" s="649"/>
      <c r="E11" s="649"/>
      <c r="F11" s="649"/>
      <c r="G11" s="649"/>
      <c r="H11" s="649"/>
      <c r="I11" s="603"/>
      <c r="J11" s="603"/>
      <c r="K11" s="603"/>
      <c r="L11" s="603"/>
      <c r="M11" s="602"/>
      <c r="N11" s="602"/>
      <c r="O11" s="602"/>
      <c r="P11" s="604"/>
      <c r="Q11" s="604"/>
      <c r="R11" s="604"/>
      <c r="S11" s="604"/>
      <c r="T11" s="604"/>
      <c r="U11" s="604"/>
      <c r="V11" s="604"/>
      <c r="W11" s="604"/>
      <c r="X11" s="604"/>
      <c r="Y11" s="604"/>
      <c r="Z11" s="604"/>
      <c r="AA11" s="606">
        <f t="shared" si="0"/>
        <v>0</v>
      </c>
      <c r="AB11" s="607"/>
      <c r="AC11" s="656"/>
      <c r="AD11" s="604"/>
      <c r="AE11" s="604"/>
      <c r="AF11" s="604"/>
      <c r="AG11" s="604"/>
      <c r="AH11" s="604"/>
      <c r="AI11" s="604"/>
      <c r="AJ11" s="604"/>
      <c r="AK11" s="604"/>
      <c r="AL11" s="604"/>
      <c r="AM11" s="604"/>
      <c r="AN11" s="605">
        <f t="shared" si="1"/>
        <v>0</v>
      </c>
      <c r="AO11" s="605"/>
      <c r="AP11" s="605"/>
      <c r="AQ11" s="629" t="str">
        <f t="shared" si="2"/>
        <v> </v>
      </c>
      <c r="AR11" s="603"/>
    </row>
    <row r="12" customHeight="1" spans="1:44">
      <c r="A12" s="602"/>
      <c r="B12" s="602"/>
      <c r="C12" s="603" t="s">
        <v>879</v>
      </c>
      <c r="D12" s="649"/>
      <c r="E12" s="649"/>
      <c r="F12" s="649"/>
      <c r="G12" s="649"/>
      <c r="H12" s="649"/>
      <c r="I12" s="603"/>
      <c r="J12" s="603"/>
      <c r="K12" s="603"/>
      <c r="L12" s="603"/>
      <c r="M12" s="602"/>
      <c r="N12" s="602"/>
      <c r="O12" s="602"/>
      <c r="P12" s="604"/>
      <c r="Q12" s="604"/>
      <c r="R12" s="604"/>
      <c r="S12" s="604"/>
      <c r="T12" s="604"/>
      <c r="U12" s="604"/>
      <c r="V12" s="604"/>
      <c r="W12" s="604"/>
      <c r="X12" s="604"/>
      <c r="Y12" s="604"/>
      <c r="Z12" s="604"/>
      <c r="AA12" s="606">
        <f t="shared" si="0"/>
        <v>0</v>
      </c>
      <c r="AB12" s="607"/>
      <c r="AC12" s="656"/>
      <c r="AD12" s="604"/>
      <c r="AE12" s="604"/>
      <c r="AF12" s="604"/>
      <c r="AG12" s="604"/>
      <c r="AH12" s="604"/>
      <c r="AI12" s="604"/>
      <c r="AJ12" s="604"/>
      <c r="AK12" s="604"/>
      <c r="AL12" s="604"/>
      <c r="AM12" s="604"/>
      <c r="AN12" s="605">
        <f t="shared" si="1"/>
        <v>0</v>
      </c>
      <c r="AO12" s="605"/>
      <c r="AP12" s="605"/>
      <c r="AQ12" s="629" t="str">
        <f t="shared" si="2"/>
        <v> </v>
      </c>
      <c r="AR12" s="603"/>
    </row>
    <row r="13" customHeight="1" spans="1:44">
      <c r="A13" s="602"/>
      <c r="B13" s="602"/>
      <c r="C13" s="603" t="s">
        <v>880</v>
      </c>
      <c r="D13" s="649"/>
      <c r="E13" s="649"/>
      <c r="F13" s="649"/>
      <c r="G13" s="649"/>
      <c r="H13" s="649"/>
      <c r="I13" s="603"/>
      <c r="J13" s="603"/>
      <c r="K13" s="603"/>
      <c r="L13" s="603"/>
      <c r="M13" s="602"/>
      <c r="N13" s="602"/>
      <c r="O13" s="602"/>
      <c r="P13" s="604"/>
      <c r="Q13" s="604"/>
      <c r="R13" s="604"/>
      <c r="S13" s="604"/>
      <c r="T13" s="604"/>
      <c r="U13" s="604"/>
      <c r="V13" s="604"/>
      <c r="W13" s="604"/>
      <c r="X13" s="604"/>
      <c r="Y13" s="604"/>
      <c r="Z13" s="604"/>
      <c r="AA13" s="606">
        <f t="shared" si="0"/>
        <v>0</v>
      </c>
      <c r="AB13" s="607"/>
      <c r="AC13" s="656"/>
      <c r="AD13" s="604"/>
      <c r="AE13" s="604"/>
      <c r="AF13" s="604"/>
      <c r="AG13" s="604"/>
      <c r="AH13" s="604"/>
      <c r="AI13" s="604"/>
      <c r="AJ13" s="604"/>
      <c r="AK13" s="604"/>
      <c r="AL13" s="604"/>
      <c r="AM13" s="604"/>
      <c r="AN13" s="605">
        <f t="shared" si="1"/>
        <v>0</v>
      </c>
      <c r="AO13" s="605"/>
      <c r="AP13" s="605"/>
      <c r="AQ13" s="629" t="str">
        <f t="shared" si="2"/>
        <v> </v>
      </c>
      <c r="AR13" s="603"/>
    </row>
    <row r="14" customHeight="1" spans="1:44">
      <c r="A14" s="602"/>
      <c r="B14" s="602"/>
      <c r="C14" s="603" t="s">
        <v>881</v>
      </c>
      <c r="D14" s="649"/>
      <c r="E14" s="649"/>
      <c r="F14" s="649"/>
      <c r="G14" s="649"/>
      <c r="H14" s="649"/>
      <c r="I14" s="603"/>
      <c r="J14" s="603"/>
      <c r="K14" s="603"/>
      <c r="L14" s="603"/>
      <c r="M14" s="602"/>
      <c r="N14" s="602"/>
      <c r="O14" s="602"/>
      <c r="P14" s="604"/>
      <c r="Q14" s="604"/>
      <c r="R14" s="604"/>
      <c r="S14" s="604"/>
      <c r="T14" s="604"/>
      <c r="U14" s="604"/>
      <c r="V14" s="604"/>
      <c r="W14" s="604"/>
      <c r="X14" s="604"/>
      <c r="Y14" s="604"/>
      <c r="Z14" s="604"/>
      <c r="AA14" s="606">
        <f t="shared" si="0"/>
        <v>0</v>
      </c>
      <c r="AB14" s="607"/>
      <c r="AC14" s="656"/>
      <c r="AD14" s="604"/>
      <c r="AE14" s="604"/>
      <c r="AF14" s="604"/>
      <c r="AG14" s="604"/>
      <c r="AH14" s="604"/>
      <c r="AI14" s="604"/>
      <c r="AJ14" s="604"/>
      <c r="AK14" s="604"/>
      <c r="AL14" s="604"/>
      <c r="AM14" s="604"/>
      <c r="AN14" s="605">
        <f t="shared" si="1"/>
        <v>0</v>
      </c>
      <c r="AO14" s="605"/>
      <c r="AP14" s="605"/>
      <c r="AQ14" s="629" t="str">
        <f t="shared" si="2"/>
        <v> </v>
      </c>
      <c r="AR14" s="603"/>
    </row>
    <row r="15" customHeight="1" spans="1:44">
      <c r="A15" s="602"/>
      <c r="B15" s="602"/>
      <c r="C15" s="603" t="s">
        <v>882</v>
      </c>
      <c r="D15" s="649"/>
      <c r="E15" s="649"/>
      <c r="F15" s="649"/>
      <c r="G15" s="649"/>
      <c r="H15" s="649"/>
      <c r="I15" s="603"/>
      <c r="J15" s="603"/>
      <c r="K15" s="603"/>
      <c r="L15" s="603"/>
      <c r="M15" s="602"/>
      <c r="N15" s="602"/>
      <c r="O15" s="602"/>
      <c r="P15" s="604"/>
      <c r="Q15" s="604"/>
      <c r="R15" s="604"/>
      <c r="S15" s="604"/>
      <c r="T15" s="604"/>
      <c r="U15" s="604"/>
      <c r="V15" s="604"/>
      <c r="W15" s="604"/>
      <c r="X15" s="604"/>
      <c r="Y15" s="604"/>
      <c r="Z15" s="604"/>
      <c r="AA15" s="606">
        <f t="shared" si="0"/>
        <v>0</v>
      </c>
      <c r="AB15" s="607"/>
      <c r="AC15" s="656"/>
      <c r="AD15" s="604"/>
      <c r="AE15" s="604"/>
      <c r="AF15" s="604"/>
      <c r="AG15" s="604"/>
      <c r="AH15" s="604"/>
      <c r="AI15" s="604"/>
      <c r="AJ15" s="604"/>
      <c r="AK15" s="604"/>
      <c r="AL15" s="604"/>
      <c r="AM15" s="604"/>
      <c r="AN15" s="605">
        <f t="shared" si="1"/>
        <v>0</v>
      </c>
      <c r="AO15" s="605"/>
      <c r="AP15" s="605"/>
      <c r="AQ15" s="629" t="str">
        <f t="shared" si="2"/>
        <v> </v>
      </c>
      <c r="AR15" s="603"/>
    </row>
    <row r="16" customHeight="1" spans="1:44">
      <c r="A16" s="602"/>
      <c r="B16" s="602"/>
      <c r="C16" s="603" t="s">
        <v>876</v>
      </c>
      <c r="D16" s="649"/>
      <c r="E16" s="649"/>
      <c r="F16" s="649"/>
      <c r="G16" s="649"/>
      <c r="H16" s="649"/>
      <c r="I16" s="603"/>
      <c r="J16" s="603"/>
      <c r="K16" s="603"/>
      <c r="L16" s="603"/>
      <c r="M16" s="602"/>
      <c r="N16" s="602"/>
      <c r="O16" s="602"/>
      <c r="P16" s="604"/>
      <c r="Q16" s="604"/>
      <c r="R16" s="604"/>
      <c r="S16" s="604"/>
      <c r="T16" s="604"/>
      <c r="U16" s="604"/>
      <c r="V16" s="604"/>
      <c r="W16" s="604"/>
      <c r="X16" s="604"/>
      <c r="Y16" s="604"/>
      <c r="Z16" s="604"/>
      <c r="AA16" s="606">
        <f t="shared" si="0"/>
        <v>0</v>
      </c>
      <c r="AB16" s="607"/>
      <c r="AC16" s="656"/>
      <c r="AD16" s="604"/>
      <c r="AE16" s="604"/>
      <c r="AF16" s="604"/>
      <c r="AG16" s="604"/>
      <c r="AH16" s="604"/>
      <c r="AI16" s="604"/>
      <c r="AJ16" s="604"/>
      <c r="AK16" s="604"/>
      <c r="AL16" s="604"/>
      <c r="AM16" s="604"/>
      <c r="AN16" s="605">
        <f t="shared" si="1"/>
        <v>0</v>
      </c>
      <c r="AO16" s="605"/>
      <c r="AP16" s="605"/>
      <c r="AQ16" s="629" t="str">
        <f t="shared" si="2"/>
        <v> </v>
      </c>
      <c r="AR16" s="603"/>
    </row>
    <row r="17" customHeight="1" spans="1:44">
      <c r="A17" s="602"/>
      <c r="B17" s="602"/>
      <c r="C17" s="603" t="s">
        <v>877</v>
      </c>
      <c r="D17" s="649"/>
      <c r="E17" s="649"/>
      <c r="F17" s="649"/>
      <c r="G17" s="649"/>
      <c r="H17" s="649"/>
      <c r="I17" s="603"/>
      <c r="J17" s="603"/>
      <c r="K17" s="603"/>
      <c r="L17" s="603"/>
      <c r="M17" s="602"/>
      <c r="N17" s="602"/>
      <c r="O17" s="602"/>
      <c r="P17" s="604"/>
      <c r="Q17" s="604"/>
      <c r="R17" s="604"/>
      <c r="S17" s="604"/>
      <c r="T17" s="604"/>
      <c r="U17" s="604"/>
      <c r="V17" s="604"/>
      <c r="W17" s="604"/>
      <c r="X17" s="604"/>
      <c r="Y17" s="604"/>
      <c r="Z17" s="604"/>
      <c r="AA17" s="606">
        <f t="shared" si="0"/>
        <v>0</v>
      </c>
      <c r="AB17" s="607"/>
      <c r="AC17" s="656"/>
      <c r="AD17" s="604"/>
      <c r="AE17" s="604"/>
      <c r="AF17" s="604"/>
      <c r="AG17" s="604"/>
      <c r="AH17" s="604"/>
      <c r="AI17" s="604"/>
      <c r="AJ17" s="604"/>
      <c r="AK17" s="604"/>
      <c r="AL17" s="604"/>
      <c r="AM17" s="604"/>
      <c r="AN17" s="605">
        <f t="shared" si="1"/>
        <v>0</v>
      </c>
      <c r="AO17" s="605"/>
      <c r="AP17" s="605"/>
      <c r="AQ17" s="629" t="str">
        <f t="shared" si="2"/>
        <v> </v>
      </c>
      <c r="AR17" s="603"/>
    </row>
    <row r="18" customHeight="1" spans="1:44">
      <c r="A18" s="602"/>
      <c r="B18" s="602"/>
      <c r="C18" s="603" t="s">
        <v>878</v>
      </c>
      <c r="D18" s="649"/>
      <c r="E18" s="649"/>
      <c r="F18" s="649"/>
      <c r="G18" s="649"/>
      <c r="H18" s="649"/>
      <c r="I18" s="603"/>
      <c r="J18" s="603"/>
      <c r="K18" s="603"/>
      <c r="L18" s="603"/>
      <c r="M18" s="602"/>
      <c r="N18" s="602"/>
      <c r="O18" s="602"/>
      <c r="P18" s="604"/>
      <c r="Q18" s="604"/>
      <c r="R18" s="604"/>
      <c r="S18" s="604"/>
      <c r="T18" s="604"/>
      <c r="U18" s="604"/>
      <c r="V18" s="604"/>
      <c r="W18" s="604"/>
      <c r="X18" s="604"/>
      <c r="Y18" s="604"/>
      <c r="Z18" s="604"/>
      <c r="AA18" s="606">
        <f t="shared" si="0"/>
        <v>0</v>
      </c>
      <c r="AB18" s="607"/>
      <c r="AC18" s="656"/>
      <c r="AD18" s="604"/>
      <c r="AE18" s="604"/>
      <c r="AF18" s="604"/>
      <c r="AG18" s="604"/>
      <c r="AH18" s="604"/>
      <c r="AI18" s="604"/>
      <c r="AJ18" s="604"/>
      <c r="AK18" s="604"/>
      <c r="AL18" s="604"/>
      <c r="AM18" s="604"/>
      <c r="AN18" s="605">
        <f t="shared" si="1"/>
        <v>0</v>
      </c>
      <c r="AO18" s="605"/>
      <c r="AP18" s="605"/>
      <c r="AQ18" s="629" t="str">
        <f t="shared" si="2"/>
        <v> </v>
      </c>
      <c r="AR18" s="603"/>
    </row>
    <row r="19" customHeight="1" spans="1:44">
      <c r="A19" s="602"/>
      <c r="B19" s="602"/>
      <c r="C19" s="603" t="s">
        <v>879</v>
      </c>
      <c r="D19" s="649"/>
      <c r="E19" s="649"/>
      <c r="F19" s="649"/>
      <c r="G19" s="649"/>
      <c r="H19" s="649"/>
      <c r="I19" s="603"/>
      <c r="J19" s="603"/>
      <c r="K19" s="603"/>
      <c r="L19" s="603"/>
      <c r="M19" s="602"/>
      <c r="N19" s="602"/>
      <c r="O19" s="602"/>
      <c r="P19" s="604"/>
      <c r="Q19" s="604"/>
      <c r="R19" s="604"/>
      <c r="S19" s="604"/>
      <c r="T19" s="604"/>
      <c r="U19" s="604"/>
      <c r="V19" s="604"/>
      <c r="W19" s="604"/>
      <c r="X19" s="604"/>
      <c r="Y19" s="604"/>
      <c r="Z19" s="604"/>
      <c r="AA19" s="606">
        <f t="shared" si="0"/>
        <v>0</v>
      </c>
      <c r="AB19" s="607"/>
      <c r="AC19" s="656"/>
      <c r="AD19" s="604"/>
      <c r="AE19" s="604"/>
      <c r="AF19" s="604"/>
      <c r="AG19" s="604"/>
      <c r="AH19" s="604"/>
      <c r="AI19" s="604"/>
      <c r="AJ19" s="604"/>
      <c r="AK19" s="604"/>
      <c r="AL19" s="604"/>
      <c r="AM19" s="604"/>
      <c r="AN19" s="605">
        <f t="shared" si="1"/>
        <v>0</v>
      </c>
      <c r="AO19" s="605"/>
      <c r="AP19" s="605"/>
      <c r="AQ19" s="629" t="str">
        <f t="shared" si="2"/>
        <v> </v>
      </c>
      <c r="AR19" s="603"/>
    </row>
    <row r="20" customHeight="1" spans="1:44">
      <c r="A20" s="602"/>
      <c r="B20" s="602"/>
      <c r="C20" s="603" t="s">
        <v>880</v>
      </c>
      <c r="D20" s="649"/>
      <c r="E20" s="649"/>
      <c r="F20" s="649"/>
      <c r="G20" s="649"/>
      <c r="H20" s="649"/>
      <c r="I20" s="603"/>
      <c r="J20" s="603"/>
      <c r="K20" s="603"/>
      <c r="L20" s="603"/>
      <c r="M20" s="602"/>
      <c r="N20" s="602"/>
      <c r="O20" s="602"/>
      <c r="P20" s="604"/>
      <c r="Q20" s="604"/>
      <c r="R20" s="604"/>
      <c r="S20" s="604"/>
      <c r="T20" s="604"/>
      <c r="U20" s="604"/>
      <c r="V20" s="604"/>
      <c r="W20" s="604"/>
      <c r="X20" s="604"/>
      <c r="Y20" s="604"/>
      <c r="Z20" s="604"/>
      <c r="AA20" s="606">
        <f t="shared" si="0"/>
        <v>0</v>
      </c>
      <c r="AB20" s="607"/>
      <c r="AC20" s="656"/>
      <c r="AD20" s="604"/>
      <c r="AE20" s="604"/>
      <c r="AF20" s="604"/>
      <c r="AG20" s="604"/>
      <c r="AH20" s="604"/>
      <c r="AI20" s="604"/>
      <c r="AJ20" s="604"/>
      <c r="AK20" s="604"/>
      <c r="AL20" s="604"/>
      <c r="AM20" s="604"/>
      <c r="AN20" s="605">
        <f t="shared" si="1"/>
        <v>0</v>
      </c>
      <c r="AO20" s="605"/>
      <c r="AP20" s="605"/>
      <c r="AQ20" s="629" t="str">
        <f t="shared" si="2"/>
        <v> </v>
      </c>
      <c r="AR20" s="603"/>
    </row>
    <row r="21" customHeight="1" spans="1:44">
      <c r="A21" s="602"/>
      <c r="B21" s="602"/>
      <c r="C21" s="603" t="s">
        <v>881</v>
      </c>
      <c r="D21" s="650"/>
      <c r="E21" s="650"/>
      <c r="F21" s="650"/>
      <c r="G21" s="650"/>
      <c r="H21" s="650"/>
      <c r="I21" s="603"/>
      <c r="J21" s="603"/>
      <c r="K21" s="603"/>
      <c r="L21" s="603"/>
      <c r="M21" s="602"/>
      <c r="N21" s="602"/>
      <c r="O21" s="602"/>
      <c r="P21" s="604"/>
      <c r="Q21" s="604"/>
      <c r="R21" s="604"/>
      <c r="S21" s="604"/>
      <c r="T21" s="604"/>
      <c r="U21" s="604"/>
      <c r="V21" s="604"/>
      <c r="W21" s="604"/>
      <c r="X21" s="604"/>
      <c r="Y21" s="604"/>
      <c r="Z21" s="604"/>
      <c r="AA21" s="606">
        <f t="shared" si="0"/>
        <v>0</v>
      </c>
      <c r="AB21" s="607"/>
      <c r="AC21" s="656"/>
      <c r="AD21" s="604"/>
      <c r="AE21" s="604"/>
      <c r="AF21" s="604"/>
      <c r="AG21" s="604"/>
      <c r="AH21" s="604"/>
      <c r="AI21" s="604"/>
      <c r="AJ21" s="604"/>
      <c r="AK21" s="604"/>
      <c r="AL21" s="604"/>
      <c r="AM21" s="604"/>
      <c r="AN21" s="605">
        <f t="shared" si="1"/>
        <v>0</v>
      </c>
      <c r="AO21" s="605"/>
      <c r="AP21" s="605"/>
      <c r="AQ21" s="629" t="str">
        <f t="shared" si="2"/>
        <v> </v>
      </c>
      <c r="AR21" s="603"/>
    </row>
    <row r="22" customHeight="1" spans="1:44">
      <c r="A22" s="602"/>
      <c r="B22" s="602"/>
      <c r="C22" s="603" t="s">
        <v>883</v>
      </c>
      <c r="D22" s="650"/>
      <c r="E22" s="650"/>
      <c r="F22" s="650"/>
      <c r="G22" s="650"/>
      <c r="H22" s="650"/>
      <c r="I22" s="603"/>
      <c r="J22" s="603"/>
      <c r="K22" s="603"/>
      <c r="L22" s="603"/>
      <c r="M22" s="602"/>
      <c r="N22" s="602"/>
      <c r="O22" s="602"/>
      <c r="P22" s="604"/>
      <c r="Q22" s="604"/>
      <c r="R22" s="604"/>
      <c r="S22" s="604"/>
      <c r="T22" s="604"/>
      <c r="U22" s="604"/>
      <c r="V22" s="604"/>
      <c r="W22" s="604"/>
      <c r="X22" s="604"/>
      <c r="Y22" s="604"/>
      <c r="Z22" s="604"/>
      <c r="AA22" s="606">
        <f t="shared" si="0"/>
        <v>0</v>
      </c>
      <c r="AB22" s="607"/>
      <c r="AC22" s="656"/>
      <c r="AD22" s="604"/>
      <c r="AE22" s="604"/>
      <c r="AF22" s="604"/>
      <c r="AG22" s="604"/>
      <c r="AH22" s="604"/>
      <c r="AI22" s="604"/>
      <c r="AJ22" s="604"/>
      <c r="AK22" s="604"/>
      <c r="AL22" s="604"/>
      <c r="AM22" s="604"/>
      <c r="AN22" s="605">
        <f t="shared" si="1"/>
        <v>0</v>
      </c>
      <c r="AO22" s="605"/>
      <c r="AP22" s="605"/>
      <c r="AQ22" s="629" t="str">
        <f t="shared" si="2"/>
        <v> </v>
      </c>
      <c r="AR22" s="603"/>
    </row>
    <row r="23" customHeight="1" spans="1:44">
      <c r="A23" s="602"/>
      <c r="B23" s="602"/>
      <c r="C23" s="603" t="s">
        <v>884</v>
      </c>
      <c r="D23" s="650"/>
      <c r="E23" s="650"/>
      <c r="F23" s="650"/>
      <c r="G23" s="650"/>
      <c r="H23" s="650"/>
      <c r="I23" s="603"/>
      <c r="J23" s="603"/>
      <c r="K23" s="603"/>
      <c r="L23" s="603"/>
      <c r="M23" s="602"/>
      <c r="N23" s="602"/>
      <c r="O23" s="602"/>
      <c r="P23" s="604"/>
      <c r="Q23" s="604"/>
      <c r="R23" s="604"/>
      <c r="S23" s="604"/>
      <c r="T23" s="604"/>
      <c r="U23" s="604"/>
      <c r="V23" s="604"/>
      <c r="W23" s="604"/>
      <c r="X23" s="604"/>
      <c r="Y23" s="604"/>
      <c r="Z23" s="604"/>
      <c r="AA23" s="606">
        <f t="shared" si="0"/>
        <v>0</v>
      </c>
      <c r="AB23" s="607"/>
      <c r="AC23" s="656"/>
      <c r="AD23" s="604"/>
      <c r="AE23" s="604"/>
      <c r="AF23" s="604"/>
      <c r="AG23" s="604"/>
      <c r="AH23" s="604"/>
      <c r="AI23" s="604"/>
      <c r="AJ23" s="604"/>
      <c r="AK23" s="604"/>
      <c r="AL23" s="604"/>
      <c r="AM23" s="604"/>
      <c r="AN23" s="605">
        <f t="shared" si="1"/>
        <v>0</v>
      </c>
      <c r="AO23" s="605"/>
      <c r="AP23" s="605"/>
      <c r="AQ23" s="629" t="str">
        <f t="shared" si="2"/>
        <v> </v>
      </c>
      <c r="AR23" s="603"/>
    </row>
    <row r="24" customHeight="1" spans="1:44">
      <c r="A24" s="602"/>
      <c r="B24" s="602"/>
      <c r="C24" s="603" t="s">
        <v>875</v>
      </c>
      <c r="D24" s="650"/>
      <c r="E24" s="650"/>
      <c r="F24" s="650"/>
      <c r="G24" s="650"/>
      <c r="H24" s="650"/>
      <c r="I24" s="603"/>
      <c r="J24" s="603"/>
      <c r="K24" s="603"/>
      <c r="L24" s="603"/>
      <c r="M24" s="602"/>
      <c r="N24" s="602"/>
      <c r="O24" s="602"/>
      <c r="P24" s="604"/>
      <c r="Q24" s="604"/>
      <c r="R24" s="604"/>
      <c r="S24" s="604"/>
      <c r="T24" s="604"/>
      <c r="U24" s="604"/>
      <c r="V24" s="604"/>
      <c r="W24" s="604"/>
      <c r="X24" s="604"/>
      <c r="Y24" s="604"/>
      <c r="Z24" s="604"/>
      <c r="AA24" s="606">
        <f t="shared" si="0"/>
        <v>0</v>
      </c>
      <c r="AB24" s="607"/>
      <c r="AC24" s="656"/>
      <c r="AD24" s="604"/>
      <c r="AE24" s="604"/>
      <c r="AF24" s="604"/>
      <c r="AG24" s="604"/>
      <c r="AH24" s="604"/>
      <c r="AI24" s="604"/>
      <c r="AJ24" s="604"/>
      <c r="AK24" s="604"/>
      <c r="AL24" s="604"/>
      <c r="AM24" s="604"/>
      <c r="AN24" s="605">
        <f t="shared" si="1"/>
        <v>0</v>
      </c>
      <c r="AO24" s="605"/>
      <c r="AP24" s="605"/>
      <c r="AQ24" s="629" t="str">
        <f t="shared" si="2"/>
        <v> </v>
      </c>
      <c r="AR24" s="603"/>
    </row>
    <row r="25" customHeight="1" spans="1:44">
      <c r="A25" s="602"/>
      <c r="B25" s="602"/>
      <c r="C25" s="603" t="s">
        <v>883</v>
      </c>
      <c r="D25" s="650"/>
      <c r="E25" s="650"/>
      <c r="F25" s="650"/>
      <c r="G25" s="650"/>
      <c r="H25" s="650"/>
      <c r="I25" s="603"/>
      <c r="J25" s="603"/>
      <c r="K25" s="603"/>
      <c r="L25" s="603"/>
      <c r="M25" s="602"/>
      <c r="N25" s="602"/>
      <c r="O25" s="602"/>
      <c r="P25" s="604"/>
      <c r="Q25" s="604"/>
      <c r="R25" s="604"/>
      <c r="S25" s="604"/>
      <c r="T25" s="604"/>
      <c r="U25" s="604"/>
      <c r="V25" s="604"/>
      <c r="W25" s="604"/>
      <c r="X25" s="604"/>
      <c r="Y25" s="604"/>
      <c r="Z25" s="604"/>
      <c r="AA25" s="606">
        <f t="shared" si="0"/>
        <v>0</v>
      </c>
      <c r="AB25" s="607"/>
      <c r="AC25" s="656"/>
      <c r="AD25" s="604"/>
      <c r="AE25" s="604"/>
      <c r="AF25" s="604"/>
      <c r="AG25" s="604"/>
      <c r="AH25" s="604"/>
      <c r="AI25" s="604"/>
      <c r="AJ25" s="604"/>
      <c r="AK25" s="604"/>
      <c r="AL25" s="604"/>
      <c r="AM25" s="604"/>
      <c r="AN25" s="605">
        <f t="shared" si="1"/>
        <v>0</v>
      </c>
      <c r="AO25" s="605"/>
      <c r="AP25" s="605"/>
      <c r="AQ25" s="629" t="str">
        <f t="shared" si="2"/>
        <v> </v>
      </c>
      <c r="AR25" s="603"/>
    </row>
    <row r="26" customHeight="1" spans="1:44">
      <c r="A26" s="602"/>
      <c r="B26" s="602"/>
      <c r="C26" s="610"/>
      <c r="D26" s="650"/>
      <c r="E26" s="650"/>
      <c r="F26" s="650"/>
      <c r="G26" s="650"/>
      <c r="H26" s="650"/>
      <c r="I26" s="603"/>
      <c r="J26" s="603"/>
      <c r="K26" s="603"/>
      <c r="L26" s="603"/>
      <c r="M26" s="602"/>
      <c r="N26" s="602"/>
      <c r="O26" s="602"/>
      <c r="P26" s="604"/>
      <c r="Q26" s="604"/>
      <c r="R26" s="604"/>
      <c r="S26" s="604"/>
      <c r="T26" s="604"/>
      <c r="U26" s="604"/>
      <c r="V26" s="604"/>
      <c r="W26" s="604"/>
      <c r="X26" s="604"/>
      <c r="Y26" s="604"/>
      <c r="Z26" s="604"/>
      <c r="AA26" s="606">
        <f t="shared" si="0"/>
        <v>0</v>
      </c>
      <c r="AB26" s="607"/>
      <c r="AC26" s="656"/>
      <c r="AD26" s="604"/>
      <c r="AE26" s="604"/>
      <c r="AF26" s="604"/>
      <c r="AG26" s="604"/>
      <c r="AH26" s="604"/>
      <c r="AI26" s="604"/>
      <c r="AJ26" s="604"/>
      <c r="AK26" s="604"/>
      <c r="AL26" s="604"/>
      <c r="AM26" s="604"/>
      <c r="AN26" s="605">
        <f t="shared" si="1"/>
        <v>0</v>
      </c>
      <c r="AO26" s="605"/>
      <c r="AP26" s="605"/>
      <c r="AQ26" s="629" t="str">
        <f t="shared" si="2"/>
        <v> </v>
      </c>
      <c r="AR26" s="603"/>
    </row>
    <row r="27" customHeight="1" spans="1:44">
      <c r="A27" s="602" t="s">
        <v>885</v>
      </c>
      <c r="B27" s="602"/>
      <c r="C27" s="602"/>
      <c r="D27" s="602"/>
      <c r="E27" s="602"/>
      <c r="F27" s="602"/>
      <c r="G27" s="602"/>
      <c r="H27" s="602"/>
      <c r="I27" s="602"/>
      <c r="J27" s="602"/>
      <c r="K27" s="602"/>
      <c r="L27" s="602"/>
      <c r="M27" s="602"/>
      <c r="N27" s="602"/>
      <c r="O27" s="602"/>
      <c r="P27" s="201">
        <f t="shared" ref="P27:AP27" si="3">SUM(P7:P26)</f>
        <v>0</v>
      </c>
      <c r="Q27" s="201">
        <f t="shared" si="3"/>
        <v>0</v>
      </c>
      <c r="R27" s="201">
        <f t="shared" si="3"/>
        <v>0</v>
      </c>
      <c r="S27" s="201">
        <f t="shared" si="3"/>
        <v>0</v>
      </c>
      <c r="T27" s="201">
        <f t="shared" si="3"/>
        <v>0</v>
      </c>
      <c r="U27" s="201">
        <f t="shared" si="3"/>
        <v>0</v>
      </c>
      <c r="V27" s="201">
        <f t="shared" si="3"/>
        <v>0</v>
      </c>
      <c r="W27" s="201">
        <f t="shared" si="3"/>
        <v>0</v>
      </c>
      <c r="X27" s="201">
        <f t="shared" si="3"/>
        <v>0</v>
      </c>
      <c r="Y27" s="201">
        <f t="shared" si="3"/>
        <v>0</v>
      </c>
      <c r="Z27" s="201">
        <f t="shared" si="3"/>
        <v>0</v>
      </c>
      <c r="AA27" s="615">
        <f t="shared" si="3"/>
        <v>0</v>
      </c>
      <c r="AB27" s="61">
        <f t="shared" si="3"/>
        <v>0</v>
      </c>
      <c r="AC27" s="657">
        <f t="shared" si="3"/>
        <v>0</v>
      </c>
      <c r="AD27" s="201">
        <f t="shared" si="3"/>
        <v>0</v>
      </c>
      <c r="AE27" s="201">
        <f t="shared" si="3"/>
        <v>0</v>
      </c>
      <c r="AF27" s="201">
        <f t="shared" si="3"/>
        <v>0</v>
      </c>
      <c r="AG27" s="201">
        <f t="shared" si="3"/>
        <v>0</v>
      </c>
      <c r="AH27" s="201">
        <f t="shared" si="3"/>
        <v>0</v>
      </c>
      <c r="AI27" s="201">
        <f t="shared" si="3"/>
        <v>0</v>
      </c>
      <c r="AJ27" s="201">
        <f t="shared" si="3"/>
        <v>0</v>
      </c>
      <c r="AK27" s="201">
        <f t="shared" si="3"/>
        <v>0</v>
      </c>
      <c r="AL27" s="201">
        <f t="shared" si="3"/>
        <v>0</v>
      </c>
      <c r="AM27" s="201">
        <f t="shared" si="3"/>
        <v>0</v>
      </c>
      <c r="AN27" s="62">
        <f t="shared" si="3"/>
        <v>0</v>
      </c>
      <c r="AO27" s="62">
        <f t="shared" si="3"/>
        <v>0</v>
      </c>
      <c r="AP27" s="62">
        <f t="shared" si="3"/>
        <v>0</v>
      </c>
      <c r="AQ27" s="629" t="str">
        <f t="shared" si="2"/>
        <v> </v>
      </c>
      <c r="AR27" s="603"/>
    </row>
    <row r="28" customHeight="1" spans="1:44">
      <c r="A28" s="20" t="e">
        <f>#REF!&amp;#REF!</f>
        <v>#REF!</v>
      </c>
      <c r="B28" s="616"/>
      <c r="P28" s="639"/>
      <c r="Q28" s="639"/>
      <c r="R28" s="639"/>
      <c r="S28" s="639"/>
      <c r="T28" s="639"/>
      <c r="U28" s="639"/>
      <c r="V28" s="639"/>
      <c r="W28" s="639"/>
      <c r="X28" s="639"/>
      <c r="Y28" s="639"/>
      <c r="Z28" s="639"/>
      <c r="AC28" s="639"/>
      <c r="AD28" s="639"/>
      <c r="AE28" s="639"/>
      <c r="AF28" s="639"/>
      <c r="AG28" s="639"/>
      <c r="AH28" s="639"/>
      <c r="AI28" s="639"/>
      <c r="AJ28" s="639"/>
      <c r="AK28" s="639"/>
      <c r="AL28" s="639"/>
      <c r="AM28" s="639"/>
      <c r="AP28" s="640" t="e">
        <f>"评估人员："&amp;#REF!</f>
        <v>#REF!</v>
      </c>
      <c r="AQ28" s="641"/>
    </row>
    <row r="29" customHeight="1" spans="1:44">
      <c r="A29" s="27" t="e">
        <f>CONCATENATE(#REF!,#REF!,#REF!,#REF!,#REF!,#REF!,#REF!)</f>
        <v>#REF!</v>
      </c>
      <c r="B29" s="616"/>
      <c r="P29" s="639"/>
      <c r="Q29" s="639"/>
      <c r="R29" s="639"/>
      <c r="S29" s="639"/>
      <c r="T29" s="639"/>
      <c r="U29" s="639"/>
      <c r="V29" s="639"/>
      <c r="W29" s="639"/>
      <c r="X29" s="639"/>
      <c r="Y29" s="639"/>
      <c r="Z29" s="639"/>
      <c r="AC29" s="639"/>
      <c r="AD29" s="639"/>
      <c r="AE29" s="639"/>
      <c r="AF29" s="639"/>
      <c r="AG29" s="639"/>
      <c r="AH29" s="639"/>
      <c r="AI29" s="639"/>
      <c r="AJ29" s="639"/>
      <c r="AK29" s="639"/>
      <c r="AL29" s="639"/>
      <c r="AM29" s="639"/>
      <c r="AQ29" s="641"/>
    </row>
    <row r="30" customHeight="1" spans="1:44">
      <c r="B30" s="616"/>
      <c r="P30" s="639"/>
      <c r="Q30" s="639"/>
      <c r="R30" s="639"/>
      <c r="S30" s="639"/>
      <c r="T30" s="639"/>
      <c r="U30" s="639"/>
      <c r="V30" s="639"/>
      <c r="W30" s="639"/>
      <c r="X30" s="639"/>
      <c r="Y30" s="639"/>
      <c r="Z30" s="639"/>
      <c r="AC30" s="639"/>
      <c r="AD30" s="639"/>
      <c r="AE30" s="639"/>
      <c r="AF30" s="639"/>
      <c r="AG30" s="639"/>
      <c r="AH30" s="639"/>
      <c r="AI30" s="639"/>
      <c r="AJ30" s="639"/>
      <c r="AK30" s="639"/>
      <c r="AL30" s="639"/>
      <c r="AM30" s="639"/>
      <c r="AQ30" s="641"/>
    </row>
    <row r="31" customHeight="1" spans="1:44">
      <c r="A31" s="616"/>
      <c r="B31" s="616"/>
      <c r="AQ31" s="641"/>
    </row>
    <row r="32" customHeight="1" spans="1:44">
      <c r="A32" s="658" t="s">
        <v>886</v>
      </c>
      <c r="B32" s="658"/>
      <c r="C32" s="642"/>
      <c r="D32" s="642"/>
      <c r="E32" s="642"/>
      <c r="F32" s="642"/>
      <c r="P32" s="641"/>
      <c r="AC32" s="641"/>
    </row>
    <row r="33" customHeight="1" spans="1:43">
      <c r="A33" s="644" t="s">
        <v>887</v>
      </c>
      <c r="B33" s="644"/>
      <c r="C33" s="644"/>
      <c r="P33" s="643"/>
      <c r="AC33" s="643"/>
      <c r="AQ33" s="642"/>
    </row>
    <row r="34" customHeight="1" spans="1:43">
      <c r="A34" s="644" t="s">
        <v>888</v>
      </c>
      <c r="B34" s="644"/>
      <c r="C34" s="644"/>
      <c r="P34" s="643"/>
      <c r="AC34" s="643"/>
      <c r="AQ34" s="642"/>
    </row>
    <row r="35" customHeight="1" spans="1:43">
      <c r="A35" s="644" t="s">
        <v>889</v>
      </c>
      <c r="B35" s="644"/>
      <c r="C35" s="644"/>
      <c r="P35" s="643"/>
      <c r="AC35" s="643"/>
      <c r="AQ35" s="642"/>
    </row>
    <row r="36" customHeight="1" spans="1:43">
      <c r="A36" s="644" t="s">
        <v>890</v>
      </c>
      <c r="B36" s="644"/>
      <c r="C36" s="644"/>
      <c r="P36" s="643"/>
      <c r="AC36" s="643"/>
      <c r="AQ36" s="642"/>
    </row>
    <row r="37" customHeight="1" spans="1:43">
      <c r="A37" s="644" t="s">
        <v>891</v>
      </c>
      <c r="B37" s="644"/>
      <c r="C37" s="644"/>
      <c r="P37" s="643"/>
      <c r="AC37" s="643"/>
      <c r="AQ37" s="642"/>
    </row>
    <row r="38" customHeight="1" spans="1:43">
      <c r="A38" s="644" t="s">
        <v>892</v>
      </c>
      <c r="B38" s="644"/>
      <c r="C38" s="644"/>
      <c r="P38" s="643"/>
      <c r="AC38" s="643"/>
      <c r="AQ38" s="642"/>
    </row>
    <row r="39" customHeight="1" spans="1:43">
      <c r="A39" s="644" t="s">
        <v>893</v>
      </c>
      <c r="B39" s="644"/>
      <c r="C39" s="644"/>
      <c r="P39" s="643"/>
      <c r="AC39" s="643"/>
      <c r="AQ39" s="642"/>
    </row>
    <row r="40" customHeight="1" spans="1:43">
      <c r="A40" s="644" t="s">
        <v>894</v>
      </c>
      <c r="B40" s="644"/>
      <c r="C40" s="644"/>
      <c r="P40" s="643"/>
      <c r="AC40" s="643"/>
      <c r="AQ40" s="642"/>
    </row>
    <row r="41" customHeight="1" spans="1:43">
      <c r="A41" s="644" t="s">
        <v>895</v>
      </c>
      <c r="B41" s="644"/>
      <c r="C41" s="644"/>
      <c r="P41" s="643"/>
      <c r="AC41" s="643"/>
      <c r="AQ41" s="642"/>
    </row>
    <row r="42" customHeight="1" spans="1:43">
      <c r="A42" s="644" t="s">
        <v>896</v>
      </c>
      <c r="B42" s="644"/>
      <c r="C42" s="644"/>
      <c r="P42" s="643"/>
      <c r="AC42" s="643"/>
      <c r="AQ42" s="642"/>
    </row>
  </sheetData>
  <mergeCells count="21">
    <mergeCell ref="A2:AR2"/>
    <mergeCell ref="A3:AR3"/>
    <mergeCell ref="D5:H5"/>
    <mergeCell ref="P5:AA5"/>
    <mergeCell ref="AC5:AN5"/>
    <mergeCell ref="A27:M27"/>
    <mergeCell ref="A5:A6"/>
    <mergeCell ref="B5:B6"/>
    <mergeCell ref="C5:C6"/>
    <mergeCell ref="I5:I6"/>
    <mergeCell ref="J5:J6"/>
    <mergeCell ref="K5:K6"/>
    <mergeCell ref="L5:L6"/>
    <mergeCell ref="M5:M6"/>
    <mergeCell ref="N5:N6"/>
    <mergeCell ref="O5:O6"/>
    <mergeCell ref="AB5:AB6"/>
    <mergeCell ref="AO5:AO6"/>
    <mergeCell ref="AP5:AP6"/>
    <mergeCell ref="AQ5:AQ6"/>
    <mergeCell ref="AR5:AR6"/>
  </mergeCells>
  <hyperlinks>
    <hyperlink ref="A1" location="索引目录!E24" display="返回索引页"/>
    <hyperlink ref="B1" location="存货汇总!B12" display="返回"/>
  </hyperlinks>
  <printOptions horizontalCentered="1"/>
  <pageMargins left="0.354166666666667" right="0.354166666666667" top="0.786805555555556" bottom="0.786805555555556" header="0.9" footer="0.511805555555556"/>
  <pageSetup paperSize="9" scale="38" fitToHeight="0" orientation="landscape"/>
  <headerFooter alignWithMargins="0">
    <oddHeader>&amp;R&amp;"宋体,常规"&amp;10表&amp;"Times New Roman,常规"3-9-6-1
&amp;"宋体,常规"共&amp;"Times New Roman,常规"&amp;N&amp;"宋体,常规"页第&amp;"Times New Roman,常规"&amp;P&amp;"宋体,常规"页</oddHeader>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H40"/>
  <sheetViews>
    <sheetView topLeftCell="B1" workbookViewId="0">
      <selection activeCell="H13" sqref="H13"/>
    </sheetView>
  </sheetViews>
  <sheetFormatPr defaultColWidth="9" defaultRowHeight="16.5" customHeight="1"/>
  <cols>
    <col min="1" max="2" width="4.4" customWidth="1"/>
    <col min="3" max="3" width="8.5" customWidth="1"/>
    <col min="4" max="5" width="8" customWidth="1" outlineLevel="1"/>
    <col min="6" max="6" width="9.5" customWidth="1" outlineLevel="1"/>
    <col min="7" max="7" width="11.4" customWidth="1" outlineLevel="1"/>
    <col min="8" max="8" width="8" customWidth="1" outlineLevel="1"/>
    <col min="9" max="9" width="8.5" customWidth="1"/>
    <col min="10" max="10" width="5.1" customWidth="1"/>
    <col min="11" max="11" width="7.1" customWidth="1"/>
    <col min="12" max="12" width="9.5" customWidth="1"/>
    <col min="13" max="13" width="8" customWidth="1"/>
    <col min="14" max="14" width="5.5" customWidth="1" outlineLevel="1"/>
    <col min="15" max="15" width="6.5" customWidth="1" outlineLevel="1"/>
    <col min="16" max="17" width="6" customWidth="1" outlineLevel="1"/>
    <col min="18" max="25" width="6.5" customWidth="1" outlineLevel="1"/>
    <col min="26" max="26" width="8" customWidth="1" outlineLevel="1"/>
    <col min="27" max="28" width="10.5" customWidth="1" outlineLevel="1"/>
    <col min="29" max="29" width="8" customWidth="1"/>
    <col min="30" max="30" width="10.5" customWidth="1"/>
    <col min="31" max="31" width="8" customWidth="1"/>
    <col min="32" max="32" width="11.5" customWidth="1"/>
    <col min="33" max="33" width="7.5" customWidth="1"/>
    <col min="34" max="34" width="6.5" customWidth="1"/>
  </cols>
  <sheetData>
    <row r="1" customHeight="1" spans="1:34">
      <c r="A1" s="1" t="s">
        <v>421</v>
      </c>
      <c r="B1" s="2" t="s">
        <v>462</v>
      </c>
      <c r="C1" s="3"/>
    </row>
    <row r="2" ht="24.75" customHeight="1" spans="1:34">
      <c r="A2" s="588" t="s">
        <v>897</v>
      </c>
    </row>
    <row r="3" customHeight="1" spans="1:34">
      <c r="A3" s="5" t="e">
        <f>CONCATENATE(#REF!,#REF!,#REF!,#REF!,#REF!,#REF!,#REF!)</f>
        <v>#REF!</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row>
    <row r="4" customHeight="1" spans="1:34">
      <c r="A4" s="7" t="e">
        <f>#REF!&amp;#REF!</f>
        <v>#REF!</v>
      </c>
      <c r="B4" s="645"/>
      <c r="C4" s="618"/>
      <c r="D4" s="618"/>
      <c r="E4" s="618"/>
      <c r="F4" s="618"/>
      <c r="G4" s="618"/>
      <c r="H4" s="618"/>
      <c r="I4" s="618"/>
      <c r="J4" s="618"/>
      <c r="K4" s="618"/>
      <c r="L4" s="618"/>
      <c r="M4" s="618"/>
      <c r="N4" s="618"/>
      <c r="O4" s="618"/>
      <c r="P4" s="618"/>
      <c r="Q4" s="618"/>
      <c r="R4" s="618"/>
      <c r="S4" s="618"/>
      <c r="T4" s="618"/>
      <c r="U4" s="618"/>
      <c r="V4" s="618"/>
      <c r="W4" s="618"/>
      <c r="X4" s="618"/>
      <c r="Y4" s="618"/>
      <c r="Z4" s="618"/>
      <c r="AA4" s="618"/>
      <c r="AB4" s="618"/>
      <c r="AC4" s="618"/>
      <c r="AD4" s="618"/>
      <c r="AE4" s="618"/>
      <c r="AF4" s="618"/>
      <c r="AG4" s="619"/>
      <c r="AH4" s="646" t="s">
        <v>464</v>
      </c>
    </row>
    <row r="5" ht="18" customHeight="1" spans="1:34">
      <c r="A5" s="590" t="s">
        <v>465</v>
      </c>
      <c r="B5" s="591" t="s">
        <v>572</v>
      </c>
      <c r="C5" s="592" t="s">
        <v>847</v>
      </c>
      <c r="D5" s="620" t="s">
        <v>848</v>
      </c>
      <c r="E5" s="621"/>
      <c r="F5" s="621"/>
      <c r="G5" s="621"/>
      <c r="H5" s="601"/>
      <c r="I5" s="592" t="s">
        <v>849</v>
      </c>
      <c r="J5" s="592" t="s">
        <v>898</v>
      </c>
      <c r="K5" s="592" t="s">
        <v>899</v>
      </c>
      <c r="L5" s="592" t="s">
        <v>900</v>
      </c>
      <c r="M5" s="592" t="s">
        <v>901</v>
      </c>
      <c r="N5" s="590" t="s">
        <v>902</v>
      </c>
      <c r="O5" s="590"/>
      <c r="P5" s="590"/>
      <c r="Q5" s="590"/>
      <c r="R5" s="590" t="s">
        <v>903</v>
      </c>
      <c r="S5" s="590"/>
      <c r="T5" s="590"/>
      <c r="U5" s="590"/>
      <c r="V5" s="590" t="s">
        <v>904</v>
      </c>
      <c r="W5" s="590"/>
      <c r="X5" s="590"/>
      <c r="Y5" s="590"/>
      <c r="Z5" s="593" t="s">
        <v>905</v>
      </c>
      <c r="AA5" s="594"/>
      <c r="AB5" s="622" t="s">
        <v>704</v>
      </c>
      <c r="AC5" s="598" t="s">
        <v>857</v>
      </c>
      <c r="AD5" s="594"/>
      <c r="AE5" s="590" t="s">
        <v>704</v>
      </c>
      <c r="AF5" s="647" t="s">
        <v>427</v>
      </c>
      <c r="AG5" s="623" t="s">
        <v>469</v>
      </c>
      <c r="AH5" s="590" t="s">
        <v>577</v>
      </c>
    </row>
    <row r="6" ht="18" customHeight="1" spans="1:34">
      <c r="A6" s="590"/>
      <c r="B6" s="599"/>
      <c r="C6" s="592"/>
      <c r="D6" s="592" t="s">
        <v>858</v>
      </c>
      <c r="E6" s="592" t="s">
        <v>859</v>
      </c>
      <c r="F6" s="592" t="s">
        <v>860</v>
      </c>
      <c r="G6" s="592" t="s">
        <v>861</v>
      </c>
      <c r="H6" s="592" t="s">
        <v>906</v>
      </c>
      <c r="I6" s="592"/>
      <c r="J6" s="592"/>
      <c r="K6" s="592"/>
      <c r="L6" s="592"/>
      <c r="M6" s="592"/>
      <c r="N6" s="590" t="s">
        <v>907</v>
      </c>
      <c r="O6" s="590" t="s">
        <v>908</v>
      </c>
      <c r="P6" s="590" t="s">
        <v>909</v>
      </c>
      <c r="Q6" s="590" t="s">
        <v>910</v>
      </c>
      <c r="R6" s="590" t="s">
        <v>907</v>
      </c>
      <c r="S6" s="590" t="s">
        <v>908</v>
      </c>
      <c r="T6" s="590" t="s">
        <v>909</v>
      </c>
      <c r="U6" s="590" t="s">
        <v>910</v>
      </c>
      <c r="V6" s="590" t="s">
        <v>907</v>
      </c>
      <c r="W6" s="590" t="s">
        <v>908</v>
      </c>
      <c r="X6" s="590" t="s">
        <v>909</v>
      </c>
      <c r="Y6" s="590" t="s">
        <v>910</v>
      </c>
      <c r="Z6" s="590" t="s">
        <v>911</v>
      </c>
      <c r="AA6" s="647" t="s">
        <v>912</v>
      </c>
      <c r="AB6" s="622"/>
      <c r="AC6" s="601" t="s">
        <v>911</v>
      </c>
      <c r="AD6" s="647" t="s">
        <v>912</v>
      </c>
      <c r="AE6" s="590"/>
      <c r="AF6" s="648"/>
      <c r="AG6" s="623"/>
      <c r="AH6" s="590"/>
    </row>
    <row r="7" customHeight="1" spans="1:34">
      <c r="A7" s="602">
        <v>1</v>
      </c>
      <c r="B7" s="602"/>
      <c r="C7" s="603"/>
      <c r="D7" s="649"/>
      <c r="E7" s="649"/>
      <c r="F7" s="649"/>
      <c r="G7" s="649"/>
      <c r="H7" s="649"/>
      <c r="I7" s="603"/>
      <c r="J7" s="603"/>
      <c r="K7" s="603"/>
      <c r="L7" s="603"/>
      <c r="M7" s="603"/>
      <c r="N7" s="603"/>
      <c r="O7" s="603"/>
      <c r="P7" s="603"/>
      <c r="Q7" s="603"/>
      <c r="R7" s="603"/>
      <c r="S7" s="603"/>
      <c r="T7" s="603"/>
      <c r="U7" s="603"/>
      <c r="V7" s="603"/>
      <c r="W7" s="603"/>
      <c r="X7" s="603"/>
      <c r="Y7" s="603"/>
      <c r="Z7" s="603"/>
      <c r="AA7" s="605"/>
      <c r="AB7" s="607"/>
      <c r="AC7" s="628"/>
      <c r="AD7" s="605"/>
      <c r="AE7" s="605"/>
      <c r="AF7" s="605"/>
      <c r="AG7" s="629" t="str">
        <f t="shared" ref="AG7:AG27" si="0">IF(AD7-AE7=0," ",(AF7-AD7+AE7)/(AD7-AE7)*100)</f>
        <v> </v>
      </c>
      <c r="AH7" s="603"/>
    </row>
    <row r="8" customHeight="1" spans="1:34">
      <c r="A8" s="602">
        <v>2</v>
      </c>
      <c r="B8" s="602"/>
      <c r="C8" s="603"/>
      <c r="D8" s="649"/>
      <c r="E8" s="649"/>
      <c r="F8" s="649"/>
      <c r="G8" s="649"/>
      <c r="H8" s="649"/>
      <c r="I8" s="603"/>
      <c r="J8" s="603"/>
      <c r="K8" s="603"/>
      <c r="L8" s="603"/>
      <c r="M8" s="603"/>
      <c r="N8" s="603"/>
      <c r="O8" s="603"/>
      <c r="P8" s="603"/>
      <c r="Q8" s="603"/>
      <c r="R8" s="603"/>
      <c r="S8" s="603"/>
      <c r="T8" s="603"/>
      <c r="U8" s="603"/>
      <c r="V8" s="603"/>
      <c r="W8" s="603"/>
      <c r="X8" s="603"/>
      <c r="Y8" s="603"/>
      <c r="Z8" s="603"/>
      <c r="AA8" s="605"/>
      <c r="AB8" s="607"/>
      <c r="AC8" s="628"/>
      <c r="AD8" s="605"/>
      <c r="AE8" s="605"/>
      <c r="AF8" s="605"/>
      <c r="AG8" s="629" t="str">
        <f t="shared" si="0"/>
        <v> </v>
      </c>
      <c r="AH8" s="603"/>
    </row>
    <row r="9" customHeight="1" spans="1:34">
      <c r="A9" s="602"/>
      <c r="B9" s="602"/>
      <c r="C9" s="603"/>
      <c r="D9" s="649"/>
      <c r="E9" s="649"/>
      <c r="F9" s="649"/>
      <c r="G9" s="649"/>
      <c r="H9" s="649"/>
      <c r="I9" s="603"/>
      <c r="J9" s="603"/>
      <c r="K9" s="603"/>
      <c r="L9" s="603"/>
      <c r="M9" s="603"/>
      <c r="N9" s="603"/>
      <c r="O9" s="603"/>
      <c r="P9" s="603"/>
      <c r="Q9" s="603"/>
      <c r="R9" s="603"/>
      <c r="S9" s="603"/>
      <c r="T9" s="603"/>
      <c r="U9" s="603"/>
      <c r="V9" s="603"/>
      <c r="W9" s="603"/>
      <c r="X9" s="603"/>
      <c r="Y9" s="603"/>
      <c r="Z9" s="603"/>
      <c r="AA9" s="605"/>
      <c r="AB9" s="607"/>
      <c r="AC9" s="628"/>
      <c r="AD9" s="605"/>
      <c r="AE9" s="605"/>
      <c r="AF9" s="605"/>
      <c r="AG9" s="629" t="str">
        <f t="shared" si="0"/>
        <v> </v>
      </c>
      <c r="AH9" s="603"/>
    </row>
    <row r="10" customHeight="1" spans="1:34">
      <c r="A10" s="602"/>
      <c r="B10" s="602"/>
      <c r="C10" s="603"/>
      <c r="D10" s="649"/>
      <c r="E10" s="649"/>
      <c r="F10" s="649"/>
      <c r="G10" s="649"/>
      <c r="H10" s="649"/>
      <c r="I10" s="603"/>
      <c r="J10" s="603"/>
      <c r="K10" s="603"/>
      <c r="L10" s="603"/>
      <c r="M10" s="603"/>
      <c r="N10" s="603"/>
      <c r="O10" s="603"/>
      <c r="P10" s="603"/>
      <c r="Q10" s="603"/>
      <c r="R10" s="603"/>
      <c r="S10" s="603"/>
      <c r="T10" s="603"/>
      <c r="U10" s="603"/>
      <c r="V10" s="603"/>
      <c r="W10" s="603"/>
      <c r="X10" s="603"/>
      <c r="Y10" s="603"/>
      <c r="Z10" s="603"/>
      <c r="AA10" s="605"/>
      <c r="AB10" s="607"/>
      <c r="AC10" s="628"/>
      <c r="AD10" s="605"/>
      <c r="AE10" s="605"/>
      <c r="AF10" s="605"/>
      <c r="AG10" s="629" t="str">
        <f t="shared" si="0"/>
        <v> </v>
      </c>
      <c r="AH10" s="603"/>
    </row>
    <row r="11" customHeight="1" spans="1:34">
      <c r="A11" s="602"/>
      <c r="B11" s="602"/>
      <c r="C11" s="603"/>
      <c r="D11" s="649"/>
      <c r="E11" s="649"/>
      <c r="F11" s="649"/>
      <c r="G11" s="649"/>
      <c r="H11" s="649"/>
      <c r="I11" s="603"/>
      <c r="J11" s="603"/>
      <c r="K11" s="603"/>
      <c r="L11" s="603"/>
      <c r="M11" s="603"/>
      <c r="N11" s="603"/>
      <c r="O11" s="603"/>
      <c r="P11" s="603"/>
      <c r="Q11" s="603"/>
      <c r="R11" s="603"/>
      <c r="S11" s="603"/>
      <c r="T11" s="603"/>
      <c r="U11" s="603"/>
      <c r="V11" s="603"/>
      <c r="W11" s="603"/>
      <c r="X11" s="603"/>
      <c r="Y11" s="603"/>
      <c r="Z11" s="603"/>
      <c r="AA11" s="605"/>
      <c r="AB11" s="607"/>
      <c r="AC11" s="628"/>
      <c r="AD11" s="605"/>
      <c r="AE11" s="605"/>
      <c r="AF11" s="605"/>
      <c r="AG11" s="629" t="str">
        <f t="shared" si="0"/>
        <v> </v>
      </c>
      <c r="AH11" s="603"/>
    </row>
    <row r="12" customHeight="1" spans="1:34">
      <c r="A12" s="602"/>
      <c r="B12" s="602"/>
      <c r="C12" s="603"/>
      <c r="D12" s="649"/>
      <c r="E12" s="649"/>
      <c r="F12" s="649"/>
      <c r="G12" s="649"/>
      <c r="H12" s="649"/>
      <c r="I12" s="603"/>
      <c r="J12" s="603"/>
      <c r="K12" s="603"/>
      <c r="L12" s="603"/>
      <c r="M12" s="603"/>
      <c r="N12" s="603"/>
      <c r="O12" s="603"/>
      <c r="P12" s="603"/>
      <c r="Q12" s="603"/>
      <c r="R12" s="603"/>
      <c r="S12" s="603"/>
      <c r="T12" s="603"/>
      <c r="U12" s="603"/>
      <c r="V12" s="603"/>
      <c r="W12" s="603"/>
      <c r="X12" s="603"/>
      <c r="Y12" s="603"/>
      <c r="Z12" s="603"/>
      <c r="AA12" s="605"/>
      <c r="AB12" s="607"/>
      <c r="AC12" s="628"/>
      <c r="AD12" s="605"/>
      <c r="AE12" s="605"/>
      <c r="AF12" s="605"/>
      <c r="AG12" s="629" t="str">
        <f t="shared" si="0"/>
        <v> </v>
      </c>
      <c r="AH12" s="603"/>
    </row>
    <row r="13" customHeight="1" spans="1:34">
      <c r="A13" s="602"/>
      <c r="B13" s="602"/>
      <c r="C13" s="603"/>
      <c r="D13" s="649"/>
      <c r="E13" s="649"/>
      <c r="F13" s="649"/>
      <c r="G13" s="649"/>
      <c r="H13" s="649"/>
      <c r="I13" s="603"/>
      <c r="J13" s="603"/>
      <c r="K13" s="603"/>
      <c r="L13" s="603"/>
      <c r="M13" s="603"/>
      <c r="N13" s="603"/>
      <c r="O13" s="603"/>
      <c r="P13" s="603"/>
      <c r="Q13" s="603"/>
      <c r="R13" s="603"/>
      <c r="S13" s="603"/>
      <c r="T13" s="603"/>
      <c r="U13" s="603"/>
      <c r="V13" s="603"/>
      <c r="W13" s="603"/>
      <c r="X13" s="603"/>
      <c r="Y13" s="603"/>
      <c r="Z13" s="603"/>
      <c r="AA13" s="605"/>
      <c r="AB13" s="607"/>
      <c r="AC13" s="628"/>
      <c r="AD13" s="605"/>
      <c r="AE13" s="605"/>
      <c r="AF13" s="605"/>
      <c r="AG13" s="629" t="str">
        <f t="shared" si="0"/>
        <v> </v>
      </c>
      <c r="AH13" s="603"/>
    </row>
    <row r="14" customHeight="1" spans="1:34">
      <c r="A14" s="602"/>
      <c r="B14" s="602"/>
      <c r="C14" s="603"/>
      <c r="D14" s="649"/>
      <c r="E14" s="649"/>
      <c r="F14" s="649"/>
      <c r="G14" s="649"/>
      <c r="H14" s="649"/>
      <c r="I14" s="603"/>
      <c r="J14" s="603"/>
      <c r="K14" s="603"/>
      <c r="L14" s="603"/>
      <c r="M14" s="603"/>
      <c r="N14" s="603"/>
      <c r="O14" s="603"/>
      <c r="P14" s="603"/>
      <c r="Q14" s="603"/>
      <c r="R14" s="603"/>
      <c r="S14" s="603"/>
      <c r="T14" s="603"/>
      <c r="U14" s="603"/>
      <c r="V14" s="603"/>
      <c r="W14" s="603"/>
      <c r="X14" s="603"/>
      <c r="Y14" s="603"/>
      <c r="Z14" s="603"/>
      <c r="AA14" s="605"/>
      <c r="AB14" s="607"/>
      <c r="AC14" s="628"/>
      <c r="AD14" s="605"/>
      <c r="AE14" s="605"/>
      <c r="AF14" s="605"/>
      <c r="AG14" s="629" t="str">
        <f t="shared" si="0"/>
        <v> </v>
      </c>
      <c r="AH14" s="603"/>
    </row>
    <row r="15" customHeight="1" spans="1:34">
      <c r="A15" s="602"/>
      <c r="B15" s="602"/>
      <c r="C15" s="603"/>
      <c r="D15" s="649"/>
      <c r="E15" s="649"/>
      <c r="F15" s="649"/>
      <c r="G15" s="649"/>
      <c r="H15" s="649"/>
      <c r="I15" s="603"/>
      <c r="J15" s="603"/>
      <c r="K15" s="603"/>
      <c r="L15" s="603"/>
      <c r="M15" s="603"/>
      <c r="N15" s="603"/>
      <c r="O15" s="603"/>
      <c r="P15" s="603"/>
      <c r="Q15" s="603"/>
      <c r="R15" s="603"/>
      <c r="S15" s="603"/>
      <c r="T15" s="603"/>
      <c r="U15" s="603"/>
      <c r="V15" s="603"/>
      <c r="W15" s="603"/>
      <c r="X15" s="603"/>
      <c r="Y15" s="603"/>
      <c r="Z15" s="603"/>
      <c r="AA15" s="605"/>
      <c r="AB15" s="607"/>
      <c r="AC15" s="628"/>
      <c r="AD15" s="605"/>
      <c r="AE15" s="605"/>
      <c r="AF15" s="605"/>
      <c r="AG15" s="629" t="str">
        <f t="shared" si="0"/>
        <v> </v>
      </c>
      <c r="AH15" s="603"/>
    </row>
    <row r="16" customHeight="1" spans="1:34">
      <c r="A16" s="602"/>
      <c r="B16" s="602"/>
      <c r="C16" s="603"/>
      <c r="D16" s="649"/>
      <c r="E16" s="649"/>
      <c r="F16" s="649"/>
      <c r="G16" s="649"/>
      <c r="H16" s="649"/>
      <c r="I16" s="603"/>
      <c r="J16" s="603"/>
      <c r="K16" s="603"/>
      <c r="L16" s="603"/>
      <c r="M16" s="603"/>
      <c r="N16" s="603"/>
      <c r="O16" s="603"/>
      <c r="P16" s="603"/>
      <c r="Q16" s="603"/>
      <c r="R16" s="603"/>
      <c r="S16" s="603"/>
      <c r="T16" s="603"/>
      <c r="U16" s="603"/>
      <c r="V16" s="603"/>
      <c r="W16" s="603"/>
      <c r="X16" s="603"/>
      <c r="Y16" s="603"/>
      <c r="Z16" s="603"/>
      <c r="AA16" s="605"/>
      <c r="AB16" s="607"/>
      <c r="AC16" s="628"/>
      <c r="AD16" s="605"/>
      <c r="AE16" s="605"/>
      <c r="AF16" s="605"/>
      <c r="AG16" s="629" t="str">
        <f t="shared" si="0"/>
        <v> </v>
      </c>
      <c r="AH16" s="603"/>
    </row>
    <row r="17" customHeight="1" spans="1:34">
      <c r="A17" s="602"/>
      <c r="B17" s="602"/>
      <c r="C17" s="603"/>
      <c r="D17" s="649"/>
      <c r="E17" s="649"/>
      <c r="F17" s="649"/>
      <c r="G17" s="649"/>
      <c r="H17" s="649"/>
      <c r="I17" s="603"/>
      <c r="J17" s="603"/>
      <c r="K17" s="603"/>
      <c r="L17" s="603"/>
      <c r="M17" s="603"/>
      <c r="N17" s="603"/>
      <c r="O17" s="603"/>
      <c r="P17" s="603"/>
      <c r="Q17" s="603"/>
      <c r="R17" s="603"/>
      <c r="S17" s="603"/>
      <c r="T17" s="603"/>
      <c r="U17" s="603"/>
      <c r="V17" s="603"/>
      <c r="W17" s="603"/>
      <c r="X17" s="603"/>
      <c r="Y17" s="603"/>
      <c r="Z17" s="603"/>
      <c r="AA17" s="605"/>
      <c r="AB17" s="607"/>
      <c r="AC17" s="628"/>
      <c r="AD17" s="605"/>
      <c r="AE17" s="605"/>
      <c r="AF17" s="605"/>
      <c r="AG17" s="629" t="str">
        <f t="shared" si="0"/>
        <v> </v>
      </c>
      <c r="AH17" s="603"/>
    </row>
    <row r="18" customHeight="1" spans="1:34">
      <c r="A18" s="602"/>
      <c r="B18" s="602"/>
      <c r="C18" s="603"/>
      <c r="D18" s="649"/>
      <c r="E18" s="649"/>
      <c r="F18" s="649"/>
      <c r="G18" s="649"/>
      <c r="H18" s="649"/>
      <c r="I18" s="603"/>
      <c r="J18" s="603"/>
      <c r="K18" s="603"/>
      <c r="L18" s="603"/>
      <c r="M18" s="603"/>
      <c r="N18" s="603"/>
      <c r="O18" s="603"/>
      <c r="P18" s="603"/>
      <c r="Q18" s="603"/>
      <c r="R18" s="603"/>
      <c r="S18" s="603"/>
      <c r="T18" s="603"/>
      <c r="U18" s="603"/>
      <c r="V18" s="603"/>
      <c r="W18" s="603"/>
      <c r="X18" s="603"/>
      <c r="Y18" s="603"/>
      <c r="Z18" s="603"/>
      <c r="AA18" s="605"/>
      <c r="AB18" s="607"/>
      <c r="AC18" s="628"/>
      <c r="AD18" s="605"/>
      <c r="AE18" s="605"/>
      <c r="AF18" s="605"/>
      <c r="AG18" s="629" t="str">
        <f t="shared" si="0"/>
        <v> </v>
      </c>
      <c r="AH18" s="603"/>
    </row>
    <row r="19" customHeight="1" spans="1:34">
      <c r="A19" s="602"/>
      <c r="B19" s="602"/>
      <c r="C19" s="603"/>
      <c r="D19" s="649"/>
      <c r="E19" s="649"/>
      <c r="F19" s="649"/>
      <c r="G19" s="649"/>
      <c r="H19" s="649"/>
      <c r="I19" s="603"/>
      <c r="J19" s="603"/>
      <c r="K19" s="603"/>
      <c r="L19" s="603"/>
      <c r="M19" s="603"/>
      <c r="N19" s="603"/>
      <c r="O19" s="603"/>
      <c r="P19" s="603"/>
      <c r="Q19" s="603"/>
      <c r="R19" s="603"/>
      <c r="S19" s="603"/>
      <c r="T19" s="603"/>
      <c r="U19" s="603"/>
      <c r="V19" s="603"/>
      <c r="W19" s="603"/>
      <c r="X19" s="603"/>
      <c r="Y19" s="603"/>
      <c r="Z19" s="603"/>
      <c r="AA19" s="605"/>
      <c r="AB19" s="607"/>
      <c r="AC19" s="628"/>
      <c r="AD19" s="605"/>
      <c r="AE19" s="605"/>
      <c r="AF19" s="605"/>
      <c r="AG19" s="629" t="str">
        <f t="shared" si="0"/>
        <v> </v>
      </c>
      <c r="AH19" s="603"/>
    </row>
    <row r="20" customHeight="1" spans="1:34">
      <c r="A20" s="602"/>
      <c r="B20" s="602"/>
      <c r="C20" s="603"/>
      <c r="D20" s="649"/>
      <c r="E20" s="649"/>
      <c r="F20" s="649"/>
      <c r="G20" s="649"/>
      <c r="H20" s="649"/>
      <c r="I20" s="603"/>
      <c r="J20" s="603"/>
      <c r="K20" s="603"/>
      <c r="L20" s="603"/>
      <c r="M20" s="603"/>
      <c r="N20" s="603"/>
      <c r="O20" s="603"/>
      <c r="P20" s="603"/>
      <c r="Q20" s="603"/>
      <c r="R20" s="603"/>
      <c r="S20" s="603"/>
      <c r="T20" s="603"/>
      <c r="U20" s="603"/>
      <c r="V20" s="603"/>
      <c r="W20" s="603"/>
      <c r="X20" s="603"/>
      <c r="Y20" s="603"/>
      <c r="Z20" s="603"/>
      <c r="AA20" s="605"/>
      <c r="AB20" s="607"/>
      <c r="AC20" s="628"/>
      <c r="AD20" s="605"/>
      <c r="AE20" s="605"/>
      <c r="AF20" s="605"/>
      <c r="AG20" s="629" t="str">
        <f t="shared" si="0"/>
        <v> </v>
      </c>
      <c r="AH20" s="603"/>
    </row>
    <row r="21" customHeight="1" spans="1:34">
      <c r="A21" s="602"/>
      <c r="B21" s="602"/>
      <c r="C21" s="603"/>
      <c r="D21" s="650"/>
      <c r="E21" s="650"/>
      <c r="F21" s="650"/>
      <c r="G21" s="650"/>
      <c r="H21" s="650"/>
      <c r="I21" s="603"/>
      <c r="J21" s="603"/>
      <c r="K21" s="603"/>
      <c r="L21" s="603"/>
      <c r="M21" s="603"/>
      <c r="N21" s="603"/>
      <c r="O21" s="603"/>
      <c r="P21" s="603"/>
      <c r="Q21" s="603"/>
      <c r="R21" s="603"/>
      <c r="S21" s="603"/>
      <c r="T21" s="603"/>
      <c r="U21" s="603"/>
      <c r="V21" s="603"/>
      <c r="W21" s="603"/>
      <c r="X21" s="603"/>
      <c r="Y21" s="603"/>
      <c r="Z21" s="603"/>
      <c r="AA21" s="605"/>
      <c r="AB21" s="607"/>
      <c r="AC21" s="628"/>
      <c r="AD21" s="605"/>
      <c r="AE21" s="605"/>
      <c r="AF21" s="605"/>
      <c r="AG21" s="629" t="str">
        <f t="shared" si="0"/>
        <v> </v>
      </c>
      <c r="AH21" s="603"/>
    </row>
    <row r="22" customHeight="1" spans="1:34">
      <c r="A22" s="602"/>
      <c r="B22" s="602"/>
      <c r="C22" s="603"/>
      <c r="D22" s="650"/>
      <c r="E22" s="650"/>
      <c r="F22" s="650"/>
      <c r="G22" s="650"/>
      <c r="H22" s="650"/>
      <c r="I22" s="603"/>
      <c r="J22" s="603"/>
      <c r="K22" s="603"/>
      <c r="L22" s="603"/>
      <c r="M22" s="603"/>
      <c r="N22" s="603"/>
      <c r="O22" s="603"/>
      <c r="P22" s="603"/>
      <c r="Q22" s="603"/>
      <c r="R22" s="603"/>
      <c r="S22" s="603"/>
      <c r="T22" s="603"/>
      <c r="U22" s="603"/>
      <c r="V22" s="603"/>
      <c r="W22" s="603"/>
      <c r="X22" s="603"/>
      <c r="Y22" s="603"/>
      <c r="Z22" s="603"/>
      <c r="AA22" s="605"/>
      <c r="AB22" s="607"/>
      <c r="AC22" s="628"/>
      <c r="AD22" s="605"/>
      <c r="AE22" s="605"/>
      <c r="AF22" s="605"/>
      <c r="AG22" s="629" t="str">
        <f t="shared" si="0"/>
        <v> </v>
      </c>
      <c r="AH22" s="603"/>
    </row>
    <row r="23" customHeight="1" spans="1:34">
      <c r="A23" s="602"/>
      <c r="B23" s="602"/>
      <c r="C23" s="603"/>
      <c r="D23" s="650"/>
      <c r="E23" s="650"/>
      <c r="F23" s="650"/>
      <c r="G23" s="650"/>
      <c r="H23" s="650"/>
      <c r="I23" s="603"/>
      <c r="J23" s="603"/>
      <c r="K23" s="603"/>
      <c r="L23" s="603"/>
      <c r="M23" s="603"/>
      <c r="N23" s="603"/>
      <c r="O23" s="603"/>
      <c r="P23" s="603"/>
      <c r="Q23" s="603"/>
      <c r="R23" s="603"/>
      <c r="S23" s="603"/>
      <c r="T23" s="603"/>
      <c r="U23" s="603"/>
      <c r="V23" s="603"/>
      <c r="W23" s="603"/>
      <c r="X23" s="603"/>
      <c r="Y23" s="603"/>
      <c r="Z23" s="603"/>
      <c r="AA23" s="605"/>
      <c r="AB23" s="607"/>
      <c r="AC23" s="628"/>
      <c r="AD23" s="605"/>
      <c r="AE23" s="605"/>
      <c r="AF23" s="605"/>
      <c r="AG23" s="629" t="str">
        <f t="shared" si="0"/>
        <v> </v>
      </c>
      <c r="AH23" s="603"/>
    </row>
    <row r="24" customHeight="1" spans="1:34">
      <c r="A24" s="602"/>
      <c r="B24" s="602"/>
      <c r="C24" s="603"/>
      <c r="D24" s="650"/>
      <c r="E24" s="650"/>
      <c r="F24" s="650"/>
      <c r="G24" s="650"/>
      <c r="H24" s="650"/>
      <c r="I24" s="603"/>
      <c r="J24" s="603"/>
      <c r="K24" s="603"/>
      <c r="L24" s="603"/>
      <c r="M24" s="603"/>
      <c r="N24" s="603"/>
      <c r="O24" s="603"/>
      <c r="P24" s="603"/>
      <c r="Q24" s="603"/>
      <c r="R24" s="603"/>
      <c r="S24" s="603"/>
      <c r="T24" s="603"/>
      <c r="U24" s="603"/>
      <c r="V24" s="603"/>
      <c r="W24" s="603"/>
      <c r="X24" s="603"/>
      <c r="Y24" s="603"/>
      <c r="Z24" s="603"/>
      <c r="AA24" s="605"/>
      <c r="AB24" s="607"/>
      <c r="AC24" s="628"/>
      <c r="AD24" s="605"/>
      <c r="AE24" s="605"/>
      <c r="AF24" s="605"/>
      <c r="AG24" s="629" t="str">
        <f t="shared" si="0"/>
        <v> </v>
      </c>
      <c r="AH24" s="603"/>
    </row>
    <row r="25" customHeight="1" spans="1:34">
      <c r="A25" s="602"/>
      <c r="B25" s="602"/>
      <c r="C25" s="603"/>
      <c r="D25" s="650"/>
      <c r="E25" s="650"/>
      <c r="F25" s="650"/>
      <c r="G25" s="650"/>
      <c r="H25" s="650"/>
      <c r="I25" s="603"/>
      <c r="J25" s="603"/>
      <c r="K25" s="603"/>
      <c r="L25" s="603"/>
      <c r="M25" s="603"/>
      <c r="N25" s="603"/>
      <c r="O25" s="603"/>
      <c r="P25" s="603"/>
      <c r="Q25" s="603"/>
      <c r="R25" s="603"/>
      <c r="S25" s="603"/>
      <c r="T25" s="603"/>
      <c r="U25" s="603"/>
      <c r="V25" s="603"/>
      <c r="W25" s="603"/>
      <c r="X25" s="603"/>
      <c r="Y25" s="603"/>
      <c r="Z25" s="603"/>
      <c r="AA25" s="605"/>
      <c r="AB25" s="607"/>
      <c r="AC25" s="628"/>
      <c r="AD25" s="605"/>
      <c r="AE25" s="605"/>
      <c r="AF25" s="605"/>
      <c r="AG25" s="629" t="str">
        <f t="shared" si="0"/>
        <v> </v>
      </c>
      <c r="AH25" s="603"/>
    </row>
    <row r="26" customHeight="1" spans="1:34">
      <c r="A26" s="609"/>
      <c r="B26" s="609"/>
      <c r="C26" s="610"/>
      <c r="D26" s="651"/>
      <c r="E26" s="651"/>
      <c r="F26" s="651"/>
      <c r="G26" s="651"/>
      <c r="H26" s="651"/>
      <c r="I26" s="610"/>
      <c r="J26" s="610"/>
      <c r="K26" s="610"/>
      <c r="L26" s="610"/>
      <c r="M26" s="610"/>
      <c r="N26" s="610"/>
      <c r="O26" s="610"/>
      <c r="P26" s="610"/>
      <c r="Q26" s="610"/>
      <c r="R26" s="610"/>
      <c r="S26" s="610"/>
      <c r="T26" s="610"/>
      <c r="U26" s="610"/>
      <c r="V26" s="610"/>
      <c r="W26" s="610"/>
      <c r="X26" s="610"/>
      <c r="Y26" s="610"/>
      <c r="Z26" s="610"/>
      <c r="AA26" s="224"/>
      <c r="AB26" s="613"/>
      <c r="AC26" s="633"/>
      <c r="AD26" s="224"/>
      <c r="AE26" s="224"/>
      <c r="AF26" s="224"/>
      <c r="AG26" s="629" t="str">
        <f t="shared" si="0"/>
        <v> </v>
      </c>
      <c r="AH26" s="610"/>
    </row>
    <row r="27" customHeight="1" spans="1:34">
      <c r="A27" s="602" t="s">
        <v>885</v>
      </c>
      <c r="B27" s="602"/>
      <c r="C27" s="602"/>
      <c r="D27" s="602"/>
      <c r="E27" s="602"/>
      <c r="F27" s="602"/>
      <c r="G27" s="602"/>
      <c r="H27" s="602"/>
      <c r="I27" s="602"/>
      <c r="J27" s="602"/>
      <c r="K27" s="602"/>
      <c r="L27" s="602"/>
      <c r="M27" s="602"/>
      <c r="N27" s="603"/>
      <c r="O27" s="603"/>
      <c r="P27" s="603"/>
      <c r="Q27" s="603"/>
      <c r="R27" s="603"/>
      <c r="S27" s="603"/>
      <c r="T27" s="603"/>
      <c r="U27" s="603"/>
      <c r="V27" s="603"/>
      <c r="W27" s="603"/>
      <c r="X27" s="603"/>
      <c r="Y27" s="603"/>
      <c r="Z27" s="603"/>
      <c r="AA27" s="62">
        <f>SUM(AA7:AA26)</f>
        <v>0</v>
      </c>
      <c r="AB27" s="61">
        <f>SUM(AB7:AB26)</f>
        <v>0</v>
      </c>
      <c r="AC27" s="628"/>
      <c r="AD27" s="62">
        <f>SUM(AD7:AD26)</f>
        <v>0</v>
      </c>
      <c r="AE27" s="62">
        <f>SUM(AE7:AE26)</f>
        <v>0</v>
      </c>
      <c r="AF27" s="62">
        <f>SUM(AF7:AF26)</f>
        <v>0</v>
      </c>
      <c r="AG27" s="629" t="str">
        <f t="shared" si="0"/>
        <v> </v>
      </c>
      <c r="AH27" s="603"/>
    </row>
    <row r="28" customHeight="1" spans="1:34">
      <c r="A28" s="20" t="e">
        <f>#REF!&amp;#REF!</f>
        <v>#REF!</v>
      </c>
      <c r="B28" s="616"/>
      <c r="AF28" s="640" t="e">
        <f>"评估人员："&amp;#REF!</f>
        <v>#REF!</v>
      </c>
      <c r="AG28" s="641"/>
    </row>
    <row r="29" customHeight="1" spans="1:34">
      <c r="A29" s="27" t="e">
        <f>CONCATENATE(#REF!,#REF!,#REF!,#REF!,#REF!,#REF!,#REF!)</f>
        <v>#REF!</v>
      </c>
      <c r="B29" s="616"/>
      <c r="AG29" s="641"/>
    </row>
    <row r="30" customHeight="1" spans="1:34">
      <c r="A30" s="616"/>
      <c r="B30" s="616"/>
      <c r="AG30" s="641"/>
    </row>
    <row r="31" customHeight="1" spans="1:34">
      <c r="A31" s="567" t="s">
        <v>913</v>
      </c>
      <c r="B31" s="567"/>
      <c r="C31" s="642"/>
      <c r="D31" s="642"/>
      <c r="E31" s="642"/>
      <c r="F31" s="642"/>
      <c r="P31" s="641"/>
    </row>
    <row r="32" customHeight="1" spans="1:34">
      <c r="A32" s="644" t="s">
        <v>887</v>
      </c>
      <c r="B32" s="644"/>
      <c r="C32" s="644"/>
      <c r="P32" s="643"/>
      <c r="AG32" s="642"/>
    </row>
    <row r="33" customHeight="1" spans="1:33">
      <c r="A33" s="644" t="s">
        <v>888</v>
      </c>
      <c r="B33" s="644"/>
      <c r="C33" s="644"/>
      <c r="P33" s="643"/>
      <c r="AG33" s="642"/>
    </row>
    <row r="34" customHeight="1" spans="1:33">
      <c r="A34" s="644" t="s">
        <v>889</v>
      </c>
      <c r="B34" s="644"/>
      <c r="C34" s="644"/>
      <c r="P34" s="643"/>
      <c r="AG34" s="642"/>
    </row>
    <row r="35" customHeight="1" spans="1:33">
      <c r="A35" s="644" t="s">
        <v>914</v>
      </c>
      <c r="B35" s="644"/>
      <c r="C35" s="644"/>
      <c r="P35" s="643"/>
      <c r="AG35" s="642"/>
    </row>
    <row r="36" customHeight="1" spans="1:33">
      <c r="A36" s="644" t="s">
        <v>915</v>
      </c>
      <c r="B36" s="644"/>
      <c r="C36" s="644"/>
      <c r="P36" s="643"/>
      <c r="AG36" s="642"/>
    </row>
    <row r="37" customHeight="1" spans="1:33">
      <c r="A37" s="644" t="s">
        <v>916</v>
      </c>
      <c r="B37" s="644"/>
      <c r="C37" s="644"/>
      <c r="P37" s="643"/>
      <c r="AG37" s="642"/>
    </row>
    <row r="38" customHeight="1" spans="1:33">
      <c r="A38" s="644" t="s">
        <v>917</v>
      </c>
      <c r="B38" s="644"/>
      <c r="C38" s="644"/>
      <c r="P38" s="643"/>
      <c r="AG38" s="642"/>
    </row>
    <row r="39" customHeight="1" spans="1:33">
      <c r="A39" s="644" t="s">
        <v>918</v>
      </c>
      <c r="B39" s="644"/>
      <c r="C39" s="644"/>
      <c r="P39" s="643"/>
      <c r="AG39" s="642"/>
    </row>
    <row r="40" customHeight="1" spans="1:33">
      <c r="A40" s="644" t="s">
        <v>919</v>
      </c>
      <c r="B40" s="644"/>
      <c r="C40" s="644"/>
      <c r="P40" s="643"/>
      <c r="AG40" s="642"/>
    </row>
  </sheetData>
  <mergeCells count="22">
    <mergeCell ref="A2:AH2"/>
    <mergeCell ref="A3:AH3"/>
    <mergeCell ref="D5:H5"/>
    <mergeCell ref="N5:Q5"/>
    <mergeCell ref="R5:U5"/>
    <mergeCell ref="V5:Y5"/>
    <mergeCell ref="Z5:AA5"/>
    <mergeCell ref="AC5:AD5"/>
    <mergeCell ref="A27:L27"/>
    <mergeCell ref="A5:A6"/>
    <mergeCell ref="B5:B6"/>
    <mergeCell ref="C5:C6"/>
    <mergeCell ref="I5:I6"/>
    <mergeCell ref="J5:J6"/>
    <mergeCell ref="K5:K6"/>
    <mergeCell ref="L5:L6"/>
    <mergeCell ref="M5:M6"/>
    <mergeCell ref="AB5:AB6"/>
    <mergeCell ref="AE5:AE6"/>
    <mergeCell ref="AF5:AF6"/>
    <mergeCell ref="AG5:AG6"/>
    <mergeCell ref="AH5:AH6"/>
  </mergeCells>
  <hyperlinks>
    <hyperlink ref="A1" location="索引目录!E25" display="返回索引页"/>
    <hyperlink ref="B1" location="存货汇总!B13" display="返回"/>
  </hyperlinks>
  <printOptions horizontalCentered="1"/>
  <pageMargins left="0.354166666666667" right="0.354166666666667" top="0.786805555555556" bottom="0.786805555555556" header="0.889583333333333" footer="0.511805555555556"/>
  <pageSetup paperSize="9" scale="50" fitToHeight="0" orientation="landscape"/>
  <headerFooter alignWithMargins="0">
    <oddHeader>&amp;R&amp;"宋体,常规"&amp;10表&amp;"Times New Roman,常规"3-9-6-2
&amp;"宋体,常规"共&amp;"Times New Roman,常规"&amp;N&amp;"宋体,常规"页第&amp;"Times New Roman,常规"&amp;P&amp;"宋体,常规"页</oddHead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3044"/>
  <sheetViews>
    <sheetView topLeftCell="M1" workbookViewId="0">
      <selection activeCell="H13" sqref="H13"/>
    </sheetView>
  </sheetViews>
  <sheetFormatPr defaultColWidth="9" defaultRowHeight="15.75" customHeight="1"/>
  <cols>
    <col min="1" max="1" width="5.6" customWidth="1"/>
    <col min="2" max="2" width="16.1" customWidth="1" outlineLevel="1"/>
    <col min="3" max="3" width="16.1" customWidth="1"/>
    <col min="4" max="4" width="4.4" customWidth="1"/>
    <col min="5" max="5" width="12.1" customWidth="1" outlineLevel="1"/>
    <col min="6" max="6" width="9" outlineLevel="1"/>
    <col min="7" max="8" width="13.4" customWidth="1" outlineLevel="1"/>
    <col min="9" max="9" width="10.5" customWidth="1"/>
    <col min="10" max="10" width="7.5" customWidth="1"/>
    <col min="11" max="15" width="13.4" customWidth="1"/>
    <col min="16" max="16" width="13.4" customWidth="1" outlineLevel="1"/>
    <col min="17" max="17" width="9.5" customWidth="1"/>
    <col min="18" max="18" width="8.5" customWidth="1"/>
    <col min="19" max="19" width="13.6" customWidth="1"/>
    <col min="20" max="20" width="9.5" customWidth="1"/>
    <col min="21" max="21" width="8.6" customWidth="1"/>
    <col min="22" max="22" width="9.5" customWidth="1"/>
  </cols>
  <sheetData>
    <row r="1" spans="1:22">
      <c r="A1" s="1" t="s">
        <v>421</v>
      </c>
      <c r="B1" s="2" t="s">
        <v>462</v>
      </c>
      <c r="C1" s="2"/>
      <c r="D1" s="3"/>
      <c r="E1" s="3"/>
      <c r="F1" s="3"/>
      <c r="G1" s="3"/>
      <c r="H1" s="3"/>
      <c r="I1" s="3"/>
      <c r="J1" s="3"/>
      <c r="K1" s="3"/>
      <c r="L1" s="3"/>
      <c r="M1" s="3"/>
      <c r="N1" s="3"/>
      <c r="O1" s="3"/>
      <c r="P1" s="3"/>
      <c r="Q1" s="3"/>
      <c r="R1" s="3"/>
      <c r="S1" s="3"/>
      <c r="T1" s="3"/>
      <c r="U1" s="3"/>
      <c r="V1" s="3"/>
    </row>
    <row r="2" ht="30" customHeight="1" spans="1:22">
      <c r="A2" s="4" t="s">
        <v>920</v>
      </c>
      <c r="B2" s="4"/>
      <c r="C2" s="4"/>
      <c r="D2" s="4"/>
      <c r="E2" s="4"/>
      <c r="F2" s="4"/>
      <c r="G2" s="4"/>
      <c r="H2" s="4"/>
      <c r="I2" s="4"/>
      <c r="J2" s="4"/>
      <c r="K2" s="4"/>
      <c r="L2" s="4"/>
      <c r="M2" s="4"/>
      <c r="N2" s="4"/>
      <c r="O2" s="4"/>
      <c r="P2" s="4"/>
      <c r="Q2" s="4"/>
      <c r="R2" s="4"/>
      <c r="S2" s="4"/>
      <c r="T2" s="4"/>
      <c r="U2" s="4"/>
      <c r="V2" s="4"/>
    </row>
    <row r="3" ht="14.1" customHeight="1" spans="1:22">
      <c r="A3" s="5" t="e">
        <f>CONCATENATE(#REF!,#REF!,#REF!,#REF!,#REF!,#REF!,#REF!)</f>
        <v>#REF!</v>
      </c>
      <c r="B3" s="5"/>
      <c r="C3" s="5"/>
      <c r="D3" s="5"/>
      <c r="E3" s="5"/>
      <c r="F3" s="5"/>
      <c r="G3" s="5"/>
      <c r="H3" s="5"/>
      <c r="I3" s="5"/>
      <c r="J3" s="5"/>
      <c r="K3" s="5"/>
      <c r="L3" s="5"/>
      <c r="M3" s="5"/>
      <c r="N3" s="5"/>
      <c r="O3" s="5"/>
      <c r="P3" s="5"/>
      <c r="Q3" s="6"/>
      <c r="R3" s="6"/>
      <c r="S3" s="6"/>
      <c r="T3" s="6"/>
      <c r="U3" s="6"/>
      <c r="V3" s="6"/>
    </row>
    <row r="4" customHeight="1" spans="1:22">
      <c r="A4" s="7" t="e">
        <f>#REF!&amp;#REF!</f>
        <v>#REF!</v>
      </c>
      <c r="F4" s="589"/>
      <c r="G4" s="589"/>
      <c r="H4" s="589"/>
      <c r="I4" s="589"/>
      <c r="J4" s="589"/>
      <c r="K4" s="589"/>
      <c r="L4" s="589"/>
      <c r="M4" s="589"/>
      <c r="N4" s="589"/>
      <c r="O4" s="589"/>
      <c r="P4" s="589"/>
      <c r="R4" s="589"/>
      <c r="S4" s="589"/>
      <c r="T4" s="589"/>
      <c r="U4" s="589"/>
      <c r="V4" s="8" t="s">
        <v>464</v>
      </c>
    </row>
    <row r="5" ht="18" customHeight="1" spans="1:22">
      <c r="A5" s="9" t="s">
        <v>465</v>
      </c>
      <c r="B5" s="65" t="s">
        <v>572</v>
      </c>
      <c r="C5" s="9" t="s">
        <v>701</v>
      </c>
      <c r="D5" s="65" t="s">
        <v>714</v>
      </c>
      <c r="E5" s="9" t="s">
        <v>467</v>
      </c>
      <c r="F5" s="9"/>
      <c r="G5" s="50"/>
      <c r="H5" s="583" t="s">
        <v>704</v>
      </c>
      <c r="I5" s="30" t="s">
        <v>426</v>
      </c>
      <c r="J5" s="30"/>
      <c r="K5" s="31"/>
      <c r="L5" s="583" t="s">
        <v>921</v>
      </c>
      <c r="M5" s="583" t="s">
        <v>922</v>
      </c>
      <c r="N5" s="583" t="s">
        <v>923</v>
      </c>
      <c r="O5" s="583" t="s">
        <v>910</v>
      </c>
      <c r="P5" s="65" t="s">
        <v>704</v>
      </c>
      <c r="Q5" s="30" t="s">
        <v>427</v>
      </c>
      <c r="R5" s="30"/>
      <c r="S5" s="31"/>
      <c r="T5" s="54" t="s">
        <v>428</v>
      </c>
      <c r="U5" s="9" t="s">
        <v>469</v>
      </c>
      <c r="V5" s="9" t="s">
        <v>577</v>
      </c>
    </row>
    <row r="6" ht="18" customHeight="1" spans="1:22">
      <c r="A6" s="9"/>
      <c r="B6" s="66"/>
      <c r="C6" s="9"/>
      <c r="D6" s="66"/>
      <c r="E6" s="9" t="s">
        <v>707</v>
      </c>
      <c r="F6" s="9" t="s">
        <v>708</v>
      </c>
      <c r="G6" s="50" t="s">
        <v>709</v>
      </c>
      <c r="H6" s="584"/>
      <c r="I6" s="9" t="s">
        <v>707</v>
      </c>
      <c r="J6" s="9" t="s">
        <v>708</v>
      </c>
      <c r="K6" s="9" t="s">
        <v>709</v>
      </c>
      <c r="L6" s="584"/>
      <c r="M6" s="584"/>
      <c r="N6" s="584"/>
      <c r="O6" s="584"/>
      <c r="P6" s="66"/>
      <c r="Q6" s="9" t="s">
        <v>710</v>
      </c>
      <c r="R6" s="9" t="s">
        <v>708</v>
      </c>
      <c r="S6" s="9" t="s">
        <v>709</v>
      </c>
      <c r="T6" s="58"/>
      <c r="U6" s="9"/>
      <c r="V6" s="9"/>
    </row>
    <row r="7" customHeight="1" spans="1:22">
      <c r="A7" s="46"/>
      <c r="B7" s="71"/>
      <c r="C7" s="72"/>
      <c r="D7" s="73"/>
      <c r="E7" s="39"/>
      <c r="F7" s="16" t="str">
        <f t="shared" ref="F7:F25" si="0">IF(E7=0,"",G7/E7)</f>
        <v/>
      </c>
      <c r="G7" s="74"/>
      <c r="H7" s="15"/>
      <c r="I7" s="585"/>
      <c r="J7" s="16" t="str">
        <f t="shared" ref="J7:J25" si="1">IF(I7=0,"",K7/I7)</f>
        <v/>
      </c>
      <c r="K7" s="586"/>
      <c r="L7" s="586"/>
      <c r="M7" s="586"/>
      <c r="N7" s="586"/>
      <c r="O7" s="586"/>
      <c r="P7" s="586"/>
      <c r="Q7" s="39"/>
      <c r="R7" s="16"/>
      <c r="S7" s="16"/>
      <c r="T7" s="16">
        <f t="shared" ref="T7:T27" si="2">S7-(K7-P7)</f>
        <v>0</v>
      </c>
      <c r="U7" s="16" t="str">
        <f t="shared" ref="U7:U27" si="3">IF(K7-P7=0,"",T7/(K7-P7)*100)</f>
        <v/>
      </c>
      <c r="V7" s="17"/>
    </row>
    <row r="8" customHeight="1" spans="1:22">
      <c r="A8" s="12"/>
      <c r="B8" s="13"/>
      <c r="C8" s="13"/>
      <c r="D8" s="17"/>
      <c r="E8" s="39"/>
      <c r="F8" s="16" t="str">
        <f t="shared" si="0"/>
        <v/>
      </c>
      <c r="G8" s="74"/>
      <c r="H8" s="15"/>
      <c r="I8" s="585"/>
      <c r="J8" s="16" t="str">
        <f t="shared" si="1"/>
        <v/>
      </c>
      <c r="K8" s="586"/>
      <c r="L8" s="586"/>
      <c r="M8" s="586"/>
      <c r="N8" s="586"/>
      <c r="O8" s="586"/>
      <c r="P8" s="586"/>
      <c r="Q8" s="39"/>
      <c r="R8" s="16"/>
      <c r="S8" s="16"/>
      <c r="T8" s="16">
        <f t="shared" si="2"/>
        <v>0</v>
      </c>
      <c r="U8" s="16" t="str">
        <f t="shared" si="3"/>
        <v/>
      </c>
      <c r="V8" s="17"/>
    </row>
    <row r="9" customHeight="1" spans="1:22">
      <c r="A9" s="12"/>
      <c r="B9" s="13"/>
      <c r="C9" s="13"/>
      <c r="D9" s="17"/>
      <c r="E9" s="39"/>
      <c r="F9" s="16" t="str">
        <f t="shared" si="0"/>
        <v/>
      </c>
      <c r="G9" s="74"/>
      <c r="H9" s="15"/>
      <c r="I9" s="585"/>
      <c r="J9" s="16" t="str">
        <f t="shared" si="1"/>
        <v/>
      </c>
      <c r="K9" s="586"/>
      <c r="L9" s="586"/>
      <c r="M9" s="586"/>
      <c r="N9" s="586"/>
      <c r="O9" s="586"/>
      <c r="P9" s="586"/>
      <c r="Q9" s="39"/>
      <c r="R9" s="16"/>
      <c r="S9" s="16"/>
      <c r="T9" s="16">
        <f t="shared" si="2"/>
        <v>0</v>
      </c>
      <c r="U9" s="16" t="str">
        <f t="shared" si="3"/>
        <v/>
      </c>
      <c r="V9" s="17"/>
    </row>
    <row r="10" customHeight="1" spans="1:22">
      <c r="A10" s="12"/>
      <c r="B10" s="13"/>
      <c r="C10" s="13"/>
      <c r="D10" s="17"/>
      <c r="E10" s="39"/>
      <c r="F10" s="16" t="str">
        <f t="shared" si="0"/>
        <v/>
      </c>
      <c r="G10" s="74"/>
      <c r="H10" s="15"/>
      <c r="I10" s="585"/>
      <c r="J10" s="16" t="str">
        <f t="shared" si="1"/>
        <v/>
      </c>
      <c r="K10" s="586"/>
      <c r="L10" s="586"/>
      <c r="M10" s="586"/>
      <c r="N10" s="586"/>
      <c r="O10" s="586"/>
      <c r="P10" s="586"/>
      <c r="Q10" s="39"/>
      <c r="R10" s="16"/>
      <c r="S10" s="16"/>
      <c r="T10" s="16">
        <f t="shared" si="2"/>
        <v>0</v>
      </c>
      <c r="U10" s="16" t="str">
        <f t="shared" si="3"/>
        <v/>
      </c>
      <c r="V10" s="17"/>
    </row>
    <row r="11" customHeight="1" spans="1:22">
      <c r="A11" s="12"/>
      <c r="B11" s="13"/>
      <c r="C11" s="13"/>
      <c r="D11" s="17"/>
      <c r="E11" s="39"/>
      <c r="F11" s="16" t="str">
        <f t="shared" si="0"/>
        <v/>
      </c>
      <c r="G11" s="74"/>
      <c r="H11" s="15"/>
      <c r="I11" s="585"/>
      <c r="J11" s="16" t="str">
        <f t="shared" si="1"/>
        <v/>
      </c>
      <c r="K11" s="586"/>
      <c r="L11" s="586"/>
      <c r="M11" s="586"/>
      <c r="N11" s="586"/>
      <c r="O11" s="586"/>
      <c r="P11" s="586"/>
      <c r="Q11" s="39"/>
      <c r="R11" s="16"/>
      <c r="S11" s="16"/>
      <c r="T11" s="16">
        <f t="shared" si="2"/>
        <v>0</v>
      </c>
      <c r="U11" s="16" t="str">
        <f t="shared" si="3"/>
        <v/>
      </c>
      <c r="V11" s="17"/>
    </row>
    <row r="12" customHeight="1" spans="1:22">
      <c r="A12" s="12"/>
      <c r="B12" s="13"/>
      <c r="C12" s="13"/>
      <c r="D12" s="17"/>
      <c r="E12" s="39"/>
      <c r="F12" s="16" t="str">
        <f t="shared" si="0"/>
        <v/>
      </c>
      <c r="G12" s="74"/>
      <c r="H12" s="15"/>
      <c r="I12" s="585"/>
      <c r="J12" s="16" t="str">
        <f t="shared" si="1"/>
        <v/>
      </c>
      <c r="K12" s="586"/>
      <c r="L12" s="586"/>
      <c r="M12" s="586"/>
      <c r="N12" s="586"/>
      <c r="O12" s="586"/>
      <c r="P12" s="586"/>
      <c r="Q12" s="39"/>
      <c r="R12" s="16"/>
      <c r="S12" s="16"/>
      <c r="T12" s="16">
        <f t="shared" si="2"/>
        <v>0</v>
      </c>
      <c r="U12" s="16" t="str">
        <f t="shared" si="3"/>
        <v/>
      </c>
      <c r="V12" s="17"/>
    </row>
    <row r="13" customHeight="1" spans="1:22">
      <c r="A13" s="12"/>
      <c r="B13" s="13"/>
      <c r="C13" s="13"/>
      <c r="D13" s="17"/>
      <c r="E13" s="39"/>
      <c r="F13" s="16" t="str">
        <f t="shared" si="0"/>
        <v/>
      </c>
      <c r="G13" s="74"/>
      <c r="H13" s="15"/>
      <c r="I13" s="585"/>
      <c r="J13" s="16" t="str">
        <f t="shared" si="1"/>
        <v/>
      </c>
      <c r="K13" s="586"/>
      <c r="L13" s="586"/>
      <c r="M13" s="586"/>
      <c r="N13" s="586"/>
      <c r="O13" s="586"/>
      <c r="P13" s="586"/>
      <c r="Q13" s="39"/>
      <c r="R13" s="16"/>
      <c r="S13" s="16"/>
      <c r="T13" s="16">
        <f t="shared" si="2"/>
        <v>0</v>
      </c>
      <c r="U13" s="16" t="str">
        <f t="shared" si="3"/>
        <v/>
      </c>
      <c r="V13" s="17"/>
    </row>
    <row r="14" customHeight="1" spans="1:22">
      <c r="A14" s="12"/>
      <c r="B14" s="13"/>
      <c r="C14" s="13"/>
      <c r="D14" s="17"/>
      <c r="E14" s="39"/>
      <c r="F14" s="16" t="str">
        <f t="shared" si="0"/>
        <v/>
      </c>
      <c r="G14" s="74"/>
      <c r="H14" s="15"/>
      <c r="I14" s="585"/>
      <c r="J14" s="16" t="str">
        <f t="shared" si="1"/>
        <v/>
      </c>
      <c r="K14" s="586"/>
      <c r="L14" s="586"/>
      <c r="M14" s="586"/>
      <c r="N14" s="586"/>
      <c r="O14" s="586"/>
      <c r="P14" s="586"/>
      <c r="Q14" s="39"/>
      <c r="R14" s="16"/>
      <c r="S14" s="16"/>
      <c r="T14" s="16">
        <f t="shared" si="2"/>
        <v>0</v>
      </c>
      <c r="U14" s="16" t="str">
        <f t="shared" si="3"/>
        <v/>
      </c>
      <c r="V14" s="17"/>
    </row>
    <row r="15" customHeight="1" spans="1:22">
      <c r="A15" s="12"/>
      <c r="B15" s="13"/>
      <c r="C15" s="13"/>
      <c r="D15" s="17"/>
      <c r="E15" s="39"/>
      <c r="F15" s="16" t="str">
        <f t="shared" si="0"/>
        <v/>
      </c>
      <c r="G15" s="74"/>
      <c r="H15" s="15"/>
      <c r="I15" s="585"/>
      <c r="J15" s="16" t="str">
        <f t="shared" si="1"/>
        <v/>
      </c>
      <c r="K15" s="586"/>
      <c r="L15" s="586"/>
      <c r="M15" s="586"/>
      <c r="N15" s="586"/>
      <c r="O15" s="586"/>
      <c r="P15" s="586"/>
      <c r="Q15" s="39"/>
      <c r="R15" s="16"/>
      <c r="S15" s="16"/>
      <c r="T15" s="16">
        <f t="shared" si="2"/>
        <v>0</v>
      </c>
      <c r="U15" s="16" t="str">
        <f t="shared" si="3"/>
        <v/>
      </c>
      <c r="V15" s="17"/>
    </row>
    <row r="16" customHeight="1" spans="1:22">
      <c r="A16" s="12"/>
      <c r="B16" s="13"/>
      <c r="C16" s="13"/>
      <c r="D16" s="17"/>
      <c r="E16" s="39"/>
      <c r="F16" s="16" t="str">
        <f t="shared" si="0"/>
        <v/>
      </c>
      <c r="G16" s="74"/>
      <c r="H16" s="15"/>
      <c r="I16" s="585"/>
      <c r="J16" s="16" t="str">
        <f t="shared" si="1"/>
        <v/>
      </c>
      <c r="K16" s="586"/>
      <c r="L16" s="586"/>
      <c r="M16" s="586"/>
      <c r="N16" s="586"/>
      <c r="O16" s="586"/>
      <c r="P16" s="586"/>
      <c r="Q16" s="39"/>
      <c r="R16" s="16"/>
      <c r="S16" s="16"/>
      <c r="T16" s="16">
        <f t="shared" si="2"/>
        <v>0</v>
      </c>
      <c r="U16" s="16" t="str">
        <f t="shared" si="3"/>
        <v/>
      </c>
      <c r="V16" s="17"/>
    </row>
    <row r="17" customHeight="1" spans="1:22">
      <c r="A17" s="12"/>
      <c r="B17" s="13"/>
      <c r="C17" s="13"/>
      <c r="D17" s="17"/>
      <c r="E17" s="39"/>
      <c r="F17" s="16" t="str">
        <f t="shared" si="0"/>
        <v/>
      </c>
      <c r="G17" s="74"/>
      <c r="H17" s="15"/>
      <c r="I17" s="585"/>
      <c r="J17" s="16" t="str">
        <f t="shared" si="1"/>
        <v/>
      </c>
      <c r="K17" s="586"/>
      <c r="L17" s="586"/>
      <c r="M17" s="586"/>
      <c r="N17" s="586"/>
      <c r="O17" s="586"/>
      <c r="P17" s="586"/>
      <c r="Q17" s="39"/>
      <c r="R17" s="16"/>
      <c r="S17" s="16"/>
      <c r="T17" s="16">
        <f t="shared" si="2"/>
        <v>0</v>
      </c>
      <c r="U17" s="16" t="str">
        <f t="shared" si="3"/>
        <v/>
      </c>
      <c r="V17" s="17"/>
    </row>
    <row r="18" customHeight="1" spans="1:22">
      <c r="A18" s="12"/>
      <c r="B18" s="13"/>
      <c r="C18" s="13"/>
      <c r="D18" s="17"/>
      <c r="E18" s="39"/>
      <c r="F18" s="16" t="str">
        <f t="shared" si="0"/>
        <v/>
      </c>
      <c r="G18" s="74"/>
      <c r="H18" s="15"/>
      <c r="I18" s="585"/>
      <c r="J18" s="16" t="str">
        <f t="shared" si="1"/>
        <v/>
      </c>
      <c r="K18" s="586"/>
      <c r="L18" s="586"/>
      <c r="M18" s="586"/>
      <c r="N18" s="586"/>
      <c r="O18" s="586"/>
      <c r="P18" s="586"/>
      <c r="Q18" s="39"/>
      <c r="R18" s="16"/>
      <c r="S18" s="16"/>
      <c r="T18" s="16">
        <f t="shared" si="2"/>
        <v>0</v>
      </c>
      <c r="U18" s="16" t="str">
        <f t="shared" si="3"/>
        <v/>
      </c>
      <c r="V18" s="17"/>
    </row>
    <row r="19" customHeight="1" spans="1:22">
      <c r="A19" s="12"/>
      <c r="B19" s="13"/>
      <c r="C19" s="13"/>
      <c r="D19" s="17"/>
      <c r="E19" s="39"/>
      <c r="F19" s="16" t="str">
        <f t="shared" si="0"/>
        <v/>
      </c>
      <c r="G19" s="74"/>
      <c r="H19" s="15"/>
      <c r="I19" s="585"/>
      <c r="J19" s="16" t="str">
        <f t="shared" si="1"/>
        <v/>
      </c>
      <c r="K19" s="586"/>
      <c r="L19" s="586"/>
      <c r="M19" s="586"/>
      <c r="N19" s="586"/>
      <c r="O19" s="586"/>
      <c r="P19" s="586"/>
      <c r="Q19" s="39"/>
      <c r="R19" s="16"/>
      <c r="S19" s="16"/>
      <c r="T19" s="16">
        <f t="shared" si="2"/>
        <v>0</v>
      </c>
      <c r="U19" s="16" t="str">
        <f t="shared" si="3"/>
        <v/>
      </c>
      <c r="V19" s="17"/>
    </row>
    <row r="20" customHeight="1" spans="1:22">
      <c r="A20" s="12"/>
      <c r="B20" s="13"/>
      <c r="C20" s="13"/>
      <c r="D20" s="17"/>
      <c r="E20" s="39"/>
      <c r="F20" s="16" t="str">
        <f t="shared" si="0"/>
        <v/>
      </c>
      <c r="G20" s="74"/>
      <c r="H20" s="15"/>
      <c r="I20" s="585"/>
      <c r="J20" s="16" t="str">
        <f t="shared" si="1"/>
        <v/>
      </c>
      <c r="K20" s="586"/>
      <c r="L20" s="586"/>
      <c r="M20" s="586"/>
      <c r="N20" s="586"/>
      <c r="O20" s="586"/>
      <c r="P20" s="586"/>
      <c r="Q20" s="39"/>
      <c r="R20" s="16"/>
      <c r="S20" s="16"/>
      <c r="T20" s="16">
        <f t="shared" si="2"/>
        <v>0</v>
      </c>
      <c r="U20" s="16" t="str">
        <f t="shared" si="3"/>
        <v/>
      </c>
      <c r="V20" s="17"/>
    </row>
    <row r="21" customHeight="1" spans="1:22">
      <c r="A21" s="12"/>
      <c r="B21" s="13"/>
      <c r="C21" s="13"/>
      <c r="D21" s="17"/>
      <c r="E21" s="39"/>
      <c r="F21" s="16" t="str">
        <f t="shared" si="0"/>
        <v/>
      </c>
      <c r="G21" s="74"/>
      <c r="H21" s="15"/>
      <c r="I21" s="585"/>
      <c r="J21" s="16" t="str">
        <f t="shared" si="1"/>
        <v/>
      </c>
      <c r="K21" s="586"/>
      <c r="L21" s="586"/>
      <c r="M21" s="586"/>
      <c r="N21" s="586"/>
      <c r="O21" s="586"/>
      <c r="P21" s="586"/>
      <c r="Q21" s="39"/>
      <c r="R21" s="16"/>
      <c r="S21" s="16"/>
      <c r="T21" s="16">
        <f t="shared" si="2"/>
        <v>0</v>
      </c>
      <c r="U21" s="16" t="str">
        <f t="shared" si="3"/>
        <v/>
      </c>
      <c r="V21" s="17"/>
    </row>
    <row r="22" customHeight="1" spans="1:22">
      <c r="A22" s="12"/>
      <c r="B22" s="13"/>
      <c r="C22" s="13"/>
      <c r="D22" s="17"/>
      <c r="E22" s="39"/>
      <c r="F22" s="16" t="str">
        <f t="shared" si="0"/>
        <v/>
      </c>
      <c r="G22" s="74"/>
      <c r="H22" s="15"/>
      <c r="I22" s="585"/>
      <c r="J22" s="16" t="str">
        <f t="shared" si="1"/>
        <v/>
      </c>
      <c r="K22" s="586"/>
      <c r="L22" s="586"/>
      <c r="M22" s="586"/>
      <c r="N22" s="586"/>
      <c r="O22" s="586"/>
      <c r="P22" s="586"/>
      <c r="Q22" s="39"/>
      <c r="R22" s="16"/>
      <c r="S22" s="16"/>
      <c r="T22" s="16">
        <f t="shared" si="2"/>
        <v>0</v>
      </c>
      <c r="U22" s="16" t="str">
        <f t="shared" si="3"/>
        <v/>
      </c>
      <c r="V22" s="17"/>
    </row>
    <row r="23" customHeight="1" spans="1:22">
      <c r="A23" s="12"/>
      <c r="B23" s="13"/>
      <c r="C23" s="13"/>
      <c r="D23" s="17"/>
      <c r="E23" s="39"/>
      <c r="F23" s="16" t="str">
        <f t="shared" si="0"/>
        <v/>
      </c>
      <c r="G23" s="74"/>
      <c r="H23" s="15"/>
      <c r="I23" s="585"/>
      <c r="J23" s="16" t="str">
        <f t="shared" si="1"/>
        <v/>
      </c>
      <c r="K23" s="586"/>
      <c r="L23" s="586"/>
      <c r="M23" s="586"/>
      <c r="N23" s="586"/>
      <c r="O23" s="586"/>
      <c r="P23" s="586"/>
      <c r="Q23" s="39"/>
      <c r="R23" s="16"/>
      <c r="S23" s="16"/>
      <c r="T23" s="16">
        <f t="shared" si="2"/>
        <v>0</v>
      </c>
      <c r="U23" s="16" t="str">
        <f t="shared" si="3"/>
        <v/>
      </c>
      <c r="V23" s="17"/>
    </row>
    <row r="24" customHeight="1" spans="1:22">
      <c r="A24" s="12"/>
      <c r="B24" s="13"/>
      <c r="C24" s="13"/>
      <c r="D24" s="17"/>
      <c r="E24" s="39"/>
      <c r="F24" s="16" t="str">
        <f t="shared" si="0"/>
        <v/>
      </c>
      <c r="G24" s="74"/>
      <c r="H24" s="15"/>
      <c r="I24" s="585"/>
      <c r="J24" s="16" t="str">
        <f t="shared" si="1"/>
        <v/>
      </c>
      <c r="K24" s="586"/>
      <c r="L24" s="586"/>
      <c r="M24" s="586"/>
      <c r="N24" s="586"/>
      <c r="O24" s="586"/>
      <c r="P24" s="586"/>
      <c r="Q24" s="39"/>
      <c r="R24" s="16"/>
      <c r="S24" s="16"/>
      <c r="T24" s="16">
        <f t="shared" si="2"/>
        <v>0</v>
      </c>
      <c r="U24" s="16" t="str">
        <f t="shared" si="3"/>
        <v/>
      </c>
      <c r="V24" s="17"/>
    </row>
    <row r="25" customHeight="1" spans="1:22">
      <c r="A25" s="12"/>
      <c r="B25" s="13"/>
      <c r="C25" s="13"/>
      <c r="D25" s="17"/>
      <c r="E25" s="39"/>
      <c r="F25" s="16" t="str">
        <f t="shared" si="0"/>
        <v/>
      </c>
      <c r="G25" s="74"/>
      <c r="H25" s="15"/>
      <c r="I25" s="585"/>
      <c r="J25" s="16" t="str">
        <f t="shared" si="1"/>
        <v/>
      </c>
      <c r="K25" s="586"/>
      <c r="L25" s="586"/>
      <c r="M25" s="586"/>
      <c r="N25" s="586"/>
      <c r="O25" s="586"/>
      <c r="P25" s="586"/>
      <c r="Q25" s="39"/>
      <c r="R25" s="16"/>
      <c r="S25" s="16"/>
      <c r="T25" s="16">
        <f t="shared" si="2"/>
        <v>0</v>
      </c>
      <c r="U25" s="16" t="str">
        <f t="shared" si="3"/>
        <v/>
      </c>
      <c r="V25" s="17"/>
    </row>
    <row r="26" customHeight="1" spans="1:22">
      <c r="A26" s="12"/>
      <c r="B26" s="13"/>
      <c r="C26" s="13"/>
      <c r="D26" s="17"/>
      <c r="E26" s="39"/>
      <c r="F26" s="16"/>
      <c r="G26" s="74"/>
      <c r="H26" s="15"/>
      <c r="I26" s="79"/>
      <c r="J26" s="78"/>
      <c r="K26" s="79"/>
      <c r="L26" s="79"/>
      <c r="M26" s="79"/>
      <c r="N26" s="79"/>
      <c r="O26" s="79"/>
      <c r="P26" s="79"/>
      <c r="Q26" s="39"/>
      <c r="R26" s="16"/>
      <c r="S26" s="16"/>
      <c r="T26" s="16">
        <f t="shared" si="2"/>
        <v>0</v>
      </c>
      <c r="U26" s="16" t="str">
        <f t="shared" si="3"/>
        <v/>
      </c>
      <c r="V26" s="17"/>
    </row>
    <row r="27" customHeight="1" spans="1:22">
      <c r="A27" s="148" t="s">
        <v>621</v>
      </c>
      <c r="B27" s="91"/>
      <c r="C27" s="91"/>
      <c r="D27" s="17"/>
      <c r="E27" s="39"/>
      <c r="F27" s="16"/>
      <c r="G27" s="74">
        <f>SUM(G7:G26)</f>
        <v>0</v>
      </c>
      <c r="H27" s="15">
        <f>SUM(H7:H26)</f>
        <v>0</v>
      </c>
      <c r="I27" s="77"/>
      <c r="J27" s="16"/>
      <c r="K27" s="16">
        <f>SUM(K7:K26)</f>
        <v>0</v>
      </c>
      <c r="L27" s="16"/>
      <c r="M27" s="16"/>
      <c r="N27" s="16"/>
      <c r="O27" s="16"/>
      <c r="P27" s="16">
        <f>SUM(P7:P26)</f>
        <v>0</v>
      </c>
      <c r="Q27" s="39"/>
      <c r="R27" s="16"/>
      <c r="S27" s="16">
        <f>SUM(S7:S26)</f>
        <v>0</v>
      </c>
      <c r="T27" s="16">
        <f t="shared" si="2"/>
        <v>0</v>
      </c>
      <c r="U27" s="16" t="str">
        <f t="shared" si="3"/>
        <v/>
      </c>
      <c r="V27" s="17"/>
    </row>
    <row r="28" customHeight="1" spans="1:22">
      <c r="A28" s="20" t="e">
        <f>#REF!&amp;#REF!</f>
        <v>#REF!</v>
      </c>
      <c r="I28" s="582"/>
      <c r="J28" s="7"/>
      <c r="K28" s="7"/>
      <c r="L28" s="7"/>
      <c r="M28" s="7"/>
      <c r="N28" s="7"/>
      <c r="O28" s="7"/>
      <c r="P28" s="7"/>
      <c r="Q28" s="27" t="e">
        <f>"评估人员："&amp;#REF!</f>
        <v>#REF!</v>
      </c>
    </row>
    <row r="29" customHeight="1" spans="1:22">
      <c r="A29" s="27" t="e">
        <f>CONCATENATE(#REF!,#REF!,#REF!,#REF!,#REF!,#REF!,#REF!)</f>
        <v>#REF!</v>
      </c>
      <c r="I29" s="582"/>
      <c r="J29" s="582"/>
      <c r="K29" s="582"/>
      <c r="L29" s="582"/>
      <c r="M29" s="582"/>
      <c r="N29" s="582"/>
      <c r="O29" s="582"/>
      <c r="P29" s="582"/>
    </row>
    <row r="30" customHeight="1" spans="1:22">
      <c r="F30" s="589"/>
      <c r="G30" s="589"/>
      <c r="H30" s="589"/>
      <c r="I30" s="589"/>
      <c r="J30" s="589"/>
      <c r="K30" s="589"/>
      <c r="L30" s="589"/>
      <c r="M30" s="589"/>
      <c r="N30" s="589"/>
      <c r="O30" s="589"/>
      <c r="P30" s="589"/>
      <c r="R30" s="589"/>
      <c r="S30" s="589"/>
      <c r="T30" s="589"/>
      <c r="U30" s="589"/>
    </row>
    <row r="31" customHeight="1" spans="1:22">
      <c r="F31" s="589"/>
      <c r="G31" s="589"/>
      <c r="H31" s="589"/>
      <c r="I31" s="589"/>
      <c r="J31" s="589"/>
      <c r="K31" s="589"/>
      <c r="L31" s="589"/>
      <c r="M31" s="589"/>
      <c r="N31" s="589"/>
      <c r="O31" s="589"/>
      <c r="P31" s="589"/>
      <c r="R31" s="589"/>
      <c r="S31" s="589"/>
      <c r="T31" s="589"/>
      <c r="U31" s="589"/>
    </row>
    <row r="32" customHeight="1" spans="1:22">
      <c r="F32" s="589"/>
      <c r="G32" s="589"/>
      <c r="H32" s="589"/>
      <c r="I32" s="589"/>
      <c r="J32" s="589"/>
      <c r="K32" s="589"/>
      <c r="L32" s="589"/>
      <c r="M32" s="589"/>
      <c r="N32" s="589"/>
      <c r="O32" s="589"/>
      <c r="P32" s="589"/>
      <c r="R32" s="589"/>
      <c r="S32" s="589"/>
      <c r="T32" s="589"/>
      <c r="U32" s="589"/>
    </row>
    <row r="33" customHeight="1" spans="6:21">
      <c r="F33" s="589"/>
      <c r="G33" s="589"/>
      <c r="H33" s="589"/>
      <c r="I33" s="589"/>
      <c r="J33" s="589"/>
      <c r="K33" s="589"/>
      <c r="L33" s="589"/>
      <c r="M33" s="589"/>
      <c r="N33" s="589"/>
      <c r="O33" s="589"/>
      <c r="P33" s="589"/>
      <c r="R33" s="589"/>
      <c r="S33" s="589"/>
      <c r="T33" s="589"/>
      <c r="U33" s="589"/>
    </row>
    <row r="34" customHeight="1" spans="6:21">
      <c r="F34" s="589"/>
      <c r="G34" s="589"/>
      <c r="H34" s="589"/>
      <c r="I34" s="589"/>
      <c r="J34" s="589"/>
      <c r="K34" s="589"/>
      <c r="L34" s="589"/>
      <c r="M34" s="589"/>
      <c r="N34" s="589"/>
      <c r="O34" s="589"/>
      <c r="P34" s="589"/>
      <c r="R34" s="589"/>
      <c r="S34" s="589"/>
      <c r="T34" s="589"/>
      <c r="U34" s="589"/>
    </row>
    <row r="35" customHeight="1" spans="6:21">
      <c r="F35" s="589"/>
      <c r="G35" s="589"/>
      <c r="H35" s="589"/>
      <c r="I35" s="589"/>
      <c r="J35" s="589"/>
      <c r="K35" s="589"/>
      <c r="L35" s="589"/>
      <c r="M35" s="589"/>
      <c r="N35" s="589"/>
      <c r="O35" s="589"/>
      <c r="P35" s="589"/>
      <c r="R35" s="589"/>
      <c r="S35" s="589"/>
      <c r="T35" s="589"/>
      <c r="U35" s="589"/>
    </row>
    <row r="36" customHeight="1" spans="6:21">
      <c r="F36" s="589"/>
      <c r="G36" s="589"/>
      <c r="H36" s="589"/>
      <c r="I36" s="589"/>
      <c r="J36" s="589"/>
      <c r="K36" s="589"/>
      <c r="L36" s="589"/>
      <c r="M36" s="589"/>
      <c r="N36" s="589"/>
      <c r="O36" s="589"/>
      <c r="P36" s="589"/>
      <c r="R36" s="589"/>
      <c r="S36" s="589"/>
      <c r="T36" s="589"/>
      <c r="U36" s="589"/>
    </row>
    <row r="37" customHeight="1" spans="6:21">
      <c r="F37" s="589"/>
      <c r="G37" s="589"/>
      <c r="H37" s="589"/>
      <c r="I37" s="589"/>
      <c r="J37" s="589"/>
      <c r="K37" s="589"/>
      <c r="L37" s="589"/>
      <c r="M37" s="589"/>
      <c r="N37" s="589"/>
      <c r="O37" s="589"/>
      <c r="P37" s="589"/>
      <c r="R37" s="589"/>
      <c r="S37" s="589"/>
      <c r="T37" s="589"/>
      <c r="U37" s="589"/>
    </row>
    <row r="38" customHeight="1" spans="6:21">
      <c r="F38" s="589"/>
      <c r="G38" s="589"/>
      <c r="H38" s="589"/>
      <c r="I38" s="589"/>
      <c r="J38" s="589"/>
      <c r="K38" s="589"/>
      <c r="L38" s="589"/>
      <c r="M38" s="589"/>
      <c r="N38" s="589"/>
      <c r="O38" s="589"/>
      <c r="P38" s="589"/>
      <c r="R38" s="589"/>
      <c r="S38" s="589"/>
      <c r="T38" s="589"/>
      <c r="U38" s="589"/>
    </row>
    <row r="39" customHeight="1" spans="6:21">
      <c r="F39" s="589"/>
      <c r="G39" s="589"/>
      <c r="H39" s="589"/>
      <c r="I39" s="589"/>
      <c r="J39" s="589"/>
      <c r="K39" s="589"/>
      <c r="L39" s="589"/>
      <c r="M39" s="589"/>
      <c r="N39" s="589"/>
      <c r="O39" s="589"/>
      <c r="P39" s="589"/>
      <c r="R39" s="589"/>
      <c r="S39" s="589"/>
      <c r="T39" s="589"/>
      <c r="U39" s="589"/>
    </row>
    <row r="40" customHeight="1" spans="6:21">
      <c r="F40" s="589"/>
      <c r="G40" s="589"/>
      <c r="H40" s="589"/>
      <c r="I40" s="589"/>
      <c r="J40" s="589"/>
      <c r="K40" s="589"/>
      <c r="L40" s="589"/>
      <c r="M40" s="589"/>
      <c r="N40" s="589"/>
      <c r="O40" s="589"/>
      <c r="P40" s="589"/>
      <c r="R40" s="589"/>
      <c r="S40" s="589"/>
      <c r="T40" s="589"/>
      <c r="U40" s="589"/>
    </row>
    <row r="41" customHeight="1" spans="6:21">
      <c r="F41" s="589"/>
      <c r="G41" s="589"/>
      <c r="H41" s="589"/>
      <c r="I41" s="589"/>
      <c r="J41" s="589"/>
      <c r="K41" s="589"/>
      <c r="L41" s="589"/>
      <c r="M41" s="589"/>
      <c r="N41" s="589"/>
      <c r="O41" s="589"/>
      <c r="P41" s="589"/>
      <c r="R41" s="589"/>
      <c r="S41" s="589"/>
      <c r="T41" s="589"/>
      <c r="U41" s="589"/>
    </row>
    <row r="42" customHeight="1" spans="6:21">
      <c r="F42" s="589"/>
      <c r="G42" s="589"/>
      <c r="H42" s="589"/>
      <c r="I42" s="589"/>
      <c r="J42" s="589"/>
      <c r="K42" s="589"/>
      <c r="L42" s="589"/>
      <c r="M42" s="589"/>
      <c r="N42" s="589"/>
      <c r="O42" s="589"/>
      <c r="P42" s="589"/>
      <c r="R42" s="589"/>
      <c r="S42" s="589"/>
      <c r="T42" s="589"/>
      <c r="U42" s="589"/>
    </row>
    <row r="43" customHeight="1" spans="6:21">
      <c r="F43" s="589"/>
      <c r="G43" s="589"/>
      <c r="H43" s="589"/>
      <c r="I43" s="589"/>
      <c r="J43" s="589"/>
      <c r="K43" s="589"/>
      <c r="L43" s="589"/>
      <c r="M43" s="589"/>
      <c r="N43" s="589"/>
      <c r="O43" s="589"/>
      <c r="P43" s="589"/>
      <c r="R43" s="589"/>
      <c r="S43" s="589"/>
      <c r="T43" s="589"/>
      <c r="U43" s="589"/>
    </row>
    <row r="44" customHeight="1" spans="6:21">
      <c r="F44" s="589"/>
      <c r="G44" s="589"/>
      <c r="H44" s="589"/>
      <c r="I44" s="589"/>
      <c r="J44" s="589"/>
      <c r="K44" s="589"/>
      <c r="L44" s="589"/>
      <c r="M44" s="589"/>
      <c r="N44" s="589"/>
      <c r="O44" s="589"/>
      <c r="P44" s="589"/>
      <c r="R44" s="589"/>
      <c r="S44" s="589"/>
      <c r="T44" s="589"/>
      <c r="U44" s="589"/>
    </row>
    <row r="45" customHeight="1" spans="6:21">
      <c r="F45" s="589"/>
      <c r="G45" s="589"/>
      <c r="H45" s="589"/>
      <c r="I45" s="589"/>
      <c r="J45" s="589"/>
      <c r="K45" s="589"/>
      <c r="L45" s="589"/>
      <c r="M45" s="589"/>
      <c r="N45" s="589"/>
      <c r="O45" s="589"/>
      <c r="P45" s="589"/>
      <c r="R45" s="589"/>
      <c r="S45" s="589"/>
      <c r="T45" s="589"/>
      <c r="U45" s="589"/>
    </row>
    <row r="46" customHeight="1" spans="6:21">
      <c r="F46" s="589"/>
      <c r="G46" s="589"/>
      <c r="H46" s="589"/>
      <c r="I46" s="589"/>
      <c r="J46" s="589"/>
      <c r="K46" s="589"/>
      <c r="L46" s="589"/>
      <c r="M46" s="589"/>
      <c r="N46" s="589"/>
      <c r="O46" s="589"/>
      <c r="P46" s="589"/>
      <c r="R46" s="589"/>
      <c r="S46" s="589"/>
      <c r="T46" s="589"/>
      <c r="U46" s="589"/>
    </row>
    <row r="47" customHeight="1" spans="6:21">
      <c r="F47" s="589"/>
      <c r="G47" s="589"/>
      <c r="H47" s="589"/>
      <c r="I47" s="589"/>
      <c r="J47" s="589"/>
      <c r="K47" s="589"/>
      <c r="L47" s="589"/>
      <c r="M47" s="589"/>
      <c r="N47" s="589"/>
      <c r="O47" s="589"/>
      <c r="P47" s="589"/>
      <c r="R47" s="589"/>
      <c r="S47" s="589"/>
      <c r="T47" s="589"/>
      <c r="U47" s="589"/>
    </row>
    <row r="48" customHeight="1" spans="6:21">
      <c r="F48" s="589"/>
      <c r="G48" s="589"/>
      <c r="H48" s="589"/>
      <c r="I48" s="589"/>
      <c r="J48" s="589"/>
      <c r="K48" s="589"/>
      <c r="L48" s="589"/>
      <c r="M48" s="589"/>
      <c r="N48" s="589"/>
      <c r="O48" s="589"/>
      <c r="P48" s="589"/>
      <c r="R48" s="589"/>
      <c r="S48" s="589"/>
      <c r="T48" s="589"/>
      <c r="U48" s="589"/>
    </row>
    <row r="49" customHeight="1" spans="6:21">
      <c r="F49" s="589"/>
      <c r="G49" s="589"/>
      <c r="H49" s="589"/>
      <c r="I49" s="589"/>
      <c r="J49" s="589"/>
      <c r="K49" s="589"/>
      <c r="L49" s="589"/>
      <c r="M49" s="589"/>
      <c r="N49" s="589"/>
      <c r="O49" s="589"/>
      <c r="P49" s="589"/>
      <c r="R49" s="589"/>
      <c r="S49" s="589"/>
      <c r="T49" s="589"/>
      <c r="U49" s="589"/>
    </row>
    <row r="50" customHeight="1" spans="6:21">
      <c r="F50" s="589"/>
      <c r="G50" s="589"/>
      <c r="H50" s="589"/>
      <c r="I50" s="589"/>
      <c r="J50" s="589"/>
      <c r="K50" s="589"/>
      <c r="L50" s="589"/>
      <c r="M50" s="589"/>
      <c r="N50" s="589"/>
      <c r="O50" s="589"/>
      <c r="P50" s="589"/>
      <c r="R50" s="589"/>
      <c r="S50" s="589"/>
      <c r="T50" s="589"/>
      <c r="U50" s="589"/>
    </row>
    <row r="51" customHeight="1" spans="6:21">
      <c r="F51" s="589"/>
      <c r="G51" s="589"/>
      <c r="H51" s="589"/>
      <c r="I51" s="589"/>
      <c r="J51" s="589"/>
      <c r="K51" s="589"/>
      <c r="L51" s="589"/>
      <c r="M51" s="589"/>
      <c r="N51" s="589"/>
      <c r="O51" s="589"/>
      <c r="P51" s="589"/>
      <c r="R51" s="589"/>
      <c r="S51" s="589"/>
      <c r="T51" s="589"/>
      <c r="U51" s="589"/>
    </row>
    <row r="52" customHeight="1" spans="6:21">
      <c r="F52" s="589"/>
      <c r="G52" s="589"/>
      <c r="H52" s="589"/>
      <c r="I52" s="589"/>
      <c r="J52" s="589"/>
      <c r="K52" s="589"/>
      <c r="L52" s="589"/>
      <c r="M52" s="589"/>
      <c r="N52" s="589"/>
      <c r="O52" s="589"/>
      <c r="P52" s="589"/>
      <c r="R52" s="589"/>
      <c r="S52" s="589"/>
      <c r="T52" s="589"/>
      <c r="U52" s="589"/>
    </row>
    <row r="53" customHeight="1" spans="6:21">
      <c r="F53" s="589"/>
      <c r="G53" s="589"/>
      <c r="H53" s="589"/>
      <c r="I53" s="589"/>
      <c r="J53" s="589"/>
      <c r="K53" s="589"/>
      <c r="L53" s="589"/>
      <c r="M53" s="589"/>
      <c r="N53" s="589"/>
      <c r="O53" s="589"/>
      <c r="P53" s="589"/>
      <c r="R53" s="589"/>
      <c r="S53" s="589"/>
      <c r="T53" s="589"/>
      <c r="U53" s="589"/>
    </row>
    <row r="54" customHeight="1" spans="6:21">
      <c r="F54" s="589"/>
      <c r="G54" s="589"/>
      <c r="H54" s="589"/>
      <c r="I54" s="589"/>
      <c r="J54" s="589"/>
      <c r="K54" s="589"/>
      <c r="L54" s="589"/>
      <c r="M54" s="589"/>
      <c r="N54" s="589"/>
      <c r="O54" s="589"/>
      <c r="P54" s="589"/>
      <c r="R54" s="589"/>
      <c r="S54" s="589"/>
      <c r="T54" s="589"/>
      <c r="U54" s="589"/>
    </row>
    <row r="55" customHeight="1" spans="6:21">
      <c r="F55" s="589"/>
      <c r="G55" s="589"/>
      <c r="H55" s="589"/>
      <c r="I55" s="589"/>
      <c r="J55" s="589"/>
      <c r="K55" s="589"/>
      <c r="L55" s="589"/>
      <c r="M55" s="589"/>
      <c r="N55" s="589"/>
      <c r="O55" s="589"/>
      <c r="P55" s="589"/>
      <c r="R55" s="589"/>
      <c r="S55" s="589"/>
      <c r="T55" s="589"/>
      <c r="U55" s="589"/>
    </row>
    <row r="56" customHeight="1" spans="6:21">
      <c r="F56" s="589"/>
      <c r="G56" s="589"/>
      <c r="H56" s="589"/>
      <c r="I56" s="589"/>
      <c r="J56" s="589"/>
      <c r="K56" s="589"/>
      <c r="L56" s="589"/>
      <c r="M56" s="589"/>
      <c r="N56" s="589"/>
      <c r="O56" s="589"/>
      <c r="P56" s="589"/>
      <c r="R56" s="589"/>
      <c r="S56" s="589"/>
      <c r="T56" s="589"/>
      <c r="U56" s="589"/>
    </row>
    <row r="57" customHeight="1" spans="6:21">
      <c r="F57" s="589"/>
      <c r="G57" s="589"/>
      <c r="H57" s="589"/>
      <c r="I57" s="589"/>
      <c r="J57" s="589"/>
      <c r="K57" s="589"/>
      <c r="L57" s="589"/>
      <c r="M57" s="589"/>
      <c r="N57" s="589"/>
      <c r="O57" s="589"/>
      <c r="P57" s="589"/>
      <c r="R57" s="589"/>
      <c r="S57" s="589"/>
      <c r="T57" s="589"/>
      <c r="U57" s="589"/>
    </row>
    <row r="58" customHeight="1" spans="6:21">
      <c r="F58" s="589"/>
      <c r="G58" s="589"/>
      <c r="H58" s="589"/>
      <c r="I58" s="589"/>
      <c r="J58" s="589"/>
      <c r="K58" s="589"/>
      <c r="L58" s="589"/>
      <c r="M58" s="589"/>
      <c r="N58" s="589"/>
      <c r="O58" s="589"/>
      <c r="P58" s="589"/>
      <c r="R58" s="589"/>
      <c r="S58" s="589"/>
      <c r="T58" s="589"/>
      <c r="U58" s="589"/>
    </row>
    <row r="59" customHeight="1" spans="6:21">
      <c r="F59" s="589"/>
      <c r="G59" s="589"/>
      <c r="H59" s="589"/>
      <c r="I59" s="589"/>
      <c r="J59" s="589"/>
      <c r="K59" s="589"/>
      <c r="L59" s="589"/>
      <c r="M59" s="589"/>
      <c r="N59" s="589"/>
      <c r="O59" s="589"/>
      <c r="P59" s="589"/>
      <c r="R59" s="589"/>
      <c r="S59" s="589"/>
      <c r="T59" s="589"/>
      <c r="U59" s="589"/>
    </row>
    <row r="60" customHeight="1" spans="6:21">
      <c r="F60" s="589"/>
      <c r="G60" s="589"/>
      <c r="H60" s="589"/>
      <c r="I60" s="589"/>
      <c r="J60" s="589"/>
      <c r="K60" s="589"/>
      <c r="L60" s="589"/>
      <c r="M60" s="589"/>
      <c r="N60" s="589"/>
      <c r="O60" s="589"/>
      <c r="P60" s="589"/>
      <c r="R60" s="589"/>
      <c r="S60" s="589"/>
      <c r="T60" s="589"/>
      <c r="U60" s="589"/>
    </row>
    <row r="61" customHeight="1" spans="6:21">
      <c r="F61" s="589"/>
      <c r="G61" s="589"/>
      <c r="H61" s="589"/>
      <c r="I61" s="589"/>
      <c r="J61" s="589"/>
      <c r="K61" s="589"/>
      <c r="L61" s="589"/>
      <c r="M61" s="589"/>
      <c r="N61" s="589"/>
      <c r="O61" s="589"/>
      <c r="P61" s="589"/>
      <c r="R61" s="589"/>
      <c r="S61" s="589"/>
      <c r="T61" s="589"/>
      <c r="U61" s="589"/>
    </row>
    <row r="62" customHeight="1" spans="6:21">
      <c r="F62" s="589"/>
      <c r="G62" s="589"/>
      <c r="H62" s="589"/>
      <c r="I62" s="589"/>
      <c r="J62" s="589"/>
      <c r="K62" s="589"/>
      <c r="L62" s="589"/>
      <c r="M62" s="589"/>
      <c r="N62" s="589"/>
      <c r="O62" s="589"/>
      <c r="P62" s="589"/>
      <c r="R62" s="589"/>
      <c r="S62" s="589"/>
      <c r="T62" s="589"/>
      <c r="U62" s="589"/>
    </row>
    <row r="63" customHeight="1" spans="6:21">
      <c r="F63" s="589"/>
      <c r="G63" s="589"/>
      <c r="H63" s="589"/>
      <c r="I63" s="589"/>
      <c r="J63" s="589"/>
      <c r="K63" s="589"/>
      <c r="L63" s="589"/>
      <c r="M63" s="589"/>
      <c r="N63" s="589"/>
      <c r="O63" s="589"/>
      <c r="P63" s="589"/>
      <c r="R63" s="589"/>
      <c r="S63" s="589"/>
      <c r="T63" s="589"/>
      <c r="U63" s="589"/>
    </row>
    <row r="64" customHeight="1" spans="6:21">
      <c r="F64" s="589"/>
      <c r="G64" s="589"/>
      <c r="H64" s="589"/>
      <c r="I64" s="589"/>
      <c r="J64" s="589"/>
      <c r="K64" s="589"/>
      <c r="L64" s="589"/>
      <c r="M64" s="589"/>
      <c r="N64" s="589"/>
      <c r="O64" s="589"/>
      <c r="P64" s="589"/>
      <c r="R64" s="589"/>
      <c r="S64" s="589"/>
      <c r="T64" s="589"/>
      <c r="U64" s="589"/>
    </row>
    <row r="65" customHeight="1" spans="6:21">
      <c r="F65" s="589"/>
      <c r="G65" s="589"/>
      <c r="H65" s="589"/>
      <c r="I65" s="589"/>
      <c r="J65" s="589"/>
      <c r="K65" s="589"/>
      <c r="L65" s="589"/>
      <c r="M65" s="589"/>
      <c r="N65" s="589"/>
      <c r="O65" s="589"/>
      <c r="P65" s="589"/>
      <c r="R65" s="589"/>
      <c r="S65" s="589"/>
      <c r="T65" s="589"/>
      <c r="U65" s="589"/>
    </row>
    <row r="66" customHeight="1" spans="6:21">
      <c r="F66" s="589"/>
      <c r="G66" s="589"/>
      <c r="H66" s="589"/>
      <c r="I66" s="589"/>
      <c r="J66" s="589"/>
      <c r="K66" s="589"/>
      <c r="L66" s="589"/>
      <c r="M66" s="589"/>
      <c r="N66" s="589"/>
      <c r="O66" s="589"/>
      <c r="P66" s="589"/>
      <c r="R66" s="589"/>
      <c r="S66" s="589"/>
      <c r="T66" s="589"/>
      <c r="U66" s="589"/>
    </row>
    <row r="67" customHeight="1" spans="6:21">
      <c r="F67" s="589"/>
      <c r="G67" s="589"/>
      <c r="H67" s="589"/>
      <c r="I67" s="589"/>
      <c r="J67" s="589"/>
      <c r="K67" s="589"/>
      <c r="L67" s="589"/>
      <c r="M67" s="589"/>
      <c r="N67" s="589"/>
      <c r="O67" s="589"/>
      <c r="P67" s="589"/>
      <c r="R67" s="589"/>
      <c r="S67" s="589"/>
      <c r="T67" s="589"/>
      <c r="U67" s="589"/>
    </row>
    <row r="68" customHeight="1" spans="6:21">
      <c r="F68" s="589"/>
      <c r="G68" s="589"/>
      <c r="H68" s="589"/>
      <c r="I68" s="589"/>
      <c r="J68" s="589"/>
      <c r="K68" s="589"/>
      <c r="L68" s="589"/>
      <c r="M68" s="589"/>
      <c r="N68" s="589"/>
      <c r="O68" s="589"/>
      <c r="P68" s="589"/>
      <c r="R68" s="589"/>
      <c r="S68" s="589"/>
      <c r="T68" s="589"/>
      <c r="U68" s="589"/>
    </row>
    <row r="69" customHeight="1" spans="6:21">
      <c r="F69" s="589"/>
      <c r="G69" s="589"/>
      <c r="H69" s="589"/>
      <c r="I69" s="589"/>
      <c r="J69" s="589"/>
      <c r="K69" s="589"/>
      <c r="L69" s="589"/>
      <c r="M69" s="589"/>
      <c r="N69" s="589"/>
      <c r="O69" s="589"/>
      <c r="P69" s="589"/>
      <c r="R69" s="589"/>
      <c r="S69" s="589"/>
      <c r="T69" s="589"/>
      <c r="U69" s="589"/>
    </row>
    <row r="70" customHeight="1" spans="6:21">
      <c r="F70" s="589"/>
      <c r="G70" s="589"/>
      <c r="H70" s="589"/>
      <c r="I70" s="589"/>
      <c r="J70" s="589"/>
      <c r="K70" s="589"/>
      <c r="L70" s="589"/>
      <c r="M70" s="589"/>
      <c r="N70" s="589"/>
      <c r="O70" s="589"/>
      <c r="P70" s="589"/>
      <c r="R70" s="589"/>
      <c r="S70" s="589"/>
      <c r="T70" s="589"/>
      <c r="U70" s="589"/>
    </row>
    <row r="71" customHeight="1" spans="6:21">
      <c r="F71" s="589"/>
      <c r="G71" s="589"/>
      <c r="H71" s="589"/>
      <c r="I71" s="589"/>
      <c r="J71" s="589"/>
      <c r="K71" s="589"/>
      <c r="L71" s="589"/>
      <c r="M71" s="589"/>
      <c r="N71" s="589"/>
      <c r="O71" s="589"/>
      <c r="P71" s="589"/>
      <c r="R71" s="589"/>
      <c r="S71" s="589"/>
      <c r="T71" s="589"/>
      <c r="U71" s="589"/>
    </row>
    <row r="72" customHeight="1" spans="6:21">
      <c r="F72" s="589"/>
      <c r="G72" s="589"/>
      <c r="H72" s="589"/>
      <c r="I72" s="589"/>
      <c r="J72" s="589"/>
      <c r="K72" s="589"/>
      <c r="L72" s="589"/>
      <c r="M72" s="589"/>
      <c r="N72" s="589"/>
      <c r="O72" s="589"/>
      <c r="P72" s="589"/>
      <c r="R72" s="589"/>
      <c r="S72" s="589"/>
      <c r="T72" s="589"/>
      <c r="U72" s="589"/>
    </row>
    <row r="73" customHeight="1" spans="6:21">
      <c r="F73" s="589"/>
      <c r="G73" s="589"/>
      <c r="H73" s="589"/>
      <c r="I73" s="589"/>
      <c r="J73" s="589"/>
      <c r="K73" s="589"/>
      <c r="L73" s="589"/>
      <c r="M73" s="589"/>
      <c r="N73" s="589"/>
      <c r="O73" s="589"/>
      <c r="P73" s="589"/>
      <c r="R73" s="589"/>
      <c r="S73" s="589"/>
      <c r="T73" s="589"/>
      <c r="U73" s="589"/>
    </row>
    <row r="74" customHeight="1" spans="6:21">
      <c r="F74" s="589"/>
      <c r="G74" s="589"/>
      <c r="H74" s="589"/>
      <c r="I74" s="589"/>
      <c r="J74" s="589"/>
      <c r="K74" s="589"/>
      <c r="L74" s="589"/>
      <c r="M74" s="589"/>
      <c r="N74" s="589"/>
      <c r="O74" s="589"/>
      <c r="P74" s="589"/>
      <c r="R74" s="589"/>
      <c r="S74" s="589"/>
      <c r="T74" s="589"/>
      <c r="U74" s="589"/>
    </row>
    <row r="75" customHeight="1" spans="6:21">
      <c r="F75" s="589"/>
      <c r="G75" s="589"/>
      <c r="H75" s="589"/>
      <c r="I75" s="589"/>
      <c r="J75" s="589"/>
      <c r="K75" s="589"/>
      <c r="L75" s="589"/>
      <c r="M75" s="589"/>
      <c r="N75" s="589"/>
      <c r="O75" s="589"/>
      <c r="P75" s="589"/>
      <c r="R75" s="589"/>
      <c r="S75" s="589"/>
      <c r="T75" s="589"/>
      <c r="U75" s="589"/>
    </row>
    <row r="76" customHeight="1" spans="6:21">
      <c r="F76" s="589"/>
      <c r="G76" s="589"/>
      <c r="H76" s="589"/>
      <c r="I76" s="589"/>
      <c r="J76" s="589"/>
      <c r="K76" s="589"/>
      <c r="L76" s="589"/>
      <c r="M76" s="589"/>
      <c r="N76" s="589"/>
      <c r="O76" s="589"/>
      <c r="P76" s="589"/>
      <c r="R76" s="589"/>
      <c r="S76" s="589"/>
      <c r="T76" s="589"/>
      <c r="U76" s="589"/>
    </row>
    <row r="77" customHeight="1" spans="6:21">
      <c r="F77" s="589"/>
      <c r="G77" s="589"/>
      <c r="H77" s="589"/>
      <c r="I77" s="589"/>
      <c r="J77" s="589"/>
      <c r="K77" s="589"/>
      <c r="L77" s="589"/>
      <c r="M77" s="589"/>
      <c r="N77" s="589"/>
      <c r="O77" s="589"/>
      <c r="P77" s="589"/>
      <c r="R77" s="589"/>
      <c r="S77" s="589"/>
      <c r="T77" s="589"/>
      <c r="U77" s="589"/>
    </row>
    <row r="78" customHeight="1" spans="6:21">
      <c r="F78" s="589"/>
      <c r="G78" s="589"/>
      <c r="H78" s="589"/>
      <c r="I78" s="589"/>
      <c r="J78" s="589"/>
      <c r="K78" s="589"/>
      <c r="L78" s="589"/>
      <c r="M78" s="589"/>
      <c r="N78" s="589"/>
      <c r="O78" s="589"/>
      <c r="P78" s="589"/>
      <c r="R78" s="589"/>
      <c r="S78" s="589"/>
      <c r="T78" s="589"/>
      <c r="U78" s="589"/>
    </row>
    <row r="79" customHeight="1" spans="6:21">
      <c r="F79" s="589"/>
      <c r="G79" s="589"/>
      <c r="H79" s="589"/>
      <c r="I79" s="589"/>
      <c r="J79" s="589"/>
      <c r="K79" s="589"/>
      <c r="L79" s="589"/>
      <c r="M79" s="589"/>
      <c r="N79" s="589"/>
      <c r="O79" s="589"/>
      <c r="P79" s="589"/>
      <c r="R79" s="589"/>
      <c r="S79" s="589"/>
      <c r="T79" s="589"/>
      <c r="U79" s="589"/>
    </row>
    <row r="80" customHeight="1" spans="6:21">
      <c r="F80" s="589"/>
      <c r="G80" s="589"/>
      <c r="H80" s="589"/>
      <c r="I80" s="589"/>
      <c r="J80" s="589"/>
      <c r="K80" s="589"/>
      <c r="L80" s="589"/>
      <c r="M80" s="589"/>
      <c r="N80" s="589"/>
      <c r="O80" s="589"/>
      <c r="P80" s="589"/>
      <c r="R80" s="589"/>
      <c r="S80" s="589"/>
      <c r="T80" s="589"/>
      <c r="U80" s="589"/>
    </row>
    <row r="81" customHeight="1" spans="6:21">
      <c r="F81" s="589"/>
      <c r="G81" s="589"/>
      <c r="H81" s="589"/>
      <c r="I81" s="589"/>
      <c r="J81" s="589"/>
      <c r="K81" s="589"/>
      <c r="L81" s="589"/>
      <c r="M81" s="589"/>
      <c r="N81" s="589"/>
      <c r="O81" s="589"/>
      <c r="P81" s="589"/>
      <c r="R81" s="589"/>
      <c r="S81" s="589"/>
      <c r="T81" s="589"/>
      <c r="U81" s="589"/>
    </row>
    <row r="82" customHeight="1" spans="6:21">
      <c r="F82" s="589"/>
      <c r="G82" s="589"/>
      <c r="H82" s="589"/>
      <c r="I82" s="589"/>
      <c r="J82" s="589"/>
      <c r="K82" s="589"/>
      <c r="L82" s="589"/>
      <c r="M82" s="589"/>
      <c r="N82" s="589"/>
      <c r="O82" s="589"/>
      <c r="P82" s="589"/>
      <c r="R82" s="589"/>
      <c r="S82" s="589"/>
      <c r="T82" s="589"/>
      <c r="U82" s="589"/>
    </row>
    <row r="83" customHeight="1" spans="6:21">
      <c r="F83" s="589"/>
      <c r="G83" s="589"/>
      <c r="H83" s="589"/>
      <c r="I83" s="589"/>
      <c r="J83" s="589"/>
      <c r="K83" s="589"/>
      <c r="L83" s="589"/>
      <c r="M83" s="589"/>
      <c r="N83" s="589"/>
      <c r="O83" s="589"/>
      <c r="P83" s="589"/>
      <c r="R83" s="589"/>
      <c r="S83" s="589"/>
      <c r="T83" s="589"/>
      <c r="U83" s="589"/>
    </row>
    <row r="84" customHeight="1" spans="6:21">
      <c r="F84" s="589"/>
      <c r="G84" s="589"/>
      <c r="H84" s="589"/>
      <c r="I84" s="589"/>
      <c r="J84" s="589"/>
      <c r="K84" s="589"/>
      <c r="L84" s="589"/>
      <c r="M84" s="589"/>
      <c r="N84" s="589"/>
      <c r="O84" s="589"/>
      <c r="P84" s="589"/>
      <c r="R84" s="589"/>
      <c r="S84" s="589"/>
      <c r="T84" s="589"/>
      <c r="U84" s="589"/>
    </row>
    <row r="85" customHeight="1" spans="6:21">
      <c r="F85" s="589"/>
      <c r="G85" s="589"/>
      <c r="H85" s="589"/>
      <c r="I85" s="589"/>
      <c r="J85" s="589"/>
      <c r="K85" s="589"/>
      <c r="L85" s="589"/>
      <c r="M85" s="589"/>
      <c r="N85" s="589"/>
      <c r="O85" s="589"/>
      <c r="P85" s="589"/>
      <c r="R85" s="589"/>
      <c r="S85" s="589"/>
      <c r="T85" s="589"/>
      <c r="U85" s="589"/>
    </row>
    <row r="86" customHeight="1" spans="6:21">
      <c r="F86" s="589"/>
      <c r="G86" s="589"/>
      <c r="H86" s="589"/>
      <c r="I86" s="589"/>
      <c r="J86" s="589"/>
      <c r="K86" s="589"/>
      <c r="L86" s="589"/>
      <c r="M86" s="589"/>
      <c r="N86" s="589"/>
      <c r="O86" s="589"/>
      <c r="P86" s="589"/>
      <c r="R86" s="589"/>
      <c r="S86" s="589"/>
      <c r="T86" s="589"/>
      <c r="U86" s="589"/>
    </row>
    <row r="87" customHeight="1" spans="6:21">
      <c r="F87" s="589"/>
      <c r="G87" s="589"/>
      <c r="H87" s="589"/>
      <c r="I87" s="589"/>
      <c r="J87" s="589"/>
      <c r="K87" s="589"/>
      <c r="L87" s="589"/>
      <c r="M87" s="589"/>
      <c r="N87" s="589"/>
      <c r="O87" s="589"/>
      <c r="P87" s="589"/>
      <c r="R87" s="589"/>
      <c r="S87" s="589"/>
      <c r="T87" s="589"/>
      <c r="U87" s="589"/>
    </row>
    <row r="88" customHeight="1" spans="6:21">
      <c r="F88" s="589"/>
      <c r="G88" s="589"/>
      <c r="H88" s="589"/>
      <c r="I88" s="589"/>
      <c r="J88" s="589"/>
      <c r="K88" s="589"/>
      <c r="L88" s="589"/>
      <c r="M88" s="589"/>
      <c r="N88" s="589"/>
      <c r="O88" s="589"/>
      <c r="P88" s="589"/>
      <c r="R88" s="589"/>
      <c r="S88" s="589"/>
      <c r="T88" s="589"/>
      <c r="U88" s="589"/>
    </row>
    <row r="89" customHeight="1" spans="6:21">
      <c r="F89" s="589"/>
      <c r="G89" s="589"/>
      <c r="H89" s="589"/>
      <c r="I89" s="589"/>
      <c r="J89" s="589"/>
      <c r="K89" s="589"/>
      <c r="L89" s="589"/>
      <c r="M89" s="589"/>
      <c r="N89" s="589"/>
      <c r="O89" s="589"/>
      <c r="P89" s="589"/>
      <c r="R89" s="589"/>
      <c r="S89" s="589"/>
      <c r="T89" s="589"/>
      <c r="U89" s="589"/>
    </row>
    <row r="90" customHeight="1" spans="6:21">
      <c r="F90" s="589"/>
      <c r="G90" s="589"/>
      <c r="H90" s="589"/>
      <c r="I90" s="589"/>
      <c r="J90" s="589"/>
      <c r="K90" s="589"/>
      <c r="L90" s="589"/>
      <c r="M90" s="589"/>
      <c r="N90" s="589"/>
      <c r="O90" s="589"/>
      <c r="P90" s="589"/>
      <c r="R90" s="589"/>
      <c r="S90" s="589"/>
      <c r="T90" s="589"/>
      <c r="U90" s="589"/>
    </row>
    <row r="91" customHeight="1" spans="6:21">
      <c r="F91" s="589"/>
      <c r="G91" s="589"/>
      <c r="H91" s="589"/>
      <c r="I91" s="589"/>
      <c r="J91" s="589"/>
      <c r="K91" s="589"/>
      <c r="L91" s="589"/>
      <c r="M91" s="589"/>
      <c r="N91" s="589"/>
      <c r="O91" s="589"/>
      <c r="P91" s="589"/>
      <c r="R91" s="589"/>
      <c r="S91" s="589"/>
      <c r="T91" s="589"/>
      <c r="U91" s="589"/>
    </row>
    <row r="92" customHeight="1" spans="6:21">
      <c r="F92" s="589"/>
      <c r="G92" s="589"/>
      <c r="H92" s="589"/>
      <c r="I92" s="589"/>
      <c r="J92" s="589"/>
      <c r="K92" s="589"/>
      <c r="L92" s="589"/>
      <c r="M92" s="589"/>
      <c r="N92" s="589"/>
      <c r="O92" s="589"/>
      <c r="P92" s="589"/>
      <c r="R92" s="589"/>
      <c r="S92" s="589"/>
      <c r="T92" s="589"/>
      <c r="U92" s="589"/>
    </row>
    <row r="93" customHeight="1" spans="6:21">
      <c r="F93" s="589"/>
      <c r="G93" s="589"/>
      <c r="H93" s="589"/>
      <c r="I93" s="589"/>
      <c r="J93" s="589"/>
      <c r="K93" s="589"/>
      <c r="L93" s="589"/>
      <c r="M93" s="589"/>
      <c r="N93" s="589"/>
      <c r="O93" s="589"/>
      <c r="P93" s="589"/>
      <c r="R93" s="589"/>
      <c r="S93" s="589"/>
      <c r="T93" s="589"/>
      <c r="U93" s="589"/>
    </row>
    <row r="94" customHeight="1" spans="6:21">
      <c r="F94" s="589"/>
      <c r="G94" s="589"/>
      <c r="H94" s="589"/>
      <c r="I94" s="589"/>
      <c r="J94" s="589"/>
      <c r="K94" s="589"/>
      <c r="L94" s="589"/>
      <c r="M94" s="589"/>
      <c r="N94" s="589"/>
      <c r="O94" s="589"/>
      <c r="P94" s="589"/>
      <c r="R94" s="589"/>
      <c r="S94" s="589"/>
      <c r="T94" s="589"/>
      <c r="U94" s="589"/>
    </row>
    <row r="95" customHeight="1" spans="6:21">
      <c r="F95" s="589"/>
      <c r="G95" s="589"/>
      <c r="H95" s="589"/>
      <c r="I95" s="589"/>
      <c r="J95" s="589"/>
      <c r="K95" s="589"/>
      <c r="L95" s="589"/>
      <c r="M95" s="589"/>
      <c r="N95" s="589"/>
      <c r="O95" s="589"/>
      <c r="P95" s="589"/>
      <c r="R95" s="589"/>
      <c r="S95" s="589"/>
      <c r="T95" s="589"/>
      <c r="U95" s="589"/>
    </row>
    <row r="96" customHeight="1" spans="6:21">
      <c r="F96" s="589"/>
      <c r="G96" s="589"/>
      <c r="H96" s="589"/>
      <c r="I96" s="589"/>
      <c r="J96" s="589"/>
      <c r="K96" s="589"/>
      <c r="L96" s="589"/>
      <c r="M96" s="589"/>
      <c r="N96" s="589"/>
      <c r="O96" s="589"/>
      <c r="P96" s="589"/>
      <c r="R96" s="589"/>
      <c r="S96" s="589"/>
      <c r="T96" s="589"/>
      <c r="U96" s="589"/>
    </row>
    <row r="97" customHeight="1" spans="6:21">
      <c r="F97" s="589"/>
      <c r="G97" s="589"/>
      <c r="H97" s="589"/>
      <c r="I97" s="589"/>
      <c r="J97" s="589"/>
      <c r="K97" s="589"/>
      <c r="L97" s="589"/>
      <c r="M97" s="589"/>
      <c r="N97" s="589"/>
      <c r="O97" s="589"/>
      <c r="P97" s="589"/>
      <c r="R97" s="589"/>
      <c r="S97" s="589"/>
      <c r="T97" s="589"/>
      <c r="U97" s="589"/>
    </row>
    <row r="98" customHeight="1" spans="6:21">
      <c r="F98" s="589"/>
      <c r="G98" s="589"/>
      <c r="H98" s="589"/>
      <c r="I98" s="589"/>
      <c r="J98" s="589"/>
      <c r="K98" s="589"/>
      <c r="L98" s="589"/>
      <c r="M98" s="589"/>
      <c r="N98" s="589"/>
      <c r="O98" s="589"/>
      <c r="P98" s="589"/>
      <c r="R98" s="589"/>
      <c r="S98" s="589"/>
      <c r="T98" s="589"/>
      <c r="U98" s="589"/>
    </row>
    <row r="99" customHeight="1" spans="6:21">
      <c r="F99" s="589"/>
      <c r="G99" s="589"/>
      <c r="H99" s="589"/>
      <c r="I99" s="589"/>
      <c r="J99" s="589"/>
      <c r="K99" s="589"/>
      <c r="L99" s="589"/>
      <c r="M99" s="589"/>
      <c r="N99" s="589"/>
      <c r="O99" s="589"/>
      <c r="P99" s="589"/>
      <c r="R99" s="589"/>
      <c r="S99" s="589"/>
      <c r="T99" s="589"/>
      <c r="U99" s="589"/>
    </row>
    <row r="100" customHeight="1" spans="6:21">
      <c r="F100" s="589"/>
      <c r="G100" s="589"/>
      <c r="H100" s="589"/>
      <c r="I100" s="589"/>
      <c r="J100" s="589"/>
      <c r="K100" s="589"/>
      <c r="L100" s="589"/>
      <c r="M100" s="589"/>
      <c r="N100" s="589"/>
      <c r="O100" s="589"/>
      <c r="P100" s="589"/>
      <c r="R100" s="589"/>
      <c r="S100" s="589"/>
      <c r="T100" s="589"/>
      <c r="U100" s="589"/>
    </row>
    <row r="101" customHeight="1" spans="6:21">
      <c r="F101" s="589"/>
      <c r="G101" s="589"/>
      <c r="H101" s="589"/>
      <c r="I101" s="589"/>
      <c r="J101" s="589"/>
      <c r="K101" s="589"/>
      <c r="L101" s="589"/>
      <c r="M101" s="589"/>
      <c r="N101" s="589"/>
      <c r="O101" s="589"/>
      <c r="P101" s="589"/>
      <c r="R101" s="589"/>
      <c r="S101" s="589"/>
      <c r="T101" s="589"/>
      <c r="U101" s="589"/>
    </row>
    <row r="102" customHeight="1" spans="6:21">
      <c r="F102" s="589"/>
      <c r="G102" s="589"/>
      <c r="H102" s="589"/>
      <c r="I102" s="589"/>
      <c r="J102" s="589"/>
      <c r="K102" s="589"/>
      <c r="L102" s="589"/>
      <c r="M102" s="589"/>
      <c r="N102" s="589"/>
      <c r="O102" s="589"/>
      <c r="P102" s="589"/>
      <c r="R102" s="589"/>
      <c r="S102" s="589"/>
      <c r="T102" s="589"/>
      <c r="U102" s="589"/>
    </row>
    <row r="103" customHeight="1" spans="6:21">
      <c r="F103" s="589"/>
      <c r="G103" s="589"/>
      <c r="H103" s="589"/>
      <c r="I103" s="589"/>
      <c r="J103" s="589"/>
      <c r="K103" s="589"/>
      <c r="L103" s="589"/>
      <c r="M103" s="589"/>
      <c r="N103" s="589"/>
      <c r="O103" s="589"/>
      <c r="P103" s="589"/>
      <c r="R103" s="589"/>
      <c r="S103" s="589"/>
      <c r="T103" s="589"/>
      <c r="U103" s="589"/>
    </row>
    <row r="104" customHeight="1" spans="6:21">
      <c r="F104" s="589"/>
      <c r="G104" s="589"/>
      <c r="H104" s="589"/>
      <c r="I104" s="589"/>
      <c r="J104" s="589"/>
      <c r="K104" s="589"/>
      <c r="L104" s="589"/>
      <c r="M104" s="589"/>
      <c r="N104" s="589"/>
      <c r="O104" s="589"/>
      <c r="P104" s="589"/>
      <c r="R104" s="589"/>
      <c r="S104" s="589"/>
      <c r="T104" s="589"/>
      <c r="U104" s="589"/>
    </row>
    <row r="105" customHeight="1" spans="6:21">
      <c r="F105" s="589"/>
      <c r="G105" s="589"/>
      <c r="H105" s="589"/>
      <c r="I105" s="589"/>
      <c r="J105" s="589"/>
      <c r="K105" s="589"/>
      <c r="L105" s="589"/>
      <c r="M105" s="589"/>
      <c r="N105" s="589"/>
      <c r="O105" s="589"/>
      <c r="P105" s="589"/>
      <c r="R105" s="589"/>
      <c r="S105" s="589"/>
      <c r="T105" s="589"/>
      <c r="U105" s="589"/>
    </row>
    <row r="106" customHeight="1" spans="6:21">
      <c r="F106" s="589"/>
      <c r="G106" s="589"/>
      <c r="H106" s="589"/>
      <c r="I106" s="589"/>
      <c r="J106" s="589"/>
      <c r="K106" s="589"/>
      <c r="L106" s="589"/>
      <c r="M106" s="589"/>
      <c r="N106" s="589"/>
      <c r="O106" s="589"/>
      <c r="P106" s="589"/>
      <c r="R106" s="589"/>
      <c r="S106" s="589"/>
      <c r="T106" s="589"/>
      <c r="U106" s="589"/>
    </row>
    <row r="107" customHeight="1" spans="6:21">
      <c r="F107" s="589"/>
      <c r="G107" s="589"/>
      <c r="H107" s="589"/>
      <c r="I107" s="589"/>
      <c r="J107" s="589"/>
      <c r="K107" s="589"/>
      <c r="L107" s="589"/>
      <c r="M107" s="589"/>
      <c r="N107" s="589"/>
      <c r="O107" s="589"/>
      <c r="P107" s="589"/>
      <c r="R107" s="589"/>
      <c r="S107" s="589"/>
      <c r="T107" s="589"/>
      <c r="U107" s="589"/>
    </row>
    <row r="108" customHeight="1" spans="6:21">
      <c r="F108" s="589"/>
      <c r="G108" s="589"/>
      <c r="H108" s="589"/>
      <c r="I108" s="589"/>
      <c r="J108" s="589"/>
      <c r="K108" s="589"/>
      <c r="L108" s="589"/>
      <c r="M108" s="589"/>
      <c r="N108" s="589"/>
      <c r="O108" s="589"/>
      <c r="P108" s="589"/>
      <c r="R108" s="589"/>
      <c r="S108" s="589"/>
      <c r="T108" s="589"/>
      <c r="U108" s="589"/>
    </row>
    <row r="109" customHeight="1" spans="6:21">
      <c r="F109" s="589"/>
      <c r="G109" s="589"/>
      <c r="H109" s="589"/>
      <c r="I109" s="589"/>
      <c r="J109" s="589"/>
      <c r="K109" s="589"/>
      <c r="L109" s="589"/>
      <c r="M109" s="589"/>
      <c r="N109" s="589"/>
      <c r="O109" s="589"/>
      <c r="P109" s="589"/>
      <c r="R109" s="589"/>
      <c r="S109" s="589"/>
      <c r="T109" s="589"/>
      <c r="U109" s="589"/>
    </row>
    <row r="110" customHeight="1" spans="6:21">
      <c r="F110" s="589"/>
      <c r="G110" s="589"/>
      <c r="H110" s="589"/>
      <c r="I110" s="589"/>
      <c r="J110" s="589"/>
      <c r="K110" s="589"/>
      <c r="L110" s="589"/>
      <c r="M110" s="589"/>
      <c r="N110" s="589"/>
      <c r="O110" s="589"/>
      <c r="P110" s="589"/>
      <c r="R110" s="589"/>
      <c r="S110" s="589"/>
      <c r="T110" s="589"/>
      <c r="U110" s="589"/>
    </row>
    <row r="111" customHeight="1" spans="6:21">
      <c r="F111" s="589"/>
      <c r="G111" s="589"/>
      <c r="H111" s="589"/>
      <c r="I111" s="589"/>
      <c r="J111" s="589"/>
      <c r="K111" s="589"/>
      <c r="L111" s="589"/>
      <c r="M111" s="589"/>
      <c r="N111" s="589"/>
      <c r="O111" s="589"/>
      <c r="P111" s="589"/>
      <c r="R111" s="589"/>
      <c r="S111" s="589"/>
      <c r="T111" s="589"/>
      <c r="U111" s="589"/>
    </row>
    <row r="112" customHeight="1" spans="6:21">
      <c r="F112" s="589"/>
      <c r="G112" s="589"/>
      <c r="H112" s="589"/>
      <c r="I112" s="589"/>
      <c r="J112" s="589"/>
      <c r="K112" s="589"/>
      <c r="L112" s="589"/>
      <c r="M112" s="589"/>
      <c r="N112" s="589"/>
      <c r="O112" s="589"/>
      <c r="P112" s="589"/>
      <c r="R112" s="589"/>
      <c r="S112" s="589"/>
      <c r="T112" s="589"/>
      <c r="U112" s="589"/>
    </row>
    <row r="113" customHeight="1" spans="6:21">
      <c r="F113" s="589"/>
      <c r="G113" s="589"/>
      <c r="H113" s="589"/>
      <c r="I113" s="589"/>
      <c r="J113" s="589"/>
      <c r="K113" s="589"/>
      <c r="L113" s="589"/>
      <c r="M113" s="589"/>
      <c r="N113" s="589"/>
      <c r="O113" s="589"/>
      <c r="P113" s="589"/>
      <c r="R113" s="589"/>
      <c r="S113" s="589"/>
      <c r="T113" s="589"/>
      <c r="U113" s="589"/>
    </row>
    <row r="114" customHeight="1" spans="6:21">
      <c r="F114" s="589"/>
      <c r="G114" s="589"/>
      <c r="H114" s="589"/>
      <c r="I114" s="589"/>
      <c r="J114" s="589"/>
      <c r="K114" s="589"/>
      <c r="L114" s="589"/>
      <c r="M114" s="589"/>
      <c r="N114" s="589"/>
      <c r="O114" s="589"/>
      <c r="P114" s="589"/>
      <c r="R114" s="589"/>
      <c r="S114" s="589"/>
      <c r="T114" s="589"/>
      <c r="U114" s="589"/>
    </row>
    <row r="115" customHeight="1" spans="6:21">
      <c r="F115" s="589"/>
      <c r="G115" s="589"/>
      <c r="H115" s="589"/>
      <c r="I115" s="589"/>
      <c r="J115" s="589"/>
      <c r="K115" s="589"/>
      <c r="L115" s="589"/>
      <c r="M115" s="589"/>
      <c r="N115" s="589"/>
      <c r="O115" s="589"/>
      <c r="P115" s="589"/>
      <c r="R115" s="589"/>
      <c r="S115" s="589"/>
      <c r="T115" s="589"/>
      <c r="U115" s="589"/>
    </row>
    <row r="116" customHeight="1" spans="6:21">
      <c r="F116" s="589"/>
      <c r="G116" s="589"/>
      <c r="H116" s="589"/>
      <c r="I116" s="589"/>
      <c r="J116" s="589"/>
      <c r="K116" s="589"/>
      <c r="L116" s="589"/>
      <c r="M116" s="589"/>
      <c r="N116" s="589"/>
      <c r="O116" s="589"/>
      <c r="P116" s="589"/>
      <c r="R116" s="589"/>
      <c r="S116" s="589"/>
      <c r="T116" s="589"/>
      <c r="U116" s="589"/>
    </row>
    <row r="117" customHeight="1" spans="6:21">
      <c r="F117" s="589"/>
      <c r="G117" s="589"/>
      <c r="H117" s="589"/>
      <c r="I117" s="589"/>
      <c r="J117" s="589"/>
      <c r="K117" s="589"/>
      <c r="L117" s="589"/>
      <c r="M117" s="589"/>
      <c r="N117" s="589"/>
      <c r="O117" s="589"/>
      <c r="P117" s="589"/>
      <c r="R117" s="589"/>
      <c r="S117" s="589"/>
      <c r="T117" s="589"/>
      <c r="U117" s="589"/>
    </row>
    <row r="118" customHeight="1" spans="6:21">
      <c r="F118" s="589"/>
      <c r="G118" s="589"/>
      <c r="H118" s="589"/>
      <c r="I118" s="589"/>
      <c r="J118" s="589"/>
      <c r="K118" s="589"/>
      <c r="L118" s="589"/>
      <c r="M118" s="589"/>
      <c r="N118" s="589"/>
      <c r="O118" s="589"/>
      <c r="P118" s="589"/>
      <c r="R118" s="589"/>
      <c r="S118" s="589"/>
      <c r="T118" s="589"/>
      <c r="U118" s="589"/>
    </row>
    <row r="119" customHeight="1" spans="6:21">
      <c r="F119" s="589"/>
      <c r="G119" s="589"/>
      <c r="H119" s="589"/>
      <c r="I119" s="589"/>
      <c r="J119" s="589"/>
      <c r="K119" s="589"/>
      <c r="L119" s="589"/>
      <c r="M119" s="589"/>
      <c r="N119" s="589"/>
      <c r="O119" s="589"/>
      <c r="P119" s="589"/>
      <c r="R119" s="589"/>
      <c r="S119" s="589"/>
      <c r="T119" s="589"/>
      <c r="U119" s="589"/>
    </row>
    <row r="120" customHeight="1" spans="6:21">
      <c r="F120" s="589"/>
      <c r="G120" s="589"/>
      <c r="H120" s="589"/>
      <c r="I120" s="589"/>
      <c r="J120" s="589"/>
      <c r="K120" s="589"/>
      <c r="L120" s="589"/>
      <c r="M120" s="589"/>
      <c r="N120" s="589"/>
      <c r="O120" s="589"/>
      <c r="P120" s="589"/>
      <c r="R120" s="589"/>
      <c r="S120" s="589"/>
      <c r="T120" s="589"/>
      <c r="U120" s="589"/>
    </row>
    <row r="121" customHeight="1" spans="6:21">
      <c r="F121" s="589"/>
      <c r="G121" s="589"/>
      <c r="H121" s="589"/>
      <c r="I121" s="589"/>
      <c r="J121" s="589"/>
      <c r="K121" s="589"/>
      <c r="L121" s="589"/>
      <c r="M121" s="589"/>
      <c r="N121" s="589"/>
      <c r="O121" s="589"/>
      <c r="P121" s="589"/>
      <c r="R121" s="589"/>
      <c r="S121" s="589"/>
      <c r="T121" s="589"/>
      <c r="U121" s="589"/>
    </row>
    <row r="122" customHeight="1" spans="6:21">
      <c r="F122" s="589"/>
      <c r="G122" s="589"/>
      <c r="H122" s="589"/>
      <c r="I122" s="589"/>
      <c r="J122" s="589"/>
      <c r="K122" s="589"/>
      <c r="L122" s="589"/>
      <c r="M122" s="589"/>
      <c r="N122" s="589"/>
      <c r="O122" s="589"/>
      <c r="P122" s="589"/>
      <c r="R122" s="589"/>
      <c r="S122" s="589"/>
      <c r="T122" s="589"/>
      <c r="U122" s="589"/>
    </row>
    <row r="123" customHeight="1" spans="6:21">
      <c r="F123" s="589"/>
      <c r="G123" s="589"/>
      <c r="H123" s="589"/>
      <c r="I123" s="589"/>
      <c r="J123" s="589"/>
      <c r="K123" s="589"/>
      <c r="L123" s="589"/>
      <c r="M123" s="589"/>
      <c r="N123" s="589"/>
      <c r="O123" s="589"/>
      <c r="P123" s="589"/>
      <c r="R123" s="589"/>
      <c r="S123" s="589"/>
      <c r="T123" s="589"/>
      <c r="U123" s="589"/>
    </row>
    <row r="124" customHeight="1" spans="6:21">
      <c r="F124" s="589"/>
      <c r="G124" s="589"/>
      <c r="H124" s="589"/>
      <c r="I124" s="589"/>
      <c r="J124" s="589"/>
      <c r="K124" s="589"/>
      <c r="L124" s="589"/>
      <c r="M124" s="589"/>
      <c r="N124" s="589"/>
      <c r="O124" s="589"/>
      <c r="P124" s="589"/>
      <c r="R124" s="589"/>
      <c r="S124" s="589"/>
      <c r="T124" s="589"/>
      <c r="U124" s="589"/>
    </row>
    <row r="125" customHeight="1" spans="6:21">
      <c r="F125" s="589"/>
      <c r="G125" s="589"/>
      <c r="H125" s="589"/>
      <c r="I125" s="589"/>
      <c r="J125" s="589"/>
      <c r="K125" s="589"/>
      <c r="L125" s="589"/>
      <c r="M125" s="589"/>
      <c r="N125" s="589"/>
      <c r="O125" s="589"/>
      <c r="P125" s="589"/>
      <c r="R125" s="589"/>
      <c r="S125" s="589"/>
      <c r="T125" s="589"/>
      <c r="U125" s="589"/>
    </row>
    <row r="126" customHeight="1" spans="6:21">
      <c r="F126" s="589"/>
      <c r="G126" s="589"/>
      <c r="H126" s="589"/>
      <c r="I126" s="589"/>
      <c r="J126" s="589"/>
      <c r="K126" s="589"/>
      <c r="L126" s="589"/>
      <c r="M126" s="589"/>
      <c r="N126" s="589"/>
      <c r="O126" s="589"/>
      <c r="P126" s="589"/>
      <c r="R126" s="589"/>
      <c r="S126" s="589"/>
      <c r="T126" s="589"/>
      <c r="U126" s="589"/>
    </row>
    <row r="127" customHeight="1" spans="6:21">
      <c r="F127" s="589"/>
      <c r="G127" s="589"/>
      <c r="H127" s="589"/>
      <c r="I127" s="589"/>
      <c r="J127" s="589"/>
      <c r="K127" s="589"/>
      <c r="L127" s="589"/>
      <c r="M127" s="589"/>
      <c r="N127" s="589"/>
      <c r="O127" s="589"/>
      <c r="P127" s="589"/>
      <c r="R127" s="589"/>
      <c r="S127" s="589"/>
      <c r="T127" s="589"/>
      <c r="U127" s="589"/>
    </row>
    <row r="128" customHeight="1" spans="6:21">
      <c r="F128" s="589"/>
      <c r="G128" s="589"/>
      <c r="H128" s="589"/>
      <c r="I128" s="589"/>
      <c r="J128" s="589"/>
      <c r="K128" s="589"/>
      <c r="L128" s="589"/>
      <c r="M128" s="589"/>
      <c r="N128" s="589"/>
      <c r="O128" s="589"/>
      <c r="P128" s="589"/>
      <c r="R128" s="589"/>
      <c r="S128" s="589"/>
      <c r="T128" s="589"/>
      <c r="U128" s="589"/>
    </row>
    <row r="129" customHeight="1" spans="6:21">
      <c r="F129" s="589"/>
      <c r="G129" s="589"/>
      <c r="H129" s="589"/>
      <c r="I129" s="589"/>
      <c r="J129" s="589"/>
      <c r="K129" s="589"/>
      <c r="L129" s="589"/>
      <c r="M129" s="589"/>
      <c r="N129" s="589"/>
      <c r="O129" s="589"/>
      <c r="P129" s="589"/>
      <c r="R129" s="589"/>
      <c r="S129" s="589"/>
      <c r="T129" s="589"/>
      <c r="U129" s="589"/>
    </row>
    <row r="130" customHeight="1" spans="6:21">
      <c r="F130" s="589"/>
      <c r="G130" s="589"/>
      <c r="H130" s="589"/>
      <c r="I130" s="589"/>
      <c r="J130" s="589"/>
      <c r="K130" s="589"/>
      <c r="L130" s="589"/>
      <c r="M130" s="589"/>
      <c r="N130" s="589"/>
      <c r="O130" s="589"/>
      <c r="P130" s="589"/>
      <c r="R130" s="589"/>
      <c r="S130" s="589"/>
      <c r="T130" s="589"/>
      <c r="U130" s="589"/>
    </row>
    <row r="131" customHeight="1" spans="6:21">
      <c r="F131" s="589"/>
      <c r="G131" s="589"/>
      <c r="H131" s="589"/>
      <c r="I131" s="589"/>
      <c r="J131" s="589"/>
      <c r="K131" s="589"/>
      <c r="L131" s="589"/>
      <c r="M131" s="589"/>
      <c r="N131" s="589"/>
      <c r="O131" s="589"/>
      <c r="P131" s="589"/>
      <c r="R131" s="589"/>
      <c r="S131" s="589"/>
      <c r="T131" s="589"/>
      <c r="U131" s="589"/>
    </row>
    <row r="132" customHeight="1" spans="6:21">
      <c r="F132" s="589"/>
      <c r="G132" s="589"/>
      <c r="H132" s="589"/>
      <c r="I132" s="589"/>
      <c r="J132" s="589"/>
      <c r="K132" s="589"/>
      <c r="L132" s="589"/>
      <c r="M132" s="589"/>
      <c r="N132" s="589"/>
      <c r="O132" s="589"/>
      <c r="P132" s="589"/>
      <c r="R132" s="589"/>
      <c r="S132" s="589"/>
      <c r="T132" s="589"/>
      <c r="U132" s="589"/>
    </row>
    <row r="133" customHeight="1" spans="6:21">
      <c r="F133" s="589"/>
      <c r="G133" s="589"/>
      <c r="H133" s="589"/>
      <c r="I133" s="589"/>
      <c r="J133" s="589"/>
      <c r="K133" s="589"/>
      <c r="L133" s="589"/>
      <c r="M133" s="589"/>
      <c r="N133" s="589"/>
      <c r="O133" s="589"/>
      <c r="P133" s="589"/>
      <c r="R133" s="589"/>
      <c r="S133" s="589"/>
      <c r="T133" s="589"/>
      <c r="U133" s="589"/>
    </row>
    <row r="134" customHeight="1" spans="6:21">
      <c r="F134" s="589"/>
      <c r="G134" s="589"/>
      <c r="H134" s="589"/>
      <c r="I134" s="589"/>
      <c r="J134" s="589"/>
      <c r="K134" s="589"/>
      <c r="L134" s="589"/>
      <c r="M134" s="589"/>
      <c r="N134" s="589"/>
      <c r="O134" s="589"/>
      <c r="P134" s="589"/>
      <c r="R134" s="589"/>
      <c r="S134" s="589"/>
      <c r="T134" s="589"/>
      <c r="U134" s="589"/>
    </row>
    <row r="135" customHeight="1" spans="6:21">
      <c r="F135" s="589"/>
      <c r="G135" s="589"/>
      <c r="H135" s="589"/>
      <c r="I135" s="589"/>
      <c r="J135" s="589"/>
      <c r="K135" s="589"/>
      <c r="L135" s="589"/>
      <c r="M135" s="589"/>
      <c r="N135" s="589"/>
      <c r="O135" s="589"/>
      <c r="P135" s="589"/>
      <c r="R135" s="589"/>
      <c r="S135" s="589"/>
      <c r="T135" s="589"/>
      <c r="U135" s="589"/>
    </row>
    <row r="136" customHeight="1" spans="6:21">
      <c r="F136" s="589"/>
      <c r="G136" s="589"/>
      <c r="H136" s="589"/>
      <c r="I136" s="589"/>
      <c r="J136" s="589"/>
      <c r="K136" s="589"/>
      <c r="L136" s="589"/>
      <c r="M136" s="589"/>
      <c r="N136" s="589"/>
      <c r="O136" s="589"/>
      <c r="P136" s="589"/>
      <c r="R136" s="589"/>
      <c r="S136" s="589"/>
      <c r="T136" s="589"/>
      <c r="U136" s="589"/>
    </row>
    <row r="137" customHeight="1" spans="6:21">
      <c r="F137" s="589"/>
      <c r="G137" s="589"/>
      <c r="H137" s="589"/>
      <c r="I137" s="589"/>
      <c r="J137" s="589"/>
      <c r="K137" s="589"/>
      <c r="L137" s="589"/>
      <c r="M137" s="589"/>
      <c r="N137" s="589"/>
      <c r="O137" s="589"/>
      <c r="P137" s="589"/>
      <c r="R137" s="589"/>
      <c r="S137" s="589"/>
      <c r="T137" s="589"/>
      <c r="U137" s="589"/>
    </row>
    <row r="138" customHeight="1" spans="6:21">
      <c r="F138" s="589"/>
      <c r="G138" s="589"/>
      <c r="H138" s="589"/>
      <c r="I138" s="589"/>
      <c r="J138" s="589"/>
      <c r="K138" s="589"/>
      <c r="L138" s="589"/>
      <c r="M138" s="589"/>
      <c r="N138" s="589"/>
      <c r="O138" s="589"/>
      <c r="P138" s="589"/>
      <c r="R138" s="589"/>
      <c r="S138" s="589"/>
      <c r="T138" s="589"/>
      <c r="U138" s="589"/>
    </row>
    <row r="139" customHeight="1" spans="6:21">
      <c r="F139" s="589"/>
      <c r="G139" s="589"/>
      <c r="H139" s="589"/>
      <c r="I139" s="589"/>
      <c r="J139" s="589"/>
      <c r="K139" s="589"/>
      <c r="L139" s="589"/>
      <c r="M139" s="589"/>
      <c r="N139" s="589"/>
      <c r="O139" s="589"/>
      <c r="P139" s="589"/>
      <c r="R139" s="589"/>
      <c r="S139" s="589"/>
      <c r="T139" s="589"/>
      <c r="U139" s="589"/>
    </row>
    <row r="140" customHeight="1" spans="6:21">
      <c r="F140" s="589"/>
      <c r="G140" s="589"/>
      <c r="H140" s="589"/>
      <c r="I140" s="589"/>
      <c r="J140" s="589"/>
      <c r="K140" s="589"/>
      <c r="L140" s="589"/>
      <c r="M140" s="589"/>
      <c r="N140" s="589"/>
      <c r="O140" s="589"/>
      <c r="P140" s="589"/>
      <c r="R140" s="589"/>
      <c r="S140" s="589"/>
      <c r="T140" s="589"/>
      <c r="U140" s="589"/>
    </row>
    <row r="141" customHeight="1" spans="6:21">
      <c r="F141" s="589"/>
      <c r="G141" s="589"/>
      <c r="H141" s="589"/>
      <c r="I141" s="589"/>
      <c r="J141" s="589"/>
      <c r="K141" s="589"/>
      <c r="L141" s="589"/>
      <c r="M141" s="589"/>
      <c r="N141" s="589"/>
      <c r="O141" s="589"/>
      <c r="P141" s="589"/>
      <c r="R141" s="589"/>
      <c r="S141" s="589"/>
      <c r="T141" s="589"/>
      <c r="U141" s="589"/>
    </row>
    <row r="142" customHeight="1" spans="6:21">
      <c r="F142" s="589"/>
      <c r="G142" s="589"/>
      <c r="H142" s="589"/>
      <c r="I142" s="589"/>
      <c r="J142" s="589"/>
      <c r="K142" s="589"/>
      <c r="L142" s="589"/>
      <c r="M142" s="589"/>
      <c r="N142" s="589"/>
      <c r="O142" s="589"/>
      <c r="P142" s="589"/>
      <c r="R142" s="589"/>
      <c r="S142" s="589"/>
      <c r="T142" s="589"/>
      <c r="U142" s="589"/>
    </row>
    <row r="143" customHeight="1" spans="6:21">
      <c r="F143" s="589"/>
      <c r="G143" s="589"/>
      <c r="H143" s="589"/>
      <c r="I143" s="589"/>
      <c r="J143" s="589"/>
      <c r="K143" s="589"/>
      <c r="L143" s="589"/>
      <c r="M143" s="589"/>
      <c r="N143" s="589"/>
      <c r="O143" s="589"/>
      <c r="P143" s="589"/>
      <c r="R143" s="589"/>
      <c r="S143" s="589"/>
      <c r="T143" s="589"/>
      <c r="U143" s="589"/>
    </row>
    <row r="144" customHeight="1" spans="6:21">
      <c r="F144" s="589"/>
      <c r="G144" s="589"/>
      <c r="H144" s="589"/>
      <c r="I144" s="589"/>
      <c r="J144" s="589"/>
      <c r="K144" s="589"/>
      <c r="L144" s="589"/>
      <c r="M144" s="589"/>
      <c r="N144" s="589"/>
      <c r="O144" s="589"/>
      <c r="P144" s="589"/>
      <c r="R144" s="589"/>
      <c r="S144" s="589"/>
      <c r="T144" s="589"/>
      <c r="U144" s="589"/>
    </row>
    <row r="145" customHeight="1" spans="6:21">
      <c r="F145" s="589"/>
      <c r="G145" s="589"/>
      <c r="H145" s="589"/>
      <c r="I145" s="589"/>
      <c r="J145" s="589"/>
      <c r="K145" s="589"/>
      <c r="L145" s="589"/>
      <c r="M145" s="589"/>
      <c r="N145" s="589"/>
      <c r="O145" s="589"/>
      <c r="P145" s="589"/>
      <c r="R145" s="589"/>
      <c r="S145" s="589"/>
      <c r="T145" s="589"/>
      <c r="U145" s="589"/>
    </row>
    <row r="146" customHeight="1" spans="6:21">
      <c r="F146" s="589"/>
      <c r="G146" s="589"/>
      <c r="H146" s="589"/>
      <c r="I146" s="589"/>
      <c r="J146" s="589"/>
      <c r="K146" s="589"/>
      <c r="L146" s="589"/>
      <c r="M146" s="589"/>
      <c r="N146" s="589"/>
      <c r="O146" s="589"/>
      <c r="P146" s="589"/>
      <c r="R146" s="589"/>
      <c r="S146" s="589"/>
      <c r="T146" s="589"/>
      <c r="U146" s="589"/>
    </row>
    <row r="147" customHeight="1" spans="6:21">
      <c r="F147" s="589"/>
      <c r="G147" s="589"/>
      <c r="H147" s="589"/>
      <c r="I147" s="589"/>
      <c r="J147" s="589"/>
      <c r="K147" s="589"/>
      <c r="L147" s="589"/>
      <c r="M147" s="589"/>
      <c r="N147" s="589"/>
      <c r="O147" s="589"/>
      <c r="P147" s="589"/>
      <c r="R147" s="589"/>
      <c r="S147" s="589"/>
      <c r="T147" s="589"/>
      <c r="U147" s="589"/>
    </row>
    <row r="148" customHeight="1" spans="6:21">
      <c r="F148" s="589"/>
      <c r="G148" s="589"/>
      <c r="H148" s="589"/>
      <c r="I148" s="589"/>
      <c r="J148" s="589"/>
      <c r="K148" s="589"/>
      <c r="L148" s="589"/>
      <c r="M148" s="589"/>
      <c r="N148" s="589"/>
      <c r="O148" s="589"/>
      <c r="P148" s="589"/>
      <c r="R148" s="589"/>
      <c r="S148" s="589"/>
      <c r="T148" s="589"/>
      <c r="U148" s="589"/>
    </row>
    <row r="149" customHeight="1" spans="6:21">
      <c r="F149" s="589"/>
      <c r="G149" s="589"/>
      <c r="H149" s="589"/>
      <c r="I149" s="589"/>
      <c r="J149" s="589"/>
      <c r="K149" s="589"/>
      <c r="L149" s="589"/>
      <c r="M149" s="589"/>
      <c r="N149" s="589"/>
      <c r="O149" s="589"/>
      <c r="P149" s="589"/>
      <c r="R149" s="589"/>
      <c r="S149" s="589"/>
      <c r="T149" s="589"/>
      <c r="U149" s="589"/>
    </row>
    <row r="150" customHeight="1" spans="6:21">
      <c r="F150" s="589"/>
      <c r="G150" s="589"/>
      <c r="H150" s="589"/>
      <c r="I150" s="589"/>
      <c r="J150" s="589"/>
      <c r="K150" s="589"/>
      <c r="L150" s="589"/>
      <c r="M150" s="589"/>
      <c r="N150" s="589"/>
      <c r="O150" s="589"/>
      <c r="P150" s="589"/>
      <c r="R150" s="589"/>
      <c r="S150" s="589"/>
      <c r="T150" s="589"/>
      <c r="U150" s="589"/>
    </row>
    <row r="151" customHeight="1" spans="6:21">
      <c r="F151" s="589"/>
      <c r="G151" s="589"/>
      <c r="H151" s="589"/>
      <c r="I151" s="589"/>
      <c r="J151" s="589"/>
      <c r="K151" s="589"/>
      <c r="L151" s="589"/>
      <c r="M151" s="589"/>
      <c r="N151" s="589"/>
      <c r="O151" s="589"/>
      <c r="P151" s="589"/>
      <c r="R151" s="589"/>
      <c r="S151" s="589"/>
      <c r="T151" s="589"/>
      <c r="U151" s="589"/>
    </row>
    <row r="152" customHeight="1" spans="6:21">
      <c r="F152" s="589"/>
      <c r="G152" s="589"/>
      <c r="H152" s="589"/>
      <c r="I152" s="589"/>
      <c r="J152" s="589"/>
      <c r="K152" s="589"/>
      <c r="L152" s="589"/>
      <c r="M152" s="589"/>
      <c r="N152" s="589"/>
      <c r="O152" s="589"/>
      <c r="P152" s="589"/>
      <c r="R152" s="589"/>
      <c r="S152" s="589"/>
      <c r="T152" s="589"/>
      <c r="U152" s="589"/>
    </row>
    <row r="153" customHeight="1" spans="6:21">
      <c r="F153" s="589"/>
      <c r="G153" s="589"/>
      <c r="H153" s="589"/>
      <c r="I153" s="589"/>
      <c r="J153" s="589"/>
      <c r="K153" s="589"/>
      <c r="L153" s="589"/>
      <c r="M153" s="589"/>
      <c r="N153" s="589"/>
      <c r="O153" s="589"/>
      <c r="P153" s="589"/>
      <c r="R153" s="589"/>
      <c r="S153" s="589"/>
      <c r="T153" s="589"/>
      <c r="U153" s="589"/>
    </row>
    <row r="154" customHeight="1" spans="6:21">
      <c r="F154" s="589"/>
      <c r="G154" s="589"/>
      <c r="H154" s="589"/>
      <c r="I154" s="589"/>
      <c r="J154" s="589"/>
      <c r="K154" s="589"/>
      <c r="L154" s="589"/>
      <c r="M154" s="589"/>
      <c r="N154" s="589"/>
      <c r="O154" s="589"/>
      <c r="P154" s="589"/>
      <c r="R154" s="589"/>
      <c r="S154" s="589"/>
      <c r="T154" s="589"/>
      <c r="U154" s="589"/>
    </row>
    <row r="155" customHeight="1" spans="6:21">
      <c r="F155" s="589"/>
      <c r="G155" s="589"/>
      <c r="H155" s="589"/>
      <c r="I155" s="589"/>
      <c r="J155" s="589"/>
      <c r="K155" s="589"/>
      <c r="L155" s="589"/>
      <c r="M155" s="589"/>
      <c r="N155" s="589"/>
      <c r="O155" s="589"/>
      <c r="P155" s="589"/>
      <c r="R155" s="589"/>
      <c r="S155" s="589"/>
      <c r="T155" s="589"/>
      <c r="U155" s="589"/>
    </row>
    <row r="156" customHeight="1" spans="6:21">
      <c r="F156" s="589"/>
      <c r="G156" s="589"/>
      <c r="H156" s="589"/>
      <c r="I156" s="589"/>
      <c r="J156" s="589"/>
      <c r="K156" s="589"/>
      <c r="L156" s="589"/>
      <c r="M156" s="589"/>
      <c r="N156" s="589"/>
      <c r="O156" s="589"/>
      <c r="P156" s="589"/>
      <c r="R156" s="589"/>
      <c r="S156" s="589"/>
      <c r="T156" s="589"/>
      <c r="U156" s="589"/>
    </row>
    <row r="157" customHeight="1" spans="6:21">
      <c r="F157" s="589"/>
      <c r="G157" s="589"/>
      <c r="H157" s="589"/>
      <c r="I157" s="589"/>
      <c r="J157" s="589"/>
      <c r="K157" s="589"/>
      <c r="L157" s="589"/>
      <c r="M157" s="589"/>
      <c r="N157" s="589"/>
      <c r="O157" s="589"/>
      <c r="P157" s="589"/>
      <c r="R157" s="589"/>
      <c r="S157" s="589"/>
      <c r="T157" s="589"/>
      <c r="U157" s="589"/>
    </row>
    <row r="158" customHeight="1" spans="6:21">
      <c r="F158" s="589"/>
      <c r="G158" s="589"/>
      <c r="H158" s="589"/>
      <c r="I158" s="589"/>
      <c r="J158" s="589"/>
      <c r="K158" s="589"/>
      <c r="L158" s="589"/>
      <c r="M158" s="589"/>
      <c r="N158" s="589"/>
      <c r="O158" s="589"/>
      <c r="P158" s="589"/>
      <c r="R158" s="589"/>
      <c r="S158" s="589"/>
      <c r="T158" s="589"/>
      <c r="U158" s="589"/>
    </row>
    <row r="159" customHeight="1" spans="6:21">
      <c r="F159" s="589"/>
      <c r="G159" s="589"/>
      <c r="H159" s="589"/>
      <c r="I159" s="589"/>
      <c r="J159" s="589"/>
      <c r="K159" s="589"/>
      <c r="L159" s="589"/>
      <c r="M159" s="589"/>
      <c r="N159" s="589"/>
      <c r="O159" s="589"/>
      <c r="P159" s="589"/>
      <c r="R159" s="589"/>
      <c r="S159" s="589"/>
      <c r="T159" s="589"/>
      <c r="U159" s="589"/>
    </row>
    <row r="160" customHeight="1" spans="6:21">
      <c r="F160" s="589"/>
      <c r="G160" s="589"/>
      <c r="H160" s="589"/>
      <c r="I160" s="589"/>
      <c r="J160" s="589"/>
      <c r="K160" s="589"/>
      <c r="L160" s="589"/>
      <c r="M160" s="589"/>
      <c r="N160" s="589"/>
      <c r="O160" s="589"/>
      <c r="P160" s="589"/>
      <c r="R160" s="589"/>
      <c r="S160" s="589"/>
      <c r="T160" s="589"/>
      <c r="U160" s="589"/>
    </row>
    <row r="161" customHeight="1" spans="6:21">
      <c r="F161" s="589"/>
      <c r="G161" s="589"/>
      <c r="H161" s="589"/>
      <c r="I161" s="589"/>
      <c r="J161" s="589"/>
      <c r="K161" s="589"/>
      <c r="L161" s="589"/>
      <c r="M161" s="589"/>
      <c r="N161" s="589"/>
      <c r="O161" s="589"/>
      <c r="P161" s="589"/>
      <c r="R161" s="589"/>
      <c r="S161" s="589"/>
      <c r="T161" s="589"/>
      <c r="U161" s="589"/>
    </row>
    <row r="162" customHeight="1" spans="6:21">
      <c r="F162" s="589"/>
      <c r="G162" s="589"/>
      <c r="H162" s="589"/>
      <c r="I162" s="589"/>
      <c r="J162" s="589"/>
      <c r="K162" s="589"/>
      <c r="L162" s="589"/>
      <c r="M162" s="589"/>
      <c r="N162" s="589"/>
      <c r="O162" s="589"/>
      <c r="P162" s="589"/>
      <c r="R162" s="589"/>
      <c r="S162" s="589"/>
      <c r="T162" s="589"/>
      <c r="U162" s="589"/>
    </row>
    <row r="163" customHeight="1" spans="6:21">
      <c r="F163" s="589"/>
      <c r="G163" s="589"/>
      <c r="H163" s="589"/>
      <c r="I163" s="589"/>
      <c r="J163" s="589"/>
      <c r="K163" s="589"/>
      <c r="L163" s="589"/>
      <c r="M163" s="589"/>
      <c r="N163" s="589"/>
      <c r="O163" s="589"/>
      <c r="P163" s="589"/>
      <c r="R163" s="589"/>
      <c r="S163" s="589"/>
      <c r="T163" s="589"/>
      <c r="U163" s="589"/>
    </row>
    <row r="164" customHeight="1" spans="6:21">
      <c r="F164" s="589"/>
      <c r="G164" s="589"/>
      <c r="H164" s="589"/>
      <c r="I164" s="589"/>
      <c r="J164" s="589"/>
      <c r="K164" s="589"/>
      <c r="L164" s="589"/>
      <c r="M164" s="589"/>
      <c r="N164" s="589"/>
      <c r="O164" s="589"/>
      <c r="P164" s="589"/>
      <c r="R164" s="589"/>
      <c r="S164" s="589"/>
      <c r="T164" s="589"/>
      <c r="U164" s="589"/>
    </row>
    <row r="165" customHeight="1" spans="6:21">
      <c r="F165" s="589"/>
      <c r="G165" s="589"/>
      <c r="H165" s="589"/>
      <c r="I165" s="589"/>
      <c r="J165" s="589"/>
      <c r="K165" s="589"/>
      <c r="L165" s="589"/>
      <c r="M165" s="589"/>
      <c r="N165" s="589"/>
      <c r="O165" s="589"/>
      <c r="P165" s="589"/>
      <c r="R165" s="589"/>
      <c r="S165" s="589"/>
      <c r="T165" s="589"/>
      <c r="U165" s="589"/>
    </row>
    <row r="166" customHeight="1" spans="6:21">
      <c r="F166" s="589"/>
      <c r="G166" s="589"/>
      <c r="H166" s="589"/>
      <c r="I166" s="589"/>
      <c r="J166" s="589"/>
      <c r="K166" s="589"/>
      <c r="L166" s="589"/>
      <c r="M166" s="589"/>
      <c r="N166" s="589"/>
      <c r="O166" s="589"/>
      <c r="P166" s="589"/>
      <c r="R166" s="589"/>
      <c r="S166" s="589"/>
      <c r="T166" s="589"/>
      <c r="U166" s="589"/>
    </row>
    <row r="167" customHeight="1" spans="6:21">
      <c r="F167" s="589"/>
      <c r="G167" s="589"/>
      <c r="H167" s="589"/>
      <c r="I167" s="589"/>
      <c r="J167" s="589"/>
      <c r="K167" s="589"/>
      <c r="L167" s="589"/>
      <c r="M167" s="589"/>
      <c r="N167" s="589"/>
      <c r="O167" s="589"/>
      <c r="P167" s="589"/>
      <c r="R167" s="589"/>
      <c r="S167" s="589"/>
      <c r="T167" s="589"/>
      <c r="U167" s="589"/>
    </row>
    <row r="168" customHeight="1" spans="6:21">
      <c r="F168" s="589"/>
      <c r="G168" s="589"/>
      <c r="H168" s="589"/>
      <c r="I168" s="589"/>
      <c r="J168" s="589"/>
      <c r="K168" s="589"/>
      <c r="L168" s="589"/>
      <c r="M168" s="589"/>
      <c r="N168" s="589"/>
      <c r="O168" s="589"/>
      <c r="P168" s="589"/>
      <c r="R168" s="589"/>
      <c r="S168" s="589"/>
      <c r="T168" s="589"/>
      <c r="U168" s="589"/>
    </row>
    <row r="169" customHeight="1" spans="6:21">
      <c r="F169" s="589"/>
      <c r="G169" s="589"/>
      <c r="H169" s="589"/>
      <c r="I169" s="589"/>
      <c r="J169" s="589"/>
      <c r="K169" s="589"/>
      <c r="L169" s="589"/>
      <c r="M169" s="589"/>
      <c r="N169" s="589"/>
      <c r="O169" s="589"/>
      <c r="P169" s="589"/>
      <c r="R169" s="589"/>
      <c r="S169" s="589"/>
      <c r="T169" s="589"/>
      <c r="U169" s="589"/>
    </row>
    <row r="170" customHeight="1" spans="6:21">
      <c r="F170" s="589"/>
      <c r="G170" s="589"/>
      <c r="H170" s="589"/>
      <c r="I170" s="589"/>
      <c r="J170" s="589"/>
      <c r="K170" s="589"/>
      <c r="L170" s="589"/>
      <c r="M170" s="589"/>
      <c r="N170" s="589"/>
      <c r="O170" s="589"/>
      <c r="P170" s="589"/>
      <c r="R170" s="589"/>
      <c r="S170" s="589"/>
      <c r="T170" s="589"/>
      <c r="U170" s="589"/>
    </row>
    <row r="171" customHeight="1" spans="6:21">
      <c r="F171" s="589"/>
      <c r="G171" s="589"/>
      <c r="H171" s="589"/>
      <c r="I171" s="589"/>
      <c r="J171" s="589"/>
      <c r="K171" s="589"/>
      <c r="L171" s="589"/>
      <c r="M171" s="589"/>
      <c r="N171" s="589"/>
      <c r="O171" s="589"/>
      <c r="P171" s="589"/>
      <c r="R171" s="589"/>
      <c r="S171" s="589"/>
      <c r="T171" s="589"/>
      <c r="U171" s="589"/>
    </row>
    <row r="172" customHeight="1" spans="6:21">
      <c r="F172" s="589"/>
      <c r="G172" s="589"/>
      <c r="H172" s="589"/>
      <c r="I172" s="589"/>
      <c r="J172" s="589"/>
      <c r="K172" s="589"/>
      <c r="L172" s="589"/>
      <c r="M172" s="589"/>
      <c r="N172" s="589"/>
      <c r="O172" s="589"/>
      <c r="P172" s="589"/>
      <c r="R172" s="589"/>
      <c r="S172" s="589"/>
      <c r="T172" s="589"/>
      <c r="U172" s="589"/>
    </row>
    <row r="173" customHeight="1" spans="6:21">
      <c r="F173" s="589"/>
      <c r="G173" s="589"/>
      <c r="H173" s="589"/>
      <c r="I173" s="589"/>
      <c r="J173" s="589"/>
      <c r="K173" s="589"/>
      <c r="L173" s="589"/>
      <c r="M173" s="589"/>
      <c r="N173" s="589"/>
      <c r="O173" s="589"/>
      <c r="P173" s="589"/>
      <c r="R173" s="589"/>
      <c r="S173" s="589"/>
      <c r="T173" s="589"/>
      <c r="U173" s="589"/>
    </row>
    <row r="174" customHeight="1" spans="6:21">
      <c r="F174" s="589"/>
      <c r="G174" s="589"/>
      <c r="H174" s="589"/>
      <c r="I174" s="589"/>
      <c r="J174" s="589"/>
      <c r="K174" s="589"/>
      <c r="L174" s="589"/>
      <c r="M174" s="589"/>
      <c r="N174" s="589"/>
      <c r="O174" s="589"/>
      <c r="P174" s="589"/>
      <c r="R174" s="589"/>
      <c r="S174" s="589"/>
      <c r="T174" s="589"/>
      <c r="U174" s="589"/>
    </row>
    <row r="175" customHeight="1" spans="6:21">
      <c r="F175" s="589"/>
      <c r="G175" s="589"/>
      <c r="H175" s="589"/>
      <c r="I175" s="589"/>
      <c r="J175" s="589"/>
      <c r="K175" s="589"/>
      <c r="L175" s="589"/>
      <c r="M175" s="589"/>
      <c r="N175" s="589"/>
      <c r="O175" s="589"/>
      <c r="P175" s="589"/>
      <c r="R175" s="589"/>
      <c r="S175" s="589"/>
      <c r="T175" s="589"/>
      <c r="U175" s="589"/>
    </row>
    <row r="176" customHeight="1" spans="6:21">
      <c r="F176" s="589"/>
      <c r="G176" s="589"/>
      <c r="H176" s="589"/>
      <c r="I176" s="589"/>
      <c r="J176" s="589"/>
      <c r="K176" s="589"/>
      <c r="L176" s="589"/>
      <c r="M176" s="589"/>
      <c r="N176" s="589"/>
      <c r="O176" s="589"/>
      <c r="P176" s="589"/>
      <c r="R176" s="589"/>
      <c r="S176" s="589"/>
      <c r="T176" s="589"/>
      <c r="U176" s="589"/>
    </row>
    <row r="177" customHeight="1" spans="6:21">
      <c r="F177" s="589"/>
      <c r="G177" s="589"/>
      <c r="H177" s="589"/>
      <c r="I177" s="589"/>
      <c r="J177" s="589"/>
      <c r="K177" s="589"/>
      <c r="L177" s="589"/>
      <c r="M177" s="589"/>
      <c r="N177" s="589"/>
      <c r="O177" s="589"/>
      <c r="P177" s="589"/>
      <c r="R177" s="589"/>
      <c r="S177" s="589"/>
      <c r="T177" s="589"/>
      <c r="U177" s="589"/>
    </row>
    <row r="178" customHeight="1" spans="6:21">
      <c r="F178" s="589"/>
      <c r="G178" s="589"/>
      <c r="H178" s="589"/>
      <c r="I178" s="589"/>
      <c r="J178" s="589"/>
      <c r="K178" s="589"/>
      <c r="L178" s="589"/>
      <c r="M178" s="589"/>
      <c r="N178" s="589"/>
      <c r="O178" s="589"/>
      <c r="P178" s="589"/>
      <c r="R178" s="589"/>
      <c r="S178" s="589"/>
      <c r="T178" s="589"/>
      <c r="U178" s="589"/>
    </row>
    <row r="179" customHeight="1" spans="6:21">
      <c r="F179" s="589"/>
      <c r="G179" s="589"/>
      <c r="H179" s="589"/>
      <c r="I179" s="589"/>
      <c r="J179" s="589"/>
      <c r="K179" s="589"/>
      <c r="L179" s="589"/>
      <c r="M179" s="589"/>
      <c r="N179" s="589"/>
      <c r="O179" s="589"/>
      <c r="P179" s="589"/>
      <c r="R179" s="589"/>
      <c r="S179" s="589"/>
      <c r="T179" s="589"/>
      <c r="U179" s="589"/>
    </row>
    <row r="180" customHeight="1" spans="6:21">
      <c r="F180" s="589"/>
      <c r="G180" s="589"/>
      <c r="H180" s="589"/>
      <c r="I180" s="589"/>
      <c r="J180" s="589"/>
      <c r="K180" s="589"/>
      <c r="L180" s="589"/>
      <c r="M180" s="589"/>
      <c r="N180" s="589"/>
      <c r="O180" s="589"/>
      <c r="P180" s="589"/>
      <c r="R180" s="589"/>
      <c r="S180" s="589"/>
      <c r="T180" s="589"/>
      <c r="U180" s="589"/>
    </row>
    <row r="181" customHeight="1" spans="6:21">
      <c r="F181" s="589"/>
      <c r="G181" s="589"/>
      <c r="H181" s="589"/>
      <c r="I181" s="589"/>
      <c r="J181" s="589"/>
      <c r="K181" s="589"/>
      <c r="L181" s="589"/>
      <c r="M181" s="589"/>
      <c r="N181" s="589"/>
      <c r="O181" s="589"/>
      <c r="P181" s="589"/>
      <c r="R181" s="589"/>
      <c r="S181" s="589"/>
      <c r="T181" s="589"/>
      <c r="U181" s="589"/>
    </row>
    <row r="182" customHeight="1" spans="6:21">
      <c r="F182" s="589"/>
      <c r="G182" s="589"/>
      <c r="H182" s="589"/>
      <c r="I182" s="589"/>
      <c r="J182" s="589"/>
      <c r="K182" s="589"/>
      <c r="L182" s="589"/>
      <c r="M182" s="589"/>
      <c r="N182" s="589"/>
      <c r="O182" s="589"/>
      <c r="P182" s="589"/>
      <c r="R182" s="589"/>
      <c r="S182" s="589"/>
      <c r="T182" s="589"/>
      <c r="U182" s="589"/>
    </row>
    <row r="183" customHeight="1" spans="6:21">
      <c r="F183" s="589"/>
      <c r="G183" s="589"/>
      <c r="H183" s="589"/>
      <c r="I183" s="589"/>
      <c r="J183" s="589"/>
      <c r="K183" s="589"/>
      <c r="L183" s="589"/>
      <c r="M183" s="589"/>
      <c r="N183" s="589"/>
      <c r="O183" s="589"/>
      <c r="P183" s="589"/>
      <c r="R183" s="589"/>
      <c r="S183" s="589"/>
      <c r="T183" s="589"/>
      <c r="U183" s="589"/>
    </row>
    <row r="184" customHeight="1" spans="6:21">
      <c r="F184" s="589"/>
      <c r="G184" s="589"/>
      <c r="H184" s="589"/>
      <c r="I184" s="589"/>
      <c r="J184" s="589"/>
      <c r="K184" s="589"/>
      <c r="L184" s="589"/>
      <c r="M184" s="589"/>
      <c r="N184" s="589"/>
      <c r="O184" s="589"/>
      <c r="P184" s="589"/>
      <c r="R184" s="589"/>
      <c r="S184" s="589"/>
      <c r="T184" s="589"/>
      <c r="U184" s="589"/>
    </row>
    <row r="185" customHeight="1" spans="6:21">
      <c r="F185" s="589"/>
      <c r="G185" s="589"/>
      <c r="H185" s="589"/>
      <c r="I185" s="589"/>
      <c r="J185" s="589"/>
      <c r="K185" s="589"/>
      <c r="L185" s="589"/>
      <c r="M185" s="589"/>
      <c r="N185" s="589"/>
      <c r="O185" s="589"/>
      <c r="P185" s="589"/>
      <c r="R185" s="589"/>
      <c r="S185" s="589"/>
      <c r="T185" s="589"/>
      <c r="U185" s="589"/>
    </row>
    <row r="186" customHeight="1" spans="6:21">
      <c r="F186" s="589"/>
      <c r="G186" s="589"/>
      <c r="H186" s="589"/>
      <c r="I186" s="589"/>
      <c r="J186" s="589"/>
      <c r="K186" s="589"/>
      <c r="L186" s="589"/>
      <c r="M186" s="589"/>
      <c r="N186" s="589"/>
      <c r="O186" s="589"/>
      <c r="P186" s="589"/>
      <c r="R186" s="589"/>
      <c r="S186" s="589"/>
      <c r="T186" s="589"/>
      <c r="U186" s="589"/>
    </row>
    <row r="187" customHeight="1" spans="6:21">
      <c r="F187" s="589"/>
      <c r="G187" s="589"/>
      <c r="H187" s="589"/>
      <c r="I187" s="589"/>
      <c r="J187" s="589"/>
      <c r="K187" s="589"/>
      <c r="L187" s="589"/>
      <c r="M187" s="589"/>
      <c r="N187" s="589"/>
      <c r="O187" s="589"/>
      <c r="P187" s="589"/>
      <c r="R187" s="589"/>
      <c r="S187" s="589"/>
      <c r="T187" s="589"/>
      <c r="U187" s="589"/>
    </row>
    <row r="188" customHeight="1" spans="6:21">
      <c r="F188" s="589"/>
      <c r="G188" s="589"/>
      <c r="H188" s="589"/>
      <c r="I188" s="589"/>
      <c r="J188" s="589"/>
      <c r="K188" s="589"/>
      <c r="L188" s="589"/>
      <c r="M188" s="589"/>
      <c r="N188" s="589"/>
      <c r="O188" s="589"/>
      <c r="P188" s="589"/>
      <c r="R188" s="589"/>
      <c r="S188" s="589"/>
      <c r="T188" s="589"/>
      <c r="U188" s="589"/>
    </row>
    <row r="189" customHeight="1" spans="6:21">
      <c r="F189" s="589"/>
      <c r="G189" s="589"/>
      <c r="H189" s="589"/>
      <c r="I189" s="589"/>
      <c r="J189" s="589"/>
      <c r="K189" s="589"/>
      <c r="L189" s="589"/>
      <c r="M189" s="589"/>
      <c r="N189" s="589"/>
      <c r="O189" s="589"/>
      <c r="P189" s="589"/>
      <c r="R189" s="589"/>
      <c r="S189" s="589"/>
      <c r="T189" s="589"/>
      <c r="U189" s="589"/>
    </row>
    <row r="190" customHeight="1" spans="6:21">
      <c r="F190" s="589"/>
      <c r="G190" s="589"/>
      <c r="H190" s="589"/>
      <c r="I190" s="589"/>
      <c r="J190" s="589"/>
      <c r="K190" s="589"/>
      <c r="L190" s="589"/>
      <c r="M190" s="589"/>
      <c r="N190" s="589"/>
      <c r="O190" s="589"/>
      <c r="P190" s="589"/>
      <c r="R190" s="589"/>
      <c r="S190" s="589"/>
      <c r="T190" s="589"/>
      <c r="U190" s="589"/>
    </row>
    <row r="191" customHeight="1" spans="6:21">
      <c r="F191" s="589"/>
      <c r="G191" s="589"/>
      <c r="H191" s="589"/>
      <c r="I191" s="589"/>
      <c r="J191" s="589"/>
      <c r="K191" s="589"/>
      <c r="L191" s="589"/>
      <c r="M191" s="589"/>
      <c r="N191" s="589"/>
      <c r="O191" s="589"/>
      <c r="P191" s="589"/>
      <c r="R191" s="589"/>
      <c r="S191" s="589"/>
      <c r="T191" s="589"/>
      <c r="U191" s="589"/>
    </row>
    <row r="192" customHeight="1" spans="6:21">
      <c r="F192" s="589"/>
      <c r="G192" s="589"/>
      <c r="H192" s="589"/>
      <c r="I192" s="589"/>
      <c r="J192" s="589"/>
      <c r="K192" s="589"/>
      <c r="L192" s="589"/>
      <c r="M192" s="589"/>
      <c r="N192" s="589"/>
      <c r="O192" s="589"/>
      <c r="P192" s="589"/>
      <c r="R192" s="589"/>
      <c r="S192" s="589"/>
      <c r="T192" s="589"/>
      <c r="U192" s="589"/>
    </row>
    <row r="193" customHeight="1" spans="6:21">
      <c r="F193" s="589"/>
      <c r="G193" s="589"/>
      <c r="H193" s="589"/>
      <c r="I193" s="589"/>
      <c r="J193" s="589"/>
      <c r="K193" s="589"/>
      <c r="L193" s="589"/>
      <c r="M193" s="589"/>
      <c r="N193" s="589"/>
      <c r="O193" s="589"/>
      <c r="P193" s="589"/>
      <c r="R193" s="589"/>
      <c r="S193" s="589"/>
      <c r="T193" s="589"/>
      <c r="U193" s="589"/>
    </row>
    <row r="194" customHeight="1" spans="6:21">
      <c r="F194" s="589"/>
      <c r="G194" s="589"/>
      <c r="H194" s="589"/>
      <c r="I194" s="589"/>
      <c r="J194" s="589"/>
      <c r="K194" s="589"/>
      <c r="L194" s="589"/>
      <c r="M194" s="589"/>
      <c r="N194" s="589"/>
      <c r="O194" s="589"/>
      <c r="P194" s="589"/>
      <c r="R194" s="589"/>
      <c r="S194" s="589"/>
      <c r="T194" s="589"/>
      <c r="U194" s="589"/>
    </row>
    <row r="195" customHeight="1" spans="6:21">
      <c r="F195" s="589"/>
      <c r="G195" s="589"/>
      <c r="H195" s="589"/>
      <c r="I195" s="589"/>
      <c r="J195" s="589"/>
      <c r="K195" s="589"/>
      <c r="L195" s="589"/>
      <c r="M195" s="589"/>
      <c r="N195" s="589"/>
      <c r="O195" s="589"/>
      <c r="P195" s="589"/>
      <c r="R195" s="589"/>
      <c r="S195" s="589"/>
      <c r="T195" s="589"/>
      <c r="U195" s="589"/>
    </row>
    <row r="196" customHeight="1" spans="6:21">
      <c r="F196" s="589"/>
      <c r="G196" s="589"/>
      <c r="H196" s="589"/>
      <c r="I196" s="589"/>
      <c r="J196" s="589"/>
      <c r="K196" s="589"/>
      <c r="L196" s="589"/>
      <c r="M196" s="589"/>
      <c r="N196" s="589"/>
      <c r="O196" s="589"/>
      <c r="P196" s="589"/>
      <c r="R196" s="589"/>
      <c r="S196" s="589"/>
      <c r="T196" s="589"/>
      <c r="U196" s="589"/>
    </row>
    <row r="197" customHeight="1" spans="6:21">
      <c r="F197" s="589"/>
      <c r="G197" s="589"/>
      <c r="H197" s="589"/>
      <c r="I197" s="589"/>
      <c r="J197" s="589"/>
      <c r="K197" s="589"/>
      <c r="L197" s="589"/>
      <c r="M197" s="589"/>
      <c r="N197" s="589"/>
      <c r="O197" s="589"/>
      <c r="P197" s="589"/>
      <c r="R197" s="589"/>
      <c r="S197" s="589"/>
      <c r="T197" s="589"/>
      <c r="U197" s="589"/>
    </row>
    <row r="198" customHeight="1" spans="6:21">
      <c r="F198" s="589"/>
      <c r="G198" s="589"/>
      <c r="H198" s="589"/>
      <c r="I198" s="589"/>
      <c r="J198" s="589"/>
      <c r="K198" s="589"/>
      <c r="L198" s="589"/>
      <c r="M198" s="589"/>
      <c r="N198" s="589"/>
      <c r="O198" s="589"/>
      <c r="P198" s="589"/>
      <c r="R198" s="589"/>
      <c r="S198" s="589"/>
      <c r="T198" s="589"/>
      <c r="U198" s="589"/>
    </row>
    <row r="199" customHeight="1" spans="6:21">
      <c r="F199" s="589"/>
      <c r="G199" s="589"/>
      <c r="H199" s="589"/>
      <c r="I199" s="589"/>
      <c r="J199" s="589"/>
      <c r="K199" s="589"/>
      <c r="L199" s="589"/>
      <c r="M199" s="589"/>
      <c r="N199" s="589"/>
      <c r="O199" s="589"/>
      <c r="P199" s="589"/>
      <c r="R199" s="589"/>
      <c r="S199" s="589"/>
      <c r="T199" s="589"/>
      <c r="U199" s="589"/>
    </row>
    <row r="200" customHeight="1" spans="6:21">
      <c r="F200" s="589"/>
      <c r="G200" s="589"/>
      <c r="H200" s="589"/>
      <c r="I200" s="589"/>
      <c r="J200" s="589"/>
      <c r="K200" s="589"/>
      <c r="L200" s="589"/>
      <c r="M200" s="589"/>
      <c r="N200" s="589"/>
      <c r="O200" s="589"/>
      <c r="P200" s="589"/>
      <c r="R200" s="589"/>
      <c r="S200" s="589"/>
      <c r="T200" s="589"/>
      <c r="U200" s="589"/>
    </row>
    <row r="201" customHeight="1" spans="6:21">
      <c r="F201" s="589"/>
      <c r="G201" s="589"/>
      <c r="H201" s="589"/>
      <c r="I201" s="589"/>
      <c r="J201" s="589"/>
      <c r="K201" s="589"/>
      <c r="L201" s="589"/>
      <c r="M201" s="589"/>
      <c r="N201" s="589"/>
      <c r="O201" s="589"/>
      <c r="P201" s="589"/>
      <c r="R201" s="589"/>
      <c r="S201" s="589"/>
      <c r="T201" s="589"/>
      <c r="U201" s="589"/>
    </row>
    <row r="202" customHeight="1" spans="6:21">
      <c r="F202" s="589"/>
      <c r="G202" s="589"/>
      <c r="H202" s="589"/>
      <c r="I202" s="589"/>
      <c r="J202" s="589"/>
      <c r="K202" s="589"/>
      <c r="L202" s="589"/>
      <c r="M202" s="589"/>
      <c r="N202" s="589"/>
      <c r="O202" s="589"/>
      <c r="P202" s="589"/>
      <c r="R202" s="589"/>
      <c r="S202" s="589"/>
      <c r="T202" s="589"/>
      <c r="U202" s="589"/>
    </row>
    <row r="203" customHeight="1" spans="6:21">
      <c r="F203" s="589"/>
      <c r="G203" s="589"/>
      <c r="H203" s="589"/>
      <c r="I203" s="589"/>
      <c r="J203" s="589"/>
      <c r="K203" s="589"/>
      <c r="L203" s="589"/>
      <c r="M203" s="589"/>
      <c r="N203" s="589"/>
      <c r="O203" s="589"/>
      <c r="P203" s="589"/>
      <c r="R203" s="589"/>
      <c r="S203" s="589"/>
      <c r="T203" s="589"/>
      <c r="U203" s="589"/>
    </row>
    <row r="204" customHeight="1" spans="6:21">
      <c r="F204" s="589"/>
      <c r="G204" s="589"/>
      <c r="H204" s="589"/>
      <c r="I204" s="589"/>
      <c r="J204" s="589"/>
      <c r="K204" s="589"/>
      <c r="L204" s="589"/>
      <c r="M204" s="589"/>
      <c r="N204" s="589"/>
      <c r="O204" s="589"/>
      <c r="P204" s="589"/>
      <c r="R204" s="589"/>
      <c r="S204" s="589"/>
      <c r="T204" s="589"/>
      <c r="U204" s="589"/>
    </row>
    <row r="205" customHeight="1" spans="6:21">
      <c r="F205" s="589"/>
      <c r="G205" s="589"/>
      <c r="H205" s="589"/>
      <c r="I205" s="589"/>
      <c r="J205" s="589"/>
      <c r="K205" s="589"/>
      <c r="L205" s="589"/>
      <c r="M205" s="589"/>
      <c r="N205" s="589"/>
      <c r="O205" s="589"/>
      <c r="P205" s="589"/>
      <c r="R205" s="589"/>
      <c r="S205" s="589"/>
      <c r="T205" s="589"/>
      <c r="U205" s="589"/>
    </row>
    <row r="206" customHeight="1" spans="6:21">
      <c r="F206" s="589"/>
      <c r="G206" s="589"/>
      <c r="H206" s="589"/>
      <c r="I206" s="589"/>
      <c r="J206" s="589"/>
      <c r="K206" s="589"/>
      <c r="L206" s="589"/>
      <c r="M206" s="589"/>
      <c r="N206" s="589"/>
      <c r="O206" s="589"/>
      <c r="P206" s="589"/>
      <c r="R206" s="589"/>
      <c r="S206" s="589"/>
      <c r="T206" s="589"/>
      <c r="U206" s="589"/>
    </row>
    <row r="207" customHeight="1" spans="6:21">
      <c r="F207" s="589"/>
      <c r="G207" s="589"/>
      <c r="H207" s="589"/>
      <c r="I207" s="589"/>
      <c r="J207" s="589"/>
      <c r="K207" s="589"/>
      <c r="L207" s="589"/>
      <c r="M207" s="589"/>
      <c r="N207" s="589"/>
      <c r="O207" s="589"/>
      <c r="P207" s="589"/>
      <c r="R207" s="589"/>
      <c r="S207" s="589"/>
      <c r="T207" s="589"/>
      <c r="U207" s="589"/>
    </row>
    <row r="208" customHeight="1" spans="6:21">
      <c r="F208" s="589"/>
      <c r="G208" s="589"/>
      <c r="H208" s="589"/>
      <c r="I208" s="589"/>
      <c r="J208" s="589"/>
      <c r="K208" s="589"/>
      <c r="L208" s="589"/>
      <c r="M208" s="589"/>
      <c r="N208" s="589"/>
      <c r="O208" s="589"/>
      <c r="P208" s="589"/>
      <c r="R208" s="589"/>
      <c r="S208" s="589"/>
      <c r="T208" s="589"/>
      <c r="U208" s="589"/>
    </row>
    <row r="209" customHeight="1" spans="6:21">
      <c r="F209" s="589"/>
      <c r="G209" s="589"/>
      <c r="H209" s="589"/>
      <c r="I209" s="589"/>
      <c r="J209" s="589"/>
      <c r="K209" s="589"/>
      <c r="L209" s="589"/>
      <c r="M209" s="589"/>
      <c r="N209" s="589"/>
      <c r="O209" s="589"/>
      <c r="P209" s="589"/>
      <c r="R209" s="589"/>
      <c r="S209" s="589"/>
      <c r="T209" s="589"/>
      <c r="U209" s="589"/>
    </row>
    <row r="210" customHeight="1" spans="6:21">
      <c r="F210" s="589"/>
      <c r="G210" s="589"/>
      <c r="H210" s="589"/>
      <c r="I210" s="589"/>
      <c r="J210" s="589"/>
      <c r="K210" s="589"/>
      <c r="L210" s="589"/>
      <c r="M210" s="589"/>
      <c r="N210" s="589"/>
      <c r="O210" s="589"/>
      <c r="P210" s="589"/>
      <c r="R210" s="589"/>
      <c r="S210" s="589"/>
      <c r="T210" s="589"/>
      <c r="U210" s="589"/>
    </row>
    <row r="211" customHeight="1" spans="6:21">
      <c r="F211" s="589"/>
      <c r="G211" s="589"/>
      <c r="H211" s="589"/>
      <c r="I211" s="589"/>
      <c r="J211" s="589"/>
      <c r="K211" s="589"/>
      <c r="L211" s="589"/>
      <c r="M211" s="589"/>
      <c r="N211" s="589"/>
      <c r="O211" s="589"/>
      <c r="P211" s="589"/>
      <c r="R211" s="589"/>
      <c r="S211" s="589"/>
      <c r="T211" s="589"/>
      <c r="U211" s="589"/>
    </row>
    <row r="212" customHeight="1" spans="6:21">
      <c r="F212" s="589"/>
      <c r="G212" s="589"/>
      <c r="H212" s="589"/>
      <c r="I212" s="589"/>
      <c r="J212" s="589"/>
      <c r="K212" s="589"/>
      <c r="L212" s="589"/>
      <c r="M212" s="589"/>
      <c r="N212" s="589"/>
      <c r="O212" s="589"/>
      <c r="P212" s="589"/>
      <c r="R212" s="589"/>
      <c r="S212" s="589"/>
      <c r="T212" s="589"/>
      <c r="U212" s="589"/>
    </row>
    <row r="213" customHeight="1" spans="6:21">
      <c r="F213" s="589"/>
      <c r="G213" s="589"/>
      <c r="H213" s="589"/>
      <c r="I213" s="589"/>
      <c r="J213" s="589"/>
      <c r="K213" s="589"/>
      <c r="L213" s="589"/>
      <c r="M213" s="589"/>
      <c r="N213" s="589"/>
      <c r="O213" s="589"/>
      <c r="P213" s="589"/>
      <c r="R213" s="589"/>
      <c r="S213" s="589"/>
      <c r="T213" s="589"/>
      <c r="U213" s="589"/>
    </row>
    <row r="214" customHeight="1" spans="6:21">
      <c r="F214" s="589"/>
      <c r="G214" s="589"/>
      <c r="H214" s="589"/>
      <c r="I214" s="589"/>
      <c r="J214" s="589"/>
      <c r="K214" s="589"/>
      <c r="L214" s="589"/>
      <c r="M214" s="589"/>
      <c r="N214" s="589"/>
      <c r="O214" s="589"/>
      <c r="P214" s="589"/>
      <c r="R214" s="589"/>
      <c r="S214" s="589"/>
      <c r="T214" s="589"/>
      <c r="U214" s="589"/>
    </row>
    <row r="215" customHeight="1" spans="6:21">
      <c r="F215" s="589"/>
      <c r="G215" s="589"/>
      <c r="H215" s="589"/>
      <c r="I215" s="589"/>
      <c r="J215" s="589"/>
      <c r="K215" s="589"/>
      <c r="L215" s="589"/>
      <c r="M215" s="589"/>
      <c r="N215" s="589"/>
      <c r="O215" s="589"/>
      <c r="P215" s="589"/>
      <c r="R215" s="589"/>
      <c r="S215" s="589"/>
      <c r="T215" s="589"/>
      <c r="U215" s="589"/>
    </row>
    <row r="216" customHeight="1" spans="6:21">
      <c r="F216" s="589"/>
      <c r="G216" s="589"/>
      <c r="H216" s="589"/>
      <c r="I216" s="589"/>
      <c r="J216" s="589"/>
      <c r="K216" s="589"/>
      <c r="L216" s="589"/>
      <c r="M216" s="589"/>
      <c r="N216" s="589"/>
      <c r="O216" s="589"/>
      <c r="P216" s="589"/>
      <c r="R216" s="589"/>
      <c r="S216" s="589"/>
      <c r="T216" s="589"/>
      <c r="U216" s="589"/>
    </row>
    <row r="217" customHeight="1" spans="6:21">
      <c r="F217" s="589"/>
      <c r="G217" s="589"/>
      <c r="H217" s="589"/>
      <c r="I217" s="589"/>
      <c r="J217" s="589"/>
      <c r="K217" s="589"/>
      <c r="L217" s="589"/>
      <c r="M217" s="589"/>
      <c r="N217" s="589"/>
      <c r="O217" s="589"/>
      <c r="P217" s="589"/>
      <c r="R217" s="589"/>
      <c r="S217" s="589"/>
      <c r="T217" s="589"/>
      <c r="U217" s="589"/>
    </row>
    <row r="218" customHeight="1" spans="6:21">
      <c r="F218" s="589"/>
      <c r="G218" s="589"/>
      <c r="H218" s="589"/>
      <c r="I218" s="589"/>
      <c r="J218" s="589"/>
      <c r="K218" s="589"/>
      <c r="L218" s="589"/>
      <c r="M218" s="589"/>
      <c r="N218" s="589"/>
      <c r="O218" s="589"/>
      <c r="P218" s="589"/>
      <c r="R218" s="589"/>
      <c r="S218" s="589"/>
      <c r="T218" s="589"/>
      <c r="U218" s="589"/>
    </row>
    <row r="219" customHeight="1" spans="6:21">
      <c r="F219" s="589"/>
      <c r="G219" s="589"/>
      <c r="H219" s="589"/>
      <c r="I219" s="589"/>
      <c r="J219" s="589"/>
      <c r="K219" s="589"/>
      <c r="L219" s="589"/>
      <c r="M219" s="589"/>
      <c r="N219" s="589"/>
      <c r="O219" s="589"/>
      <c r="P219" s="589"/>
      <c r="R219" s="589"/>
      <c r="S219" s="589"/>
      <c r="T219" s="589"/>
      <c r="U219" s="589"/>
    </row>
    <row r="220" customHeight="1" spans="6:21">
      <c r="F220" s="589"/>
      <c r="G220" s="589"/>
      <c r="H220" s="589"/>
      <c r="I220" s="589"/>
      <c r="J220" s="589"/>
      <c r="K220" s="589"/>
      <c r="L220" s="589"/>
      <c r="M220" s="589"/>
      <c r="N220" s="589"/>
      <c r="O220" s="589"/>
      <c r="P220" s="589"/>
      <c r="R220" s="589"/>
      <c r="S220" s="589"/>
      <c r="T220" s="589"/>
      <c r="U220" s="589"/>
    </row>
    <row r="221" customHeight="1" spans="6:21">
      <c r="F221" s="589"/>
      <c r="G221" s="589"/>
      <c r="H221" s="589"/>
      <c r="I221" s="589"/>
      <c r="J221" s="589"/>
      <c r="K221" s="589"/>
      <c r="L221" s="589"/>
      <c r="M221" s="589"/>
      <c r="N221" s="589"/>
      <c r="O221" s="589"/>
      <c r="P221" s="589"/>
      <c r="R221" s="589"/>
      <c r="S221" s="589"/>
      <c r="T221" s="589"/>
      <c r="U221" s="589"/>
    </row>
    <row r="222" customHeight="1" spans="6:21">
      <c r="F222" s="589"/>
      <c r="G222" s="589"/>
      <c r="H222" s="589"/>
      <c r="I222" s="589"/>
      <c r="J222" s="589"/>
      <c r="K222" s="589"/>
      <c r="L222" s="589"/>
      <c r="M222" s="589"/>
      <c r="N222" s="589"/>
      <c r="O222" s="589"/>
      <c r="P222" s="589"/>
      <c r="R222" s="589"/>
      <c r="S222" s="589"/>
      <c r="T222" s="589"/>
      <c r="U222" s="589"/>
    </row>
    <row r="223" customHeight="1" spans="6:21">
      <c r="F223" s="589"/>
      <c r="G223" s="589"/>
      <c r="H223" s="589"/>
      <c r="I223" s="589"/>
      <c r="J223" s="589"/>
      <c r="K223" s="589"/>
      <c r="L223" s="589"/>
      <c r="M223" s="589"/>
      <c r="N223" s="589"/>
      <c r="O223" s="589"/>
      <c r="P223" s="589"/>
      <c r="R223" s="589"/>
      <c r="S223" s="589"/>
      <c r="T223" s="589"/>
      <c r="U223" s="589"/>
    </row>
    <row r="224" customHeight="1" spans="6:21">
      <c r="F224" s="589"/>
      <c r="G224" s="589"/>
      <c r="H224" s="589"/>
      <c r="I224" s="589"/>
      <c r="J224" s="589"/>
      <c r="K224" s="589"/>
      <c r="L224" s="589"/>
      <c r="M224" s="589"/>
      <c r="N224" s="589"/>
      <c r="O224" s="589"/>
      <c r="P224" s="589"/>
      <c r="R224" s="589"/>
      <c r="S224" s="589"/>
      <c r="T224" s="589"/>
      <c r="U224" s="589"/>
    </row>
    <row r="225" customHeight="1" spans="6:21">
      <c r="F225" s="589"/>
      <c r="G225" s="589"/>
      <c r="H225" s="589"/>
      <c r="I225" s="589"/>
      <c r="J225" s="589"/>
      <c r="K225" s="589"/>
      <c r="L225" s="589"/>
      <c r="M225" s="589"/>
      <c r="N225" s="589"/>
      <c r="O225" s="589"/>
      <c r="P225" s="589"/>
      <c r="R225" s="589"/>
      <c r="S225" s="589"/>
      <c r="T225" s="589"/>
      <c r="U225" s="589"/>
    </row>
    <row r="226" customHeight="1" spans="6:21">
      <c r="F226" s="589"/>
      <c r="G226" s="589"/>
      <c r="H226" s="589"/>
      <c r="I226" s="589"/>
      <c r="J226" s="589"/>
      <c r="K226" s="589"/>
      <c r="L226" s="589"/>
      <c r="M226" s="589"/>
      <c r="N226" s="589"/>
      <c r="O226" s="589"/>
      <c r="P226" s="589"/>
      <c r="R226" s="589"/>
      <c r="S226" s="589"/>
      <c r="T226" s="589"/>
      <c r="U226" s="589"/>
    </row>
    <row r="227" customHeight="1" spans="6:21">
      <c r="F227" s="589"/>
      <c r="G227" s="589"/>
      <c r="H227" s="589"/>
      <c r="I227" s="589"/>
      <c r="J227" s="589"/>
      <c r="K227" s="589"/>
      <c r="L227" s="589"/>
      <c r="M227" s="589"/>
      <c r="N227" s="589"/>
      <c r="O227" s="589"/>
      <c r="P227" s="589"/>
      <c r="R227" s="589"/>
      <c r="S227" s="589"/>
      <c r="T227" s="589"/>
      <c r="U227" s="589"/>
    </row>
    <row r="228" customHeight="1" spans="6:21">
      <c r="F228" s="589"/>
      <c r="G228" s="589"/>
      <c r="H228" s="589"/>
      <c r="I228" s="589"/>
      <c r="J228" s="589"/>
      <c r="K228" s="589"/>
      <c r="L228" s="589"/>
      <c r="M228" s="589"/>
      <c r="N228" s="589"/>
      <c r="O228" s="589"/>
      <c r="P228" s="589"/>
      <c r="R228" s="589"/>
      <c r="S228" s="589"/>
      <c r="T228" s="589"/>
      <c r="U228" s="589"/>
    </row>
    <row r="229" customHeight="1" spans="6:21">
      <c r="F229" s="589"/>
      <c r="G229" s="589"/>
      <c r="H229" s="589"/>
      <c r="I229" s="589"/>
      <c r="J229" s="589"/>
      <c r="K229" s="589"/>
      <c r="L229" s="589"/>
      <c r="M229" s="589"/>
      <c r="N229" s="589"/>
      <c r="O229" s="589"/>
      <c r="P229" s="589"/>
      <c r="R229" s="589"/>
      <c r="S229" s="589"/>
      <c r="T229" s="589"/>
      <c r="U229" s="589"/>
    </row>
    <row r="230" customHeight="1" spans="6:21">
      <c r="F230" s="589"/>
      <c r="G230" s="589"/>
      <c r="H230" s="589"/>
      <c r="I230" s="589"/>
      <c r="J230" s="589"/>
      <c r="K230" s="589"/>
      <c r="L230" s="589"/>
      <c r="M230" s="589"/>
      <c r="N230" s="589"/>
      <c r="O230" s="589"/>
      <c r="P230" s="589"/>
      <c r="R230" s="589"/>
      <c r="S230" s="589"/>
      <c r="T230" s="589"/>
      <c r="U230" s="589"/>
    </row>
    <row r="231" customHeight="1" spans="6:21">
      <c r="F231" s="589"/>
      <c r="G231" s="589"/>
      <c r="H231" s="589"/>
      <c r="I231" s="589"/>
      <c r="J231" s="589"/>
      <c r="K231" s="589"/>
      <c r="L231" s="589"/>
      <c r="M231" s="589"/>
      <c r="N231" s="589"/>
      <c r="O231" s="589"/>
      <c r="P231" s="589"/>
      <c r="R231" s="589"/>
      <c r="S231" s="589"/>
      <c r="T231" s="589"/>
      <c r="U231" s="589"/>
    </row>
    <row r="232" customHeight="1" spans="6:21">
      <c r="F232" s="589"/>
      <c r="G232" s="589"/>
      <c r="H232" s="589"/>
      <c r="I232" s="589"/>
      <c r="J232" s="589"/>
      <c r="K232" s="589"/>
      <c r="L232" s="589"/>
      <c r="M232" s="589"/>
      <c r="N232" s="589"/>
      <c r="O232" s="589"/>
      <c r="P232" s="589"/>
      <c r="R232" s="589"/>
      <c r="S232" s="589"/>
      <c r="T232" s="589"/>
      <c r="U232" s="589"/>
    </row>
    <row r="233" customHeight="1" spans="6:21">
      <c r="F233" s="589"/>
      <c r="G233" s="589"/>
      <c r="H233" s="589"/>
      <c r="I233" s="589"/>
      <c r="J233" s="589"/>
      <c r="K233" s="589"/>
      <c r="L233" s="589"/>
      <c r="M233" s="589"/>
      <c r="N233" s="589"/>
      <c r="O233" s="589"/>
      <c r="P233" s="589"/>
      <c r="R233" s="589"/>
      <c r="S233" s="589"/>
      <c r="T233" s="589"/>
      <c r="U233" s="589"/>
    </row>
    <row r="234" customHeight="1" spans="6:21">
      <c r="F234" s="589"/>
      <c r="G234" s="589"/>
      <c r="H234" s="589"/>
      <c r="I234" s="589"/>
      <c r="J234" s="589"/>
      <c r="K234" s="589"/>
      <c r="L234" s="589"/>
      <c r="M234" s="589"/>
      <c r="N234" s="589"/>
      <c r="O234" s="589"/>
      <c r="P234" s="589"/>
      <c r="R234" s="589"/>
      <c r="S234" s="589"/>
      <c r="T234" s="589"/>
      <c r="U234" s="589"/>
    </row>
    <row r="235" customHeight="1" spans="6:21">
      <c r="F235" s="589"/>
      <c r="G235" s="589"/>
      <c r="H235" s="589"/>
      <c r="I235" s="589"/>
      <c r="J235" s="589"/>
      <c r="K235" s="589"/>
      <c r="L235" s="589"/>
      <c r="M235" s="589"/>
      <c r="N235" s="589"/>
      <c r="O235" s="589"/>
      <c r="P235" s="589"/>
      <c r="R235" s="589"/>
      <c r="S235" s="589"/>
      <c r="T235" s="589"/>
      <c r="U235" s="589"/>
    </row>
    <row r="236" customHeight="1" spans="6:21">
      <c r="F236" s="589"/>
      <c r="G236" s="589"/>
      <c r="H236" s="589"/>
      <c r="I236" s="589"/>
      <c r="J236" s="589"/>
      <c r="K236" s="589"/>
      <c r="L236" s="589"/>
      <c r="M236" s="589"/>
      <c r="N236" s="589"/>
      <c r="O236" s="589"/>
      <c r="P236" s="589"/>
      <c r="R236" s="589"/>
      <c r="S236" s="589"/>
      <c r="T236" s="589"/>
      <c r="U236" s="589"/>
    </row>
    <row r="237" customHeight="1" spans="6:21">
      <c r="F237" s="589"/>
      <c r="G237" s="589"/>
      <c r="H237" s="589"/>
      <c r="I237" s="589"/>
      <c r="J237" s="589"/>
      <c r="K237" s="589"/>
      <c r="L237" s="589"/>
      <c r="M237" s="589"/>
      <c r="N237" s="589"/>
      <c r="O237" s="589"/>
      <c r="P237" s="589"/>
      <c r="R237" s="589"/>
      <c r="S237" s="589"/>
      <c r="T237" s="589"/>
      <c r="U237" s="589"/>
    </row>
    <row r="238" customHeight="1" spans="6:21">
      <c r="F238" s="589"/>
      <c r="G238" s="589"/>
      <c r="H238" s="589"/>
      <c r="I238" s="589"/>
      <c r="J238" s="589"/>
      <c r="K238" s="589"/>
      <c r="L238" s="589"/>
      <c r="M238" s="589"/>
      <c r="N238" s="589"/>
      <c r="O238" s="589"/>
      <c r="P238" s="589"/>
      <c r="R238" s="589"/>
      <c r="S238" s="589"/>
      <c r="T238" s="589"/>
      <c r="U238" s="589"/>
    </row>
    <row r="239" customHeight="1" spans="6:21">
      <c r="F239" s="589"/>
      <c r="G239" s="589"/>
      <c r="H239" s="589"/>
      <c r="I239" s="589"/>
      <c r="J239" s="589"/>
      <c r="K239" s="589"/>
      <c r="L239" s="589"/>
      <c r="M239" s="589"/>
      <c r="N239" s="589"/>
      <c r="O239" s="589"/>
      <c r="P239" s="589"/>
      <c r="R239" s="589"/>
      <c r="S239" s="589"/>
      <c r="T239" s="589"/>
      <c r="U239" s="589"/>
    </row>
    <row r="240" customHeight="1" spans="6:21">
      <c r="F240" s="589"/>
      <c r="G240" s="589"/>
      <c r="H240" s="589"/>
      <c r="I240" s="589"/>
      <c r="J240" s="589"/>
      <c r="K240" s="589"/>
      <c r="L240" s="589"/>
      <c r="M240" s="589"/>
      <c r="N240" s="589"/>
      <c r="O240" s="589"/>
      <c r="P240" s="589"/>
      <c r="R240" s="589"/>
      <c r="S240" s="589"/>
      <c r="T240" s="589"/>
      <c r="U240" s="589"/>
    </row>
    <row r="241" customHeight="1" spans="6:21">
      <c r="F241" s="589"/>
      <c r="G241" s="589"/>
      <c r="H241" s="589"/>
      <c r="I241" s="589"/>
      <c r="J241" s="589"/>
      <c r="K241" s="589"/>
      <c r="L241" s="589"/>
      <c r="M241" s="589"/>
      <c r="N241" s="589"/>
      <c r="O241" s="589"/>
      <c r="P241" s="589"/>
      <c r="R241" s="589"/>
      <c r="S241" s="589"/>
      <c r="T241" s="589"/>
      <c r="U241" s="589"/>
    </row>
    <row r="242" customHeight="1" spans="6:21">
      <c r="F242" s="589"/>
      <c r="G242" s="589"/>
      <c r="H242" s="589"/>
      <c r="I242" s="589"/>
      <c r="J242" s="589"/>
      <c r="K242" s="589"/>
      <c r="L242" s="589"/>
      <c r="M242" s="589"/>
      <c r="N242" s="589"/>
      <c r="O242" s="589"/>
      <c r="P242" s="589"/>
      <c r="R242" s="589"/>
      <c r="S242" s="589"/>
      <c r="T242" s="589"/>
      <c r="U242" s="589"/>
    </row>
    <row r="243" customHeight="1" spans="6:21">
      <c r="F243" s="589"/>
      <c r="G243" s="589"/>
      <c r="H243" s="589"/>
      <c r="I243" s="589"/>
      <c r="J243" s="589"/>
      <c r="K243" s="589"/>
      <c r="L243" s="589"/>
      <c r="M243" s="589"/>
      <c r="N243" s="589"/>
      <c r="O243" s="589"/>
      <c r="P243" s="589"/>
      <c r="R243" s="589"/>
      <c r="S243" s="589"/>
      <c r="T243" s="589"/>
      <c r="U243" s="589"/>
    </row>
    <row r="244" customHeight="1" spans="6:21">
      <c r="F244" s="589"/>
      <c r="G244" s="589"/>
      <c r="H244" s="589"/>
      <c r="I244" s="589"/>
      <c r="J244" s="589"/>
      <c r="K244" s="589"/>
      <c r="L244" s="589"/>
      <c r="M244" s="589"/>
      <c r="N244" s="589"/>
      <c r="O244" s="589"/>
      <c r="P244" s="589"/>
      <c r="R244" s="589"/>
      <c r="S244" s="589"/>
      <c r="T244" s="589"/>
      <c r="U244" s="589"/>
    </row>
    <row r="245" customHeight="1" spans="6:21">
      <c r="F245" s="589"/>
      <c r="G245" s="589"/>
      <c r="H245" s="589"/>
      <c r="I245" s="589"/>
      <c r="J245" s="589"/>
      <c r="K245" s="589"/>
      <c r="L245" s="589"/>
      <c r="M245" s="589"/>
      <c r="N245" s="589"/>
      <c r="O245" s="589"/>
      <c r="P245" s="589"/>
      <c r="R245" s="589"/>
      <c r="S245" s="589"/>
      <c r="T245" s="589"/>
      <c r="U245" s="589"/>
    </row>
    <row r="246" customHeight="1" spans="6:21">
      <c r="F246" s="589"/>
      <c r="G246" s="589"/>
      <c r="H246" s="589"/>
      <c r="I246" s="589"/>
      <c r="J246" s="589"/>
      <c r="K246" s="589"/>
      <c r="L246" s="589"/>
      <c r="M246" s="589"/>
      <c r="N246" s="589"/>
      <c r="O246" s="589"/>
      <c r="P246" s="589"/>
      <c r="R246" s="589"/>
      <c r="S246" s="589"/>
      <c r="T246" s="589"/>
      <c r="U246" s="589"/>
    </row>
    <row r="247" customHeight="1" spans="6:21">
      <c r="F247" s="589"/>
      <c r="G247" s="589"/>
      <c r="H247" s="589"/>
      <c r="I247" s="589"/>
      <c r="J247" s="589"/>
      <c r="K247" s="589"/>
      <c r="L247" s="589"/>
      <c r="M247" s="589"/>
      <c r="N247" s="589"/>
      <c r="O247" s="589"/>
      <c r="P247" s="589"/>
      <c r="R247" s="589"/>
      <c r="S247" s="589"/>
      <c r="T247" s="589"/>
      <c r="U247" s="589"/>
    </row>
    <row r="248" customHeight="1" spans="6:21">
      <c r="F248" s="589"/>
      <c r="G248" s="589"/>
      <c r="H248" s="589"/>
      <c r="I248" s="589"/>
      <c r="J248" s="589"/>
      <c r="K248" s="589"/>
      <c r="L248" s="589"/>
      <c r="M248" s="589"/>
      <c r="N248" s="589"/>
      <c r="O248" s="589"/>
      <c r="P248" s="589"/>
      <c r="R248" s="589"/>
      <c r="S248" s="589"/>
      <c r="T248" s="589"/>
      <c r="U248" s="589"/>
    </row>
    <row r="249" customHeight="1" spans="6:21">
      <c r="F249" s="589"/>
      <c r="G249" s="589"/>
      <c r="H249" s="589"/>
      <c r="I249" s="589"/>
      <c r="J249" s="589"/>
      <c r="K249" s="589"/>
      <c r="L249" s="589"/>
      <c r="M249" s="589"/>
      <c r="N249" s="589"/>
      <c r="O249" s="589"/>
      <c r="P249" s="589"/>
      <c r="R249" s="589"/>
      <c r="S249" s="589"/>
      <c r="T249" s="589"/>
      <c r="U249" s="589"/>
    </row>
    <row r="250" customHeight="1" spans="6:21">
      <c r="F250" s="589"/>
      <c r="G250" s="589"/>
      <c r="H250" s="589"/>
      <c r="I250" s="589"/>
      <c r="J250" s="589"/>
      <c r="K250" s="589"/>
      <c r="L250" s="589"/>
      <c r="M250" s="589"/>
      <c r="N250" s="589"/>
      <c r="O250" s="589"/>
      <c r="P250" s="589"/>
      <c r="R250" s="589"/>
      <c r="S250" s="589"/>
      <c r="T250" s="589"/>
      <c r="U250" s="589"/>
    </row>
    <row r="251" customHeight="1" spans="6:21">
      <c r="F251" s="589"/>
      <c r="G251" s="589"/>
      <c r="H251" s="589"/>
      <c r="I251" s="589"/>
      <c r="J251" s="589"/>
      <c r="K251" s="589"/>
      <c r="L251" s="589"/>
      <c r="M251" s="589"/>
      <c r="N251" s="589"/>
      <c r="O251" s="589"/>
      <c r="P251" s="589"/>
      <c r="R251" s="589"/>
      <c r="S251" s="589"/>
      <c r="T251" s="589"/>
      <c r="U251" s="589"/>
    </row>
    <row r="252" customHeight="1" spans="6:21">
      <c r="F252" s="589"/>
      <c r="G252" s="589"/>
      <c r="H252" s="589"/>
      <c r="I252" s="589"/>
      <c r="J252" s="589"/>
      <c r="K252" s="589"/>
      <c r="L252" s="589"/>
      <c r="M252" s="589"/>
      <c r="N252" s="589"/>
      <c r="O252" s="589"/>
      <c r="P252" s="589"/>
      <c r="R252" s="589"/>
      <c r="S252" s="589"/>
      <c r="T252" s="589"/>
      <c r="U252" s="589"/>
    </row>
    <row r="253" customHeight="1" spans="6:21">
      <c r="F253" s="589"/>
      <c r="G253" s="589"/>
      <c r="H253" s="589"/>
      <c r="I253" s="589"/>
      <c r="J253" s="589"/>
      <c r="K253" s="589"/>
      <c r="L253" s="589"/>
      <c r="M253" s="589"/>
      <c r="N253" s="589"/>
      <c r="O253" s="589"/>
      <c r="P253" s="589"/>
      <c r="R253" s="589"/>
      <c r="S253" s="589"/>
      <c r="T253" s="589"/>
      <c r="U253" s="589"/>
    </row>
    <row r="254" customHeight="1" spans="6:21">
      <c r="F254" s="589"/>
      <c r="G254" s="589"/>
      <c r="H254" s="589"/>
      <c r="I254" s="589"/>
      <c r="J254" s="589"/>
      <c r="K254" s="589"/>
      <c r="L254" s="589"/>
      <c r="M254" s="589"/>
      <c r="N254" s="589"/>
      <c r="O254" s="589"/>
      <c r="P254" s="589"/>
      <c r="R254" s="589"/>
      <c r="S254" s="589"/>
      <c r="T254" s="589"/>
      <c r="U254" s="589"/>
    </row>
    <row r="255" customHeight="1" spans="6:21">
      <c r="F255" s="589"/>
      <c r="G255" s="589"/>
      <c r="H255" s="589"/>
      <c r="I255" s="589"/>
      <c r="J255" s="589"/>
      <c r="K255" s="589"/>
      <c r="L255" s="589"/>
      <c r="M255" s="589"/>
      <c r="N255" s="589"/>
      <c r="O255" s="589"/>
      <c r="P255" s="589"/>
      <c r="R255" s="589"/>
      <c r="S255" s="589"/>
      <c r="T255" s="589"/>
      <c r="U255" s="589"/>
    </row>
    <row r="256" customHeight="1" spans="6:21">
      <c r="F256" s="589"/>
      <c r="G256" s="589"/>
      <c r="H256" s="589"/>
      <c r="I256" s="589"/>
      <c r="J256" s="589"/>
      <c r="K256" s="589"/>
      <c r="L256" s="589"/>
      <c r="M256" s="589"/>
      <c r="N256" s="589"/>
      <c r="O256" s="589"/>
      <c r="P256" s="589"/>
      <c r="R256" s="589"/>
      <c r="S256" s="589"/>
      <c r="T256" s="589"/>
      <c r="U256" s="589"/>
    </row>
    <row r="257" customHeight="1" spans="6:21">
      <c r="F257" s="589"/>
      <c r="G257" s="589"/>
      <c r="H257" s="589"/>
      <c r="I257" s="589"/>
      <c r="J257" s="589"/>
      <c r="K257" s="589"/>
      <c r="L257" s="589"/>
      <c r="M257" s="589"/>
      <c r="N257" s="589"/>
      <c r="O257" s="589"/>
      <c r="P257" s="589"/>
      <c r="R257" s="589"/>
      <c r="S257" s="589"/>
      <c r="T257" s="589"/>
      <c r="U257" s="589"/>
    </row>
    <row r="258" customHeight="1" spans="6:21">
      <c r="F258" s="589"/>
      <c r="G258" s="589"/>
      <c r="H258" s="589"/>
      <c r="I258" s="589"/>
      <c r="J258" s="589"/>
      <c r="K258" s="589"/>
      <c r="L258" s="589"/>
      <c r="M258" s="589"/>
      <c r="N258" s="589"/>
      <c r="O258" s="589"/>
      <c r="P258" s="589"/>
      <c r="R258" s="589"/>
      <c r="S258" s="589"/>
      <c r="T258" s="589"/>
      <c r="U258" s="589"/>
    </row>
    <row r="259" customHeight="1" spans="6:21">
      <c r="F259" s="589"/>
      <c r="G259" s="589"/>
      <c r="H259" s="589"/>
      <c r="I259" s="589"/>
      <c r="J259" s="589"/>
      <c r="K259" s="589"/>
      <c r="L259" s="589"/>
      <c r="M259" s="589"/>
      <c r="N259" s="589"/>
      <c r="O259" s="589"/>
      <c r="P259" s="589"/>
      <c r="R259" s="589"/>
      <c r="S259" s="589"/>
      <c r="T259" s="589"/>
      <c r="U259" s="589"/>
    </row>
    <row r="260" customHeight="1" spans="6:21">
      <c r="F260" s="589"/>
      <c r="G260" s="589"/>
      <c r="H260" s="589"/>
      <c r="I260" s="589"/>
      <c r="J260" s="589"/>
      <c r="K260" s="589"/>
      <c r="L260" s="589"/>
      <c r="M260" s="589"/>
      <c r="N260" s="589"/>
      <c r="O260" s="589"/>
      <c r="P260" s="589"/>
      <c r="R260" s="589"/>
      <c r="S260" s="589"/>
      <c r="T260" s="589"/>
      <c r="U260" s="589"/>
    </row>
    <row r="261" customHeight="1" spans="6:21">
      <c r="F261" s="589"/>
      <c r="G261" s="589"/>
      <c r="H261" s="589"/>
      <c r="I261" s="589"/>
      <c r="J261" s="589"/>
      <c r="K261" s="589"/>
      <c r="L261" s="589"/>
      <c r="M261" s="589"/>
      <c r="N261" s="589"/>
      <c r="O261" s="589"/>
      <c r="P261" s="589"/>
      <c r="R261" s="589"/>
      <c r="S261" s="589"/>
      <c r="T261" s="589"/>
      <c r="U261" s="589"/>
    </row>
    <row r="262" customHeight="1" spans="6:21">
      <c r="F262" s="589"/>
      <c r="G262" s="589"/>
      <c r="H262" s="589"/>
      <c r="I262" s="589"/>
      <c r="J262" s="589"/>
      <c r="K262" s="589"/>
      <c r="L262" s="589"/>
      <c r="M262" s="589"/>
      <c r="N262" s="589"/>
      <c r="O262" s="589"/>
      <c r="P262" s="589"/>
      <c r="R262" s="589"/>
      <c r="S262" s="589"/>
      <c r="T262" s="589"/>
      <c r="U262" s="589"/>
    </row>
    <row r="263" customHeight="1" spans="6:21">
      <c r="F263" s="589"/>
      <c r="G263" s="589"/>
      <c r="H263" s="589"/>
      <c r="I263" s="589"/>
      <c r="J263" s="589"/>
      <c r="K263" s="589"/>
      <c r="L263" s="589"/>
      <c r="M263" s="589"/>
      <c r="N263" s="589"/>
      <c r="O263" s="589"/>
      <c r="P263" s="589"/>
      <c r="R263" s="589"/>
      <c r="S263" s="589"/>
      <c r="T263" s="589"/>
      <c r="U263" s="589"/>
    </row>
    <row r="264" customHeight="1" spans="6:21">
      <c r="F264" s="589"/>
      <c r="G264" s="589"/>
      <c r="H264" s="589"/>
      <c r="I264" s="589"/>
      <c r="J264" s="589"/>
      <c r="K264" s="589"/>
      <c r="L264" s="589"/>
      <c r="M264" s="589"/>
      <c r="N264" s="589"/>
      <c r="O264" s="589"/>
      <c r="P264" s="589"/>
      <c r="R264" s="589"/>
      <c r="S264" s="589"/>
      <c r="T264" s="589"/>
      <c r="U264" s="589"/>
    </row>
    <row r="265" customHeight="1" spans="6:21">
      <c r="F265" s="589"/>
      <c r="G265" s="589"/>
      <c r="H265" s="589"/>
      <c r="I265" s="589"/>
      <c r="J265" s="589"/>
      <c r="K265" s="589"/>
      <c r="L265" s="589"/>
      <c r="M265" s="589"/>
      <c r="N265" s="589"/>
      <c r="O265" s="589"/>
      <c r="P265" s="589"/>
      <c r="R265" s="589"/>
      <c r="S265" s="589"/>
      <c r="T265" s="589"/>
      <c r="U265" s="589"/>
    </row>
    <row r="266" customHeight="1" spans="6:21">
      <c r="F266" s="589"/>
      <c r="G266" s="589"/>
      <c r="H266" s="589"/>
      <c r="I266" s="589"/>
      <c r="J266" s="589"/>
      <c r="K266" s="589"/>
      <c r="L266" s="589"/>
      <c r="M266" s="589"/>
      <c r="N266" s="589"/>
      <c r="O266" s="589"/>
      <c r="P266" s="589"/>
      <c r="R266" s="589"/>
      <c r="S266" s="589"/>
      <c r="T266" s="589"/>
      <c r="U266" s="589"/>
    </row>
    <row r="267" customHeight="1" spans="6:21">
      <c r="F267" s="589"/>
      <c r="G267" s="589"/>
      <c r="H267" s="589"/>
      <c r="I267" s="589"/>
      <c r="J267" s="589"/>
      <c r="K267" s="589"/>
      <c r="L267" s="589"/>
      <c r="M267" s="589"/>
      <c r="N267" s="589"/>
      <c r="O267" s="589"/>
      <c r="P267" s="589"/>
      <c r="R267" s="589"/>
      <c r="S267" s="589"/>
      <c r="T267" s="589"/>
      <c r="U267" s="589"/>
    </row>
    <row r="268" customHeight="1" spans="6:21">
      <c r="F268" s="589"/>
      <c r="G268" s="589"/>
      <c r="H268" s="589"/>
      <c r="I268" s="589"/>
      <c r="J268" s="589"/>
      <c r="K268" s="589"/>
      <c r="L268" s="589"/>
      <c r="M268" s="589"/>
      <c r="N268" s="589"/>
      <c r="O268" s="589"/>
      <c r="P268" s="589"/>
      <c r="R268" s="589"/>
      <c r="S268" s="589"/>
      <c r="T268" s="589"/>
      <c r="U268" s="589"/>
    </row>
    <row r="269" customHeight="1" spans="6:21">
      <c r="F269" s="589"/>
      <c r="G269" s="589"/>
      <c r="H269" s="589"/>
      <c r="I269" s="589"/>
      <c r="J269" s="589"/>
      <c r="K269" s="589"/>
      <c r="L269" s="589"/>
      <c r="M269" s="589"/>
      <c r="N269" s="589"/>
      <c r="O269" s="589"/>
      <c r="P269" s="589"/>
      <c r="R269" s="589"/>
      <c r="S269" s="589"/>
      <c r="T269" s="589"/>
      <c r="U269" s="589"/>
    </row>
    <row r="270" customHeight="1" spans="6:21">
      <c r="F270" s="589"/>
      <c r="G270" s="589"/>
      <c r="H270" s="589"/>
      <c r="I270" s="589"/>
      <c r="J270" s="589"/>
      <c r="K270" s="589"/>
      <c r="L270" s="589"/>
      <c r="M270" s="589"/>
      <c r="N270" s="589"/>
      <c r="O270" s="589"/>
      <c r="P270" s="589"/>
      <c r="R270" s="589"/>
      <c r="S270" s="589"/>
      <c r="T270" s="589"/>
      <c r="U270" s="589"/>
    </row>
    <row r="271" customHeight="1" spans="6:21">
      <c r="F271" s="589"/>
      <c r="G271" s="589"/>
      <c r="H271" s="589"/>
      <c r="I271" s="589"/>
      <c r="J271" s="589"/>
      <c r="K271" s="589"/>
      <c r="L271" s="589"/>
      <c r="M271" s="589"/>
      <c r="N271" s="589"/>
      <c r="O271" s="589"/>
      <c r="P271" s="589"/>
      <c r="R271" s="589"/>
      <c r="S271" s="589"/>
      <c r="T271" s="589"/>
      <c r="U271" s="589"/>
    </row>
    <row r="272" customHeight="1" spans="6:21">
      <c r="F272" s="589"/>
      <c r="G272" s="589"/>
      <c r="H272" s="589"/>
      <c r="I272" s="589"/>
      <c r="J272" s="589"/>
      <c r="K272" s="589"/>
      <c r="L272" s="589"/>
      <c r="M272" s="589"/>
      <c r="N272" s="589"/>
      <c r="O272" s="589"/>
      <c r="P272" s="589"/>
      <c r="R272" s="589"/>
      <c r="S272" s="589"/>
      <c r="T272" s="589"/>
      <c r="U272" s="589"/>
    </row>
    <row r="273" customHeight="1" spans="6:21">
      <c r="F273" s="589"/>
      <c r="G273" s="589"/>
      <c r="H273" s="589"/>
      <c r="I273" s="589"/>
      <c r="J273" s="589"/>
      <c r="K273" s="589"/>
      <c r="L273" s="589"/>
      <c r="M273" s="589"/>
      <c r="N273" s="589"/>
      <c r="O273" s="589"/>
      <c r="P273" s="589"/>
      <c r="R273" s="589"/>
      <c r="S273" s="589"/>
      <c r="T273" s="589"/>
      <c r="U273" s="589"/>
    </row>
    <row r="274" customHeight="1" spans="6:21">
      <c r="F274" s="589"/>
      <c r="G274" s="589"/>
      <c r="H274" s="589"/>
      <c r="I274" s="589"/>
      <c r="J274" s="589"/>
      <c r="K274" s="589"/>
      <c r="L274" s="589"/>
      <c r="M274" s="589"/>
      <c r="N274" s="589"/>
      <c r="O274" s="589"/>
      <c r="P274" s="589"/>
      <c r="R274" s="589"/>
      <c r="S274" s="589"/>
      <c r="T274" s="589"/>
      <c r="U274" s="589"/>
    </row>
    <row r="275" customHeight="1" spans="6:21">
      <c r="F275" s="589"/>
      <c r="G275" s="589"/>
      <c r="H275" s="589"/>
      <c r="I275" s="589"/>
      <c r="J275" s="589"/>
      <c r="K275" s="589"/>
      <c r="L275" s="589"/>
      <c r="M275" s="589"/>
      <c r="N275" s="589"/>
      <c r="O275" s="589"/>
      <c r="P275" s="589"/>
      <c r="R275" s="589"/>
      <c r="S275" s="589"/>
      <c r="T275" s="589"/>
      <c r="U275" s="589"/>
    </row>
    <row r="276" customHeight="1" spans="6:21">
      <c r="F276" s="589"/>
      <c r="G276" s="589"/>
      <c r="H276" s="589"/>
      <c r="I276" s="589"/>
      <c r="J276" s="589"/>
      <c r="K276" s="589"/>
      <c r="L276" s="589"/>
      <c r="M276" s="589"/>
      <c r="N276" s="589"/>
      <c r="O276" s="589"/>
      <c r="P276" s="589"/>
      <c r="R276" s="589"/>
      <c r="S276" s="589"/>
      <c r="T276" s="589"/>
      <c r="U276" s="589"/>
    </row>
    <row r="277" customHeight="1" spans="6:21">
      <c r="F277" s="589"/>
      <c r="G277" s="589"/>
      <c r="H277" s="589"/>
      <c r="I277" s="589"/>
      <c r="J277" s="589"/>
      <c r="K277" s="589"/>
      <c r="L277" s="589"/>
      <c r="M277" s="589"/>
      <c r="N277" s="589"/>
      <c r="O277" s="589"/>
      <c r="P277" s="589"/>
      <c r="R277" s="589"/>
      <c r="S277" s="589"/>
      <c r="T277" s="589"/>
      <c r="U277" s="589"/>
    </row>
    <row r="278" customHeight="1" spans="6:21">
      <c r="F278" s="589"/>
      <c r="G278" s="589"/>
      <c r="H278" s="589"/>
      <c r="I278" s="589"/>
      <c r="J278" s="589"/>
      <c r="K278" s="589"/>
      <c r="L278" s="589"/>
      <c r="M278" s="589"/>
      <c r="N278" s="589"/>
      <c r="O278" s="589"/>
      <c r="P278" s="589"/>
      <c r="R278" s="589"/>
      <c r="S278" s="589"/>
      <c r="T278" s="589"/>
      <c r="U278" s="589"/>
    </row>
    <row r="279" customHeight="1" spans="6:21">
      <c r="F279" s="589"/>
      <c r="G279" s="589"/>
      <c r="H279" s="589"/>
      <c r="I279" s="589"/>
      <c r="J279" s="589"/>
      <c r="K279" s="589"/>
      <c r="L279" s="589"/>
      <c r="M279" s="589"/>
      <c r="N279" s="589"/>
      <c r="O279" s="589"/>
      <c r="P279" s="589"/>
      <c r="R279" s="589"/>
      <c r="S279" s="589"/>
      <c r="T279" s="589"/>
      <c r="U279" s="589"/>
    </row>
    <row r="280" customHeight="1" spans="6:21">
      <c r="F280" s="589"/>
      <c r="G280" s="589"/>
      <c r="H280" s="589"/>
      <c r="I280" s="589"/>
      <c r="J280" s="589"/>
      <c r="K280" s="589"/>
      <c r="L280" s="589"/>
      <c r="M280" s="589"/>
      <c r="N280" s="589"/>
      <c r="O280" s="589"/>
      <c r="P280" s="589"/>
      <c r="R280" s="589"/>
      <c r="S280" s="589"/>
      <c r="T280" s="589"/>
      <c r="U280" s="589"/>
    </row>
    <row r="281" customHeight="1" spans="6:21">
      <c r="F281" s="589"/>
      <c r="G281" s="589"/>
      <c r="H281" s="589"/>
      <c r="I281" s="589"/>
      <c r="J281" s="589"/>
      <c r="K281" s="589"/>
      <c r="L281" s="589"/>
      <c r="M281" s="589"/>
      <c r="N281" s="589"/>
      <c r="O281" s="589"/>
      <c r="P281" s="589"/>
      <c r="R281" s="589"/>
      <c r="S281" s="589"/>
      <c r="T281" s="589"/>
      <c r="U281" s="589"/>
    </row>
    <row r="282" customHeight="1" spans="6:21">
      <c r="F282" s="589"/>
      <c r="G282" s="589"/>
      <c r="H282" s="589"/>
      <c r="I282" s="589"/>
      <c r="J282" s="589"/>
      <c r="K282" s="589"/>
      <c r="L282" s="589"/>
      <c r="M282" s="589"/>
      <c r="N282" s="589"/>
      <c r="O282" s="589"/>
      <c r="P282" s="589"/>
      <c r="R282" s="589"/>
      <c r="S282" s="589"/>
      <c r="T282" s="589"/>
      <c r="U282" s="589"/>
    </row>
    <row r="283" customHeight="1" spans="6:21">
      <c r="F283" s="589"/>
      <c r="G283" s="589"/>
      <c r="H283" s="589"/>
      <c r="I283" s="589"/>
      <c r="J283" s="589"/>
      <c r="K283" s="589"/>
      <c r="L283" s="589"/>
      <c r="M283" s="589"/>
      <c r="N283" s="589"/>
      <c r="O283" s="589"/>
      <c r="P283" s="589"/>
      <c r="R283" s="589"/>
      <c r="S283" s="589"/>
      <c r="T283" s="589"/>
      <c r="U283" s="589"/>
    </row>
    <row r="284" customHeight="1" spans="6:21">
      <c r="F284" s="589"/>
      <c r="G284" s="589"/>
      <c r="H284" s="589"/>
      <c r="I284" s="589"/>
      <c r="J284" s="589"/>
      <c r="K284" s="589"/>
      <c r="L284" s="589"/>
      <c r="M284" s="589"/>
      <c r="N284" s="589"/>
      <c r="O284" s="589"/>
      <c r="P284" s="589"/>
      <c r="R284" s="589"/>
      <c r="S284" s="589"/>
      <c r="T284" s="589"/>
      <c r="U284" s="589"/>
    </row>
    <row r="285" customHeight="1" spans="6:21">
      <c r="F285" s="589"/>
      <c r="G285" s="589"/>
      <c r="H285" s="589"/>
      <c r="I285" s="589"/>
      <c r="J285" s="589"/>
      <c r="K285" s="589"/>
      <c r="L285" s="589"/>
      <c r="M285" s="589"/>
      <c r="N285" s="589"/>
      <c r="O285" s="589"/>
      <c r="P285" s="589"/>
      <c r="R285" s="589"/>
      <c r="S285" s="589"/>
      <c r="T285" s="589"/>
      <c r="U285" s="589"/>
    </row>
    <row r="286" customHeight="1" spans="6:21">
      <c r="F286" s="589"/>
      <c r="G286" s="589"/>
      <c r="H286" s="589"/>
      <c r="I286" s="589"/>
      <c r="J286" s="589"/>
      <c r="K286" s="589"/>
      <c r="L286" s="589"/>
      <c r="M286" s="589"/>
      <c r="N286" s="589"/>
      <c r="O286" s="589"/>
      <c r="P286" s="589"/>
      <c r="R286" s="589"/>
      <c r="S286" s="589"/>
      <c r="T286" s="589"/>
      <c r="U286" s="589"/>
    </row>
    <row r="287" customHeight="1" spans="6:21">
      <c r="F287" s="589"/>
      <c r="G287" s="589"/>
      <c r="H287" s="589"/>
      <c r="I287" s="589"/>
      <c r="J287" s="589"/>
      <c r="K287" s="589"/>
      <c r="L287" s="589"/>
      <c r="M287" s="589"/>
      <c r="N287" s="589"/>
      <c r="O287" s="589"/>
      <c r="P287" s="589"/>
      <c r="R287" s="589"/>
      <c r="S287" s="589"/>
      <c r="T287" s="589"/>
      <c r="U287" s="589"/>
    </row>
    <row r="288" customHeight="1" spans="6:21">
      <c r="F288" s="589"/>
      <c r="G288" s="589"/>
      <c r="H288" s="589"/>
      <c r="I288" s="589"/>
      <c r="J288" s="589"/>
      <c r="K288" s="589"/>
      <c r="L288" s="589"/>
      <c r="M288" s="589"/>
      <c r="N288" s="589"/>
      <c r="O288" s="589"/>
      <c r="P288" s="589"/>
      <c r="R288" s="589"/>
      <c r="S288" s="589"/>
      <c r="T288" s="589"/>
      <c r="U288" s="589"/>
    </row>
    <row r="289" customHeight="1" spans="6:21">
      <c r="F289" s="589"/>
      <c r="G289" s="589"/>
      <c r="H289" s="589"/>
      <c r="I289" s="589"/>
      <c r="J289" s="589"/>
      <c r="K289" s="589"/>
      <c r="L289" s="589"/>
      <c r="M289" s="589"/>
      <c r="N289" s="589"/>
      <c r="O289" s="589"/>
      <c r="P289" s="589"/>
      <c r="R289" s="589"/>
      <c r="S289" s="589"/>
      <c r="T289" s="589"/>
      <c r="U289" s="589"/>
    </row>
    <row r="290" customHeight="1" spans="6:21">
      <c r="F290" s="589"/>
      <c r="G290" s="589"/>
      <c r="H290" s="589"/>
      <c r="I290" s="589"/>
      <c r="J290" s="589"/>
      <c r="K290" s="589"/>
      <c r="L290" s="589"/>
      <c r="M290" s="589"/>
      <c r="N290" s="589"/>
      <c r="O290" s="589"/>
      <c r="P290" s="589"/>
      <c r="R290" s="589"/>
      <c r="S290" s="589"/>
      <c r="T290" s="589"/>
      <c r="U290" s="589"/>
    </row>
    <row r="291" customHeight="1" spans="6:21">
      <c r="F291" s="589"/>
      <c r="G291" s="589"/>
      <c r="H291" s="589"/>
      <c r="I291" s="589"/>
      <c r="J291" s="589"/>
      <c r="K291" s="589"/>
      <c r="L291" s="589"/>
      <c r="M291" s="589"/>
      <c r="N291" s="589"/>
      <c r="O291" s="589"/>
      <c r="P291" s="589"/>
      <c r="R291" s="589"/>
      <c r="S291" s="589"/>
      <c r="T291" s="589"/>
      <c r="U291" s="589"/>
    </row>
    <row r="292" customHeight="1" spans="6:21">
      <c r="F292" s="589"/>
      <c r="G292" s="589"/>
      <c r="H292" s="589"/>
      <c r="I292" s="589"/>
      <c r="J292" s="589"/>
      <c r="K292" s="589"/>
      <c r="L292" s="589"/>
      <c r="M292" s="589"/>
      <c r="N292" s="589"/>
      <c r="O292" s="589"/>
      <c r="P292" s="589"/>
      <c r="R292" s="589"/>
      <c r="S292" s="589"/>
      <c r="T292" s="589"/>
      <c r="U292" s="589"/>
    </row>
    <row r="293" customHeight="1" spans="6:21">
      <c r="F293" s="589"/>
      <c r="G293" s="589"/>
      <c r="H293" s="589"/>
      <c r="I293" s="589"/>
      <c r="J293" s="589"/>
      <c r="K293" s="589"/>
      <c r="L293" s="589"/>
      <c r="M293" s="589"/>
      <c r="N293" s="589"/>
      <c r="O293" s="589"/>
      <c r="P293" s="589"/>
      <c r="R293" s="589"/>
      <c r="S293" s="589"/>
      <c r="T293" s="589"/>
      <c r="U293" s="589"/>
    </row>
    <row r="294" customHeight="1" spans="6:21">
      <c r="F294" s="589"/>
      <c r="G294" s="589"/>
      <c r="H294" s="589"/>
      <c r="I294" s="589"/>
      <c r="J294" s="589"/>
      <c r="K294" s="589"/>
      <c r="L294" s="589"/>
      <c r="M294" s="589"/>
      <c r="N294" s="589"/>
      <c r="O294" s="589"/>
      <c r="P294" s="589"/>
      <c r="R294" s="589"/>
      <c r="S294" s="589"/>
      <c r="T294" s="589"/>
      <c r="U294" s="589"/>
    </row>
    <row r="295" customHeight="1" spans="6:21">
      <c r="F295" s="589"/>
      <c r="G295" s="589"/>
      <c r="H295" s="589"/>
      <c r="I295" s="589"/>
      <c r="J295" s="589"/>
      <c r="K295" s="589"/>
      <c r="L295" s="589"/>
      <c r="M295" s="589"/>
      <c r="N295" s="589"/>
      <c r="O295" s="589"/>
      <c r="P295" s="589"/>
      <c r="R295" s="589"/>
      <c r="S295" s="589"/>
      <c r="T295" s="589"/>
      <c r="U295" s="589"/>
    </row>
    <row r="296" customHeight="1" spans="6:21">
      <c r="F296" s="589"/>
      <c r="G296" s="589"/>
      <c r="H296" s="589"/>
      <c r="I296" s="589"/>
      <c r="J296" s="589"/>
      <c r="K296" s="589"/>
      <c r="L296" s="589"/>
      <c r="M296" s="589"/>
      <c r="N296" s="589"/>
      <c r="O296" s="589"/>
      <c r="P296" s="589"/>
      <c r="R296" s="589"/>
      <c r="S296" s="589"/>
      <c r="T296" s="589"/>
      <c r="U296" s="589"/>
    </row>
    <row r="297" customHeight="1" spans="6:21">
      <c r="F297" s="589"/>
      <c r="G297" s="589"/>
      <c r="H297" s="589"/>
      <c r="I297" s="589"/>
      <c r="J297" s="589"/>
      <c r="K297" s="589"/>
      <c r="L297" s="589"/>
      <c r="M297" s="589"/>
      <c r="N297" s="589"/>
      <c r="O297" s="589"/>
      <c r="P297" s="589"/>
      <c r="R297" s="589"/>
      <c r="S297" s="589"/>
      <c r="T297" s="589"/>
      <c r="U297" s="589"/>
    </row>
    <row r="298" customHeight="1" spans="6:21">
      <c r="F298" s="589"/>
      <c r="G298" s="589"/>
      <c r="H298" s="589"/>
      <c r="I298" s="589"/>
      <c r="J298" s="589"/>
      <c r="K298" s="589"/>
      <c r="L298" s="589"/>
      <c r="M298" s="589"/>
      <c r="N298" s="589"/>
      <c r="O298" s="589"/>
      <c r="P298" s="589"/>
      <c r="R298" s="589"/>
      <c r="S298" s="589"/>
      <c r="T298" s="589"/>
      <c r="U298" s="589"/>
    </row>
    <row r="299" customHeight="1" spans="6:21">
      <c r="F299" s="589"/>
      <c r="G299" s="589"/>
      <c r="H299" s="589"/>
      <c r="I299" s="589"/>
      <c r="J299" s="589"/>
      <c r="K299" s="589"/>
      <c r="L299" s="589"/>
      <c r="M299" s="589"/>
      <c r="N299" s="589"/>
      <c r="O299" s="589"/>
      <c r="P299" s="589"/>
      <c r="R299" s="589"/>
      <c r="S299" s="589"/>
      <c r="T299" s="589"/>
      <c r="U299" s="589"/>
    </row>
    <row r="300" customHeight="1" spans="6:21">
      <c r="F300" s="589"/>
      <c r="G300" s="589"/>
      <c r="H300" s="589"/>
      <c r="I300" s="589"/>
      <c r="J300" s="589"/>
      <c r="K300" s="589"/>
      <c r="L300" s="589"/>
      <c r="M300" s="589"/>
      <c r="N300" s="589"/>
      <c r="O300" s="589"/>
      <c r="P300" s="589"/>
      <c r="R300" s="589"/>
      <c r="S300" s="589"/>
      <c r="T300" s="589"/>
      <c r="U300" s="589"/>
    </row>
    <row r="301" customHeight="1" spans="6:21">
      <c r="F301" s="589"/>
      <c r="G301" s="589"/>
      <c r="H301" s="589"/>
      <c r="I301" s="589"/>
      <c r="J301" s="589"/>
      <c r="K301" s="589"/>
      <c r="L301" s="589"/>
      <c r="M301" s="589"/>
      <c r="N301" s="589"/>
      <c r="O301" s="589"/>
      <c r="P301" s="589"/>
      <c r="R301" s="589"/>
      <c r="S301" s="589"/>
      <c r="T301" s="589"/>
      <c r="U301" s="589"/>
    </row>
    <row r="302" customHeight="1" spans="6:21">
      <c r="F302" s="589"/>
      <c r="G302" s="589"/>
      <c r="H302" s="589"/>
      <c r="I302" s="589"/>
      <c r="J302" s="589"/>
      <c r="K302" s="589"/>
      <c r="L302" s="589"/>
      <c r="M302" s="589"/>
      <c r="N302" s="589"/>
      <c r="O302" s="589"/>
      <c r="P302" s="589"/>
      <c r="R302" s="589"/>
      <c r="S302" s="589"/>
      <c r="T302" s="589"/>
      <c r="U302" s="589"/>
    </row>
    <row r="303" customHeight="1" spans="6:21">
      <c r="F303" s="589"/>
      <c r="G303" s="589"/>
      <c r="H303" s="589"/>
      <c r="I303" s="589"/>
      <c r="J303" s="589"/>
      <c r="K303" s="589"/>
      <c r="L303" s="589"/>
      <c r="M303" s="589"/>
      <c r="N303" s="589"/>
      <c r="O303" s="589"/>
      <c r="P303" s="589"/>
      <c r="R303" s="589"/>
      <c r="S303" s="589"/>
      <c r="T303" s="589"/>
      <c r="U303" s="589"/>
    </row>
    <row r="304" customHeight="1" spans="6:21">
      <c r="F304" s="589"/>
      <c r="G304" s="589"/>
      <c r="H304" s="589"/>
      <c r="I304" s="589"/>
      <c r="J304" s="589"/>
      <c r="K304" s="589"/>
      <c r="L304" s="589"/>
      <c r="M304" s="589"/>
      <c r="N304" s="589"/>
      <c r="O304" s="589"/>
      <c r="P304" s="589"/>
      <c r="R304" s="589"/>
      <c r="S304" s="589"/>
      <c r="T304" s="589"/>
      <c r="U304" s="589"/>
    </row>
    <row r="305" customHeight="1" spans="6:21">
      <c r="F305" s="589"/>
      <c r="G305" s="589"/>
      <c r="H305" s="589"/>
      <c r="I305" s="589"/>
      <c r="J305" s="589"/>
      <c r="K305" s="589"/>
      <c r="L305" s="589"/>
      <c r="M305" s="589"/>
      <c r="N305" s="589"/>
      <c r="O305" s="589"/>
      <c r="P305" s="589"/>
      <c r="R305" s="589"/>
      <c r="S305" s="589"/>
      <c r="T305" s="589"/>
      <c r="U305" s="589"/>
    </row>
    <row r="306" customHeight="1" spans="6:21">
      <c r="F306" s="589"/>
      <c r="G306" s="589"/>
      <c r="H306" s="589"/>
      <c r="I306" s="589"/>
      <c r="J306" s="589"/>
      <c r="K306" s="589"/>
      <c r="L306" s="589"/>
      <c r="M306" s="589"/>
      <c r="N306" s="589"/>
      <c r="O306" s="589"/>
      <c r="P306" s="589"/>
      <c r="R306" s="589"/>
      <c r="S306" s="589"/>
      <c r="T306" s="589"/>
      <c r="U306" s="589"/>
    </row>
    <row r="307" customHeight="1" spans="6:21">
      <c r="F307" s="589"/>
      <c r="G307" s="589"/>
      <c r="H307" s="589"/>
      <c r="I307" s="589"/>
      <c r="J307" s="589"/>
      <c r="K307" s="589"/>
      <c r="L307" s="589"/>
      <c r="M307" s="589"/>
      <c r="N307" s="589"/>
      <c r="O307" s="589"/>
      <c r="P307" s="589"/>
      <c r="R307" s="589"/>
      <c r="S307" s="589"/>
      <c r="T307" s="589"/>
      <c r="U307" s="589"/>
    </row>
    <row r="308" customHeight="1" spans="6:21">
      <c r="F308" s="589"/>
      <c r="G308" s="589"/>
      <c r="H308" s="589"/>
      <c r="I308" s="589"/>
      <c r="J308" s="589"/>
      <c r="K308" s="589"/>
      <c r="L308" s="589"/>
      <c r="M308" s="589"/>
      <c r="N308" s="589"/>
      <c r="O308" s="589"/>
      <c r="P308" s="589"/>
      <c r="R308" s="589"/>
      <c r="S308" s="589"/>
      <c r="T308" s="589"/>
      <c r="U308" s="589"/>
    </row>
    <row r="309" customHeight="1" spans="6:21">
      <c r="F309" s="589"/>
      <c r="G309" s="589"/>
      <c r="H309" s="589"/>
      <c r="I309" s="589"/>
      <c r="J309" s="589"/>
      <c r="K309" s="589"/>
      <c r="L309" s="589"/>
      <c r="M309" s="589"/>
      <c r="N309" s="589"/>
      <c r="O309" s="589"/>
      <c r="P309" s="589"/>
      <c r="R309" s="589"/>
      <c r="S309" s="589"/>
      <c r="T309" s="589"/>
      <c r="U309" s="589"/>
    </row>
    <row r="310" customHeight="1" spans="6:21">
      <c r="F310" s="589"/>
      <c r="G310" s="589"/>
      <c r="H310" s="589"/>
      <c r="I310" s="589"/>
      <c r="J310" s="589"/>
      <c r="K310" s="589"/>
      <c r="L310" s="589"/>
      <c r="M310" s="589"/>
      <c r="N310" s="589"/>
      <c r="O310" s="589"/>
      <c r="P310" s="589"/>
      <c r="R310" s="589"/>
      <c r="S310" s="589"/>
      <c r="T310" s="589"/>
      <c r="U310" s="589"/>
    </row>
    <row r="311" customHeight="1" spans="6:21">
      <c r="F311" s="589"/>
      <c r="G311" s="589"/>
      <c r="H311" s="589"/>
      <c r="I311" s="589"/>
      <c r="J311" s="589"/>
      <c r="K311" s="589"/>
      <c r="L311" s="589"/>
      <c r="M311" s="589"/>
      <c r="N311" s="589"/>
      <c r="O311" s="589"/>
      <c r="P311" s="589"/>
      <c r="R311" s="589"/>
      <c r="S311" s="589"/>
      <c r="T311" s="589"/>
      <c r="U311" s="589"/>
    </row>
    <row r="312" customHeight="1" spans="6:21">
      <c r="F312" s="589"/>
      <c r="G312" s="589"/>
      <c r="H312" s="589"/>
      <c r="I312" s="589"/>
      <c r="J312" s="589"/>
      <c r="K312" s="589"/>
      <c r="L312" s="589"/>
      <c r="M312" s="589"/>
      <c r="N312" s="589"/>
      <c r="O312" s="589"/>
      <c r="P312" s="589"/>
      <c r="R312" s="589"/>
      <c r="S312" s="589"/>
      <c r="T312" s="589"/>
      <c r="U312" s="589"/>
    </row>
    <row r="313" customHeight="1" spans="6:21">
      <c r="F313" s="589"/>
      <c r="G313" s="589"/>
      <c r="H313" s="589"/>
      <c r="I313" s="589"/>
      <c r="J313" s="589"/>
      <c r="K313" s="589"/>
      <c r="L313" s="589"/>
      <c r="M313" s="589"/>
      <c r="N313" s="589"/>
      <c r="O313" s="589"/>
      <c r="P313" s="589"/>
      <c r="R313" s="589"/>
      <c r="S313" s="589"/>
      <c r="T313" s="589"/>
      <c r="U313" s="589"/>
    </row>
    <row r="314" customHeight="1" spans="6:21">
      <c r="F314" s="589"/>
      <c r="G314" s="589"/>
      <c r="H314" s="589"/>
      <c r="I314" s="589"/>
      <c r="J314" s="589"/>
      <c r="K314" s="589"/>
      <c r="L314" s="589"/>
      <c r="M314" s="589"/>
      <c r="N314" s="589"/>
      <c r="O314" s="589"/>
      <c r="P314" s="589"/>
      <c r="R314" s="589"/>
      <c r="S314" s="589"/>
      <c r="T314" s="589"/>
      <c r="U314" s="589"/>
    </row>
    <row r="315" customHeight="1" spans="6:21">
      <c r="F315" s="589"/>
      <c r="G315" s="589"/>
      <c r="H315" s="589"/>
      <c r="I315" s="589"/>
      <c r="J315" s="589"/>
      <c r="K315" s="589"/>
      <c r="L315" s="589"/>
      <c r="M315" s="589"/>
      <c r="N315" s="589"/>
      <c r="O315" s="589"/>
      <c r="P315" s="589"/>
      <c r="R315" s="589"/>
      <c r="S315" s="589"/>
      <c r="T315" s="589"/>
      <c r="U315" s="589"/>
    </row>
    <row r="316" customHeight="1" spans="6:21">
      <c r="F316" s="589"/>
      <c r="G316" s="589"/>
      <c r="H316" s="589"/>
      <c r="I316" s="589"/>
      <c r="J316" s="589"/>
      <c r="K316" s="589"/>
      <c r="L316" s="589"/>
      <c r="M316" s="589"/>
      <c r="N316" s="589"/>
      <c r="O316" s="589"/>
      <c r="P316" s="589"/>
      <c r="R316" s="589"/>
      <c r="S316" s="589"/>
      <c r="T316" s="589"/>
      <c r="U316" s="589"/>
    </row>
    <row r="317" customHeight="1" spans="6:21">
      <c r="F317" s="589"/>
      <c r="G317" s="589"/>
      <c r="H317" s="589"/>
      <c r="I317" s="589"/>
      <c r="J317" s="589"/>
      <c r="K317" s="589"/>
      <c r="L317" s="589"/>
      <c r="M317" s="589"/>
      <c r="N317" s="589"/>
      <c r="O317" s="589"/>
      <c r="P317" s="589"/>
      <c r="R317" s="589"/>
      <c r="S317" s="589"/>
      <c r="T317" s="589"/>
      <c r="U317" s="589"/>
    </row>
    <row r="318" customHeight="1" spans="6:21">
      <c r="F318" s="589"/>
      <c r="G318" s="589"/>
      <c r="H318" s="589"/>
      <c r="I318" s="589"/>
      <c r="J318" s="589"/>
      <c r="K318" s="589"/>
      <c r="L318" s="589"/>
      <c r="M318" s="589"/>
      <c r="N318" s="589"/>
      <c r="O318" s="589"/>
      <c r="P318" s="589"/>
      <c r="R318" s="589"/>
      <c r="S318" s="589"/>
      <c r="T318" s="589"/>
      <c r="U318" s="589"/>
    </row>
    <row r="319" customHeight="1" spans="6:21">
      <c r="F319" s="589"/>
      <c r="G319" s="589"/>
      <c r="H319" s="589"/>
      <c r="I319" s="589"/>
      <c r="J319" s="589"/>
      <c r="K319" s="589"/>
      <c r="L319" s="589"/>
      <c r="M319" s="589"/>
      <c r="N319" s="589"/>
      <c r="O319" s="589"/>
      <c r="P319" s="589"/>
      <c r="R319" s="589"/>
      <c r="S319" s="589"/>
      <c r="T319" s="589"/>
      <c r="U319" s="589"/>
    </row>
    <row r="320" customHeight="1" spans="6:21">
      <c r="F320" s="589"/>
      <c r="G320" s="589"/>
      <c r="H320" s="589"/>
      <c r="I320" s="589"/>
      <c r="J320" s="589"/>
      <c r="K320" s="589"/>
      <c r="L320" s="589"/>
      <c r="M320" s="589"/>
      <c r="N320" s="589"/>
      <c r="O320" s="589"/>
      <c r="P320" s="589"/>
      <c r="R320" s="589"/>
      <c r="S320" s="589"/>
      <c r="T320" s="589"/>
      <c r="U320" s="589"/>
    </row>
    <row r="321" customHeight="1" spans="6:21">
      <c r="F321" s="589"/>
      <c r="G321" s="589"/>
      <c r="H321" s="589"/>
      <c r="I321" s="589"/>
      <c r="J321" s="589"/>
      <c r="K321" s="589"/>
      <c r="L321" s="589"/>
      <c r="M321" s="589"/>
      <c r="N321" s="589"/>
      <c r="O321" s="589"/>
      <c r="P321" s="589"/>
      <c r="R321" s="589"/>
      <c r="S321" s="589"/>
      <c r="T321" s="589"/>
      <c r="U321" s="589"/>
    </row>
    <row r="322" customHeight="1" spans="6:21">
      <c r="F322" s="589"/>
      <c r="G322" s="589"/>
      <c r="H322" s="589"/>
      <c r="I322" s="589"/>
      <c r="J322" s="589"/>
      <c r="K322" s="589"/>
      <c r="L322" s="589"/>
      <c r="M322" s="589"/>
      <c r="N322" s="589"/>
      <c r="O322" s="589"/>
      <c r="P322" s="589"/>
      <c r="R322" s="589"/>
      <c r="S322" s="589"/>
      <c r="T322" s="589"/>
      <c r="U322" s="589"/>
    </row>
    <row r="323" customHeight="1" spans="6:21">
      <c r="F323" s="589"/>
      <c r="G323" s="589"/>
      <c r="H323" s="589"/>
      <c r="I323" s="589"/>
      <c r="J323" s="589"/>
      <c r="K323" s="589"/>
      <c r="L323" s="589"/>
      <c r="M323" s="589"/>
      <c r="N323" s="589"/>
      <c r="O323" s="589"/>
      <c r="P323" s="589"/>
      <c r="R323" s="589"/>
      <c r="S323" s="589"/>
      <c r="T323" s="589"/>
      <c r="U323" s="589"/>
    </row>
    <row r="324" customHeight="1" spans="6:21">
      <c r="F324" s="589"/>
      <c r="G324" s="589"/>
      <c r="H324" s="589"/>
      <c r="I324" s="589"/>
      <c r="J324" s="589"/>
      <c r="K324" s="589"/>
      <c r="L324" s="589"/>
      <c r="M324" s="589"/>
      <c r="N324" s="589"/>
      <c r="O324" s="589"/>
      <c r="P324" s="589"/>
      <c r="R324" s="589"/>
      <c r="S324" s="589"/>
      <c r="T324" s="589"/>
      <c r="U324" s="589"/>
    </row>
    <row r="325" customHeight="1" spans="6:21">
      <c r="F325" s="589"/>
      <c r="G325" s="589"/>
      <c r="H325" s="589"/>
      <c r="I325" s="589"/>
      <c r="J325" s="589"/>
      <c r="K325" s="589"/>
      <c r="L325" s="589"/>
      <c r="M325" s="589"/>
      <c r="N325" s="589"/>
      <c r="O325" s="589"/>
      <c r="P325" s="589"/>
      <c r="R325" s="589"/>
      <c r="S325" s="589"/>
      <c r="T325" s="589"/>
      <c r="U325" s="589"/>
    </row>
    <row r="326" customHeight="1" spans="6:21">
      <c r="F326" s="589"/>
      <c r="G326" s="589"/>
      <c r="H326" s="589"/>
      <c r="I326" s="589"/>
      <c r="J326" s="589"/>
      <c r="K326" s="589"/>
      <c r="L326" s="589"/>
      <c r="M326" s="589"/>
      <c r="N326" s="589"/>
      <c r="O326" s="589"/>
      <c r="P326" s="589"/>
      <c r="R326" s="589"/>
      <c r="S326" s="589"/>
      <c r="T326" s="589"/>
      <c r="U326" s="589"/>
    </row>
    <row r="327" customHeight="1" spans="6:21">
      <c r="F327" s="589"/>
      <c r="G327" s="589"/>
      <c r="H327" s="589"/>
      <c r="I327" s="589"/>
      <c r="J327" s="589"/>
      <c r="K327" s="589"/>
      <c r="L327" s="589"/>
      <c r="M327" s="589"/>
      <c r="N327" s="589"/>
      <c r="O327" s="589"/>
      <c r="P327" s="589"/>
      <c r="R327" s="589"/>
      <c r="S327" s="589"/>
      <c r="T327" s="589"/>
      <c r="U327" s="589"/>
    </row>
    <row r="328" customHeight="1" spans="6:21">
      <c r="F328" s="589"/>
      <c r="G328" s="589"/>
      <c r="H328" s="589"/>
      <c r="I328" s="589"/>
      <c r="J328" s="589"/>
      <c r="K328" s="589"/>
      <c r="L328" s="589"/>
      <c r="M328" s="589"/>
      <c r="N328" s="589"/>
      <c r="O328" s="589"/>
      <c r="P328" s="589"/>
      <c r="R328" s="589"/>
      <c r="S328" s="589"/>
      <c r="T328" s="589"/>
      <c r="U328" s="589"/>
    </row>
    <row r="329" customHeight="1" spans="6:21">
      <c r="F329" s="589"/>
      <c r="G329" s="589"/>
      <c r="H329" s="589"/>
      <c r="I329" s="589"/>
      <c r="J329" s="589"/>
      <c r="K329" s="589"/>
      <c r="L329" s="589"/>
      <c r="M329" s="589"/>
      <c r="N329" s="589"/>
      <c r="O329" s="589"/>
      <c r="P329" s="589"/>
      <c r="R329" s="589"/>
      <c r="S329" s="589"/>
      <c r="T329" s="589"/>
      <c r="U329" s="589"/>
    </row>
    <row r="330" customHeight="1" spans="6:21">
      <c r="F330" s="589"/>
      <c r="G330" s="589"/>
      <c r="H330" s="589"/>
      <c r="I330" s="589"/>
      <c r="J330" s="589"/>
      <c r="K330" s="589"/>
      <c r="L330" s="589"/>
      <c r="M330" s="589"/>
      <c r="N330" s="589"/>
      <c r="O330" s="589"/>
      <c r="P330" s="589"/>
      <c r="R330" s="589"/>
      <c r="S330" s="589"/>
      <c r="T330" s="589"/>
      <c r="U330" s="589"/>
    </row>
    <row r="331" customHeight="1" spans="6:21">
      <c r="F331" s="589"/>
      <c r="G331" s="589"/>
      <c r="H331" s="589"/>
      <c r="I331" s="589"/>
      <c r="J331" s="589"/>
      <c r="K331" s="589"/>
      <c r="L331" s="589"/>
      <c r="M331" s="589"/>
      <c r="N331" s="589"/>
      <c r="O331" s="589"/>
      <c r="P331" s="589"/>
      <c r="R331" s="589"/>
      <c r="S331" s="589"/>
      <c r="T331" s="589"/>
      <c r="U331" s="589"/>
    </row>
    <row r="332" customHeight="1" spans="6:21">
      <c r="F332" s="589"/>
      <c r="G332" s="589"/>
      <c r="H332" s="589"/>
      <c r="I332" s="589"/>
      <c r="J332" s="589"/>
      <c r="K332" s="589"/>
      <c r="L332" s="589"/>
      <c r="M332" s="589"/>
      <c r="N332" s="589"/>
      <c r="O332" s="589"/>
      <c r="P332" s="589"/>
      <c r="R332" s="589"/>
      <c r="S332" s="589"/>
      <c r="T332" s="589"/>
      <c r="U332" s="589"/>
    </row>
    <row r="333" customHeight="1" spans="6:21">
      <c r="F333" s="589"/>
      <c r="G333" s="589"/>
      <c r="H333" s="589"/>
      <c r="I333" s="589"/>
      <c r="J333" s="589"/>
      <c r="K333" s="589"/>
      <c r="L333" s="589"/>
      <c r="M333" s="589"/>
      <c r="N333" s="589"/>
      <c r="O333" s="589"/>
      <c r="P333" s="589"/>
      <c r="R333" s="589"/>
      <c r="S333" s="589"/>
      <c r="T333" s="589"/>
      <c r="U333" s="589"/>
    </row>
    <row r="334" customHeight="1" spans="6:21">
      <c r="F334" s="589"/>
      <c r="G334" s="589"/>
      <c r="H334" s="589"/>
      <c r="I334" s="589"/>
      <c r="J334" s="589"/>
      <c r="K334" s="589"/>
      <c r="L334" s="589"/>
      <c r="M334" s="589"/>
      <c r="N334" s="589"/>
      <c r="O334" s="589"/>
      <c r="P334" s="589"/>
      <c r="R334" s="589"/>
      <c r="S334" s="589"/>
      <c r="T334" s="589"/>
      <c r="U334" s="589"/>
    </row>
    <row r="335" customHeight="1" spans="6:21">
      <c r="F335" s="589"/>
      <c r="G335" s="589"/>
      <c r="H335" s="589"/>
      <c r="I335" s="589"/>
      <c r="J335" s="589"/>
      <c r="K335" s="589"/>
      <c r="L335" s="589"/>
      <c r="M335" s="589"/>
      <c r="N335" s="589"/>
      <c r="O335" s="589"/>
      <c r="P335" s="589"/>
      <c r="R335" s="589"/>
      <c r="S335" s="589"/>
      <c r="T335" s="589"/>
      <c r="U335" s="589"/>
    </row>
    <row r="336" customHeight="1" spans="6:21">
      <c r="F336" s="589"/>
      <c r="G336" s="589"/>
      <c r="H336" s="589"/>
      <c r="I336" s="589"/>
      <c r="J336" s="589"/>
      <c r="K336" s="589"/>
      <c r="L336" s="589"/>
      <c r="M336" s="589"/>
      <c r="N336" s="589"/>
      <c r="O336" s="589"/>
      <c r="P336" s="589"/>
      <c r="R336" s="589"/>
      <c r="S336" s="589"/>
      <c r="T336" s="589"/>
      <c r="U336" s="589"/>
    </row>
    <row r="337" customHeight="1" spans="6:21">
      <c r="F337" s="589"/>
      <c r="G337" s="589"/>
      <c r="H337" s="589"/>
      <c r="I337" s="589"/>
      <c r="J337" s="589"/>
      <c r="K337" s="589"/>
      <c r="L337" s="589"/>
      <c r="M337" s="589"/>
      <c r="N337" s="589"/>
      <c r="O337" s="589"/>
      <c r="P337" s="589"/>
      <c r="R337" s="589"/>
      <c r="S337" s="589"/>
      <c r="T337" s="589"/>
      <c r="U337" s="589"/>
    </row>
    <row r="338" customHeight="1" spans="6:21">
      <c r="F338" s="589"/>
      <c r="G338" s="589"/>
      <c r="H338" s="589"/>
      <c r="I338" s="589"/>
      <c r="J338" s="589"/>
      <c r="K338" s="589"/>
      <c r="L338" s="589"/>
      <c r="M338" s="589"/>
      <c r="N338" s="589"/>
      <c r="O338" s="589"/>
      <c r="P338" s="589"/>
      <c r="R338" s="589"/>
      <c r="S338" s="589"/>
      <c r="T338" s="589"/>
      <c r="U338" s="589"/>
    </row>
    <row r="339" customHeight="1" spans="6:21">
      <c r="F339" s="589"/>
      <c r="G339" s="589"/>
      <c r="H339" s="589"/>
      <c r="I339" s="589"/>
      <c r="J339" s="589"/>
      <c r="K339" s="589"/>
      <c r="L339" s="589"/>
      <c r="M339" s="589"/>
      <c r="N339" s="589"/>
      <c r="O339" s="589"/>
      <c r="P339" s="589"/>
      <c r="R339" s="589"/>
      <c r="S339" s="589"/>
      <c r="T339" s="589"/>
      <c r="U339" s="589"/>
    </row>
    <row r="340" customHeight="1" spans="6:21">
      <c r="F340" s="589"/>
      <c r="G340" s="589"/>
      <c r="H340" s="589"/>
      <c r="I340" s="589"/>
      <c r="J340" s="589"/>
      <c r="K340" s="589"/>
      <c r="L340" s="589"/>
      <c r="M340" s="589"/>
      <c r="N340" s="589"/>
      <c r="O340" s="589"/>
      <c r="P340" s="589"/>
      <c r="R340" s="589"/>
      <c r="S340" s="589"/>
      <c r="T340" s="589"/>
      <c r="U340" s="589"/>
    </row>
    <row r="341" customHeight="1" spans="6:21">
      <c r="F341" s="589"/>
      <c r="G341" s="589"/>
      <c r="H341" s="589"/>
      <c r="I341" s="589"/>
      <c r="J341" s="589"/>
      <c r="K341" s="589"/>
      <c r="L341" s="589"/>
      <c r="M341" s="589"/>
      <c r="N341" s="589"/>
      <c r="O341" s="589"/>
      <c r="P341" s="589"/>
      <c r="R341" s="589"/>
      <c r="S341" s="589"/>
      <c r="T341" s="589"/>
      <c r="U341" s="589"/>
    </row>
    <row r="342" customHeight="1" spans="6:21">
      <c r="F342" s="589"/>
      <c r="G342" s="589"/>
      <c r="H342" s="589"/>
      <c r="I342" s="589"/>
      <c r="J342" s="589"/>
      <c r="K342" s="589"/>
      <c r="L342" s="589"/>
      <c r="M342" s="589"/>
      <c r="N342" s="589"/>
      <c r="O342" s="589"/>
      <c r="P342" s="589"/>
      <c r="R342" s="589"/>
      <c r="S342" s="589"/>
      <c r="T342" s="589"/>
      <c r="U342" s="589"/>
    </row>
    <row r="343" customHeight="1" spans="6:21">
      <c r="F343" s="589"/>
      <c r="G343" s="589"/>
      <c r="H343" s="589"/>
      <c r="I343" s="589"/>
      <c r="J343" s="589"/>
      <c r="K343" s="589"/>
      <c r="L343" s="589"/>
      <c r="M343" s="589"/>
      <c r="N343" s="589"/>
      <c r="O343" s="589"/>
      <c r="P343" s="589"/>
      <c r="R343" s="589"/>
      <c r="S343" s="589"/>
      <c r="T343" s="589"/>
      <c r="U343" s="589"/>
    </row>
    <row r="344" customHeight="1" spans="6:21">
      <c r="F344" s="589"/>
      <c r="G344" s="589"/>
      <c r="H344" s="589"/>
      <c r="I344" s="589"/>
      <c r="J344" s="589"/>
      <c r="K344" s="589"/>
      <c r="L344" s="589"/>
      <c r="M344" s="589"/>
      <c r="N344" s="589"/>
      <c r="O344" s="589"/>
      <c r="P344" s="589"/>
      <c r="R344" s="589"/>
      <c r="S344" s="589"/>
      <c r="T344" s="589"/>
      <c r="U344" s="589"/>
    </row>
    <row r="345" customHeight="1" spans="6:21">
      <c r="F345" s="589"/>
      <c r="G345" s="589"/>
      <c r="H345" s="589"/>
      <c r="I345" s="589"/>
      <c r="J345" s="589"/>
      <c r="K345" s="589"/>
      <c r="L345" s="589"/>
      <c r="M345" s="589"/>
      <c r="N345" s="589"/>
      <c r="O345" s="589"/>
      <c r="P345" s="589"/>
      <c r="R345" s="589"/>
      <c r="S345" s="589"/>
      <c r="T345" s="589"/>
      <c r="U345" s="589"/>
    </row>
    <row r="346" customHeight="1" spans="6:21">
      <c r="F346" s="589"/>
      <c r="G346" s="589"/>
      <c r="H346" s="589"/>
      <c r="I346" s="589"/>
      <c r="J346" s="589"/>
      <c r="K346" s="589"/>
      <c r="L346" s="589"/>
      <c r="M346" s="589"/>
      <c r="N346" s="589"/>
      <c r="O346" s="589"/>
      <c r="P346" s="589"/>
      <c r="R346" s="589"/>
      <c r="S346" s="589"/>
      <c r="T346" s="589"/>
      <c r="U346" s="589"/>
    </row>
    <row r="347" customHeight="1" spans="6:21">
      <c r="F347" s="589"/>
      <c r="G347" s="589"/>
      <c r="H347" s="589"/>
      <c r="I347" s="589"/>
      <c r="J347" s="589"/>
      <c r="K347" s="589"/>
      <c r="L347" s="589"/>
      <c r="M347" s="589"/>
      <c r="N347" s="589"/>
      <c r="O347" s="589"/>
      <c r="P347" s="589"/>
      <c r="R347" s="589"/>
      <c r="S347" s="589"/>
      <c r="T347" s="589"/>
      <c r="U347" s="589"/>
    </row>
    <row r="348" customHeight="1" spans="6:21">
      <c r="F348" s="589"/>
      <c r="G348" s="589"/>
      <c r="H348" s="589"/>
      <c r="I348" s="589"/>
      <c r="J348" s="589"/>
      <c r="K348" s="589"/>
      <c r="L348" s="589"/>
      <c r="M348" s="589"/>
      <c r="N348" s="589"/>
      <c r="O348" s="589"/>
      <c r="P348" s="589"/>
      <c r="R348" s="589"/>
      <c r="S348" s="589"/>
      <c r="T348" s="589"/>
      <c r="U348" s="589"/>
    </row>
    <row r="349" customHeight="1" spans="6:21">
      <c r="F349" s="589"/>
      <c r="G349" s="589"/>
      <c r="H349" s="589"/>
      <c r="I349" s="589"/>
      <c r="J349" s="589"/>
      <c r="K349" s="589"/>
      <c r="L349" s="589"/>
      <c r="M349" s="589"/>
      <c r="N349" s="589"/>
      <c r="O349" s="589"/>
      <c r="P349" s="589"/>
      <c r="R349" s="589"/>
      <c r="S349" s="589"/>
      <c r="T349" s="589"/>
      <c r="U349" s="589"/>
    </row>
    <row r="350" customHeight="1" spans="6:21">
      <c r="F350" s="589"/>
      <c r="G350" s="589"/>
      <c r="H350" s="589"/>
      <c r="I350" s="589"/>
      <c r="J350" s="589"/>
      <c r="K350" s="589"/>
      <c r="L350" s="589"/>
      <c r="M350" s="589"/>
      <c r="N350" s="589"/>
      <c r="O350" s="589"/>
      <c r="P350" s="589"/>
      <c r="R350" s="589"/>
      <c r="S350" s="589"/>
      <c r="T350" s="589"/>
      <c r="U350" s="589"/>
    </row>
    <row r="351" customHeight="1" spans="6:21">
      <c r="F351" s="589"/>
      <c r="G351" s="589"/>
      <c r="H351" s="589"/>
      <c r="I351" s="589"/>
      <c r="J351" s="589"/>
      <c r="K351" s="589"/>
      <c r="L351" s="589"/>
      <c r="M351" s="589"/>
      <c r="N351" s="589"/>
      <c r="O351" s="589"/>
      <c r="P351" s="589"/>
      <c r="R351" s="589"/>
      <c r="S351" s="589"/>
      <c r="T351" s="589"/>
      <c r="U351" s="589"/>
    </row>
    <row r="352" customHeight="1" spans="6:21">
      <c r="F352" s="589"/>
      <c r="G352" s="589"/>
      <c r="H352" s="589"/>
      <c r="I352" s="589"/>
      <c r="J352" s="589"/>
      <c r="K352" s="589"/>
      <c r="L352" s="589"/>
      <c r="M352" s="589"/>
      <c r="N352" s="589"/>
      <c r="O352" s="589"/>
      <c r="P352" s="589"/>
      <c r="R352" s="589"/>
      <c r="S352" s="589"/>
      <c r="T352" s="589"/>
      <c r="U352" s="589"/>
    </row>
    <row r="353" customHeight="1" spans="6:21">
      <c r="F353" s="589"/>
      <c r="G353" s="589"/>
      <c r="H353" s="589"/>
      <c r="I353" s="589"/>
      <c r="J353" s="589"/>
      <c r="K353" s="589"/>
      <c r="L353" s="589"/>
      <c r="M353" s="589"/>
      <c r="N353" s="589"/>
      <c r="O353" s="589"/>
      <c r="P353" s="589"/>
      <c r="R353" s="589"/>
      <c r="S353" s="589"/>
      <c r="T353" s="589"/>
      <c r="U353" s="589"/>
    </row>
    <row r="354" customHeight="1" spans="6:21">
      <c r="F354" s="589"/>
      <c r="G354" s="589"/>
      <c r="H354" s="589"/>
      <c r="I354" s="589"/>
      <c r="J354" s="589"/>
      <c r="K354" s="589"/>
      <c r="L354" s="589"/>
      <c r="M354" s="589"/>
      <c r="N354" s="589"/>
      <c r="O354" s="589"/>
      <c r="P354" s="589"/>
      <c r="R354" s="589"/>
      <c r="S354" s="589"/>
      <c r="T354" s="589"/>
      <c r="U354" s="589"/>
    </row>
    <row r="355" customHeight="1" spans="6:21">
      <c r="F355" s="589"/>
      <c r="G355" s="589"/>
      <c r="H355" s="589"/>
      <c r="I355" s="589"/>
      <c r="J355" s="589"/>
      <c r="K355" s="589"/>
      <c r="L355" s="589"/>
      <c r="M355" s="589"/>
      <c r="N355" s="589"/>
      <c r="O355" s="589"/>
      <c r="P355" s="589"/>
      <c r="R355" s="589"/>
      <c r="S355" s="589"/>
      <c r="T355" s="589"/>
      <c r="U355" s="589"/>
    </row>
    <row r="356" customHeight="1" spans="6:21">
      <c r="F356" s="589"/>
      <c r="G356" s="589"/>
      <c r="H356" s="589"/>
      <c r="I356" s="589"/>
      <c r="J356" s="589"/>
      <c r="K356" s="589"/>
      <c r="L356" s="589"/>
      <c r="M356" s="589"/>
      <c r="N356" s="589"/>
      <c r="O356" s="589"/>
      <c r="P356" s="589"/>
      <c r="R356" s="589"/>
      <c r="S356" s="589"/>
      <c r="T356" s="589"/>
      <c r="U356" s="589"/>
    </row>
    <row r="357" customHeight="1" spans="6:21">
      <c r="F357" s="589"/>
      <c r="G357" s="589"/>
      <c r="H357" s="589"/>
      <c r="I357" s="589"/>
      <c r="J357" s="589"/>
      <c r="K357" s="589"/>
      <c r="L357" s="589"/>
      <c r="M357" s="589"/>
      <c r="N357" s="589"/>
      <c r="O357" s="589"/>
      <c r="P357" s="589"/>
      <c r="R357" s="589"/>
      <c r="S357" s="589"/>
      <c r="T357" s="589"/>
      <c r="U357" s="589"/>
    </row>
    <row r="358" customHeight="1" spans="6:21">
      <c r="F358" s="589"/>
      <c r="G358" s="589"/>
      <c r="H358" s="589"/>
      <c r="I358" s="589"/>
      <c r="J358" s="589"/>
      <c r="K358" s="589"/>
      <c r="L358" s="589"/>
      <c r="M358" s="589"/>
      <c r="N358" s="589"/>
      <c r="O358" s="589"/>
      <c r="P358" s="589"/>
      <c r="R358" s="589"/>
      <c r="S358" s="589"/>
      <c r="T358" s="589"/>
      <c r="U358" s="589"/>
    </row>
    <row r="359" customHeight="1" spans="6:21">
      <c r="F359" s="589"/>
      <c r="G359" s="589"/>
      <c r="H359" s="589"/>
      <c r="I359" s="589"/>
      <c r="J359" s="589"/>
      <c r="K359" s="589"/>
      <c r="L359" s="589"/>
      <c r="M359" s="589"/>
      <c r="N359" s="589"/>
      <c r="O359" s="589"/>
      <c r="P359" s="589"/>
      <c r="R359" s="589"/>
      <c r="S359" s="589"/>
      <c r="T359" s="589"/>
      <c r="U359" s="589"/>
    </row>
    <row r="360" customHeight="1" spans="6:21">
      <c r="F360" s="589"/>
      <c r="G360" s="589"/>
      <c r="H360" s="589"/>
      <c r="I360" s="589"/>
      <c r="J360" s="589"/>
      <c r="K360" s="589"/>
      <c r="L360" s="589"/>
      <c r="M360" s="589"/>
      <c r="N360" s="589"/>
      <c r="O360" s="589"/>
      <c r="P360" s="589"/>
      <c r="R360" s="589"/>
      <c r="S360" s="589"/>
      <c r="T360" s="589"/>
      <c r="U360" s="589"/>
    </row>
    <row r="361" customHeight="1" spans="6:21">
      <c r="F361" s="589"/>
      <c r="G361" s="589"/>
      <c r="H361" s="589"/>
      <c r="I361" s="589"/>
      <c r="J361" s="589"/>
      <c r="K361" s="589"/>
      <c r="L361" s="589"/>
      <c r="M361" s="589"/>
      <c r="N361" s="589"/>
      <c r="O361" s="589"/>
      <c r="P361" s="589"/>
      <c r="R361" s="589"/>
      <c r="S361" s="589"/>
      <c r="T361" s="589"/>
      <c r="U361" s="589"/>
    </row>
    <row r="362" customHeight="1" spans="6:21">
      <c r="F362" s="589"/>
      <c r="G362" s="589"/>
      <c r="H362" s="589"/>
      <c r="I362" s="589"/>
      <c r="J362" s="589"/>
      <c r="K362" s="589"/>
      <c r="L362" s="589"/>
      <c r="M362" s="589"/>
      <c r="N362" s="589"/>
      <c r="O362" s="589"/>
      <c r="P362" s="589"/>
      <c r="R362" s="589"/>
      <c r="S362" s="589"/>
      <c r="T362" s="589"/>
      <c r="U362" s="589"/>
    </row>
    <row r="363" customHeight="1" spans="6:21">
      <c r="F363" s="589"/>
      <c r="G363" s="589"/>
      <c r="H363" s="589"/>
      <c r="I363" s="589"/>
      <c r="J363" s="589"/>
      <c r="K363" s="589"/>
      <c r="L363" s="589"/>
      <c r="M363" s="589"/>
      <c r="N363" s="589"/>
      <c r="O363" s="589"/>
      <c r="P363" s="589"/>
      <c r="R363" s="589"/>
      <c r="S363" s="589"/>
      <c r="T363" s="589"/>
      <c r="U363" s="589"/>
    </row>
    <row r="364" customHeight="1" spans="6:21">
      <c r="F364" s="589"/>
      <c r="G364" s="589"/>
      <c r="H364" s="589"/>
      <c r="I364" s="589"/>
      <c r="J364" s="589"/>
      <c r="K364" s="589"/>
      <c r="L364" s="589"/>
      <c r="M364" s="589"/>
      <c r="N364" s="589"/>
      <c r="O364" s="589"/>
      <c r="P364" s="589"/>
      <c r="R364" s="589"/>
      <c r="S364" s="589"/>
      <c r="T364" s="589"/>
      <c r="U364" s="589"/>
    </row>
    <row r="365" customHeight="1" spans="6:21">
      <c r="F365" s="589"/>
      <c r="G365" s="589"/>
      <c r="H365" s="589"/>
      <c r="I365" s="589"/>
      <c r="J365" s="589"/>
      <c r="K365" s="589"/>
      <c r="L365" s="589"/>
      <c r="M365" s="589"/>
      <c r="N365" s="589"/>
      <c r="O365" s="589"/>
      <c r="P365" s="589"/>
      <c r="R365" s="589"/>
      <c r="S365" s="589"/>
      <c r="T365" s="589"/>
      <c r="U365" s="589"/>
    </row>
    <row r="366" customHeight="1" spans="6:21">
      <c r="F366" s="589"/>
      <c r="G366" s="589"/>
      <c r="H366" s="589"/>
      <c r="I366" s="589"/>
      <c r="J366" s="589"/>
      <c r="K366" s="589"/>
      <c r="L366" s="589"/>
      <c r="M366" s="589"/>
      <c r="N366" s="589"/>
      <c r="O366" s="589"/>
      <c r="P366" s="589"/>
      <c r="R366" s="589"/>
      <c r="S366" s="589"/>
      <c r="T366" s="589"/>
      <c r="U366" s="589"/>
    </row>
    <row r="367" customHeight="1" spans="6:21">
      <c r="F367" s="589"/>
      <c r="G367" s="589"/>
      <c r="H367" s="589"/>
      <c r="I367" s="589"/>
      <c r="J367" s="589"/>
      <c r="K367" s="589"/>
      <c r="L367" s="589"/>
      <c r="M367" s="589"/>
      <c r="N367" s="589"/>
      <c r="O367" s="589"/>
      <c r="P367" s="589"/>
      <c r="R367" s="589"/>
      <c r="S367" s="589"/>
      <c r="T367" s="589"/>
      <c r="U367" s="589"/>
    </row>
    <row r="368" customHeight="1" spans="6:21">
      <c r="F368" s="589"/>
      <c r="G368" s="589"/>
      <c r="H368" s="589"/>
      <c r="I368" s="589"/>
      <c r="J368" s="589"/>
      <c r="K368" s="589"/>
      <c r="L368" s="589"/>
      <c r="M368" s="589"/>
      <c r="N368" s="589"/>
      <c r="O368" s="589"/>
      <c r="P368" s="589"/>
      <c r="R368" s="589"/>
      <c r="S368" s="589"/>
      <c r="T368" s="589"/>
      <c r="U368" s="589"/>
    </row>
    <row r="369" customHeight="1" spans="6:21">
      <c r="F369" s="589"/>
      <c r="G369" s="589"/>
      <c r="H369" s="589"/>
      <c r="I369" s="589"/>
      <c r="J369" s="589"/>
      <c r="K369" s="589"/>
      <c r="L369" s="589"/>
      <c r="M369" s="589"/>
      <c r="N369" s="589"/>
      <c r="O369" s="589"/>
      <c r="P369" s="589"/>
      <c r="R369" s="589"/>
      <c r="S369" s="589"/>
      <c r="T369" s="589"/>
      <c r="U369" s="589"/>
    </row>
    <row r="370" customHeight="1" spans="6:21">
      <c r="F370" s="589"/>
      <c r="G370" s="589"/>
      <c r="H370" s="589"/>
      <c r="I370" s="589"/>
      <c r="J370" s="589"/>
      <c r="K370" s="589"/>
      <c r="L370" s="589"/>
      <c r="M370" s="589"/>
      <c r="N370" s="589"/>
      <c r="O370" s="589"/>
      <c r="P370" s="589"/>
      <c r="R370" s="589"/>
      <c r="S370" s="589"/>
      <c r="T370" s="589"/>
      <c r="U370" s="589"/>
    </row>
    <row r="371" customHeight="1" spans="6:21">
      <c r="F371" s="589"/>
      <c r="G371" s="589"/>
      <c r="H371" s="589"/>
      <c r="I371" s="589"/>
      <c r="J371" s="589"/>
      <c r="K371" s="589"/>
      <c r="L371" s="589"/>
      <c r="M371" s="589"/>
      <c r="N371" s="589"/>
      <c r="O371" s="589"/>
      <c r="P371" s="589"/>
      <c r="R371" s="589"/>
      <c r="S371" s="589"/>
      <c r="T371" s="589"/>
      <c r="U371" s="589"/>
    </row>
    <row r="372" customHeight="1" spans="6:21">
      <c r="F372" s="589"/>
      <c r="G372" s="589"/>
      <c r="H372" s="589"/>
      <c r="I372" s="589"/>
      <c r="J372" s="589"/>
      <c r="K372" s="589"/>
      <c r="L372" s="589"/>
      <c r="M372" s="589"/>
      <c r="N372" s="589"/>
      <c r="O372" s="589"/>
      <c r="P372" s="589"/>
      <c r="R372" s="589"/>
      <c r="S372" s="589"/>
      <c r="T372" s="589"/>
      <c r="U372" s="589"/>
    </row>
    <row r="373" customHeight="1" spans="6:21">
      <c r="F373" s="589"/>
      <c r="G373" s="589"/>
      <c r="H373" s="589"/>
      <c r="I373" s="589"/>
      <c r="J373" s="589"/>
      <c r="K373" s="589"/>
      <c r="L373" s="589"/>
      <c r="M373" s="589"/>
      <c r="N373" s="589"/>
      <c r="O373" s="589"/>
      <c r="P373" s="589"/>
      <c r="R373" s="589"/>
      <c r="S373" s="589"/>
      <c r="T373" s="589"/>
      <c r="U373" s="589"/>
    </row>
    <row r="374" customHeight="1" spans="6:21">
      <c r="F374" s="589"/>
      <c r="G374" s="589"/>
      <c r="H374" s="589"/>
      <c r="I374" s="589"/>
      <c r="J374" s="589"/>
      <c r="K374" s="589"/>
      <c r="L374" s="589"/>
      <c r="M374" s="589"/>
      <c r="N374" s="589"/>
      <c r="O374" s="589"/>
      <c r="P374" s="589"/>
      <c r="R374" s="589"/>
      <c r="S374" s="589"/>
      <c r="T374" s="589"/>
      <c r="U374" s="589"/>
    </row>
    <row r="375" customHeight="1" spans="6:21">
      <c r="F375" s="589"/>
      <c r="G375" s="589"/>
      <c r="H375" s="589"/>
      <c r="I375" s="589"/>
      <c r="J375" s="589"/>
      <c r="K375" s="589"/>
      <c r="L375" s="589"/>
      <c r="M375" s="589"/>
      <c r="N375" s="589"/>
      <c r="O375" s="589"/>
      <c r="P375" s="589"/>
      <c r="R375" s="589"/>
      <c r="S375" s="589"/>
      <c r="T375" s="589"/>
      <c r="U375" s="589"/>
    </row>
    <row r="376" customHeight="1" spans="6:21">
      <c r="F376" s="589"/>
      <c r="G376" s="589"/>
      <c r="H376" s="589"/>
      <c r="I376" s="589"/>
      <c r="J376" s="589"/>
      <c r="K376" s="589"/>
      <c r="L376" s="589"/>
      <c r="M376" s="589"/>
      <c r="N376" s="589"/>
      <c r="O376" s="589"/>
      <c r="P376" s="589"/>
      <c r="R376" s="589"/>
      <c r="S376" s="589"/>
      <c r="T376" s="589"/>
      <c r="U376" s="589"/>
    </row>
    <row r="377" customHeight="1" spans="6:21">
      <c r="F377" s="589"/>
      <c r="G377" s="589"/>
      <c r="H377" s="589"/>
      <c r="I377" s="589"/>
      <c r="J377" s="589"/>
      <c r="K377" s="589"/>
      <c r="L377" s="589"/>
      <c r="M377" s="589"/>
      <c r="N377" s="589"/>
      <c r="O377" s="589"/>
      <c r="P377" s="589"/>
      <c r="R377" s="589"/>
      <c r="S377" s="589"/>
      <c r="T377" s="589"/>
      <c r="U377" s="589"/>
    </row>
    <row r="378" customHeight="1" spans="6:21">
      <c r="F378" s="589"/>
      <c r="G378" s="589"/>
      <c r="H378" s="589"/>
      <c r="I378" s="589"/>
      <c r="J378" s="589"/>
      <c r="K378" s="589"/>
      <c r="L378" s="589"/>
      <c r="M378" s="589"/>
      <c r="N378" s="589"/>
      <c r="O378" s="589"/>
      <c r="P378" s="589"/>
      <c r="R378" s="589"/>
      <c r="S378" s="589"/>
      <c r="T378" s="589"/>
      <c r="U378" s="589"/>
    </row>
    <row r="379" customHeight="1" spans="6:21">
      <c r="F379" s="589"/>
      <c r="G379" s="589"/>
      <c r="H379" s="589"/>
      <c r="I379" s="589"/>
      <c r="J379" s="589"/>
      <c r="K379" s="589"/>
      <c r="L379" s="589"/>
      <c r="M379" s="589"/>
      <c r="N379" s="589"/>
      <c r="O379" s="589"/>
      <c r="P379" s="589"/>
      <c r="R379" s="589"/>
      <c r="S379" s="589"/>
      <c r="T379" s="589"/>
      <c r="U379" s="589"/>
    </row>
    <row r="380" customHeight="1" spans="6:21">
      <c r="F380" s="589"/>
      <c r="G380" s="589"/>
      <c r="H380" s="589"/>
      <c r="I380" s="589"/>
      <c r="J380" s="589"/>
      <c r="K380" s="589"/>
      <c r="L380" s="589"/>
      <c r="M380" s="589"/>
      <c r="N380" s="589"/>
      <c r="O380" s="589"/>
      <c r="P380" s="589"/>
      <c r="R380" s="589"/>
      <c r="S380" s="589"/>
      <c r="T380" s="589"/>
      <c r="U380" s="589"/>
    </row>
    <row r="381" customHeight="1" spans="6:21">
      <c r="F381" s="589"/>
      <c r="G381" s="589"/>
      <c r="H381" s="589"/>
      <c r="I381" s="589"/>
      <c r="J381" s="589"/>
      <c r="K381" s="589"/>
      <c r="L381" s="589"/>
      <c r="M381" s="589"/>
      <c r="N381" s="589"/>
      <c r="O381" s="589"/>
      <c r="P381" s="589"/>
      <c r="R381" s="589"/>
      <c r="S381" s="589"/>
      <c r="T381" s="589"/>
      <c r="U381" s="589"/>
    </row>
    <row r="382" customHeight="1" spans="6:21">
      <c r="F382" s="589"/>
      <c r="G382" s="589"/>
      <c r="H382" s="589"/>
      <c r="I382" s="589"/>
      <c r="J382" s="589"/>
      <c r="K382" s="589"/>
      <c r="L382" s="589"/>
      <c r="M382" s="589"/>
      <c r="N382" s="589"/>
      <c r="O382" s="589"/>
      <c r="P382" s="589"/>
      <c r="R382" s="589"/>
      <c r="S382" s="589"/>
      <c r="T382" s="589"/>
      <c r="U382" s="589"/>
    </row>
    <row r="383" customHeight="1" spans="6:21">
      <c r="F383" s="589"/>
      <c r="G383" s="589"/>
      <c r="H383" s="589"/>
      <c r="I383" s="589"/>
      <c r="J383" s="589"/>
      <c r="K383" s="589"/>
      <c r="L383" s="589"/>
      <c r="M383" s="589"/>
      <c r="N383" s="589"/>
      <c r="O383" s="589"/>
      <c r="P383" s="589"/>
      <c r="R383" s="589"/>
      <c r="S383" s="589"/>
      <c r="T383" s="589"/>
      <c r="U383" s="589"/>
    </row>
    <row r="384" customHeight="1" spans="6:21">
      <c r="F384" s="589"/>
      <c r="G384" s="589"/>
      <c r="H384" s="589"/>
      <c r="I384" s="589"/>
      <c r="J384" s="589"/>
      <c r="K384" s="589"/>
      <c r="L384" s="589"/>
      <c r="M384" s="589"/>
      <c r="N384" s="589"/>
      <c r="O384" s="589"/>
      <c r="P384" s="589"/>
      <c r="R384" s="589"/>
      <c r="S384" s="589"/>
      <c r="T384" s="589"/>
      <c r="U384" s="589"/>
    </row>
    <row r="385" customHeight="1" spans="6:21">
      <c r="F385" s="589"/>
      <c r="G385" s="589"/>
      <c r="H385" s="589"/>
      <c r="I385" s="589"/>
      <c r="J385" s="589"/>
      <c r="K385" s="589"/>
      <c r="L385" s="589"/>
      <c r="M385" s="589"/>
      <c r="N385" s="589"/>
      <c r="O385" s="589"/>
      <c r="P385" s="589"/>
      <c r="R385" s="589"/>
      <c r="S385" s="589"/>
      <c r="T385" s="589"/>
      <c r="U385" s="589"/>
    </row>
    <row r="386" customHeight="1" spans="6:21">
      <c r="F386" s="589"/>
      <c r="G386" s="589"/>
      <c r="H386" s="589"/>
      <c r="I386" s="589"/>
      <c r="J386" s="589"/>
      <c r="K386" s="589"/>
      <c r="L386" s="589"/>
      <c r="M386" s="589"/>
      <c r="N386" s="589"/>
      <c r="O386" s="589"/>
      <c r="P386" s="589"/>
      <c r="R386" s="589"/>
      <c r="S386" s="589"/>
      <c r="T386" s="589"/>
      <c r="U386" s="589"/>
    </row>
    <row r="387" customHeight="1" spans="6:21">
      <c r="F387" s="589"/>
      <c r="G387" s="589"/>
      <c r="H387" s="589"/>
      <c r="I387" s="589"/>
      <c r="J387" s="589"/>
      <c r="K387" s="589"/>
      <c r="L387" s="589"/>
      <c r="M387" s="589"/>
      <c r="N387" s="589"/>
      <c r="O387" s="589"/>
      <c r="P387" s="589"/>
      <c r="R387" s="589"/>
      <c r="S387" s="589"/>
      <c r="T387" s="589"/>
      <c r="U387" s="589"/>
    </row>
    <row r="388" customHeight="1" spans="6:21">
      <c r="F388" s="589"/>
      <c r="G388" s="589"/>
      <c r="H388" s="589"/>
      <c r="I388" s="589"/>
      <c r="J388" s="589"/>
      <c r="K388" s="589"/>
      <c r="L388" s="589"/>
      <c r="M388" s="589"/>
      <c r="N388" s="589"/>
      <c r="O388" s="589"/>
      <c r="P388" s="589"/>
      <c r="R388" s="589"/>
      <c r="S388" s="589"/>
      <c r="T388" s="589"/>
      <c r="U388" s="589"/>
    </row>
    <row r="389" customHeight="1" spans="6:21">
      <c r="F389" s="589"/>
      <c r="G389" s="589"/>
      <c r="H389" s="589"/>
      <c r="I389" s="589"/>
      <c r="J389" s="589"/>
      <c r="K389" s="589"/>
      <c r="L389" s="589"/>
      <c r="M389" s="589"/>
      <c r="N389" s="589"/>
      <c r="O389" s="589"/>
      <c r="P389" s="589"/>
      <c r="R389" s="589"/>
      <c r="S389" s="589"/>
      <c r="T389" s="589"/>
      <c r="U389" s="589"/>
    </row>
    <row r="390" customHeight="1" spans="6:21">
      <c r="F390" s="589"/>
      <c r="G390" s="589"/>
      <c r="H390" s="589"/>
      <c r="I390" s="589"/>
      <c r="J390" s="589"/>
      <c r="K390" s="589"/>
      <c r="L390" s="589"/>
      <c r="M390" s="589"/>
      <c r="N390" s="589"/>
      <c r="O390" s="589"/>
      <c r="P390" s="589"/>
      <c r="R390" s="589"/>
      <c r="S390" s="589"/>
      <c r="T390" s="589"/>
      <c r="U390" s="589"/>
    </row>
    <row r="391" customHeight="1" spans="6:21">
      <c r="F391" s="589"/>
      <c r="G391" s="589"/>
      <c r="H391" s="589"/>
      <c r="I391" s="589"/>
      <c r="J391" s="589"/>
      <c r="K391" s="589"/>
      <c r="L391" s="589"/>
      <c r="M391" s="589"/>
      <c r="N391" s="589"/>
      <c r="O391" s="589"/>
      <c r="P391" s="589"/>
      <c r="R391" s="589"/>
      <c r="S391" s="589"/>
      <c r="T391" s="589"/>
      <c r="U391" s="589"/>
    </row>
    <row r="392" customHeight="1" spans="6:21">
      <c r="F392" s="589"/>
      <c r="G392" s="589"/>
      <c r="H392" s="589"/>
      <c r="I392" s="589"/>
      <c r="J392" s="589"/>
      <c r="K392" s="589"/>
      <c r="L392" s="589"/>
      <c r="M392" s="589"/>
      <c r="N392" s="589"/>
      <c r="O392" s="589"/>
      <c r="P392" s="589"/>
      <c r="R392" s="589"/>
      <c r="S392" s="589"/>
      <c r="T392" s="589"/>
      <c r="U392" s="589"/>
    </row>
    <row r="393" customHeight="1" spans="6:21">
      <c r="F393" s="589"/>
      <c r="G393" s="589"/>
      <c r="H393" s="589"/>
      <c r="I393" s="589"/>
      <c r="J393" s="589"/>
      <c r="K393" s="589"/>
      <c r="L393" s="589"/>
      <c r="M393" s="589"/>
      <c r="N393" s="589"/>
      <c r="O393" s="589"/>
      <c r="P393" s="589"/>
      <c r="R393" s="589"/>
      <c r="S393" s="589"/>
      <c r="T393" s="589"/>
      <c r="U393" s="589"/>
    </row>
    <row r="394" customHeight="1" spans="6:21">
      <c r="F394" s="589"/>
      <c r="G394" s="589"/>
      <c r="H394" s="589"/>
      <c r="I394" s="589"/>
      <c r="J394" s="589"/>
      <c r="K394" s="589"/>
      <c r="L394" s="589"/>
      <c r="M394" s="589"/>
      <c r="N394" s="589"/>
      <c r="O394" s="589"/>
      <c r="P394" s="589"/>
      <c r="R394" s="589"/>
      <c r="S394" s="589"/>
      <c r="T394" s="589"/>
      <c r="U394" s="589"/>
    </row>
    <row r="395" customHeight="1" spans="6:21">
      <c r="F395" s="589"/>
      <c r="G395" s="589"/>
      <c r="H395" s="589"/>
      <c r="I395" s="589"/>
      <c r="J395" s="589"/>
      <c r="K395" s="589"/>
      <c r="L395" s="589"/>
      <c r="M395" s="589"/>
      <c r="N395" s="589"/>
      <c r="O395" s="589"/>
      <c r="P395" s="589"/>
      <c r="R395" s="589"/>
      <c r="S395" s="589"/>
      <c r="T395" s="589"/>
      <c r="U395" s="589"/>
    </row>
    <row r="396" customHeight="1" spans="6:21">
      <c r="F396" s="589"/>
      <c r="G396" s="589"/>
      <c r="H396" s="589"/>
      <c r="I396" s="589"/>
      <c r="J396" s="589"/>
      <c r="K396" s="589"/>
      <c r="L396" s="589"/>
      <c r="M396" s="589"/>
      <c r="N396" s="589"/>
      <c r="O396" s="589"/>
      <c r="P396" s="589"/>
      <c r="R396" s="589"/>
      <c r="S396" s="589"/>
      <c r="T396" s="589"/>
      <c r="U396" s="589"/>
    </row>
    <row r="397" customHeight="1" spans="6:21">
      <c r="F397" s="589"/>
      <c r="G397" s="589"/>
      <c r="H397" s="589"/>
      <c r="I397" s="589"/>
      <c r="J397" s="589"/>
      <c r="K397" s="589"/>
      <c r="L397" s="589"/>
      <c r="M397" s="589"/>
      <c r="N397" s="589"/>
      <c r="O397" s="589"/>
      <c r="P397" s="589"/>
      <c r="R397" s="589"/>
      <c r="S397" s="589"/>
      <c r="T397" s="589"/>
      <c r="U397" s="589"/>
    </row>
    <row r="398" customHeight="1" spans="6:21">
      <c r="F398" s="589"/>
      <c r="G398" s="589"/>
      <c r="H398" s="589"/>
      <c r="I398" s="589"/>
      <c r="J398" s="589"/>
      <c r="K398" s="589"/>
      <c r="L398" s="589"/>
      <c r="M398" s="589"/>
      <c r="N398" s="589"/>
      <c r="O398" s="589"/>
      <c r="P398" s="589"/>
      <c r="R398" s="589"/>
      <c r="S398" s="589"/>
      <c r="T398" s="589"/>
      <c r="U398" s="589"/>
    </row>
    <row r="399" customHeight="1" spans="6:21">
      <c r="F399" s="589"/>
      <c r="G399" s="589"/>
      <c r="H399" s="589"/>
      <c r="I399" s="589"/>
      <c r="J399" s="589"/>
      <c r="K399" s="589"/>
      <c r="L399" s="589"/>
      <c r="M399" s="589"/>
      <c r="N399" s="589"/>
      <c r="O399" s="589"/>
      <c r="P399" s="589"/>
      <c r="R399" s="589"/>
      <c r="S399" s="589"/>
      <c r="T399" s="589"/>
      <c r="U399" s="589"/>
    </row>
    <row r="400" customHeight="1" spans="6:21">
      <c r="F400" s="589"/>
      <c r="G400" s="589"/>
      <c r="H400" s="589"/>
      <c r="I400" s="589"/>
      <c r="J400" s="589"/>
      <c r="K400" s="589"/>
      <c r="L400" s="589"/>
      <c r="M400" s="589"/>
      <c r="N400" s="589"/>
      <c r="O400" s="589"/>
      <c r="P400" s="589"/>
      <c r="R400" s="589"/>
      <c r="S400" s="589"/>
      <c r="T400" s="589"/>
      <c r="U400" s="589"/>
    </row>
    <row r="401" customHeight="1" spans="6:21">
      <c r="F401" s="589"/>
      <c r="G401" s="589"/>
      <c r="H401" s="589"/>
      <c r="I401" s="589"/>
      <c r="J401" s="589"/>
      <c r="K401" s="589"/>
      <c r="L401" s="589"/>
      <c r="M401" s="589"/>
      <c r="N401" s="589"/>
      <c r="O401" s="589"/>
      <c r="P401" s="589"/>
      <c r="R401" s="589"/>
      <c r="S401" s="589"/>
      <c r="T401" s="589"/>
      <c r="U401" s="589"/>
    </row>
    <row r="402" customHeight="1" spans="6:21">
      <c r="F402" s="589"/>
      <c r="G402" s="589"/>
      <c r="H402" s="589"/>
      <c r="I402" s="589"/>
      <c r="J402" s="589"/>
      <c r="K402" s="589"/>
      <c r="L402" s="589"/>
      <c r="M402" s="589"/>
      <c r="N402" s="589"/>
      <c r="O402" s="589"/>
      <c r="P402" s="589"/>
      <c r="R402" s="589"/>
      <c r="S402" s="589"/>
      <c r="T402" s="589"/>
      <c r="U402" s="589"/>
    </row>
    <row r="403" customHeight="1" spans="6:21">
      <c r="F403" s="589"/>
      <c r="G403" s="589"/>
      <c r="H403" s="589"/>
      <c r="I403" s="589"/>
      <c r="J403" s="589"/>
      <c r="K403" s="589"/>
      <c r="L403" s="589"/>
      <c r="M403" s="589"/>
      <c r="N403" s="589"/>
      <c r="O403" s="589"/>
      <c r="P403" s="589"/>
      <c r="R403" s="589"/>
      <c r="S403" s="589"/>
      <c r="T403" s="589"/>
      <c r="U403" s="589"/>
    </row>
    <row r="404" customHeight="1" spans="6:21">
      <c r="F404" s="589"/>
      <c r="G404" s="589"/>
      <c r="H404" s="589"/>
      <c r="I404" s="589"/>
      <c r="J404" s="589"/>
      <c r="K404" s="589"/>
      <c r="L404" s="589"/>
      <c r="M404" s="589"/>
      <c r="N404" s="589"/>
      <c r="O404" s="589"/>
      <c r="P404" s="589"/>
      <c r="R404" s="589"/>
      <c r="S404" s="589"/>
      <c r="T404" s="589"/>
      <c r="U404" s="589"/>
    </row>
    <row r="405" customHeight="1" spans="6:21">
      <c r="F405" s="589"/>
      <c r="G405" s="589"/>
      <c r="H405" s="589"/>
      <c r="I405" s="589"/>
      <c r="J405" s="589"/>
      <c r="K405" s="589"/>
      <c r="L405" s="589"/>
      <c r="M405" s="589"/>
      <c r="N405" s="589"/>
      <c r="O405" s="589"/>
      <c r="P405" s="589"/>
      <c r="R405" s="589"/>
      <c r="S405" s="589"/>
      <c r="T405" s="589"/>
      <c r="U405" s="589"/>
    </row>
    <row r="406" customHeight="1" spans="6:21">
      <c r="F406" s="589"/>
      <c r="G406" s="589"/>
      <c r="H406" s="589"/>
      <c r="I406" s="589"/>
      <c r="J406" s="589"/>
      <c r="K406" s="589"/>
      <c r="L406" s="589"/>
      <c r="M406" s="589"/>
      <c r="N406" s="589"/>
      <c r="O406" s="589"/>
      <c r="P406" s="589"/>
      <c r="R406" s="589"/>
      <c r="S406" s="589"/>
      <c r="T406" s="589"/>
      <c r="U406" s="589"/>
    </row>
    <row r="407" customHeight="1" spans="6:21">
      <c r="F407" s="589"/>
      <c r="G407" s="589"/>
      <c r="H407" s="589"/>
      <c r="I407" s="589"/>
      <c r="J407" s="589"/>
      <c r="K407" s="589"/>
      <c r="L407" s="589"/>
      <c r="M407" s="589"/>
      <c r="N407" s="589"/>
      <c r="O407" s="589"/>
      <c r="P407" s="589"/>
      <c r="R407" s="589"/>
      <c r="S407" s="589"/>
      <c r="T407" s="589"/>
      <c r="U407" s="589"/>
    </row>
    <row r="408" customHeight="1" spans="6:21">
      <c r="F408" s="589"/>
      <c r="G408" s="589"/>
      <c r="H408" s="589"/>
      <c r="I408" s="589"/>
      <c r="J408" s="589"/>
      <c r="K408" s="589"/>
      <c r="L408" s="589"/>
      <c r="M408" s="589"/>
      <c r="N408" s="589"/>
      <c r="O408" s="589"/>
      <c r="P408" s="589"/>
      <c r="R408" s="589"/>
      <c r="S408" s="589"/>
      <c r="T408" s="589"/>
      <c r="U408" s="589"/>
    </row>
    <row r="409" customHeight="1" spans="6:21">
      <c r="F409" s="589"/>
      <c r="G409" s="589"/>
      <c r="H409" s="589"/>
      <c r="I409" s="589"/>
      <c r="J409" s="589"/>
      <c r="K409" s="589"/>
      <c r="L409" s="589"/>
      <c r="M409" s="589"/>
      <c r="N409" s="589"/>
      <c r="O409" s="589"/>
      <c r="P409" s="589"/>
      <c r="R409" s="589"/>
      <c r="S409" s="589"/>
      <c r="T409" s="589"/>
      <c r="U409" s="589"/>
    </row>
    <row r="410" customHeight="1" spans="6:21">
      <c r="F410" s="589"/>
      <c r="G410" s="589"/>
      <c r="H410" s="589"/>
      <c r="I410" s="589"/>
      <c r="J410" s="589"/>
      <c r="K410" s="589"/>
      <c r="L410" s="589"/>
      <c r="M410" s="589"/>
      <c r="N410" s="589"/>
      <c r="O410" s="589"/>
      <c r="P410" s="589"/>
      <c r="R410" s="589"/>
      <c r="S410" s="589"/>
      <c r="T410" s="589"/>
      <c r="U410" s="589"/>
    </row>
    <row r="411" customHeight="1" spans="6:21">
      <c r="F411" s="589"/>
      <c r="G411" s="589"/>
      <c r="H411" s="589"/>
      <c r="I411" s="589"/>
      <c r="J411" s="589"/>
      <c r="K411" s="589"/>
      <c r="L411" s="589"/>
      <c r="M411" s="589"/>
      <c r="N411" s="589"/>
      <c r="O411" s="589"/>
      <c r="P411" s="589"/>
      <c r="R411" s="589"/>
      <c r="S411" s="589"/>
      <c r="T411" s="589"/>
      <c r="U411" s="589"/>
    </row>
    <row r="412" customHeight="1" spans="6:21">
      <c r="F412" s="589"/>
      <c r="G412" s="589"/>
      <c r="H412" s="589"/>
      <c r="I412" s="589"/>
      <c r="J412" s="589"/>
      <c r="K412" s="589"/>
      <c r="L412" s="589"/>
      <c r="M412" s="589"/>
      <c r="N412" s="589"/>
      <c r="O412" s="589"/>
      <c r="P412" s="589"/>
      <c r="R412" s="589"/>
      <c r="S412" s="589"/>
      <c r="T412" s="589"/>
      <c r="U412" s="589"/>
    </row>
    <row r="413" customHeight="1" spans="6:21">
      <c r="F413" s="589"/>
      <c r="G413" s="589"/>
      <c r="H413" s="589"/>
      <c r="I413" s="589"/>
      <c r="J413" s="589"/>
      <c r="K413" s="589"/>
      <c r="L413" s="589"/>
      <c r="M413" s="589"/>
      <c r="N413" s="589"/>
      <c r="O413" s="589"/>
      <c r="P413" s="589"/>
      <c r="R413" s="589"/>
      <c r="S413" s="589"/>
      <c r="T413" s="589"/>
      <c r="U413" s="589"/>
    </row>
    <row r="414" customHeight="1" spans="6:21">
      <c r="F414" s="589"/>
      <c r="G414" s="589"/>
      <c r="H414" s="589"/>
      <c r="I414" s="589"/>
      <c r="J414" s="589"/>
      <c r="K414" s="589"/>
      <c r="L414" s="589"/>
      <c r="M414" s="589"/>
      <c r="N414" s="589"/>
      <c r="O414" s="589"/>
      <c r="P414" s="589"/>
      <c r="R414" s="589"/>
      <c r="S414" s="589"/>
      <c r="T414" s="589"/>
      <c r="U414" s="589"/>
    </row>
    <row r="415" customHeight="1" spans="6:21">
      <c r="F415" s="589"/>
      <c r="G415" s="589"/>
      <c r="H415" s="589"/>
      <c r="I415" s="589"/>
      <c r="J415" s="589"/>
      <c r="K415" s="589"/>
      <c r="L415" s="589"/>
      <c r="M415" s="589"/>
      <c r="N415" s="589"/>
      <c r="O415" s="589"/>
      <c r="P415" s="589"/>
      <c r="R415" s="589"/>
      <c r="S415" s="589"/>
      <c r="T415" s="589"/>
      <c r="U415" s="589"/>
    </row>
    <row r="416" customHeight="1" spans="6:21">
      <c r="F416" s="589"/>
      <c r="G416" s="589"/>
      <c r="H416" s="589"/>
      <c r="I416" s="589"/>
      <c r="J416" s="589"/>
      <c r="K416" s="589"/>
      <c r="L416" s="589"/>
      <c r="M416" s="589"/>
      <c r="N416" s="589"/>
      <c r="O416" s="589"/>
      <c r="P416" s="589"/>
      <c r="R416" s="589"/>
      <c r="S416" s="589"/>
      <c r="T416" s="589"/>
      <c r="U416" s="589"/>
    </row>
    <row r="417" customHeight="1" spans="6:21">
      <c r="F417" s="589"/>
      <c r="G417" s="589"/>
      <c r="H417" s="589"/>
      <c r="I417" s="589"/>
      <c r="J417" s="589"/>
      <c r="K417" s="589"/>
      <c r="L417" s="589"/>
      <c r="M417" s="589"/>
      <c r="N417" s="589"/>
      <c r="O417" s="589"/>
      <c r="P417" s="589"/>
      <c r="R417" s="589"/>
      <c r="S417" s="589"/>
      <c r="T417" s="589"/>
      <c r="U417" s="589"/>
    </row>
    <row r="418" customHeight="1" spans="6:21">
      <c r="F418" s="589"/>
      <c r="G418" s="589"/>
      <c r="H418" s="589"/>
      <c r="I418" s="589"/>
      <c r="J418" s="589"/>
      <c r="K418" s="589"/>
      <c r="L418" s="589"/>
      <c r="M418" s="589"/>
      <c r="N418" s="589"/>
      <c r="O418" s="589"/>
      <c r="P418" s="589"/>
      <c r="R418" s="589"/>
      <c r="S418" s="589"/>
      <c r="T418" s="589"/>
      <c r="U418" s="589"/>
    </row>
    <row r="419" customHeight="1" spans="6:21">
      <c r="F419" s="589"/>
      <c r="G419" s="589"/>
      <c r="H419" s="589"/>
      <c r="I419" s="589"/>
      <c r="J419" s="589"/>
      <c r="K419" s="589"/>
      <c r="L419" s="589"/>
      <c r="M419" s="589"/>
      <c r="N419" s="589"/>
      <c r="O419" s="589"/>
      <c r="P419" s="589"/>
      <c r="R419" s="589"/>
      <c r="S419" s="589"/>
      <c r="T419" s="589"/>
      <c r="U419" s="589"/>
    </row>
    <row r="420" customHeight="1" spans="6:21">
      <c r="F420" s="589"/>
      <c r="G420" s="589"/>
      <c r="H420" s="589"/>
      <c r="I420" s="589"/>
      <c r="J420" s="589"/>
      <c r="K420" s="589"/>
      <c r="L420" s="589"/>
      <c r="M420" s="589"/>
      <c r="N420" s="589"/>
      <c r="O420" s="589"/>
      <c r="P420" s="589"/>
      <c r="R420" s="589"/>
      <c r="S420" s="589"/>
      <c r="T420" s="589"/>
      <c r="U420" s="589"/>
    </row>
    <row r="421" customHeight="1" spans="6:21">
      <c r="F421" s="589"/>
      <c r="G421" s="589"/>
      <c r="H421" s="589"/>
      <c r="I421" s="589"/>
      <c r="J421" s="589"/>
      <c r="K421" s="589"/>
      <c r="L421" s="589"/>
      <c r="M421" s="589"/>
      <c r="N421" s="589"/>
      <c r="O421" s="589"/>
      <c r="P421" s="589"/>
      <c r="R421" s="589"/>
      <c r="S421" s="589"/>
      <c r="T421" s="589"/>
      <c r="U421" s="589"/>
    </row>
    <row r="422" customHeight="1" spans="6:21">
      <c r="F422" s="589"/>
      <c r="G422" s="589"/>
      <c r="H422" s="589"/>
      <c r="I422" s="589"/>
      <c r="J422" s="589"/>
      <c r="K422" s="589"/>
      <c r="L422" s="589"/>
      <c r="M422" s="589"/>
      <c r="N422" s="589"/>
      <c r="O422" s="589"/>
      <c r="P422" s="589"/>
      <c r="R422" s="589"/>
      <c r="S422" s="589"/>
      <c r="T422" s="589"/>
      <c r="U422" s="589"/>
    </row>
    <row r="423" customHeight="1" spans="6:21">
      <c r="F423" s="589"/>
      <c r="G423" s="589"/>
      <c r="H423" s="589"/>
      <c r="I423" s="589"/>
      <c r="J423" s="589"/>
      <c r="K423" s="589"/>
      <c r="L423" s="589"/>
      <c r="M423" s="589"/>
      <c r="N423" s="589"/>
      <c r="O423" s="589"/>
      <c r="P423" s="589"/>
      <c r="R423" s="589"/>
      <c r="S423" s="589"/>
      <c r="T423" s="589"/>
      <c r="U423" s="589"/>
    </row>
    <row r="424" customHeight="1" spans="6:21">
      <c r="F424" s="589"/>
      <c r="G424" s="589"/>
      <c r="H424" s="589"/>
      <c r="I424" s="589"/>
      <c r="J424" s="589"/>
      <c r="K424" s="589"/>
      <c r="L424" s="589"/>
      <c r="M424" s="589"/>
      <c r="N424" s="589"/>
      <c r="O424" s="589"/>
      <c r="P424" s="589"/>
      <c r="R424" s="589"/>
      <c r="S424" s="589"/>
      <c r="T424" s="589"/>
      <c r="U424" s="589"/>
    </row>
    <row r="425" customHeight="1" spans="6:21">
      <c r="F425" s="589"/>
      <c r="G425" s="589"/>
      <c r="H425" s="589"/>
      <c r="I425" s="589"/>
      <c r="J425" s="589"/>
      <c r="K425" s="589"/>
      <c r="L425" s="589"/>
      <c r="M425" s="589"/>
      <c r="N425" s="589"/>
      <c r="O425" s="589"/>
      <c r="P425" s="589"/>
      <c r="R425" s="589"/>
      <c r="S425" s="589"/>
      <c r="T425" s="589"/>
      <c r="U425" s="589"/>
    </row>
    <row r="426" customHeight="1" spans="6:21">
      <c r="F426" s="589"/>
      <c r="G426" s="589"/>
      <c r="H426" s="589"/>
      <c r="I426" s="589"/>
      <c r="J426" s="589"/>
      <c r="K426" s="589"/>
      <c r="L426" s="589"/>
      <c r="M426" s="589"/>
      <c r="N426" s="589"/>
      <c r="O426" s="589"/>
      <c r="P426" s="589"/>
      <c r="R426" s="589"/>
      <c r="S426" s="589"/>
      <c r="T426" s="589"/>
      <c r="U426" s="589"/>
    </row>
    <row r="427" customHeight="1" spans="6:21">
      <c r="F427" s="589"/>
      <c r="G427" s="589"/>
      <c r="H427" s="589"/>
      <c r="I427" s="589"/>
      <c r="J427" s="589"/>
      <c r="K427" s="589"/>
      <c r="L427" s="589"/>
      <c r="M427" s="589"/>
      <c r="N427" s="589"/>
      <c r="O427" s="589"/>
      <c r="P427" s="589"/>
      <c r="R427" s="589"/>
      <c r="S427" s="589"/>
      <c r="T427" s="589"/>
      <c r="U427" s="589"/>
    </row>
    <row r="428" customHeight="1" spans="6:21">
      <c r="F428" s="589"/>
      <c r="G428" s="589"/>
      <c r="H428" s="589"/>
      <c r="I428" s="589"/>
      <c r="J428" s="589"/>
      <c r="K428" s="589"/>
      <c r="L428" s="589"/>
      <c r="M428" s="589"/>
      <c r="N428" s="589"/>
      <c r="O428" s="589"/>
      <c r="P428" s="589"/>
      <c r="R428" s="589"/>
      <c r="S428" s="589"/>
      <c r="T428" s="589"/>
      <c r="U428" s="589"/>
    </row>
    <row r="429" customHeight="1" spans="6:21">
      <c r="F429" s="589"/>
      <c r="G429" s="589"/>
      <c r="H429" s="589"/>
      <c r="I429" s="589"/>
      <c r="J429" s="589"/>
      <c r="K429" s="589"/>
      <c r="L429" s="589"/>
      <c r="M429" s="589"/>
      <c r="N429" s="589"/>
      <c r="O429" s="589"/>
      <c r="P429" s="589"/>
      <c r="R429" s="589"/>
      <c r="S429" s="589"/>
      <c r="T429" s="589"/>
      <c r="U429" s="589"/>
    </row>
    <row r="430" customHeight="1" spans="6:21">
      <c r="F430" s="589"/>
      <c r="G430" s="589"/>
      <c r="H430" s="589"/>
      <c r="I430" s="589"/>
      <c r="J430" s="589"/>
      <c r="K430" s="589"/>
      <c r="L430" s="589"/>
      <c r="M430" s="589"/>
      <c r="N430" s="589"/>
      <c r="O430" s="589"/>
      <c r="P430" s="589"/>
      <c r="R430" s="589"/>
      <c r="S430" s="589"/>
      <c r="T430" s="589"/>
      <c r="U430" s="589"/>
    </row>
    <row r="431" customHeight="1" spans="6:21">
      <c r="F431" s="589"/>
      <c r="G431" s="589"/>
      <c r="H431" s="589"/>
      <c r="I431" s="589"/>
      <c r="J431" s="589"/>
      <c r="K431" s="589"/>
      <c r="L431" s="589"/>
      <c r="M431" s="589"/>
      <c r="N431" s="589"/>
      <c r="O431" s="589"/>
      <c r="P431" s="589"/>
      <c r="R431" s="589"/>
      <c r="S431" s="589"/>
      <c r="T431" s="589"/>
      <c r="U431" s="589"/>
    </row>
    <row r="432" customHeight="1" spans="6:21">
      <c r="F432" s="589"/>
      <c r="G432" s="589"/>
      <c r="H432" s="589"/>
      <c r="I432" s="589"/>
      <c r="J432" s="589"/>
      <c r="K432" s="589"/>
      <c r="L432" s="589"/>
      <c r="M432" s="589"/>
      <c r="N432" s="589"/>
      <c r="O432" s="589"/>
      <c r="P432" s="589"/>
      <c r="R432" s="589"/>
      <c r="S432" s="589"/>
      <c r="T432" s="589"/>
      <c r="U432" s="589"/>
    </row>
    <row r="433" customHeight="1" spans="6:21">
      <c r="F433" s="589"/>
      <c r="G433" s="589"/>
      <c r="H433" s="589"/>
      <c r="I433" s="589"/>
      <c r="J433" s="589"/>
      <c r="K433" s="589"/>
      <c r="L433" s="589"/>
      <c r="M433" s="589"/>
      <c r="N433" s="589"/>
      <c r="O433" s="589"/>
      <c r="P433" s="589"/>
      <c r="R433" s="589"/>
      <c r="S433" s="589"/>
      <c r="T433" s="589"/>
      <c r="U433" s="589"/>
    </row>
    <row r="434" customHeight="1" spans="6:21">
      <c r="F434" s="589"/>
      <c r="G434" s="589"/>
      <c r="H434" s="589"/>
      <c r="I434" s="589"/>
      <c r="J434" s="589"/>
      <c r="K434" s="589"/>
      <c r="L434" s="589"/>
      <c r="M434" s="589"/>
      <c r="N434" s="589"/>
      <c r="O434" s="589"/>
      <c r="P434" s="589"/>
      <c r="R434" s="589"/>
      <c r="S434" s="589"/>
      <c r="T434" s="589"/>
      <c r="U434" s="589"/>
    </row>
    <row r="435" customHeight="1" spans="6:21">
      <c r="F435" s="589"/>
      <c r="G435" s="589"/>
      <c r="H435" s="589"/>
      <c r="I435" s="589"/>
      <c r="J435" s="589"/>
      <c r="K435" s="589"/>
      <c r="L435" s="589"/>
      <c r="M435" s="589"/>
      <c r="N435" s="589"/>
      <c r="O435" s="589"/>
      <c r="P435" s="589"/>
      <c r="R435" s="589"/>
      <c r="S435" s="589"/>
      <c r="T435" s="589"/>
      <c r="U435" s="589"/>
    </row>
    <row r="436" customHeight="1" spans="6:21">
      <c r="F436" s="589"/>
      <c r="G436" s="589"/>
      <c r="H436" s="589"/>
      <c r="I436" s="589"/>
      <c r="J436" s="589"/>
      <c r="K436" s="589"/>
      <c r="L436" s="589"/>
      <c r="M436" s="589"/>
      <c r="N436" s="589"/>
      <c r="O436" s="589"/>
      <c r="P436" s="589"/>
      <c r="R436" s="589"/>
      <c r="S436" s="589"/>
      <c r="T436" s="589"/>
      <c r="U436" s="589"/>
    </row>
    <row r="437" customHeight="1" spans="6:21">
      <c r="F437" s="589"/>
      <c r="G437" s="589"/>
      <c r="H437" s="589"/>
      <c r="I437" s="589"/>
      <c r="J437" s="589"/>
      <c r="K437" s="589"/>
      <c r="L437" s="589"/>
      <c r="M437" s="589"/>
      <c r="N437" s="589"/>
      <c r="O437" s="589"/>
      <c r="P437" s="589"/>
      <c r="R437" s="589"/>
      <c r="S437" s="589"/>
      <c r="T437" s="589"/>
      <c r="U437" s="589"/>
    </row>
    <row r="438" customHeight="1" spans="6:21">
      <c r="F438" s="589"/>
      <c r="G438" s="589"/>
      <c r="H438" s="589"/>
      <c r="I438" s="589"/>
      <c r="J438" s="589"/>
      <c r="K438" s="589"/>
      <c r="L438" s="589"/>
      <c r="M438" s="589"/>
      <c r="N438" s="589"/>
      <c r="O438" s="589"/>
      <c r="P438" s="589"/>
      <c r="R438" s="589"/>
      <c r="S438" s="589"/>
      <c r="T438" s="589"/>
      <c r="U438" s="589"/>
    </row>
    <row r="439" customHeight="1" spans="6:21">
      <c r="F439" s="589"/>
      <c r="G439" s="589"/>
      <c r="H439" s="589"/>
      <c r="I439" s="589"/>
      <c r="J439" s="589"/>
      <c r="K439" s="589"/>
      <c r="L439" s="589"/>
      <c r="M439" s="589"/>
      <c r="N439" s="589"/>
      <c r="O439" s="589"/>
      <c r="P439" s="589"/>
      <c r="R439" s="589"/>
      <c r="S439" s="589"/>
      <c r="T439" s="589"/>
      <c r="U439" s="589"/>
    </row>
    <row r="440" customHeight="1" spans="6:21">
      <c r="F440" s="589"/>
      <c r="G440" s="589"/>
      <c r="H440" s="589"/>
      <c r="I440" s="589"/>
      <c r="J440" s="589"/>
      <c r="K440" s="589"/>
      <c r="L440" s="589"/>
      <c r="M440" s="589"/>
      <c r="N440" s="589"/>
      <c r="O440" s="589"/>
      <c r="P440" s="589"/>
      <c r="R440" s="589"/>
      <c r="S440" s="589"/>
      <c r="T440" s="589"/>
      <c r="U440" s="589"/>
    </row>
    <row r="441" customHeight="1" spans="6:21">
      <c r="F441" s="589"/>
      <c r="G441" s="589"/>
      <c r="H441" s="589"/>
      <c r="I441" s="589"/>
      <c r="J441" s="589"/>
      <c r="K441" s="589"/>
      <c r="L441" s="589"/>
      <c r="M441" s="589"/>
      <c r="N441" s="589"/>
      <c r="O441" s="589"/>
      <c r="P441" s="589"/>
      <c r="R441" s="589"/>
      <c r="S441" s="589"/>
      <c r="T441" s="589"/>
      <c r="U441" s="589"/>
    </row>
    <row r="442" customHeight="1" spans="6:21">
      <c r="F442" s="589"/>
      <c r="G442" s="589"/>
      <c r="H442" s="589"/>
      <c r="I442" s="589"/>
      <c r="J442" s="589"/>
      <c r="K442" s="589"/>
      <c r="L442" s="589"/>
      <c r="M442" s="589"/>
      <c r="N442" s="589"/>
      <c r="O442" s="589"/>
      <c r="P442" s="589"/>
      <c r="R442" s="589"/>
      <c r="S442" s="589"/>
      <c r="T442" s="589"/>
      <c r="U442" s="589"/>
    </row>
    <row r="443" customHeight="1" spans="6:21">
      <c r="F443" s="589"/>
      <c r="G443" s="589"/>
      <c r="H443" s="589"/>
      <c r="I443" s="589"/>
      <c r="J443" s="589"/>
      <c r="K443" s="589"/>
      <c r="L443" s="589"/>
      <c r="M443" s="589"/>
      <c r="N443" s="589"/>
      <c r="O443" s="589"/>
      <c r="P443" s="589"/>
      <c r="R443" s="589"/>
      <c r="S443" s="589"/>
      <c r="T443" s="589"/>
      <c r="U443" s="589"/>
    </row>
    <row r="444" customHeight="1" spans="6:21">
      <c r="F444" s="589"/>
      <c r="G444" s="589"/>
      <c r="H444" s="589"/>
      <c r="I444" s="589"/>
      <c r="J444" s="589"/>
      <c r="K444" s="589"/>
      <c r="L444" s="589"/>
      <c r="M444" s="589"/>
      <c r="N444" s="589"/>
      <c r="O444" s="589"/>
      <c r="P444" s="589"/>
      <c r="R444" s="589"/>
      <c r="S444" s="589"/>
      <c r="T444" s="589"/>
      <c r="U444" s="589"/>
    </row>
    <row r="445" customHeight="1" spans="6:21">
      <c r="F445" s="589"/>
      <c r="G445" s="589"/>
      <c r="H445" s="589"/>
      <c r="I445" s="589"/>
      <c r="J445" s="589"/>
      <c r="K445" s="589"/>
      <c r="L445" s="589"/>
      <c r="M445" s="589"/>
      <c r="N445" s="589"/>
      <c r="O445" s="589"/>
      <c r="P445" s="589"/>
      <c r="R445" s="589"/>
      <c r="S445" s="589"/>
      <c r="T445" s="589"/>
      <c r="U445" s="589"/>
    </row>
    <row r="446" customHeight="1" spans="6:21">
      <c r="F446" s="589"/>
      <c r="G446" s="589"/>
      <c r="H446" s="589"/>
      <c r="I446" s="589"/>
      <c r="J446" s="589"/>
      <c r="K446" s="589"/>
      <c r="L446" s="589"/>
      <c r="M446" s="589"/>
      <c r="N446" s="589"/>
      <c r="O446" s="589"/>
      <c r="P446" s="589"/>
      <c r="R446" s="589"/>
      <c r="S446" s="589"/>
      <c r="T446" s="589"/>
      <c r="U446" s="589"/>
    </row>
    <row r="447" customHeight="1" spans="6:21">
      <c r="F447" s="589"/>
      <c r="G447" s="589"/>
      <c r="H447" s="589"/>
      <c r="I447" s="589"/>
      <c r="J447" s="589"/>
      <c r="K447" s="589"/>
      <c r="L447" s="589"/>
      <c r="M447" s="589"/>
      <c r="N447" s="589"/>
      <c r="O447" s="589"/>
      <c r="P447" s="589"/>
      <c r="R447" s="589"/>
      <c r="S447" s="589"/>
      <c r="T447" s="589"/>
      <c r="U447" s="589"/>
    </row>
    <row r="448" customHeight="1" spans="6:21">
      <c r="F448" s="589"/>
      <c r="G448" s="589"/>
      <c r="H448" s="589"/>
      <c r="I448" s="589"/>
      <c r="J448" s="589"/>
      <c r="K448" s="589"/>
      <c r="L448" s="589"/>
      <c r="M448" s="589"/>
      <c r="N448" s="589"/>
      <c r="O448" s="589"/>
      <c r="P448" s="589"/>
      <c r="R448" s="589"/>
      <c r="S448" s="589"/>
      <c r="T448" s="589"/>
      <c r="U448" s="589"/>
    </row>
    <row r="449" customHeight="1" spans="6:21">
      <c r="F449" s="589"/>
      <c r="G449" s="589"/>
      <c r="H449" s="589"/>
      <c r="I449" s="589"/>
      <c r="J449" s="589"/>
      <c r="K449" s="589"/>
      <c r="L449" s="589"/>
      <c r="M449" s="589"/>
      <c r="N449" s="589"/>
      <c r="O449" s="589"/>
      <c r="P449" s="589"/>
      <c r="R449" s="589"/>
      <c r="S449" s="589"/>
      <c r="T449" s="589"/>
      <c r="U449" s="589"/>
    </row>
    <row r="450" customHeight="1" spans="6:21">
      <c r="F450" s="589"/>
      <c r="G450" s="589"/>
      <c r="H450" s="589"/>
      <c r="I450" s="589"/>
      <c r="J450" s="589"/>
      <c r="K450" s="589"/>
      <c r="L450" s="589"/>
      <c r="M450" s="589"/>
      <c r="N450" s="589"/>
      <c r="O450" s="589"/>
      <c r="P450" s="589"/>
      <c r="R450" s="589"/>
      <c r="S450" s="589"/>
      <c r="T450" s="589"/>
      <c r="U450" s="589"/>
    </row>
    <row r="451" customHeight="1" spans="6:21">
      <c r="F451" s="589"/>
      <c r="G451" s="589"/>
      <c r="H451" s="589"/>
      <c r="I451" s="589"/>
      <c r="J451" s="589"/>
      <c r="K451" s="589"/>
      <c r="L451" s="589"/>
      <c r="M451" s="589"/>
      <c r="N451" s="589"/>
      <c r="O451" s="589"/>
      <c r="P451" s="589"/>
      <c r="R451" s="589"/>
      <c r="S451" s="589"/>
      <c r="T451" s="589"/>
      <c r="U451" s="589"/>
    </row>
    <row r="452" customHeight="1" spans="6:21">
      <c r="F452" s="589"/>
      <c r="G452" s="589"/>
      <c r="H452" s="589"/>
      <c r="I452" s="589"/>
      <c r="J452" s="589"/>
      <c r="K452" s="589"/>
      <c r="L452" s="589"/>
      <c r="M452" s="589"/>
      <c r="N452" s="589"/>
      <c r="O452" s="589"/>
      <c r="P452" s="589"/>
      <c r="R452" s="589"/>
      <c r="S452" s="589"/>
      <c r="T452" s="589"/>
      <c r="U452" s="589"/>
    </row>
    <row r="453" customHeight="1" spans="6:21">
      <c r="F453" s="589"/>
      <c r="G453" s="589"/>
      <c r="H453" s="589"/>
      <c r="I453" s="589"/>
      <c r="J453" s="589"/>
      <c r="K453" s="589"/>
      <c r="L453" s="589"/>
      <c r="M453" s="589"/>
      <c r="N453" s="589"/>
      <c r="O453" s="589"/>
      <c r="P453" s="589"/>
      <c r="R453" s="589"/>
      <c r="S453" s="589"/>
      <c r="T453" s="589"/>
      <c r="U453" s="589"/>
    </row>
    <row r="454" customHeight="1" spans="6:21">
      <c r="F454" s="589"/>
      <c r="G454" s="589"/>
      <c r="H454" s="589"/>
      <c r="I454" s="589"/>
      <c r="J454" s="589"/>
      <c r="K454" s="589"/>
      <c r="L454" s="589"/>
      <c r="M454" s="589"/>
      <c r="N454" s="589"/>
      <c r="O454" s="589"/>
      <c r="P454" s="589"/>
      <c r="R454" s="589"/>
      <c r="S454" s="589"/>
      <c r="T454" s="589"/>
      <c r="U454" s="589"/>
    </row>
    <row r="455" customHeight="1" spans="6:21">
      <c r="F455" s="589"/>
      <c r="G455" s="589"/>
      <c r="H455" s="589"/>
      <c r="I455" s="589"/>
      <c r="J455" s="589"/>
      <c r="K455" s="589"/>
      <c r="L455" s="589"/>
      <c r="M455" s="589"/>
      <c r="N455" s="589"/>
      <c r="O455" s="589"/>
      <c r="P455" s="589"/>
      <c r="R455" s="589"/>
      <c r="S455" s="589"/>
      <c r="T455" s="589"/>
      <c r="U455" s="589"/>
    </row>
    <row r="456" customHeight="1" spans="6:21">
      <c r="F456" s="589"/>
      <c r="G456" s="589"/>
      <c r="H456" s="589"/>
      <c r="I456" s="589"/>
      <c r="J456" s="589"/>
      <c r="K456" s="589"/>
      <c r="L456" s="589"/>
      <c r="M456" s="589"/>
      <c r="N456" s="589"/>
      <c r="O456" s="589"/>
      <c r="P456" s="589"/>
      <c r="R456" s="589"/>
      <c r="S456" s="589"/>
      <c r="T456" s="589"/>
      <c r="U456" s="589"/>
    </row>
    <row r="457" customHeight="1" spans="6:21">
      <c r="F457" s="589"/>
      <c r="G457" s="589"/>
      <c r="H457" s="589"/>
      <c r="I457" s="589"/>
      <c r="J457" s="589"/>
      <c r="K457" s="589"/>
      <c r="L457" s="589"/>
      <c r="M457" s="589"/>
      <c r="N457" s="589"/>
      <c r="O457" s="589"/>
      <c r="P457" s="589"/>
      <c r="R457" s="589"/>
      <c r="S457" s="589"/>
      <c r="T457" s="589"/>
      <c r="U457" s="589"/>
    </row>
    <row r="458" customHeight="1" spans="6:21">
      <c r="F458" s="589"/>
      <c r="G458" s="589"/>
      <c r="H458" s="589"/>
      <c r="I458" s="589"/>
      <c r="J458" s="589"/>
      <c r="K458" s="589"/>
      <c r="L458" s="589"/>
      <c r="M458" s="589"/>
      <c r="N458" s="589"/>
      <c r="O458" s="589"/>
      <c r="P458" s="589"/>
      <c r="R458" s="589"/>
      <c r="S458" s="589"/>
      <c r="T458" s="589"/>
      <c r="U458" s="589"/>
    </row>
    <row r="459" customHeight="1" spans="6:21">
      <c r="F459" s="589"/>
      <c r="G459" s="589"/>
      <c r="H459" s="589"/>
      <c r="I459" s="589"/>
      <c r="J459" s="589"/>
      <c r="K459" s="589"/>
      <c r="L459" s="589"/>
      <c r="M459" s="589"/>
      <c r="N459" s="589"/>
      <c r="O459" s="589"/>
      <c r="P459" s="589"/>
      <c r="R459" s="589"/>
      <c r="S459" s="589"/>
      <c r="T459" s="589"/>
      <c r="U459" s="589"/>
    </row>
    <row r="460" customHeight="1" spans="6:21">
      <c r="F460" s="589"/>
      <c r="G460" s="589"/>
      <c r="H460" s="589"/>
      <c r="I460" s="589"/>
      <c r="J460" s="589"/>
      <c r="K460" s="589"/>
      <c r="L460" s="589"/>
      <c r="M460" s="589"/>
      <c r="N460" s="589"/>
      <c r="O460" s="589"/>
      <c r="P460" s="589"/>
      <c r="R460" s="589"/>
      <c r="S460" s="589"/>
      <c r="T460" s="589"/>
      <c r="U460" s="589"/>
    </row>
    <row r="461" customHeight="1" spans="6:21">
      <c r="F461" s="589"/>
      <c r="G461" s="589"/>
      <c r="H461" s="589"/>
      <c r="I461" s="589"/>
      <c r="J461" s="589"/>
      <c r="K461" s="589"/>
      <c r="L461" s="589"/>
      <c r="M461" s="589"/>
      <c r="N461" s="589"/>
      <c r="O461" s="589"/>
      <c r="P461" s="589"/>
      <c r="R461" s="589"/>
      <c r="S461" s="589"/>
      <c r="T461" s="589"/>
      <c r="U461" s="589"/>
    </row>
    <row r="462" customHeight="1" spans="6:21">
      <c r="F462" s="589"/>
      <c r="G462" s="589"/>
      <c r="H462" s="589"/>
      <c r="I462" s="589"/>
      <c r="J462" s="589"/>
      <c r="K462" s="589"/>
      <c r="L462" s="589"/>
      <c r="M462" s="589"/>
      <c r="N462" s="589"/>
      <c r="O462" s="589"/>
      <c r="P462" s="589"/>
      <c r="R462" s="589"/>
      <c r="S462" s="589"/>
      <c r="T462" s="589"/>
      <c r="U462" s="589"/>
    </row>
    <row r="463" customHeight="1" spans="6:21">
      <c r="F463" s="589"/>
      <c r="G463" s="589"/>
      <c r="H463" s="589"/>
      <c r="I463" s="589"/>
      <c r="J463" s="589"/>
      <c r="K463" s="589"/>
      <c r="L463" s="589"/>
      <c r="M463" s="589"/>
      <c r="N463" s="589"/>
      <c r="O463" s="589"/>
      <c r="P463" s="589"/>
      <c r="R463" s="589"/>
      <c r="S463" s="589"/>
      <c r="T463" s="589"/>
      <c r="U463" s="589"/>
    </row>
    <row r="464" customHeight="1" spans="6:21">
      <c r="F464" s="589"/>
      <c r="G464" s="589"/>
      <c r="H464" s="589"/>
      <c r="I464" s="589"/>
      <c r="J464" s="589"/>
      <c r="K464" s="589"/>
      <c r="L464" s="589"/>
      <c r="M464" s="589"/>
      <c r="N464" s="589"/>
      <c r="O464" s="589"/>
      <c r="P464" s="589"/>
      <c r="R464" s="589"/>
      <c r="S464" s="589"/>
      <c r="T464" s="589"/>
      <c r="U464" s="589"/>
    </row>
    <row r="465" customHeight="1" spans="6:21">
      <c r="F465" s="589"/>
      <c r="G465" s="589"/>
      <c r="H465" s="589"/>
      <c r="I465" s="589"/>
      <c r="J465" s="589"/>
      <c r="K465" s="589"/>
      <c r="L465" s="589"/>
      <c r="M465" s="589"/>
      <c r="N465" s="589"/>
      <c r="O465" s="589"/>
      <c r="P465" s="589"/>
      <c r="R465" s="589"/>
      <c r="S465" s="589"/>
      <c r="T465" s="589"/>
      <c r="U465" s="589"/>
    </row>
    <row r="466" customHeight="1" spans="6:21">
      <c r="F466" s="589"/>
      <c r="G466" s="589"/>
      <c r="H466" s="589"/>
      <c r="I466" s="589"/>
      <c r="J466" s="589"/>
      <c r="K466" s="589"/>
      <c r="L466" s="589"/>
      <c r="M466" s="589"/>
      <c r="N466" s="589"/>
      <c r="O466" s="589"/>
      <c r="P466" s="589"/>
      <c r="R466" s="589"/>
      <c r="S466" s="589"/>
      <c r="T466" s="589"/>
      <c r="U466" s="589"/>
    </row>
    <row r="467" customHeight="1" spans="6:21">
      <c r="F467" s="589"/>
      <c r="G467" s="589"/>
      <c r="H467" s="589"/>
      <c r="I467" s="589"/>
      <c r="J467" s="589"/>
      <c r="K467" s="589"/>
      <c r="L467" s="589"/>
      <c r="M467" s="589"/>
      <c r="N467" s="589"/>
      <c r="O467" s="589"/>
      <c r="P467" s="589"/>
      <c r="R467" s="589"/>
      <c r="S467" s="589"/>
      <c r="T467" s="589"/>
      <c r="U467" s="589"/>
    </row>
    <row r="468" customHeight="1" spans="6:21">
      <c r="F468" s="589"/>
      <c r="G468" s="589"/>
      <c r="H468" s="589"/>
      <c r="I468" s="589"/>
      <c r="J468" s="589"/>
      <c r="K468" s="589"/>
      <c r="L468" s="589"/>
      <c r="M468" s="589"/>
      <c r="N468" s="589"/>
      <c r="O468" s="589"/>
      <c r="P468" s="589"/>
      <c r="R468" s="589"/>
      <c r="S468" s="589"/>
      <c r="T468" s="589"/>
      <c r="U468" s="589"/>
    </row>
    <row r="469" customHeight="1" spans="6:21">
      <c r="F469" s="589"/>
      <c r="G469" s="589"/>
      <c r="H469" s="589"/>
      <c r="I469" s="589"/>
      <c r="J469" s="589"/>
      <c r="K469" s="589"/>
      <c r="L469" s="589"/>
      <c r="M469" s="589"/>
      <c r="N469" s="589"/>
      <c r="O469" s="589"/>
      <c r="P469" s="589"/>
      <c r="R469" s="589"/>
      <c r="S469" s="589"/>
      <c r="T469" s="589"/>
      <c r="U469" s="589"/>
    </row>
    <row r="470" customHeight="1" spans="6:21">
      <c r="F470" s="589"/>
      <c r="G470" s="589"/>
      <c r="H470" s="589"/>
      <c r="I470" s="589"/>
      <c r="J470" s="589"/>
      <c r="K470" s="589"/>
      <c r="L470" s="589"/>
      <c r="M470" s="589"/>
      <c r="N470" s="589"/>
      <c r="O470" s="589"/>
      <c r="P470" s="589"/>
      <c r="R470" s="589"/>
      <c r="S470" s="589"/>
      <c r="T470" s="589"/>
      <c r="U470" s="589"/>
    </row>
    <row r="471" customHeight="1" spans="6:21">
      <c r="F471" s="589"/>
      <c r="G471" s="589"/>
      <c r="H471" s="589"/>
      <c r="I471" s="589"/>
      <c r="J471" s="589"/>
      <c r="K471" s="589"/>
      <c r="L471" s="589"/>
      <c r="M471" s="589"/>
      <c r="N471" s="589"/>
      <c r="O471" s="589"/>
      <c r="P471" s="589"/>
      <c r="R471" s="589"/>
      <c r="S471" s="589"/>
      <c r="T471" s="589"/>
      <c r="U471" s="589"/>
    </row>
    <row r="472" customHeight="1" spans="6:21">
      <c r="F472" s="589"/>
      <c r="G472" s="589"/>
      <c r="H472" s="589"/>
      <c r="I472" s="589"/>
      <c r="J472" s="589"/>
      <c r="K472" s="589"/>
      <c r="L472" s="589"/>
      <c r="M472" s="589"/>
      <c r="N472" s="589"/>
      <c r="O472" s="589"/>
      <c r="P472" s="589"/>
      <c r="R472" s="589"/>
      <c r="S472" s="589"/>
      <c r="T472" s="589"/>
      <c r="U472" s="589"/>
    </row>
    <row r="473" customHeight="1" spans="6:21">
      <c r="F473" s="589"/>
      <c r="G473" s="589"/>
      <c r="H473" s="589"/>
      <c r="I473" s="589"/>
      <c r="J473" s="589"/>
      <c r="K473" s="589"/>
      <c r="L473" s="589"/>
      <c r="M473" s="589"/>
      <c r="N473" s="589"/>
      <c r="O473" s="589"/>
      <c r="P473" s="589"/>
      <c r="R473" s="589"/>
      <c r="S473" s="589"/>
      <c r="T473" s="589"/>
      <c r="U473" s="589"/>
    </row>
    <row r="474" customHeight="1" spans="6:21">
      <c r="F474" s="589"/>
      <c r="G474" s="589"/>
      <c r="H474" s="589"/>
      <c r="I474" s="589"/>
      <c r="J474" s="589"/>
      <c r="K474" s="589"/>
      <c r="L474" s="589"/>
      <c r="M474" s="589"/>
      <c r="N474" s="589"/>
      <c r="O474" s="589"/>
      <c r="P474" s="589"/>
      <c r="R474" s="589"/>
      <c r="S474" s="589"/>
      <c r="T474" s="589"/>
      <c r="U474" s="589"/>
    </row>
    <row r="475" customHeight="1" spans="6:21">
      <c r="F475" s="589"/>
      <c r="G475" s="589"/>
      <c r="H475" s="589"/>
      <c r="I475" s="589"/>
      <c r="J475" s="589"/>
      <c r="K475" s="589"/>
      <c r="L475" s="589"/>
      <c r="M475" s="589"/>
      <c r="N475" s="589"/>
      <c r="O475" s="589"/>
      <c r="P475" s="589"/>
      <c r="R475" s="589"/>
      <c r="S475" s="589"/>
      <c r="T475" s="589"/>
      <c r="U475" s="589"/>
    </row>
    <row r="476" customHeight="1" spans="6:21">
      <c r="F476" s="589"/>
      <c r="G476" s="589"/>
      <c r="H476" s="589"/>
      <c r="I476" s="589"/>
      <c r="J476" s="589"/>
      <c r="K476" s="589"/>
      <c r="L476" s="589"/>
      <c r="M476" s="589"/>
      <c r="N476" s="589"/>
      <c r="O476" s="589"/>
      <c r="P476" s="589"/>
      <c r="R476" s="589"/>
      <c r="S476" s="589"/>
      <c r="T476" s="589"/>
      <c r="U476" s="589"/>
    </row>
    <row r="477" customHeight="1" spans="6:21">
      <c r="F477" s="589"/>
      <c r="G477" s="589"/>
      <c r="H477" s="589"/>
      <c r="I477" s="589"/>
      <c r="J477" s="589"/>
      <c r="K477" s="589"/>
      <c r="L477" s="589"/>
      <c r="M477" s="589"/>
      <c r="N477" s="589"/>
      <c r="O477" s="589"/>
      <c r="P477" s="589"/>
      <c r="R477" s="589"/>
      <c r="S477" s="589"/>
      <c r="T477" s="589"/>
      <c r="U477" s="589"/>
    </row>
    <row r="478" customHeight="1" spans="6:21">
      <c r="F478" s="589"/>
      <c r="G478" s="589"/>
      <c r="H478" s="589"/>
      <c r="I478" s="589"/>
      <c r="J478" s="589"/>
      <c r="K478" s="589"/>
      <c r="L478" s="589"/>
      <c r="M478" s="589"/>
      <c r="N478" s="589"/>
      <c r="O478" s="589"/>
      <c r="P478" s="589"/>
      <c r="R478" s="589"/>
      <c r="S478" s="589"/>
      <c r="T478" s="589"/>
      <c r="U478" s="589"/>
    </row>
    <row r="479" customHeight="1" spans="6:21">
      <c r="F479" s="589"/>
      <c r="G479" s="589"/>
      <c r="H479" s="589"/>
      <c r="I479" s="589"/>
      <c r="J479" s="589"/>
      <c r="K479" s="589"/>
      <c r="L479" s="589"/>
      <c r="M479" s="589"/>
      <c r="N479" s="589"/>
      <c r="O479" s="589"/>
      <c r="P479" s="589"/>
      <c r="R479" s="589"/>
      <c r="S479" s="589"/>
      <c r="T479" s="589"/>
      <c r="U479" s="589"/>
    </row>
    <row r="480" customHeight="1" spans="6:21">
      <c r="F480" s="589"/>
      <c r="G480" s="589"/>
      <c r="H480" s="589"/>
      <c r="I480" s="589"/>
      <c r="J480" s="589"/>
      <c r="K480" s="589"/>
      <c r="L480" s="589"/>
      <c r="M480" s="589"/>
      <c r="N480" s="589"/>
      <c r="O480" s="589"/>
      <c r="P480" s="589"/>
      <c r="R480" s="589"/>
      <c r="S480" s="589"/>
      <c r="T480" s="589"/>
      <c r="U480" s="589"/>
    </row>
    <row r="481" customHeight="1" spans="6:21">
      <c r="F481" s="589"/>
      <c r="G481" s="589"/>
      <c r="H481" s="589"/>
      <c r="I481" s="589"/>
      <c r="J481" s="589"/>
      <c r="K481" s="589"/>
      <c r="L481" s="589"/>
      <c r="M481" s="589"/>
      <c r="N481" s="589"/>
      <c r="O481" s="589"/>
      <c r="P481" s="589"/>
      <c r="R481" s="589"/>
      <c r="S481" s="589"/>
      <c r="T481" s="589"/>
      <c r="U481" s="589"/>
    </row>
    <row r="482" customHeight="1" spans="6:21">
      <c r="F482" s="589"/>
      <c r="G482" s="589"/>
      <c r="H482" s="589"/>
      <c r="I482" s="589"/>
      <c r="J482" s="589"/>
      <c r="K482" s="589"/>
      <c r="L482" s="589"/>
      <c r="M482" s="589"/>
      <c r="N482" s="589"/>
      <c r="O482" s="589"/>
      <c r="P482" s="589"/>
      <c r="R482" s="589"/>
      <c r="S482" s="589"/>
      <c r="T482" s="589"/>
      <c r="U482" s="589"/>
    </row>
    <row r="483" customHeight="1" spans="6:21">
      <c r="F483" s="589"/>
      <c r="G483" s="589"/>
      <c r="H483" s="589"/>
      <c r="I483" s="589"/>
      <c r="J483" s="589"/>
      <c r="K483" s="589"/>
      <c r="L483" s="589"/>
      <c r="M483" s="589"/>
      <c r="N483" s="589"/>
      <c r="O483" s="589"/>
      <c r="P483" s="589"/>
      <c r="R483" s="589"/>
      <c r="S483" s="589"/>
      <c r="T483" s="589"/>
      <c r="U483" s="589"/>
    </row>
    <row r="484" customHeight="1" spans="6:21">
      <c r="F484" s="589"/>
      <c r="G484" s="589"/>
      <c r="H484" s="589"/>
      <c r="I484" s="589"/>
      <c r="J484" s="589"/>
      <c r="K484" s="589"/>
      <c r="L484" s="589"/>
      <c r="M484" s="589"/>
      <c r="N484" s="589"/>
      <c r="O484" s="589"/>
      <c r="P484" s="589"/>
      <c r="R484" s="589"/>
      <c r="S484" s="589"/>
      <c r="T484" s="589"/>
      <c r="U484" s="589"/>
    </row>
    <row r="485" customHeight="1" spans="6:21">
      <c r="F485" s="589"/>
      <c r="G485" s="589"/>
      <c r="H485" s="589"/>
      <c r="I485" s="589"/>
      <c r="J485" s="589"/>
      <c r="K485" s="589"/>
      <c r="L485" s="589"/>
      <c r="M485" s="589"/>
      <c r="N485" s="589"/>
      <c r="O485" s="589"/>
      <c r="P485" s="589"/>
      <c r="R485" s="589"/>
      <c r="S485" s="589"/>
      <c r="T485" s="589"/>
      <c r="U485" s="589"/>
    </row>
    <row r="486" customHeight="1" spans="6:21">
      <c r="F486" s="589"/>
      <c r="G486" s="589"/>
      <c r="H486" s="589"/>
      <c r="I486" s="589"/>
      <c r="J486" s="589"/>
      <c r="K486" s="589"/>
      <c r="L486" s="589"/>
      <c r="M486" s="589"/>
      <c r="N486" s="589"/>
      <c r="O486" s="589"/>
      <c r="P486" s="589"/>
      <c r="R486" s="589"/>
      <c r="S486" s="589"/>
      <c r="T486" s="589"/>
      <c r="U486" s="589"/>
    </row>
    <row r="487" customHeight="1" spans="6:21">
      <c r="F487" s="589"/>
      <c r="G487" s="589"/>
      <c r="H487" s="589"/>
      <c r="I487" s="589"/>
      <c r="J487" s="589"/>
      <c r="K487" s="589"/>
      <c r="L487" s="589"/>
      <c r="M487" s="589"/>
      <c r="N487" s="589"/>
      <c r="O487" s="589"/>
      <c r="P487" s="589"/>
      <c r="R487" s="589"/>
      <c r="S487" s="589"/>
      <c r="T487" s="589"/>
      <c r="U487" s="589"/>
    </row>
    <row r="488" customHeight="1" spans="6:21">
      <c r="F488" s="589"/>
      <c r="G488" s="589"/>
      <c r="H488" s="589"/>
      <c r="I488" s="589"/>
      <c r="J488" s="589"/>
      <c r="K488" s="589"/>
      <c r="L488" s="589"/>
      <c r="M488" s="589"/>
      <c r="N488" s="589"/>
      <c r="O488" s="589"/>
      <c r="P488" s="589"/>
      <c r="R488" s="589"/>
      <c r="S488" s="589"/>
      <c r="T488" s="589"/>
      <c r="U488" s="589"/>
    </row>
    <row r="489" customHeight="1" spans="6:21">
      <c r="F489" s="589"/>
      <c r="G489" s="589"/>
      <c r="H489" s="589"/>
      <c r="I489" s="589"/>
      <c r="J489" s="589"/>
      <c r="K489" s="589"/>
      <c r="L489" s="589"/>
      <c r="M489" s="589"/>
      <c r="N489" s="589"/>
      <c r="O489" s="589"/>
      <c r="P489" s="589"/>
      <c r="R489" s="589"/>
      <c r="S489" s="589"/>
      <c r="T489" s="589"/>
      <c r="U489" s="589"/>
    </row>
    <row r="490" customHeight="1" spans="6:21">
      <c r="F490" s="589"/>
      <c r="G490" s="589"/>
      <c r="H490" s="589"/>
      <c r="I490" s="589"/>
      <c r="J490" s="589"/>
      <c r="K490" s="589"/>
      <c r="L490" s="589"/>
      <c r="M490" s="589"/>
      <c r="N490" s="589"/>
      <c r="O490" s="589"/>
      <c r="P490" s="589"/>
      <c r="R490" s="589"/>
      <c r="S490" s="589"/>
      <c r="T490" s="589"/>
      <c r="U490" s="589"/>
    </row>
    <row r="491" customHeight="1" spans="6:21">
      <c r="F491" s="589"/>
      <c r="G491" s="589"/>
      <c r="H491" s="589"/>
      <c r="I491" s="589"/>
      <c r="J491" s="589"/>
      <c r="K491" s="589"/>
      <c r="L491" s="589"/>
      <c r="M491" s="589"/>
      <c r="N491" s="589"/>
      <c r="O491" s="589"/>
      <c r="P491" s="589"/>
      <c r="R491" s="589"/>
      <c r="S491" s="589"/>
      <c r="T491" s="589"/>
      <c r="U491" s="589"/>
    </row>
    <row r="492" customHeight="1" spans="6:21">
      <c r="F492" s="589"/>
      <c r="G492" s="589"/>
      <c r="H492" s="589"/>
      <c r="I492" s="589"/>
      <c r="J492" s="589"/>
      <c r="K492" s="589"/>
      <c r="L492" s="589"/>
      <c r="M492" s="589"/>
      <c r="N492" s="589"/>
      <c r="O492" s="589"/>
      <c r="P492" s="589"/>
      <c r="R492" s="589"/>
      <c r="S492" s="589"/>
      <c r="T492" s="589"/>
      <c r="U492" s="589"/>
    </row>
    <row r="493" customHeight="1" spans="6:21">
      <c r="F493" s="589"/>
      <c r="G493" s="589"/>
      <c r="H493" s="589"/>
      <c r="I493" s="589"/>
      <c r="J493" s="589"/>
      <c r="K493" s="589"/>
      <c r="L493" s="589"/>
      <c r="M493" s="589"/>
      <c r="N493" s="589"/>
      <c r="O493" s="589"/>
      <c r="P493" s="589"/>
      <c r="R493" s="589"/>
      <c r="S493" s="589"/>
      <c r="T493" s="589"/>
      <c r="U493" s="589"/>
    </row>
    <row r="494" customHeight="1" spans="6:21">
      <c r="F494" s="589"/>
      <c r="G494" s="589"/>
      <c r="H494" s="589"/>
      <c r="I494" s="589"/>
      <c r="J494" s="589"/>
      <c r="K494" s="589"/>
      <c r="L494" s="589"/>
      <c r="M494" s="589"/>
      <c r="N494" s="589"/>
      <c r="O494" s="589"/>
      <c r="P494" s="589"/>
      <c r="R494" s="589"/>
      <c r="S494" s="589"/>
      <c r="T494" s="589"/>
      <c r="U494" s="589"/>
    </row>
    <row r="495" customHeight="1" spans="6:21">
      <c r="F495" s="589"/>
      <c r="G495" s="589"/>
      <c r="H495" s="589"/>
      <c r="I495" s="589"/>
      <c r="J495" s="589"/>
      <c r="K495" s="589"/>
      <c r="L495" s="589"/>
      <c r="M495" s="589"/>
      <c r="N495" s="589"/>
      <c r="O495" s="589"/>
      <c r="P495" s="589"/>
      <c r="R495" s="589"/>
      <c r="S495" s="589"/>
      <c r="T495" s="589"/>
      <c r="U495" s="589"/>
    </row>
    <row r="496" customHeight="1" spans="6:21">
      <c r="F496" s="589"/>
      <c r="G496" s="589"/>
      <c r="H496" s="589"/>
      <c r="I496" s="589"/>
      <c r="J496" s="589"/>
      <c r="K496" s="589"/>
      <c r="L496" s="589"/>
      <c r="M496" s="589"/>
      <c r="N496" s="589"/>
      <c r="O496" s="589"/>
      <c r="P496" s="589"/>
      <c r="R496" s="589"/>
      <c r="S496" s="589"/>
      <c r="T496" s="589"/>
      <c r="U496" s="589"/>
    </row>
    <row r="497" customHeight="1" spans="6:21">
      <c r="F497" s="589"/>
      <c r="G497" s="589"/>
      <c r="H497" s="589"/>
      <c r="I497" s="589"/>
      <c r="J497" s="589"/>
      <c r="K497" s="589"/>
      <c r="L497" s="589"/>
      <c r="M497" s="589"/>
      <c r="N497" s="589"/>
      <c r="O497" s="589"/>
      <c r="P497" s="589"/>
      <c r="R497" s="589"/>
      <c r="S497" s="589"/>
      <c r="T497" s="589"/>
      <c r="U497" s="589"/>
    </row>
    <row r="498" customHeight="1" spans="6:21">
      <c r="F498" s="589"/>
      <c r="G498" s="589"/>
      <c r="H498" s="589"/>
      <c r="I498" s="589"/>
      <c r="J498" s="589"/>
      <c r="K498" s="589"/>
      <c r="L498" s="589"/>
      <c r="M498" s="589"/>
      <c r="N498" s="589"/>
      <c r="O498" s="589"/>
      <c r="P498" s="589"/>
      <c r="R498" s="589"/>
      <c r="S498" s="589"/>
      <c r="T498" s="589"/>
      <c r="U498" s="589"/>
    </row>
    <row r="499" customHeight="1" spans="6:21">
      <c r="F499" s="589"/>
      <c r="G499" s="589"/>
      <c r="H499" s="589"/>
      <c r="I499" s="589"/>
      <c r="J499" s="589"/>
      <c r="K499" s="589"/>
      <c r="L499" s="589"/>
      <c r="M499" s="589"/>
      <c r="N499" s="589"/>
      <c r="O499" s="589"/>
      <c r="P499" s="589"/>
      <c r="R499" s="589"/>
      <c r="S499" s="589"/>
      <c r="T499" s="589"/>
      <c r="U499" s="589"/>
    </row>
    <row r="500" customHeight="1" spans="6:21">
      <c r="F500" s="589"/>
      <c r="G500" s="589"/>
      <c r="H500" s="589"/>
      <c r="I500" s="589"/>
      <c r="J500" s="589"/>
      <c r="K500" s="589"/>
      <c r="L500" s="589"/>
      <c r="M500" s="589"/>
      <c r="N500" s="589"/>
      <c r="O500" s="589"/>
      <c r="P500" s="589"/>
      <c r="R500" s="589"/>
      <c r="S500" s="589"/>
      <c r="T500" s="589"/>
      <c r="U500" s="589"/>
    </row>
    <row r="501" customHeight="1" spans="6:21">
      <c r="F501" s="589"/>
      <c r="G501" s="589"/>
      <c r="H501" s="589"/>
      <c r="I501" s="589"/>
      <c r="J501" s="589"/>
      <c r="K501" s="589"/>
      <c r="L501" s="589"/>
      <c r="M501" s="589"/>
      <c r="N501" s="589"/>
      <c r="O501" s="589"/>
      <c r="P501" s="589"/>
      <c r="R501" s="589"/>
      <c r="S501" s="589"/>
      <c r="T501" s="589"/>
      <c r="U501" s="589"/>
    </row>
    <row r="502" customHeight="1" spans="6:21">
      <c r="F502" s="589"/>
      <c r="G502" s="589"/>
      <c r="H502" s="589"/>
      <c r="I502" s="589"/>
      <c r="J502" s="589"/>
      <c r="K502" s="589"/>
      <c r="L502" s="589"/>
      <c r="M502" s="589"/>
      <c r="N502" s="589"/>
      <c r="O502" s="589"/>
      <c r="P502" s="589"/>
      <c r="R502" s="589"/>
      <c r="S502" s="589"/>
      <c r="T502" s="589"/>
      <c r="U502" s="589"/>
    </row>
    <row r="503" customHeight="1" spans="6:21">
      <c r="F503" s="589"/>
      <c r="G503" s="589"/>
      <c r="H503" s="589"/>
      <c r="I503" s="589"/>
      <c r="J503" s="589"/>
      <c r="K503" s="589"/>
      <c r="L503" s="589"/>
      <c r="M503" s="589"/>
      <c r="N503" s="589"/>
      <c r="O503" s="589"/>
      <c r="P503" s="589"/>
      <c r="R503" s="589"/>
      <c r="S503" s="589"/>
      <c r="T503" s="589"/>
      <c r="U503" s="589"/>
    </row>
    <row r="504" customHeight="1" spans="6:21">
      <c r="F504" s="589"/>
      <c r="G504" s="589"/>
      <c r="H504" s="589"/>
      <c r="I504" s="589"/>
      <c r="J504" s="589"/>
      <c r="K504" s="589"/>
      <c r="L504" s="589"/>
      <c r="M504" s="589"/>
      <c r="N504" s="589"/>
      <c r="O504" s="589"/>
      <c r="P504" s="589"/>
      <c r="R504" s="589"/>
      <c r="S504" s="589"/>
      <c r="T504" s="589"/>
      <c r="U504" s="589"/>
    </row>
    <row r="505" customHeight="1" spans="6:21">
      <c r="F505" s="589"/>
      <c r="G505" s="589"/>
      <c r="H505" s="589"/>
      <c r="I505" s="589"/>
      <c r="J505" s="589"/>
      <c r="K505" s="589"/>
      <c r="L505" s="589"/>
      <c r="M505" s="589"/>
      <c r="N505" s="589"/>
      <c r="O505" s="589"/>
      <c r="P505" s="589"/>
      <c r="R505" s="589"/>
      <c r="S505" s="589"/>
      <c r="T505" s="589"/>
      <c r="U505" s="589"/>
    </row>
    <row r="506" customHeight="1" spans="6:21">
      <c r="F506" s="589"/>
      <c r="G506" s="589"/>
      <c r="H506" s="589"/>
      <c r="I506" s="589"/>
      <c r="J506" s="589"/>
      <c r="K506" s="589"/>
      <c r="L506" s="589"/>
      <c r="M506" s="589"/>
      <c r="N506" s="589"/>
      <c r="O506" s="589"/>
      <c r="P506" s="589"/>
      <c r="R506" s="589"/>
      <c r="S506" s="589"/>
      <c r="T506" s="589"/>
      <c r="U506" s="589"/>
    </row>
    <row r="507" customHeight="1" spans="6:21">
      <c r="F507" s="589"/>
      <c r="G507" s="589"/>
      <c r="H507" s="589"/>
      <c r="I507" s="589"/>
      <c r="J507" s="589"/>
      <c r="K507" s="589"/>
      <c r="L507" s="589"/>
      <c r="M507" s="589"/>
      <c r="N507" s="589"/>
      <c r="O507" s="589"/>
      <c r="P507" s="589"/>
      <c r="R507" s="589"/>
      <c r="S507" s="589"/>
      <c r="T507" s="589"/>
      <c r="U507" s="589"/>
    </row>
    <row r="508" customHeight="1" spans="6:21">
      <c r="F508" s="589"/>
      <c r="G508" s="589"/>
      <c r="H508" s="589"/>
      <c r="I508" s="589"/>
      <c r="J508" s="589"/>
      <c r="K508" s="589"/>
      <c r="L508" s="589"/>
      <c r="M508" s="589"/>
      <c r="N508" s="589"/>
      <c r="O508" s="589"/>
      <c r="P508" s="589"/>
      <c r="R508" s="589"/>
      <c r="S508" s="589"/>
      <c r="T508" s="589"/>
      <c r="U508" s="589"/>
    </row>
    <row r="509" customHeight="1" spans="6:21">
      <c r="F509" s="589"/>
      <c r="G509" s="589"/>
      <c r="H509" s="589"/>
      <c r="I509" s="589"/>
      <c r="J509" s="589"/>
      <c r="K509" s="589"/>
      <c r="L509" s="589"/>
      <c r="M509" s="589"/>
      <c r="N509" s="589"/>
      <c r="O509" s="589"/>
      <c r="P509" s="589"/>
      <c r="R509" s="589"/>
      <c r="S509" s="589"/>
      <c r="T509" s="589"/>
      <c r="U509" s="589"/>
    </row>
    <row r="510" customHeight="1" spans="6:21">
      <c r="F510" s="589"/>
      <c r="G510" s="589"/>
      <c r="H510" s="589"/>
      <c r="I510" s="589"/>
      <c r="J510" s="589"/>
      <c r="K510" s="589"/>
      <c r="L510" s="589"/>
      <c r="M510" s="589"/>
      <c r="N510" s="589"/>
      <c r="O510" s="589"/>
      <c r="P510" s="589"/>
      <c r="R510" s="589"/>
      <c r="S510" s="589"/>
      <c r="T510" s="589"/>
      <c r="U510" s="589"/>
    </row>
    <row r="511" customHeight="1" spans="6:21">
      <c r="F511" s="589"/>
      <c r="G511" s="589"/>
      <c r="H511" s="589"/>
      <c r="I511" s="589"/>
      <c r="J511" s="589"/>
      <c r="K511" s="589"/>
      <c r="L511" s="589"/>
      <c r="M511" s="589"/>
      <c r="N511" s="589"/>
      <c r="O511" s="589"/>
      <c r="P511" s="589"/>
      <c r="R511" s="589"/>
      <c r="S511" s="589"/>
      <c r="T511" s="589"/>
      <c r="U511" s="589"/>
    </row>
    <row r="512" customHeight="1" spans="6:21">
      <c r="F512" s="589"/>
      <c r="G512" s="589"/>
      <c r="H512" s="589"/>
      <c r="I512" s="589"/>
      <c r="J512" s="589"/>
      <c r="K512" s="589"/>
      <c r="L512" s="589"/>
      <c r="M512" s="589"/>
      <c r="N512" s="589"/>
      <c r="O512" s="589"/>
      <c r="P512" s="589"/>
      <c r="R512" s="589"/>
      <c r="S512" s="589"/>
      <c r="T512" s="589"/>
      <c r="U512" s="589"/>
    </row>
    <row r="513" customHeight="1" spans="6:21">
      <c r="F513" s="589"/>
      <c r="G513" s="589"/>
      <c r="H513" s="589"/>
      <c r="I513" s="589"/>
      <c r="J513" s="589"/>
      <c r="K513" s="589"/>
      <c r="L513" s="589"/>
      <c r="M513" s="589"/>
      <c r="N513" s="589"/>
      <c r="O513" s="589"/>
      <c r="P513" s="589"/>
      <c r="R513" s="589"/>
      <c r="S513" s="589"/>
      <c r="T513" s="589"/>
      <c r="U513" s="589"/>
    </row>
    <row r="514" customHeight="1" spans="6:21">
      <c r="F514" s="589"/>
      <c r="G514" s="589"/>
      <c r="H514" s="589"/>
      <c r="I514" s="589"/>
      <c r="J514" s="589"/>
      <c r="K514" s="589"/>
      <c r="L514" s="589"/>
      <c r="M514" s="589"/>
      <c r="N514" s="589"/>
      <c r="O514" s="589"/>
      <c r="P514" s="589"/>
      <c r="R514" s="589"/>
      <c r="S514" s="589"/>
      <c r="T514" s="589"/>
      <c r="U514" s="589"/>
    </row>
    <row r="515" customHeight="1" spans="6:21">
      <c r="F515" s="589"/>
      <c r="G515" s="589"/>
      <c r="H515" s="589"/>
      <c r="I515" s="589"/>
      <c r="J515" s="589"/>
      <c r="K515" s="589"/>
      <c r="L515" s="589"/>
      <c r="M515" s="589"/>
      <c r="N515" s="589"/>
      <c r="O515" s="589"/>
      <c r="P515" s="589"/>
      <c r="R515" s="589"/>
      <c r="S515" s="589"/>
      <c r="T515" s="589"/>
      <c r="U515" s="589"/>
    </row>
    <row r="516" customHeight="1" spans="6:21">
      <c r="F516" s="589"/>
      <c r="G516" s="589"/>
      <c r="H516" s="589"/>
      <c r="I516" s="589"/>
      <c r="J516" s="589"/>
      <c r="K516" s="589"/>
      <c r="L516" s="589"/>
      <c r="M516" s="589"/>
      <c r="N516" s="589"/>
      <c r="O516" s="589"/>
      <c r="P516" s="589"/>
      <c r="R516" s="589"/>
      <c r="S516" s="589"/>
      <c r="T516" s="589"/>
      <c r="U516" s="589"/>
    </row>
    <row r="517" customHeight="1" spans="6:21">
      <c r="F517" s="589"/>
      <c r="G517" s="589"/>
      <c r="H517" s="589"/>
      <c r="I517" s="589"/>
      <c r="J517" s="589"/>
      <c r="K517" s="589"/>
      <c r="L517" s="589"/>
      <c r="M517" s="589"/>
      <c r="N517" s="589"/>
      <c r="O517" s="589"/>
      <c r="P517" s="589"/>
      <c r="R517" s="589"/>
      <c r="S517" s="589"/>
      <c r="T517" s="589"/>
      <c r="U517" s="589"/>
    </row>
    <row r="518" customHeight="1" spans="6:21">
      <c r="F518" s="589"/>
      <c r="G518" s="589"/>
      <c r="H518" s="589"/>
      <c r="I518" s="589"/>
      <c r="J518" s="589"/>
      <c r="K518" s="589"/>
      <c r="L518" s="589"/>
      <c r="M518" s="589"/>
      <c r="N518" s="589"/>
      <c r="O518" s="589"/>
      <c r="P518" s="589"/>
      <c r="R518" s="589"/>
      <c r="S518" s="589"/>
      <c r="T518" s="589"/>
      <c r="U518" s="589"/>
    </row>
    <row r="519" customHeight="1" spans="6:21">
      <c r="F519" s="589"/>
      <c r="G519" s="589"/>
      <c r="H519" s="589"/>
      <c r="I519" s="589"/>
      <c r="J519" s="589"/>
      <c r="K519" s="589"/>
      <c r="L519" s="589"/>
      <c r="M519" s="589"/>
      <c r="N519" s="589"/>
      <c r="O519" s="589"/>
      <c r="P519" s="589"/>
      <c r="R519" s="589"/>
      <c r="S519" s="589"/>
      <c r="T519" s="589"/>
      <c r="U519" s="589"/>
    </row>
    <row r="520" customHeight="1" spans="6:21">
      <c r="F520" s="589"/>
      <c r="G520" s="589"/>
      <c r="H520" s="589"/>
      <c r="I520" s="589"/>
      <c r="J520" s="589"/>
      <c r="K520" s="589"/>
      <c r="L520" s="589"/>
      <c r="M520" s="589"/>
      <c r="N520" s="589"/>
      <c r="O520" s="589"/>
      <c r="P520" s="589"/>
      <c r="R520" s="589"/>
      <c r="S520" s="589"/>
      <c r="T520" s="589"/>
      <c r="U520" s="589"/>
    </row>
    <row r="521" customHeight="1" spans="6:21">
      <c r="F521" s="589"/>
      <c r="G521" s="589"/>
      <c r="H521" s="589"/>
      <c r="I521" s="589"/>
      <c r="J521" s="589"/>
      <c r="K521" s="589"/>
      <c r="L521" s="589"/>
      <c r="M521" s="589"/>
      <c r="N521" s="589"/>
      <c r="O521" s="589"/>
      <c r="P521" s="589"/>
      <c r="R521" s="589"/>
      <c r="S521" s="589"/>
      <c r="T521" s="589"/>
      <c r="U521" s="589"/>
    </row>
    <row r="522" customHeight="1" spans="6:21">
      <c r="F522" s="589"/>
      <c r="G522" s="589"/>
      <c r="H522" s="589"/>
      <c r="I522" s="589"/>
      <c r="J522" s="589"/>
      <c r="K522" s="589"/>
      <c r="L522" s="589"/>
      <c r="M522" s="589"/>
      <c r="N522" s="589"/>
      <c r="O522" s="589"/>
      <c r="P522" s="589"/>
      <c r="R522" s="589"/>
      <c r="S522" s="589"/>
      <c r="T522" s="589"/>
      <c r="U522" s="589"/>
    </row>
    <row r="523" customHeight="1" spans="6:21">
      <c r="F523" s="589"/>
      <c r="G523" s="589"/>
      <c r="H523" s="589"/>
      <c r="I523" s="589"/>
      <c r="J523" s="589"/>
      <c r="K523" s="589"/>
      <c r="L523" s="589"/>
      <c r="M523" s="589"/>
      <c r="N523" s="589"/>
      <c r="O523" s="589"/>
      <c r="P523" s="589"/>
      <c r="R523" s="589"/>
      <c r="S523" s="589"/>
      <c r="T523" s="589"/>
      <c r="U523" s="589"/>
    </row>
    <row r="524" customHeight="1" spans="6:21">
      <c r="F524" s="589"/>
      <c r="G524" s="589"/>
      <c r="H524" s="589"/>
      <c r="I524" s="589"/>
      <c r="J524" s="589"/>
      <c r="K524" s="589"/>
      <c r="L524" s="589"/>
      <c r="M524" s="589"/>
      <c r="N524" s="589"/>
      <c r="O524" s="589"/>
      <c r="P524" s="589"/>
      <c r="R524" s="589"/>
      <c r="S524" s="589"/>
      <c r="T524" s="589"/>
      <c r="U524" s="589"/>
    </row>
    <row r="525" customHeight="1" spans="6:21">
      <c r="F525" s="589"/>
      <c r="G525" s="589"/>
      <c r="H525" s="589"/>
      <c r="I525" s="589"/>
      <c r="J525" s="589"/>
      <c r="K525" s="589"/>
      <c r="L525" s="589"/>
      <c r="M525" s="589"/>
      <c r="N525" s="589"/>
      <c r="O525" s="589"/>
      <c r="P525" s="589"/>
      <c r="R525" s="589"/>
      <c r="S525" s="589"/>
      <c r="T525" s="589"/>
      <c r="U525" s="589"/>
    </row>
    <row r="526" customHeight="1" spans="6:21">
      <c r="F526" s="589"/>
      <c r="G526" s="589"/>
      <c r="H526" s="589"/>
      <c r="I526" s="589"/>
      <c r="J526" s="589"/>
      <c r="K526" s="589"/>
      <c r="L526" s="589"/>
      <c r="M526" s="589"/>
      <c r="N526" s="589"/>
      <c r="O526" s="589"/>
      <c r="P526" s="589"/>
      <c r="R526" s="589"/>
      <c r="S526" s="589"/>
      <c r="T526" s="589"/>
      <c r="U526" s="589"/>
    </row>
    <row r="527" customHeight="1" spans="6:21">
      <c r="F527" s="589"/>
      <c r="G527" s="589"/>
      <c r="H527" s="589"/>
      <c r="I527" s="589"/>
      <c r="J527" s="589"/>
      <c r="K527" s="589"/>
      <c r="L527" s="589"/>
      <c r="M527" s="589"/>
      <c r="N527" s="589"/>
      <c r="O527" s="589"/>
      <c r="P527" s="589"/>
      <c r="R527" s="589"/>
      <c r="S527" s="589"/>
      <c r="T527" s="589"/>
      <c r="U527" s="589"/>
    </row>
    <row r="528" customHeight="1" spans="6:21">
      <c r="F528" s="589"/>
      <c r="G528" s="589"/>
      <c r="H528" s="589"/>
      <c r="I528" s="589"/>
      <c r="J528" s="589"/>
      <c r="K528" s="589"/>
      <c r="L528" s="589"/>
      <c r="M528" s="589"/>
      <c r="N528" s="589"/>
      <c r="O528" s="589"/>
      <c r="P528" s="589"/>
      <c r="R528" s="589"/>
      <c r="S528" s="589"/>
      <c r="T528" s="589"/>
      <c r="U528" s="589"/>
    </row>
    <row r="529" customHeight="1" spans="6:21">
      <c r="F529" s="589"/>
      <c r="G529" s="589"/>
      <c r="H529" s="589"/>
      <c r="I529" s="589"/>
      <c r="J529" s="589"/>
      <c r="K529" s="589"/>
      <c r="L529" s="589"/>
      <c r="M529" s="589"/>
      <c r="N529" s="589"/>
      <c r="O529" s="589"/>
      <c r="P529" s="589"/>
      <c r="R529" s="589"/>
      <c r="S529" s="589"/>
      <c r="T529" s="589"/>
      <c r="U529" s="589"/>
    </row>
    <row r="530" customHeight="1" spans="6:21">
      <c r="F530" s="589"/>
      <c r="G530" s="589"/>
      <c r="H530" s="589"/>
      <c r="I530" s="589"/>
      <c r="J530" s="589"/>
      <c r="K530" s="589"/>
      <c r="L530" s="589"/>
      <c r="M530" s="589"/>
      <c r="N530" s="589"/>
      <c r="O530" s="589"/>
      <c r="P530" s="589"/>
      <c r="R530" s="589"/>
      <c r="S530" s="589"/>
      <c r="T530" s="589"/>
      <c r="U530" s="589"/>
    </row>
    <row r="531" customHeight="1" spans="6:21">
      <c r="F531" s="589"/>
      <c r="G531" s="589"/>
      <c r="H531" s="589"/>
      <c r="I531" s="589"/>
      <c r="J531" s="589"/>
      <c r="K531" s="589"/>
      <c r="L531" s="589"/>
      <c r="M531" s="589"/>
      <c r="N531" s="589"/>
      <c r="O531" s="589"/>
      <c r="P531" s="589"/>
      <c r="R531" s="589"/>
      <c r="S531" s="589"/>
      <c r="T531" s="589"/>
      <c r="U531" s="589"/>
    </row>
    <row r="532" customHeight="1" spans="6:21">
      <c r="F532" s="589"/>
      <c r="G532" s="589"/>
      <c r="H532" s="589"/>
      <c r="I532" s="589"/>
      <c r="J532" s="589"/>
      <c r="K532" s="589"/>
      <c r="L532" s="589"/>
      <c r="M532" s="589"/>
      <c r="N532" s="589"/>
      <c r="O532" s="589"/>
      <c r="P532" s="589"/>
      <c r="R532" s="589"/>
      <c r="S532" s="589"/>
      <c r="T532" s="589"/>
      <c r="U532" s="589"/>
    </row>
    <row r="533" customHeight="1" spans="6:21">
      <c r="F533" s="589"/>
      <c r="G533" s="589"/>
      <c r="H533" s="589"/>
      <c r="I533" s="589"/>
      <c r="J533" s="589"/>
      <c r="K533" s="589"/>
      <c r="L533" s="589"/>
      <c r="M533" s="589"/>
      <c r="N533" s="589"/>
      <c r="O533" s="589"/>
      <c r="P533" s="589"/>
      <c r="R533" s="589"/>
      <c r="S533" s="589"/>
      <c r="T533" s="589"/>
      <c r="U533" s="589"/>
    </row>
    <row r="534" customHeight="1" spans="6:21">
      <c r="F534" s="589"/>
      <c r="G534" s="589"/>
      <c r="H534" s="589"/>
      <c r="I534" s="589"/>
      <c r="J534" s="589"/>
      <c r="K534" s="589"/>
      <c r="L534" s="589"/>
      <c r="M534" s="589"/>
      <c r="N534" s="589"/>
      <c r="O534" s="589"/>
      <c r="P534" s="589"/>
      <c r="R534" s="589"/>
      <c r="S534" s="589"/>
      <c r="T534" s="589"/>
      <c r="U534" s="589"/>
    </row>
    <row r="535" customHeight="1" spans="6:21">
      <c r="F535" s="589"/>
      <c r="G535" s="589"/>
      <c r="H535" s="589"/>
      <c r="I535" s="589"/>
      <c r="J535" s="589"/>
      <c r="K535" s="589"/>
      <c r="L535" s="589"/>
      <c r="M535" s="589"/>
      <c r="N535" s="589"/>
      <c r="O535" s="589"/>
      <c r="P535" s="589"/>
      <c r="R535" s="589"/>
      <c r="S535" s="589"/>
      <c r="T535" s="589"/>
      <c r="U535" s="589"/>
    </row>
    <row r="536" customHeight="1" spans="6:21">
      <c r="F536" s="589"/>
      <c r="G536" s="589"/>
      <c r="H536" s="589"/>
      <c r="I536" s="589"/>
      <c r="J536" s="589"/>
      <c r="K536" s="589"/>
      <c r="L536" s="589"/>
      <c r="M536" s="589"/>
      <c r="N536" s="589"/>
      <c r="O536" s="589"/>
      <c r="P536" s="589"/>
      <c r="R536" s="589"/>
      <c r="S536" s="589"/>
      <c r="T536" s="589"/>
      <c r="U536" s="589"/>
    </row>
    <row r="537" customHeight="1" spans="6:21">
      <c r="F537" s="589"/>
      <c r="G537" s="589"/>
      <c r="H537" s="589"/>
      <c r="I537" s="589"/>
      <c r="J537" s="589"/>
      <c r="K537" s="589"/>
      <c r="L537" s="589"/>
      <c r="M537" s="589"/>
      <c r="N537" s="589"/>
      <c r="O537" s="589"/>
      <c r="P537" s="589"/>
      <c r="R537" s="589"/>
      <c r="S537" s="589"/>
      <c r="T537" s="589"/>
      <c r="U537" s="589"/>
    </row>
    <row r="538" customHeight="1" spans="6:21">
      <c r="F538" s="589"/>
      <c r="G538" s="589"/>
      <c r="H538" s="589"/>
      <c r="I538" s="589"/>
      <c r="J538" s="589"/>
      <c r="K538" s="589"/>
      <c r="L538" s="589"/>
      <c r="M538" s="589"/>
      <c r="N538" s="589"/>
      <c r="O538" s="589"/>
      <c r="P538" s="589"/>
      <c r="R538" s="589"/>
      <c r="S538" s="589"/>
      <c r="T538" s="589"/>
      <c r="U538" s="589"/>
    </row>
    <row r="539" customHeight="1" spans="6:21">
      <c r="F539" s="589"/>
      <c r="G539" s="589"/>
      <c r="H539" s="589"/>
      <c r="I539" s="589"/>
      <c r="J539" s="589"/>
      <c r="K539" s="589"/>
      <c r="L539" s="589"/>
      <c r="M539" s="589"/>
      <c r="N539" s="589"/>
      <c r="O539" s="589"/>
      <c r="P539" s="589"/>
      <c r="R539" s="589"/>
      <c r="S539" s="589"/>
      <c r="T539" s="589"/>
      <c r="U539" s="589"/>
    </row>
    <row r="540" customHeight="1" spans="6:21">
      <c r="F540" s="589"/>
      <c r="G540" s="589"/>
      <c r="H540" s="589"/>
      <c r="I540" s="589"/>
      <c r="J540" s="589"/>
      <c r="K540" s="589"/>
      <c r="L540" s="589"/>
      <c r="M540" s="589"/>
      <c r="N540" s="589"/>
      <c r="O540" s="589"/>
      <c r="P540" s="589"/>
      <c r="R540" s="589"/>
      <c r="S540" s="589"/>
      <c r="T540" s="589"/>
      <c r="U540" s="589"/>
    </row>
    <row r="541" customHeight="1" spans="6:21">
      <c r="F541" s="589"/>
      <c r="G541" s="589"/>
      <c r="H541" s="589"/>
      <c r="I541" s="589"/>
      <c r="J541" s="589"/>
      <c r="K541" s="589"/>
      <c r="L541" s="589"/>
      <c r="M541" s="589"/>
      <c r="N541" s="589"/>
      <c r="O541" s="589"/>
      <c r="P541" s="589"/>
      <c r="R541" s="589"/>
      <c r="S541" s="589"/>
      <c r="T541" s="589"/>
      <c r="U541" s="589"/>
    </row>
    <row r="542" customHeight="1" spans="6:21">
      <c r="F542" s="589"/>
      <c r="G542" s="589"/>
      <c r="H542" s="589"/>
      <c r="I542" s="589"/>
      <c r="J542" s="589"/>
      <c r="K542" s="589"/>
      <c r="L542" s="589"/>
      <c r="M542" s="589"/>
      <c r="N542" s="589"/>
      <c r="O542" s="589"/>
      <c r="P542" s="589"/>
      <c r="R542" s="589"/>
      <c r="S542" s="589"/>
      <c r="T542" s="589"/>
      <c r="U542" s="589"/>
    </row>
    <row r="543" customHeight="1" spans="6:21">
      <c r="F543" s="589"/>
      <c r="G543" s="589"/>
      <c r="H543" s="589"/>
      <c r="I543" s="589"/>
      <c r="J543" s="589"/>
      <c r="K543" s="589"/>
      <c r="L543" s="589"/>
      <c r="M543" s="589"/>
      <c r="N543" s="589"/>
      <c r="O543" s="589"/>
      <c r="P543" s="589"/>
      <c r="R543" s="589"/>
      <c r="S543" s="589"/>
      <c r="T543" s="589"/>
      <c r="U543" s="589"/>
    </row>
    <row r="544" customHeight="1" spans="6:21">
      <c r="F544" s="589"/>
      <c r="G544" s="589"/>
      <c r="H544" s="589"/>
      <c r="I544" s="589"/>
      <c r="J544" s="589"/>
      <c r="K544" s="589"/>
      <c r="L544" s="589"/>
      <c r="M544" s="589"/>
      <c r="N544" s="589"/>
      <c r="O544" s="589"/>
      <c r="P544" s="589"/>
      <c r="R544" s="589"/>
      <c r="S544" s="589"/>
      <c r="T544" s="589"/>
      <c r="U544" s="589"/>
    </row>
    <row r="545" customHeight="1" spans="6:21">
      <c r="F545" s="589"/>
      <c r="G545" s="589"/>
      <c r="H545" s="589"/>
      <c r="I545" s="589"/>
      <c r="J545" s="589"/>
      <c r="K545" s="589"/>
      <c r="L545" s="589"/>
      <c r="M545" s="589"/>
      <c r="N545" s="589"/>
      <c r="O545" s="589"/>
      <c r="P545" s="589"/>
      <c r="R545" s="589"/>
      <c r="S545" s="589"/>
      <c r="T545" s="589"/>
      <c r="U545" s="589"/>
    </row>
    <row r="546" customHeight="1" spans="6:21">
      <c r="F546" s="589"/>
      <c r="G546" s="589"/>
      <c r="H546" s="589"/>
      <c r="I546" s="589"/>
      <c r="J546" s="589"/>
      <c r="K546" s="589"/>
      <c r="L546" s="589"/>
      <c r="M546" s="589"/>
      <c r="N546" s="589"/>
      <c r="O546" s="589"/>
      <c r="P546" s="589"/>
      <c r="R546" s="589"/>
      <c r="S546" s="589"/>
      <c r="T546" s="589"/>
      <c r="U546" s="589"/>
    </row>
    <row r="547" customHeight="1" spans="6:21">
      <c r="F547" s="589"/>
      <c r="G547" s="589"/>
      <c r="H547" s="589"/>
      <c r="I547" s="589"/>
      <c r="J547" s="589"/>
      <c r="K547" s="589"/>
      <c r="L547" s="589"/>
      <c r="M547" s="589"/>
      <c r="N547" s="589"/>
      <c r="O547" s="589"/>
      <c r="P547" s="589"/>
      <c r="R547" s="589"/>
      <c r="S547" s="589"/>
      <c r="T547" s="589"/>
      <c r="U547" s="589"/>
    </row>
    <row r="548" customHeight="1" spans="6:21">
      <c r="F548" s="589"/>
      <c r="G548" s="589"/>
      <c r="H548" s="589"/>
      <c r="I548" s="589"/>
      <c r="J548" s="589"/>
      <c r="K548" s="589"/>
      <c r="L548" s="589"/>
      <c r="M548" s="589"/>
      <c r="N548" s="589"/>
      <c r="O548" s="589"/>
      <c r="P548" s="589"/>
      <c r="R548" s="589"/>
      <c r="S548" s="589"/>
      <c r="T548" s="589"/>
      <c r="U548" s="589"/>
    </row>
    <row r="549" customHeight="1" spans="6:21">
      <c r="F549" s="589"/>
      <c r="G549" s="589"/>
      <c r="H549" s="589"/>
      <c r="I549" s="589"/>
      <c r="J549" s="589"/>
      <c r="K549" s="589"/>
      <c r="L549" s="589"/>
      <c r="M549" s="589"/>
      <c r="N549" s="589"/>
      <c r="O549" s="589"/>
      <c r="P549" s="589"/>
      <c r="R549" s="589"/>
      <c r="S549" s="589"/>
      <c r="T549" s="589"/>
      <c r="U549" s="589"/>
    </row>
    <row r="550" customHeight="1" spans="6:21">
      <c r="F550" s="589"/>
      <c r="G550" s="589"/>
      <c r="H550" s="589"/>
      <c r="I550" s="589"/>
      <c r="J550" s="589"/>
      <c r="K550" s="589"/>
      <c r="L550" s="589"/>
      <c r="M550" s="589"/>
      <c r="N550" s="589"/>
      <c r="O550" s="589"/>
      <c r="P550" s="589"/>
      <c r="R550" s="589"/>
      <c r="S550" s="589"/>
      <c r="T550" s="589"/>
      <c r="U550" s="589"/>
    </row>
    <row r="551" customHeight="1" spans="6:21">
      <c r="F551" s="589"/>
      <c r="G551" s="589"/>
      <c r="H551" s="589"/>
      <c r="I551" s="589"/>
      <c r="J551" s="589"/>
      <c r="K551" s="589"/>
      <c r="L551" s="589"/>
      <c r="M551" s="589"/>
      <c r="N551" s="589"/>
      <c r="O551" s="589"/>
      <c r="P551" s="589"/>
      <c r="R551" s="589"/>
      <c r="S551" s="589"/>
      <c r="T551" s="589"/>
      <c r="U551" s="589"/>
    </row>
    <row r="552" customHeight="1" spans="6:21">
      <c r="F552" s="589"/>
      <c r="G552" s="589"/>
      <c r="H552" s="589"/>
      <c r="I552" s="589"/>
      <c r="J552" s="589"/>
      <c r="K552" s="589"/>
      <c r="L552" s="589"/>
      <c r="M552" s="589"/>
      <c r="N552" s="589"/>
      <c r="O552" s="589"/>
      <c r="P552" s="589"/>
      <c r="R552" s="589"/>
      <c r="S552" s="589"/>
      <c r="T552" s="589"/>
      <c r="U552" s="589"/>
    </row>
    <row r="553" customHeight="1" spans="6:21">
      <c r="F553" s="589"/>
      <c r="G553" s="589"/>
      <c r="H553" s="589"/>
      <c r="I553" s="589"/>
      <c r="J553" s="589"/>
      <c r="K553" s="589"/>
      <c r="L553" s="589"/>
      <c r="M553" s="589"/>
      <c r="N553" s="589"/>
      <c r="O553" s="589"/>
      <c r="P553" s="589"/>
      <c r="R553" s="589"/>
      <c r="S553" s="589"/>
      <c r="T553" s="589"/>
      <c r="U553" s="589"/>
    </row>
    <row r="554" customHeight="1" spans="6:21">
      <c r="F554" s="589"/>
      <c r="G554" s="589"/>
      <c r="H554" s="589"/>
      <c r="I554" s="589"/>
      <c r="J554" s="589"/>
      <c r="K554" s="589"/>
      <c r="L554" s="589"/>
      <c r="M554" s="589"/>
      <c r="N554" s="589"/>
      <c r="O554" s="589"/>
      <c r="P554" s="589"/>
      <c r="R554" s="589"/>
      <c r="S554" s="589"/>
      <c r="T554" s="589"/>
      <c r="U554" s="589"/>
    </row>
    <row r="555" customHeight="1" spans="6:21">
      <c r="F555" s="589"/>
      <c r="G555" s="589"/>
      <c r="H555" s="589"/>
      <c r="I555" s="589"/>
      <c r="J555" s="589"/>
      <c r="K555" s="589"/>
      <c r="L555" s="589"/>
      <c r="M555" s="589"/>
      <c r="N555" s="589"/>
      <c r="O555" s="589"/>
      <c r="P555" s="589"/>
      <c r="R555" s="589"/>
      <c r="S555" s="589"/>
      <c r="T555" s="589"/>
      <c r="U555" s="589"/>
    </row>
    <row r="556" customHeight="1" spans="6:21">
      <c r="F556" s="589"/>
      <c r="G556" s="589"/>
      <c r="H556" s="589"/>
      <c r="I556" s="589"/>
      <c r="J556" s="589"/>
      <c r="K556" s="589"/>
      <c r="L556" s="589"/>
      <c r="M556" s="589"/>
      <c r="N556" s="589"/>
      <c r="O556" s="589"/>
      <c r="P556" s="589"/>
      <c r="R556" s="589"/>
      <c r="S556" s="589"/>
      <c r="T556" s="589"/>
      <c r="U556" s="589"/>
    </row>
    <row r="557" customHeight="1" spans="6:21">
      <c r="F557" s="589"/>
      <c r="G557" s="589"/>
      <c r="H557" s="589"/>
      <c r="I557" s="589"/>
      <c r="J557" s="589"/>
      <c r="K557" s="589"/>
      <c r="L557" s="589"/>
      <c r="M557" s="589"/>
      <c r="N557" s="589"/>
      <c r="O557" s="589"/>
      <c r="P557" s="589"/>
      <c r="R557" s="589"/>
      <c r="S557" s="589"/>
      <c r="T557" s="589"/>
      <c r="U557" s="589"/>
    </row>
    <row r="558" customHeight="1" spans="6:21">
      <c r="F558" s="589"/>
      <c r="G558" s="589"/>
      <c r="H558" s="589"/>
      <c r="I558" s="589"/>
      <c r="J558" s="589"/>
      <c r="K558" s="589"/>
      <c r="L558" s="589"/>
      <c r="M558" s="589"/>
      <c r="N558" s="589"/>
      <c r="O558" s="589"/>
      <c r="P558" s="589"/>
      <c r="R558" s="589"/>
      <c r="S558" s="589"/>
      <c r="T558" s="589"/>
      <c r="U558" s="589"/>
    </row>
    <row r="559" customHeight="1" spans="6:21">
      <c r="F559" s="589"/>
      <c r="G559" s="589"/>
      <c r="H559" s="589"/>
      <c r="I559" s="589"/>
      <c r="J559" s="589"/>
      <c r="K559" s="589"/>
      <c r="L559" s="589"/>
      <c r="M559" s="589"/>
      <c r="N559" s="589"/>
      <c r="O559" s="589"/>
      <c r="P559" s="589"/>
      <c r="R559" s="589"/>
      <c r="S559" s="589"/>
      <c r="T559" s="589"/>
      <c r="U559" s="589"/>
    </row>
    <row r="560" customHeight="1" spans="6:21">
      <c r="F560" s="589"/>
      <c r="G560" s="589"/>
      <c r="H560" s="589"/>
      <c r="I560" s="589"/>
      <c r="J560" s="589"/>
      <c r="K560" s="589"/>
      <c r="L560" s="589"/>
      <c r="M560" s="589"/>
      <c r="N560" s="589"/>
      <c r="O560" s="589"/>
      <c r="P560" s="589"/>
      <c r="R560" s="589"/>
      <c r="S560" s="589"/>
      <c r="T560" s="589"/>
      <c r="U560" s="589"/>
    </row>
    <row r="561" customHeight="1" spans="6:21">
      <c r="F561" s="589"/>
      <c r="G561" s="589"/>
      <c r="H561" s="589"/>
      <c r="I561" s="589"/>
      <c r="J561" s="589"/>
      <c r="K561" s="589"/>
      <c r="L561" s="589"/>
      <c r="M561" s="589"/>
      <c r="N561" s="589"/>
      <c r="O561" s="589"/>
      <c r="P561" s="589"/>
      <c r="R561" s="589"/>
      <c r="S561" s="589"/>
      <c r="T561" s="589"/>
      <c r="U561" s="589"/>
    </row>
    <row r="562" customHeight="1" spans="6:21">
      <c r="F562" s="589"/>
      <c r="G562" s="589"/>
      <c r="H562" s="589"/>
      <c r="I562" s="589"/>
      <c r="J562" s="589"/>
      <c r="K562" s="589"/>
      <c r="L562" s="589"/>
      <c r="M562" s="589"/>
      <c r="N562" s="589"/>
      <c r="O562" s="589"/>
      <c r="P562" s="589"/>
      <c r="R562" s="589"/>
      <c r="S562" s="589"/>
      <c r="T562" s="589"/>
      <c r="U562" s="589"/>
    </row>
    <row r="563" customHeight="1" spans="6:21">
      <c r="F563" s="589"/>
      <c r="G563" s="589"/>
      <c r="H563" s="589"/>
      <c r="I563" s="589"/>
      <c r="J563" s="589"/>
      <c r="K563" s="589"/>
      <c r="L563" s="589"/>
      <c r="M563" s="589"/>
      <c r="N563" s="589"/>
      <c r="O563" s="589"/>
      <c r="P563" s="589"/>
      <c r="R563" s="589"/>
      <c r="S563" s="589"/>
      <c r="T563" s="589"/>
      <c r="U563" s="589"/>
    </row>
    <row r="564" customHeight="1" spans="6:21">
      <c r="F564" s="589"/>
      <c r="G564" s="589"/>
      <c r="H564" s="589"/>
      <c r="I564" s="589"/>
      <c r="J564" s="589"/>
      <c r="K564" s="589"/>
      <c r="L564" s="589"/>
      <c r="M564" s="589"/>
      <c r="N564" s="589"/>
      <c r="O564" s="589"/>
      <c r="P564" s="589"/>
      <c r="R564" s="589"/>
      <c r="S564" s="589"/>
      <c r="T564" s="589"/>
      <c r="U564" s="589"/>
    </row>
    <row r="565" customHeight="1" spans="6:21">
      <c r="F565" s="589"/>
      <c r="G565" s="589"/>
      <c r="H565" s="589"/>
      <c r="I565" s="589"/>
      <c r="J565" s="589"/>
      <c r="K565" s="589"/>
      <c r="L565" s="589"/>
      <c r="M565" s="589"/>
      <c r="N565" s="589"/>
      <c r="O565" s="589"/>
      <c r="P565" s="589"/>
      <c r="R565" s="589"/>
      <c r="S565" s="589"/>
      <c r="T565" s="589"/>
      <c r="U565" s="589"/>
    </row>
    <row r="566" customHeight="1" spans="6:21">
      <c r="F566" s="589"/>
      <c r="G566" s="589"/>
      <c r="H566" s="589"/>
      <c r="I566" s="589"/>
      <c r="J566" s="589"/>
      <c r="K566" s="589"/>
      <c r="L566" s="589"/>
      <c r="M566" s="589"/>
      <c r="N566" s="589"/>
      <c r="O566" s="589"/>
      <c r="P566" s="589"/>
      <c r="R566" s="589"/>
      <c r="S566" s="589"/>
      <c r="T566" s="589"/>
      <c r="U566" s="589"/>
    </row>
    <row r="567" customHeight="1" spans="6:21">
      <c r="F567" s="589"/>
      <c r="G567" s="589"/>
      <c r="H567" s="589"/>
      <c r="I567" s="589"/>
      <c r="J567" s="589"/>
      <c r="K567" s="589"/>
      <c r="L567" s="589"/>
      <c r="M567" s="589"/>
      <c r="N567" s="589"/>
      <c r="O567" s="589"/>
      <c r="P567" s="589"/>
      <c r="R567" s="589"/>
      <c r="S567" s="589"/>
      <c r="T567" s="589"/>
      <c r="U567" s="589"/>
    </row>
    <row r="568" customHeight="1" spans="6:21">
      <c r="F568" s="589"/>
      <c r="G568" s="589"/>
      <c r="H568" s="589"/>
      <c r="I568" s="589"/>
      <c r="J568" s="589"/>
      <c r="K568" s="589"/>
      <c r="L568" s="589"/>
      <c r="M568" s="589"/>
      <c r="N568" s="589"/>
      <c r="O568" s="589"/>
      <c r="P568" s="589"/>
      <c r="R568" s="589"/>
      <c r="S568" s="589"/>
      <c r="T568" s="589"/>
      <c r="U568" s="589"/>
    </row>
    <row r="569" customHeight="1" spans="6:21">
      <c r="F569" s="589"/>
      <c r="G569" s="589"/>
      <c r="H569" s="589"/>
      <c r="I569" s="589"/>
      <c r="J569" s="589"/>
      <c r="K569" s="589"/>
      <c r="L569" s="589"/>
      <c r="M569" s="589"/>
      <c r="N569" s="589"/>
      <c r="O569" s="589"/>
      <c r="P569" s="589"/>
      <c r="R569" s="589"/>
      <c r="S569" s="589"/>
      <c r="T569" s="589"/>
      <c r="U569" s="589"/>
    </row>
    <row r="570" customHeight="1" spans="6:21">
      <c r="F570" s="589"/>
      <c r="G570" s="589"/>
      <c r="H570" s="589"/>
      <c r="I570" s="589"/>
      <c r="J570" s="589"/>
      <c r="K570" s="589"/>
      <c r="L570" s="589"/>
      <c r="M570" s="589"/>
      <c r="N570" s="589"/>
      <c r="O570" s="589"/>
      <c r="P570" s="589"/>
      <c r="R570" s="589"/>
      <c r="S570" s="589"/>
      <c r="T570" s="589"/>
      <c r="U570" s="589"/>
    </row>
    <row r="571" customHeight="1" spans="6:21">
      <c r="F571" s="589"/>
      <c r="G571" s="589"/>
      <c r="H571" s="589"/>
      <c r="I571" s="589"/>
      <c r="J571" s="589"/>
      <c r="K571" s="589"/>
      <c r="L571" s="589"/>
      <c r="M571" s="589"/>
      <c r="N571" s="589"/>
      <c r="O571" s="589"/>
      <c r="P571" s="589"/>
      <c r="R571" s="589"/>
      <c r="S571" s="589"/>
      <c r="T571" s="589"/>
      <c r="U571" s="589"/>
    </row>
    <row r="572" customHeight="1" spans="6:21">
      <c r="F572" s="589"/>
      <c r="G572" s="589"/>
      <c r="H572" s="589"/>
      <c r="I572" s="589"/>
      <c r="J572" s="589"/>
      <c r="K572" s="589"/>
      <c r="L572" s="589"/>
      <c r="M572" s="589"/>
      <c r="N572" s="589"/>
      <c r="O572" s="589"/>
      <c r="P572" s="589"/>
      <c r="R572" s="589"/>
      <c r="S572" s="589"/>
      <c r="T572" s="589"/>
      <c r="U572" s="589"/>
    </row>
    <row r="573" customHeight="1" spans="6:21">
      <c r="F573" s="589"/>
      <c r="G573" s="589"/>
      <c r="H573" s="589"/>
      <c r="I573" s="589"/>
      <c r="J573" s="589"/>
      <c r="K573" s="589"/>
      <c r="L573" s="589"/>
      <c r="M573" s="589"/>
      <c r="N573" s="589"/>
      <c r="O573" s="589"/>
      <c r="P573" s="589"/>
      <c r="R573" s="589"/>
      <c r="S573" s="589"/>
      <c r="T573" s="589"/>
      <c r="U573" s="589"/>
    </row>
    <row r="574" customHeight="1" spans="6:21">
      <c r="F574" s="589"/>
      <c r="G574" s="589"/>
      <c r="H574" s="589"/>
      <c r="I574" s="589"/>
      <c r="J574" s="589"/>
      <c r="K574" s="589"/>
      <c r="L574" s="589"/>
      <c r="M574" s="589"/>
      <c r="N574" s="589"/>
      <c r="O574" s="589"/>
      <c r="P574" s="589"/>
      <c r="R574" s="589"/>
      <c r="S574" s="589"/>
      <c r="T574" s="589"/>
      <c r="U574" s="589"/>
    </row>
    <row r="575" customHeight="1" spans="6:21">
      <c r="F575" s="589"/>
      <c r="G575" s="589"/>
      <c r="H575" s="589"/>
      <c r="I575" s="589"/>
      <c r="J575" s="589"/>
      <c r="K575" s="589"/>
      <c r="L575" s="589"/>
      <c r="M575" s="589"/>
      <c r="N575" s="589"/>
      <c r="O575" s="589"/>
      <c r="P575" s="589"/>
      <c r="R575" s="589"/>
      <c r="S575" s="589"/>
      <c r="T575" s="589"/>
      <c r="U575" s="589"/>
    </row>
    <row r="576" customHeight="1" spans="6:21">
      <c r="F576" s="589"/>
      <c r="G576" s="589"/>
      <c r="H576" s="589"/>
      <c r="I576" s="589"/>
      <c r="J576" s="589"/>
      <c r="K576" s="589"/>
      <c r="L576" s="589"/>
      <c r="M576" s="589"/>
      <c r="N576" s="589"/>
      <c r="O576" s="589"/>
      <c r="P576" s="589"/>
      <c r="R576" s="589"/>
      <c r="S576" s="589"/>
      <c r="T576" s="589"/>
      <c r="U576" s="589"/>
    </row>
    <row r="577" customHeight="1" spans="6:21">
      <c r="F577" s="589"/>
      <c r="G577" s="589"/>
      <c r="H577" s="589"/>
      <c r="I577" s="589"/>
      <c r="J577" s="589"/>
      <c r="K577" s="589"/>
      <c r="L577" s="589"/>
      <c r="M577" s="589"/>
      <c r="N577" s="589"/>
      <c r="O577" s="589"/>
      <c r="P577" s="589"/>
      <c r="R577" s="589"/>
      <c r="S577" s="589"/>
      <c r="T577" s="589"/>
      <c r="U577" s="589"/>
    </row>
    <row r="578" customHeight="1" spans="6:21">
      <c r="F578" s="589"/>
      <c r="G578" s="589"/>
      <c r="H578" s="589"/>
      <c r="I578" s="589"/>
      <c r="J578" s="589"/>
      <c r="K578" s="589"/>
      <c r="L578" s="589"/>
      <c r="M578" s="589"/>
      <c r="N578" s="589"/>
      <c r="O578" s="589"/>
      <c r="P578" s="589"/>
      <c r="R578" s="589"/>
      <c r="S578" s="589"/>
      <c r="T578" s="589"/>
      <c r="U578" s="589"/>
    </row>
    <row r="579" customHeight="1" spans="6:21">
      <c r="F579" s="589"/>
      <c r="G579" s="589"/>
      <c r="H579" s="589"/>
      <c r="I579" s="589"/>
      <c r="J579" s="589"/>
      <c r="K579" s="589"/>
      <c r="L579" s="589"/>
      <c r="M579" s="589"/>
      <c r="N579" s="589"/>
      <c r="O579" s="589"/>
      <c r="P579" s="589"/>
      <c r="R579" s="589"/>
      <c r="S579" s="589"/>
      <c r="T579" s="589"/>
      <c r="U579" s="589"/>
    </row>
    <row r="580" customHeight="1" spans="6:21">
      <c r="F580" s="589"/>
      <c r="G580" s="589"/>
      <c r="H580" s="589"/>
      <c r="I580" s="589"/>
      <c r="J580" s="589"/>
      <c r="K580" s="589"/>
      <c r="L580" s="589"/>
      <c r="M580" s="589"/>
      <c r="N580" s="589"/>
      <c r="O580" s="589"/>
      <c r="P580" s="589"/>
      <c r="R580" s="589"/>
      <c r="S580" s="589"/>
      <c r="T580" s="589"/>
      <c r="U580" s="589"/>
    </row>
    <row r="581" customHeight="1" spans="6:21">
      <c r="F581" s="589"/>
      <c r="G581" s="589"/>
      <c r="H581" s="589"/>
      <c r="I581" s="589"/>
      <c r="J581" s="589"/>
      <c r="K581" s="589"/>
      <c r="L581" s="589"/>
      <c r="M581" s="589"/>
      <c r="N581" s="589"/>
      <c r="O581" s="589"/>
      <c r="P581" s="589"/>
      <c r="R581" s="589"/>
      <c r="S581" s="589"/>
      <c r="T581" s="589"/>
      <c r="U581" s="589"/>
    </row>
    <row r="582" customHeight="1" spans="6:21">
      <c r="F582" s="589"/>
      <c r="G582" s="589"/>
      <c r="H582" s="589"/>
      <c r="I582" s="589"/>
      <c r="J582" s="589"/>
      <c r="K582" s="589"/>
      <c r="L582" s="589"/>
      <c r="M582" s="589"/>
      <c r="N582" s="589"/>
      <c r="O582" s="589"/>
      <c r="P582" s="589"/>
      <c r="R582" s="589"/>
      <c r="S582" s="589"/>
      <c r="T582" s="589"/>
      <c r="U582" s="589"/>
    </row>
    <row r="583" customHeight="1" spans="6:21">
      <c r="F583" s="589"/>
      <c r="G583" s="589"/>
      <c r="H583" s="589"/>
      <c r="I583" s="589"/>
      <c r="J583" s="589"/>
      <c r="K583" s="589"/>
      <c r="L583" s="589"/>
      <c r="M583" s="589"/>
      <c r="N583" s="589"/>
      <c r="O583" s="589"/>
      <c r="P583" s="589"/>
      <c r="R583" s="589"/>
      <c r="S583" s="589"/>
      <c r="T583" s="589"/>
      <c r="U583" s="589"/>
    </row>
    <row r="584" customHeight="1" spans="6:21">
      <c r="F584" s="589"/>
      <c r="G584" s="589"/>
      <c r="H584" s="589"/>
      <c r="I584" s="589"/>
      <c r="J584" s="589"/>
      <c r="K584" s="589"/>
      <c r="L584" s="589"/>
      <c r="M584" s="589"/>
      <c r="N584" s="589"/>
      <c r="O584" s="589"/>
      <c r="P584" s="589"/>
      <c r="R584" s="589"/>
      <c r="S584" s="589"/>
      <c r="T584" s="589"/>
      <c r="U584" s="589"/>
    </row>
    <row r="585" customHeight="1" spans="6:21">
      <c r="F585" s="589"/>
      <c r="G585" s="589"/>
      <c r="H585" s="589"/>
      <c r="I585" s="589"/>
      <c r="J585" s="589"/>
      <c r="K585" s="589"/>
      <c r="L585" s="589"/>
      <c r="M585" s="589"/>
      <c r="N585" s="589"/>
      <c r="O585" s="589"/>
      <c r="P585" s="589"/>
      <c r="R585" s="589"/>
      <c r="S585" s="589"/>
      <c r="T585" s="589"/>
      <c r="U585" s="589"/>
    </row>
    <row r="586" customHeight="1" spans="6:21">
      <c r="F586" s="589"/>
      <c r="G586" s="589"/>
      <c r="H586" s="589"/>
      <c r="I586" s="589"/>
      <c r="J586" s="589"/>
      <c r="K586" s="589"/>
      <c r="L586" s="589"/>
      <c r="M586" s="589"/>
      <c r="N586" s="589"/>
      <c r="O586" s="589"/>
      <c r="P586" s="589"/>
      <c r="R586" s="589"/>
      <c r="S586" s="589"/>
      <c r="T586" s="589"/>
      <c r="U586" s="589"/>
    </row>
    <row r="587" customHeight="1" spans="6:21">
      <c r="F587" s="589"/>
      <c r="G587" s="589"/>
      <c r="H587" s="589"/>
      <c r="I587" s="589"/>
      <c r="J587" s="589"/>
      <c r="K587" s="589"/>
      <c r="L587" s="589"/>
      <c r="M587" s="589"/>
      <c r="N587" s="589"/>
      <c r="O587" s="589"/>
      <c r="P587" s="589"/>
      <c r="R587" s="589"/>
      <c r="S587" s="589"/>
      <c r="T587" s="589"/>
      <c r="U587" s="589"/>
    </row>
    <row r="588" customHeight="1" spans="6:21">
      <c r="F588" s="589"/>
      <c r="G588" s="589"/>
      <c r="H588" s="589"/>
      <c r="I588" s="589"/>
      <c r="J588" s="589"/>
      <c r="K588" s="589"/>
      <c r="L588" s="589"/>
      <c r="M588" s="589"/>
      <c r="N588" s="589"/>
      <c r="O588" s="589"/>
      <c r="P588" s="589"/>
      <c r="R588" s="589"/>
      <c r="S588" s="589"/>
      <c r="T588" s="589"/>
      <c r="U588" s="589"/>
    </row>
    <row r="589" customHeight="1" spans="6:21">
      <c r="F589" s="589"/>
      <c r="G589" s="589"/>
      <c r="H589" s="589"/>
      <c r="I589" s="589"/>
      <c r="J589" s="589"/>
      <c r="K589" s="589"/>
      <c r="L589" s="589"/>
      <c r="M589" s="589"/>
      <c r="N589" s="589"/>
      <c r="O589" s="589"/>
      <c r="P589" s="589"/>
      <c r="R589" s="589"/>
      <c r="S589" s="589"/>
      <c r="T589" s="589"/>
      <c r="U589" s="589"/>
    </row>
    <row r="590" customHeight="1" spans="6:21">
      <c r="F590" s="589"/>
      <c r="G590" s="589"/>
      <c r="H590" s="589"/>
      <c r="I590" s="589"/>
      <c r="J590" s="589"/>
      <c r="K590" s="589"/>
      <c r="L590" s="589"/>
      <c r="M590" s="589"/>
      <c r="N590" s="589"/>
      <c r="O590" s="589"/>
      <c r="P590" s="589"/>
      <c r="R590" s="589"/>
      <c r="S590" s="589"/>
      <c r="T590" s="589"/>
      <c r="U590" s="589"/>
    </row>
    <row r="591" customHeight="1" spans="6:21">
      <c r="F591" s="589"/>
      <c r="G591" s="589"/>
      <c r="H591" s="589"/>
      <c r="I591" s="589"/>
      <c r="J591" s="589"/>
      <c r="K591" s="589"/>
      <c r="L591" s="589"/>
      <c r="M591" s="589"/>
      <c r="N591" s="589"/>
      <c r="O591" s="589"/>
      <c r="P591" s="589"/>
      <c r="R591" s="589"/>
      <c r="S591" s="589"/>
      <c r="T591" s="589"/>
      <c r="U591" s="589"/>
    </row>
    <row r="592" customHeight="1" spans="6:21">
      <c r="F592" s="589"/>
      <c r="G592" s="589"/>
      <c r="H592" s="589"/>
      <c r="I592" s="589"/>
      <c r="J592" s="589"/>
      <c r="K592" s="589"/>
      <c r="L592" s="589"/>
      <c r="M592" s="589"/>
      <c r="N592" s="589"/>
      <c r="O592" s="589"/>
      <c r="P592" s="589"/>
      <c r="R592" s="589"/>
      <c r="S592" s="589"/>
      <c r="T592" s="589"/>
      <c r="U592" s="589"/>
    </row>
    <row r="593" customHeight="1" spans="6:21">
      <c r="F593" s="589"/>
      <c r="G593" s="589"/>
      <c r="H593" s="589"/>
      <c r="I593" s="589"/>
      <c r="J593" s="589"/>
      <c r="K593" s="589"/>
      <c r="L593" s="589"/>
      <c r="M593" s="589"/>
      <c r="N593" s="589"/>
      <c r="O593" s="589"/>
      <c r="P593" s="589"/>
      <c r="R593" s="589"/>
      <c r="S593" s="589"/>
      <c r="T593" s="589"/>
      <c r="U593" s="589"/>
    </row>
    <row r="594" customHeight="1" spans="6:21">
      <c r="F594" s="589"/>
      <c r="G594" s="589"/>
      <c r="H594" s="589"/>
      <c r="I594" s="589"/>
      <c r="J594" s="589"/>
      <c r="K594" s="589"/>
      <c r="L594" s="589"/>
      <c r="M594" s="589"/>
      <c r="N594" s="589"/>
      <c r="O594" s="589"/>
      <c r="P594" s="589"/>
      <c r="R594" s="589"/>
      <c r="S594" s="589"/>
      <c r="T594" s="589"/>
      <c r="U594" s="589"/>
    </row>
    <row r="595" customHeight="1" spans="6:21">
      <c r="F595" s="589"/>
      <c r="G595" s="589"/>
      <c r="H595" s="589"/>
      <c r="I595" s="589"/>
      <c r="J595" s="589"/>
      <c r="K595" s="589"/>
      <c r="L595" s="589"/>
      <c r="M595" s="589"/>
      <c r="N595" s="589"/>
      <c r="O595" s="589"/>
      <c r="P595" s="589"/>
      <c r="R595" s="589"/>
      <c r="S595" s="589"/>
      <c r="T595" s="589"/>
      <c r="U595" s="589"/>
    </row>
    <row r="596" customHeight="1" spans="6:21">
      <c r="F596" s="589"/>
      <c r="G596" s="589"/>
      <c r="H596" s="589"/>
      <c r="I596" s="589"/>
      <c r="J596" s="589"/>
      <c r="K596" s="589"/>
      <c r="L596" s="589"/>
      <c r="M596" s="589"/>
      <c r="N596" s="589"/>
      <c r="O596" s="589"/>
      <c r="P596" s="589"/>
      <c r="R596" s="589"/>
      <c r="S596" s="589"/>
      <c r="T596" s="589"/>
      <c r="U596" s="589"/>
    </row>
    <row r="597" customHeight="1" spans="6:21">
      <c r="F597" s="589"/>
      <c r="G597" s="589"/>
      <c r="H597" s="589"/>
      <c r="I597" s="589"/>
      <c r="J597" s="589"/>
      <c r="K597" s="589"/>
      <c r="L597" s="589"/>
      <c r="M597" s="589"/>
      <c r="N597" s="589"/>
      <c r="O597" s="589"/>
      <c r="P597" s="589"/>
      <c r="R597" s="589"/>
      <c r="S597" s="589"/>
      <c r="T597" s="589"/>
      <c r="U597" s="589"/>
    </row>
    <row r="598" customHeight="1" spans="6:21">
      <c r="F598" s="589"/>
      <c r="G598" s="589"/>
      <c r="H598" s="589"/>
      <c r="I598" s="589"/>
      <c r="J598" s="589"/>
      <c r="K598" s="589"/>
      <c r="L598" s="589"/>
      <c r="M598" s="589"/>
      <c r="N598" s="589"/>
      <c r="O598" s="589"/>
      <c r="P598" s="589"/>
      <c r="R598" s="589"/>
      <c r="S598" s="589"/>
      <c r="T598" s="589"/>
      <c r="U598" s="589"/>
    </row>
    <row r="599" customHeight="1" spans="6:21">
      <c r="F599" s="589"/>
      <c r="G599" s="589"/>
      <c r="H599" s="589"/>
      <c r="I599" s="589"/>
      <c r="J599" s="589"/>
      <c r="K599" s="589"/>
      <c r="L599" s="589"/>
      <c r="M599" s="589"/>
      <c r="N599" s="589"/>
      <c r="O599" s="589"/>
      <c r="P599" s="589"/>
      <c r="R599" s="589"/>
      <c r="S599" s="589"/>
      <c r="T599" s="589"/>
      <c r="U599" s="589"/>
    </row>
    <row r="600" customHeight="1" spans="6:21">
      <c r="F600" s="589"/>
      <c r="G600" s="589"/>
      <c r="H600" s="589"/>
      <c r="I600" s="589"/>
      <c r="J600" s="589"/>
      <c r="K600" s="589"/>
      <c r="L600" s="589"/>
      <c r="M600" s="589"/>
      <c r="N600" s="589"/>
      <c r="O600" s="589"/>
      <c r="P600" s="589"/>
      <c r="R600" s="589"/>
      <c r="S600" s="589"/>
      <c r="T600" s="589"/>
      <c r="U600" s="589"/>
    </row>
    <row r="601" customHeight="1" spans="6:21">
      <c r="F601" s="589"/>
      <c r="G601" s="589"/>
      <c r="H601" s="589"/>
      <c r="I601" s="589"/>
      <c r="J601" s="589"/>
      <c r="K601" s="589"/>
      <c r="L601" s="589"/>
      <c r="M601" s="589"/>
      <c r="N601" s="589"/>
      <c r="O601" s="589"/>
      <c r="P601" s="589"/>
      <c r="R601" s="589"/>
      <c r="S601" s="589"/>
      <c r="T601" s="589"/>
      <c r="U601" s="589"/>
    </row>
    <row r="602" customHeight="1" spans="6:21">
      <c r="F602" s="589"/>
      <c r="G602" s="589"/>
      <c r="H602" s="589"/>
      <c r="I602" s="589"/>
      <c r="J602" s="589"/>
      <c r="K602" s="589"/>
      <c r="L602" s="589"/>
      <c r="M602" s="589"/>
      <c r="N602" s="589"/>
      <c r="O602" s="589"/>
      <c r="P602" s="589"/>
      <c r="R602" s="589"/>
      <c r="S602" s="589"/>
      <c r="T602" s="589"/>
      <c r="U602" s="589"/>
    </row>
    <row r="603" customHeight="1" spans="6:21">
      <c r="F603" s="589"/>
      <c r="G603" s="589"/>
      <c r="H603" s="589"/>
      <c r="I603" s="589"/>
      <c r="J603" s="589"/>
      <c r="K603" s="589"/>
      <c r="L603" s="589"/>
      <c r="M603" s="589"/>
      <c r="N603" s="589"/>
      <c r="O603" s="589"/>
      <c r="P603" s="589"/>
      <c r="R603" s="589"/>
      <c r="S603" s="589"/>
      <c r="T603" s="589"/>
      <c r="U603" s="589"/>
    </row>
    <row r="604" customHeight="1" spans="6:21">
      <c r="F604" s="589"/>
      <c r="G604" s="589"/>
      <c r="H604" s="589"/>
      <c r="I604" s="589"/>
      <c r="J604" s="589"/>
      <c r="K604" s="589"/>
      <c r="L604" s="589"/>
      <c r="M604" s="589"/>
      <c r="N604" s="589"/>
      <c r="O604" s="589"/>
      <c r="P604" s="589"/>
      <c r="R604" s="589"/>
      <c r="S604" s="589"/>
      <c r="T604" s="589"/>
      <c r="U604" s="589"/>
    </row>
    <row r="605" customHeight="1" spans="6:21">
      <c r="F605" s="589"/>
      <c r="G605" s="589"/>
      <c r="H605" s="589"/>
      <c r="I605" s="589"/>
      <c r="J605" s="589"/>
      <c r="K605" s="589"/>
      <c r="L605" s="589"/>
      <c r="M605" s="589"/>
      <c r="N605" s="589"/>
      <c r="O605" s="589"/>
      <c r="P605" s="589"/>
      <c r="R605" s="589"/>
      <c r="S605" s="589"/>
      <c r="T605" s="589"/>
      <c r="U605" s="589"/>
    </row>
    <row r="606" customHeight="1" spans="6:21">
      <c r="F606" s="589"/>
      <c r="G606" s="589"/>
      <c r="H606" s="589"/>
      <c r="I606" s="589"/>
      <c r="J606" s="589"/>
      <c r="K606" s="589"/>
      <c r="L606" s="589"/>
      <c r="M606" s="589"/>
      <c r="N606" s="589"/>
      <c r="O606" s="589"/>
      <c r="P606" s="589"/>
      <c r="R606" s="589"/>
      <c r="S606" s="589"/>
      <c r="T606" s="589"/>
      <c r="U606" s="589"/>
    </row>
    <row r="607" customHeight="1" spans="6:21">
      <c r="F607" s="589"/>
      <c r="G607" s="589"/>
      <c r="H607" s="589"/>
      <c r="I607" s="589"/>
      <c r="J607" s="589"/>
      <c r="K607" s="589"/>
      <c r="L607" s="589"/>
      <c r="M607" s="589"/>
      <c r="N607" s="589"/>
      <c r="O607" s="589"/>
      <c r="P607" s="589"/>
      <c r="R607" s="589"/>
      <c r="S607" s="589"/>
      <c r="T607" s="589"/>
      <c r="U607" s="589"/>
    </row>
    <row r="608" customHeight="1" spans="6:21">
      <c r="F608" s="589"/>
      <c r="G608" s="589"/>
      <c r="H608" s="589"/>
      <c r="I608" s="589"/>
      <c r="J608" s="589"/>
      <c r="K608" s="589"/>
      <c r="L608" s="589"/>
      <c r="M608" s="589"/>
      <c r="N608" s="589"/>
      <c r="O608" s="589"/>
      <c r="P608" s="589"/>
      <c r="R608" s="589"/>
      <c r="S608" s="589"/>
      <c r="T608" s="589"/>
      <c r="U608" s="589"/>
    </row>
    <row r="609" customHeight="1" spans="6:21">
      <c r="F609" s="589"/>
      <c r="G609" s="589"/>
      <c r="H609" s="589"/>
      <c r="I609" s="589"/>
      <c r="J609" s="589"/>
      <c r="K609" s="589"/>
      <c r="L609" s="589"/>
      <c r="M609" s="589"/>
      <c r="N609" s="589"/>
      <c r="O609" s="589"/>
      <c r="P609" s="589"/>
      <c r="R609" s="589"/>
      <c r="S609" s="589"/>
      <c r="T609" s="589"/>
      <c r="U609" s="589"/>
    </row>
    <row r="610" customHeight="1" spans="6:21">
      <c r="F610" s="589"/>
      <c r="G610" s="589"/>
      <c r="H610" s="589"/>
      <c r="I610" s="589"/>
      <c r="J610" s="589"/>
      <c r="K610" s="589"/>
      <c r="L610" s="589"/>
      <c r="M610" s="589"/>
      <c r="N610" s="589"/>
      <c r="O610" s="589"/>
      <c r="P610" s="589"/>
      <c r="R610" s="589"/>
      <c r="S610" s="589"/>
      <c r="T610" s="589"/>
      <c r="U610" s="589"/>
    </row>
    <row r="611" customHeight="1" spans="6:21">
      <c r="F611" s="589"/>
      <c r="G611" s="589"/>
      <c r="H611" s="589"/>
      <c r="I611" s="589"/>
      <c r="J611" s="589"/>
      <c r="K611" s="589"/>
      <c r="L611" s="589"/>
      <c r="M611" s="589"/>
      <c r="N611" s="589"/>
      <c r="O611" s="589"/>
      <c r="P611" s="589"/>
      <c r="R611" s="589"/>
      <c r="S611" s="589"/>
      <c r="T611" s="589"/>
      <c r="U611" s="589"/>
    </row>
    <row r="612" customHeight="1" spans="6:21">
      <c r="F612" s="589"/>
      <c r="G612" s="589"/>
      <c r="H612" s="589"/>
      <c r="I612" s="589"/>
      <c r="J612" s="589"/>
      <c r="K612" s="589"/>
      <c r="L612" s="589"/>
      <c r="M612" s="589"/>
      <c r="N612" s="589"/>
      <c r="O612" s="589"/>
      <c r="P612" s="589"/>
      <c r="R612" s="589"/>
      <c r="S612" s="589"/>
      <c r="T612" s="589"/>
      <c r="U612" s="589"/>
    </row>
    <row r="613" customHeight="1" spans="6:21">
      <c r="F613" s="589"/>
      <c r="G613" s="589"/>
      <c r="H613" s="589"/>
      <c r="I613" s="589"/>
      <c r="J613" s="589"/>
      <c r="K613" s="589"/>
      <c r="L613" s="589"/>
      <c r="M613" s="589"/>
      <c r="N613" s="589"/>
      <c r="O613" s="589"/>
      <c r="P613" s="589"/>
      <c r="R613" s="589"/>
      <c r="S613" s="589"/>
      <c r="T613" s="589"/>
      <c r="U613" s="589"/>
    </row>
    <row r="614" customHeight="1" spans="6:21">
      <c r="F614" s="589"/>
      <c r="G614" s="589"/>
      <c r="H614" s="589"/>
      <c r="I614" s="589"/>
      <c r="J614" s="589"/>
      <c r="K614" s="589"/>
      <c r="L614" s="589"/>
      <c r="M614" s="589"/>
      <c r="N614" s="589"/>
      <c r="O614" s="589"/>
      <c r="P614" s="589"/>
      <c r="R614" s="589"/>
      <c r="S614" s="589"/>
      <c r="T614" s="589"/>
      <c r="U614" s="589"/>
    </row>
    <row r="615" customHeight="1" spans="6:21">
      <c r="F615" s="589"/>
      <c r="G615" s="589"/>
      <c r="H615" s="589"/>
      <c r="I615" s="589"/>
      <c r="J615" s="589"/>
      <c r="K615" s="589"/>
      <c r="L615" s="589"/>
      <c r="M615" s="589"/>
      <c r="N615" s="589"/>
      <c r="O615" s="589"/>
      <c r="P615" s="589"/>
      <c r="R615" s="589"/>
      <c r="S615" s="589"/>
      <c r="T615" s="589"/>
      <c r="U615" s="589"/>
    </row>
    <row r="616" customHeight="1" spans="6:21">
      <c r="F616" s="589"/>
      <c r="G616" s="589"/>
      <c r="H616" s="589"/>
      <c r="I616" s="589"/>
      <c r="J616" s="589"/>
      <c r="K616" s="589"/>
      <c r="L616" s="589"/>
      <c r="M616" s="589"/>
      <c r="N616" s="589"/>
      <c r="O616" s="589"/>
      <c r="P616" s="589"/>
      <c r="R616" s="589"/>
      <c r="S616" s="589"/>
      <c r="T616" s="589"/>
      <c r="U616" s="589"/>
    </row>
    <row r="617" customHeight="1" spans="6:21">
      <c r="F617" s="589"/>
      <c r="G617" s="589"/>
      <c r="H617" s="589"/>
      <c r="I617" s="589"/>
      <c r="J617" s="589"/>
      <c r="K617" s="589"/>
      <c r="L617" s="589"/>
      <c r="M617" s="589"/>
      <c r="N617" s="589"/>
      <c r="O617" s="589"/>
      <c r="P617" s="589"/>
      <c r="R617" s="589"/>
      <c r="S617" s="589"/>
      <c r="T617" s="589"/>
      <c r="U617" s="589"/>
    </row>
    <row r="618" customHeight="1" spans="6:21">
      <c r="F618" s="589"/>
      <c r="G618" s="589"/>
      <c r="H618" s="589"/>
      <c r="I618" s="589"/>
      <c r="J618" s="589"/>
      <c r="K618" s="589"/>
      <c r="L618" s="589"/>
      <c r="M618" s="589"/>
      <c r="N618" s="589"/>
      <c r="O618" s="589"/>
      <c r="P618" s="589"/>
      <c r="R618" s="589"/>
      <c r="S618" s="589"/>
      <c r="T618" s="589"/>
      <c r="U618" s="589"/>
    </row>
    <row r="619" customHeight="1" spans="6:21">
      <c r="F619" s="589"/>
      <c r="G619" s="589"/>
      <c r="H619" s="589"/>
      <c r="I619" s="589"/>
      <c r="J619" s="589"/>
      <c r="K619" s="589"/>
      <c r="L619" s="589"/>
      <c r="M619" s="589"/>
      <c r="N619" s="589"/>
      <c r="O619" s="589"/>
      <c r="P619" s="589"/>
      <c r="R619" s="589"/>
      <c r="S619" s="589"/>
      <c r="T619" s="589"/>
      <c r="U619" s="589"/>
    </row>
    <row r="620" customHeight="1" spans="6:21">
      <c r="F620" s="589"/>
      <c r="G620" s="589"/>
      <c r="H620" s="589"/>
      <c r="I620" s="589"/>
      <c r="J620" s="589"/>
      <c r="K620" s="589"/>
      <c r="L620" s="589"/>
      <c r="M620" s="589"/>
      <c r="N620" s="589"/>
      <c r="O620" s="589"/>
      <c r="P620" s="589"/>
      <c r="R620" s="589"/>
      <c r="S620" s="589"/>
      <c r="T620" s="589"/>
      <c r="U620" s="589"/>
    </row>
    <row r="621" customHeight="1" spans="6:21">
      <c r="F621" s="589"/>
      <c r="G621" s="589"/>
      <c r="H621" s="589"/>
      <c r="I621" s="589"/>
      <c r="J621" s="589"/>
      <c r="K621" s="589"/>
      <c r="L621" s="589"/>
      <c r="M621" s="589"/>
      <c r="N621" s="589"/>
      <c r="O621" s="589"/>
      <c r="P621" s="589"/>
      <c r="R621" s="589"/>
      <c r="S621" s="589"/>
      <c r="T621" s="589"/>
      <c r="U621" s="589"/>
    </row>
    <row r="622" customHeight="1" spans="6:21">
      <c r="F622" s="589"/>
      <c r="G622" s="589"/>
      <c r="H622" s="589"/>
      <c r="I622" s="589"/>
      <c r="J622" s="589"/>
      <c r="K622" s="589"/>
      <c r="L622" s="589"/>
      <c r="M622" s="589"/>
      <c r="N622" s="589"/>
      <c r="O622" s="589"/>
      <c r="P622" s="589"/>
      <c r="R622" s="589"/>
      <c r="S622" s="589"/>
      <c r="T622" s="589"/>
      <c r="U622" s="589"/>
    </row>
    <row r="623" customHeight="1" spans="6:21">
      <c r="F623" s="589"/>
      <c r="G623" s="589"/>
      <c r="H623" s="589"/>
      <c r="I623" s="589"/>
      <c r="J623" s="589"/>
      <c r="K623" s="589"/>
      <c r="L623" s="589"/>
      <c r="M623" s="589"/>
      <c r="N623" s="589"/>
      <c r="O623" s="589"/>
      <c r="P623" s="589"/>
      <c r="R623" s="589"/>
      <c r="S623" s="589"/>
      <c r="T623" s="589"/>
      <c r="U623" s="589"/>
    </row>
    <row r="624" customHeight="1" spans="6:21">
      <c r="F624" s="589"/>
      <c r="G624" s="589"/>
      <c r="H624" s="589"/>
      <c r="I624" s="589"/>
      <c r="J624" s="589"/>
      <c r="K624" s="589"/>
      <c r="L624" s="589"/>
      <c r="M624" s="589"/>
      <c r="N624" s="589"/>
      <c r="O624" s="589"/>
      <c r="P624" s="589"/>
      <c r="R624" s="589"/>
      <c r="S624" s="589"/>
      <c r="T624" s="589"/>
      <c r="U624" s="589"/>
    </row>
    <row r="625" customHeight="1" spans="6:21">
      <c r="F625" s="589"/>
      <c r="G625" s="589"/>
      <c r="H625" s="589"/>
      <c r="I625" s="589"/>
      <c r="J625" s="589"/>
      <c r="K625" s="589"/>
      <c r="L625" s="589"/>
      <c r="M625" s="589"/>
      <c r="N625" s="589"/>
      <c r="O625" s="589"/>
      <c r="P625" s="589"/>
      <c r="R625" s="589"/>
      <c r="S625" s="589"/>
      <c r="T625" s="589"/>
      <c r="U625" s="589"/>
    </row>
    <row r="626" customHeight="1" spans="6:21">
      <c r="F626" s="589"/>
      <c r="G626" s="589"/>
      <c r="H626" s="589"/>
      <c r="I626" s="589"/>
      <c r="J626" s="589"/>
      <c r="K626" s="589"/>
      <c r="L626" s="589"/>
      <c r="M626" s="589"/>
      <c r="N626" s="589"/>
      <c r="O626" s="589"/>
      <c r="P626" s="589"/>
      <c r="R626" s="589"/>
      <c r="S626" s="589"/>
      <c r="T626" s="589"/>
      <c r="U626" s="589"/>
    </row>
    <row r="627" customHeight="1" spans="6:21">
      <c r="F627" s="589"/>
      <c r="G627" s="589"/>
      <c r="H627" s="589"/>
      <c r="I627" s="589"/>
      <c r="J627" s="589"/>
      <c r="K627" s="589"/>
      <c r="L627" s="589"/>
      <c r="M627" s="589"/>
      <c r="N627" s="589"/>
      <c r="O627" s="589"/>
      <c r="P627" s="589"/>
      <c r="R627" s="589"/>
      <c r="S627" s="589"/>
      <c r="T627" s="589"/>
      <c r="U627" s="589"/>
    </row>
    <row r="628" customHeight="1" spans="6:21">
      <c r="F628" s="589"/>
      <c r="G628" s="589"/>
      <c r="H628" s="589"/>
      <c r="I628" s="589"/>
      <c r="J628" s="589"/>
      <c r="K628" s="589"/>
      <c r="L628" s="589"/>
      <c r="M628" s="589"/>
      <c r="N628" s="589"/>
      <c r="O628" s="589"/>
      <c r="P628" s="589"/>
      <c r="R628" s="589"/>
      <c r="S628" s="589"/>
      <c r="T628" s="589"/>
      <c r="U628" s="589"/>
    </row>
    <row r="629" customHeight="1" spans="6:21">
      <c r="F629" s="589"/>
      <c r="G629" s="589"/>
      <c r="H629" s="589"/>
      <c r="I629" s="589"/>
      <c r="J629" s="589"/>
      <c r="K629" s="589"/>
      <c r="L629" s="589"/>
      <c r="M629" s="589"/>
      <c r="N629" s="589"/>
      <c r="O629" s="589"/>
      <c r="P629" s="589"/>
      <c r="R629" s="589"/>
      <c r="S629" s="589"/>
      <c r="T629" s="589"/>
      <c r="U629" s="589"/>
    </row>
    <row r="630" customHeight="1" spans="6:21">
      <c r="F630" s="589"/>
      <c r="G630" s="589"/>
      <c r="H630" s="589"/>
      <c r="I630" s="589"/>
      <c r="J630" s="589"/>
      <c r="K630" s="589"/>
      <c r="L630" s="589"/>
      <c r="M630" s="589"/>
      <c r="N630" s="589"/>
      <c r="O630" s="589"/>
      <c r="P630" s="589"/>
      <c r="R630" s="589"/>
      <c r="S630" s="589"/>
      <c r="T630" s="589"/>
      <c r="U630" s="589"/>
    </row>
    <row r="631" customHeight="1" spans="6:21">
      <c r="F631" s="589"/>
      <c r="G631" s="589"/>
      <c r="H631" s="589"/>
      <c r="I631" s="589"/>
      <c r="J631" s="589"/>
      <c r="K631" s="589"/>
      <c r="L631" s="589"/>
      <c r="M631" s="589"/>
      <c r="N631" s="589"/>
      <c r="O631" s="589"/>
      <c r="P631" s="589"/>
      <c r="R631" s="589"/>
      <c r="S631" s="589"/>
      <c r="T631" s="589"/>
      <c r="U631" s="589"/>
    </row>
    <row r="632" customHeight="1" spans="6:21">
      <c r="F632" s="589"/>
      <c r="G632" s="589"/>
      <c r="H632" s="589"/>
      <c r="I632" s="589"/>
      <c r="J632" s="589"/>
      <c r="K632" s="589"/>
      <c r="L632" s="589"/>
      <c r="M632" s="589"/>
      <c r="N632" s="589"/>
      <c r="O632" s="589"/>
      <c r="P632" s="589"/>
      <c r="R632" s="589"/>
      <c r="S632" s="589"/>
      <c r="T632" s="589"/>
      <c r="U632" s="589"/>
    </row>
    <row r="633" customHeight="1" spans="6:21">
      <c r="F633" s="589"/>
      <c r="G633" s="589"/>
      <c r="H633" s="589"/>
      <c r="I633" s="589"/>
      <c r="J633" s="589"/>
      <c r="K633" s="589"/>
      <c r="L633" s="589"/>
      <c r="M633" s="589"/>
      <c r="N633" s="589"/>
      <c r="O633" s="589"/>
      <c r="P633" s="589"/>
      <c r="R633" s="589"/>
      <c r="S633" s="589"/>
      <c r="T633" s="589"/>
      <c r="U633" s="589"/>
    </row>
    <row r="634" customHeight="1" spans="6:21">
      <c r="F634" s="589"/>
      <c r="G634" s="589"/>
      <c r="H634" s="589"/>
      <c r="I634" s="589"/>
      <c r="J634" s="589"/>
      <c r="K634" s="589"/>
      <c r="L634" s="589"/>
      <c r="M634" s="589"/>
      <c r="N634" s="589"/>
      <c r="O634" s="589"/>
      <c r="P634" s="589"/>
      <c r="R634" s="589"/>
      <c r="S634" s="589"/>
      <c r="T634" s="589"/>
      <c r="U634" s="589"/>
    </row>
    <row r="635" customHeight="1" spans="6:21">
      <c r="F635" s="589"/>
      <c r="G635" s="589"/>
      <c r="H635" s="589"/>
      <c r="I635" s="589"/>
      <c r="J635" s="589"/>
      <c r="K635" s="589"/>
      <c r="L635" s="589"/>
      <c r="M635" s="589"/>
      <c r="N635" s="589"/>
      <c r="O635" s="589"/>
      <c r="P635" s="589"/>
      <c r="R635" s="589"/>
      <c r="S635" s="589"/>
      <c r="T635" s="589"/>
      <c r="U635" s="589"/>
    </row>
    <row r="636" customHeight="1" spans="6:21">
      <c r="F636" s="589"/>
      <c r="G636" s="589"/>
      <c r="H636" s="589"/>
      <c r="I636" s="589"/>
      <c r="J636" s="589"/>
      <c r="K636" s="589"/>
      <c r="L636" s="589"/>
      <c r="M636" s="589"/>
      <c r="N636" s="589"/>
      <c r="O636" s="589"/>
      <c r="P636" s="589"/>
      <c r="R636" s="589"/>
      <c r="S636" s="589"/>
      <c r="T636" s="589"/>
      <c r="U636" s="589"/>
    </row>
    <row r="637" customHeight="1" spans="6:21">
      <c r="F637" s="589"/>
      <c r="G637" s="589"/>
      <c r="H637" s="589"/>
      <c r="I637" s="589"/>
      <c r="J637" s="589"/>
      <c r="K637" s="589"/>
      <c r="L637" s="589"/>
      <c r="M637" s="589"/>
      <c r="N637" s="589"/>
      <c r="O637" s="589"/>
      <c r="P637" s="589"/>
      <c r="R637" s="589"/>
      <c r="S637" s="589"/>
      <c r="T637" s="589"/>
      <c r="U637" s="589"/>
    </row>
    <row r="638" customHeight="1" spans="6:21">
      <c r="F638" s="589"/>
      <c r="G638" s="589"/>
      <c r="H638" s="589"/>
      <c r="I638" s="589"/>
      <c r="J638" s="589"/>
      <c r="K638" s="589"/>
      <c r="L638" s="589"/>
      <c r="M638" s="589"/>
      <c r="N638" s="589"/>
      <c r="O638" s="589"/>
      <c r="P638" s="589"/>
      <c r="R638" s="589"/>
      <c r="S638" s="589"/>
      <c r="T638" s="589"/>
      <c r="U638" s="589"/>
    </row>
    <row r="639" customHeight="1" spans="6:21">
      <c r="F639" s="589"/>
      <c r="G639" s="589"/>
      <c r="H639" s="589"/>
      <c r="I639" s="589"/>
      <c r="J639" s="589"/>
      <c r="K639" s="589"/>
      <c r="L639" s="589"/>
      <c r="M639" s="589"/>
      <c r="N639" s="589"/>
      <c r="O639" s="589"/>
      <c r="P639" s="589"/>
      <c r="R639" s="589"/>
      <c r="S639" s="589"/>
      <c r="T639" s="589"/>
      <c r="U639" s="589"/>
    </row>
    <row r="640" customHeight="1" spans="6:21">
      <c r="F640" s="589"/>
      <c r="G640" s="589"/>
      <c r="H640" s="589"/>
      <c r="I640" s="589"/>
      <c r="J640" s="589"/>
      <c r="K640" s="589"/>
      <c r="L640" s="589"/>
      <c r="M640" s="589"/>
      <c r="N640" s="589"/>
      <c r="O640" s="589"/>
      <c r="P640" s="589"/>
      <c r="R640" s="589"/>
      <c r="S640" s="589"/>
      <c r="T640" s="589"/>
      <c r="U640" s="589"/>
    </row>
    <row r="641" customHeight="1" spans="6:21">
      <c r="F641" s="589"/>
      <c r="G641" s="589"/>
      <c r="H641" s="589"/>
      <c r="I641" s="589"/>
      <c r="J641" s="589"/>
      <c r="K641" s="589"/>
      <c r="L641" s="589"/>
      <c r="M641" s="589"/>
      <c r="N641" s="589"/>
      <c r="O641" s="589"/>
      <c r="P641" s="589"/>
      <c r="R641" s="589"/>
      <c r="S641" s="589"/>
      <c r="T641" s="589"/>
      <c r="U641" s="589"/>
    </row>
    <row r="642" customHeight="1" spans="6:21">
      <c r="F642" s="589"/>
      <c r="G642" s="589"/>
      <c r="H642" s="589"/>
      <c r="I642" s="589"/>
      <c r="J642" s="589"/>
      <c r="K642" s="589"/>
      <c r="L642" s="589"/>
      <c r="M642" s="589"/>
      <c r="N642" s="589"/>
      <c r="O642" s="589"/>
      <c r="P642" s="589"/>
      <c r="R642" s="589"/>
      <c r="S642" s="589"/>
      <c r="T642" s="589"/>
      <c r="U642" s="589"/>
    </row>
    <row r="643" customHeight="1" spans="6:21">
      <c r="F643" s="589"/>
      <c r="G643" s="589"/>
      <c r="H643" s="589"/>
      <c r="I643" s="589"/>
      <c r="J643" s="589"/>
      <c r="K643" s="589"/>
      <c r="L643" s="589"/>
      <c r="M643" s="589"/>
      <c r="N643" s="589"/>
      <c r="O643" s="589"/>
      <c r="P643" s="589"/>
      <c r="R643" s="589"/>
      <c r="S643" s="589"/>
      <c r="T643" s="589"/>
      <c r="U643" s="589"/>
    </row>
    <row r="644" customHeight="1" spans="6:21">
      <c r="F644" s="589"/>
      <c r="G644" s="589"/>
      <c r="H644" s="589"/>
      <c r="I644" s="589"/>
      <c r="J644" s="589"/>
      <c r="K644" s="589"/>
      <c r="L644" s="589"/>
      <c r="M644" s="589"/>
      <c r="N644" s="589"/>
      <c r="O644" s="589"/>
      <c r="P644" s="589"/>
      <c r="R644" s="589"/>
      <c r="S644" s="589"/>
      <c r="T644" s="589"/>
      <c r="U644" s="589"/>
    </row>
    <row r="645" customHeight="1" spans="6:21">
      <c r="F645" s="589"/>
      <c r="G645" s="589"/>
      <c r="H645" s="589"/>
      <c r="I645" s="589"/>
      <c r="J645" s="589"/>
      <c r="K645" s="589"/>
      <c r="L645" s="589"/>
      <c r="M645" s="589"/>
      <c r="N645" s="589"/>
      <c r="O645" s="589"/>
      <c r="P645" s="589"/>
      <c r="R645" s="589"/>
      <c r="S645" s="589"/>
      <c r="T645" s="589"/>
      <c r="U645" s="589"/>
    </row>
    <row r="646" customHeight="1" spans="6:21">
      <c r="F646" s="589"/>
      <c r="G646" s="589"/>
      <c r="H646" s="589"/>
      <c r="I646" s="589"/>
      <c r="J646" s="589"/>
      <c r="K646" s="589"/>
      <c r="L646" s="589"/>
      <c r="M646" s="589"/>
      <c r="N646" s="589"/>
      <c r="O646" s="589"/>
      <c r="P646" s="589"/>
      <c r="R646" s="589"/>
      <c r="S646" s="589"/>
      <c r="T646" s="589"/>
      <c r="U646" s="589"/>
    </row>
    <row r="647" customHeight="1" spans="6:21">
      <c r="F647" s="589"/>
      <c r="G647" s="589"/>
      <c r="H647" s="589"/>
      <c r="I647" s="589"/>
      <c r="J647" s="589"/>
      <c r="K647" s="589"/>
      <c r="L647" s="589"/>
      <c r="M647" s="589"/>
      <c r="N647" s="589"/>
      <c r="O647" s="589"/>
      <c r="P647" s="589"/>
      <c r="R647" s="589"/>
      <c r="S647" s="589"/>
      <c r="T647" s="589"/>
      <c r="U647" s="589"/>
    </row>
    <row r="648" customHeight="1" spans="6:21">
      <c r="F648" s="589"/>
      <c r="G648" s="589"/>
      <c r="H648" s="589"/>
      <c r="I648" s="589"/>
      <c r="J648" s="589"/>
      <c r="K648" s="589"/>
      <c r="L648" s="589"/>
      <c r="M648" s="589"/>
      <c r="N648" s="589"/>
      <c r="O648" s="589"/>
      <c r="P648" s="589"/>
      <c r="R648" s="589"/>
      <c r="S648" s="589"/>
      <c r="T648" s="589"/>
      <c r="U648" s="589"/>
    </row>
    <row r="649" customHeight="1" spans="6:21">
      <c r="F649" s="589"/>
      <c r="G649" s="589"/>
      <c r="H649" s="589"/>
      <c r="I649" s="589"/>
      <c r="J649" s="589"/>
      <c r="K649" s="589"/>
      <c r="L649" s="589"/>
      <c r="M649" s="589"/>
      <c r="N649" s="589"/>
      <c r="O649" s="589"/>
      <c r="P649" s="589"/>
      <c r="R649" s="589"/>
      <c r="S649" s="589"/>
      <c r="T649" s="589"/>
      <c r="U649" s="589"/>
    </row>
    <row r="650" customHeight="1" spans="6:21">
      <c r="F650" s="589"/>
      <c r="G650" s="589"/>
      <c r="H650" s="589"/>
      <c r="I650" s="589"/>
      <c r="J650" s="589"/>
      <c r="K650" s="589"/>
      <c r="L650" s="589"/>
      <c r="M650" s="589"/>
      <c r="N650" s="589"/>
      <c r="O650" s="589"/>
      <c r="P650" s="589"/>
      <c r="R650" s="589"/>
      <c r="S650" s="589"/>
      <c r="T650" s="589"/>
      <c r="U650" s="589"/>
    </row>
    <row r="651" customHeight="1" spans="6:21">
      <c r="F651" s="589"/>
      <c r="G651" s="589"/>
      <c r="H651" s="589"/>
      <c r="I651" s="589"/>
      <c r="J651" s="589"/>
      <c r="K651" s="589"/>
      <c r="L651" s="589"/>
      <c r="M651" s="589"/>
      <c r="N651" s="589"/>
      <c r="O651" s="589"/>
      <c r="P651" s="589"/>
      <c r="R651" s="589"/>
      <c r="S651" s="589"/>
      <c r="T651" s="589"/>
      <c r="U651" s="589"/>
    </row>
    <row r="652" customHeight="1" spans="6:21">
      <c r="F652" s="589"/>
      <c r="G652" s="589"/>
      <c r="H652" s="589"/>
      <c r="I652" s="589"/>
      <c r="J652" s="589"/>
      <c r="K652" s="589"/>
      <c r="L652" s="589"/>
      <c r="M652" s="589"/>
      <c r="N652" s="589"/>
      <c r="O652" s="589"/>
      <c r="P652" s="589"/>
      <c r="R652" s="589"/>
      <c r="S652" s="589"/>
      <c r="T652" s="589"/>
      <c r="U652" s="589"/>
    </row>
    <row r="653" customHeight="1" spans="6:21">
      <c r="F653" s="589"/>
      <c r="G653" s="589"/>
      <c r="H653" s="589"/>
      <c r="I653" s="589"/>
      <c r="J653" s="589"/>
      <c r="K653" s="589"/>
      <c r="L653" s="589"/>
      <c r="M653" s="589"/>
      <c r="N653" s="589"/>
      <c r="O653" s="589"/>
      <c r="P653" s="589"/>
      <c r="R653" s="589"/>
      <c r="S653" s="589"/>
      <c r="T653" s="589"/>
      <c r="U653" s="589"/>
    </row>
    <row r="654" customHeight="1" spans="6:21">
      <c r="F654" s="589"/>
      <c r="G654" s="589"/>
      <c r="H654" s="589"/>
      <c r="I654" s="589"/>
      <c r="J654" s="589"/>
      <c r="K654" s="589"/>
      <c r="L654" s="589"/>
      <c r="M654" s="589"/>
      <c r="N654" s="589"/>
      <c r="O654" s="589"/>
      <c r="P654" s="589"/>
      <c r="R654" s="589"/>
      <c r="S654" s="589"/>
      <c r="T654" s="589"/>
      <c r="U654" s="589"/>
    </row>
    <row r="655" customHeight="1" spans="6:21">
      <c r="F655" s="589"/>
      <c r="G655" s="589"/>
      <c r="H655" s="589"/>
      <c r="I655" s="589"/>
      <c r="J655" s="589"/>
      <c r="K655" s="589"/>
      <c r="L655" s="589"/>
      <c r="M655" s="589"/>
      <c r="N655" s="589"/>
      <c r="O655" s="589"/>
      <c r="P655" s="589"/>
      <c r="R655" s="589"/>
      <c r="S655" s="589"/>
      <c r="T655" s="589"/>
      <c r="U655" s="589"/>
    </row>
    <row r="656" customHeight="1" spans="6:21">
      <c r="F656" s="589"/>
      <c r="G656" s="589"/>
      <c r="H656" s="589"/>
      <c r="I656" s="589"/>
      <c r="J656" s="589"/>
      <c r="K656" s="589"/>
      <c r="L656" s="589"/>
      <c r="M656" s="589"/>
      <c r="N656" s="589"/>
      <c r="O656" s="589"/>
      <c r="P656" s="589"/>
      <c r="R656" s="589"/>
      <c r="S656" s="589"/>
      <c r="T656" s="589"/>
      <c r="U656" s="589"/>
    </row>
    <row r="657" customHeight="1" spans="6:21">
      <c r="F657" s="589"/>
      <c r="G657" s="589"/>
      <c r="H657" s="589"/>
      <c r="I657" s="589"/>
      <c r="J657" s="589"/>
      <c r="K657" s="589"/>
      <c r="L657" s="589"/>
      <c r="M657" s="589"/>
      <c r="N657" s="589"/>
      <c r="O657" s="589"/>
      <c r="P657" s="589"/>
      <c r="R657" s="589"/>
      <c r="S657" s="589"/>
      <c r="T657" s="589"/>
      <c r="U657" s="589"/>
    </row>
    <row r="658" customHeight="1" spans="6:21">
      <c r="F658" s="589"/>
      <c r="G658" s="589"/>
      <c r="H658" s="589"/>
      <c r="I658" s="589"/>
      <c r="J658" s="589"/>
      <c r="K658" s="589"/>
      <c r="L658" s="589"/>
      <c r="M658" s="589"/>
      <c r="N658" s="589"/>
      <c r="O658" s="589"/>
      <c r="P658" s="589"/>
      <c r="R658" s="589"/>
      <c r="S658" s="589"/>
      <c r="T658" s="589"/>
      <c r="U658" s="589"/>
    </row>
    <row r="659" customHeight="1" spans="6:21">
      <c r="F659" s="589"/>
      <c r="G659" s="589"/>
      <c r="H659" s="589"/>
      <c r="I659" s="589"/>
      <c r="J659" s="589"/>
      <c r="K659" s="589"/>
      <c r="L659" s="589"/>
      <c r="M659" s="589"/>
      <c r="N659" s="589"/>
      <c r="O659" s="589"/>
      <c r="P659" s="589"/>
      <c r="R659" s="589"/>
      <c r="S659" s="589"/>
      <c r="T659" s="589"/>
      <c r="U659" s="589"/>
    </row>
    <row r="660" customHeight="1" spans="6:21">
      <c r="F660" s="589"/>
      <c r="G660" s="589"/>
      <c r="H660" s="589"/>
      <c r="I660" s="589"/>
      <c r="J660" s="589"/>
      <c r="K660" s="589"/>
      <c r="L660" s="589"/>
      <c r="M660" s="589"/>
      <c r="N660" s="589"/>
      <c r="O660" s="589"/>
      <c r="P660" s="589"/>
      <c r="R660" s="589"/>
      <c r="S660" s="589"/>
      <c r="T660" s="589"/>
      <c r="U660" s="589"/>
    </row>
    <row r="661" customHeight="1" spans="6:21">
      <c r="F661" s="589"/>
      <c r="G661" s="589"/>
      <c r="H661" s="589"/>
      <c r="I661" s="589"/>
      <c r="J661" s="589"/>
      <c r="K661" s="589"/>
      <c r="L661" s="589"/>
      <c r="M661" s="589"/>
      <c r="N661" s="589"/>
      <c r="O661" s="589"/>
      <c r="P661" s="589"/>
      <c r="R661" s="589"/>
      <c r="S661" s="589"/>
      <c r="T661" s="589"/>
      <c r="U661" s="589"/>
    </row>
    <row r="662" customHeight="1" spans="6:21">
      <c r="F662" s="589"/>
      <c r="G662" s="589"/>
      <c r="H662" s="589"/>
      <c r="I662" s="589"/>
      <c r="J662" s="589"/>
      <c r="K662" s="589"/>
      <c r="L662" s="589"/>
      <c r="M662" s="589"/>
      <c r="N662" s="589"/>
      <c r="O662" s="589"/>
      <c r="P662" s="589"/>
      <c r="R662" s="589"/>
      <c r="S662" s="589"/>
      <c r="T662" s="589"/>
      <c r="U662" s="589"/>
    </row>
    <row r="663" customHeight="1" spans="6:21">
      <c r="F663" s="589"/>
      <c r="G663" s="589"/>
      <c r="H663" s="589"/>
      <c r="I663" s="589"/>
      <c r="J663" s="589"/>
      <c r="K663" s="589"/>
      <c r="L663" s="589"/>
      <c r="M663" s="589"/>
      <c r="N663" s="589"/>
      <c r="O663" s="589"/>
      <c r="P663" s="589"/>
      <c r="R663" s="589"/>
      <c r="S663" s="589"/>
      <c r="T663" s="589"/>
      <c r="U663" s="589"/>
    </row>
    <row r="664" customHeight="1" spans="6:21">
      <c r="F664" s="589"/>
      <c r="G664" s="589"/>
      <c r="H664" s="589"/>
      <c r="I664" s="589"/>
      <c r="J664" s="589"/>
      <c r="K664" s="589"/>
      <c r="L664" s="589"/>
      <c r="M664" s="589"/>
      <c r="N664" s="589"/>
      <c r="O664" s="589"/>
      <c r="P664" s="589"/>
      <c r="R664" s="589"/>
      <c r="S664" s="589"/>
      <c r="T664" s="589"/>
      <c r="U664" s="589"/>
    </row>
    <row r="665" customHeight="1" spans="6:21">
      <c r="F665" s="589"/>
      <c r="G665" s="589"/>
      <c r="H665" s="589"/>
      <c r="I665" s="589"/>
      <c r="J665" s="589"/>
      <c r="K665" s="589"/>
      <c r="L665" s="589"/>
      <c r="M665" s="589"/>
      <c r="N665" s="589"/>
      <c r="O665" s="589"/>
      <c r="P665" s="589"/>
      <c r="R665" s="589"/>
      <c r="S665" s="589"/>
      <c r="T665" s="589"/>
      <c r="U665" s="589"/>
    </row>
    <row r="666" customHeight="1" spans="6:21">
      <c r="F666" s="589"/>
      <c r="G666" s="589"/>
      <c r="H666" s="589"/>
      <c r="I666" s="589"/>
      <c r="J666" s="589"/>
      <c r="K666" s="589"/>
      <c r="L666" s="589"/>
      <c r="M666" s="589"/>
      <c r="N666" s="589"/>
      <c r="O666" s="589"/>
      <c r="P666" s="589"/>
      <c r="R666" s="589"/>
      <c r="S666" s="589"/>
      <c r="T666" s="589"/>
      <c r="U666" s="589"/>
    </row>
    <row r="667" customHeight="1" spans="6:21">
      <c r="F667" s="589"/>
      <c r="G667" s="589"/>
      <c r="H667" s="589"/>
      <c r="I667" s="589"/>
      <c r="J667" s="589"/>
      <c r="K667" s="589"/>
      <c r="L667" s="589"/>
      <c r="M667" s="589"/>
      <c r="N667" s="589"/>
      <c r="O667" s="589"/>
      <c r="P667" s="589"/>
      <c r="R667" s="589"/>
      <c r="S667" s="589"/>
      <c r="T667" s="589"/>
      <c r="U667" s="589"/>
    </row>
    <row r="668" customHeight="1" spans="6:21">
      <c r="F668" s="589"/>
      <c r="G668" s="589"/>
      <c r="H668" s="589"/>
      <c r="I668" s="589"/>
      <c r="J668" s="589"/>
      <c r="K668" s="589"/>
      <c r="L668" s="589"/>
      <c r="M668" s="589"/>
      <c r="N668" s="589"/>
      <c r="O668" s="589"/>
      <c r="P668" s="589"/>
      <c r="R668" s="589"/>
      <c r="S668" s="589"/>
      <c r="T668" s="589"/>
      <c r="U668" s="589"/>
    </row>
    <row r="669" customHeight="1" spans="6:21">
      <c r="F669" s="589"/>
      <c r="G669" s="589"/>
      <c r="H669" s="589"/>
      <c r="I669" s="589"/>
      <c r="J669" s="589"/>
      <c r="K669" s="589"/>
      <c r="L669" s="589"/>
      <c r="M669" s="589"/>
      <c r="N669" s="589"/>
      <c r="O669" s="589"/>
      <c r="P669" s="589"/>
      <c r="R669" s="589"/>
      <c r="S669" s="589"/>
      <c r="T669" s="589"/>
      <c r="U669" s="589"/>
    </row>
    <row r="670" customHeight="1" spans="6:21">
      <c r="F670" s="589"/>
      <c r="G670" s="589"/>
      <c r="H670" s="589"/>
      <c r="I670" s="589"/>
      <c r="J670" s="589"/>
      <c r="K670" s="589"/>
      <c r="L670" s="589"/>
      <c r="M670" s="589"/>
      <c r="N670" s="589"/>
      <c r="O670" s="589"/>
      <c r="P670" s="589"/>
      <c r="R670" s="589"/>
      <c r="S670" s="589"/>
      <c r="T670" s="589"/>
      <c r="U670" s="589"/>
    </row>
    <row r="671" customHeight="1" spans="6:21">
      <c r="F671" s="589"/>
      <c r="G671" s="589"/>
      <c r="H671" s="589"/>
      <c r="I671" s="589"/>
      <c r="J671" s="589"/>
      <c r="K671" s="589"/>
      <c r="L671" s="589"/>
      <c r="M671" s="589"/>
      <c r="N671" s="589"/>
      <c r="O671" s="589"/>
      <c r="P671" s="589"/>
      <c r="R671" s="589"/>
      <c r="S671" s="589"/>
      <c r="T671" s="589"/>
      <c r="U671" s="589"/>
    </row>
    <row r="672" customHeight="1" spans="6:21">
      <c r="F672" s="589"/>
      <c r="G672" s="589"/>
      <c r="H672" s="589"/>
      <c r="I672" s="589"/>
      <c r="J672" s="589"/>
      <c r="K672" s="589"/>
      <c r="L672" s="589"/>
      <c r="M672" s="589"/>
      <c r="N672" s="589"/>
      <c r="O672" s="589"/>
      <c r="P672" s="589"/>
      <c r="R672" s="589"/>
      <c r="S672" s="589"/>
      <c r="T672" s="589"/>
      <c r="U672" s="589"/>
    </row>
    <row r="673" customHeight="1" spans="6:21">
      <c r="F673" s="589"/>
      <c r="G673" s="589"/>
      <c r="H673" s="589"/>
      <c r="I673" s="589"/>
      <c r="J673" s="589"/>
      <c r="K673" s="589"/>
      <c r="L673" s="589"/>
      <c r="M673" s="589"/>
      <c r="N673" s="589"/>
      <c r="O673" s="589"/>
      <c r="P673" s="589"/>
      <c r="R673" s="589"/>
      <c r="S673" s="589"/>
      <c r="T673" s="589"/>
      <c r="U673" s="589"/>
    </row>
    <row r="674" customHeight="1" spans="6:21">
      <c r="F674" s="589"/>
      <c r="G674" s="589"/>
      <c r="H674" s="589"/>
      <c r="I674" s="589"/>
      <c r="J674" s="589"/>
      <c r="K674" s="589"/>
      <c r="L674" s="589"/>
      <c r="M674" s="589"/>
      <c r="N674" s="589"/>
      <c r="O674" s="589"/>
      <c r="P674" s="589"/>
      <c r="R674" s="589"/>
      <c r="S674" s="589"/>
      <c r="T674" s="589"/>
      <c r="U674" s="589"/>
    </row>
    <row r="675" customHeight="1" spans="6:21">
      <c r="F675" s="589"/>
      <c r="G675" s="589"/>
      <c r="H675" s="589"/>
      <c r="I675" s="589"/>
      <c r="J675" s="589"/>
      <c r="K675" s="589"/>
      <c r="L675" s="589"/>
      <c r="M675" s="589"/>
      <c r="N675" s="589"/>
      <c r="O675" s="589"/>
      <c r="P675" s="589"/>
      <c r="R675" s="589"/>
      <c r="S675" s="589"/>
      <c r="T675" s="589"/>
      <c r="U675" s="589"/>
    </row>
    <row r="676" customHeight="1" spans="6:21">
      <c r="F676" s="589"/>
      <c r="G676" s="589"/>
      <c r="H676" s="589"/>
      <c r="I676" s="589"/>
      <c r="J676" s="589"/>
      <c r="K676" s="589"/>
      <c r="L676" s="589"/>
      <c r="M676" s="589"/>
      <c r="N676" s="589"/>
      <c r="O676" s="589"/>
      <c r="P676" s="589"/>
      <c r="R676" s="589"/>
      <c r="S676" s="589"/>
      <c r="T676" s="589"/>
      <c r="U676" s="589"/>
    </row>
    <row r="677" customHeight="1" spans="6:21">
      <c r="F677" s="589"/>
      <c r="G677" s="589"/>
      <c r="H677" s="589"/>
      <c r="I677" s="589"/>
      <c r="J677" s="589"/>
      <c r="K677" s="589"/>
      <c r="L677" s="589"/>
      <c r="M677" s="589"/>
      <c r="N677" s="589"/>
      <c r="O677" s="589"/>
      <c r="P677" s="589"/>
      <c r="R677" s="589"/>
      <c r="S677" s="589"/>
      <c r="T677" s="589"/>
      <c r="U677" s="589"/>
    </row>
    <row r="678" customHeight="1" spans="6:21">
      <c r="F678" s="589"/>
      <c r="G678" s="589"/>
      <c r="H678" s="589"/>
      <c r="I678" s="589"/>
      <c r="J678" s="589"/>
      <c r="K678" s="589"/>
      <c r="L678" s="589"/>
      <c r="M678" s="589"/>
      <c r="N678" s="589"/>
      <c r="O678" s="589"/>
      <c r="P678" s="589"/>
      <c r="R678" s="589"/>
      <c r="S678" s="589"/>
      <c r="T678" s="589"/>
      <c r="U678" s="589"/>
    </row>
    <row r="679" customHeight="1" spans="6:21">
      <c r="F679" s="589"/>
      <c r="G679" s="589"/>
      <c r="H679" s="589"/>
      <c r="I679" s="589"/>
      <c r="J679" s="589"/>
      <c r="K679" s="589"/>
      <c r="L679" s="589"/>
      <c r="M679" s="589"/>
      <c r="N679" s="589"/>
      <c r="O679" s="589"/>
      <c r="P679" s="589"/>
      <c r="R679" s="589"/>
      <c r="S679" s="589"/>
      <c r="T679" s="589"/>
      <c r="U679" s="589"/>
    </row>
    <row r="680" customHeight="1" spans="6:21">
      <c r="F680" s="589"/>
      <c r="G680" s="589"/>
      <c r="H680" s="589"/>
      <c r="I680" s="589"/>
      <c r="J680" s="589"/>
      <c r="K680" s="589"/>
      <c r="L680" s="589"/>
      <c r="M680" s="589"/>
      <c r="N680" s="589"/>
      <c r="O680" s="589"/>
      <c r="P680" s="589"/>
      <c r="R680" s="589"/>
      <c r="S680" s="589"/>
      <c r="T680" s="589"/>
      <c r="U680" s="589"/>
    </row>
    <row r="681" customHeight="1" spans="6:21">
      <c r="F681" s="589"/>
      <c r="G681" s="589"/>
      <c r="H681" s="589"/>
      <c r="I681" s="589"/>
      <c r="J681" s="589"/>
      <c r="K681" s="589"/>
      <c r="L681" s="589"/>
      <c r="M681" s="589"/>
      <c r="N681" s="589"/>
      <c r="O681" s="589"/>
      <c r="P681" s="589"/>
      <c r="R681" s="589"/>
      <c r="S681" s="589"/>
      <c r="T681" s="589"/>
      <c r="U681" s="589"/>
    </row>
    <row r="682" customHeight="1" spans="6:21">
      <c r="F682" s="589"/>
      <c r="G682" s="589"/>
      <c r="H682" s="589"/>
      <c r="I682" s="589"/>
      <c r="J682" s="589"/>
      <c r="K682" s="589"/>
      <c r="L682" s="589"/>
      <c r="M682" s="589"/>
      <c r="N682" s="589"/>
      <c r="O682" s="589"/>
      <c r="P682" s="589"/>
      <c r="R682" s="589"/>
      <c r="S682" s="589"/>
      <c r="T682" s="589"/>
      <c r="U682" s="589"/>
    </row>
    <row r="683" customHeight="1" spans="6:21">
      <c r="F683" s="589"/>
      <c r="G683" s="589"/>
      <c r="H683" s="589"/>
      <c r="I683" s="589"/>
      <c r="J683" s="589"/>
      <c r="K683" s="589"/>
      <c r="L683" s="589"/>
      <c r="M683" s="589"/>
      <c r="N683" s="589"/>
      <c r="O683" s="589"/>
      <c r="P683" s="589"/>
      <c r="R683" s="589"/>
      <c r="S683" s="589"/>
      <c r="T683" s="589"/>
      <c r="U683" s="589"/>
    </row>
    <row r="684" customHeight="1" spans="6:21">
      <c r="F684" s="589"/>
      <c r="G684" s="589"/>
      <c r="H684" s="589"/>
      <c r="I684" s="589"/>
      <c r="J684" s="589"/>
      <c r="K684" s="589"/>
      <c r="L684" s="589"/>
      <c r="M684" s="589"/>
      <c r="N684" s="589"/>
      <c r="O684" s="589"/>
      <c r="P684" s="589"/>
      <c r="R684" s="589"/>
      <c r="S684" s="589"/>
      <c r="T684" s="589"/>
      <c r="U684" s="589"/>
    </row>
    <row r="685" customHeight="1" spans="6:21">
      <c r="F685" s="589"/>
      <c r="G685" s="589"/>
      <c r="H685" s="589"/>
      <c r="I685" s="589"/>
      <c r="J685" s="589"/>
      <c r="K685" s="589"/>
      <c r="L685" s="589"/>
      <c r="M685" s="589"/>
      <c r="N685" s="589"/>
      <c r="O685" s="589"/>
      <c r="P685" s="589"/>
      <c r="R685" s="589"/>
      <c r="S685" s="589"/>
      <c r="T685" s="589"/>
      <c r="U685" s="589"/>
    </row>
    <row r="686" customHeight="1" spans="6:21">
      <c r="F686" s="589"/>
      <c r="G686" s="589"/>
      <c r="H686" s="589"/>
      <c r="I686" s="589"/>
      <c r="J686" s="589"/>
      <c r="K686" s="589"/>
      <c r="L686" s="589"/>
      <c r="M686" s="589"/>
      <c r="N686" s="589"/>
      <c r="O686" s="589"/>
      <c r="P686" s="589"/>
      <c r="R686" s="589"/>
      <c r="S686" s="589"/>
      <c r="T686" s="589"/>
      <c r="U686" s="589"/>
    </row>
    <row r="687" customHeight="1" spans="6:21">
      <c r="F687" s="589"/>
      <c r="G687" s="589"/>
      <c r="H687" s="589"/>
      <c r="I687" s="589"/>
      <c r="J687" s="589"/>
      <c r="K687" s="589"/>
      <c r="L687" s="589"/>
      <c r="M687" s="589"/>
      <c r="N687" s="589"/>
      <c r="O687" s="589"/>
      <c r="P687" s="589"/>
      <c r="R687" s="589"/>
      <c r="S687" s="589"/>
      <c r="T687" s="589"/>
      <c r="U687" s="589"/>
    </row>
    <row r="688" customHeight="1" spans="6:21">
      <c r="F688" s="589"/>
      <c r="G688" s="589"/>
      <c r="H688" s="589"/>
      <c r="I688" s="589"/>
      <c r="J688" s="589"/>
      <c r="K688" s="589"/>
      <c r="L688" s="589"/>
      <c r="M688" s="589"/>
      <c r="N688" s="589"/>
      <c r="O688" s="589"/>
      <c r="P688" s="589"/>
      <c r="R688" s="589"/>
      <c r="S688" s="589"/>
      <c r="T688" s="589"/>
      <c r="U688" s="589"/>
    </row>
    <row r="689" customHeight="1" spans="6:21">
      <c r="F689" s="589"/>
      <c r="G689" s="589"/>
      <c r="H689" s="589"/>
      <c r="I689" s="589"/>
      <c r="J689" s="589"/>
      <c r="K689" s="589"/>
      <c r="L689" s="589"/>
      <c r="M689" s="589"/>
      <c r="N689" s="589"/>
      <c r="O689" s="589"/>
      <c r="P689" s="589"/>
      <c r="R689" s="589"/>
      <c r="S689" s="589"/>
      <c r="T689" s="589"/>
      <c r="U689" s="589"/>
    </row>
    <row r="690" customHeight="1" spans="6:21">
      <c r="F690" s="589"/>
      <c r="G690" s="589"/>
      <c r="H690" s="589"/>
      <c r="I690" s="589"/>
      <c r="J690" s="589"/>
      <c r="K690" s="589"/>
      <c r="L690" s="589"/>
      <c r="M690" s="589"/>
      <c r="N690" s="589"/>
      <c r="O690" s="589"/>
      <c r="P690" s="589"/>
      <c r="R690" s="589"/>
      <c r="S690" s="589"/>
      <c r="T690" s="589"/>
      <c r="U690" s="589"/>
    </row>
    <row r="691" customHeight="1" spans="6:21">
      <c r="F691" s="589"/>
      <c r="G691" s="589"/>
      <c r="H691" s="589"/>
      <c r="I691" s="589"/>
      <c r="J691" s="589"/>
      <c r="K691" s="589"/>
      <c r="L691" s="589"/>
      <c r="M691" s="589"/>
      <c r="N691" s="589"/>
      <c r="O691" s="589"/>
      <c r="P691" s="589"/>
      <c r="R691" s="589"/>
      <c r="S691" s="589"/>
      <c r="T691" s="589"/>
      <c r="U691" s="589"/>
    </row>
    <row r="692" customHeight="1" spans="6:21">
      <c r="F692" s="589"/>
      <c r="G692" s="589"/>
      <c r="H692" s="589"/>
      <c r="I692" s="589"/>
      <c r="J692" s="589"/>
      <c r="K692" s="589"/>
      <c r="L692" s="589"/>
      <c r="M692" s="589"/>
      <c r="N692" s="589"/>
      <c r="O692" s="589"/>
      <c r="P692" s="589"/>
      <c r="R692" s="589"/>
      <c r="S692" s="589"/>
      <c r="T692" s="589"/>
      <c r="U692" s="589"/>
    </row>
    <row r="693" customHeight="1" spans="6:21">
      <c r="F693" s="589"/>
      <c r="G693" s="589"/>
      <c r="H693" s="589"/>
      <c r="I693" s="589"/>
      <c r="J693" s="589"/>
      <c r="K693" s="589"/>
      <c r="L693" s="589"/>
      <c r="M693" s="589"/>
      <c r="N693" s="589"/>
      <c r="O693" s="589"/>
      <c r="P693" s="589"/>
      <c r="R693" s="589"/>
      <c r="S693" s="589"/>
      <c r="T693" s="589"/>
      <c r="U693" s="589"/>
    </row>
    <row r="694" customHeight="1" spans="6:21">
      <c r="F694" s="589"/>
      <c r="G694" s="589"/>
      <c r="H694" s="589"/>
      <c r="I694" s="589"/>
      <c r="J694" s="589"/>
      <c r="K694" s="589"/>
      <c r="L694" s="589"/>
      <c r="M694" s="589"/>
      <c r="N694" s="589"/>
      <c r="O694" s="589"/>
      <c r="P694" s="589"/>
      <c r="R694" s="589"/>
      <c r="S694" s="589"/>
      <c r="T694" s="589"/>
      <c r="U694" s="589"/>
    </row>
    <row r="695" customHeight="1" spans="6:21">
      <c r="F695" s="589"/>
      <c r="G695" s="589"/>
      <c r="H695" s="589"/>
      <c r="I695" s="589"/>
      <c r="J695" s="589"/>
      <c r="K695" s="589"/>
      <c r="L695" s="589"/>
      <c r="M695" s="589"/>
      <c r="N695" s="589"/>
      <c r="O695" s="589"/>
      <c r="P695" s="589"/>
      <c r="R695" s="589"/>
      <c r="S695" s="589"/>
      <c r="T695" s="589"/>
      <c r="U695" s="589"/>
    </row>
    <row r="696" customHeight="1" spans="6:21">
      <c r="F696" s="589"/>
      <c r="G696" s="589"/>
      <c r="H696" s="589"/>
      <c r="I696" s="589"/>
      <c r="J696" s="589"/>
      <c r="K696" s="589"/>
      <c r="L696" s="589"/>
      <c r="M696" s="589"/>
      <c r="N696" s="589"/>
      <c r="O696" s="589"/>
      <c r="P696" s="589"/>
      <c r="R696" s="589"/>
      <c r="S696" s="589"/>
      <c r="T696" s="589"/>
      <c r="U696" s="589"/>
    </row>
    <row r="697" customHeight="1" spans="6:21">
      <c r="F697" s="589"/>
      <c r="G697" s="589"/>
      <c r="H697" s="589"/>
      <c r="I697" s="589"/>
      <c r="J697" s="589"/>
      <c r="K697" s="589"/>
      <c r="L697" s="589"/>
      <c r="M697" s="589"/>
      <c r="N697" s="589"/>
      <c r="O697" s="589"/>
      <c r="P697" s="589"/>
      <c r="R697" s="589"/>
      <c r="S697" s="589"/>
      <c r="T697" s="589"/>
      <c r="U697" s="589"/>
    </row>
    <row r="698" customHeight="1" spans="6:21">
      <c r="F698" s="589"/>
      <c r="G698" s="589"/>
      <c r="H698" s="589"/>
      <c r="I698" s="589"/>
      <c r="J698" s="589"/>
      <c r="K698" s="589"/>
      <c r="L698" s="589"/>
      <c r="M698" s="589"/>
      <c r="N698" s="589"/>
      <c r="O698" s="589"/>
      <c r="P698" s="589"/>
      <c r="R698" s="589"/>
      <c r="S698" s="589"/>
      <c r="T698" s="589"/>
      <c r="U698" s="589"/>
    </row>
    <row r="699" customHeight="1" spans="6:21">
      <c r="F699" s="589"/>
      <c r="G699" s="589"/>
      <c r="H699" s="589"/>
      <c r="I699" s="589"/>
      <c r="J699" s="589"/>
      <c r="K699" s="589"/>
      <c r="L699" s="589"/>
      <c r="M699" s="589"/>
      <c r="N699" s="589"/>
      <c r="O699" s="589"/>
      <c r="P699" s="589"/>
      <c r="R699" s="589"/>
      <c r="S699" s="589"/>
      <c r="T699" s="589"/>
      <c r="U699" s="589"/>
    </row>
    <row r="700" customHeight="1" spans="6:21">
      <c r="F700" s="589"/>
      <c r="G700" s="589"/>
      <c r="H700" s="589"/>
      <c r="I700" s="589"/>
      <c r="J700" s="589"/>
      <c r="K700" s="589"/>
      <c r="L700" s="589"/>
      <c r="M700" s="589"/>
      <c r="N700" s="589"/>
      <c r="O700" s="589"/>
      <c r="P700" s="589"/>
      <c r="R700" s="589"/>
      <c r="S700" s="589"/>
      <c r="T700" s="589"/>
      <c r="U700" s="589"/>
    </row>
    <row r="701" customHeight="1" spans="6:21">
      <c r="F701" s="589"/>
      <c r="G701" s="589"/>
      <c r="H701" s="589"/>
      <c r="I701" s="589"/>
      <c r="J701" s="589"/>
      <c r="K701" s="589"/>
      <c r="L701" s="589"/>
      <c r="M701" s="589"/>
      <c r="N701" s="589"/>
      <c r="O701" s="589"/>
      <c r="P701" s="589"/>
      <c r="R701" s="589"/>
      <c r="S701" s="589"/>
      <c r="T701" s="589"/>
      <c r="U701" s="589"/>
    </row>
    <row r="702" customHeight="1" spans="6:21">
      <c r="F702" s="589"/>
      <c r="G702" s="589"/>
      <c r="H702" s="589"/>
      <c r="I702" s="589"/>
      <c r="J702" s="589"/>
      <c r="K702" s="589"/>
      <c r="L702" s="589"/>
      <c r="M702" s="589"/>
      <c r="N702" s="589"/>
      <c r="O702" s="589"/>
      <c r="P702" s="589"/>
      <c r="R702" s="589"/>
      <c r="S702" s="589"/>
      <c r="T702" s="589"/>
      <c r="U702" s="589"/>
    </row>
    <row r="703" customHeight="1" spans="6:21">
      <c r="F703" s="589"/>
      <c r="G703" s="589"/>
      <c r="H703" s="589"/>
      <c r="I703" s="589"/>
      <c r="J703" s="589"/>
      <c r="K703" s="589"/>
      <c r="L703" s="589"/>
      <c r="M703" s="589"/>
      <c r="N703" s="589"/>
      <c r="O703" s="589"/>
      <c r="P703" s="589"/>
      <c r="R703" s="589"/>
      <c r="S703" s="589"/>
      <c r="T703" s="589"/>
      <c r="U703" s="589"/>
    </row>
    <row r="704" customHeight="1" spans="6:21">
      <c r="F704" s="589"/>
      <c r="G704" s="589"/>
      <c r="H704" s="589"/>
      <c r="I704" s="589"/>
      <c r="J704" s="589"/>
      <c r="K704" s="589"/>
      <c r="L704" s="589"/>
      <c r="M704" s="589"/>
      <c r="N704" s="589"/>
      <c r="O704" s="589"/>
      <c r="P704" s="589"/>
      <c r="R704" s="589"/>
      <c r="S704" s="589"/>
      <c r="T704" s="589"/>
      <c r="U704" s="589"/>
    </row>
    <row r="705" customHeight="1" spans="6:21">
      <c r="F705" s="589"/>
      <c r="G705" s="589"/>
      <c r="H705" s="589"/>
      <c r="I705" s="589"/>
      <c r="J705" s="589"/>
      <c r="K705" s="589"/>
      <c r="L705" s="589"/>
      <c r="M705" s="589"/>
      <c r="N705" s="589"/>
      <c r="O705" s="589"/>
      <c r="P705" s="589"/>
      <c r="R705" s="589"/>
      <c r="S705" s="589"/>
      <c r="T705" s="589"/>
      <c r="U705" s="589"/>
    </row>
    <row r="706" customHeight="1" spans="6:21">
      <c r="F706" s="589"/>
      <c r="G706" s="589"/>
      <c r="H706" s="589"/>
      <c r="I706" s="589"/>
      <c r="J706" s="589"/>
      <c r="K706" s="589"/>
      <c r="L706" s="589"/>
      <c r="M706" s="589"/>
      <c r="N706" s="589"/>
      <c r="O706" s="589"/>
      <c r="P706" s="589"/>
      <c r="R706" s="589"/>
      <c r="S706" s="589"/>
      <c r="T706" s="589"/>
      <c r="U706" s="589"/>
    </row>
    <row r="707" customHeight="1" spans="6:21">
      <c r="F707" s="589"/>
      <c r="G707" s="589"/>
      <c r="H707" s="589"/>
      <c r="I707" s="589"/>
      <c r="J707" s="589"/>
      <c r="K707" s="589"/>
      <c r="L707" s="589"/>
      <c r="M707" s="589"/>
      <c r="N707" s="589"/>
      <c r="O707" s="589"/>
      <c r="P707" s="589"/>
      <c r="R707" s="589"/>
      <c r="S707" s="589"/>
      <c r="T707" s="589"/>
      <c r="U707" s="589"/>
    </row>
    <row r="708" customHeight="1" spans="6:21">
      <c r="F708" s="589"/>
      <c r="G708" s="589"/>
      <c r="H708" s="589"/>
      <c r="I708" s="589"/>
      <c r="J708" s="589"/>
      <c r="K708" s="589"/>
      <c r="L708" s="589"/>
      <c r="M708" s="589"/>
      <c r="N708" s="589"/>
      <c r="O708" s="589"/>
      <c r="P708" s="589"/>
      <c r="R708" s="589"/>
      <c r="S708" s="589"/>
      <c r="T708" s="589"/>
      <c r="U708" s="589"/>
    </row>
    <row r="709" customHeight="1" spans="6:21">
      <c r="F709" s="589"/>
      <c r="G709" s="589"/>
      <c r="H709" s="589"/>
      <c r="I709" s="589"/>
      <c r="J709" s="589"/>
      <c r="K709" s="589"/>
      <c r="L709" s="589"/>
      <c r="M709" s="589"/>
      <c r="N709" s="589"/>
      <c r="O709" s="589"/>
      <c r="P709" s="589"/>
      <c r="R709" s="589"/>
      <c r="S709" s="589"/>
      <c r="T709" s="589"/>
      <c r="U709" s="589"/>
    </row>
    <row r="710" customHeight="1" spans="6:21">
      <c r="F710" s="589"/>
      <c r="G710" s="589"/>
      <c r="H710" s="589"/>
      <c r="I710" s="589"/>
      <c r="J710" s="589"/>
      <c r="K710" s="589"/>
      <c r="L710" s="589"/>
      <c r="M710" s="589"/>
      <c r="N710" s="589"/>
      <c r="O710" s="589"/>
      <c r="P710" s="589"/>
      <c r="R710" s="589"/>
      <c r="S710" s="589"/>
      <c r="T710" s="589"/>
      <c r="U710" s="589"/>
    </row>
    <row r="711" customHeight="1" spans="6:21">
      <c r="F711" s="589"/>
      <c r="G711" s="589"/>
      <c r="H711" s="589"/>
      <c r="I711" s="589"/>
      <c r="J711" s="589"/>
      <c r="K711" s="589"/>
      <c r="L711" s="589"/>
      <c r="M711" s="589"/>
      <c r="N711" s="589"/>
      <c r="O711" s="589"/>
      <c r="P711" s="589"/>
      <c r="R711" s="589"/>
      <c r="S711" s="589"/>
      <c r="T711" s="589"/>
      <c r="U711" s="589"/>
    </row>
    <row r="712" customHeight="1" spans="6:21">
      <c r="F712" s="589"/>
      <c r="G712" s="589"/>
      <c r="H712" s="589"/>
      <c r="I712" s="589"/>
      <c r="J712" s="589"/>
      <c r="K712" s="589"/>
      <c r="L712" s="589"/>
      <c r="M712" s="589"/>
      <c r="N712" s="589"/>
      <c r="O712" s="589"/>
      <c r="P712" s="589"/>
      <c r="R712" s="589"/>
      <c r="S712" s="589"/>
      <c r="T712" s="589"/>
      <c r="U712" s="589"/>
    </row>
    <row r="713" customHeight="1" spans="6:21">
      <c r="F713" s="589"/>
      <c r="G713" s="589"/>
      <c r="H713" s="589"/>
      <c r="I713" s="589"/>
      <c r="J713" s="589"/>
      <c r="K713" s="589"/>
      <c r="L713" s="589"/>
      <c r="M713" s="589"/>
      <c r="N713" s="589"/>
      <c r="O713" s="589"/>
      <c r="P713" s="589"/>
      <c r="R713" s="589"/>
      <c r="S713" s="589"/>
      <c r="T713" s="589"/>
      <c r="U713" s="589"/>
    </row>
    <row r="714" customHeight="1" spans="6:21">
      <c r="F714" s="589"/>
      <c r="G714" s="589"/>
      <c r="H714" s="589"/>
      <c r="I714" s="589"/>
      <c r="J714" s="589"/>
      <c r="K714" s="589"/>
      <c r="L714" s="589"/>
      <c r="M714" s="589"/>
      <c r="N714" s="589"/>
      <c r="O714" s="589"/>
      <c r="P714" s="589"/>
      <c r="R714" s="589"/>
      <c r="S714" s="589"/>
      <c r="T714" s="589"/>
      <c r="U714" s="589"/>
    </row>
    <row r="715" customHeight="1" spans="6:21">
      <c r="F715" s="589"/>
      <c r="G715" s="589"/>
      <c r="H715" s="589"/>
      <c r="I715" s="589"/>
      <c r="J715" s="589"/>
      <c r="K715" s="589"/>
      <c r="L715" s="589"/>
      <c r="M715" s="589"/>
      <c r="N715" s="589"/>
      <c r="O715" s="589"/>
      <c r="P715" s="589"/>
      <c r="R715" s="589"/>
      <c r="S715" s="589"/>
      <c r="T715" s="589"/>
      <c r="U715" s="589"/>
    </row>
    <row r="716" customHeight="1" spans="6:21">
      <c r="F716" s="589"/>
      <c r="G716" s="589"/>
      <c r="H716" s="589"/>
      <c r="I716" s="589"/>
      <c r="J716" s="589"/>
      <c r="K716" s="589"/>
      <c r="L716" s="589"/>
      <c r="M716" s="589"/>
      <c r="N716" s="589"/>
      <c r="O716" s="589"/>
      <c r="P716" s="589"/>
      <c r="R716" s="589"/>
      <c r="S716" s="589"/>
      <c r="T716" s="589"/>
      <c r="U716" s="589"/>
    </row>
    <row r="717" customHeight="1" spans="6:21">
      <c r="F717" s="589"/>
      <c r="G717" s="589"/>
      <c r="H717" s="589"/>
      <c r="I717" s="589"/>
      <c r="J717" s="589"/>
      <c r="K717" s="589"/>
      <c r="L717" s="589"/>
      <c r="M717" s="589"/>
      <c r="N717" s="589"/>
      <c r="O717" s="589"/>
      <c r="P717" s="589"/>
      <c r="R717" s="589"/>
      <c r="S717" s="589"/>
      <c r="T717" s="589"/>
      <c r="U717" s="589"/>
    </row>
    <row r="718" customHeight="1" spans="6:21">
      <c r="F718" s="589"/>
      <c r="G718" s="589"/>
      <c r="H718" s="589"/>
      <c r="I718" s="589"/>
      <c r="J718" s="589"/>
      <c r="K718" s="589"/>
      <c r="L718" s="589"/>
      <c r="M718" s="589"/>
      <c r="N718" s="589"/>
      <c r="O718" s="589"/>
      <c r="P718" s="589"/>
      <c r="R718" s="589"/>
      <c r="S718" s="589"/>
      <c r="T718" s="589"/>
      <c r="U718" s="589"/>
    </row>
    <row r="719" customHeight="1" spans="6:21">
      <c r="F719" s="589"/>
      <c r="G719" s="589"/>
      <c r="H719" s="589"/>
      <c r="I719" s="589"/>
      <c r="J719" s="589"/>
      <c r="K719" s="589"/>
      <c r="L719" s="589"/>
      <c r="M719" s="589"/>
      <c r="N719" s="589"/>
      <c r="O719" s="589"/>
      <c r="P719" s="589"/>
      <c r="R719" s="589"/>
      <c r="S719" s="589"/>
      <c r="T719" s="589"/>
      <c r="U719" s="589"/>
    </row>
    <row r="720" customHeight="1" spans="6:21">
      <c r="F720" s="589"/>
      <c r="G720" s="589"/>
      <c r="H720" s="589"/>
      <c r="I720" s="589"/>
      <c r="J720" s="589"/>
      <c r="K720" s="589"/>
      <c r="L720" s="589"/>
      <c r="M720" s="589"/>
      <c r="N720" s="589"/>
      <c r="O720" s="589"/>
      <c r="P720" s="589"/>
      <c r="R720" s="589"/>
      <c r="S720" s="589"/>
      <c r="T720" s="589"/>
      <c r="U720" s="589"/>
    </row>
    <row r="721" customHeight="1" spans="6:21">
      <c r="F721" s="589"/>
      <c r="G721" s="589"/>
      <c r="H721" s="589"/>
      <c r="I721" s="589"/>
      <c r="J721" s="589"/>
      <c r="K721" s="589"/>
      <c r="L721" s="589"/>
      <c r="M721" s="589"/>
      <c r="N721" s="589"/>
      <c r="O721" s="589"/>
      <c r="P721" s="589"/>
      <c r="R721" s="589"/>
      <c r="S721" s="589"/>
      <c r="T721" s="589"/>
      <c r="U721" s="589"/>
    </row>
    <row r="722" customHeight="1" spans="6:21">
      <c r="F722" s="589"/>
      <c r="G722" s="589"/>
      <c r="H722" s="589"/>
      <c r="I722" s="589"/>
      <c r="J722" s="589"/>
      <c r="K722" s="589"/>
      <c r="L722" s="589"/>
      <c r="M722" s="589"/>
      <c r="N722" s="589"/>
      <c r="O722" s="589"/>
      <c r="P722" s="589"/>
      <c r="R722" s="589"/>
      <c r="S722" s="589"/>
      <c r="T722" s="589"/>
      <c r="U722" s="589"/>
    </row>
    <row r="723" customHeight="1" spans="6:21">
      <c r="F723" s="589"/>
      <c r="G723" s="589"/>
      <c r="H723" s="589"/>
      <c r="I723" s="589"/>
      <c r="J723" s="589"/>
      <c r="K723" s="589"/>
      <c r="L723" s="589"/>
      <c r="M723" s="589"/>
      <c r="N723" s="589"/>
      <c r="O723" s="589"/>
      <c r="P723" s="589"/>
      <c r="R723" s="589"/>
      <c r="S723" s="589"/>
      <c r="T723" s="589"/>
      <c r="U723" s="589"/>
    </row>
    <row r="724" customHeight="1" spans="6:21">
      <c r="F724" s="589"/>
      <c r="G724" s="589"/>
      <c r="H724" s="589"/>
      <c r="I724" s="589"/>
      <c r="J724" s="589"/>
      <c r="K724" s="589"/>
      <c r="L724" s="589"/>
      <c r="M724" s="589"/>
      <c r="N724" s="589"/>
      <c r="O724" s="589"/>
      <c r="P724" s="589"/>
      <c r="R724" s="589"/>
      <c r="S724" s="589"/>
      <c r="T724" s="589"/>
      <c r="U724" s="589"/>
    </row>
    <row r="725" customHeight="1" spans="6:21">
      <c r="F725" s="589"/>
      <c r="G725" s="589"/>
      <c r="H725" s="589"/>
      <c r="I725" s="589"/>
      <c r="J725" s="589"/>
      <c r="K725" s="589"/>
      <c r="L725" s="589"/>
      <c r="M725" s="589"/>
      <c r="N725" s="589"/>
      <c r="O725" s="589"/>
      <c r="P725" s="589"/>
      <c r="R725" s="589"/>
      <c r="S725" s="589"/>
      <c r="T725" s="589"/>
      <c r="U725" s="589"/>
    </row>
    <row r="726" customHeight="1" spans="6:21">
      <c r="F726" s="589"/>
      <c r="G726" s="589"/>
      <c r="H726" s="589"/>
      <c r="I726" s="589"/>
      <c r="J726" s="589"/>
      <c r="K726" s="589"/>
      <c r="L726" s="589"/>
      <c r="M726" s="589"/>
      <c r="N726" s="589"/>
      <c r="O726" s="589"/>
      <c r="P726" s="589"/>
      <c r="R726" s="589"/>
      <c r="S726" s="589"/>
      <c r="T726" s="589"/>
      <c r="U726" s="589"/>
    </row>
    <row r="727" customHeight="1" spans="6:21">
      <c r="F727" s="589"/>
      <c r="G727" s="589"/>
      <c r="H727" s="589"/>
      <c r="I727" s="589"/>
      <c r="J727" s="589"/>
      <c r="K727" s="589"/>
      <c r="L727" s="589"/>
      <c r="M727" s="589"/>
      <c r="N727" s="589"/>
      <c r="O727" s="589"/>
      <c r="P727" s="589"/>
      <c r="R727" s="589"/>
      <c r="S727" s="589"/>
      <c r="T727" s="589"/>
      <c r="U727" s="589"/>
    </row>
    <row r="728" customHeight="1" spans="6:21">
      <c r="F728" s="589"/>
      <c r="G728" s="589"/>
      <c r="H728" s="589"/>
      <c r="I728" s="589"/>
      <c r="J728" s="589"/>
      <c r="K728" s="589"/>
      <c r="L728" s="589"/>
      <c r="M728" s="589"/>
      <c r="N728" s="589"/>
      <c r="O728" s="589"/>
      <c r="P728" s="589"/>
      <c r="R728" s="589"/>
      <c r="S728" s="589"/>
      <c r="T728" s="589"/>
      <c r="U728" s="589"/>
    </row>
    <row r="729" customHeight="1" spans="6:21">
      <c r="F729" s="589"/>
      <c r="G729" s="589"/>
      <c r="H729" s="589"/>
      <c r="I729" s="589"/>
      <c r="J729" s="589"/>
      <c r="K729" s="589"/>
      <c r="L729" s="589"/>
      <c r="M729" s="589"/>
      <c r="N729" s="589"/>
      <c r="O729" s="589"/>
      <c r="P729" s="589"/>
      <c r="R729" s="589"/>
      <c r="S729" s="589"/>
      <c r="T729" s="589"/>
      <c r="U729" s="589"/>
    </row>
    <row r="730" customHeight="1" spans="6:21">
      <c r="F730" s="589"/>
      <c r="G730" s="589"/>
      <c r="H730" s="589"/>
      <c r="I730" s="589"/>
      <c r="J730" s="589"/>
      <c r="K730" s="589"/>
      <c r="L730" s="589"/>
      <c r="M730" s="589"/>
      <c r="N730" s="589"/>
      <c r="O730" s="589"/>
      <c r="P730" s="589"/>
      <c r="R730" s="589"/>
      <c r="S730" s="589"/>
      <c r="T730" s="589"/>
      <c r="U730" s="589"/>
    </row>
    <row r="731" customHeight="1" spans="6:21">
      <c r="F731" s="589"/>
      <c r="G731" s="589"/>
      <c r="H731" s="589"/>
      <c r="I731" s="589"/>
      <c r="J731" s="589"/>
      <c r="K731" s="589"/>
      <c r="L731" s="589"/>
      <c r="M731" s="589"/>
      <c r="N731" s="589"/>
      <c r="O731" s="589"/>
      <c r="P731" s="589"/>
      <c r="R731" s="589"/>
      <c r="S731" s="589"/>
      <c r="T731" s="589"/>
      <c r="U731" s="589"/>
    </row>
    <row r="732" customHeight="1" spans="6:21">
      <c r="F732" s="589"/>
      <c r="G732" s="589"/>
      <c r="H732" s="589"/>
      <c r="I732" s="589"/>
      <c r="J732" s="589"/>
      <c r="K732" s="589"/>
      <c r="L732" s="589"/>
      <c r="M732" s="589"/>
      <c r="N732" s="589"/>
      <c r="O732" s="589"/>
      <c r="P732" s="589"/>
      <c r="R732" s="589"/>
      <c r="S732" s="589"/>
      <c r="T732" s="589"/>
      <c r="U732" s="589"/>
    </row>
    <row r="733" customHeight="1" spans="6:21">
      <c r="F733" s="589"/>
      <c r="G733" s="589"/>
      <c r="H733" s="589"/>
      <c r="I733" s="589"/>
      <c r="J733" s="589"/>
      <c r="K733" s="589"/>
      <c r="L733" s="589"/>
      <c r="M733" s="589"/>
      <c r="N733" s="589"/>
      <c r="O733" s="589"/>
      <c r="P733" s="589"/>
      <c r="R733" s="589"/>
      <c r="S733" s="589"/>
      <c r="T733" s="589"/>
      <c r="U733" s="589"/>
    </row>
    <row r="734" customHeight="1" spans="6:21">
      <c r="F734" s="589"/>
      <c r="G734" s="589"/>
      <c r="H734" s="589"/>
      <c r="I734" s="589"/>
      <c r="J734" s="589"/>
      <c r="K734" s="589"/>
      <c r="L734" s="589"/>
      <c r="M734" s="589"/>
      <c r="N734" s="589"/>
      <c r="O734" s="589"/>
      <c r="P734" s="589"/>
      <c r="R734" s="589"/>
      <c r="S734" s="589"/>
      <c r="T734" s="589"/>
      <c r="U734" s="589"/>
    </row>
    <row r="735" customHeight="1" spans="6:21">
      <c r="F735" s="589"/>
      <c r="G735" s="589"/>
      <c r="H735" s="589"/>
      <c r="I735" s="589"/>
      <c r="J735" s="589"/>
      <c r="K735" s="589"/>
      <c r="L735" s="589"/>
      <c r="M735" s="589"/>
      <c r="N735" s="589"/>
      <c r="O735" s="589"/>
      <c r="P735" s="589"/>
      <c r="R735" s="589"/>
      <c r="S735" s="589"/>
      <c r="T735" s="589"/>
      <c r="U735" s="589"/>
    </row>
    <row r="736" customHeight="1" spans="6:21">
      <c r="F736" s="589"/>
      <c r="G736" s="589"/>
      <c r="H736" s="589"/>
      <c r="I736" s="589"/>
      <c r="J736" s="589"/>
      <c r="K736" s="589"/>
      <c r="L736" s="589"/>
      <c r="M736" s="589"/>
      <c r="N736" s="589"/>
      <c r="O736" s="589"/>
      <c r="P736" s="589"/>
      <c r="R736" s="589"/>
      <c r="S736" s="589"/>
      <c r="T736" s="589"/>
      <c r="U736" s="589"/>
    </row>
    <row r="737" customHeight="1" spans="6:21">
      <c r="F737" s="589"/>
      <c r="G737" s="589"/>
      <c r="H737" s="589"/>
      <c r="I737" s="589"/>
      <c r="J737" s="589"/>
      <c r="K737" s="589"/>
      <c r="L737" s="589"/>
      <c r="M737" s="589"/>
      <c r="N737" s="589"/>
      <c r="O737" s="589"/>
      <c r="P737" s="589"/>
      <c r="R737" s="589"/>
      <c r="S737" s="589"/>
      <c r="T737" s="589"/>
      <c r="U737" s="589"/>
    </row>
    <row r="738" customHeight="1" spans="6:21">
      <c r="F738" s="589"/>
      <c r="G738" s="589"/>
      <c r="H738" s="589"/>
      <c r="I738" s="589"/>
      <c r="J738" s="589"/>
      <c r="K738" s="589"/>
      <c r="L738" s="589"/>
      <c r="M738" s="589"/>
      <c r="N738" s="589"/>
      <c r="O738" s="589"/>
      <c r="P738" s="589"/>
      <c r="R738" s="589"/>
      <c r="S738" s="589"/>
      <c r="T738" s="589"/>
      <c r="U738" s="589"/>
    </row>
    <row r="739" customHeight="1" spans="6:21">
      <c r="F739" s="589"/>
      <c r="G739" s="589"/>
      <c r="H739" s="589"/>
      <c r="I739" s="589"/>
      <c r="J739" s="589"/>
      <c r="K739" s="589"/>
      <c r="L739" s="589"/>
      <c r="M739" s="589"/>
      <c r="N739" s="589"/>
      <c r="O739" s="589"/>
      <c r="P739" s="589"/>
      <c r="R739" s="589"/>
      <c r="S739" s="589"/>
      <c r="T739" s="589"/>
      <c r="U739" s="589"/>
    </row>
    <row r="740" customHeight="1" spans="6:21">
      <c r="F740" s="589"/>
      <c r="G740" s="589"/>
      <c r="H740" s="589"/>
      <c r="I740" s="589"/>
      <c r="J740" s="589"/>
      <c r="K740" s="589"/>
      <c r="L740" s="589"/>
      <c r="M740" s="589"/>
      <c r="N740" s="589"/>
      <c r="O740" s="589"/>
      <c r="P740" s="589"/>
      <c r="R740" s="589"/>
      <c r="S740" s="589"/>
      <c r="T740" s="589"/>
      <c r="U740" s="589"/>
    </row>
    <row r="741" customHeight="1" spans="6:21">
      <c r="F741" s="589"/>
      <c r="G741" s="589"/>
      <c r="H741" s="589"/>
      <c r="I741" s="589"/>
      <c r="J741" s="589"/>
      <c r="K741" s="589"/>
      <c r="L741" s="589"/>
      <c r="M741" s="589"/>
      <c r="N741" s="589"/>
      <c r="O741" s="589"/>
      <c r="P741" s="589"/>
      <c r="R741" s="589"/>
      <c r="S741" s="589"/>
      <c r="T741" s="589"/>
      <c r="U741" s="589"/>
    </row>
    <row r="742" customHeight="1" spans="6:21">
      <c r="F742" s="589"/>
      <c r="G742" s="589"/>
      <c r="H742" s="589"/>
      <c r="I742" s="589"/>
      <c r="J742" s="589"/>
      <c r="K742" s="589"/>
      <c r="L742" s="589"/>
      <c r="M742" s="589"/>
      <c r="N742" s="589"/>
      <c r="O742" s="589"/>
      <c r="P742" s="589"/>
      <c r="R742" s="589"/>
      <c r="S742" s="589"/>
      <c r="T742" s="589"/>
      <c r="U742" s="589"/>
    </row>
    <row r="743" customHeight="1" spans="6:21">
      <c r="F743" s="589"/>
      <c r="G743" s="589"/>
      <c r="H743" s="589"/>
      <c r="I743" s="589"/>
      <c r="J743" s="589"/>
      <c r="K743" s="589"/>
      <c r="L743" s="589"/>
      <c r="M743" s="589"/>
      <c r="N743" s="589"/>
      <c r="O743" s="589"/>
      <c r="P743" s="589"/>
      <c r="R743" s="589"/>
      <c r="S743" s="589"/>
      <c r="T743" s="589"/>
      <c r="U743" s="589"/>
    </row>
    <row r="744" customHeight="1" spans="6:21">
      <c r="F744" s="589"/>
      <c r="G744" s="589"/>
      <c r="H744" s="589"/>
      <c r="I744" s="589"/>
      <c r="J744" s="589"/>
      <c r="K744" s="589"/>
      <c r="L744" s="589"/>
      <c r="M744" s="589"/>
      <c r="N744" s="589"/>
      <c r="O744" s="589"/>
      <c r="P744" s="589"/>
      <c r="R744" s="589"/>
      <c r="S744" s="589"/>
      <c r="T744" s="589"/>
      <c r="U744" s="589"/>
    </row>
    <row r="745" customHeight="1" spans="6:21">
      <c r="F745" s="589"/>
      <c r="G745" s="589"/>
      <c r="H745" s="589"/>
      <c r="I745" s="589"/>
      <c r="J745" s="589"/>
      <c r="K745" s="589"/>
      <c r="L745" s="589"/>
      <c r="M745" s="589"/>
      <c r="N745" s="589"/>
      <c r="O745" s="589"/>
      <c r="P745" s="589"/>
      <c r="R745" s="589"/>
      <c r="S745" s="589"/>
      <c r="T745" s="589"/>
      <c r="U745" s="589"/>
    </row>
    <row r="746" customHeight="1" spans="6:21">
      <c r="F746" s="589"/>
      <c r="G746" s="589"/>
      <c r="H746" s="589"/>
      <c r="I746" s="589"/>
      <c r="J746" s="589"/>
      <c r="K746" s="589"/>
      <c r="L746" s="589"/>
      <c r="M746" s="589"/>
      <c r="N746" s="589"/>
      <c r="O746" s="589"/>
      <c r="P746" s="589"/>
      <c r="R746" s="589"/>
      <c r="S746" s="589"/>
      <c r="T746" s="589"/>
      <c r="U746" s="589"/>
    </row>
    <row r="747" customHeight="1" spans="6:21">
      <c r="F747" s="589"/>
      <c r="G747" s="589"/>
      <c r="H747" s="589"/>
      <c r="I747" s="589"/>
      <c r="J747" s="589"/>
      <c r="K747" s="589"/>
      <c r="L747" s="589"/>
      <c r="M747" s="589"/>
      <c r="N747" s="589"/>
      <c r="O747" s="589"/>
      <c r="P747" s="589"/>
      <c r="R747" s="589"/>
      <c r="S747" s="589"/>
      <c r="T747" s="589"/>
      <c r="U747" s="589"/>
    </row>
    <row r="748" customHeight="1" spans="6:21">
      <c r="F748" s="589"/>
      <c r="G748" s="589"/>
      <c r="H748" s="589"/>
      <c r="I748" s="589"/>
      <c r="J748" s="589"/>
      <c r="K748" s="589"/>
      <c r="L748" s="589"/>
      <c r="M748" s="589"/>
      <c r="N748" s="589"/>
      <c r="O748" s="589"/>
      <c r="P748" s="589"/>
      <c r="R748" s="589"/>
      <c r="S748" s="589"/>
      <c r="T748" s="589"/>
      <c r="U748" s="589"/>
    </row>
    <row r="749" customHeight="1" spans="6:21">
      <c r="F749" s="589"/>
      <c r="G749" s="589"/>
      <c r="H749" s="589"/>
      <c r="I749" s="589"/>
      <c r="J749" s="589"/>
      <c r="K749" s="589"/>
      <c r="L749" s="589"/>
      <c r="M749" s="589"/>
      <c r="N749" s="589"/>
      <c r="O749" s="589"/>
      <c r="P749" s="589"/>
      <c r="R749" s="589"/>
      <c r="S749" s="589"/>
      <c r="T749" s="589"/>
      <c r="U749" s="589"/>
    </row>
    <row r="750" customHeight="1" spans="6:21">
      <c r="F750" s="589"/>
      <c r="G750" s="589"/>
      <c r="H750" s="589"/>
      <c r="I750" s="589"/>
      <c r="J750" s="589"/>
      <c r="K750" s="589"/>
      <c r="L750" s="589"/>
      <c r="M750" s="589"/>
      <c r="N750" s="589"/>
      <c r="O750" s="589"/>
      <c r="P750" s="589"/>
      <c r="R750" s="589"/>
      <c r="S750" s="589"/>
      <c r="T750" s="589"/>
      <c r="U750" s="589"/>
    </row>
    <row r="751" customHeight="1" spans="6:21">
      <c r="F751" s="589"/>
      <c r="G751" s="589"/>
      <c r="H751" s="589"/>
      <c r="I751" s="589"/>
      <c r="J751" s="589"/>
      <c r="K751" s="589"/>
      <c r="L751" s="589"/>
      <c r="M751" s="589"/>
      <c r="N751" s="589"/>
      <c r="O751" s="589"/>
      <c r="P751" s="589"/>
      <c r="R751" s="589"/>
      <c r="S751" s="589"/>
      <c r="T751" s="589"/>
      <c r="U751" s="589"/>
    </row>
    <row r="752" customHeight="1" spans="6:21">
      <c r="F752" s="589"/>
      <c r="G752" s="589"/>
      <c r="H752" s="589"/>
      <c r="I752" s="589"/>
      <c r="J752" s="589"/>
      <c r="K752" s="589"/>
      <c r="L752" s="589"/>
      <c r="M752" s="589"/>
      <c r="N752" s="589"/>
      <c r="O752" s="589"/>
      <c r="P752" s="589"/>
      <c r="R752" s="589"/>
      <c r="S752" s="589"/>
      <c r="T752" s="589"/>
      <c r="U752" s="589"/>
    </row>
    <row r="753" customHeight="1" spans="6:21">
      <c r="F753" s="589"/>
      <c r="G753" s="589"/>
      <c r="H753" s="589"/>
      <c r="I753" s="589"/>
      <c r="J753" s="589"/>
      <c r="K753" s="589"/>
      <c r="L753" s="589"/>
      <c r="M753" s="589"/>
      <c r="N753" s="589"/>
      <c r="O753" s="589"/>
      <c r="P753" s="589"/>
      <c r="R753" s="589"/>
      <c r="S753" s="589"/>
      <c r="T753" s="589"/>
      <c r="U753" s="589"/>
    </row>
    <row r="754" customHeight="1" spans="6:21">
      <c r="F754" s="589"/>
      <c r="G754" s="589"/>
      <c r="H754" s="589"/>
      <c r="I754" s="589"/>
      <c r="J754" s="589"/>
      <c r="K754" s="589"/>
      <c r="L754" s="589"/>
      <c r="M754" s="589"/>
      <c r="N754" s="589"/>
      <c r="O754" s="589"/>
      <c r="P754" s="589"/>
      <c r="R754" s="589"/>
      <c r="S754" s="589"/>
      <c r="T754" s="589"/>
      <c r="U754" s="589"/>
    </row>
    <row r="755" customHeight="1" spans="6:21">
      <c r="F755" s="589"/>
      <c r="G755" s="589"/>
      <c r="H755" s="589"/>
      <c r="I755" s="589"/>
      <c r="J755" s="589"/>
      <c r="K755" s="589"/>
      <c r="L755" s="589"/>
      <c r="M755" s="589"/>
      <c r="N755" s="589"/>
      <c r="O755" s="589"/>
      <c r="P755" s="589"/>
      <c r="R755" s="589"/>
      <c r="S755" s="589"/>
      <c r="T755" s="589"/>
      <c r="U755" s="589"/>
    </row>
    <row r="756" customHeight="1" spans="6:21">
      <c r="F756" s="589"/>
      <c r="G756" s="589"/>
      <c r="H756" s="589"/>
      <c r="I756" s="589"/>
      <c r="J756" s="589"/>
      <c r="K756" s="589"/>
      <c r="L756" s="589"/>
      <c r="M756" s="589"/>
      <c r="N756" s="589"/>
      <c r="O756" s="589"/>
      <c r="P756" s="589"/>
      <c r="R756" s="589"/>
      <c r="S756" s="589"/>
      <c r="T756" s="589"/>
      <c r="U756" s="589"/>
    </row>
    <row r="757" customHeight="1" spans="6:21">
      <c r="F757" s="589"/>
      <c r="G757" s="589"/>
      <c r="H757" s="589"/>
      <c r="I757" s="589"/>
      <c r="J757" s="589"/>
      <c r="K757" s="589"/>
      <c r="L757" s="589"/>
      <c r="M757" s="589"/>
      <c r="N757" s="589"/>
      <c r="O757" s="589"/>
      <c r="P757" s="589"/>
      <c r="R757" s="589"/>
      <c r="S757" s="589"/>
      <c r="T757" s="589"/>
      <c r="U757" s="589"/>
    </row>
    <row r="758" customHeight="1" spans="6:21">
      <c r="F758" s="589"/>
      <c r="G758" s="589"/>
      <c r="H758" s="589"/>
      <c r="I758" s="589"/>
      <c r="J758" s="589"/>
      <c r="K758" s="589"/>
      <c r="L758" s="589"/>
      <c r="M758" s="589"/>
      <c r="N758" s="589"/>
      <c r="O758" s="589"/>
      <c r="P758" s="589"/>
      <c r="R758" s="589"/>
      <c r="S758" s="589"/>
      <c r="T758" s="589"/>
      <c r="U758" s="589"/>
    </row>
    <row r="759" customHeight="1" spans="6:21">
      <c r="F759" s="589"/>
      <c r="G759" s="589"/>
      <c r="H759" s="589"/>
      <c r="I759" s="589"/>
      <c r="J759" s="589"/>
      <c r="K759" s="589"/>
      <c r="L759" s="589"/>
      <c r="M759" s="589"/>
      <c r="N759" s="589"/>
      <c r="O759" s="589"/>
      <c r="P759" s="589"/>
      <c r="R759" s="589"/>
      <c r="S759" s="589"/>
      <c r="T759" s="589"/>
      <c r="U759" s="589"/>
    </row>
    <row r="760" customHeight="1" spans="6:21">
      <c r="F760" s="589"/>
      <c r="G760" s="589"/>
      <c r="H760" s="589"/>
      <c r="I760" s="589"/>
      <c r="J760" s="589"/>
      <c r="K760" s="589"/>
      <c r="L760" s="589"/>
      <c r="M760" s="589"/>
      <c r="N760" s="589"/>
      <c r="O760" s="589"/>
      <c r="P760" s="589"/>
      <c r="R760" s="589"/>
      <c r="S760" s="589"/>
      <c r="T760" s="589"/>
      <c r="U760" s="589"/>
    </row>
    <row r="761" customHeight="1" spans="6:21">
      <c r="F761" s="589"/>
      <c r="G761" s="589"/>
      <c r="H761" s="589"/>
      <c r="I761" s="589"/>
      <c r="J761" s="589"/>
      <c r="K761" s="589"/>
      <c r="L761" s="589"/>
      <c r="M761" s="589"/>
      <c r="N761" s="589"/>
      <c r="O761" s="589"/>
      <c r="P761" s="589"/>
      <c r="R761" s="589"/>
      <c r="S761" s="589"/>
      <c r="T761" s="589"/>
      <c r="U761" s="589"/>
    </row>
    <row r="762" customHeight="1" spans="6:21">
      <c r="F762" s="589"/>
      <c r="G762" s="589"/>
      <c r="H762" s="589"/>
      <c r="I762" s="589"/>
      <c r="J762" s="589"/>
      <c r="K762" s="589"/>
      <c r="L762" s="589"/>
      <c r="M762" s="589"/>
      <c r="N762" s="589"/>
      <c r="O762" s="589"/>
      <c r="P762" s="589"/>
      <c r="R762" s="589"/>
      <c r="S762" s="589"/>
      <c r="T762" s="589"/>
      <c r="U762" s="589"/>
    </row>
    <row r="763" customHeight="1" spans="6:21">
      <c r="F763" s="589"/>
      <c r="G763" s="589"/>
      <c r="H763" s="589"/>
      <c r="I763" s="589"/>
      <c r="J763" s="589"/>
      <c r="K763" s="589"/>
      <c r="L763" s="589"/>
      <c r="M763" s="589"/>
      <c r="N763" s="589"/>
      <c r="O763" s="589"/>
      <c r="P763" s="589"/>
      <c r="R763" s="589"/>
      <c r="S763" s="589"/>
      <c r="T763" s="589"/>
      <c r="U763" s="589"/>
    </row>
    <row r="764" customHeight="1" spans="6:21">
      <c r="F764" s="589"/>
      <c r="G764" s="589"/>
      <c r="H764" s="589"/>
      <c r="I764" s="589"/>
      <c r="J764" s="589"/>
      <c r="K764" s="589"/>
      <c r="L764" s="589"/>
      <c r="M764" s="589"/>
      <c r="N764" s="589"/>
      <c r="O764" s="589"/>
      <c r="P764" s="589"/>
      <c r="R764" s="589"/>
      <c r="S764" s="589"/>
      <c r="T764" s="589"/>
      <c r="U764" s="589"/>
    </row>
    <row r="765" customHeight="1" spans="6:21">
      <c r="F765" s="589"/>
      <c r="G765" s="589"/>
      <c r="H765" s="589"/>
      <c r="I765" s="589"/>
      <c r="J765" s="589"/>
      <c r="K765" s="589"/>
      <c r="L765" s="589"/>
      <c r="M765" s="589"/>
      <c r="N765" s="589"/>
      <c r="O765" s="589"/>
      <c r="P765" s="589"/>
      <c r="R765" s="589"/>
      <c r="S765" s="589"/>
      <c r="T765" s="589"/>
      <c r="U765" s="589"/>
    </row>
    <row r="766" customHeight="1" spans="6:21">
      <c r="F766" s="589"/>
      <c r="G766" s="589"/>
      <c r="H766" s="589"/>
      <c r="I766" s="589"/>
      <c r="J766" s="589"/>
      <c r="K766" s="589"/>
      <c r="L766" s="589"/>
      <c r="M766" s="589"/>
      <c r="N766" s="589"/>
      <c r="O766" s="589"/>
      <c r="P766" s="589"/>
      <c r="R766" s="589"/>
      <c r="S766" s="589"/>
      <c r="T766" s="589"/>
      <c r="U766" s="589"/>
    </row>
    <row r="767" customHeight="1" spans="6:21">
      <c r="F767" s="589"/>
      <c r="G767" s="589"/>
      <c r="H767" s="589"/>
      <c r="I767" s="589"/>
      <c r="J767" s="589"/>
      <c r="K767" s="589"/>
      <c r="L767" s="589"/>
      <c r="M767" s="589"/>
      <c r="N767" s="589"/>
      <c r="O767" s="589"/>
      <c r="P767" s="589"/>
      <c r="R767" s="589"/>
      <c r="S767" s="589"/>
      <c r="T767" s="589"/>
      <c r="U767" s="589"/>
    </row>
    <row r="768" customHeight="1" spans="6:21">
      <c r="F768" s="589"/>
      <c r="G768" s="589"/>
      <c r="H768" s="589"/>
      <c r="I768" s="589"/>
      <c r="J768" s="589"/>
      <c r="K768" s="589"/>
      <c r="L768" s="589"/>
      <c r="M768" s="589"/>
      <c r="N768" s="589"/>
      <c r="O768" s="589"/>
      <c r="P768" s="589"/>
      <c r="R768" s="589"/>
      <c r="S768" s="589"/>
      <c r="T768" s="589"/>
      <c r="U768" s="589"/>
    </row>
    <row r="769" customHeight="1" spans="6:21">
      <c r="F769" s="589"/>
      <c r="G769" s="589"/>
      <c r="H769" s="589"/>
      <c r="I769" s="589"/>
      <c r="J769" s="589"/>
      <c r="K769" s="589"/>
      <c r="L769" s="589"/>
      <c r="M769" s="589"/>
      <c r="N769" s="589"/>
      <c r="O769" s="589"/>
      <c r="P769" s="589"/>
      <c r="R769" s="589"/>
      <c r="S769" s="589"/>
      <c r="T769" s="589"/>
      <c r="U769" s="589"/>
    </row>
    <row r="770" customHeight="1" spans="6:21">
      <c r="F770" s="589"/>
      <c r="G770" s="589"/>
      <c r="H770" s="589"/>
      <c r="I770" s="589"/>
      <c r="J770" s="589"/>
      <c r="K770" s="589"/>
      <c r="L770" s="589"/>
      <c r="M770" s="589"/>
      <c r="N770" s="589"/>
      <c r="O770" s="589"/>
      <c r="P770" s="589"/>
      <c r="R770" s="589"/>
      <c r="S770" s="589"/>
      <c r="T770" s="589"/>
      <c r="U770" s="589"/>
    </row>
    <row r="771" customHeight="1" spans="6:21">
      <c r="F771" s="589"/>
      <c r="G771" s="589"/>
      <c r="H771" s="589"/>
      <c r="I771" s="589"/>
      <c r="J771" s="589"/>
      <c r="K771" s="589"/>
      <c r="L771" s="589"/>
      <c r="M771" s="589"/>
      <c r="N771" s="589"/>
      <c r="O771" s="589"/>
      <c r="P771" s="589"/>
      <c r="R771" s="589"/>
      <c r="S771" s="589"/>
      <c r="T771" s="589"/>
      <c r="U771" s="589"/>
    </row>
    <row r="772" customHeight="1" spans="6:21">
      <c r="F772" s="589"/>
      <c r="G772" s="589"/>
      <c r="H772" s="589"/>
      <c r="I772" s="589"/>
      <c r="J772" s="589"/>
      <c r="K772" s="589"/>
      <c r="L772" s="589"/>
      <c r="M772" s="589"/>
      <c r="N772" s="589"/>
      <c r="O772" s="589"/>
      <c r="P772" s="589"/>
      <c r="R772" s="589"/>
      <c r="S772" s="589"/>
      <c r="T772" s="589"/>
      <c r="U772" s="589"/>
    </row>
    <row r="773" customHeight="1" spans="6:21">
      <c r="F773" s="589"/>
      <c r="G773" s="589"/>
      <c r="H773" s="589"/>
      <c r="I773" s="589"/>
      <c r="J773" s="589"/>
      <c r="K773" s="589"/>
      <c r="L773" s="589"/>
      <c r="M773" s="589"/>
      <c r="N773" s="589"/>
      <c r="O773" s="589"/>
      <c r="P773" s="589"/>
      <c r="R773" s="589"/>
      <c r="S773" s="589"/>
      <c r="T773" s="589"/>
      <c r="U773" s="589"/>
    </row>
    <row r="774" customHeight="1" spans="6:21">
      <c r="F774" s="589"/>
      <c r="G774" s="589"/>
      <c r="H774" s="589"/>
      <c r="I774" s="589"/>
      <c r="J774" s="589"/>
      <c r="K774" s="589"/>
      <c r="L774" s="589"/>
      <c r="M774" s="589"/>
      <c r="N774" s="589"/>
      <c r="O774" s="589"/>
      <c r="P774" s="589"/>
      <c r="R774" s="589"/>
      <c r="S774" s="589"/>
      <c r="T774" s="589"/>
      <c r="U774" s="589"/>
    </row>
    <row r="775" customHeight="1" spans="6:21">
      <c r="F775" s="589"/>
      <c r="G775" s="589"/>
      <c r="H775" s="589"/>
      <c r="I775" s="589"/>
      <c r="J775" s="589"/>
      <c r="K775" s="589"/>
      <c r="L775" s="589"/>
      <c r="M775" s="589"/>
      <c r="N775" s="589"/>
      <c r="O775" s="589"/>
      <c r="P775" s="589"/>
      <c r="R775" s="589"/>
      <c r="S775" s="589"/>
      <c r="T775" s="589"/>
      <c r="U775" s="589"/>
    </row>
    <row r="776" customHeight="1" spans="6:21">
      <c r="F776" s="589"/>
      <c r="G776" s="589"/>
      <c r="H776" s="589"/>
      <c r="I776" s="589"/>
      <c r="J776" s="589"/>
      <c r="K776" s="589"/>
      <c r="L776" s="589"/>
      <c r="M776" s="589"/>
      <c r="N776" s="589"/>
      <c r="O776" s="589"/>
      <c r="P776" s="589"/>
      <c r="R776" s="589"/>
      <c r="S776" s="589"/>
      <c r="T776" s="589"/>
      <c r="U776" s="589"/>
    </row>
    <row r="777" customHeight="1" spans="6:21">
      <c r="F777" s="589"/>
      <c r="G777" s="589"/>
      <c r="H777" s="589"/>
      <c r="I777" s="589"/>
      <c r="J777" s="589"/>
      <c r="K777" s="589"/>
      <c r="L777" s="589"/>
      <c r="M777" s="589"/>
      <c r="N777" s="589"/>
      <c r="O777" s="589"/>
      <c r="P777" s="589"/>
      <c r="R777" s="589"/>
      <c r="S777" s="589"/>
      <c r="T777" s="589"/>
      <c r="U777" s="589"/>
    </row>
    <row r="778" customHeight="1" spans="6:21">
      <c r="F778" s="589"/>
      <c r="G778" s="589"/>
      <c r="H778" s="589"/>
      <c r="I778" s="589"/>
      <c r="J778" s="589"/>
      <c r="K778" s="589"/>
      <c r="L778" s="589"/>
      <c r="M778" s="589"/>
      <c r="N778" s="589"/>
      <c r="O778" s="589"/>
      <c r="P778" s="589"/>
      <c r="R778" s="589"/>
      <c r="S778" s="589"/>
      <c r="T778" s="589"/>
      <c r="U778" s="589"/>
    </row>
    <row r="779" customHeight="1" spans="6:21">
      <c r="F779" s="589"/>
      <c r="G779" s="589"/>
      <c r="H779" s="589"/>
      <c r="I779" s="589"/>
      <c r="J779" s="589"/>
      <c r="K779" s="589"/>
      <c r="L779" s="589"/>
      <c r="M779" s="589"/>
      <c r="N779" s="589"/>
      <c r="O779" s="589"/>
      <c r="P779" s="589"/>
      <c r="R779" s="589"/>
      <c r="S779" s="589"/>
      <c r="T779" s="589"/>
      <c r="U779" s="589"/>
    </row>
    <row r="780" customHeight="1" spans="6:21">
      <c r="F780" s="589"/>
      <c r="G780" s="589"/>
      <c r="H780" s="589"/>
      <c r="I780" s="589"/>
      <c r="J780" s="589"/>
      <c r="K780" s="589"/>
      <c r="L780" s="589"/>
      <c r="M780" s="589"/>
      <c r="N780" s="589"/>
      <c r="O780" s="589"/>
      <c r="P780" s="589"/>
      <c r="R780" s="589"/>
      <c r="S780" s="589"/>
      <c r="T780" s="589"/>
      <c r="U780" s="589"/>
    </row>
    <row r="781" customHeight="1" spans="6:21">
      <c r="F781" s="589"/>
      <c r="G781" s="589"/>
      <c r="H781" s="589"/>
      <c r="I781" s="589"/>
      <c r="J781" s="589"/>
      <c r="K781" s="589"/>
      <c r="L781" s="589"/>
      <c r="M781" s="589"/>
      <c r="N781" s="589"/>
      <c r="O781" s="589"/>
      <c r="P781" s="589"/>
      <c r="R781" s="589"/>
      <c r="S781" s="589"/>
      <c r="T781" s="589"/>
      <c r="U781" s="589"/>
    </row>
    <row r="782" customHeight="1" spans="6:21">
      <c r="F782" s="589"/>
      <c r="G782" s="589"/>
      <c r="H782" s="589"/>
      <c r="I782" s="589"/>
      <c r="J782" s="589"/>
      <c r="K782" s="589"/>
      <c r="L782" s="589"/>
      <c r="M782" s="589"/>
      <c r="N782" s="589"/>
      <c r="O782" s="589"/>
      <c r="P782" s="589"/>
      <c r="R782" s="589"/>
      <c r="S782" s="589"/>
      <c r="T782" s="589"/>
      <c r="U782" s="589"/>
    </row>
    <row r="783" customHeight="1" spans="6:21">
      <c r="F783" s="589"/>
      <c r="G783" s="589"/>
      <c r="H783" s="589"/>
      <c r="I783" s="589"/>
      <c r="J783" s="589"/>
      <c r="K783" s="589"/>
      <c r="L783" s="589"/>
      <c r="M783" s="589"/>
      <c r="N783" s="589"/>
      <c r="O783" s="589"/>
      <c r="P783" s="589"/>
      <c r="R783" s="589"/>
      <c r="S783" s="589"/>
      <c r="T783" s="589"/>
      <c r="U783" s="589"/>
    </row>
    <row r="784" customHeight="1" spans="6:21">
      <c r="F784" s="589"/>
      <c r="G784" s="589"/>
      <c r="H784" s="589"/>
      <c r="I784" s="589"/>
      <c r="J784" s="589"/>
      <c r="K784" s="589"/>
      <c r="L784" s="589"/>
      <c r="M784" s="589"/>
      <c r="N784" s="589"/>
      <c r="O784" s="589"/>
      <c r="P784" s="589"/>
      <c r="R784" s="589"/>
      <c r="S784" s="589"/>
      <c r="T784" s="589"/>
      <c r="U784" s="589"/>
    </row>
    <row r="785" customHeight="1" spans="6:21">
      <c r="F785" s="589"/>
      <c r="G785" s="589"/>
      <c r="H785" s="589"/>
      <c r="I785" s="589"/>
      <c r="J785" s="589"/>
      <c r="K785" s="589"/>
      <c r="L785" s="589"/>
      <c r="M785" s="589"/>
      <c r="N785" s="589"/>
      <c r="O785" s="589"/>
      <c r="P785" s="589"/>
      <c r="R785" s="589"/>
      <c r="S785" s="589"/>
      <c r="T785" s="589"/>
      <c r="U785" s="589"/>
    </row>
    <row r="786" customHeight="1" spans="6:21">
      <c r="F786" s="589"/>
      <c r="G786" s="589"/>
      <c r="H786" s="589"/>
      <c r="I786" s="589"/>
      <c r="J786" s="589"/>
      <c r="K786" s="589"/>
      <c r="L786" s="589"/>
      <c r="M786" s="589"/>
      <c r="N786" s="589"/>
      <c r="O786" s="589"/>
      <c r="P786" s="589"/>
      <c r="R786" s="589"/>
      <c r="S786" s="589"/>
      <c r="T786" s="589"/>
      <c r="U786" s="589"/>
    </row>
    <row r="787" customHeight="1" spans="6:21">
      <c r="F787" s="589"/>
      <c r="G787" s="589"/>
      <c r="H787" s="589"/>
      <c r="I787" s="589"/>
      <c r="J787" s="589"/>
      <c r="K787" s="589"/>
      <c r="L787" s="589"/>
      <c r="M787" s="589"/>
      <c r="N787" s="589"/>
      <c r="O787" s="589"/>
      <c r="P787" s="589"/>
      <c r="R787" s="589"/>
      <c r="S787" s="589"/>
      <c r="T787" s="589"/>
      <c r="U787" s="589"/>
    </row>
    <row r="788" customHeight="1" spans="6:21">
      <c r="F788" s="589"/>
      <c r="G788" s="589"/>
      <c r="H788" s="589"/>
      <c r="I788" s="589"/>
      <c r="J788" s="589"/>
      <c r="K788" s="589"/>
      <c r="L788" s="589"/>
      <c r="M788" s="589"/>
      <c r="N788" s="589"/>
      <c r="O788" s="589"/>
      <c r="P788" s="589"/>
      <c r="R788" s="589"/>
      <c r="S788" s="589"/>
      <c r="T788" s="589"/>
      <c r="U788" s="589"/>
    </row>
    <row r="789" customHeight="1" spans="6:21">
      <c r="F789" s="589"/>
      <c r="G789" s="589"/>
      <c r="H789" s="589"/>
      <c r="I789" s="589"/>
      <c r="J789" s="589"/>
      <c r="K789" s="589"/>
      <c r="L789" s="589"/>
      <c r="M789" s="589"/>
      <c r="N789" s="589"/>
      <c r="O789" s="589"/>
      <c r="P789" s="589"/>
      <c r="R789" s="589"/>
      <c r="S789" s="589"/>
      <c r="T789" s="589"/>
      <c r="U789" s="589"/>
    </row>
    <row r="790" customHeight="1" spans="6:21">
      <c r="F790" s="589"/>
      <c r="G790" s="589"/>
      <c r="H790" s="589"/>
      <c r="I790" s="589"/>
      <c r="J790" s="589"/>
      <c r="K790" s="589"/>
      <c r="L790" s="589"/>
      <c r="M790" s="589"/>
      <c r="N790" s="589"/>
      <c r="O790" s="589"/>
      <c r="P790" s="589"/>
      <c r="R790" s="589"/>
      <c r="S790" s="589"/>
      <c r="T790" s="589"/>
      <c r="U790" s="589"/>
    </row>
    <row r="791" customHeight="1" spans="6:21">
      <c r="F791" s="589"/>
      <c r="G791" s="589"/>
      <c r="H791" s="589"/>
      <c r="I791" s="589"/>
      <c r="J791" s="589"/>
      <c r="K791" s="589"/>
      <c r="L791" s="589"/>
      <c r="M791" s="589"/>
      <c r="N791" s="589"/>
      <c r="O791" s="589"/>
      <c r="P791" s="589"/>
      <c r="R791" s="589"/>
      <c r="S791" s="589"/>
      <c r="T791" s="589"/>
      <c r="U791" s="589"/>
    </row>
    <row r="792" customHeight="1" spans="6:21">
      <c r="F792" s="589"/>
      <c r="G792" s="589"/>
      <c r="H792" s="589"/>
      <c r="I792" s="589"/>
      <c r="J792" s="589"/>
      <c r="K792" s="589"/>
      <c r="L792" s="589"/>
      <c r="M792" s="589"/>
      <c r="N792" s="589"/>
      <c r="O792" s="589"/>
      <c r="P792" s="589"/>
      <c r="R792" s="589"/>
      <c r="S792" s="589"/>
      <c r="T792" s="589"/>
      <c r="U792" s="589"/>
    </row>
    <row r="793" customHeight="1" spans="6:21">
      <c r="F793" s="589"/>
      <c r="G793" s="589"/>
      <c r="H793" s="589"/>
      <c r="I793" s="589"/>
      <c r="J793" s="589"/>
      <c r="K793" s="589"/>
      <c r="L793" s="589"/>
      <c r="M793" s="589"/>
      <c r="N793" s="589"/>
      <c r="O793" s="589"/>
      <c r="P793" s="589"/>
      <c r="R793" s="589"/>
      <c r="S793" s="589"/>
      <c r="T793" s="589"/>
      <c r="U793" s="589"/>
    </row>
    <row r="794" customHeight="1" spans="6:21">
      <c r="F794" s="589"/>
      <c r="G794" s="589"/>
      <c r="H794" s="589"/>
      <c r="I794" s="589"/>
      <c r="J794" s="589"/>
      <c r="K794" s="589"/>
      <c r="L794" s="589"/>
      <c r="M794" s="589"/>
      <c r="N794" s="589"/>
      <c r="O794" s="589"/>
      <c r="P794" s="589"/>
      <c r="R794" s="589"/>
      <c r="S794" s="589"/>
      <c r="T794" s="589"/>
      <c r="U794" s="589"/>
    </row>
    <row r="795" customHeight="1" spans="6:21">
      <c r="F795" s="589"/>
      <c r="G795" s="589"/>
      <c r="H795" s="589"/>
      <c r="I795" s="589"/>
      <c r="J795" s="589"/>
      <c r="K795" s="589"/>
      <c r="L795" s="589"/>
      <c r="M795" s="589"/>
      <c r="N795" s="589"/>
      <c r="O795" s="589"/>
      <c r="P795" s="589"/>
      <c r="R795" s="589"/>
      <c r="S795" s="589"/>
      <c r="T795" s="589"/>
      <c r="U795" s="589"/>
    </row>
    <row r="796" customHeight="1" spans="6:21">
      <c r="F796" s="589"/>
      <c r="G796" s="589"/>
      <c r="H796" s="589"/>
      <c r="I796" s="589"/>
      <c r="J796" s="589"/>
      <c r="K796" s="589"/>
      <c r="L796" s="589"/>
      <c r="M796" s="589"/>
      <c r="N796" s="589"/>
      <c r="O796" s="589"/>
      <c r="P796" s="589"/>
      <c r="R796" s="589"/>
      <c r="S796" s="589"/>
      <c r="T796" s="589"/>
      <c r="U796" s="589"/>
    </row>
    <row r="797" customHeight="1" spans="6:21">
      <c r="F797" s="589"/>
      <c r="G797" s="589"/>
      <c r="H797" s="589"/>
      <c r="I797" s="589"/>
      <c r="J797" s="589"/>
      <c r="K797" s="589"/>
      <c r="L797" s="589"/>
      <c r="M797" s="589"/>
      <c r="N797" s="589"/>
      <c r="O797" s="589"/>
      <c r="P797" s="589"/>
      <c r="R797" s="589"/>
      <c r="S797" s="589"/>
      <c r="T797" s="589"/>
      <c r="U797" s="589"/>
    </row>
    <row r="798" customHeight="1" spans="6:21">
      <c r="F798" s="589"/>
      <c r="G798" s="589"/>
      <c r="H798" s="589"/>
      <c r="I798" s="589"/>
      <c r="J798" s="589"/>
      <c r="K798" s="589"/>
      <c r="L798" s="589"/>
      <c r="M798" s="589"/>
      <c r="N798" s="589"/>
      <c r="O798" s="589"/>
      <c r="P798" s="589"/>
      <c r="R798" s="589"/>
      <c r="S798" s="589"/>
      <c r="T798" s="589"/>
      <c r="U798" s="589"/>
    </row>
    <row r="799" customHeight="1" spans="6:21">
      <c r="F799" s="589"/>
      <c r="G799" s="589"/>
      <c r="H799" s="589"/>
      <c r="I799" s="589"/>
      <c r="J799" s="589"/>
      <c r="K799" s="589"/>
      <c r="L799" s="589"/>
      <c r="M799" s="589"/>
      <c r="N799" s="589"/>
      <c r="O799" s="589"/>
      <c r="P799" s="589"/>
      <c r="R799" s="589"/>
      <c r="S799" s="589"/>
      <c r="T799" s="589"/>
      <c r="U799" s="589"/>
    </row>
    <row r="800" customHeight="1" spans="6:21">
      <c r="F800" s="589"/>
      <c r="G800" s="589"/>
      <c r="H800" s="589"/>
      <c r="I800" s="589"/>
      <c r="J800" s="589"/>
      <c r="K800" s="589"/>
      <c r="L800" s="589"/>
      <c r="M800" s="589"/>
      <c r="N800" s="589"/>
      <c r="O800" s="589"/>
      <c r="P800" s="589"/>
      <c r="R800" s="589"/>
      <c r="S800" s="589"/>
      <c r="T800" s="589"/>
      <c r="U800" s="589"/>
    </row>
    <row r="801" customHeight="1" spans="6:21">
      <c r="F801" s="589"/>
      <c r="G801" s="589"/>
      <c r="H801" s="589"/>
      <c r="I801" s="589"/>
      <c r="J801" s="589"/>
      <c r="K801" s="589"/>
      <c r="L801" s="589"/>
      <c r="M801" s="589"/>
      <c r="N801" s="589"/>
      <c r="O801" s="589"/>
      <c r="P801" s="589"/>
      <c r="R801" s="589"/>
      <c r="S801" s="589"/>
      <c r="T801" s="589"/>
      <c r="U801" s="589"/>
    </row>
    <row r="802" customHeight="1" spans="6:21">
      <c r="F802" s="589"/>
      <c r="G802" s="589"/>
      <c r="H802" s="589"/>
      <c r="I802" s="589"/>
      <c r="J802" s="589"/>
      <c r="K802" s="589"/>
      <c r="L802" s="589"/>
      <c r="M802" s="589"/>
      <c r="N802" s="589"/>
      <c r="O802" s="589"/>
      <c r="P802" s="589"/>
      <c r="R802" s="589"/>
      <c r="S802" s="589"/>
      <c r="T802" s="589"/>
      <c r="U802" s="589"/>
    </row>
    <row r="803" customHeight="1" spans="6:21">
      <c r="F803" s="589"/>
      <c r="G803" s="589"/>
      <c r="H803" s="589"/>
      <c r="I803" s="589"/>
      <c r="J803" s="589"/>
      <c r="K803" s="589"/>
      <c r="L803" s="589"/>
      <c r="M803" s="589"/>
      <c r="N803" s="589"/>
      <c r="O803" s="589"/>
      <c r="P803" s="589"/>
      <c r="R803" s="589"/>
      <c r="S803" s="589"/>
      <c r="T803" s="589"/>
      <c r="U803" s="589"/>
    </row>
    <row r="804" customHeight="1" spans="6:21">
      <c r="F804" s="589"/>
      <c r="G804" s="589"/>
      <c r="H804" s="589"/>
      <c r="I804" s="589"/>
      <c r="J804" s="589"/>
      <c r="K804" s="589"/>
      <c r="L804" s="589"/>
      <c r="M804" s="589"/>
      <c r="N804" s="589"/>
      <c r="O804" s="589"/>
      <c r="P804" s="589"/>
      <c r="R804" s="589"/>
      <c r="S804" s="589"/>
      <c r="T804" s="589"/>
      <c r="U804" s="589"/>
    </row>
    <row r="805" customHeight="1" spans="6:21">
      <c r="F805" s="589"/>
      <c r="G805" s="589"/>
      <c r="H805" s="589"/>
      <c r="I805" s="589"/>
      <c r="J805" s="589"/>
      <c r="K805" s="589"/>
      <c r="L805" s="589"/>
      <c r="M805" s="589"/>
      <c r="N805" s="589"/>
      <c r="O805" s="589"/>
      <c r="P805" s="589"/>
      <c r="R805" s="589"/>
      <c r="S805" s="589"/>
      <c r="T805" s="589"/>
      <c r="U805" s="589"/>
    </row>
    <row r="806" customHeight="1" spans="6:21">
      <c r="F806" s="589"/>
      <c r="G806" s="589"/>
      <c r="H806" s="589"/>
      <c r="I806" s="589"/>
      <c r="J806" s="589"/>
      <c r="K806" s="589"/>
      <c r="L806" s="589"/>
      <c r="M806" s="589"/>
      <c r="N806" s="589"/>
      <c r="O806" s="589"/>
      <c r="P806" s="589"/>
      <c r="R806" s="589"/>
      <c r="S806" s="589"/>
      <c r="T806" s="589"/>
      <c r="U806" s="589"/>
    </row>
    <row r="807" customHeight="1" spans="6:21">
      <c r="F807" s="589"/>
      <c r="G807" s="589"/>
      <c r="H807" s="589"/>
      <c r="I807" s="589"/>
      <c r="J807" s="589"/>
      <c r="K807" s="589"/>
      <c r="L807" s="589"/>
      <c r="M807" s="589"/>
      <c r="N807" s="589"/>
      <c r="O807" s="589"/>
      <c r="P807" s="589"/>
      <c r="R807" s="589"/>
      <c r="S807" s="589"/>
      <c r="T807" s="589"/>
      <c r="U807" s="589"/>
    </row>
    <row r="808" customHeight="1" spans="6:21">
      <c r="F808" s="589"/>
      <c r="G808" s="589"/>
      <c r="H808" s="589"/>
      <c r="I808" s="589"/>
      <c r="J808" s="589"/>
      <c r="K808" s="589"/>
      <c r="L808" s="589"/>
      <c r="M808" s="589"/>
      <c r="N808" s="589"/>
      <c r="O808" s="589"/>
      <c r="P808" s="589"/>
      <c r="R808" s="589"/>
      <c r="S808" s="589"/>
      <c r="T808" s="589"/>
      <c r="U808" s="589"/>
    </row>
    <row r="809" customHeight="1" spans="6:21">
      <c r="F809" s="589"/>
      <c r="G809" s="589"/>
      <c r="H809" s="589"/>
      <c r="I809" s="589"/>
      <c r="J809" s="589"/>
      <c r="K809" s="589"/>
      <c r="L809" s="589"/>
      <c r="M809" s="589"/>
      <c r="N809" s="589"/>
      <c r="O809" s="589"/>
      <c r="P809" s="589"/>
      <c r="R809" s="589"/>
      <c r="S809" s="589"/>
      <c r="T809" s="589"/>
      <c r="U809" s="589"/>
    </row>
    <row r="810" customHeight="1" spans="6:21">
      <c r="F810" s="589"/>
      <c r="G810" s="589"/>
      <c r="H810" s="589"/>
      <c r="I810" s="589"/>
      <c r="J810" s="589"/>
      <c r="K810" s="589"/>
      <c r="L810" s="589"/>
      <c r="M810" s="589"/>
      <c r="N810" s="589"/>
      <c r="O810" s="589"/>
      <c r="P810" s="589"/>
      <c r="R810" s="589"/>
      <c r="S810" s="589"/>
      <c r="T810" s="589"/>
      <c r="U810" s="589"/>
    </row>
    <row r="811" customHeight="1" spans="6:21">
      <c r="F811" s="589"/>
      <c r="G811" s="589"/>
      <c r="H811" s="589"/>
      <c r="I811" s="589"/>
      <c r="J811" s="589"/>
      <c r="K811" s="589"/>
      <c r="L811" s="589"/>
      <c r="M811" s="589"/>
      <c r="N811" s="589"/>
      <c r="O811" s="589"/>
      <c r="P811" s="589"/>
      <c r="R811" s="589"/>
      <c r="S811" s="589"/>
      <c r="T811" s="589"/>
      <c r="U811" s="589"/>
    </row>
    <row r="812" customHeight="1" spans="6:21">
      <c r="F812" s="589"/>
      <c r="G812" s="589"/>
      <c r="H812" s="589"/>
      <c r="I812" s="589"/>
      <c r="J812" s="589"/>
      <c r="K812" s="589"/>
      <c r="L812" s="589"/>
      <c r="M812" s="589"/>
      <c r="N812" s="589"/>
      <c r="O812" s="589"/>
      <c r="P812" s="589"/>
      <c r="R812" s="589"/>
      <c r="S812" s="589"/>
      <c r="T812" s="589"/>
      <c r="U812" s="589"/>
    </row>
    <row r="813" customHeight="1" spans="6:21">
      <c r="F813" s="589"/>
      <c r="G813" s="589"/>
      <c r="H813" s="589"/>
      <c r="I813" s="589"/>
      <c r="J813" s="589"/>
      <c r="K813" s="589"/>
      <c r="L813" s="589"/>
      <c r="M813" s="589"/>
      <c r="N813" s="589"/>
      <c r="O813" s="589"/>
      <c r="P813" s="589"/>
      <c r="R813" s="589"/>
      <c r="S813" s="589"/>
      <c r="T813" s="589"/>
      <c r="U813" s="589"/>
    </row>
    <row r="814" customHeight="1" spans="6:21">
      <c r="F814" s="589"/>
      <c r="G814" s="589"/>
      <c r="H814" s="589"/>
      <c r="I814" s="589"/>
      <c r="J814" s="589"/>
      <c r="K814" s="589"/>
      <c r="L814" s="589"/>
      <c r="M814" s="589"/>
      <c r="N814" s="589"/>
      <c r="O814" s="589"/>
      <c r="P814" s="589"/>
      <c r="R814" s="589"/>
      <c r="S814" s="589"/>
      <c r="T814" s="589"/>
      <c r="U814" s="589"/>
    </row>
    <row r="815" customHeight="1" spans="6:21">
      <c r="F815" s="589"/>
      <c r="G815" s="589"/>
      <c r="H815" s="589"/>
      <c r="I815" s="589"/>
      <c r="J815" s="589"/>
      <c r="K815" s="589"/>
      <c r="L815" s="589"/>
      <c r="M815" s="589"/>
      <c r="N815" s="589"/>
      <c r="O815" s="589"/>
      <c r="P815" s="589"/>
      <c r="R815" s="589"/>
      <c r="S815" s="589"/>
      <c r="T815" s="589"/>
      <c r="U815" s="589"/>
    </row>
    <row r="816" customHeight="1" spans="6:21">
      <c r="F816" s="589"/>
      <c r="G816" s="589"/>
      <c r="H816" s="589"/>
      <c r="I816" s="589"/>
      <c r="J816" s="589"/>
      <c r="K816" s="589"/>
      <c r="L816" s="589"/>
      <c r="M816" s="589"/>
      <c r="N816" s="589"/>
      <c r="O816" s="589"/>
      <c r="P816" s="589"/>
      <c r="R816" s="589"/>
      <c r="S816" s="589"/>
      <c r="T816" s="589"/>
      <c r="U816" s="589"/>
    </row>
    <row r="817" customHeight="1" spans="6:21">
      <c r="F817" s="589"/>
      <c r="G817" s="589"/>
      <c r="H817" s="589"/>
      <c r="I817" s="589"/>
      <c r="J817" s="589"/>
      <c r="K817" s="589"/>
      <c r="L817" s="589"/>
      <c r="M817" s="589"/>
      <c r="N817" s="589"/>
      <c r="O817" s="589"/>
      <c r="P817" s="589"/>
      <c r="R817" s="589"/>
      <c r="S817" s="589"/>
      <c r="T817" s="589"/>
      <c r="U817" s="589"/>
    </row>
    <row r="818" customHeight="1" spans="6:21">
      <c r="F818" s="589"/>
      <c r="G818" s="589"/>
      <c r="H818" s="589"/>
      <c r="I818" s="589"/>
      <c r="J818" s="589"/>
      <c r="K818" s="589"/>
      <c r="L818" s="589"/>
      <c r="M818" s="589"/>
      <c r="N818" s="589"/>
      <c r="O818" s="589"/>
      <c r="P818" s="589"/>
      <c r="R818" s="589"/>
      <c r="S818" s="589"/>
      <c r="T818" s="589"/>
      <c r="U818" s="589"/>
    </row>
    <row r="819" customHeight="1" spans="6:21">
      <c r="F819" s="589"/>
      <c r="G819" s="589"/>
      <c r="H819" s="589"/>
      <c r="I819" s="589"/>
      <c r="J819" s="589"/>
      <c r="K819" s="589"/>
      <c r="L819" s="589"/>
      <c r="M819" s="589"/>
      <c r="N819" s="589"/>
      <c r="O819" s="589"/>
      <c r="P819" s="589"/>
      <c r="R819" s="589"/>
      <c r="S819" s="589"/>
      <c r="T819" s="589"/>
      <c r="U819" s="589"/>
    </row>
    <row r="820" customHeight="1" spans="6:21">
      <c r="F820" s="589"/>
      <c r="G820" s="589"/>
      <c r="H820" s="589"/>
      <c r="I820" s="589"/>
      <c r="J820" s="589"/>
      <c r="K820" s="589"/>
      <c r="L820" s="589"/>
      <c r="M820" s="589"/>
      <c r="N820" s="589"/>
      <c r="O820" s="589"/>
      <c r="P820" s="589"/>
      <c r="R820" s="589"/>
      <c r="S820" s="589"/>
      <c r="T820" s="589"/>
      <c r="U820" s="589"/>
    </row>
    <row r="821" customHeight="1" spans="6:21">
      <c r="F821" s="589"/>
      <c r="G821" s="589"/>
      <c r="H821" s="589"/>
      <c r="I821" s="589"/>
      <c r="J821" s="589"/>
      <c r="K821" s="589"/>
      <c r="L821" s="589"/>
      <c r="M821" s="589"/>
      <c r="N821" s="589"/>
      <c r="O821" s="589"/>
      <c r="P821" s="589"/>
      <c r="R821" s="589"/>
      <c r="S821" s="589"/>
      <c r="T821" s="589"/>
      <c r="U821" s="589"/>
    </row>
    <row r="822" customHeight="1" spans="6:21">
      <c r="F822" s="589"/>
      <c r="G822" s="589"/>
      <c r="H822" s="589"/>
      <c r="I822" s="589"/>
      <c r="J822" s="589"/>
      <c r="K822" s="589"/>
      <c r="L822" s="589"/>
      <c r="M822" s="589"/>
      <c r="N822" s="589"/>
      <c r="O822" s="589"/>
      <c r="P822" s="589"/>
      <c r="R822" s="589"/>
      <c r="S822" s="589"/>
      <c r="T822" s="589"/>
      <c r="U822" s="589"/>
    </row>
    <row r="823" customHeight="1" spans="6:21">
      <c r="F823" s="589"/>
      <c r="G823" s="589"/>
      <c r="H823" s="589"/>
      <c r="I823" s="589"/>
      <c r="J823" s="589"/>
      <c r="K823" s="589"/>
      <c r="L823" s="589"/>
      <c r="M823" s="589"/>
      <c r="N823" s="589"/>
      <c r="O823" s="589"/>
      <c r="P823" s="589"/>
      <c r="R823" s="589"/>
      <c r="S823" s="589"/>
      <c r="T823" s="589"/>
      <c r="U823" s="589"/>
    </row>
    <row r="824" customHeight="1" spans="6:21">
      <c r="F824" s="589"/>
      <c r="G824" s="589"/>
      <c r="H824" s="589"/>
      <c r="I824" s="589"/>
      <c r="J824" s="589"/>
      <c r="K824" s="589"/>
      <c r="L824" s="589"/>
      <c r="M824" s="589"/>
      <c r="N824" s="589"/>
      <c r="O824" s="589"/>
      <c r="P824" s="589"/>
      <c r="R824" s="589"/>
      <c r="S824" s="589"/>
      <c r="T824" s="589"/>
      <c r="U824" s="589"/>
    </row>
    <row r="825" customHeight="1" spans="6:21">
      <c r="F825" s="589"/>
      <c r="G825" s="589"/>
      <c r="H825" s="589"/>
      <c r="I825" s="589"/>
      <c r="J825" s="589"/>
      <c r="K825" s="589"/>
      <c r="L825" s="589"/>
      <c r="M825" s="589"/>
      <c r="N825" s="589"/>
      <c r="O825" s="589"/>
      <c r="P825" s="589"/>
      <c r="R825" s="589"/>
      <c r="S825" s="589"/>
      <c r="T825" s="589"/>
      <c r="U825" s="589"/>
    </row>
    <row r="826" customHeight="1" spans="6:21">
      <c r="F826" s="589"/>
      <c r="G826" s="589"/>
      <c r="H826" s="589"/>
      <c r="I826" s="589"/>
      <c r="J826" s="589"/>
      <c r="K826" s="589"/>
      <c r="L826" s="589"/>
      <c r="M826" s="589"/>
      <c r="N826" s="589"/>
      <c r="O826" s="589"/>
      <c r="P826" s="589"/>
      <c r="R826" s="589"/>
      <c r="S826" s="589"/>
      <c r="T826" s="589"/>
      <c r="U826" s="589"/>
    </row>
    <row r="827" customHeight="1" spans="6:21">
      <c r="F827" s="589"/>
      <c r="G827" s="589"/>
      <c r="H827" s="589"/>
      <c r="I827" s="589"/>
      <c r="J827" s="589"/>
      <c r="K827" s="589"/>
      <c r="L827" s="589"/>
      <c r="M827" s="589"/>
      <c r="N827" s="589"/>
      <c r="O827" s="589"/>
      <c r="P827" s="589"/>
      <c r="R827" s="589"/>
      <c r="S827" s="589"/>
      <c r="T827" s="589"/>
      <c r="U827" s="589"/>
    </row>
    <row r="828" customHeight="1" spans="6:21">
      <c r="F828" s="589"/>
      <c r="G828" s="589"/>
      <c r="H828" s="589"/>
      <c r="I828" s="589"/>
      <c r="J828" s="589"/>
      <c r="K828" s="589"/>
      <c r="L828" s="589"/>
      <c r="M828" s="589"/>
      <c r="N828" s="589"/>
      <c r="O828" s="589"/>
      <c r="P828" s="589"/>
      <c r="R828" s="589"/>
      <c r="S828" s="589"/>
      <c r="T828" s="589"/>
      <c r="U828" s="589"/>
    </row>
    <row r="829" customHeight="1" spans="6:21">
      <c r="F829" s="589"/>
      <c r="G829" s="589"/>
      <c r="H829" s="589"/>
      <c r="I829" s="589"/>
      <c r="J829" s="589"/>
      <c r="K829" s="589"/>
      <c r="L829" s="589"/>
      <c r="M829" s="589"/>
      <c r="N829" s="589"/>
      <c r="O829" s="589"/>
      <c r="P829" s="589"/>
      <c r="R829" s="589"/>
      <c r="S829" s="589"/>
      <c r="T829" s="589"/>
      <c r="U829" s="589"/>
    </row>
    <row r="830" customHeight="1" spans="6:21">
      <c r="F830" s="589"/>
      <c r="G830" s="589"/>
      <c r="H830" s="589"/>
      <c r="I830" s="589"/>
      <c r="J830" s="589"/>
      <c r="K830" s="589"/>
      <c r="L830" s="589"/>
      <c r="M830" s="589"/>
      <c r="N830" s="589"/>
      <c r="O830" s="589"/>
      <c r="P830" s="589"/>
      <c r="R830" s="589"/>
      <c r="S830" s="589"/>
      <c r="T830" s="589"/>
      <c r="U830" s="589"/>
    </row>
    <row r="831" customHeight="1" spans="6:21">
      <c r="F831" s="589"/>
      <c r="G831" s="589"/>
      <c r="H831" s="589"/>
      <c r="I831" s="589"/>
      <c r="J831" s="589"/>
      <c r="K831" s="589"/>
      <c r="L831" s="589"/>
      <c r="M831" s="589"/>
      <c r="N831" s="589"/>
      <c r="O831" s="589"/>
      <c r="P831" s="589"/>
      <c r="R831" s="589"/>
      <c r="S831" s="589"/>
      <c r="T831" s="589"/>
      <c r="U831" s="589"/>
    </row>
    <row r="832" customHeight="1" spans="6:21">
      <c r="F832" s="589"/>
      <c r="G832" s="589"/>
      <c r="H832" s="589"/>
      <c r="I832" s="589"/>
      <c r="J832" s="589"/>
      <c r="K832" s="589"/>
      <c r="L832" s="589"/>
      <c r="M832" s="589"/>
      <c r="N832" s="589"/>
      <c r="O832" s="589"/>
      <c r="P832" s="589"/>
      <c r="R832" s="589"/>
      <c r="S832" s="589"/>
      <c r="T832" s="589"/>
      <c r="U832" s="589"/>
    </row>
    <row r="833" customHeight="1" spans="6:21">
      <c r="F833" s="589"/>
      <c r="G833" s="589"/>
      <c r="H833" s="589"/>
      <c r="I833" s="589"/>
      <c r="J833" s="589"/>
      <c r="K833" s="589"/>
      <c r="L833" s="589"/>
      <c r="M833" s="589"/>
      <c r="N833" s="589"/>
      <c r="O833" s="589"/>
      <c r="P833" s="589"/>
      <c r="R833" s="589"/>
      <c r="S833" s="589"/>
      <c r="T833" s="589"/>
      <c r="U833" s="589"/>
    </row>
    <row r="834" customHeight="1" spans="6:21">
      <c r="F834" s="589"/>
      <c r="G834" s="589"/>
      <c r="H834" s="589"/>
      <c r="I834" s="589"/>
      <c r="J834" s="589"/>
      <c r="K834" s="589"/>
      <c r="L834" s="589"/>
      <c r="M834" s="589"/>
      <c r="N834" s="589"/>
      <c r="O834" s="589"/>
      <c r="P834" s="589"/>
      <c r="R834" s="589"/>
      <c r="S834" s="589"/>
      <c r="T834" s="589"/>
      <c r="U834" s="589"/>
    </row>
    <row r="835" customHeight="1" spans="6:21">
      <c r="F835" s="589"/>
      <c r="G835" s="589"/>
      <c r="H835" s="589"/>
      <c r="I835" s="589"/>
      <c r="J835" s="589"/>
      <c r="K835" s="589"/>
      <c r="L835" s="589"/>
      <c r="M835" s="589"/>
      <c r="N835" s="589"/>
      <c r="O835" s="589"/>
      <c r="P835" s="589"/>
      <c r="R835" s="589"/>
      <c r="S835" s="589"/>
      <c r="T835" s="589"/>
      <c r="U835" s="589"/>
    </row>
    <row r="836" customHeight="1" spans="6:21">
      <c r="F836" s="589"/>
      <c r="G836" s="589"/>
      <c r="H836" s="589"/>
      <c r="I836" s="589"/>
      <c r="J836" s="589"/>
      <c r="K836" s="589"/>
      <c r="L836" s="589"/>
      <c r="M836" s="589"/>
      <c r="N836" s="589"/>
      <c r="O836" s="589"/>
      <c r="P836" s="589"/>
      <c r="R836" s="589"/>
      <c r="S836" s="589"/>
      <c r="T836" s="589"/>
      <c r="U836" s="589"/>
    </row>
    <row r="837" customHeight="1" spans="6:21">
      <c r="F837" s="589"/>
      <c r="G837" s="589"/>
      <c r="H837" s="589"/>
      <c r="I837" s="589"/>
      <c r="J837" s="589"/>
      <c r="K837" s="589"/>
      <c r="L837" s="589"/>
      <c r="M837" s="589"/>
      <c r="N837" s="589"/>
      <c r="O837" s="589"/>
      <c r="P837" s="589"/>
      <c r="R837" s="589"/>
      <c r="S837" s="589"/>
      <c r="T837" s="589"/>
      <c r="U837" s="589"/>
    </row>
    <row r="838" customHeight="1" spans="6:21">
      <c r="F838" s="589"/>
      <c r="G838" s="589"/>
      <c r="H838" s="589"/>
      <c r="I838" s="589"/>
      <c r="J838" s="589"/>
      <c r="K838" s="589"/>
      <c r="L838" s="589"/>
      <c r="M838" s="589"/>
      <c r="N838" s="589"/>
      <c r="O838" s="589"/>
      <c r="P838" s="589"/>
      <c r="R838" s="589"/>
      <c r="S838" s="589"/>
      <c r="T838" s="589"/>
      <c r="U838" s="589"/>
    </row>
    <row r="839" customHeight="1" spans="6:21">
      <c r="F839" s="589"/>
      <c r="G839" s="589"/>
      <c r="H839" s="589"/>
      <c r="I839" s="589"/>
      <c r="J839" s="589"/>
      <c r="K839" s="589"/>
      <c r="L839" s="589"/>
      <c r="M839" s="589"/>
      <c r="N839" s="589"/>
      <c r="O839" s="589"/>
      <c r="P839" s="589"/>
      <c r="R839" s="589"/>
      <c r="S839" s="589"/>
      <c r="T839" s="589"/>
      <c r="U839" s="589"/>
    </row>
    <row r="840" customHeight="1" spans="6:21">
      <c r="F840" s="589"/>
      <c r="G840" s="589"/>
      <c r="H840" s="589"/>
      <c r="I840" s="589"/>
      <c r="J840" s="589"/>
      <c r="K840" s="589"/>
      <c r="L840" s="589"/>
      <c r="M840" s="589"/>
      <c r="N840" s="589"/>
      <c r="O840" s="589"/>
      <c r="P840" s="589"/>
      <c r="R840" s="589"/>
      <c r="S840" s="589"/>
      <c r="T840" s="589"/>
      <c r="U840" s="589"/>
    </row>
    <row r="841" customHeight="1" spans="6:21">
      <c r="F841" s="589"/>
      <c r="G841" s="589"/>
      <c r="H841" s="589"/>
      <c r="I841" s="589"/>
      <c r="J841" s="589"/>
      <c r="K841" s="589"/>
      <c r="L841" s="589"/>
      <c r="M841" s="589"/>
      <c r="N841" s="589"/>
      <c r="O841" s="589"/>
      <c r="P841" s="589"/>
      <c r="R841" s="589"/>
      <c r="S841" s="589"/>
      <c r="T841" s="589"/>
      <c r="U841" s="589"/>
    </row>
    <row r="842" customHeight="1" spans="6:21">
      <c r="F842" s="589"/>
      <c r="G842" s="589"/>
      <c r="H842" s="589"/>
      <c r="I842" s="589"/>
      <c r="J842" s="589"/>
      <c r="K842" s="589"/>
      <c r="L842" s="589"/>
      <c r="M842" s="589"/>
      <c r="N842" s="589"/>
      <c r="O842" s="589"/>
      <c r="P842" s="589"/>
      <c r="R842" s="589"/>
      <c r="S842" s="589"/>
      <c r="T842" s="589"/>
      <c r="U842" s="589"/>
    </row>
    <row r="843" customHeight="1" spans="6:21">
      <c r="F843" s="589"/>
      <c r="G843" s="589"/>
      <c r="H843" s="589"/>
      <c r="I843" s="589"/>
      <c r="J843" s="589"/>
      <c r="K843" s="589"/>
      <c r="L843" s="589"/>
      <c r="M843" s="589"/>
      <c r="N843" s="589"/>
      <c r="O843" s="589"/>
      <c r="P843" s="589"/>
      <c r="R843" s="589"/>
      <c r="S843" s="589"/>
      <c r="T843" s="589"/>
      <c r="U843" s="589"/>
    </row>
    <row r="844" customHeight="1" spans="6:21">
      <c r="F844" s="589"/>
      <c r="G844" s="589"/>
      <c r="H844" s="589"/>
      <c r="I844" s="589"/>
      <c r="J844" s="589"/>
      <c r="K844" s="589"/>
      <c r="L844" s="589"/>
      <c r="M844" s="589"/>
      <c r="N844" s="589"/>
      <c r="O844" s="589"/>
      <c r="P844" s="589"/>
      <c r="R844" s="589"/>
      <c r="S844" s="589"/>
      <c r="T844" s="589"/>
      <c r="U844" s="589"/>
    </row>
    <row r="845" customHeight="1" spans="6:21">
      <c r="F845" s="589"/>
      <c r="G845" s="589"/>
      <c r="H845" s="589"/>
      <c r="I845" s="589"/>
      <c r="J845" s="589"/>
      <c r="K845" s="589"/>
      <c r="L845" s="589"/>
      <c r="M845" s="589"/>
      <c r="N845" s="589"/>
      <c r="O845" s="589"/>
      <c r="P845" s="589"/>
      <c r="R845" s="589"/>
      <c r="S845" s="589"/>
      <c r="T845" s="589"/>
      <c r="U845" s="589"/>
    </row>
    <row r="846" customHeight="1" spans="6:21">
      <c r="F846" s="589"/>
      <c r="G846" s="589"/>
      <c r="H846" s="589"/>
      <c r="I846" s="589"/>
      <c r="J846" s="589"/>
      <c r="K846" s="589"/>
      <c r="L846" s="589"/>
      <c r="M846" s="589"/>
      <c r="N846" s="589"/>
      <c r="O846" s="589"/>
      <c r="P846" s="589"/>
      <c r="R846" s="589"/>
      <c r="S846" s="589"/>
      <c r="T846" s="589"/>
      <c r="U846" s="589"/>
    </row>
    <row r="847" customHeight="1" spans="6:21">
      <c r="F847" s="589"/>
      <c r="G847" s="589"/>
      <c r="H847" s="589"/>
      <c r="I847" s="589"/>
      <c r="J847" s="589"/>
      <c r="K847" s="589"/>
      <c r="L847" s="589"/>
      <c r="M847" s="589"/>
      <c r="N847" s="589"/>
      <c r="O847" s="589"/>
      <c r="P847" s="589"/>
      <c r="R847" s="589"/>
      <c r="S847" s="589"/>
      <c r="T847" s="589"/>
      <c r="U847" s="589"/>
    </row>
    <row r="848" customHeight="1" spans="6:21">
      <c r="F848" s="589"/>
      <c r="G848" s="589"/>
      <c r="H848" s="589"/>
      <c r="I848" s="589"/>
      <c r="J848" s="589"/>
      <c r="K848" s="589"/>
      <c r="L848" s="589"/>
      <c r="M848" s="589"/>
      <c r="N848" s="589"/>
      <c r="O848" s="589"/>
      <c r="P848" s="589"/>
      <c r="R848" s="589"/>
      <c r="S848" s="589"/>
      <c r="T848" s="589"/>
      <c r="U848" s="589"/>
    </row>
    <row r="849" customHeight="1" spans="6:21">
      <c r="F849" s="589"/>
      <c r="G849" s="589"/>
      <c r="H849" s="589"/>
      <c r="I849" s="589"/>
      <c r="J849" s="589"/>
      <c r="K849" s="589"/>
      <c r="L849" s="589"/>
      <c r="M849" s="589"/>
      <c r="N849" s="589"/>
      <c r="O849" s="589"/>
      <c r="P849" s="589"/>
      <c r="R849" s="589"/>
      <c r="S849" s="589"/>
      <c r="T849" s="589"/>
      <c r="U849" s="589"/>
    </row>
    <row r="850" customHeight="1" spans="6:21">
      <c r="F850" s="589"/>
      <c r="G850" s="589"/>
      <c r="H850" s="589"/>
      <c r="I850" s="589"/>
      <c r="J850" s="589"/>
      <c r="K850" s="589"/>
      <c r="L850" s="589"/>
      <c r="M850" s="589"/>
      <c r="N850" s="589"/>
      <c r="O850" s="589"/>
      <c r="P850" s="589"/>
      <c r="R850" s="589"/>
      <c r="S850" s="589"/>
      <c r="T850" s="589"/>
      <c r="U850" s="589"/>
    </row>
    <row r="851" customHeight="1" spans="6:21">
      <c r="F851" s="589"/>
      <c r="G851" s="589"/>
      <c r="H851" s="589"/>
      <c r="I851" s="589"/>
      <c r="J851" s="589"/>
      <c r="K851" s="589"/>
      <c r="L851" s="589"/>
      <c r="M851" s="589"/>
      <c r="N851" s="589"/>
      <c r="O851" s="589"/>
      <c r="P851" s="589"/>
      <c r="R851" s="589"/>
      <c r="S851" s="589"/>
      <c r="T851" s="589"/>
      <c r="U851" s="589"/>
    </row>
    <row r="852" customHeight="1" spans="6:21">
      <c r="F852" s="589"/>
      <c r="G852" s="589"/>
      <c r="H852" s="589"/>
      <c r="I852" s="589"/>
      <c r="J852" s="589"/>
      <c r="K852" s="589"/>
      <c r="L852" s="589"/>
      <c r="M852" s="589"/>
      <c r="N852" s="589"/>
      <c r="O852" s="589"/>
      <c r="P852" s="589"/>
      <c r="R852" s="589"/>
      <c r="S852" s="589"/>
      <c r="T852" s="589"/>
      <c r="U852" s="589"/>
    </row>
    <row r="853" customHeight="1" spans="6:21">
      <c r="F853" s="589"/>
      <c r="G853" s="589"/>
      <c r="H853" s="589"/>
      <c r="I853" s="589"/>
      <c r="J853" s="589"/>
      <c r="K853" s="589"/>
      <c r="L853" s="589"/>
      <c r="M853" s="589"/>
      <c r="N853" s="589"/>
      <c r="O853" s="589"/>
      <c r="P853" s="589"/>
      <c r="R853" s="589"/>
      <c r="S853" s="589"/>
      <c r="T853" s="589"/>
      <c r="U853" s="589"/>
    </row>
    <row r="854" customHeight="1" spans="6:21">
      <c r="F854" s="589"/>
      <c r="G854" s="589"/>
      <c r="H854" s="589"/>
      <c r="I854" s="589"/>
      <c r="J854" s="589"/>
      <c r="K854" s="589"/>
      <c r="L854" s="589"/>
      <c r="M854" s="589"/>
      <c r="N854" s="589"/>
      <c r="O854" s="589"/>
      <c r="P854" s="589"/>
      <c r="R854" s="589"/>
      <c r="S854" s="589"/>
      <c r="T854" s="589"/>
      <c r="U854" s="589"/>
    </row>
    <row r="855" customHeight="1" spans="6:21">
      <c r="F855" s="589"/>
      <c r="G855" s="589"/>
      <c r="H855" s="589"/>
      <c r="I855" s="589"/>
      <c r="J855" s="589"/>
      <c r="K855" s="589"/>
      <c r="L855" s="589"/>
      <c r="M855" s="589"/>
      <c r="N855" s="589"/>
      <c r="O855" s="589"/>
      <c r="P855" s="589"/>
      <c r="R855" s="589"/>
      <c r="S855" s="589"/>
      <c r="T855" s="589"/>
      <c r="U855" s="589"/>
    </row>
    <row r="856" customHeight="1" spans="6:21">
      <c r="F856" s="589"/>
      <c r="G856" s="589"/>
      <c r="H856" s="589"/>
      <c r="I856" s="589"/>
      <c r="J856" s="589"/>
      <c r="K856" s="589"/>
      <c r="L856" s="589"/>
      <c r="M856" s="589"/>
      <c r="N856" s="589"/>
      <c r="O856" s="589"/>
      <c r="P856" s="589"/>
      <c r="R856" s="589"/>
      <c r="S856" s="589"/>
      <c r="T856" s="589"/>
      <c r="U856" s="589"/>
    </row>
    <row r="857" customHeight="1" spans="6:21">
      <c r="F857" s="589"/>
      <c r="G857" s="589"/>
      <c r="H857" s="589"/>
      <c r="I857" s="589"/>
      <c r="J857" s="589"/>
      <c r="K857" s="589"/>
      <c r="L857" s="589"/>
      <c r="M857" s="589"/>
      <c r="N857" s="589"/>
      <c r="O857" s="589"/>
      <c r="P857" s="589"/>
      <c r="R857" s="589"/>
      <c r="S857" s="589"/>
      <c r="T857" s="589"/>
      <c r="U857" s="589"/>
    </row>
    <row r="858" customHeight="1" spans="6:21">
      <c r="F858" s="589"/>
      <c r="G858" s="589"/>
      <c r="H858" s="589"/>
      <c r="I858" s="589"/>
      <c r="J858" s="589"/>
      <c r="K858" s="589"/>
      <c r="L858" s="589"/>
      <c r="M858" s="589"/>
      <c r="N858" s="589"/>
      <c r="O858" s="589"/>
      <c r="P858" s="589"/>
      <c r="R858" s="589"/>
      <c r="S858" s="589"/>
      <c r="T858" s="589"/>
      <c r="U858" s="589"/>
    </row>
    <row r="859" customHeight="1" spans="6:21">
      <c r="F859" s="589"/>
      <c r="G859" s="589"/>
      <c r="H859" s="589"/>
      <c r="I859" s="589"/>
      <c r="J859" s="589"/>
      <c r="K859" s="589"/>
      <c r="L859" s="589"/>
      <c r="M859" s="589"/>
      <c r="N859" s="589"/>
      <c r="O859" s="589"/>
      <c r="P859" s="589"/>
      <c r="R859" s="589"/>
      <c r="S859" s="589"/>
      <c r="T859" s="589"/>
      <c r="U859" s="589"/>
    </row>
    <row r="860" customHeight="1" spans="6:21">
      <c r="F860" s="589"/>
      <c r="G860" s="589"/>
      <c r="H860" s="589"/>
      <c r="I860" s="589"/>
      <c r="J860" s="589"/>
      <c r="K860" s="589"/>
      <c r="L860" s="589"/>
      <c r="M860" s="589"/>
      <c r="N860" s="589"/>
      <c r="O860" s="589"/>
      <c r="P860" s="589"/>
      <c r="R860" s="589"/>
      <c r="S860" s="589"/>
      <c r="T860" s="589"/>
      <c r="U860" s="589"/>
    </row>
    <row r="861" customHeight="1" spans="6:21">
      <c r="F861" s="589"/>
      <c r="G861" s="589"/>
      <c r="H861" s="589"/>
      <c r="I861" s="589"/>
      <c r="J861" s="589"/>
      <c r="K861" s="589"/>
      <c r="L861" s="589"/>
      <c r="M861" s="589"/>
      <c r="N861" s="589"/>
      <c r="O861" s="589"/>
      <c r="P861" s="589"/>
      <c r="R861" s="589"/>
      <c r="S861" s="589"/>
      <c r="T861" s="589"/>
      <c r="U861" s="589"/>
    </row>
    <row r="862" customHeight="1" spans="6:21">
      <c r="F862" s="589"/>
      <c r="G862" s="589"/>
      <c r="H862" s="589"/>
      <c r="I862" s="589"/>
      <c r="J862" s="589"/>
      <c r="K862" s="589"/>
      <c r="L862" s="589"/>
      <c r="M862" s="589"/>
      <c r="N862" s="589"/>
      <c r="O862" s="589"/>
      <c r="P862" s="589"/>
      <c r="R862" s="589"/>
      <c r="S862" s="589"/>
      <c r="T862" s="589"/>
      <c r="U862" s="589"/>
    </row>
    <row r="863" customHeight="1" spans="6:21">
      <c r="F863" s="589"/>
      <c r="G863" s="589"/>
      <c r="H863" s="589"/>
      <c r="I863" s="589"/>
      <c r="J863" s="589"/>
      <c r="K863" s="589"/>
      <c r="L863" s="589"/>
      <c r="M863" s="589"/>
      <c r="N863" s="589"/>
      <c r="O863" s="589"/>
      <c r="P863" s="589"/>
      <c r="R863" s="589"/>
      <c r="S863" s="589"/>
      <c r="T863" s="589"/>
      <c r="U863" s="589"/>
    </row>
    <row r="864" customHeight="1" spans="6:21">
      <c r="F864" s="589"/>
      <c r="G864" s="589"/>
      <c r="H864" s="589"/>
      <c r="I864" s="589"/>
      <c r="J864" s="589"/>
      <c r="K864" s="589"/>
      <c r="L864" s="589"/>
      <c r="M864" s="589"/>
      <c r="N864" s="589"/>
      <c r="O864" s="589"/>
      <c r="P864" s="589"/>
      <c r="R864" s="589"/>
      <c r="S864" s="589"/>
      <c r="T864" s="589"/>
      <c r="U864" s="589"/>
    </row>
    <row r="865" customHeight="1" spans="6:21">
      <c r="F865" s="589"/>
      <c r="G865" s="589"/>
      <c r="H865" s="589"/>
      <c r="I865" s="589"/>
      <c r="J865" s="589"/>
      <c r="K865" s="589"/>
      <c r="L865" s="589"/>
      <c r="M865" s="589"/>
      <c r="N865" s="589"/>
      <c r="O865" s="589"/>
      <c r="P865" s="589"/>
      <c r="R865" s="589"/>
      <c r="S865" s="589"/>
      <c r="T865" s="589"/>
      <c r="U865" s="589"/>
    </row>
    <row r="866" customHeight="1" spans="6:21">
      <c r="F866" s="589"/>
      <c r="G866" s="589"/>
      <c r="H866" s="589"/>
      <c r="I866" s="589"/>
      <c r="J866" s="589"/>
      <c r="K866" s="589"/>
      <c r="L866" s="589"/>
      <c r="M866" s="589"/>
      <c r="N866" s="589"/>
      <c r="O866" s="589"/>
      <c r="P866" s="589"/>
      <c r="R866" s="589"/>
      <c r="S866" s="589"/>
      <c r="T866" s="589"/>
      <c r="U866" s="589"/>
    </row>
    <row r="867" customHeight="1" spans="6:21">
      <c r="F867" s="589"/>
      <c r="G867" s="589"/>
      <c r="H867" s="589"/>
      <c r="I867" s="589"/>
      <c r="J867" s="589"/>
      <c r="K867" s="589"/>
      <c r="L867" s="589"/>
      <c r="M867" s="589"/>
      <c r="N867" s="589"/>
      <c r="O867" s="589"/>
      <c r="P867" s="589"/>
      <c r="R867" s="589"/>
      <c r="S867" s="589"/>
      <c r="T867" s="589"/>
      <c r="U867" s="589"/>
    </row>
    <row r="868" customHeight="1" spans="6:21">
      <c r="F868" s="589"/>
      <c r="G868" s="589"/>
      <c r="H868" s="589"/>
      <c r="I868" s="589"/>
      <c r="J868" s="589"/>
      <c r="K868" s="589"/>
      <c r="L868" s="589"/>
      <c r="M868" s="589"/>
      <c r="N868" s="589"/>
      <c r="O868" s="589"/>
      <c r="P868" s="589"/>
      <c r="R868" s="589"/>
      <c r="S868" s="589"/>
      <c r="T868" s="589"/>
      <c r="U868" s="589"/>
    </row>
    <row r="869" customHeight="1" spans="6:21">
      <c r="F869" s="589"/>
      <c r="G869" s="589"/>
      <c r="H869" s="589"/>
      <c r="I869" s="589"/>
      <c r="J869" s="589"/>
      <c r="K869" s="589"/>
      <c r="L869" s="589"/>
      <c r="M869" s="589"/>
      <c r="N869" s="589"/>
      <c r="O869" s="589"/>
      <c r="P869" s="589"/>
      <c r="R869" s="589"/>
      <c r="S869" s="589"/>
      <c r="T869" s="589"/>
      <c r="U869" s="589"/>
    </row>
    <row r="870" customHeight="1" spans="6:21">
      <c r="F870" s="589"/>
      <c r="G870" s="589"/>
      <c r="H870" s="589"/>
      <c r="I870" s="589"/>
      <c r="J870" s="589"/>
      <c r="K870" s="589"/>
      <c r="L870" s="589"/>
      <c r="M870" s="589"/>
      <c r="N870" s="589"/>
      <c r="O870" s="589"/>
      <c r="P870" s="589"/>
      <c r="R870" s="589"/>
      <c r="S870" s="589"/>
      <c r="T870" s="589"/>
      <c r="U870" s="589"/>
    </row>
    <row r="871" customHeight="1" spans="6:21">
      <c r="F871" s="589"/>
      <c r="G871" s="589"/>
      <c r="H871" s="589"/>
      <c r="I871" s="589"/>
      <c r="J871" s="589"/>
      <c r="K871" s="589"/>
      <c r="L871" s="589"/>
      <c r="M871" s="589"/>
      <c r="N871" s="589"/>
      <c r="O871" s="589"/>
      <c r="P871" s="589"/>
      <c r="R871" s="589"/>
      <c r="S871" s="589"/>
      <c r="T871" s="589"/>
      <c r="U871" s="589"/>
    </row>
    <row r="872" customHeight="1" spans="6:21">
      <c r="F872" s="589"/>
      <c r="G872" s="589"/>
      <c r="H872" s="589"/>
      <c r="I872" s="589"/>
      <c r="J872" s="589"/>
      <c r="K872" s="589"/>
      <c r="L872" s="589"/>
      <c r="M872" s="589"/>
      <c r="N872" s="589"/>
      <c r="O872" s="589"/>
      <c r="P872" s="589"/>
      <c r="R872" s="589"/>
      <c r="S872" s="589"/>
      <c r="T872" s="589"/>
      <c r="U872" s="589"/>
    </row>
    <row r="873" customHeight="1" spans="6:21">
      <c r="F873" s="589"/>
      <c r="G873" s="589"/>
      <c r="H873" s="589"/>
      <c r="I873" s="589"/>
      <c r="J873" s="589"/>
      <c r="K873" s="589"/>
      <c r="L873" s="589"/>
      <c r="M873" s="589"/>
      <c r="N873" s="589"/>
      <c r="O873" s="589"/>
      <c r="P873" s="589"/>
      <c r="R873" s="589"/>
      <c r="S873" s="589"/>
      <c r="T873" s="589"/>
      <c r="U873" s="589"/>
    </row>
    <row r="874" customHeight="1" spans="6:21">
      <c r="F874" s="589"/>
      <c r="G874" s="589"/>
      <c r="H874" s="589"/>
      <c r="I874" s="589"/>
      <c r="J874" s="589"/>
      <c r="K874" s="589"/>
      <c r="L874" s="589"/>
      <c r="M874" s="589"/>
      <c r="N874" s="589"/>
      <c r="O874" s="589"/>
      <c r="P874" s="589"/>
      <c r="R874" s="589"/>
      <c r="S874" s="589"/>
      <c r="T874" s="589"/>
      <c r="U874" s="589"/>
    </row>
    <row r="875" customHeight="1" spans="6:21">
      <c r="F875" s="589"/>
      <c r="G875" s="589"/>
      <c r="H875" s="589"/>
      <c r="I875" s="589"/>
      <c r="J875" s="589"/>
      <c r="K875" s="589"/>
      <c r="L875" s="589"/>
      <c r="M875" s="589"/>
      <c r="N875" s="589"/>
      <c r="O875" s="589"/>
      <c r="P875" s="589"/>
      <c r="R875" s="589"/>
      <c r="S875" s="589"/>
      <c r="T875" s="589"/>
      <c r="U875" s="589"/>
    </row>
    <row r="876" customHeight="1" spans="6:21">
      <c r="F876" s="589"/>
      <c r="G876" s="589"/>
      <c r="H876" s="589"/>
      <c r="I876" s="589"/>
      <c r="J876" s="589"/>
      <c r="K876" s="589"/>
      <c r="L876" s="589"/>
      <c r="M876" s="589"/>
      <c r="N876" s="589"/>
      <c r="O876" s="589"/>
      <c r="P876" s="589"/>
      <c r="R876" s="589"/>
      <c r="S876" s="589"/>
      <c r="T876" s="589"/>
      <c r="U876" s="589"/>
    </row>
    <row r="877" customHeight="1" spans="6:21">
      <c r="F877" s="589"/>
      <c r="G877" s="589"/>
      <c r="H877" s="589"/>
      <c r="I877" s="589"/>
      <c r="J877" s="589"/>
      <c r="K877" s="589"/>
      <c r="L877" s="589"/>
      <c r="M877" s="589"/>
      <c r="N877" s="589"/>
      <c r="O877" s="589"/>
      <c r="P877" s="589"/>
      <c r="R877" s="589"/>
      <c r="S877" s="589"/>
      <c r="T877" s="589"/>
      <c r="U877" s="589"/>
    </row>
    <row r="878" customHeight="1" spans="6:21">
      <c r="F878" s="589"/>
      <c r="G878" s="589"/>
      <c r="H878" s="589"/>
      <c r="I878" s="589"/>
      <c r="J878" s="589"/>
      <c r="K878" s="589"/>
      <c r="L878" s="589"/>
      <c r="M878" s="589"/>
      <c r="N878" s="589"/>
      <c r="O878" s="589"/>
      <c r="P878" s="589"/>
      <c r="R878" s="589"/>
      <c r="S878" s="589"/>
      <c r="T878" s="589"/>
      <c r="U878" s="589"/>
    </row>
    <row r="879" customHeight="1" spans="6:21">
      <c r="F879" s="589"/>
      <c r="G879" s="589"/>
      <c r="H879" s="589"/>
      <c r="I879" s="589"/>
      <c r="J879" s="589"/>
      <c r="K879" s="589"/>
      <c r="L879" s="589"/>
      <c r="M879" s="589"/>
      <c r="N879" s="589"/>
      <c r="O879" s="589"/>
      <c r="P879" s="589"/>
      <c r="R879" s="589"/>
      <c r="S879" s="589"/>
      <c r="T879" s="589"/>
      <c r="U879" s="589"/>
    </row>
    <row r="880" customHeight="1" spans="6:21">
      <c r="F880" s="589"/>
      <c r="G880" s="589"/>
      <c r="H880" s="589"/>
      <c r="I880" s="589"/>
      <c r="J880" s="589"/>
      <c r="K880" s="589"/>
      <c r="L880" s="589"/>
      <c r="M880" s="589"/>
      <c r="N880" s="589"/>
      <c r="O880" s="589"/>
      <c r="P880" s="589"/>
      <c r="R880" s="589"/>
      <c r="S880" s="589"/>
      <c r="T880" s="589"/>
      <c r="U880" s="589"/>
    </row>
    <row r="881" customHeight="1" spans="6:21">
      <c r="F881" s="589"/>
      <c r="G881" s="589"/>
      <c r="H881" s="589"/>
      <c r="I881" s="589"/>
      <c r="J881" s="589"/>
      <c r="K881" s="589"/>
      <c r="L881" s="589"/>
      <c r="M881" s="589"/>
      <c r="N881" s="589"/>
      <c r="O881" s="589"/>
      <c r="P881" s="589"/>
      <c r="R881" s="589"/>
      <c r="S881" s="589"/>
      <c r="T881" s="589"/>
      <c r="U881" s="589"/>
    </row>
    <row r="882" customHeight="1" spans="6:21">
      <c r="F882" s="589"/>
      <c r="G882" s="589"/>
      <c r="H882" s="589"/>
      <c r="I882" s="589"/>
      <c r="J882" s="589"/>
      <c r="K882" s="589"/>
      <c r="L882" s="589"/>
      <c r="M882" s="589"/>
      <c r="N882" s="589"/>
      <c r="O882" s="589"/>
      <c r="P882" s="589"/>
      <c r="R882" s="589"/>
      <c r="S882" s="589"/>
      <c r="T882" s="589"/>
      <c r="U882" s="589"/>
    </row>
    <row r="883" customHeight="1" spans="6:21">
      <c r="F883" s="589"/>
      <c r="G883" s="589"/>
      <c r="H883" s="589"/>
      <c r="I883" s="589"/>
      <c r="J883" s="589"/>
      <c r="K883" s="589"/>
      <c r="L883" s="589"/>
      <c r="M883" s="589"/>
      <c r="N883" s="589"/>
      <c r="O883" s="589"/>
      <c r="P883" s="589"/>
      <c r="R883" s="589"/>
      <c r="S883" s="589"/>
      <c r="T883" s="589"/>
      <c r="U883" s="589"/>
    </row>
    <row r="884" customHeight="1" spans="6:21">
      <c r="F884" s="589"/>
      <c r="G884" s="589"/>
      <c r="H884" s="589"/>
      <c r="I884" s="589"/>
      <c r="J884" s="589"/>
      <c r="K884" s="589"/>
      <c r="L884" s="589"/>
      <c r="M884" s="589"/>
      <c r="N884" s="589"/>
      <c r="O884" s="589"/>
      <c r="P884" s="589"/>
      <c r="R884" s="589"/>
      <c r="S884" s="589"/>
      <c r="T884" s="589"/>
      <c r="U884" s="589"/>
    </row>
    <row r="885" customHeight="1" spans="6:21">
      <c r="F885" s="589"/>
      <c r="G885" s="589"/>
      <c r="H885" s="589"/>
      <c r="I885" s="589"/>
      <c r="J885" s="589"/>
      <c r="K885" s="589"/>
      <c r="L885" s="589"/>
      <c r="M885" s="589"/>
      <c r="N885" s="589"/>
      <c r="O885" s="589"/>
      <c r="P885" s="589"/>
      <c r="R885" s="589"/>
      <c r="S885" s="589"/>
      <c r="T885" s="589"/>
      <c r="U885" s="589"/>
    </row>
    <row r="886" customHeight="1" spans="6:21">
      <c r="F886" s="589"/>
      <c r="G886" s="589"/>
      <c r="H886" s="589"/>
      <c r="I886" s="589"/>
      <c r="J886" s="589"/>
      <c r="K886" s="589"/>
      <c r="L886" s="589"/>
      <c r="M886" s="589"/>
      <c r="N886" s="589"/>
      <c r="O886" s="589"/>
      <c r="P886" s="589"/>
      <c r="R886" s="589"/>
      <c r="S886" s="589"/>
      <c r="T886" s="589"/>
      <c r="U886" s="589"/>
    </row>
    <row r="887" customHeight="1" spans="6:21">
      <c r="F887" s="589"/>
      <c r="G887" s="589"/>
      <c r="H887" s="589"/>
      <c r="I887" s="589"/>
      <c r="J887" s="589"/>
      <c r="K887" s="589"/>
      <c r="L887" s="589"/>
      <c r="M887" s="589"/>
      <c r="N887" s="589"/>
      <c r="O887" s="589"/>
      <c r="P887" s="589"/>
      <c r="R887" s="589"/>
      <c r="S887" s="589"/>
      <c r="T887" s="589"/>
      <c r="U887" s="589"/>
    </row>
    <row r="888" customHeight="1" spans="6:21">
      <c r="F888" s="589"/>
      <c r="G888" s="589"/>
      <c r="H888" s="589"/>
      <c r="I888" s="589"/>
      <c r="J888" s="589"/>
      <c r="K888" s="589"/>
      <c r="L888" s="589"/>
      <c r="M888" s="589"/>
      <c r="N888" s="589"/>
      <c r="O888" s="589"/>
      <c r="P888" s="589"/>
      <c r="R888" s="589"/>
      <c r="S888" s="589"/>
      <c r="T888" s="589"/>
      <c r="U888" s="589"/>
    </row>
    <row r="889" customHeight="1" spans="6:21">
      <c r="F889" s="589"/>
      <c r="G889" s="589"/>
      <c r="H889" s="589"/>
      <c r="I889" s="589"/>
      <c r="J889" s="589"/>
      <c r="K889" s="589"/>
      <c r="L889" s="589"/>
      <c r="M889" s="589"/>
      <c r="N889" s="589"/>
      <c r="O889" s="589"/>
      <c r="P889" s="589"/>
      <c r="R889" s="589"/>
      <c r="S889" s="589"/>
      <c r="T889" s="589"/>
      <c r="U889" s="589"/>
    </row>
    <row r="890" customHeight="1" spans="6:21">
      <c r="F890" s="589"/>
      <c r="G890" s="589"/>
      <c r="H890" s="589"/>
      <c r="I890" s="589"/>
      <c r="J890" s="589"/>
      <c r="K890" s="589"/>
      <c r="L890" s="589"/>
      <c r="M890" s="589"/>
      <c r="N890" s="589"/>
      <c r="O890" s="589"/>
      <c r="P890" s="589"/>
      <c r="R890" s="589"/>
      <c r="S890" s="589"/>
      <c r="T890" s="589"/>
      <c r="U890" s="589"/>
    </row>
    <row r="891" customHeight="1" spans="6:21">
      <c r="F891" s="589"/>
      <c r="G891" s="589"/>
      <c r="H891" s="589"/>
      <c r="I891" s="589"/>
      <c r="J891" s="589"/>
      <c r="K891" s="589"/>
      <c r="L891" s="589"/>
      <c r="M891" s="589"/>
      <c r="N891" s="589"/>
      <c r="O891" s="589"/>
      <c r="P891" s="589"/>
      <c r="R891" s="589"/>
      <c r="S891" s="589"/>
      <c r="T891" s="589"/>
      <c r="U891" s="589"/>
    </row>
    <row r="892" customHeight="1" spans="6:21">
      <c r="F892" s="589"/>
      <c r="G892" s="589"/>
      <c r="H892" s="589"/>
      <c r="I892" s="589"/>
      <c r="J892" s="589"/>
      <c r="K892" s="589"/>
      <c r="L892" s="589"/>
      <c r="M892" s="589"/>
      <c r="N892" s="589"/>
      <c r="O892" s="589"/>
      <c r="P892" s="589"/>
      <c r="R892" s="589"/>
      <c r="S892" s="589"/>
      <c r="T892" s="589"/>
      <c r="U892" s="589"/>
    </row>
    <row r="893" customHeight="1" spans="6:21">
      <c r="F893" s="589"/>
      <c r="G893" s="589"/>
      <c r="H893" s="589"/>
      <c r="I893" s="589"/>
      <c r="J893" s="589"/>
      <c r="K893" s="589"/>
      <c r="L893" s="589"/>
      <c r="M893" s="589"/>
      <c r="N893" s="589"/>
      <c r="O893" s="589"/>
      <c r="P893" s="589"/>
      <c r="R893" s="589"/>
      <c r="S893" s="589"/>
      <c r="T893" s="589"/>
      <c r="U893" s="589"/>
    </row>
    <row r="894" customHeight="1" spans="6:21">
      <c r="F894" s="589"/>
      <c r="G894" s="589"/>
      <c r="H894" s="589"/>
      <c r="I894" s="589"/>
      <c r="J894" s="589"/>
      <c r="K894" s="589"/>
      <c r="L894" s="589"/>
      <c r="M894" s="589"/>
      <c r="N894" s="589"/>
      <c r="O894" s="589"/>
      <c r="P894" s="589"/>
      <c r="R894" s="589"/>
      <c r="S894" s="589"/>
      <c r="T894" s="589"/>
      <c r="U894" s="589"/>
    </row>
    <row r="895" customHeight="1" spans="6:21">
      <c r="F895" s="589"/>
      <c r="G895" s="589"/>
      <c r="H895" s="589"/>
      <c r="I895" s="589"/>
      <c r="J895" s="589"/>
      <c r="K895" s="589"/>
      <c r="L895" s="589"/>
      <c r="M895" s="589"/>
      <c r="N895" s="589"/>
      <c r="O895" s="589"/>
      <c r="P895" s="589"/>
      <c r="R895" s="589"/>
      <c r="S895" s="589"/>
      <c r="T895" s="589"/>
      <c r="U895" s="589"/>
    </row>
    <row r="896" customHeight="1" spans="6:21">
      <c r="F896" s="589"/>
      <c r="G896" s="589"/>
      <c r="H896" s="589"/>
      <c r="I896" s="589"/>
      <c r="J896" s="589"/>
      <c r="K896" s="589"/>
      <c r="L896" s="589"/>
      <c r="M896" s="589"/>
      <c r="N896" s="589"/>
      <c r="O896" s="589"/>
      <c r="P896" s="589"/>
      <c r="R896" s="589"/>
      <c r="S896" s="589"/>
      <c r="T896" s="589"/>
      <c r="U896" s="589"/>
    </row>
    <row r="897" customHeight="1" spans="6:21">
      <c r="F897" s="589"/>
      <c r="G897" s="589"/>
      <c r="H897" s="589"/>
      <c r="I897" s="589"/>
      <c r="J897" s="589"/>
      <c r="K897" s="589"/>
      <c r="L897" s="589"/>
      <c r="M897" s="589"/>
      <c r="N897" s="589"/>
      <c r="O897" s="589"/>
      <c r="P897" s="589"/>
      <c r="R897" s="589"/>
      <c r="S897" s="589"/>
      <c r="T897" s="589"/>
      <c r="U897" s="589"/>
    </row>
    <row r="898" customHeight="1" spans="6:21">
      <c r="F898" s="589"/>
      <c r="G898" s="589"/>
      <c r="H898" s="589"/>
      <c r="I898" s="589"/>
      <c r="J898" s="589"/>
      <c r="K898" s="589"/>
      <c r="L898" s="589"/>
      <c r="M898" s="589"/>
      <c r="N898" s="589"/>
      <c r="O898" s="589"/>
      <c r="P898" s="589"/>
      <c r="R898" s="589"/>
      <c r="S898" s="589"/>
      <c r="T898" s="589"/>
      <c r="U898" s="589"/>
    </row>
    <row r="899" customHeight="1" spans="6:21">
      <c r="F899" s="589"/>
      <c r="G899" s="589"/>
      <c r="H899" s="589"/>
      <c r="I899" s="589"/>
      <c r="J899" s="589"/>
      <c r="K899" s="589"/>
      <c r="L899" s="589"/>
      <c r="M899" s="589"/>
      <c r="N899" s="589"/>
      <c r="O899" s="589"/>
      <c r="P899" s="589"/>
      <c r="R899" s="589"/>
      <c r="S899" s="589"/>
      <c r="T899" s="589"/>
      <c r="U899" s="589"/>
    </row>
    <row r="900" customHeight="1" spans="6:21">
      <c r="F900" s="589"/>
      <c r="G900" s="589"/>
      <c r="H900" s="589"/>
      <c r="I900" s="589"/>
      <c r="J900" s="589"/>
      <c r="K900" s="589"/>
      <c r="L900" s="589"/>
      <c r="M900" s="589"/>
      <c r="N900" s="589"/>
      <c r="O900" s="589"/>
      <c r="P900" s="589"/>
      <c r="R900" s="589"/>
      <c r="S900" s="589"/>
      <c r="T900" s="589"/>
      <c r="U900" s="589"/>
    </row>
    <row r="901" customHeight="1" spans="6:21">
      <c r="F901" s="589"/>
      <c r="G901" s="589"/>
      <c r="H901" s="589"/>
      <c r="I901" s="589"/>
      <c r="J901" s="589"/>
      <c r="K901" s="589"/>
      <c r="L901" s="589"/>
      <c r="M901" s="589"/>
      <c r="N901" s="589"/>
      <c r="O901" s="589"/>
      <c r="P901" s="589"/>
      <c r="R901" s="589"/>
      <c r="S901" s="589"/>
      <c r="T901" s="589"/>
      <c r="U901" s="589"/>
    </row>
    <row r="902" customHeight="1" spans="6:21">
      <c r="F902" s="589"/>
      <c r="G902" s="589"/>
      <c r="H902" s="589"/>
      <c r="I902" s="589"/>
      <c r="J902" s="589"/>
      <c r="K902" s="589"/>
      <c r="L902" s="589"/>
      <c r="M902" s="589"/>
      <c r="N902" s="589"/>
      <c r="O902" s="589"/>
      <c r="P902" s="589"/>
      <c r="R902" s="589"/>
      <c r="S902" s="589"/>
      <c r="T902" s="589"/>
      <c r="U902" s="589"/>
    </row>
    <row r="903" customHeight="1" spans="6:21">
      <c r="F903" s="589"/>
      <c r="G903" s="589"/>
      <c r="H903" s="589"/>
      <c r="I903" s="589"/>
      <c r="J903" s="589"/>
      <c r="K903" s="589"/>
      <c r="L903" s="589"/>
      <c r="M903" s="589"/>
      <c r="N903" s="589"/>
      <c r="O903" s="589"/>
      <c r="P903" s="589"/>
      <c r="R903" s="589"/>
      <c r="S903" s="589"/>
      <c r="T903" s="589"/>
      <c r="U903" s="589"/>
    </row>
    <row r="904" customHeight="1" spans="6:21">
      <c r="F904" s="589"/>
      <c r="G904" s="589"/>
      <c r="H904" s="589"/>
      <c r="I904" s="589"/>
      <c r="J904" s="589"/>
      <c r="K904" s="589"/>
      <c r="L904" s="589"/>
      <c r="M904" s="589"/>
      <c r="N904" s="589"/>
      <c r="O904" s="589"/>
      <c r="P904" s="589"/>
      <c r="R904" s="589"/>
      <c r="S904" s="589"/>
      <c r="T904" s="589"/>
      <c r="U904" s="589"/>
    </row>
    <row r="905" customHeight="1" spans="6:21">
      <c r="F905" s="589"/>
      <c r="G905" s="589"/>
      <c r="H905" s="589"/>
      <c r="I905" s="589"/>
      <c r="J905" s="589"/>
      <c r="K905" s="589"/>
      <c r="L905" s="589"/>
      <c r="M905" s="589"/>
      <c r="N905" s="589"/>
      <c r="O905" s="589"/>
      <c r="P905" s="589"/>
      <c r="R905" s="589"/>
      <c r="S905" s="589"/>
      <c r="T905" s="589"/>
      <c r="U905" s="589"/>
    </row>
    <row r="906" customHeight="1" spans="6:21">
      <c r="F906" s="589"/>
      <c r="G906" s="589"/>
      <c r="H906" s="589"/>
      <c r="I906" s="589"/>
      <c r="J906" s="589"/>
      <c r="K906" s="589"/>
      <c r="L906" s="589"/>
      <c r="M906" s="589"/>
      <c r="N906" s="589"/>
      <c r="O906" s="589"/>
      <c r="P906" s="589"/>
      <c r="R906" s="589"/>
      <c r="S906" s="589"/>
      <c r="T906" s="589"/>
      <c r="U906" s="589"/>
    </row>
    <row r="907" customHeight="1" spans="6:21">
      <c r="F907" s="589"/>
      <c r="G907" s="589"/>
      <c r="H907" s="589"/>
      <c r="I907" s="589"/>
      <c r="J907" s="589"/>
      <c r="K907" s="589"/>
      <c r="L907" s="589"/>
      <c r="M907" s="589"/>
      <c r="N907" s="589"/>
      <c r="O907" s="589"/>
      <c r="P907" s="589"/>
      <c r="R907" s="589"/>
      <c r="S907" s="589"/>
      <c r="T907" s="589"/>
      <c r="U907" s="589"/>
    </row>
    <row r="908" customHeight="1" spans="6:21">
      <c r="F908" s="589"/>
      <c r="G908" s="589"/>
      <c r="H908" s="589"/>
      <c r="I908" s="589"/>
      <c r="J908" s="589"/>
      <c r="K908" s="589"/>
      <c r="L908" s="589"/>
      <c r="M908" s="589"/>
      <c r="N908" s="589"/>
      <c r="O908" s="589"/>
      <c r="P908" s="589"/>
      <c r="R908" s="589"/>
      <c r="S908" s="589"/>
      <c r="T908" s="589"/>
      <c r="U908" s="589"/>
    </row>
    <row r="909" customHeight="1" spans="6:21">
      <c r="F909" s="589"/>
      <c r="G909" s="589"/>
      <c r="H909" s="589"/>
      <c r="I909" s="589"/>
      <c r="J909" s="589"/>
      <c r="K909" s="589"/>
      <c r="L909" s="589"/>
      <c r="M909" s="589"/>
      <c r="N909" s="589"/>
      <c r="O909" s="589"/>
      <c r="P909" s="589"/>
      <c r="R909" s="589"/>
      <c r="S909" s="589"/>
      <c r="T909" s="589"/>
      <c r="U909" s="589"/>
    </row>
    <row r="910" customHeight="1" spans="6:21">
      <c r="F910" s="589"/>
      <c r="G910" s="589"/>
      <c r="H910" s="589"/>
      <c r="I910" s="589"/>
      <c r="J910" s="589"/>
      <c r="K910" s="589"/>
      <c r="L910" s="589"/>
      <c r="M910" s="589"/>
      <c r="N910" s="589"/>
      <c r="O910" s="589"/>
      <c r="P910" s="589"/>
      <c r="R910" s="589"/>
      <c r="S910" s="589"/>
      <c r="T910" s="589"/>
      <c r="U910" s="589"/>
    </row>
    <row r="911" customHeight="1" spans="6:21">
      <c r="F911" s="589"/>
      <c r="G911" s="589"/>
      <c r="H911" s="589"/>
      <c r="I911" s="589"/>
      <c r="J911" s="589"/>
      <c r="K911" s="589"/>
      <c r="L911" s="589"/>
      <c r="M911" s="589"/>
      <c r="N911" s="589"/>
      <c r="O911" s="589"/>
      <c r="P911" s="589"/>
      <c r="R911" s="589"/>
      <c r="S911" s="589"/>
      <c r="T911" s="589"/>
      <c r="U911" s="589"/>
    </row>
    <row r="912" customHeight="1" spans="6:21">
      <c r="F912" s="589"/>
      <c r="G912" s="589"/>
      <c r="H912" s="589"/>
      <c r="I912" s="589"/>
      <c r="J912" s="589"/>
      <c r="K912" s="589"/>
      <c r="L912" s="589"/>
      <c r="M912" s="589"/>
      <c r="N912" s="589"/>
      <c r="O912" s="589"/>
      <c r="P912" s="589"/>
      <c r="R912" s="589"/>
      <c r="S912" s="589"/>
      <c r="T912" s="589"/>
      <c r="U912" s="589"/>
    </row>
    <row r="913" customHeight="1" spans="6:21">
      <c r="F913" s="589"/>
      <c r="G913" s="589"/>
      <c r="H913" s="589"/>
      <c r="I913" s="589"/>
      <c r="J913" s="589"/>
      <c r="K913" s="589"/>
      <c r="L913" s="589"/>
      <c r="M913" s="589"/>
      <c r="N913" s="589"/>
      <c r="O913" s="589"/>
      <c r="P913" s="589"/>
      <c r="R913" s="589"/>
      <c r="S913" s="589"/>
      <c r="T913" s="589"/>
      <c r="U913" s="589"/>
    </row>
    <row r="914" customHeight="1" spans="6:21">
      <c r="F914" s="589"/>
      <c r="G914" s="589"/>
      <c r="H914" s="589"/>
      <c r="I914" s="589"/>
      <c r="J914" s="589"/>
      <c r="K914" s="589"/>
      <c r="L914" s="589"/>
      <c r="M914" s="589"/>
      <c r="N914" s="589"/>
      <c r="O914" s="589"/>
      <c r="P914" s="589"/>
      <c r="R914" s="589"/>
      <c r="S914" s="589"/>
      <c r="T914" s="589"/>
      <c r="U914" s="589"/>
    </row>
    <row r="915" customHeight="1" spans="6:21">
      <c r="F915" s="589"/>
      <c r="G915" s="589"/>
      <c r="H915" s="589"/>
      <c r="I915" s="589"/>
      <c r="J915" s="589"/>
      <c r="K915" s="589"/>
      <c r="L915" s="589"/>
      <c r="M915" s="589"/>
      <c r="N915" s="589"/>
      <c r="O915" s="589"/>
      <c r="P915" s="589"/>
      <c r="R915" s="589"/>
      <c r="S915" s="589"/>
      <c r="T915" s="589"/>
      <c r="U915" s="589"/>
    </row>
    <row r="916" customHeight="1" spans="6:21">
      <c r="F916" s="589"/>
      <c r="G916" s="589"/>
      <c r="H916" s="589"/>
      <c r="I916" s="589"/>
      <c r="J916" s="589"/>
      <c r="K916" s="589"/>
      <c r="L916" s="589"/>
      <c r="M916" s="589"/>
      <c r="N916" s="589"/>
      <c r="O916" s="589"/>
      <c r="P916" s="589"/>
      <c r="R916" s="589"/>
      <c r="S916" s="589"/>
      <c r="T916" s="589"/>
      <c r="U916" s="589"/>
    </row>
    <row r="917" customHeight="1" spans="6:21">
      <c r="F917" s="589"/>
      <c r="G917" s="589"/>
      <c r="H917" s="589"/>
      <c r="I917" s="589"/>
      <c r="J917" s="589"/>
      <c r="K917" s="589"/>
      <c r="L917" s="589"/>
      <c r="M917" s="589"/>
      <c r="N917" s="589"/>
      <c r="O917" s="589"/>
      <c r="P917" s="589"/>
      <c r="R917" s="589"/>
      <c r="S917" s="589"/>
      <c r="T917" s="589"/>
      <c r="U917" s="589"/>
    </row>
    <row r="918" customHeight="1" spans="6:21">
      <c r="F918" s="589"/>
      <c r="G918" s="589"/>
      <c r="H918" s="589"/>
      <c r="I918" s="589"/>
      <c r="J918" s="589"/>
      <c r="K918" s="589"/>
      <c r="L918" s="589"/>
      <c r="M918" s="589"/>
      <c r="N918" s="589"/>
      <c r="O918" s="589"/>
      <c r="P918" s="589"/>
      <c r="R918" s="589"/>
      <c r="S918" s="589"/>
      <c r="T918" s="589"/>
      <c r="U918" s="589"/>
    </row>
    <row r="919" customHeight="1" spans="6:21">
      <c r="F919" s="589"/>
      <c r="G919" s="589"/>
      <c r="H919" s="589"/>
      <c r="I919" s="589"/>
      <c r="J919" s="589"/>
      <c r="K919" s="589"/>
      <c r="L919" s="589"/>
      <c r="M919" s="589"/>
      <c r="N919" s="589"/>
      <c r="O919" s="589"/>
      <c r="P919" s="589"/>
      <c r="R919" s="589"/>
      <c r="S919" s="589"/>
      <c r="T919" s="589"/>
      <c r="U919" s="589"/>
    </row>
    <row r="920" customHeight="1" spans="6:21">
      <c r="F920" s="589"/>
      <c r="G920" s="589"/>
      <c r="H920" s="589"/>
      <c r="I920" s="589"/>
      <c r="J920" s="589"/>
      <c r="K920" s="589"/>
      <c r="L920" s="589"/>
      <c r="M920" s="589"/>
      <c r="N920" s="589"/>
      <c r="O920" s="589"/>
      <c r="P920" s="589"/>
      <c r="R920" s="589"/>
      <c r="S920" s="589"/>
      <c r="T920" s="589"/>
      <c r="U920" s="589"/>
    </row>
    <row r="921" customHeight="1" spans="6:21">
      <c r="F921" s="589"/>
      <c r="G921" s="589"/>
      <c r="H921" s="589"/>
      <c r="I921" s="589"/>
      <c r="J921" s="589"/>
      <c r="K921" s="589"/>
      <c r="L921" s="589"/>
      <c r="M921" s="589"/>
      <c r="N921" s="589"/>
      <c r="O921" s="589"/>
      <c r="P921" s="589"/>
      <c r="R921" s="589"/>
      <c r="S921" s="589"/>
      <c r="T921" s="589"/>
      <c r="U921" s="589"/>
    </row>
    <row r="922" customHeight="1" spans="6:21">
      <c r="F922" s="589"/>
      <c r="G922" s="589"/>
      <c r="H922" s="589"/>
      <c r="I922" s="589"/>
      <c r="J922" s="589"/>
      <c r="K922" s="589"/>
      <c r="L922" s="589"/>
      <c r="M922" s="589"/>
      <c r="N922" s="589"/>
      <c r="O922" s="589"/>
      <c r="P922" s="589"/>
      <c r="R922" s="589"/>
      <c r="S922" s="589"/>
      <c r="T922" s="589"/>
      <c r="U922" s="589"/>
    </row>
    <row r="923" customHeight="1" spans="6:21">
      <c r="F923" s="589"/>
      <c r="G923" s="589"/>
      <c r="H923" s="589"/>
      <c r="I923" s="589"/>
      <c r="J923" s="589"/>
      <c r="K923" s="589"/>
      <c r="L923" s="589"/>
      <c r="M923" s="589"/>
      <c r="N923" s="589"/>
      <c r="O923" s="589"/>
      <c r="P923" s="589"/>
      <c r="R923" s="589"/>
      <c r="S923" s="589"/>
      <c r="T923" s="589"/>
      <c r="U923" s="589"/>
    </row>
    <row r="924" customHeight="1" spans="6:21">
      <c r="F924" s="589"/>
      <c r="G924" s="589"/>
      <c r="H924" s="589"/>
      <c r="I924" s="589"/>
      <c r="J924" s="589"/>
      <c r="K924" s="589"/>
      <c r="L924" s="589"/>
      <c r="M924" s="589"/>
      <c r="N924" s="589"/>
      <c r="O924" s="589"/>
      <c r="P924" s="589"/>
      <c r="R924" s="589"/>
      <c r="S924" s="589"/>
      <c r="T924" s="589"/>
      <c r="U924" s="589"/>
    </row>
    <row r="925" customHeight="1" spans="6:21">
      <c r="F925" s="589"/>
      <c r="G925" s="589"/>
      <c r="H925" s="589"/>
      <c r="I925" s="589"/>
      <c r="J925" s="589"/>
      <c r="K925" s="589"/>
      <c r="L925" s="589"/>
      <c r="M925" s="589"/>
      <c r="N925" s="589"/>
      <c r="O925" s="589"/>
      <c r="P925" s="589"/>
      <c r="R925" s="589"/>
      <c r="S925" s="589"/>
      <c r="T925" s="589"/>
      <c r="U925" s="589"/>
    </row>
    <row r="926" customHeight="1" spans="6:21">
      <c r="F926" s="589"/>
      <c r="G926" s="589"/>
      <c r="H926" s="589"/>
      <c r="I926" s="589"/>
      <c r="J926" s="589"/>
      <c r="K926" s="589"/>
      <c r="L926" s="589"/>
      <c r="M926" s="589"/>
      <c r="N926" s="589"/>
      <c r="O926" s="589"/>
      <c r="P926" s="589"/>
      <c r="R926" s="589"/>
      <c r="S926" s="589"/>
      <c r="T926" s="589"/>
      <c r="U926" s="589"/>
    </row>
    <row r="927" customHeight="1" spans="6:21">
      <c r="F927" s="589"/>
      <c r="G927" s="589"/>
      <c r="H927" s="589"/>
      <c r="I927" s="589"/>
      <c r="J927" s="589"/>
      <c r="K927" s="589"/>
      <c r="L927" s="589"/>
      <c r="M927" s="589"/>
      <c r="N927" s="589"/>
      <c r="O927" s="589"/>
      <c r="P927" s="589"/>
      <c r="R927" s="589"/>
      <c r="S927" s="589"/>
      <c r="T927" s="589"/>
      <c r="U927" s="589"/>
    </row>
    <row r="928" customHeight="1" spans="6:21">
      <c r="F928" s="589"/>
      <c r="G928" s="589"/>
      <c r="H928" s="589"/>
      <c r="I928" s="589"/>
      <c r="J928" s="589"/>
      <c r="K928" s="589"/>
      <c r="L928" s="589"/>
      <c r="M928" s="589"/>
      <c r="N928" s="589"/>
      <c r="O928" s="589"/>
      <c r="P928" s="589"/>
      <c r="R928" s="589"/>
      <c r="S928" s="589"/>
      <c r="T928" s="589"/>
      <c r="U928" s="589"/>
    </row>
    <row r="929" customHeight="1" spans="6:21">
      <c r="F929" s="589"/>
      <c r="G929" s="589"/>
      <c r="H929" s="589"/>
      <c r="I929" s="589"/>
      <c r="J929" s="589"/>
      <c r="K929" s="589"/>
      <c r="L929" s="589"/>
      <c r="M929" s="589"/>
      <c r="N929" s="589"/>
      <c r="O929" s="589"/>
      <c r="P929" s="589"/>
      <c r="R929" s="589"/>
      <c r="S929" s="589"/>
      <c r="T929" s="589"/>
      <c r="U929" s="589"/>
    </row>
    <row r="930" customHeight="1" spans="6:21">
      <c r="F930" s="589"/>
      <c r="G930" s="589"/>
      <c r="H930" s="589"/>
      <c r="I930" s="589"/>
      <c r="J930" s="589"/>
      <c r="K930" s="589"/>
      <c r="L930" s="589"/>
      <c r="M930" s="589"/>
      <c r="N930" s="589"/>
      <c r="O930" s="589"/>
      <c r="P930" s="589"/>
      <c r="R930" s="589"/>
      <c r="S930" s="589"/>
      <c r="T930" s="589"/>
      <c r="U930" s="589"/>
    </row>
    <row r="931" customHeight="1" spans="6:21">
      <c r="F931" s="589"/>
      <c r="G931" s="589"/>
      <c r="H931" s="589"/>
      <c r="I931" s="589"/>
      <c r="J931" s="589"/>
      <c r="K931" s="589"/>
      <c r="L931" s="589"/>
      <c r="M931" s="589"/>
      <c r="N931" s="589"/>
      <c r="O931" s="589"/>
      <c r="P931" s="589"/>
      <c r="R931" s="589"/>
      <c r="S931" s="589"/>
      <c r="T931" s="589"/>
      <c r="U931" s="589"/>
    </row>
    <row r="932" customHeight="1" spans="6:21">
      <c r="F932" s="589"/>
      <c r="G932" s="589"/>
      <c r="H932" s="589"/>
      <c r="I932" s="589"/>
      <c r="J932" s="589"/>
      <c r="K932" s="589"/>
      <c r="L932" s="589"/>
      <c r="M932" s="589"/>
      <c r="N932" s="589"/>
      <c r="O932" s="589"/>
      <c r="P932" s="589"/>
      <c r="R932" s="589"/>
      <c r="S932" s="589"/>
      <c r="T932" s="589"/>
      <c r="U932" s="589"/>
    </row>
    <row r="933" customHeight="1" spans="6:21">
      <c r="F933" s="589"/>
      <c r="G933" s="589"/>
      <c r="H933" s="589"/>
      <c r="I933" s="589"/>
      <c r="J933" s="589"/>
      <c r="K933" s="589"/>
      <c r="L933" s="589"/>
      <c r="M933" s="589"/>
      <c r="N933" s="589"/>
      <c r="O933" s="589"/>
      <c r="P933" s="589"/>
      <c r="R933" s="589"/>
      <c r="S933" s="589"/>
      <c r="T933" s="589"/>
      <c r="U933" s="589"/>
    </row>
    <row r="934" customHeight="1" spans="6:21">
      <c r="F934" s="589"/>
      <c r="G934" s="589"/>
      <c r="H934" s="589"/>
      <c r="I934" s="589"/>
      <c r="J934" s="589"/>
      <c r="K934" s="589"/>
      <c r="L934" s="589"/>
      <c r="M934" s="589"/>
      <c r="N934" s="589"/>
      <c r="O934" s="589"/>
      <c r="P934" s="589"/>
      <c r="R934" s="589"/>
      <c r="S934" s="589"/>
      <c r="T934" s="589"/>
      <c r="U934" s="589"/>
    </row>
    <row r="935" customHeight="1" spans="6:21">
      <c r="F935" s="589"/>
      <c r="G935" s="589"/>
      <c r="H935" s="589"/>
      <c r="I935" s="589"/>
      <c r="J935" s="589"/>
      <c r="K935" s="589"/>
      <c r="L935" s="589"/>
      <c r="M935" s="589"/>
      <c r="N935" s="589"/>
      <c r="O935" s="589"/>
      <c r="P935" s="589"/>
      <c r="R935" s="589"/>
      <c r="S935" s="589"/>
      <c r="T935" s="589"/>
      <c r="U935" s="589"/>
    </row>
    <row r="936" customHeight="1" spans="6:21">
      <c r="F936" s="589"/>
      <c r="G936" s="589"/>
      <c r="H936" s="589"/>
      <c r="I936" s="589"/>
      <c r="J936" s="589"/>
      <c r="K936" s="589"/>
      <c r="L936" s="589"/>
      <c r="M936" s="589"/>
      <c r="N936" s="589"/>
      <c r="O936" s="589"/>
      <c r="P936" s="589"/>
      <c r="R936" s="589"/>
      <c r="S936" s="589"/>
      <c r="T936" s="589"/>
      <c r="U936" s="589"/>
    </row>
    <row r="937" customHeight="1" spans="6:21">
      <c r="F937" s="589"/>
      <c r="G937" s="589"/>
      <c r="H937" s="589"/>
      <c r="I937" s="589"/>
      <c r="J937" s="589"/>
      <c r="K937" s="589"/>
      <c r="L937" s="589"/>
      <c r="M937" s="589"/>
      <c r="N937" s="589"/>
      <c r="O937" s="589"/>
      <c r="P937" s="589"/>
      <c r="R937" s="589"/>
      <c r="S937" s="589"/>
      <c r="T937" s="589"/>
      <c r="U937" s="589"/>
    </row>
    <row r="938" customHeight="1" spans="6:21">
      <c r="F938" s="589"/>
      <c r="G938" s="589"/>
      <c r="H938" s="589"/>
      <c r="I938" s="589"/>
      <c r="J938" s="589"/>
      <c r="K938" s="589"/>
      <c r="L938" s="589"/>
      <c r="M938" s="589"/>
      <c r="N938" s="589"/>
      <c r="O938" s="589"/>
      <c r="P938" s="589"/>
      <c r="R938" s="589"/>
      <c r="S938" s="589"/>
      <c r="T938" s="589"/>
      <c r="U938" s="589"/>
    </row>
    <row r="939" customHeight="1" spans="6:21">
      <c r="F939" s="589"/>
      <c r="G939" s="589"/>
      <c r="H939" s="589"/>
      <c r="I939" s="589"/>
      <c r="J939" s="589"/>
      <c r="K939" s="589"/>
      <c r="L939" s="589"/>
      <c r="M939" s="589"/>
      <c r="N939" s="589"/>
      <c r="O939" s="589"/>
      <c r="P939" s="589"/>
      <c r="R939" s="589"/>
      <c r="S939" s="589"/>
      <c r="T939" s="589"/>
      <c r="U939" s="589"/>
    </row>
    <row r="940" customHeight="1" spans="6:21">
      <c r="F940" s="589"/>
      <c r="G940" s="589"/>
      <c r="H940" s="589"/>
      <c r="I940" s="589"/>
      <c r="J940" s="589"/>
      <c r="K940" s="589"/>
      <c r="L940" s="589"/>
      <c r="M940" s="589"/>
      <c r="N940" s="589"/>
      <c r="O940" s="589"/>
      <c r="P940" s="589"/>
      <c r="R940" s="589"/>
      <c r="S940" s="589"/>
      <c r="T940" s="589"/>
      <c r="U940" s="589"/>
    </row>
    <row r="941" customHeight="1" spans="6:21">
      <c r="F941" s="589"/>
      <c r="G941" s="589"/>
      <c r="H941" s="589"/>
      <c r="I941" s="589"/>
      <c r="J941" s="589"/>
      <c r="K941" s="589"/>
      <c r="L941" s="589"/>
      <c r="M941" s="589"/>
      <c r="N941" s="589"/>
      <c r="O941" s="589"/>
      <c r="P941" s="589"/>
      <c r="R941" s="589"/>
      <c r="S941" s="589"/>
      <c r="T941" s="589"/>
      <c r="U941" s="589"/>
    </row>
    <row r="942" customHeight="1" spans="6:21">
      <c r="F942" s="589"/>
      <c r="G942" s="589"/>
      <c r="H942" s="589"/>
      <c r="I942" s="589"/>
      <c r="J942" s="589"/>
      <c r="K942" s="589"/>
      <c r="L942" s="589"/>
      <c r="M942" s="589"/>
      <c r="N942" s="589"/>
      <c r="O942" s="589"/>
      <c r="P942" s="589"/>
      <c r="R942" s="589"/>
      <c r="S942" s="589"/>
      <c r="T942" s="589"/>
      <c r="U942" s="589"/>
    </row>
    <row r="943" customHeight="1" spans="6:21">
      <c r="F943" s="589"/>
      <c r="G943" s="589"/>
      <c r="H943" s="589"/>
      <c r="I943" s="589"/>
      <c r="J943" s="589"/>
      <c r="K943" s="589"/>
      <c r="L943" s="589"/>
      <c r="M943" s="589"/>
      <c r="N943" s="589"/>
      <c r="O943" s="589"/>
      <c r="P943" s="589"/>
      <c r="R943" s="589"/>
      <c r="S943" s="589"/>
      <c r="T943" s="589"/>
      <c r="U943" s="589"/>
    </row>
    <row r="944" customHeight="1" spans="6:21">
      <c r="F944" s="589"/>
      <c r="G944" s="589"/>
      <c r="H944" s="589"/>
      <c r="I944" s="589"/>
      <c r="J944" s="589"/>
      <c r="K944" s="589"/>
      <c r="L944" s="589"/>
      <c r="M944" s="589"/>
      <c r="N944" s="589"/>
      <c r="O944" s="589"/>
      <c r="P944" s="589"/>
      <c r="R944" s="589"/>
      <c r="S944" s="589"/>
      <c r="T944" s="589"/>
      <c r="U944" s="589"/>
    </row>
    <row r="945" customHeight="1" spans="6:21">
      <c r="F945" s="589"/>
      <c r="G945" s="589"/>
      <c r="H945" s="589"/>
      <c r="I945" s="589"/>
      <c r="J945" s="589"/>
      <c r="K945" s="589"/>
      <c r="L945" s="589"/>
      <c r="M945" s="589"/>
      <c r="N945" s="589"/>
      <c r="O945" s="589"/>
      <c r="P945" s="589"/>
      <c r="R945" s="589"/>
      <c r="S945" s="589"/>
      <c r="T945" s="589"/>
      <c r="U945" s="589"/>
    </row>
    <row r="946" customHeight="1" spans="6:21">
      <c r="F946" s="589"/>
      <c r="G946" s="589"/>
      <c r="H946" s="589"/>
      <c r="I946" s="589"/>
      <c r="J946" s="589"/>
      <c r="K946" s="589"/>
      <c r="L946" s="589"/>
      <c r="M946" s="589"/>
      <c r="N946" s="589"/>
      <c r="O946" s="589"/>
      <c r="P946" s="589"/>
      <c r="R946" s="589"/>
      <c r="S946" s="589"/>
      <c r="T946" s="589"/>
      <c r="U946" s="589"/>
    </row>
    <row r="947" customHeight="1" spans="6:21">
      <c r="F947" s="589"/>
      <c r="G947" s="589"/>
      <c r="H947" s="589"/>
      <c r="I947" s="589"/>
      <c r="J947" s="589"/>
      <c r="K947" s="589"/>
      <c r="L947" s="589"/>
      <c r="M947" s="589"/>
      <c r="N947" s="589"/>
      <c r="O947" s="589"/>
      <c r="P947" s="589"/>
      <c r="R947" s="589"/>
      <c r="S947" s="589"/>
      <c r="T947" s="589"/>
      <c r="U947" s="589"/>
    </row>
    <row r="948" customHeight="1" spans="6:21">
      <c r="F948" s="589"/>
      <c r="G948" s="589"/>
      <c r="H948" s="589"/>
      <c r="I948" s="589"/>
      <c r="J948" s="589"/>
      <c r="K948" s="589"/>
      <c r="L948" s="589"/>
      <c r="M948" s="589"/>
      <c r="N948" s="589"/>
      <c r="O948" s="589"/>
      <c r="P948" s="589"/>
      <c r="R948" s="589"/>
      <c r="S948" s="589"/>
      <c r="T948" s="589"/>
      <c r="U948" s="589"/>
    </row>
    <row r="949" customHeight="1" spans="6:21">
      <c r="F949" s="589"/>
      <c r="G949" s="589"/>
      <c r="H949" s="589"/>
      <c r="I949" s="589"/>
      <c r="J949" s="589"/>
      <c r="K949" s="589"/>
      <c r="L949" s="589"/>
      <c r="M949" s="589"/>
      <c r="N949" s="589"/>
      <c r="O949" s="589"/>
      <c r="P949" s="589"/>
      <c r="R949" s="589"/>
      <c r="S949" s="589"/>
      <c r="T949" s="589"/>
      <c r="U949" s="589"/>
    </row>
    <row r="950" customHeight="1" spans="6:21">
      <c r="F950" s="589"/>
      <c r="G950" s="589"/>
      <c r="H950" s="589"/>
      <c r="I950" s="589"/>
      <c r="J950" s="589"/>
      <c r="K950" s="589"/>
      <c r="L950" s="589"/>
      <c r="M950" s="589"/>
      <c r="N950" s="589"/>
      <c r="O950" s="589"/>
      <c r="P950" s="589"/>
      <c r="R950" s="589"/>
      <c r="S950" s="589"/>
      <c r="T950" s="589"/>
      <c r="U950" s="589"/>
    </row>
    <row r="951" customHeight="1" spans="6:21">
      <c r="F951" s="589"/>
      <c r="G951" s="589"/>
      <c r="H951" s="589"/>
      <c r="I951" s="589"/>
      <c r="J951" s="589"/>
      <c r="K951" s="589"/>
      <c r="L951" s="589"/>
      <c r="M951" s="589"/>
      <c r="N951" s="589"/>
      <c r="O951" s="589"/>
      <c r="P951" s="589"/>
      <c r="R951" s="589"/>
      <c r="S951" s="589"/>
      <c r="T951" s="589"/>
      <c r="U951" s="589"/>
    </row>
    <row r="952" customHeight="1" spans="6:21">
      <c r="F952" s="589"/>
      <c r="G952" s="589"/>
      <c r="H952" s="589"/>
      <c r="I952" s="589"/>
      <c r="J952" s="589"/>
      <c r="K952" s="589"/>
      <c r="L952" s="589"/>
      <c r="M952" s="589"/>
      <c r="N952" s="589"/>
      <c r="O952" s="589"/>
      <c r="P952" s="589"/>
      <c r="R952" s="589"/>
      <c r="S952" s="589"/>
      <c r="T952" s="589"/>
      <c r="U952" s="589"/>
    </row>
    <row r="953" customHeight="1" spans="6:21">
      <c r="F953" s="589"/>
      <c r="G953" s="589"/>
      <c r="H953" s="589"/>
      <c r="I953" s="589"/>
      <c r="J953" s="589"/>
      <c r="K953" s="589"/>
      <c r="L953" s="589"/>
      <c r="M953" s="589"/>
      <c r="N953" s="589"/>
      <c r="O953" s="589"/>
      <c r="P953" s="589"/>
      <c r="R953" s="589"/>
      <c r="S953" s="589"/>
      <c r="T953" s="589"/>
      <c r="U953" s="589"/>
    </row>
    <row r="954" customHeight="1" spans="6:21">
      <c r="F954" s="589"/>
      <c r="G954" s="589"/>
      <c r="H954" s="589"/>
      <c r="I954" s="589"/>
      <c r="J954" s="589"/>
      <c r="K954" s="589"/>
      <c r="L954" s="589"/>
      <c r="M954" s="589"/>
      <c r="N954" s="589"/>
      <c r="O954" s="589"/>
      <c r="P954" s="589"/>
      <c r="R954" s="589"/>
      <c r="S954" s="589"/>
      <c r="T954" s="589"/>
      <c r="U954" s="589"/>
    </row>
    <row r="955" customHeight="1" spans="6:21">
      <c r="F955" s="589"/>
      <c r="G955" s="589"/>
      <c r="H955" s="589"/>
      <c r="I955" s="589"/>
      <c r="J955" s="589"/>
      <c r="K955" s="589"/>
      <c r="L955" s="589"/>
      <c r="M955" s="589"/>
      <c r="N955" s="589"/>
      <c r="O955" s="589"/>
      <c r="P955" s="589"/>
      <c r="R955" s="589"/>
      <c r="S955" s="589"/>
      <c r="T955" s="589"/>
      <c r="U955" s="589"/>
    </row>
    <row r="956" customHeight="1" spans="6:21">
      <c r="F956" s="589"/>
      <c r="G956" s="589"/>
      <c r="H956" s="589"/>
      <c r="I956" s="589"/>
      <c r="J956" s="589"/>
      <c r="K956" s="589"/>
      <c r="L956" s="589"/>
      <c r="M956" s="589"/>
      <c r="N956" s="589"/>
      <c r="O956" s="589"/>
      <c r="P956" s="589"/>
      <c r="R956" s="589"/>
      <c r="S956" s="589"/>
      <c r="T956" s="589"/>
      <c r="U956" s="589"/>
    </row>
    <row r="957" customHeight="1" spans="6:21">
      <c r="F957" s="589"/>
      <c r="G957" s="589"/>
      <c r="H957" s="589"/>
      <c r="I957" s="589"/>
      <c r="J957" s="589"/>
      <c r="K957" s="589"/>
      <c r="L957" s="589"/>
      <c r="M957" s="589"/>
      <c r="N957" s="589"/>
      <c r="O957" s="589"/>
      <c r="P957" s="589"/>
      <c r="R957" s="589"/>
      <c r="S957" s="589"/>
      <c r="T957" s="589"/>
      <c r="U957" s="589"/>
    </row>
    <row r="958" customHeight="1" spans="6:21">
      <c r="F958" s="589"/>
      <c r="G958" s="589"/>
      <c r="H958" s="589"/>
      <c r="I958" s="589"/>
      <c r="J958" s="589"/>
      <c r="K958" s="589"/>
      <c r="L958" s="589"/>
      <c r="M958" s="589"/>
      <c r="N958" s="589"/>
      <c r="O958" s="589"/>
      <c r="P958" s="589"/>
      <c r="R958" s="589"/>
      <c r="S958" s="589"/>
      <c r="T958" s="589"/>
      <c r="U958" s="589"/>
    </row>
    <row r="959" customHeight="1" spans="6:21">
      <c r="F959" s="589"/>
      <c r="G959" s="589"/>
      <c r="H959" s="589"/>
      <c r="I959" s="589"/>
      <c r="J959" s="589"/>
      <c r="K959" s="589"/>
      <c r="L959" s="589"/>
      <c r="M959" s="589"/>
      <c r="N959" s="589"/>
      <c r="O959" s="589"/>
      <c r="P959" s="589"/>
      <c r="R959" s="589"/>
      <c r="S959" s="589"/>
      <c r="T959" s="589"/>
      <c r="U959" s="589"/>
    </row>
    <row r="960" customHeight="1" spans="6:21">
      <c r="F960" s="589"/>
      <c r="G960" s="589"/>
      <c r="H960" s="589"/>
      <c r="I960" s="589"/>
      <c r="J960" s="589"/>
      <c r="K960" s="589"/>
      <c r="L960" s="589"/>
      <c r="M960" s="589"/>
      <c r="N960" s="589"/>
      <c r="O960" s="589"/>
      <c r="P960" s="589"/>
      <c r="R960" s="589"/>
      <c r="S960" s="589"/>
      <c r="T960" s="589"/>
      <c r="U960" s="589"/>
    </row>
    <row r="961" customHeight="1" spans="6:21">
      <c r="F961" s="589"/>
      <c r="G961" s="589"/>
      <c r="H961" s="589"/>
      <c r="I961" s="589"/>
      <c r="J961" s="589"/>
      <c r="K961" s="589"/>
      <c r="L961" s="589"/>
      <c r="M961" s="589"/>
      <c r="N961" s="589"/>
      <c r="O961" s="589"/>
      <c r="P961" s="589"/>
      <c r="R961" s="589"/>
      <c r="S961" s="589"/>
      <c r="T961" s="589"/>
      <c r="U961" s="589"/>
    </row>
    <row r="962" customHeight="1" spans="6:21">
      <c r="F962" s="589"/>
      <c r="G962" s="589"/>
      <c r="H962" s="589"/>
      <c r="I962" s="589"/>
      <c r="J962" s="589"/>
      <c r="K962" s="589"/>
      <c r="L962" s="589"/>
      <c r="M962" s="589"/>
      <c r="N962" s="589"/>
      <c r="O962" s="589"/>
      <c r="P962" s="589"/>
      <c r="R962" s="589"/>
      <c r="S962" s="589"/>
      <c r="T962" s="589"/>
      <c r="U962" s="589"/>
    </row>
    <row r="963" customHeight="1" spans="6:21">
      <c r="F963" s="589"/>
      <c r="G963" s="589"/>
      <c r="H963" s="589"/>
      <c r="I963" s="589"/>
      <c r="J963" s="589"/>
      <c r="K963" s="589"/>
      <c r="L963" s="589"/>
      <c r="M963" s="589"/>
      <c r="N963" s="589"/>
      <c r="O963" s="589"/>
      <c r="P963" s="589"/>
      <c r="R963" s="589"/>
      <c r="S963" s="589"/>
      <c r="T963" s="589"/>
      <c r="U963" s="589"/>
    </row>
    <row r="964" customHeight="1" spans="6:21">
      <c r="F964" s="589"/>
      <c r="G964" s="589"/>
      <c r="H964" s="589"/>
      <c r="I964" s="589"/>
      <c r="J964" s="589"/>
      <c r="K964" s="589"/>
      <c r="L964" s="589"/>
      <c r="M964" s="589"/>
      <c r="N964" s="589"/>
      <c r="O964" s="589"/>
      <c r="P964" s="589"/>
      <c r="R964" s="589"/>
      <c r="S964" s="589"/>
      <c r="T964" s="589"/>
      <c r="U964" s="589"/>
    </row>
    <row r="965" customHeight="1" spans="6:21">
      <c r="F965" s="589"/>
      <c r="G965" s="589"/>
      <c r="H965" s="589"/>
      <c r="I965" s="589"/>
      <c r="J965" s="589"/>
      <c r="K965" s="589"/>
      <c r="L965" s="589"/>
      <c r="M965" s="589"/>
      <c r="N965" s="589"/>
      <c r="O965" s="589"/>
      <c r="P965" s="589"/>
      <c r="R965" s="589"/>
      <c r="S965" s="589"/>
      <c r="T965" s="589"/>
      <c r="U965" s="589"/>
    </row>
    <row r="966" customHeight="1" spans="6:21">
      <c r="F966" s="589"/>
      <c r="G966" s="589"/>
      <c r="H966" s="589"/>
      <c r="I966" s="589"/>
      <c r="J966" s="589"/>
      <c r="K966" s="589"/>
      <c r="L966" s="589"/>
      <c r="M966" s="589"/>
      <c r="N966" s="589"/>
      <c r="O966" s="589"/>
      <c r="P966" s="589"/>
      <c r="R966" s="589"/>
      <c r="S966" s="589"/>
      <c r="T966" s="589"/>
      <c r="U966" s="589"/>
    </row>
    <row r="967" customHeight="1" spans="6:21">
      <c r="F967" s="589"/>
      <c r="G967" s="589"/>
      <c r="H967" s="589"/>
      <c r="I967" s="589"/>
      <c r="J967" s="589"/>
      <c r="K967" s="589"/>
      <c r="L967" s="589"/>
      <c r="M967" s="589"/>
      <c r="N967" s="589"/>
      <c r="O967" s="589"/>
      <c r="P967" s="589"/>
      <c r="R967" s="589"/>
      <c r="S967" s="589"/>
      <c r="T967" s="589"/>
      <c r="U967" s="589"/>
    </row>
    <row r="968" customHeight="1" spans="6:21">
      <c r="F968" s="589"/>
      <c r="G968" s="589"/>
      <c r="H968" s="589"/>
      <c r="I968" s="589"/>
      <c r="J968" s="589"/>
      <c r="K968" s="589"/>
      <c r="L968" s="589"/>
      <c r="M968" s="589"/>
      <c r="N968" s="589"/>
      <c r="O968" s="589"/>
      <c r="P968" s="589"/>
      <c r="R968" s="589"/>
      <c r="S968" s="589"/>
      <c r="T968" s="589"/>
      <c r="U968" s="589"/>
    </row>
    <row r="969" customHeight="1" spans="6:21">
      <c r="F969" s="589"/>
      <c r="G969" s="589"/>
      <c r="H969" s="589"/>
      <c r="I969" s="589"/>
      <c r="J969" s="589"/>
      <c r="K969" s="589"/>
      <c r="L969" s="589"/>
      <c r="M969" s="589"/>
      <c r="N969" s="589"/>
      <c r="O969" s="589"/>
      <c r="P969" s="589"/>
      <c r="R969" s="589"/>
      <c r="S969" s="589"/>
      <c r="T969" s="589"/>
      <c r="U969" s="589"/>
    </row>
    <row r="970" customHeight="1" spans="6:21">
      <c r="F970" s="589"/>
      <c r="G970" s="589"/>
      <c r="H970" s="589"/>
      <c r="I970" s="589"/>
      <c r="J970" s="589"/>
      <c r="K970" s="589"/>
      <c r="L970" s="589"/>
      <c r="M970" s="589"/>
      <c r="N970" s="589"/>
      <c r="O970" s="589"/>
      <c r="P970" s="589"/>
      <c r="R970" s="589"/>
      <c r="S970" s="589"/>
      <c r="T970" s="589"/>
      <c r="U970" s="589"/>
    </row>
    <row r="971" customHeight="1" spans="6:21">
      <c r="F971" s="589"/>
      <c r="G971" s="589"/>
      <c r="H971" s="589"/>
      <c r="I971" s="589"/>
      <c r="J971" s="589"/>
      <c r="K971" s="589"/>
      <c r="L971" s="589"/>
      <c r="M971" s="589"/>
      <c r="N971" s="589"/>
      <c r="O971" s="589"/>
      <c r="P971" s="589"/>
      <c r="R971" s="589"/>
      <c r="S971" s="589"/>
      <c r="T971" s="589"/>
      <c r="U971" s="589"/>
    </row>
    <row r="972" customHeight="1" spans="6:21">
      <c r="F972" s="589"/>
      <c r="G972" s="589"/>
      <c r="H972" s="589"/>
      <c r="I972" s="589"/>
      <c r="J972" s="589"/>
      <c r="K972" s="589"/>
      <c r="L972" s="589"/>
      <c r="M972" s="589"/>
      <c r="N972" s="589"/>
      <c r="O972" s="589"/>
      <c r="P972" s="589"/>
      <c r="R972" s="589"/>
      <c r="S972" s="589"/>
      <c r="T972" s="589"/>
      <c r="U972" s="589"/>
    </row>
    <row r="973" customHeight="1" spans="6:21">
      <c r="F973" s="589"/>
      <c r="G973" s="589"/>
      <c r="H973" s="589"/>
      <c r="I973" s="589"/>
      <c r="J973" s="589"/>
      <c r="K973" s="589"/>
      <c r="L973" s="589"/>
      <c r="M973" s="589"/>
      <c r="N973" s="589"/>
      <c r="O973" s="589"/>
      <c r="P973" s="589"/>
      <c r="R973" s="589"/>
      <c r="S973" s="589"/>
      <c r="T973" s="589"/>
      <c r="U973" s="589"/>
    </row>
    <row r="974" customHeight="1" spans="6:21">
      <c r="F974" s="589"/>
      <c r="G974" s="589"/>
      <c r="H974" s="589"/>
      <c r="I974" s="589"/>
      <c r="J974" s="589"/>
      <c r="K974" s="589"/>
      <c r="L974" s="589"/>
      <c r="M974" s="589"/>
      <c r="N974" s="589"/>
      <c r="O974" s="589"/>
      <c r="P974" s="589"/>
      <c r="R974" s="589"/>
      <c r="S974" s="589"/>
      <c r="T974" s="589"/>
      <c r="U974" s="589"/>
    </row>
    <row r="975" customHeight="1" spans="6:21">
      <c r="F975" s="589"/>
      <c r="G975" s="589"/>
      <c r="H975" s="589"/>
      <c r="I975" s="589"/>
      <c r="J975" s="589"/>
      <c r="K975" s="589"/>
      <c r="L975" s="589"/>
      <c r="M975" s="589"/>
      <c r="N975" s="589"/>
      <c r="O975" s="589"/>
      <c r="P975" s="589"/>
      <c r="R975" s="589"/>
      <c r="S975" s="589"/>
      <c r="T975" s="589"/>
      <c r="U975" s="589"/>
    </row>
    <row r="976" customHeight="1" spans="6:21">
      <c r="F976" s="589"/>
      <c r="G976" s="589"/>
      <c r="H976" s="589"/>
      <c r="I976" s="589"/>
      <c r="J976" s="589"/>
      <c r="K976" s="589"/>
      <c r="L976" s="589"/>
      <c r="M976" s="589"/>
      <c r="N976" s="589"/>
      <c r="O976" s="589"/>
      <c r="P976" s="589"/>
      <c r="R976" s="589"/>
      <c r="S976" s="589"/>
      <c r="T976" s="589"/>
      <c r="U976" s="589"/>
    </row>
    <row r="977" customHeight="1" spans="6:21">
      <c r="F977" s="589"/>
      <c r="G977" s="589"/>
      <c r="H977" s="589"/>
      <c r="I977" s="589"/>
      <c r="J977" s="589"/>
      <c r="K977" s="589"/>
      <c r="L977" s="589"/>
      <c r="M977" s="589"/>
      <c r="N977" s="589"/>
      <c r="O977" s="589"/>
      <c r="P977" s="589"/>
      <c r="R977" s="589"/>
      <c r="S977" s="589"/>
      <c r="T977" s="589"/>
      <c r="U977" s="589"/>
    </row>
    <row r="978" customHeight="1" spans="6:21">
      <c r="F978" s="589"/>
      <c r="G978" s="589"/>
      <c r="H978" s="589"/>
      <c r="I978" s="589"/>
      <c r="J978" s="589"/>
      <c r="K978" s="589"/>
      <c r="L978" s="589"/>
      <c r="M978" s="589"/>
      <c r="N978" s="589"/>
      <c r="O978" s="589"/>
      <c r="P978" s="589"/>
      <c r="R978" s="589"/>
      <c r="S978" s="589"/>
      <c r="T978" s="589"/>
      <c r="U978" s="589"/>
    </row>
    <row r="979" customHeight="1" spans="6:21">
      <c r="F979" s="589"/>
      <c r="G979" s="589"/>
      <c r="H979" s="589"/>
      <c r="I979" s="589"/>
      <c r="J979" s="589"/>
      <c r="K979" s="589"/>
      <c r="L979" s="589"/>
      <c r="M979" s="589"/>
      <c r="N979" s="589"/>
      <c r="O979" s="589"/>
      <c r="P979" s="589"/>
      <c r="R979" s="589"/>
      <c r="S979" s="589"/>
      <c r="T979" s="589"/>
      <c r="U979" s="589"/>
    </row>
    <row r="980" customHeight="1" spans="6:21">
      <c r="F980" s="589"/>
      <c r="G980" s="589"/>
      <c r="H980" s="589"/>
      <c r="I980" s="589"/>
      <c r="J980" s="589"/>
      <c r="K980" s="589"/>
      <c r="L980" s="589"/>
      <c r="M980" s="589"/>
      <c r="N980" s="589"/>
      <c r="O980" s="589"/>
      <c r="P980" s="589"/>
      <c r="R980" s="589"/>
      <c r="S980" s="589"/>
      <c r="T980" s="589"/>
      <c r="U980" s="589"/>
    </row>
    <row r="981" customHeight="1" spans="6:21">
      <c r="F981" s="589"/>
      <c r="G981" s="589"/>
      <c r="H981" s="589"/>
      <c r="I981" s="589"/>
      <c r="J981" s="589"/>
      <c r="K981" s="589"/>
      <c r="L981" s="589"/>
      <c r="M981" s="589"/>
      <c r="N981" s="589"/>
      <c r="O981" s="589"/>
      <c r="P981" s="589"/>
      <c r="R981" s="589"/>
      <c r="S981" s="589"/>
      <c r="T981" s="589"/>
      <c r="U981" s="589"/>
    </row>
    <row r="982" customHeight="1" spans="6:21">
      <c r="F982" s="589"/>
      <c r="G982" s="589"/>
      <c r="H982" s="589"/>
      <c r="I982" s="589"/>
      <c r="J982" s="589"/>
      <c r="K982" s="589"/>
      <c r="L982" s="589"/>
      <c r="M982" s="589"/>
      <c r="N982" s="589"/>
      <c r="O982" s="589"/>
      <c r="P982" s="589"/>
      <c r="R982" s="589"/>
      <c r="S982" s="589"/>
      <c r="T982" s="589"/>
      <c r="U982" s="589"/>
    </row>
    <row r="983" customHeight="1" spans="6:21">
      <c r="F983" s="589"/>
      <c r="G983" s="589"/>
      <c r="H983" s="589"/>
      <c r="I983" s="589"/>
      <c r="J983" s="589"/>
      <c r="K983" s="589"/>
      <c r="L983" s="589"/>
      <c r="M983" s="589"/>
      <c r="N983" s="589"/>
      <c r="O983" s="589"/>
      <c r="P983" s="589"/>
      <c r="R983" s="589"/>
      <c r="S983" s="589"/>
      <c r="T983" s="589"/>
      <c r="U983" s="589"/>
    </row>
    <row r="984" customHeight="1" spans="6:21">
      <c r="F984" s="589"/>
      <c r="G984" s="589"/>
      <c r="H984" s="589"/>
      <c r="I984" s="589"/>
      <c r="J984" s="589"/>
      <c r="K984" s="589"/>
      <c r="L984" s="589"/>
      <c r="M984" s="589"/>
      <c r="N984" s="589"/>
      <c r="O984" s="589"/>
      <c r="P984" s="589"/>
      <c r="R984" s="589"/>
      <c r="S984" s="589"/>
      <c r="T984" s="589"/>
      <c r="U984" s="589"/>
    </row>
    <row r="985" customHeight="1" spans="6:21">
      <c r="F985" s="589"/>
      <c r="G985" s="589"/>
      <c r="H985" s="589"/>
      <c r="I985" s="589"/>
      <c r="J985" s="589"/>
      <c r="K985" s="589"/>
      <c r="L985" s="589"/>
      <c r="M985" s="589"/>
      <c r="N985" s="589"/>
      <c r="O985" s="589"/>
      <c r="P985" s="589"/>
      <c r="R985" s="589"/>
      <c r="S985" s="589"/>
      <c r="T985" s="589"/>
      <c r="U985" s="589"/>
    </row>
    <row r="986" customHeight="1" spans="6:21">
      <c r="F986" s="589"/>
      <c r="G986" s="589"/>
      <c r="H986" s="589"/>
      <c r="I986" s="589"/>
      <c r="J986" s="589"/>
      <c r="K986" s="589"/>
      <c r="L986" s="589"/>
      <c r="M986" s="589"/>
      <c r="N986" s="589"/>
      <c r="O986" s="589"/>
      <c r="P986" s="589"/>
      <c r="R986" s="589"/>
      <c r="S986" s="589"/>
      <c r="T986" s="589"/>
      <c r="U986" s="589"/>
    </row>
    <row r="987" customHeight="1" spans="6:21">
      <c r="F987" s="589"/>
      <c r="G987" s="589"/>
      <c r="H987" s="589"/>
      <c r="I987" s="589"/>
      <c r="J987" s="589"/>
      <c r="K987" s="589"/>
      <c r="L987" s="589"/>
      <c r="M987" s="589"/>
      <c r="N987" s="589"/>
      <c r="O987" s="589"/>
      <c r="P987" s="589"/>
      <c r="R987" s="589"/>
      <c r="S987" s="589"/>
      <c r="T987" s="589"/>
      <c r="U987" s="589"/>
    </row>
    <row r="988" customHeight="1" spans="6:21">
      <c r="F988" s="589"/>
      <c r="G988" s="589"/>
      <c r="H988" s="589"/>
      <c r="I988" s="589"/>
      <c r="J988" s="589"/>
      <c r="K988" s="589"/>
      <c r="L988" s="589"/>
      <c r="M988" s="589"/>
      <c r="N988" s="589"/>
      <c r="O988" s="589"/>
      <c r="P988" s="589"/>
      <c r="R988" s="589"/>
      <c r="S988" s="589"/>
      <c r="T988" s="589"/>
      <c r="U988" s="589"/>
    </row>
    <row r="989" customHeight="1" spans="6:21">
      <c r="F989" s="589"/>
      <c r="G989" s="589"/>
      <c r="H989" s="589"/>
      <c r="I989" s="589"/>
      <c r="J989" s="589"/>
      <c r="K989" s="589"/>
      <c r="L989" s="589"/>
      <c r="M989" s="589"/>
      <c r="N989" s="589"/>
      <c r="O989" s="589"/>
      <c r="P989" s="589"/>
      <c r="R989" s="589"/>
      <c r="S989" s="589"/>
      <c r="T989" s="589"/>
      <c r="U989" s="589"/>
    </row>
    <row r="990" customHeight="1" spans="6:21">
      <c r="F990" s="589"/>
      <c r="G990" s="589"/>
      <c r="H990" s="589"/>
      <c r="I990" s="589"/>
      <c r="J990" s="589"/>
      <c r="K990" s="589"/>
      <c r="L990" s="589"/>
      <c r="M990" s="589"/>
      <c r="N990" s="589"/>
      <c r="O990" s="589"/>
      <c r="P990" s="589"/>
      <c r="R990" s="589"/>
      <c r="S990" s="589"/>
      <c r="T990" s="589"/>
      <c r="U990" s="589"/>
    </row>
    <row r="991" customHeight="1" spans="6:21">
      <c r="F991" s="589"/>
      <c r="G991" s="589"/>
      <c r="H991" s="589"/>
      <c r="I991" s="589"/>
      <c r="J991" s="589"/>
      <c r="K991" s="589"/>
      <c r="L991" s="589"/>
      <c r="M991" s="589"/>
      <c r="N991" s="589"/>
      <c r="O991" s="589"/>
      <c r="P991" s="589"/>
      <c r="R991" s="589"/>
      <c r="S991" s="589"/>
      <c r="T991" s="589"/>
      <c r="U991" s="589"/>
    </row>
    <row r="992" customHeight="1" spans="6:21">
      <c r="F992" s="589"/>
      <c r="G992" s="589"/>
      <c r="H992" s="589"/>
      <c r="I992" s="589"/>
      <c r="J992" s="589"/>
      <c r="K992" s="589"/>
      <c r="L992" s="589"/>
      <c r="M992" s="589"/>
      <c r="N992" s="589"/>
      <c r="O992" s="589"/>
      <c r="P992" s="589"/>
      <c r="R992" s="589"/>
      <c r="S992" s="589"/>
      <c r="T992" s="589"/>
      <c r="U992" s="589"/>
    </row>
    <row r="993" customHeight="1" spans="6:21">
      <c r="F993" s="589"/>
      <c r="G993" s="589"/>
      <c r="H993" s="589"/>
      <c r="I993" s="589"/>
      <c r="J993" s="589"/>
      <c r="K993" s="589"/>
      <c r="L993" s="589"/>
      <c r="M993" s="589"/>
      <c r="N993" s="589"/>
      <c r="O993" s="589"/>
      <c r="P993" s="589"/>
      <c r="R993" s="589"/>
      <c r="S993" s="589"/>
      <c r="T993" s="589"/>
      <c r="U993" s="589"/>
    </row>
    <row r="994" customHeight="1" spans="6:21">
      <c r="F994" s="589"/>
      <c r="G994" s="589"/>
      <c r="H994" s="589"/>
      <c r="I994" s="589"/>
      <c r="J994" s="589"/>
      <c r="K994" s="589"/>
      <c r="L994" s="589"/>
      <c r="M994" s="589"/>
      <c r="N994" s="589"/>
      <c r="O994" s="589"/>
      <c r="P994" s="589"/>
      <c r="R994" s="589"/>
      <c r="S994" s="589"/>
      <c r="T994" s="589"/>
      <c r="U994" s="589"/>
    </row>
    <row r="995" customHeight="1" spans="6:21">
      <c r="F995" s="589"/>
      <c r="G995" s="589"/>
      <c r="H995" s="589"/>
      <c r="I995" s="589"/>
      <c r="J995" s="589"/>
      <c r="K995" s="589"/>
      <c r="L995" s="589"/>
      <c r="M995" s="589"/>
      <c r="N995" s="589"/>
      <c r="O995" s="589"/>
      <c r="P995" s="589"/>
      <c r="R995" s="589"/>
      <c r="S995" s="589"/>
      <c r="T995" s="589"/>
      <c r="U995" s="589"/>
    </row>
    <row r="996" customHeight="1" spans="6:21">
      <c r="F996" s="589"/>
      <c r="G996" s="589"/>
      <c r="H996" s="589"/>
      <c r="I996" s="589"/>
      <c r="J996" s="589"/>
      <c r="K996" s="589"/>
      <c r="L996" s="589"/>
      <c r="M996" s="589"/>
      <c r="N996" s="589"/>
      <c r="O996" s="589"/>
      <c r="P996" s="589"/>
      <c r="R996" s="589"/>
      <c r="S996" s="589"/>
      <c r="T996" s="589"/>
      <c r="U996" s="589"/>
    </row>
    <row r="997" customHeight="1" spans="6:21">
      <c r="F997" s="589"/>
      <c r="G997" s="589"/>
      <c r="H997" s="589"/>
      <c r="I997" s="589"/>
      <c r="J997" s="589"/>
      <c r="K997" s="589"/>
      <c r="L997" s="589"/>
      <c r="M997" s="589"/>
      <c r="N997" s="589"/>
      <c r="O997" s="589"/>
      <c r="P997" s="589"/>
      <c r="R997" s="589"/>
      <c r="S997" s="589"/>
      <c r="T997" s="589"/>
      <c r="U997" s="589"/>
    </row>
    <row r="998" customHeight="1" spans="6:21">
      <c r="F998" s="589"/>
      <c r="G998" s="589"/>
      <c r="H998" s="589"/>
      <c r="I998" s="589"/>
      <c r="J998" s="589"/>
      <c r="K998" s="589"/>
      <c r="L998" s="589"/>
      <c r="M998" s="589"/>
      <c r="N998" s="589"/>
      <c r="O998" s="589"/>
      <c r="P998" s="589"/>
      <c r="R998" s="589"/>
      <c r="S998" s="589"/>
      <c r="T998" s="589"/>
      <c r="U998" s="589"/>
    </row>
    <row r="999" customHeight="1" spans="6:21">
      <c r="F999" s="589"/>
      <c r="G999" s="589"/>
      <c r="H999" s="589"/>
      <c r="I999" s="589"/>
      <c r="J999" s="589"/>
      <c r="K999" s="589"/>
      <c r="L999" s="589"/>
      <c r="M999" s="589"/>
      <c r="N999" s="589"/>
      <c r="O999" s="589"/>
      <c r="P999" s="589"/>
      <c r="R999" s="589"/>
      <c r="S999" s="589"/>
      <c r="T999" s="589"/>
      <c r="U999" s="589"/>
    </row>
    <row r="1000" customHeight="1" spans="6:21">
      <c r="F1000" s="589"/>
      <c r="G1000" s="589"/>
      <c r="H1000" s="589"/>
      <c r="I1000" s="589"/>
      <c r="J1000" s="589"/>
      <c r="K1000" s="589"/>
      <c r="L1000" s="589"/>
      <c r="M1000" s="589"/>
      <c r="N1000" s="589"/>
      <c r="O1000" s="589"/>
      <c r="P1000" s="589"/>
      <c r="R1000" s="589"/>
      <c r="S1000" s="589"/>
      <c r="T1000" s="589"/>
      <c r="U1000" s="589"/>
    </row>
    <row r="1001" customHeight="1" spans="6:21">
      <c r="F1001" s="589"/>
      <c r="G1001" s="589"/>
      <c r="H1001" s="589"/>
      <c r="I1001" s="589"/>
      <c r="J1001" s="589"/>
      <c r="K1001" s="589"/>
      <c r="L1001" s="589"/>
      <c r="M1001" s="589"/>
      <c r="N1001" s="589"/>
      <c r="O1001" s="589"/>
      <c r="P1001" s="589"/>
      <c r="R1001" s="589"/>
      <c r="S1001" s="589"/>
      <c r="T1001" s="589"/>
      <c r="U1001" s="589"/>
    </row>
    <row r="1002" customHeight="1" spans="6:21">
      <c r="F1002" s="589"/>
      <c r="G1002" s="589"/>
      <c r="H1002" s="589"/>
      <c r="I1002" s="589"/>
      <c r="J1002" s="589"/>
      <c r="K1002" s="589"/>
      <c r="L1002" s="589"/>
      <c r="M1002" s="589"/>
      <c r="N1002" s="589"/>
      <c r="O1002" s="589"/>
      <c r="P1002" s="589"/>
      <c r="R1002" s="589"/>
      <c r="S1002" s="589"/>
      <c r="T1002" s="589"/>
      <c r="U1002" s="589"/>
    </row>
    <row r="1003" customHeight="1" spans="6:21">
      <c r="F1003" s="589"/>
      <c r="G1003" s="589"/>
      <c r="H1003" s="589"/>
      <c r="I1003" s="589"/>
      <c r="J1003" s="589"/>
      <c r="K1003" s="589"/>
      <c r="L1003" s="589"/>
      <c r="M1003" s="589"/>
      <c r="N1003" s="589"/>
      <c r="O1003" s="589"/>
      <c r="P1003" s="589"/>
      <c r="R1003" s="589"/>
      <c r="S1003" s="589"/>
      <c r="T1003" s="589"/>
      <c r="U1003" s="589"/>
    </row>
    <row r="1004" customHeight="1" spans="6:21">
      <c r="F1004" s="589"/>
      <c r="G1004" s="589"/>
      <c r="H1004" s="589"/>
      <c r="I1004" s="589"/>
      <c r="J1004" s="589"/>
      <c r="K1004" s="589"/>
      <c r="L1004" s="589"/>
      <c r="M1004" s="589"/>
      <c r="N1004" s="589"/>
      <c r="O1004" s="589"/>
      <c r="P1004" s="589"/>
      <c r="R1004" s="589"/>
      <c r="S1004" s="589"/>
      <c r="T1004" s="589"/>
      <c r="U1004" s="589"/>
    </row>
    <row r="1005" customHeight="1" spans="6:21">
      <c r="F1005" s="589"/>
      <c r="G1005" s="589"/>
      <c r="H1005" s="589"/>
      <c r="I1005" s="589"/>
      <c r="J1005" s="589"/>
      <c r="K1005" s="589"/>
      <c r="L1005" s="589"/>
      <c r="M1005" s="589"/>
      <c r="N1005" s="589"/>
      <c r="O1005" s="589"/>
      <c r="P1005" s="589"/>
      <c r="R1005" s="589"/>
      <c r="S1005" s="589"/>
      <c r="T1005" s="589"/>
      <c r="U1005" s="589"/>
    </row>
    <row r="1006" customHeight="1" spans="6:21">
      <c r="F1006" s="589"/>
      <c r="G1006" s="589"/>
      <c r="H1006" s="589"/>
      <c r="I1006" s="589"/>
      <c r="J1006" s="589"/>
      <c r="K1006" s="589"/>
      <c r="L1006" s="589"/>
      <c r="M1006" s="589"/>
      <c r="N1006" s="589"/>
      <c r="O1006" s="589"/>
      <c r="P1006" s="589"/>
      <c r="R1006" s="589"/>
      <c r="S1006" s="589"/>
      <c r="T1006" s="589"/>
      <c r="U1006" s="589"/>
    </row>
    <row r="1007" customHeight="1" spans="6:21">
      <c r="F1007" s="589"/>
      <c r="G1007" s="589"/>
      <c r="H1007" s="589"/>
      <c r="I1007" s="589"/>
      <c r="J1007" s="589"/>
      <c r="K1007" s="589"/>
      <c r="L1007" s="589"/>
      <c r="M1007" s="589"/>
      <c r="N1007" s="589"/>
      <c r="O1007" s="589"/>
      <c r="P1007" s="589"/>
      <c r="R1007" s="589"/>
      <c r="S1007" s="589"/>
      <c r="T1007" s="589"/>
      <c r="U1007" s="589"/>
    </row>
    <row r="1008" customHeight="1" spans="6:21">
      <c r="F1008" s="589"/>
      <c r="G1008" s="589"/>
      <c r="H1008" s="589"/>
      <c r="I1008" s="589"/>
      <c r="J1008" s="589"/>
      <c r="K1008" s="589"/>
      <c r="L1008" s="589"/>
      <c r="M1008" s="589"/>
      <c r="N1008" s="589"/>
      <c r="O1008" s="589"/>
      <c r="P1008" s="589"/>
      <c r="R1008" s="589"/>
      <c r="S1008" s="589"/>
      <c r="T1008" s="589"/>
      <c r="U1008" s="589"/>
    </row>
    <row r="1009" customHeight="1" spans="6:21">
      <c r="F1009" s="589"/>
      <c r="G1009" s="589"/>
      <c r="H1009" s="589"/>
      <c r="I1009" s="589"/>
      <c r="J1009" s="589"/>
      <c r="K1009" s="589"/>
      <c r="L1009" s="589"/>
      <c r="M1009" s="589"/>
      <c r="N1009" s="589"/>
      <c r="O1009" s="589"/>
      <c r="P1009" s="589"/>
      <c r="R1009" s="589"/>
      <c r="S1009" s="589"/>
      <c r="T1009" s="589"/>
      <c r="U1009" s="589"/>
    </row>
    <row r="1010" customHeight="1" spans="6:21">
      <c r="F1010" s="589"/>
      <c r="G1010" s="589"/>
      <c r="H1010" s="589"/>
      <c r="I1010" s="589"/>
      <c r="J1010" s="589"/>
      <c r="K1010" s="589"/>
      <c r="L1010" s="589"/>
      <c r="M1010" s="589"/>
      <c r="N1010" s="589"/>
      <c r="O1010" s="589"/>
      <c r="P1010" s="589"/>
      <c r="R1010" s="589"/>
      <c r="S1010" s="589"/>
      <c r="T1010" s="589"/>
      <c r="U1010" s="589"/>
    </row>
    <row r="1011" customHeight="1" spans="6:21">
      <c r="F1011" s="589"/>
      <c r="G1011" s="589"/>
      <c r="H1011" s="589"/>
      <c r="I1011" s="589"/>
      <c r="J1011" s="589"/>
      <c r="K1011" s="589"/>
      <c r="L1011" s="589"/>
      <c r="M1011" s="589"/>
      <c r="N1011" s="589"/>
      <c r="O1011" s="589"/>
      <c r="P1011" s="589"/>
      <c r="R1011" s="589"/>
      <c r="S1011" s="589"/>
      <c r="T1011" s="589"/>
      <c r="U1011" s="589"/>
    </row>
    <row r="1012" customHeight="1" spans="6:21">
      <c r="F1012" s="589"/>
      <c r="G1012" s="589"/>
      <c r="H1012" s="589"/>
      <c r="I1012" s="589"/>
      <c r="J1012" s="589"/>
      <c r="K1012" s="589"/>
      <c r="L1012" s="589"/>
      <c r="M1012" s="589"/>
      <c r="N1012" s="589"/>
      <c r="O1012" s="589"/>
      <c r="P1012" s="589"/>
      <c r="R1012" s="589"/>
      <c r="S1012" s="589"/>
      <c r="T1012" s="589"/>
      <c r="U1012" s="589"/>
    </row>
    <row r="1013" customHeight="1" spans="6:21">
      <c r="F1013" s="589"/>
      <c r="G1013" s="589"/>
      <c r="H1013" s="589"/>
      <c r="I1013" s="589"/>
      <c r="J1013" s="589"/>
      <c r="K1013" s="589"/>
      <c r="L1013" s="589"/>
      <c r="M1013" s="589"/>
      <c r="N1013" s="589"/>
      <c r="O1013" s="589"/>
      <c r="P1013" s="589"/>
      <c r="R1013" s="589"/>
      <c r="S1013" s="589"/>
      <c r="T1013" s="589"/>
      <c r="U1013" s="589"/>
    </row>
    <row r="1014" customHeight="1" spans="6:21">
      <c r="F1014" s="589"/>
      <c r="G1014" s="589"/>
      <c r="H1014" s="589"/>
      <c r="I1014" s="589"/>
      <c r="J1014" s="589"/>
      <c r="K1014" s="589"/>
      <c r="L1014" s="589"/>
      <c r="M1014" s="589"/>
      <c r="N1014" s="589"/>
      <c r="O1014" s="589"/>
      <c r="P1014" s="589"/>
      <c r="R1014" s="589"/>
      <c r="S1014" s="589"/>
      <c r="T1014" s="589"/>
      <c r="U1014" s="589"/>
    </row>
    <row r="1015" customHeight="1" spans="6:21">
      <c r="F1015" s="589"/>
      <c r="G1015" s="589"/>
      <c r="H1015" s="589"/>
      <c r="I1015" s="589"/>
      <c r="J1015" s="589"/>
      <c r="K1015" s="589"/>
      <c r="L1015" s="589"/>
      <c r="M1015" s="589"/>
      <c r="N1015" s="589"/>
      <c r="O1015" s="589"/>
      <c r="P1015" s="589"/>
      <c r="R1015" s="589"/>
      <c r="S1015" s="589"/>
      <c r="T1015" s="589"/>
      <c r="U1015" s="589"/>
    </row>
    <row r="1016" customHeight="1" spans="6:21">
      <c r="F1016" s="589"/>
      <c r="G1016" s="589"/>
      <c r="H1016" s="589"/>
      <c r="I1016" s="589"/>
      <c r="J1016" s="589"/>
      <c r="K1016" s="589"/>
      <c r="L1016" s="589"/>
      <c r="M1016" s="589"/>
      <c r="N1016" s="589"/>
      <c r="O1016" s="589"/>
      <c r="P1016" s="589"/>
      <c r="R1016" s="589"/>
      <c r="S1016" s="589"/>
      <c r="T1016" s="589"/>
      <c r="U1016" s="589"/>
    </row>
    <row r="1017" customHeight="1" spans="6:21">
      <c r="F1017" s="589"/>
      <c r="G1017" s="589"/>
      <c r="H1017" s="589"/>
      <c r="I1017" s="589"/>
      <c r="J1017" s="589"/>
      <c r="K1017" s="589"/>
      <c r="L1017" s="589"/>
      <c r="M1017" s="589"/>
      <c r="N1017" s="589"/>
      <c r="O1017" s="589"/>
      <c r="P1017" s="589"/>
      <c r="R1017" s="589"/>
      <c r="S1017" s="589"/>
      <c r="T1017" s="589"/>
      <c r="U1017" s="589"/>
    </row>
    <row r="1018" customHeight="1" spans="6:21">
      <c r="F1018" s="589"/>
      <c r="G1018" s="589"/>
      <c r="H1018" s="589"/>
      <c r="I1018" s="589"/>
      <c r="J1018" s="589"/>
      <c r="K1018" s="589"/>
      <c r="L1018" s="589"/>
      <c r="M1018" s="589"/>
      <c r="N1018" s="589"/>
      <c r="O1018" s="589"/>
      <c r="P1018" s="589"/>
      <c r="R1018" s="589"/>
      <c r="S1018" s="589"/>
      <c r="T1018" s="589"/>
      <c r="U1018" s="589"/>
    </row>
    <row r="1019" customHeight="1" spans="6:21">
      <c r="F1019" s="589"/>
      <c r="G1019" s="589"/>
      <c r="H1019" s="589"/>
      <c r="I1019" s="589"/>
      <c r="J1019" s="589"/>
      <c r="K1019" s="589"/>
      <c r="L1019" s="589"/>
      <c r="M1019" s="589"/>
      <c r="N1019" s="589"/>
      <c r="O1019" s="589"/>
      <c r="P1019" s="589"/>
      <c r="R1019" s="589"/>
      <c r="S1019" s="589"/>
      <c r="T1019" s="589"/>
      <c r="U1019" s="589"/>
    </row>
    <row r="1020" customHeight="1" spans="6:21">
      <c r="F1020" s="589"/>
      <c r="G1020" s="589"/>
      <c r="H1020" s="589"/>
      <c r="I1020" s="589"/>
      <c r="J1020" s="589"/>
      <c r="K1020" s="589"/>
      <c r="L1020" s="589"/>
      <c r="M1020" s="589"/>
      <c r="N1020" s="589"/>
      <c r="O1020" s="589"/>
      <c r="P1020" s="589"/>
      <c r="R1020" s="589"/>
      <c r="S1020" s="589"/>
      <c r="T1020" s="589"/>
      <c r="U1020" s="589"/>
    </row>
    <row r="1021" customHeight="1" spans="6:21">
      <c r="F1021" s="589"/>
      <c r="G1021" s="589"/>
      <c r="H1021" s="589"/>
      <c r="I1021" s="589"/>
      <c r="J1021" s="589"/>
      <c r="K1021" s="589"/>
      <c r="L1021" s="589"/>
      <c r="M1021" s="589"/>
      <c r="N1021" s="589"/>
      <c r="O1021" s="589"/>
      <c r="P1021" s="589"/>
      <c r="R1021" s="589"/>
      <c r="S1021" s="589"/>
      <c r="T1021" s="589"/>
      <c r="U1021" s="589"/>
    </row>
    <row r="1022" customHeight="1" spans="6:21">
      <c r="F1022" s="589"/>
      <c r="G1022" s="589"/>
      <c r="H1022" s="589"/>
      <c r="I1022" s="589"/>
      <c r="J1022" s="589"/>
      <c r="K1022" s="589"/>
      <c r="L1022" s="589"/>
      <c r="M1022" s="589"/>
      <c r="N1022" s="589"/>
      <c r="O1022" s="589"/>
      <c r="P1022" s="589"/>
      <c r="R1022" s="589"/>
      <c r="S1022" s="589"/>
      <c r="T1022" s="589"/>
      <c r="U1022" s="589"/>
    </row>
    <row r="1023" customHeight="1" spans="6:21">
      <c r="F1023" s="589"/>
      <c r="G1023" s="589"/>
      <c r="H1023" s="589"/>
      <c r="I1023" s="589"/>
      <c r="J1023" s="589"/>
      <c r="K1023" s="589"/>
      <c r="L1023" s="589"/>
      <c r="M1023" s="589"/>
      <c r="N1023" s="589"/>
      <c r="O1023" s="589"/>
      <c r="P1023" s="589"/>
      <c r="R1023" s="589"/>
      <c r="S1023" s="589"/>
      <c r="T1023" s="589"/>
      <c r="U1023" s="589"/>
    </row>
    <row r="1024" customHeight="1" spans="6:21">
      <c r="F1024" s="589"/>
      <c r="G1024" s="589"/>
      <c r="H1024" s="589"/>
      <c r="I1024" s="589"/>
      <c r="J1024" s="589"/>
      <c r="K1024" s="589"/>
      <c r="L1024" s="589"/>
      <c r="M1024" s="589"/>
      <c r="N1024" s="589"/>
      <c r="O1024" s="589"/>
      <c r="P1024" s="589"/>
      <c r="R1024" s="589"/>
      <c r="S1024" s="589"/>
      <c r="T1024" s="589"/>
      <c r="U1024" s="589"/>
    </row>
    <row r="1025" customHeight="1" spans="6:21">
      <c r="F1025" s="589"/>
      <c r="G1025" s="589"/>
      <c r="H1025" s="589"/>
      <c r="I1025" s="589"/>
      <c r="J1025" s="589"/>
      <c r="K1025" s="589"/>
      <c r="L1025" s="589"/>
      <c r="M1025" s="589"/>
      <c r="N1025" s="589"/>
      <c r="O1025" s="589"/>
      <c r="P1025" s="589"/>
      <c r="R1025" s="589"/>
      <c r="S1025" s="589"/>
      <c r="T1025" s="589"/>
      <c r="U1025" s="589"/>
    </row>
    <row r="1026" customHeight="1" spans="6:21">
      <c r="F1026" s="589"/>
      <c r="G1026" s="589"/>
      <c r="H1026" s="589"/>
      <c r="I1026" s="589"/>
      <c r="J1026" s="589"/>
      <c r="K1026" s="589"/>
      <c r="L1026" s="589"/>
      <c r="M1026" s="589"/>
      <c r="N1026" s="589"/>
      <c r="O1026" s="589"/>
      <c r="P1026" s="589"/>
      <c r="R1026" s="589"/>
      <c r="S1026" s="589"/>
      <c r="T1026" s="589"/>
      <c r="U1026" s="589"/>
    </row>
    <row r="1027" customHeight="1" spans="6:21">
      <c r="F1027" s="589"/>
      <c r="G1027" s="589"/>
      <c r="H1027" s="589"/>
      <c r="I1027" s="589"/>
      <c r="J1027" s="589"/>
      <c r="K1027" s="589"/>
      <c r="L1027" s="589"/>
      <c r="M1027" s="589"/>
      <c r="N1027" s="589"/>
      <c r="O1027" s="589"/>
      <c r="P1027" s="589"/>
      <c r="R1027" s="589"/>
      <c r="S1027" s="589"/>
      <c r="T1027" s="589"/>
      <c r="U1027" s="589"/>
    </row>
    <row r="1028" customHeight="1" spans="6:21">
      <c r="F1028" s="589"/>
      <c r="G1028" s="589"/>
      <c r="H1028" s="589"/>
      <c r="I1028" s="589"/>
      <c r="J1028" s="589"/>
      <c r="K1028" s="589"/>
      <c r="L1028" s="589"/>
      <c r="M1028" s="589"/>
      <c r="N1028" s="589"/>
      <c r="O1028" s="589"/>
      <c r="P1028" s="589"/>
      <c r="R1028" s="589"/>
      <c r="S1028" s="589"/>
      <c r="T1028" s="589"/>
      <c r="U1028" s="589"/>
    </row>
    <row r="1029" customHeight="1" spans="6:21">
      <c r="F1029" s="589"/>
      <c r="G1029" s="589"/>
      <c r="H1029" s="589"/>
      <c r="I1029" s="589"/>
      <c r="J1029" s="589"/>
      <c r="K1029" s="589"/>
      <c r="L1029" s="589"/>
      <c r="M1029" s="589"/>
      <c r="N1029" s="589"/>
      <c r="O1029" s="589"/>
      <c r="P1029" s="589"/>
      <c r="R1029" s="589"/>
      <c r="S1029" s="589"/>
      <c r="T1029" s="589"/>
      <c r="U1029" s="589"/>
    </row>
    <row r="1030" customHeight="1" spans="6:21">
      <c r="F1030" s="589"/>
      <c r="G1030" s="589"/>
      <c r="H1030" s="589"/>
      <c r="I1030" s="589"/>
      <c r="J1030" s="589"/>
      <c r="K1030" s="589"/>
      <c r="L1030" s="589"/>
      <c r="M1030" s="589"/>
      <c r="N1030" s="589"/>
      <c r="O1030" s="589"/>
      <c r="P1030" s="589"/>
      <c r="R1030" s="589"/>
      <c r="S1030" s="589"/>
      <c r="T1030" s="589"/>
      <c r="U1030" s="589"/>
    </row>
    <row r="1031" customHeight="1" spans="6:21">
      <c r="F1031" s="589"/>
      <c r="G1031" s="589"/>
      <c r="H1031" s="589"/>
      <c r="I1031" s="589"/>
      <c r="J1031" s="589"/>
      <c r="K1031" s="589"/>
      <c r="L1031" s="589"/>
      <c r="M1031" s="589"/>
      <c r="N1031" s="589"/>
      <c r="O1031" s="589"/>
      <c r="P1031" s="589"/>
      <c r="R1031" s="589"/>
      <c r="S1031" s="589"/>
      <c r="T1031" s="589"/>
      <c r="U1031" s="589"/>
    </row>
    <row r="1032" customHeight="1" spans="6:21">
      <c r="F1032" s="589"/>
      <c r="G1032" s="589"/>
      <c r="H1032" s="589"/>
      <c r="I1032" s="589"/>
      <c r="J1032" s="589"/>
      <c r="K1032" s="589"/>
      <c r="L1032" s="589"/>
      <c r="M1032" s="589"/>
      <c r="N1032" s="589"/>
      <c r="O1032" s="589"/>
      <c r="P1032" s="589"/>
      <c r="R1032" s="589"/>
      <c r="S1032" s="589"/>
      <c r="T1032" s="589"/>
      <c r="U1032" s="589"/>
    </row>
    <row r="1033" customHeight="1" spans="6:21">
      <c r="F1033" s="589"/>
      <c r="G1033" s="589"/>
      <c r="H1033" s="589"/>
      <c r="I1033" s="589"/>
      <c r="J1033" s="589"/>
      <c r="K1033" s="589"/>
      <c r="L1033" s="589"/>
      <c r="M1033" s="589"/>
      <c r="N1033" s="589"/>
      <c r="O1033" s="589"/>
      <c r="P1033" s="589"/>
      <c r="R1033" s="589"/>
      <c r="S1033" s="589"/>
      <c r="T1033" s="589"/>
      <c r="U1033" s="589"/>
    </row>
    <row r="1034" customHeight="1" spans="6:21">
      <c r="F1034" s="589"/>
      <c r="G1034" s="589"/>
      <c r="H1034" s="589"/>
      <c r="I1034" s="589"/>
      <c r="J1034" s="589"/>
      <c r="K1034" s="589"/>
      <c r="L1034" s="589"/>
      <c r="M1034" s="589"/>
      <c r="N1034" s="589"/>
      <c r="O1034" s="589"/>
      <c r="P1034" s="589"/>
      <c r="R1034" s="589"/>
      <c r="S1034" s="589"/>
      <c r="T1034" s="589"/>
      <c r="U1034" s="589"/>
    </row>
    <row r="1035" customHeight="1" spans="6:21">
      <c r="F1035" s="589"/>
      <c r="G1035" s="589"/>
      <c r="H1035" s="589"/>
      <c r="I1035" s="589"/>
      <c r="J1035" s="589"/>
      <c r="K1035" s="589"/>
      <c r="L1035" s="589"/>
      <c r="M1035" s="589"/>
      <c r="N1035" s="589"/>
      <c r="O1035" s="589"/>
      <c r="P1035" s="589"/>
      <c r="R1035" s="589"/>
      <c r="S1035" s="589"/>
      <c r="T1035" s="589"/>
      <c r="U1035" s="589"/>
    </row>
    <row r="1036" customHeight="1" spans="6:21">
      <c r="F1036" s="589"/>
      <c r="G1036" s="589"/>
      <c r="H1036" s="589"/>
      <c r="I1036" s="589"/>
      <c r="J1036" s="589"/>
      <c r="K1036" s="589"/>
      <c r="L1036" s="589"/>
      <c r="M1036" s="589"/>
      <c r="N1036" s="589"/>
      <c r="O1036" s="589"/>
      <c r="P1036" s="589"/>
      <c r="R1036" s="589"/>
      <c r="S1036" s="589"/>
      <c r="T1036" s="589"/>
      <c r="U1036" s="589"/>
    </row>
    <row r="1037" customHeight="1" spans="6:21">
      <c r="F1037" s="589"/>
      <c r="G1037" s="589"/>
      <c r="H1037" s="589"/>
      <c r="I1037" s="589"/>
      <c r="J1037" s="589"/>
      <c r="K1037" s="589"/>
      <c r="L1037" s="589"/>
      <c r="M1037" s="589"/>
      <c r="N1037" s="589"/>
      <c r="O1037" s="589"/>
      <c r="P1037" s="589"/>
      <c r="R1037" s="589"/>
      <c r="S1037" s="589"/>
      <c r="T1037" s="589"/>
      <c r="U1037" s="589"/>
    </row>
    <row r="1038" customHeight="1" spans="6:21">
      <c r="F1038" s="589"/>
      <c r="G1038" s="589"/>
      <c r="H1038" s="589"/>
      <c r="I1038" s="589"/>
      <c r="J1038" s="589"/>
      <c r="K1038" s="589"/>
      <c r="L1038" s="589"/>
      <c r="M1038" s="589"/>
      <c r="N1038" s="589"/>
      <c r="O1038" s="589"/>
      <c r="P1038" s="589"/>
      <c r="R1038" s="589"/>
      <c r="S1038" s="589"/>
      <c r="T1038" s="589"/>
      <c r="U1038" s="589"/>
    </row>
    <row r="1039" customHeight="1" spans="6:21">
      <c r="F1039" s="589"/>
      <c r="G1039" s="589"/>
      <c r="H1039" s="589"/>
      <c r="I1039" s="589"/>
      <c r="J1039" s="589"/>
      <c r="K1039" s="589"/>
      <c r="L1039" s="589"/>
      <c r="M1039" s="589"/>
      <c r="N1039" s="589"/>
      <c r="O1039" s="589"/>
      <c r="P1039" s="589"/>
      <c r="R1039" s="589"/>
      <c r="S1039" s="589"/>
      <c r="T1039" s="589"/>
      <c r="U1039" s="589"/>
    </row>
    <row r="1040" customHeight="1" spans="6:21">
      <c r="F1040" s="589"/>
      <c r="G1040" s="589"/>
      <c r="H1040" s="589"/>
      <c r="I1040" s="589"/>
      <c r="J1040" s="589"/>
      <c r="K1040" s="589"/>
      <c r="L1040" s="589"/>
      <c r="M1040" s="589"/>
      <c r="N1040" s="589"/>
      <c r="O1040" s="589"/>
      <c r="P1040" s="589"/>
      <c r="R1040" s="589"/>
      <c r="S1040" s="589"/>
      <c r="T1040" s="589"/>
      <c r="U1040" s="589"/>
    </row>
    <row r="1041" customHeight="1" spans="6:21">
      <c r="F1041" s="589"/>
      <c r="G1041" s="589"/>
      <c r="H1041" s="589"/>
      <c r="I1041" s="589"/>
      <c r="J1041" s="589"/>
      <c r="K1041" s="589"/>
      <c r="L1041" s="589"/>
      <c r="M1041" s="589"/>
      <c r="N1041" s="589"/>
      <c r="O1041" s="589"/>
      <c r="P1041" s="589"/>
      <c r="R1041" s="589"/>
      <c r="S1041" s="589"/>
      <c r="T1041" s="589"/>
      <c r="U1041" s="589"/>
    </row>
    <row r="1042" customHeight="1" spans="6:21">
      <c r="F1042" s="589"/>
      <c r="G1042" s="589"/>
      <c r="H1042" s="589"/>
      <c r="I1042" s="589"/>
      <c r="J1042" s="589"/>
      <c r="K1042" s="589"/>
      <c r="L1042" s="589"/>
      <c r="M1042" s="589"/>
      <c r="N1042" s="589"/>
      <c r="O1042" s="589"/>
      <c r="P1042" s="589"/>
      <c r="R1042" s="589"/>
      <c r="S1042" s="589"/>
      <c r="T1042" s="589"/>
      <c r="U1042" s="589"/>
    </row>
    <row r="1043" customHeight="1" spans="6:21">
      <c r="F1043" s="589"/>
      <c r="G1043" s="589"/>
      <c r="H1043" s="589"/>
      <c r="I1043" s="589"/>
      <c r="J1043" s="589"/>
      <c r="K1043" s="589"/>
      <c r="L1043" s="589"/>
      <c r="M1043" s="589"/>
      <c r="N1043" s="589"/>
      <c r="O1043" s="589"/>
      <c r="P1043" s="589"/>
      <c r="R1043" s="589"/>
      <c r="S1043" s="589"/>
      <c r="T1043" s="589"/>
      <c r="U1043" s="589"/>
    </row>
    <row r="1044" customHeight="1" spans="6:21">
      <c r="F1044" s="589"/>
      <c r="G1044" s="589"/>
      <c r="H1044" s="589"/>
      <c r="I1044" s="589"/>
      <c r="J1044" s="589"/>
      <c r="K1044" s="589"/>
      <c r="L1044" s="589"/>
      <c r="M1044" s="589"/>
      <c r="N1044" s="589"/>
      <c r="O1044" s="589"/>
      <c r="P1044" s="589"/>
      <c r="R1044" s="589"/>
      <c r="S1044" s="589"/>
      <c r="T1044" s="589"/>
      <c r="U1044" s="589"/>
    </row>
    <row r="1045" customHeight="1" spans="6:21">
      <c r="F1045" s="589"/>
      <c r="G1045" s="589"/>
      <c r="H1045" s="589"/>
      <c r="I1045" s="589"/>
      <c r="J1045" s="589"/>
      <c r="K1045" s="589"/>
      <c r="L1045" s="589"/>
      <c r="M1045" s="589"/>
      <c r="N1045" s="589"/>
      <c r="O1045" s="589"/>
      <c r="P1045" s="589"/>
      <c r="R1045" s="589"/>
      <c r="S1045" s="589"/>
      <c r="T1045" s="589"/>
      <c r="U1045" s="589"/>
    </row>
    <row r="1046" customHeight="1" spans="6:21">
      <c r="F1046" s="589"/>
      <c r="G1046" s="589"/>
      <c r="H1046" s="589"/>
      <c r="I1046" s="589"/>
      <c r="J1046" s="589"/>
      <c r="K1046" s="589"/>
      <c r="L1046" s="589"/>
      <c r="M1046" s="589"/>
      <c r="N1046" s="589"/>
      <c r="O1046" s="589"/>
      <c r="P1046" s="589"/>
      <c r="R1046" s="589"/>
      <c r="S1046" s="589"/>
      <c r="T1046" s="589"/>
      <c r="U1046" s="589"/>
    </row>
    <row r="1047" customHeight="1" spans="6:21">
      <c r="F1047" s="589"/>
      <c r="G1047" s="589"/>
      <c r="H1047" s="589"/>
      <c r="I1047" s="589"/>
      <c r="J1047" s="589"/>
      <c r="K1047" s="589"/>
      <c r="L1047" s="589"/>
      <c r="M1047" s="589"/>
      <c r="N1047" s="589"/>
      <c r="O1047" s="589"/>
      <c r="P1047" s="589"/>
      <c r="R1047" s="589"/>
      <c r="S1047" s="589"/>
      <c r="T1047" s="589"/>
      <c r="U1047" s="589"/>
    </row>
    <row r="1048" customHeight="1" spans="6:21">
      <c r="F1048" s="589"/>
      <c r="G1048" s="589"/>
      <c r="H1048" s="589"/>
      <c r="I1048" s="589"/>
      <c r="J1048" s="589"/>
      <c r="K1048" s="589"/>
      <c r="L1048" s="589"/>
      <c r="M1048" s="589"/>
      <c r="N1048" s="589"/>
      <c r="O1048" s="589"/>
      <c r="P1048" s="589"/>
      <c r="R1048" s="589"/>
      <c r="S1048" s="589"/>
      <c r="T1048" s="589"/>
      <c r="U1048" s="589"/>
    </row>
    <row r="1049" customHeight="1" spans="6:21">
      <c r="F1049" s="589"/>
      <c r="G1049" s="589"/>
      <c r="H1049" s="589"/>
      <c r="I1049" s="589"/>
      <c r="J1049" s="589"/>
      <c r="K1049" s="589"/>
      <c r="L1049" s="589"/>
      <c r="M1049" s="589"/>
      <c r="N1049" s="589"/>
      <c r="O1049" s="589"/>
      <c r="P1049" s="589"/>
      <c r="R1049" s="589"/>
      <c r="S1049" s="589"/>
      <c r="T1049" s="589"/>
      <c r="U1049" s="589"/>
    </row>
    <row r="1050" customHeight="1" spans="6:21">
      <c r="F1050" s="589"/>
      <c r="G1050" s="589"/>
      <c r="H1050" s="589"/>
      <c r="I1050" s="589"/>
      <c r="J1050" s="589"/>
      <c r="K1050" s="589"/>
      <c r="L1050" s="589"/>
      <c r="M1050" s="589"/>
      <c r="N1050" s="589"/>
      <c r="O1050" s="589"/>
      <c r="P1050" s="589"/>
      <c r="R1050" s="589"/>
      <c r="S1050" s="589"/>
      <c r="T1050" s="589"/>
      <c r="U1050" s="589"/>
    </row>
    <row r="1051" customHeight="1" spans="6:21">
      <c r="F1051" s="589"/>
      <c r="G1051" s="589"/>
      <c r="H1051" s="589"/>
      <c r="I1051" s="589"/>
      <c r="J1051" s="589"/>
      <c r="K1051" s="589"/>
      <c r="L1051" s="589"/>
      <c r="M1051" s="589"/>
      <c r="N1051" s="589"/>
      <c r="O1051" s="589"/>
      <c r="P1051" s="589"/>
      <c r="R1051" s="589"/>
      <c r="S1051" s="589"/>
      <c r="T1051" s="589"/>
      <c r="U1051" s="589"/>
    </row>
    <row r="1052" customHeight="1" spans="6:21">
      <c r="F1052" s="589"/>
      <c r="G1052" s="589"/>
      <c r="H1052" s="589"/>
      <c r="I1052" s="589"/>
      <c r="J1052" s="589"/>
      <c r="K1052" s="589"/>
      <c r="L1052" s="589"/>
      <c r="M1052" s="589"/>
      <c r="N1052" s="589"/>
      <c r="O1052" s="589"/>
      <c r="P1052" s="589"/>
      <c r="R1052" s="589"/>
      <c r="S1052" s="589"/>
      <c r="T1052" s="589"/>
      <c r="U1052" s="589"/>
    </row>
    <row r="1053" customHeight="1" spans="6:21">
      <c r="F1053" s="589"/>
      <c r="G1053" s="589"/>
      <c r="H1053" s="589"/>
      <c r="I1053" s="589"/>
      <c r="J1053" s="589"/>
      <c r="K1053" s="589"/>
      <c r="L1053" s="589"/>
      <c r="M1053" s="589"/>
      <c r="N1053" s="589"/>
      <c r="O1053" s="589"/>
      <c r="P1053" s="589"/>
      <c r="R1053" s="589"/>
      <c r="S1053" s="589"/>
      <c r="T1053" s="589"/>
      <c r="U1053" s="589"/>
    </row>
    <row r="1054" customHeight="1" spans="6:21">
      <c r="F1054" s="589"/>
      <c r="G1054" s="589"/>
      <c r="H1054" s="589"/>
      <c r="I1054" s="589"/>
      <c r="J1054" s="589"/>
      <c r="K1054" s="589"/>
      <c r="L1054" s="589"/>
      <c r="M1054" s="589"/>
      <c r="N1054" s="589"/>
      <c r="O1054" s="589"/>
      <c r="P1054" s="589"/>
      <c r="R1054" s="589"/>
      <c r="S1054" s="589"/>
      <c r="T1054" s="589"/>
      <c r="U1054" s="589"/>
    </row>
    <row r="1055" customHeight="1" spans="6:21">
      <c r="F1055" s="589"/>
      <c r="G1055" s="589"/>
      <c r="H1055" s="589"/>
      <c r="I1055" s="589"/>
      <c r="J1055" s="589"/>
      <c r="K1055" s="589"/>
      <c r="L1055" s="589"/>
      <c r="M1055" s="589"/>
      <c r="N1055" s="589"/>
      <c r="O1055" s="589"/>
      <c r="P1055" s="589"/>
      <c r="R1055" s="589"/>
      <c r="S1055" s="589"/>
      <c r="T1055" s="589"/>
      <c r="U1055" s="589"/>
    </row>
    <row r="1056" customHeight="1" spans="6:21">
      <c r="F1056" s="589"/>
      <c r="G1056" s="589"/>
      <c r="H1056" s="589"/>
      <c r="I1056" s="589"/>
      <c r="J1056" s="589"/>
      <c r="K1056" s="589"/>
      <c r="L1056" s="589"/>
      <c r="M1056" s="589"/>
      <c r="N1056" s="589"/>
      <c r="O1056" s="589"/>
      <c r="P1056" s="589"/>
      <c r="R1056" s="589"/>
      <c r="S1056" s="589"/>
      <c r="T1056" s="589"/>
      <c r="U1056" s="589"/>
    </row>
    <row r="1057" customHeight="1" spans="6:21">
      <c r="F1057" s="589"/>
      <c r="G1057" s="589"/>
      <c r="H1057" s="589"/>
      <c r="I1057" s="589"/>
      <c r="J1057" s="589"/>
      <c r="K1057" s="589"/>
      <c r="L1057" s="589"/>
      <c r="M1057" s="589"/>
      <c r="N1057" s="589"/>
      <c r="O1057" s="589"/>
      <c r="P1057" s="589"/>
      <c r="R1057" s="589"/>
      <c r="S1057" s="589"/>
      <c r="T1057" s="589"/>
      <c r="U1057" s="589"/>
    </row>
    <row r="1058" customHeight="1" spans="6:21">
      <c r="F1058" s="589"/>
      <c r="G1058" s="589"/>
      <c r="H1058" s="589"/>
      <c r="I1058" s="589"/>
      <c r="J1058" s="589"/>
      <c r="K1058" s="589"/>
      <c r="L1058" s="589"/>
      <c r="M1058" s="589"/>
      <c r="N1058" s="589"/>
      <c r="O1058" s="589"/>
      <c r="P1058" s="589"/>
      <c r="R1058" s="589"/>
      <c r="S1058" s="589"/>
      <c r="T1058" s="589"/>
      <c r="U1058" s="589"/>
    </row>
    <row r="1059" customHeight="1" spans="6:21">
      <c r="F1059" s="589"/>
      <c r="G1059" s="589"/>
      <c r="H1059" s="589"/>
      <c r="I1059" s="589"/>
      <c r="J1059" s="589"/>
      <c r="K1059" s="589"/>
      <c r="L1059" s="589"/>
      <c r="M1059" s="589"/>
      <c r="N1059" s="589"/>
      <c r="O1059" s="589"/>
      <c r="P1059" s="589"/>
      <c r="R1059" s="589"/>
      <c r="S1059" s="589"/>
      <c r="T1059" s="589"/>
      <c r="U1059" s="589"/>
    </row>
    <row r="1060" customHeight="1" spans="6:21">
      <c r="F1060" s="589"/>
      <c r="G1060" s="589"/>
      <c r="H1060" s="589"/>
      <c r="I1060" s="589"/>
      <c r="J1060" s="589"/>
      <c r="K1060" s="589"/>
      <c r="L1060" s="589"/>
      <c r="M1060" s="589"/>
      <c r="N1060" s="589"/>
      <c r="O1060" s="589"/>
      <c r="P1060" s="589"/>
      <c r="R1060" s="589"/>
      <c r="S1060" s="589"/>
      <c r="T1060" s="589"/>
      <c r="U1060" s="589"/>
    </row>
    <row r="1061" customHeight="1" spans="6:21">
      <c r="F1061" s="589"/>
      <c r="G1061" s="589"/>
      <c r="H1061" s="589"/>
      <c r="I1061" s="589"/>
      <c r="J1061" s="589"/>
      <c r="K1061" s="589"/>
      <c r="L1061" s="589"/>
      <c r="M1061" s="589"/>
      <c r="N1061" s="589"/>
      <c r="O1061" s="589"/>
      <c r="P1061" s="589"/>
      <c r="R1061" s="589"/>
      <c r="S1061" s="589"/>
      <c r="T1061" s="589"/>
      <c r="U1061" s="589"/>
    </row>
    <row r="1062" customHeight="1" spans="6:21">
      <c r="F1062" s="589"/>
      <c r="G1062" s="589"/>
      <c r="H1062" s="589"/>
      <c r="I1062" s="589"/>
      <c r="J1062" s="589"/>
      <c r="K1062" s="589"/>
      <c r="L1062" s="589"/>
      <c r="M1062" s="589"/>
      <c r="N1062" s="589"/>
      <c r="O1062" s="589"/>
      <c r="P1062" s="589"/>
      <c r="R1062" s="589"/>
      <c r="S1062" s="589"/>
      <c r="T1062" s="589"/>
      <c r="U1062" s="589"/>
    </row>
    <row r="1063" customHeight="1" spans="6:21">
      <c r="F1063" s="589"/>
      <c r="G1063" s="589"/>
      <c r="H1063" s="589"/>
      <c r="I1063" s="589"/>
      <c r="J1063" s="589"/>
      <c r="K1063" s="589"/>
      <c r="L1063" s="589"/>
      <c r="M1063" s="589"/>
      <c r="N1063" s="589"/>
      <c r="O1063" s="589"/>
      <c r="P1063" s="589"/>
      <c r="R1063" s="589"/>
      <c r="S1063" s="589"/>
      <c r="T1063" s="589"/>
      <c r="U1063" s="589"/>
    </row>
    <row r="1064" customHeight="1" spans="6:21">
      <c r="F1064" s="589"/>
      <c r="G1064" s="589"/>
      <c r="H1064" s="589"/>
      <c r="I1064" s="589"/>
      <c r="J1064" s="589"/>
      <c r="K1064" s="589"/>
      <c r="L1064" s="589"/>
      <c r="M1064" s="589"/>
      <c r="N1064" s="589"/>
      <c r="O1064" s="589"/>
      <c r="P1064" s="589"/>
      <c r="R1064" s="589"/>
      <c r="S1064" s="589"/>
      <c r="T1064" s="589"/>
      <c r="U1064" s="589"/>
    </row>
    <row r="1065" customHeight="1" spans="6:21">
      <c r="F1065" s="589"/>
      <c r="G1065" s="589"/>
      <c r="H1065" s="589"/>
      <c r="I1065" s="589"/>
      <c r="J1065" s="589"/>
      <c r="K1065" s="589"/>
      <c r="L1065" s="589"/>
      <c r="M1065" s="589"/>
      <c r="N1065" s="589"/>
      <c r="O1065" s="589"/>
      <c r="P1065" s="589"/>
      <c r="R1065" s="589"/>
      <c r="S1065" s="589"/>
      <c r="T1065" s="589"/>
      <c r="U1065" s="589"/>
    </row>
    <row r="1066" customHeight="1" spans="6:21">
      <c r="F1066" s="589"/>
      <c r="G1066" s="589"/>
      <c r="H1066" s="589"/>
      <c r="I1066" s="589"/>
      <c r="J1066" s="589"/>
      <c r="K1066" s="589"/>
      <c r="L1066" s="589"/>
      <c r="M1066" s="589"/>
      <c r="N1066" s="589"/>
      <c r="O1066" s="589"/>
      <c r="P1066" s="589"/>
      <c r="R1066" s="589"/>
      <c r="S1066" s="589"/>
      <c r="T1066" s="589"/>
      <c r="U1066" s="589"/>
    </row>
    <row r="1067" customHeight="1" spans="6:21">
      <c r="F1067" s="589"/>
      <c r="G1067" s="589"/>
      <c r="H1067" s="589"/>
      <c r="I1067" s="589"/>
      <c r="J1067" s="589"/>
      <c r="K1067" s="589"/>
      <c r="L1067" s="589"/>
      <c r="M1067" s="589"/>
      <c r="N1067" s="589"/>
      <c r="O1067" s="589"/>
      <c r="P1067" s="589"/>
      <c r="R1067" s="589"/>
      <c r="S1067" s="589"/>
      <c r="T1067" s="589"/>
      <c r="U1067" s="589"/>
    </row>
    <row r="1068" customHeight="1" spans="6:21">
      <c r="F1068" s="589"/>
      <c r="G1068" s="589"/>
      <c r="H1068" s="589"/>
      <c r="I1068" s="589"/>
      <c r="J1068" s="589"/>
      <c r="K1068" s="589"/>
      <c r="L1068" s="589"/>
      <c r="M1068" s="589"/>
      <c r="N1068" s="589"/>
      <c r="O1068" s="589"/>
      <c r="P1068" s="589"/>
      <c r="R1068" s="589"/>
      <c r="S1068" s="589"/>
      <c r="T1068" s="589"/>
      <c r="U1068" s="589"/>
    </row>
    <row r="1069" customHeight="1" spans="6:21">
      <c r="F1069" s="589"/>
      <c r="G1069" s="589"/>
      <c r="H1069" s="589"/>
      <c r="I1069" s="589"/>
      <c r="J1069" s="589"/>
      <c r="K1069" s="589"/>
      <c r="L1069" s="589"/>
      <c r="M1069" s="589"/>
      <c r="N1069" s="589"/>
      <c r="O1069" s="589"/>
      <c r="P1069" s="589"/>
      <c r="R1069" s="589"/>
      <c r="S1069" s="589"/>
      <c r="T1069" s="589"/>
      <c r="U1069" s="589"/>
    </row>
    <row r="1070" customHeight="1" spans="6:21">
      <c r="F1070" s="589"/>
      <c r="G1070" s="589"/>
      <c r="H1070" s="589"/>
      <c r="I1070" s="589"/>
      <c r="J1070" s="589"/>
      <c r="K1070" s="589"/>
      <c r="L1070" s="589"/>
      <c r="M1070" s="589"/>
      <c r="N1070" s="589"/>
      <c r="O1070" s="589"/>
      <c r="P1070" s="589"/>
      <c r="R1070" s="589"/>
      <c r="S1070" s="589"/>
      <c r="T1070" s="589"/>
      <c r="U1070" s="589"/>
    </row>
    <row r="1071" customHeight="1" spans="6:21">
      <c r="F1071" s="589"/>
      <c r="G1071" s="589"/>
      <c r="H1071" s="589"/>
      <c r="I1071" s="589"/>
      <c r="J1071" s="589"/>
      <c r="K1071" s="589"/>
      <c r="L1071" s="589"/>
      <c r="M1071" s="589"/>
      <c r="N1071" s="589"/>
      <c r="O1071" s="589"/>
      <c r="P1071" s="589"/>
      <c r="R1071" s="589"/>
      <c r="S1071" s="589"/>
      <c r="T1071" s="589"/>
      <c r="U1071" s="589"/>
    </row>
    <row r="1072" customHeight="1" spans="6:21">
      <c r="F1072" s="589"/>
      <c r="G1072" s="589"/>
      <c r="H1072" s="589"/>
      <c r="I1072" s="589"/>
      <c r="J1072" s="589"/>
      <c r="K1072" s="589"/>
      <c r="L1072" s="589"/>
      <c r="M1072" s="589"/>
      <c r="N1072" s="589"/>
      <c r="O1072" s="589"/>
      <c r="P1072" s="589"/>
      <c r="R1072" s="589"/>
      <c r="S1072" s="589"/>
      <c r="T1072" s="589"/>
      <c r="U1072" s="589"/>
    </row>
    <row r="1073" customHeight="1" spans="6:21">
      <c r="F1073" s="589"/>
      <c r="G1073" s="589"/>
      <c r="H1073" s="589"/>
      <c r="I1073" s="589"/>
      <c r="J1073" s="589"/>
      <c r="K1073" s="589"/>
      <c r="L1073" s="589"/>
      <c r="M1073" s="589"/>
      <c r="N1073" s="589"/>
      <c r="O1073" s="589"/>
      <c r="P1073" s="589"/>
      <c r="R1073" s="589"/>
      <c r="S1073" s="589"/>
      <c r="T1073" s="589"/>
      <c r="U1073" s="589"/>
    </row>
    <row r="1074" customHeight="1" spans="6:21">
      <c r="F1074" s="589"/>
      <c r="G1074" s="589"/>
      <c r="H1074" s="589"/>
      <c r="I1074" s="589"/>
      <c r="J1074" s="589"/>
      <c r="K1074" s="589"/>
      <c r="L1074" s="589"/>
      <c r="M1074" s="589"/>
      <c r="N1074" s="589"/>
      <c r="O1074" s="589"/>
      <c r="P1074" s="589"/>
      <c r="R1074" s="589"/>
      <c r="S1074" s="589"/>
      <c r="T1074" s="589"/>
      <c r="U1074" s="589"/>
    </row>
    <row r="1075" customHeight="1" spans="6:21">
      <c r="F1075" s="589"/>
      <c r="G1075" s="589"/>
      <c r="H1075" s="589"/>
      <c r="I1075" s="589"/>
      <c r="J1075" s="589"/>
      <c r="K1075" s="589"/>
      <c r="L1075" s="589"/>
      <c r="M1075" s="589"/>
      <c r="N1075" s="589"/>
      <c r="O1075" s="589"/>
      <c r="P1075" s="589"/>
      <c r="R1075" s="589"/>
      <c r="S1075" s="589"/>
      <c r="T1075" s="589"/>
      <c r="U1075" s="589"/>
    </row>
    <row r="1076" customHeight="1" spans="6:21">
      <c r="F1076" s="589"/>
      <c r="G1076" s="589"/>
      <c r="H1076" s="589"/>
      <c r="I1076" s="589"/>
      <c r="J1076" s="589"/>
      <c r="K1076" s="589"/>
      <c r="L1076" s="589"/>
      <c r="M1076" s="589"/>
      <c r="N1076" s="589"/>
      <c r="O1076" s="589"/>
      <c r="P1076" s="589"/>
      <c r="R1076" s="589"/>
      <c r="S1076" s="589"/>
      <c r="T1076" s="589"/>
      <c r="U1076" s="589"/>
    </row>
    <row r="1077" customHeight="1" spans="6:21">
      <c r="F1077" s="589"/>
      <c r="G1077" s="589"/>
      <c r="H1077" s="589"/>
      <c r="I1077" s="589"/>
      <c r="J1077" s="589"/>
      <c r="K1077" s="589"/>
      <c r="L1077" s="589"/>
      <c r="M1077" s="589"/>
      <c r="N1077" s="589"/>
      <c r="O1077" s="589"/>
      <c r="P1077" s="589"/>
      <c r="R1077" s="589"/>
      <c r="S1077" s="589"/>
      <c r="T1077" s="589"/>
      <c r="U1077" s="589"/>
    </row>
    <row r="1078" customHeight="1" spans="6:21">
      <c r="F1078" s="589"/>
      <c r="G1078" s="589"/>
      <c r="H1078" s="589"/>
      <c r="I1078" s="589"/>
      <c r="J1078" s="589"/>
      <c r="K1078" s="589"/>
      <c r="L1078" s="589"/>
      <c r="M1078" s="589"/>
      <c r="N1078" s="589"/>
      <c r="O1078" s="589"/>
      <c r="P1078" s="589"/>
      <c r="R1078" s="589"/>
      <c r="S1078" s="589"/>
      <c r="T1078" s="589"/>
      <c r="U1078" s="589"/>
    </row>
    <row r="1079" customHeight="1" spans="6:21">
      <c r="F1079" s="589"/>
      <c r="G1079" s="589"/>
      <c r="H1079" s="589"/>
      <c r="I1079" s="589"/>
      <c r="J1079" s="589"/>
      <c r="K1079" s="589"/>
      <c r="L1079" s="589"/>
      <c r="M1079" s="589"/>
      <c r="N1079" s="589"/>
      <c r="O1079" s="589"/>
      <c r="P1079" s="589"/>
      <c r="R1079" s="589"/>
      <c r="S1079" s="589"/>
      <c r="T1079" s="589"/>
      <c r="U1079" s="589"/>
    </row>
    <row r="1080" customHeight="1" spans="6:21">
      <c r="F1080" s="589"/>
      <c r="G1080" s="589"/>
      <c r="H1080" s="589"/>
      <c r="I1080" s="589"/>
      <c r="J1080" s="589"/>
      <c r="K1080" s="589"/>
      <c r="L1080" s="589"/>
      <c r="M1080" s="589"/>
      <c r="N1080" s="589"/>
      <c r="O1080" s="589"/>
      <c r="P1080" s="589"/>
      <c r="R1080" s="589"/>
      <c r="S1080" s="589"/>
      <c r="T1080" s="589"/>
      <c r="U1080" s="589"/>
    </row>
    <row r="1081" customHeight="1" spans="6:21">
      <c r="F1081" s="589"/>
      <c r="G1081" s="589"/>
      <c r="H1081" s="589"/>
      <c r="I1081" s="589"/>
      <c r="J1081" s="589"/>
      <c r="K1081" s="589"/>
      <c r="L1081" s="589"/>
      <c r="M1081" s="589"/>
      <c r="N1081" s="589"/>
      <c r="O1081" s="589"/>
      <c r="P1081" s="589"/>
      <c r="R1081" s="589"/>
      <c r="S1081" s="589"/>
      <c r="T1081" s="589"/>
      <c r="U1081" s="589"/>
    </row>
    <row r="1082" customHeight="1" spans="6:21">
      <c r="F1082" s="589"/>
      <c r="G1082" s="589"/>
      <c r="H1082" s="589"/>
      <c r="I1082" s="589"/>
      <c r="J1082" s="589"/>
      <c r="K1082" s="589"/>
      <c r="L1082" s="589"/>
      <c r="M1082" s="589"/>
      <c r="N1082" s="589"/>
      <c r="O1082" s="589"/>
      <c r="P1082" s="589"/>
      <c r="R1082" s="589"/>
      <c r="S1082" s="589"/>
      <c r="T1082" s="589"/>
      <c r="U1082" s="589"/>
    </row>
    <row r="1083" customHeight="1" spans="6:21">
      <c r="F1083" s="589"/>
      <c r="G1083" s="589"/>
      <c r="H1083" s="589"/>
      <c r="I1083" s="589"/>
      <c r="J1083" s="589"/>
      <c r="K1083" s="589"/>
      <c r="L1083" s="589"/>
      <c r="M1083" s="589"/>
      <c r="N1083" s="589"/>
      <c r="O1083" s="589"/>
      <c r="P1083" s="589"/>
      <c r="R1083" s="589"/>
      <c r="S1083" s="589"/>
      <c r="T1083" s="589"/>
      <c r="U1083" s="589"/>
    </row>
    <row r="1084" customHeight="1" spans="6:21">
      <c r="F1084" s="589"/>
      <c r="G1084" s="589"/>
      <c r="H1084" s="589"/>
      <c r="I1084" s="589"/>
      <c r="J1084" s="589"/>
      <c r="K1084" s="589"/>
      <c r="L1084" s="589"/>
      <c r="M1084" s="589"/>
      <c r="N1084" s="589"/>
      <c r="O1084" s="589"/>
      <c r="P1084" s="589"/>
      <c r="R1084" s="589"/>
      <c r="S1084" s="589"/>
      <c r="T1084" s="589"/>
      <c r="U1084" s="589"/>
    </row>
    <row r="1085" customHeight="1" spans="6:21">
      <c r="F1085" s="589"/>
      <c r="G1085" s="589"/>
      <c r="H1085" s="589"/>
      <c r="I1085" s="589"/>
      <c r="J1085" s="589"/>
      <c r="K1085" s="589"/>
      <c r="L1085" s="589"/>
      <c r="M1085" s="589"/>
      <c r="N1085" s="589"/>
      <c r="O1085" s="589"/>
      <c r="P1085" s="589"/>
      <c r="R1085" s="589"/>
      <c r="S1085" s="589"/>
      <c r="T1085" s="589"/>
      <c r="U1085" s="589"/>
    </row>
    <row r="1086" customHeight="1" spans="6:21">
      <c r="F1086" s="589"/>
      <c r="G1086" s="589"/>
      <c r="H1086" s="589"/>
      <c r="I1086" s="589"/>
      <c r="J1086" s="589"/>
      <c r="K1086" s="589"/>
      <c r="L1086" s="589"/>
      <c r="M1086" s="589"/>
      <c r="N1086" s="589"/>
      <c r="O1086" s="589"/>
      <c r="P1086" s="589"/>
      <c r="R1086" s="589"/>
      <c r="S1086" s="589"/>
      <c r="T1086" s="589"/>
      <c r="U1086" s="589"/>
    </row>
    <row r="1087" customHeight="1" spans="6:21">
      <c r="F1087" s="589"/>
      <c r="G1087" s="589"/>
      <c r="H1087" s="589"/>
      <c r="I1087" s="589"/>
      <c r="J1087" s="589"/>
      <c r="K1087" s="589"/>
      <c r="L1087" s="589"/>
      <c r="M1087" s="589"/>
      <c r="N1087" s="589"/>
      <c r="O1087" s="589"/>
      <c r="P1087" s="589"/>
      <c r="R1087" s="589"/>
      <c r="S1087" s="589"/>
      <c r="T1087" s="589"/>
      <c r="U1087" s="589"/>
    </row>
    <row r="1088" customHeight="1" spans="6:21">
      <c r="F1088" s="589"/>
      <c r="G1088" s="589"/>
      <c r="H1088" s="589"/>
      <c r="I1088" s="589"/>
      <c r="J1088" s="589"/>
      <c r="K1088" s="589"/>
      <c r="L1088" s="589"/>
      <c r="M1088" s="589"/>
      <c r="N1088" s="589"/>
      <c r="O1088" s="589"/>
      <c r="P1088" s="589"/>
      <c r="R1088" s="589"/>
      <c r="S1088" s="589"/>
      <c r="T1088" s="589"/>
      <c r="U1088" s="589"/>
    </row>
    <row r="1089" customHeight="1" spans="6:21">
      <c r="F1089" s="589"/>
      <c r="G1089" s="589"/>
      <c r="H1089" s="589"/>
      <c r="I1089" s="589"/>
      <c r="J1089" s="589"/>
      <c r="K1089" s="589"/>
      <c r="L1089" s="589"/>
      <c r="M1089" s="589"/>
      <c r="N1089" s="589"/>
      <c r="O1089" s="589"/>
      <c r="P1089" s="589"/>
      <c r="R1089" s="589"/>
      <c r="S1089" s="589"/>
      <c r="T1089" s="589"/>
      <c r="U1089" s="589"/>
    </row>
    <row r="1090" customHeight="1" spans="6:21">
      <c r="F1090" s="589"/>
      <c r="G1090" s="589"/>
      <c r="H1090" s="589"/>
      <c r="I1090" s="589"/>
      <c r="J1090" s="589"/>
      <c r="K1090" s="589"/>
      <c r="L1090" s="589"/>
      <c r="M1090" s="589"/>
      <c r="N1090" s="589"/>
      <c r="O1090" s="589"/>
      <c r="P1090" s="589"/>
      <c r="R1090" s="589"/>
      <c r="S1090" s="589"/>
      <c r="T1090" s="589"/>
      <c r="U1090" s="589"/>
    </row>
    <row r="1091" customHeight="1" spans="6:21">
      <c r="F1091" s="589"/>
      <c r="G1091" s="589"/>
      <c r="H1091" s="589"/>
      <c r="I1091" s="589"/>
      <c r="J1091" s="589"/>
      <c r="K1091" s="589"/>
      <c r="L1091" s="589"/>
      <c r="M1091" s="589"/>
      <c r="N1091" s="589"/>
      <c r="O1091" s="589"/>
      <c r="P1091" s="589"/>
      <c r="R1091" s="589"/>
      <c r="S1091" s="589"/>
      <c r="T1091" s="589"/>
      <c r="U1091" s="589"/>
    </row>
    <row r="1092" customHeight="1" spans="6:21">
      <c r="F1092" s="589"/>
      <c r="G1092" s="589"/>
      <c r="H1092" s="589"/>
      <c r="I1092" s="589"/>
      <c r="J1092" s="589"/>
      <c r="K1092" s="589"/>
      <c r="L1092" s="589"/>
      <c r="M1092" s="589"/>
      <c r="N1092" s="589"/>
      <c r="O1092" s="589"/>
      <c r="P1092" s="589"/>
      <c r="R1092" s="589"/>
      <c r="S1092" s="589"/>
      <c r="T1092" s="589"/>
      <c r="U1092" s="589"/>
    </row>
    <row r="1093" customHeight="1" spans="6:21">
      <c r="F1093" s="589"/>
      <c r="G1093" s="589"/>
      <c r="H1093" s="589"/>
      <c r="I1093" s="589"/>
      <c r="J1093" s="589"/>
      <c r="K1093" s="589"/>
      <c r="L1093" s="589"/>
      <c r="M1093" s="589"/>
      <c r="N1093" s="589"/>
      <c r="O1093" s="589"/>
      <c r="P1093" s="589"/>
      <c r="R1093" s="589"/>
      <c r="S1093" s="589"/>
      <c r="T1093" s="589"/>
      <c r="U1093" s="589"/>
    </row>
    <row r="1094" customHeight="1" spans="6:21">
      <c r="F1094" s="589"/>
      <c r="G1094" s="589"/>
      <c r="H1094" s="589"/>
      <c r="I1094" s="589"/>
      <c r="J1094" s="589"/>
      <c r="K1094" s="589"/>
      <c r="L1094" s="589"/>
      <c r="M1094" s="589"/>
      <c r="N1094" s="589"/>
      <c r="O1094" s="589"/>
      <c r="P1094" s="589"/>
      <c r="R1094" s="589"/>
      <c r="S1094" s="589"/>
      <c r="T1094" s="589"/>
      <c r="U1094" s="589"/>
    </row>
    <row r="1095" customHeight="1" spans="6:21">
      <c r="F1095" s="589"/>
      <c r="G1095" s="589"/>
      <c r="H1095" s="589"/>
      <c r="I1095" s="589"/>
      <c r="J1095" s="589"/>
      <c r="K1095" s="589"/>
      <c r="L1095" s="589"/>
      <c r="M1095" s="589"/>
      <c r="N1095" s="589"/>
      <c r="O1095" s="589"/>
      <c r="P1095" s="589"/>
      <c r="R1095" s="589"/>
      <c r="S1095" s="589"/>
      <c r="T1095" s="589"/>
      <c r="U1095" s="589"/>
    </row>
    <row r="1096" customHeight="1" spans="6:21">
      <c r="F1096" s="589"/>
      <c r="G1096" s="589"/>
      <c r="H1096" s="589"/>
      <c r="I1096" s="589"/>
      <c r="J1096" s="589"/>
      <c r="K1096" s="589"/>
      <c r="L1096" s="589"/>
      <c r="M1096" s="589"/>
      <c r="N1096" s="589"/>
      <c r="O1096" s="589"/>
      <c r="P1096" s="589"/>
      <c r="R1096" s="589"/>
      <c r="S1096" s="589"/>
      <c r="T1096" s="589"/>
      <c r="U1096" s="589"/>
    </row>
    <row r="1097" customHeight="1" spans="6:21">
      <c r="F1097" s="589"/>
      <c r="G1097" s="589"/>
      <c r="H1097" s="589"/>
      <c r="I1097" s="589"/>
      <c r="J1097" s="589"/>
      <c r="K1097" s="589"/>
      <c r="L1097" s="589"/>
      <c r="M1097" s="589"/>
      <c r="N1097" s="589"/>
      <c r="O1097" s="589"/>
      <c r="P1097" s="589"/>
      <c r="R1097" s="589"/>
      <c r="S1097" s="589"/>
      <c r="T1097" s="589"/>
      <c r="U1097" s="589"/>
    </row>
    <row r="1098" customHeight="1" spans="6:21">
      <c r="F1098" s="589"/>
      <c r="G1098" s="589"/>
      <c r="H1098" s="589"/>
      <c r="I1098" s="589"/>
      <c r="J1098" s="589"/>
      <c r="K1098" s="589"/>
      <c r="L1098" s="589"/>
      <c r="M1098" s="589"/>
      <c r="N1098" s="589"/>
      <c r="O1098" s="589"/>
      <c r="P1098" s="589"/>
      <c r="R1098" s="589"/>
      <c r="S1098" s="589"/>
      <c r="T1098" s="589"/>
      <c r="U1098" s="589"/>
    </row>
    <row r="1099" customHeight="1" spans="6:21">
      <c r="F1099" s="589"/>
      <c r="G1099" s="589"/>
      <c r="H1099" s="589"/>
      <c r="I1099" s="589"/>
      <c r="J1099" s="589"/>
      <c r="K1099" s="589"/>
      <c r="L1099" s="589"/>
      <c r="M1099" s="589"/>
      <c r="N1099" s="589"/>
      <c r="O1099" s="589"/>
      <c r="P1099" s="589"/>
      <c r="R1099" s="589"/>
      <c r="S1099" s="589"/>
      <c r="T1099" s="589"/>
      <c r="U1099" s="589"/>
    </row>
    <row r="1100" customHeight="1" spans="6:21">
      <c r="F1100" s="589"/>
      <c r="G1100" s="589"/>
      <c r="H1100" s="589"/>
      <c r="I1100" s="589"/>
      <c r="J1100" s="589"/>
      <c r="K1100" s="589"/>
      <c r="L1100" s="589"/>
      <c r="M1100" s="589"/>
      <c r="N1100" s="589"/>
      <c r="O1100" s="589"/>
      <c r="P1100" s="589"/>
      <c r="R1100" s="589"/>
      <c r="S1100" s="589"/>
      <c r="T1100" s="589"/>
      <c r="U1100" s="589"/>
    </row>
    <row r="1101" customHeight="1" spans="6:21">
      <c r="F1101" s="589"/>
      <c r="G1101" s="589"/>
      <c r="H1101" s="589"/>
      <c r="I1101" s="589"/>
      <c r="J1101" s="589"/>
      <c r="K1101" s="589"/>
      <c r="L1101" s="589"/>
      <c r="M1101" s="589"/>
      <c r="N1101" s="589"/>
      <c r="O1101" s="589"/>
      <c r="P1101" s="589"/>
      <c r="R1101" s="589"/>
      <c r="S1101" s="589"/>
      <c r="T1101" s="589"/>
      <c r="U1101" s="589"/>
    </row>
    <row r="1102" customHeight="1" spans="6:21">
      <c r="F1102" s="589"/>
      <c r="G1102" s="589"/>
      <c r="H1102" s="589"/>
      <c r="I1102" s="589"/>
      <c r="J1102" s="589"/>
      <c r="K1102" s="589"/>
      <c r="L1102" s="589"/>
      <c r="M1102" s="589"/>
      <c r="N1102" s="589"/>
      <c r="O1102" s="589"/>
      <c r="P1102" s="589"/>
      <c r="R1102" s="589"/>
      <c r="S1102" s="589"/>
      <c r="T1102" s="589"/>
      <c r="U1102" s="589"/>
    </row>
    <row r="1103" customHeight="1" spans="6:21">
      <c r="F1103" s="589"/>
      <c r="G1103" s="589"/>
      <c r="H1103" s="589"/>
      <c r="I1103" s="589"/>
      <c r="J1103" s="589"/>
      <c r="K1103" s="589"/>
      <c r="L1103" s="589"/>
      <c r="M1103" s="589"/>
      <c r="N1103" s="589"/>
      <c r="O1103" s="589"/>
      <c r="P1103" s="589"/>
      <c r="R1103" s="589"/>
      <c r="S1103" s="589"/>
      <c r="T1103" s="589"/>
      <c r="U1103" s="589"/>
    </row>
    <row r="1104" customHeight="1" spans="6:21">
      <c r="F1104" s="589"/>
      <c r="G1104" s="589"/>
      <c r="H1104" s="589"/>
      <c r="I1104" s="589"/>
      <c r="J1104" s="589"/>
      <c r="K1104" s="589"/>
      <c r="L1104" s="589"/>
      <c r="M1104" s="589"/>
      <c r="N1104" s="589"/>
      <c r="O1104" s="589"/>
      <c r="P1104" s="589"/>
      <c r="R1104" s="589"/>
      <c r="S1104" s="589"/>
      <c r="T1104" s="589"/>
      <c r="U1104" s="589"/>
    </row>
    <row r="1105" customHeight="1" spans="6:21">
      <c r="F1105" s="589"/>
      <c r="G1105" s="589"/>
      <c r="H1105" s="589"/>
      <c r="I1105" s="589"/>
      <c r="J1105" s="589"/>
      <c r="K1105" s="589"/>
      <c r="L1105" s="589"/>
      <c r="M1105" s="589"/>
      <c r="N1105" s="589"/>
      <c r="O1105" s="589"/>
      <c r="P1105" s="589"/>
      <c r="R1105" s="589"/>
      <c r="S1105" s="589"/>
      <c r="T1105" s="589"/>
      <c r="U1105" s="589"/>
    </row>
    <row r="1106" customHeight="1" spans="6:21">
      <c r="F1106" s="589"/>
      <c r="G1106" s="589"/>
      <c r="H1106" s="589"/>
      <c r="I1106" s="589"/>
      <c r="J1106" s="589"/>
      <c r="K1106" s="589"/>
      <c r="L1106" s="589"/>
      <c r="M1106" s="589"/>
      <c r="N1106" s="589"/>
      <c r="O1106" s="589"/>
      <c r="P1106" s="589"/>
      <c r="R1106" s="589"/>
      <c r="S1106" s="589"/>
      <c r="T1106" s="589"/>
      <c r="U1106" s="589"/>
    </row>
    <row r="1107" customHeight="1" spans="6:21">
      <c r="F1107" s="589"/>
      <c r="G1107" s="589"/>
      <c r="H1107" s="589"/>
      <c r="I1107" s="589"/>
      <c r="J1107" s="589"/>
      <c r="K1107" s="589"/>
      <c r="L1107" s="589"/>
      <c r="M1107" s="589"/>
      <c r="N1107" s="589"/>
      <c r="O1107" s="589"/>
      <c r="P1107" s="589"/>
      <c r="R1107" s="589"/>
      <c r="S1107" s="589"/>
      <c r="T1107" s="589"/>
      <c r="U1107" s="589"/>
    </row>
    <row r="1108" customHeight="1" spans="6:21">
      <c r="F1108" s="589"/>
      <c r="G1108" s="589"/>
      <c r="H1108" s="589"/>
      <c r="I1108" s="589"/>
      <c r="J1108" s="589"/>
      <c r="K1108" s="589"/>
      <c r="L1108" s="589"/>
      <c r="M1108" s="589"/>
      <c r="N1108" s="589"/>
      <c r="O1108" s="589"/>
      <c r="P1108" s="589"/>
      <c r="R1108" s="589"/>
      <c r="S1108" s="589"/>
      <c r="T1108" s="589"/>
      <c r="U1108" s="589"/>
    </row>
    <row r="1109" customHeight="1" spans="6:21">
      <c r="F1109" s="589"/>
      <c r="G1109" s="589"/>
      <c r="H1109" s="589"/>
      <c r="I1109" s="589"/>
      <c r="J1109" s="589"/>
      <c r="K1109" s="589"/>
      <c r="L1109" s="589"/>
      <c r="M1109" s="589"/>
      <c r="N1109" s="589"/>
      <c r="O1109" s="589"/>
      <c r="P1109" s="589"/>
      <c r="R1109" s="589"/>
      <c r="S1109" s="589"/>
      <c r="T1109" s="589"/>
      <c r="U1109" s="589"/>
    </row>
    <row r="1110" customHeight="1" spans="6:21">
      <c r="F1110" s="589"/>
      <c r="G1110" s="589"/>
      <c r="H1110" s="589"/>
      <c r="I1110" s="589"/>
      <c r="J1110" s="589"/>
      <c r="K1110" s="589"/>
      <c r="L1110" s="589"/>
      <c r="M1110" s="589"/>
      <c r="N1110" s="589"/>
      <c r="O1110" s="589"/>
      <c r="P1110" s="589"/>
      <c r="R1110" s="589"/>
      <c r="S1110" s="589"/>
      <c r="T1110" s="589"/>
      <c r="U1110" s="589"/>
    </row>
    <row r="1111" customHeight="1" spans="6:21">
      <c r="F1111" s="589"/>
      <c r="G1111" s="589"/>
      <c r="H1111" s="589"/>
      <c r="I1111" s="589"/>
      <c r="J1111" s="589"/>
      <c r="K1111" s="589"/>
      <c r="L1111" s="589"/>
      <c r="M1111" s="589"/>
      <c r="N1111" s="589"/>
      <c r="O1111" s="589"/>
      <c r="P1111" s="589"/>
      <c r="R1111" s="589"/>
      <c r="S1111" s="589"/>
      <c r="T1111" s="589"/>
      <c r="U1111" s="589"/>
    </row>
    <row r="1112" customHeight="1" spans="6:21">
      <c r="F1112" s="589"/>
      <c r="G1112" s="589"/>
      <c r="H1112" s="589"/>
      <c r="I1112" s="589"/>
      <c r="J1112" s="589"/>
      <c r="K1112" s="589"/>
      <c r="L1112" s="589"/>
      <c r="M1112" s="589"/>
      <c r="N1112" s="589"/>
      <c r="O1112" s="589"/>
      <c r="P1112" s="589"/>
      <c r="R1112" s="589"/>
      <c r="S1112" s="589"/>
      <c r="T1112" s="589"/>
      <c r="U1112" s="589"/>
    </row>
    <row r="1113" customHeight="1" spans="6:21">
      <c r="F1113" s="589"/>
      <c r="G1113" s="589"/>
      <c r="H1113" s="589"/>
      <c r="I1113" s="589"/>
      <c r="J1113" s="589"/>
      <c r="K1113" s="589"/>
      <c r="L1113" s="589"/>
      <c r="M1113" s="589"/>
      <c r="N1113" s="589"/>
      <c r="O1113" s="589"/>
      <c r="P1113" s="589"/>
      <c r="R1113" s="589"/>
      <c r="S1113" s="589"/>
      <c r="T1113" s="589"/>
      <c r="U1113" s="589"/>
    </row>
    <row r="1114" customHeight="1" spans="6:21">
      <c r="F1114" s="589"/>
      <c r="G1114" s="589"/>
      <c r="H1114" s="589"/>
      <c r="I1114" s="589"/>
      <c r="J1114" s="589"/>
      <c r="K1114" s="589"/>
      <c r="L1114" s="589"/>
      <c r="M1114" s="589"/>
      <c r="N1114" s="589"/>
      <c r="O1114" s="589"/>
      <c r="P1114" s="589"/>
      <c r="R1114" s="589"/>
      <c r="S1114" s="589"/>
      <c r="T1114" s="589"/>
      <c r="U1114" s="589"/>
    </row>
    <row r="1115" customHeight="1" spans="6:21">
      <c r="F1115" s="589"/>
      <c r="G1115" s="589"/>
      <c r="H1115" s="589"/>
      <c r="I1115" s="589"/>
      <c r="J1115" s="589"/>
      <c r="K1115" s="589"/>
      <c r="L1115" s="589"/>
      <c r="M1115" s="589"/>
      <c r="N1115" s="589"/>
      <c r="O1115" s="589"/>
      <c r="P1115" s="589"/>
      <c r="R1115" s="589"/>
      <c r="S1115" s="589"/>
      <c r="T1115" s="589"/>
      <c r="U1115" s="589"/>
    </row>
    <row r="1116" customHeight="1" spans="6:21">
      <c r="F1116" s="589"/>
      <c r="G1116" s="589"/>
      <c r="H1116" s="589"/>
      <c r="I1116" s="589"/>
      <c r="J1116" s="589"/>
      <c r="K1116" s="589"/>
      <c r="L1116" s="589"/>
      <c r="M1116" s="589"/>
      <c r="N1116" s="589"/>
      <c r="O1116" s="589"/>
      <c r="P1116" s="589"/>
      <c r="R1116" s="589"/>
      <c r="S1116" s="589"/>
      <c r="T1116" s="589"/>
      <c r="U1116" s="589"/>
    </row>
    <row r="1117" customHeight="1" spans="6:21">
      <c r="F1117" s="589"/>
      <c r="G1117" s="589"/>
      <c r="H1117" s="589"/>
      <c r="I1117" s="589"/>
      <c r="J1117" s="589"/>
      <c r="K1117" s="589"/>
      <c r="L1117" s="589"/>
      <c r="M1117" s="589"/>
      <c r="N1117" s="589"/>
      <c r="O1117" s="589"/>
      <c r="P1117" s="589"/>
      <c r="R1117" s="589"/>
      <c r="S1117" s="589"/>
      <c r="T1117" s="589"/>
      <c r="U1117" s="589"/>
    </row>
    <row r="1118" customHeight="1" spans="6:21">
      <c r="F1118" s="589"/>
      <c r="G1118" s="589"/>
      <c r="H1118" s="589"/>
      <c r="I1118" s="589"/>
      <c r="J1118" s="589"/>
      <c r="K1118" s="589"/>
      <c r="L1118" s="589"/>
      <c r="M1118" s="589"/>
      <c r="N1118" s="589"/>
      <c r="O1118" s="589"/>
      <c r="P1118" s="589"/>
      <c r="R1118" s="589"/>
      <c r="S1118" s="589"/>
      <c r="T1118" s="589"/>
      <c r="U1118" s="589"/>
    </row>
    <row r="1119" customHeight="1" spans="6:21">
      <c r="F1119" s="589"/>
      <c r="G1119" s="589"/>
      <c r="H1119" s="589"/>
      <c r="I1119" s="589"/>
      <c r="J1119" s="589"/>
      <c r="K1119" s="589"/>
      <c r="L1119" s="589"/>
      <c r="M1119" s="589"/>
      <c r="N1119" s="589"/>
      <c r="O1119" s="589"/>
      <c r="P1119" s="589"/>
      <c r="R1119" s="589"/>
      <c r="S1119" s="589"/>
      <c r="T1119" s="589"/>
      <c r="U1119" s="589"/>
    </row>
    <row r="1120" customHeight="1" spans="6:21">
      <c r="F1120" s="589"/>
      <c r="G1120" s="589"/>
      <c r="H1120" s="589"/>
      <c r="I1120" s="589"/>
      <c r="J1120" s="589"/>
      <c r="K1120" s="589"/>
      <c r="L1120" s="589"/>
      <c r="M1120" s="589"/>
      <c r="N1120" s="589"/>
      <c r="O1120" s="589"/>
      <c r="P1120" s="589"/>
      <c r="R1120" s="589"/>
      <c r="S1120" s="589"/>
      <c r="T1120" s="589"/>
      <c r="U1120" s="589"/>
    </row>
    <row r="1121" customHeight="1" spans="6:21">
      <c r="F1121" s="589"/>
      <c r="G1121" s="589"/>
      <c r="H1121" s="589"/>
      <c r="I1121" s="589"/>
      <c r="J1121" s="589"/>
      <c r="K1121" s="589"/>
      <c r="L1121" s="589"/>
      <c r="M1121" s="589"/>
      <c r="N1121" s="589"/>
      <c r="O1121" s="589"/>
      <c r="P1121" s="589"/>
      <c r="R1121" s="589"/>
      <c r="S1121" s="589"/>
      <c r="T1121" s="589"/>
      <c r="U1121" s="589"/>
    </row>
    <row r="1122" customHeight="1" spans="6:21">
      <c r="F1122" s="589"/>
      <c r="G1122" s="589"/>
      <c r="H1122" s="589"/>
      <c r="I1122" s="589"/>
      <c r="J1122" s="589"/>
      <c r="K1122" s="589"/>
      <c r="L1122" s="589"/>
      <c r="M1122" s="589"/>
      <c r="N1122" s="589"/>
      <c r="O1122" s="589"/>
      <c r="P1122" s="589"/>
      <c r="R1122" s="589"/>
      <c r="S1122" s="589"/>
      <c r="T1122" s="589"/>
      <c r="U1122" s="589"/>
    </row>
    <row r="1123" customHeight="1" spans="6:21">
      <c r="F1123" s="589"/>
      <c r="G1123" s="589"/>
      <c r="H1123" s="589"/>
      <c r="I1123" s="589"/>
      <c r="J1123" s="589"/>
      <c r="K1123" s="589"/>
      <c r="L1123" s="589"/>
      <c r="M1123" s="589"/>
      <c r="N1123" s="589"/>
      <c r="O1123" s="589"/>
      <c r="P1123" s="589"/>
      <c r="R1123" s="589"/>
      <c r="S1123" s="589"/>
      <c r="T1123" s="589"/>
      <c r="U1123" s="589"/>
    </row>
    <row r="1124" customHeight="1" spans="6:21">
      <c r="F1124" s="589"/>
      <c r="G1124" s="589"/>
      <c r="H1124" s="589"/>
      <c r="I1124" s="589"/>
      <c r="J1124" s="589"/>
      <c r="K1124" s="589"/>
      <c r="L1124" s="589"/>
      <c r="M1124" s="589"/>
      <c r="N1124" s="589"/>
      <c r="O1124" s="589"/>
      <c r="P1124" s="589"/>
      <c r="R1124" s="589"/>
      <c r="S1124" s="589"/>
      <c r="T1124" s="589"/>
      <c r="U1124" s="589"/>
    </row>
    <row r="1125" customHeight="1" spans="6:21">
      <c r="F1125" s="589"/>
      <c r="G1125" s="589"/>
      <c r="H1125" s="589"/>
      <c r="I1125" s="589"/>
      <c r="J1125" s="589"/>
      <c r="K1125" s="589"/>
      <c r="L1125" s="589"/>
      <c r="M1125" s="589"/>
      <c r="N1125" s="589"/>
      <c r="O1125" s="589"/>
      <c r="P1125" s="589"/>
      <c r="R1125" s="589"/>
      <c r="S1125" s="589"/>
      <c r="T1125" s="589"/>
      <c r="U1125" s="589"/>
    </row>
    <row r="1126" customHeight="1" spans="6:21">
      <c r="F1126" s="589"/>
      <c r="G1126" s="589"/>
      <c r="H1126" s="589"/>
      <c r="I1126" s="589"/>
      <c r="J1126" s="589"/>
      <c r="K1126" s="589"/>
      <c r="L1126" s="589"/>
      <c r="M1126" s="589"/>
      <c r="N1126" s="589"/>
      <c r="O1126" s="589"/>
      <c r="P1126" s="589"/>
      <c r="R1126" s="589"/>
      <c r="S1126" s="589"/>
      <c r="T1126" s="589"/>
      <c r="U1126" s="589"/>
    </row>
    <row r="1127" customHeight="1" spans="6:21">
      <c r="F1127" s="589"/>
      <c r="G1127" s="589"/>
      <c r="H1127" s="589"/>
      <c r="I1127" s="589"/>
      <c r="J1127" s="589"/>
      <c r="K1127" s="589"/>
      <c r="L1127" s="589"/>
      <c r="M1127" s="589"/>
      <c r="N1127" s="589"/>
      <c r="O1127" s="589"/>
      <c r="P1127" s="589"/>
      <c r="R1127" s="589"/>
      <c r="S1127" s="589"/>
      <c r="T1127" s="589"/>
      <c r="U1127" s="589"/>
    </row>
    <row r="1128" customHeight="1" spans="6:21">
      <c r="F1128" s="589"/>
      <c r="G1128" s="589"/>
      <c r="H1128" s="589"/>
      <c r="I1128" s="589"/>
      <c r="J1128" s="589"/>
      <c r="K1128" s="589"/>
      <c r="L1128" s="589"/>
      <c r="M1128" s="589"/>
      <c r="N1128" s="589"/>
      <c r="O1128" s="589"/>
      <c r="P1128" s="589"/>
      <c r="R1128" s="589"/>
      <c r="S1128" s="589"/>
      <c r="T1128" s="589"/>
      <c r="U1128" s="589"/>
    </row>
    <row r="1129" customHeight="1" spans="6:21">
      <c r="F1129" s="589"/>
      <c r="G1129" s="589"/>
      <c r="H1129" s="589"/>
      <c r="I1129" s="589"/>
      <c r="J1129" s="589"/>
      <c r="K1129" s="589"/>
      <c r="L1129" s="589"/>
      <c r="M1129" s="589"/>
      <c r="N1129" s="589"/>
      <c r="O1129" s="589"/>
      <c r="P1129" s="589"/>
      <c r="R1129" s="589"/>
      <c r="S1129" s="589"/>
      <c r="T1129" s="589"/>
      <c r="U1129" s="589"/>
    </row>
    <row r="1130" customHeight="1" spans="6:21">
      <c r="F1130" s="589"/>
      <c r="G1130" s="589"/>
      <c r="H1130" s="589"/>
      <c r="I1130" s="589"/>
      <c r="J1130" s="589"/>
      <c r="K1130" s="589"/>
      <c r="L1130" s="589"/>
      <c r="M1130" s="589"/>
      <c r="N1130" s="589"/>
      <c r="O1130" s="589"/>
      <c r="P1130" s="589"/>
      <c r="R1130" s="589"/>
      <c r="S1130" s="589"/>
      <c r="T1130" s="589"/>
      <c r="U1130" s="589"/>
    </row>
    <row r="1131" customHeight="1" spans="6:21">
      <c r="F1131" s="589"/>
      <c r="G1131" s="589"/>
      <c r="H1131" s="589"/>
      <c r="I1131" s="589"/>
      <c r="J1131" s="589"/>
      <c r="K1131" s="589"/>
      <c r="L1131" s="589"/>
      <c r="M1131" s="589"/>
      <c r="N1131" s="589"/>
      <c r="O1131" s="589"/>
      <c r="P1131" s="589"/>
      <c r="R1131" s="589"/>
      <c r="S1131" s="589"/>
      <c r="T1131" s="589"/>
      <c r="U1131" s="589"/>
    </row>
    <row r="1132" customHeight="1" spans="6:21">
      <c r="F1132" s="589"/>
      <c r="G1132" s="589"/>
      <c r="H1132" s="589"/>
      <c r="I1132" s="589"/>
      <c r="J1132" s="589"/>
      <c r="K1132" s="589"/>
      <c r="L1132" s="589"/>
      <c r="M1132" s="589"/>
      <c r="N1132" s="589"/>
      <c r="O1132" s="589"/>
      <c r="P1132" s="589"/>
      <c r="R1132" s="589"/>
      <c r="S1132" s="589"/>
      <c r="T1132" s="589"/>
      <c r="U1132" s="589"/>
    </row>
    <row r="1133" customHeight="1" spans="6:21">
      <c r="F1133" s="589"/>
      <c r="G1133" s="589"/>
      <c r="H1133" s="589"/>
      <c r="I1133" s="589"/>
      <c r="J1133" s="589"/>
      <c r="K1133" s="589"/>
      <c r="L1133" s="589"/>
      <c r="M1133" s="589"/>
      <c r="N1133" s="589"/>
      <c r="O1133" s="589"/>
      <c r="P1133" s="589"/>
      <c r="R1133" s="589"/>
      <c r="S1133" s="589"/>
      <c r="T1133" s="589"/>
      <c r="U1133" s="589"/>
    </row>
    <row r="1134" customHeight="1" spans="6:21">
      <c r="F1134" s="589"/>
      <c r="G1134" s="589"/>
      <c r="H1134" s="589"/>
      <c r="I1134" s="589"/>
      <c r="J1134" s="589"/>
      <c r="K1134" s="589"/>
      <c r="L1134" s="589"/>
      <c r="M1134" s="589"/>
      <c r="N1134" s="589"/>
      <c r="O1134" s="589"/>
      <c r="P1134" s="589"/>
      <c r="R1134" s="589"/>
      <c r="S1134" s="589"/>
      <c r="T1134" s="589"/>
      <c r="U1134" s="589"/>
    </row>
    <row r="1135" customHeight="1" spans="6:21">
      <c r="F1135" s="589"/>
      <c r="G1135" s="589"/>
      <c r="H1135" s="589"/>
      <c r="I1135" s="589"/>
      <c r="J1135" s="589"/>
      <c r="K1135" s="589"/>
      <c r="L1135" s="589"/>
      <c r="M1135" s="589"/>
      <c r="N1135" s="589"/>
      <c r="O1135" s="589"/>
      <c r="P1135" s="589"/>
      <c r="R1135" s="589"/>
      <c r="S1135" s="589"/>
      <c r="T1135" s="589"/>
      <c r="U1135" s="589"/>
    </row>
    <row r="1136" customHeight="1" spans="6:21">
      <c r="F1136" s="589"/>
      <c r="G1136" s="589"/>
      <c r="H1136" s="589"/>
      <c r="I1136" s="589"/>
      <c r="J1136" s="589"/>
      <c r="K1136" s="589"/>
      <c r="L1136" s="589"/>
      <c r="M1136" s="589"/>
      <c r="N1136" s="589"/>
      <c r="O1136" s="589"/>
      <c r="P1136" s="589"/>
      <c r="R1136" s="589"/>
      <c r="S1136" s="589"/>
      <c r="T1136" s="589"/>
      <c r="U1136" s="589"/>
    </row>
    <row r="1137" customHeight="1" spans="6:21">
      <c r="F1137" s="589"/>
      <c r="G1137" s="589"/>
      <c r="H1137" s="589"/>
      <c r="I1137" s="589"/>
      <c r="J1137" s="589"/>
      <c r="K1137" s="589"/>
      <c r="L1137" s="589"/>
      <c r="M1137" s="589"/>
      <c r="N1137" s="589"/>
      <c r="O1137" s="589"/>
      <c r="P1137" s="589"/>
      <c r="R1137" s="589"/>
      <c r="S1137" s="589"/>
      <c r="T1137" s="589"/>
      <c r="U1137" s="589"/>
    </row>
    <row r="1138" customHeight="1" spans="6:21">
      <c r="F1138" s="589"/>
      <c r="G1138" s="589"/>
      <c r="H1138" s="589"/>
      <c r="I1138" s="589"/>
      <c r="J1138" s="589"/>
      <c r="K1138" s="589"/>
      <c r="L1138" s="589"/>
      <c r="M1138" s="589"/>
      <c r="N1138" s="589"/>
      <c r="O1138" s="589"/>
      <c r="P1138" s="589"/>
      <c r="R1138" s="589"/>
      <c r="S1138" s="589"/>
      <c r="T1138" s="589"/>
      <c r="U1138" s="589"/>
    </row>
    <row r="1139" customHeight="1" spans="6:21">
      <c r="F1139" s="589"/>
      <c r="G1139" s="589"/>
      <c r="H1139" s="589"/>
      <c r="I1139" s="589"/>
      <c r="J1139" s="589"/>
      <c r="K1139" s="589"/>
      <c r="L1139" s="589"/>
      <c r="M1139" s="589"/>
      <c r="N1139" s="589"/>
      <c r="O1139" s="589"/>
      <c r="P1139" s="589"/>
      <c r="R1139" s="589"/>
      <c r="S1139" s="589"/>
      <c r="T1139" s="589"/>
      <c r="U1139" s="589"/>
    </row>
    <row r="1140" customHeight="1" spans="6:21">
      <c r="F1140" s="589"/>
      <c r="G1140" s="589"/>
      <c r="H1140" s="589"/>
      <c r="I1140" s="589"/>
      <c r="J1140" s="589"/>
      <c r="K1140" s="589"/>
      <c r="L1140" s="589"/>
      <c r="M1140" s="589"/>
      <c r="N1140" s="589"/>
      <c r="O1140" s="589"/>
      <c r="P1140" s="589"/>
      <c r="R1140" s="589"/>
      <c r="S1140" s="589"/>
      <c r="T1140" s="589"/>
      <c r="U1140" s="589"/>
    </row>
    <row r="1141" customHeight="1" spans="6:21">
      <c r="F1141" s="589"/>
      <c r="G1141" s="589"/>
      <c r="H1141" s="589"/>
      <c r="I1141" s="589"/>
      <c r="J1141" s="589"/>
      <c r="K1141" s="589"/>
      <c r="L1141" s="589"/>
      <c r="M1141" s="589"/>
      <c r="N1141" s="589"/>
      <c r="O1141" s="589"/>
      <c r="P1141" s="589"/>
      <c r="R1141" s="589"/>
      <c r="S1141" s="589"/>
      <c r="T1141" s="589"/>
      <c r="U1141" s="589"/>
    </row>
    <row r="1142" customHeight="1" spans="6:21">
      <c r="F1142" s="589"/>
      <c r="G1142" s="589"/>
      <c r="H1142" s="589"/>
      <c r="I1142" s="589"/>
      <c r="J1142" s="589"/>
      <c r="K1142" s="589"/>
      <c r="L1142" s="589"/>
      <c r="M1142" s="589"/>
      <c r="N1142" s="589"/>
      <c r="O1142" s="589"/>
      <c r="P1142" s="589"/>
      <c r="R1142" s="589"/>
      <c r="S1142" s="589"/>
      <c r="T1142" s="589"/>
      <c r="U1142" s="589"/>
    </row>
    <row r="1143" customHeight="1" spans="6:21">
      <c r="F1143" s="589"/>
      <c r="G1143" s="589"/>
      <c r="H1143" s="589"/>
      <c r="I1143" s="589"/>
      <c r="J1143" s="589"/>
      <c r="K1143" s="589"/>
      <c r="L1143" s="589"/>
      <c r="M1143" s="589"/>
      <c r="N1143" s="589"/>
      <c r="O1143" s="589"/>
      <c r="P1143" s="589"/>
      <c r="R1143" s="589"/>
      <c r="S1143" s="589"/>
      <c r="T1143" s="589"/>
      <c r="U1143" s="589"/>
    </row>
    <row r="1144" customHeight="1" spans="6:21">
      <c r="F1144" s="589"/>
      <c r="G1144" s="589"/>
      <c r="H1144" s="589"/>
      <c r="I1144" s="589"/>
      <c r="J1144" s="589"/>
      <c r="K1144" s="589"/>
      <c r="L1144" s="589"/>
      <c r="M1144" s="589"/>
      <c r="N1144" s="589"/>
      <c r="O1144" s="589"/>
      <c r="P1144" s="589"/>
      <c r="R1144" s="589"/>
      <c r="S1144" s="589"/>
      <c r="T1144" s="589"/>
      <c r="U1144" s="589"/>
    </row>
    <row r="1145" customHeight="1" spans="6:21">
      <c r="F1145" s="589"/>
      <c r="G1145" s="589"/>
      <c r="H1145" s="589"/>
      <c r="I1145" s="589"/>
      <c r="J1145" s="589"/>
      <c r="K1145" s="589"/>
      <c r="L1145" s="589"/>
      <c r="M1145" s="589"/>
      <c r="N1145" s="589"/>
      <c r="O1145" s="589"/>
      <c r="P1145" s="589"/>
      <c r="R1145" s="589"/>
      <c r="S1145" s="589"/>
      <c r="T1145" s="589"/>
      <c r="U1145" s="589"/>
    </row>
    <row r="1146" customHeight="1" spans="6:21">
      <c r="F1146" s="589"/>
      <c r="G1146" s="589"/>
      <c r="H1146" s="589"/>
      <c r="I1146" s="589"/>
      <c r="J1146" s="589"/>
      <c r="K1146" s="589"/>
      <c r="L1146" s="589"/>
      <c r="M1146" s="589"/>
      <c r="N1146" s="589"/>
      <c r="O1146" s="589"/>
      <c r="P1146" s="589"/>
      <c r="R1146" s="589"/>
      <c r="S1146" s="589"/>
      <c r="T1146" s="589"/>
      <c r="U1146" s="589"/>
    </row>
    <row r="1147" customHeight="1" spans="6:21">
      <c r="F1147" s="589"/>
      <c r="G1147" s="589"/>
      <c r="H1147" s="589"/>
      <c r="I1147" s="589"/>
      <c r="J1147" s="589"/>
      <c r="K1147" s="589"/>
      <c r="L1147" s="589"/>
      <c r="M1147" s="589"/>
      <c r="N1147" s="589"/>
      <c r="O1147" s="589"/>
      <c r="P1147" s="589"/>
      <c r="R1147" s="589"/>
      <c r="S1147" s="589"/>
      <c r="T1147" s="589"/>
      <c r="U1147" s="589"/>
    </row>
    <row r="1148" customHeight="1" spans="6:21">
      <c r="F1148" s="589"/>
      <c r="G1148" s="589"/>
      <c r="H1148" s="589"/>
      <c r="I1148" s="589"/>
      <c r="J1148" s="589"/>
      <c r="K1148" s="589"/>
      <c r="L1148" s="589"/>
      <c r="M1148" s="589"/>
      <c r="N1148" s="589"/>
      <c r="O1148" s="589"/>
      <c r="P1148" s="589"/>
      <c r="R1148" s="589"/>
      <c r="S1148" s="589"/>
      <c r="T1148" s="589"/>
      <c r="U1148" s="589"/>
    </row>
    <row r="1149" customHeight="1" spans="6:21">
      <c r="F1149" s="589"/>
      <c r="G1149" s="589"/>
      <c r="H1149" s="589"/>
      <c r="I1149" s="589"/>
      <c r="J1149" s="589"/>
      <c r="K1149" s="589"/>
      <c r="L1149" s="589"/>
      <c r="M1149" s="589"/>
      <c r="N1149" s="589"/>
      <c r="O1149" s="589"/>
      <c r="P1149" s="589"/>
      <c r="R1149" s="589"/>
      <c r="S1149" s="589"/>
      <c r="T1149" s="589"/>
      <c r="U1149" s="589"/>
    </row>
    <row r="1150" customHeight="1" spans="6:21">
      <c r="F1150" s="589"/>
      <c r="G1150" s="589"/>
      <c r="H1150" s="589"/>
      <c r="I1150" s="589"/>
      <c r="J1150" s="589"/>
      <c r="K1150" s="589"/>
      <c r="L1150" s="589"/>
      <c r="M1150" s="589"/>
      <c r="N1150" s="589"/>
      <c r="O1150" s="589"/>
      <c r="P1150" s="589"/>
      <c r="R1150" s="589"/>
      <c r="S1150" s="589"/>
      <c r="T1150" s="589"/>
      <c r="U1150" s="589"/>
    </row>
    <row r="1151" customHeight="1" spans="6:21">
      <c r="F1151" s="589"/>
      <c r="G1151" s="589"/>
      <c r="H1151" s="589"/>
      <c r="I1151" s="589"/>
      <c r="J1151" s="589"/>
      <c r="K1151" s="589"/>
      <c r="L1151" s="589"/>
      <c r="M1151" s="589"/>
      <c r="N1151" s="589"/>
      <c r="O1151" s="589"/>
      <c r="P1151" s="589"/>
      <c r="R1151" s="589"/>
      <c r="S1151" s="589"/>
      <c r="T1151" s="589"/>
      <c r="U1151" s="589"/>
    </row>
    <row r="1152" customHeight="1" spans="6:21">
      <c r="F1152" s="589"/>
      <c r="G1152" s="589"/>
      <c r="H1152" s="589"/>
      <c r="I1152" s="589"/>
      <c r="J1152" s="589"/>
      <c r="K1152" s="589"/>
      <c r="L1152" s="589"/>
      <c r="M1152" s="589"/>
      <c r="N1152" s="589"/>
      <c r="O1152" s="589"/>
      <c r="P1152" s="589"/>
      <c r="R1152" s="589"/>
      <c r="S1152" s="589"/>
      <c r="T1152" s="589"/>
      <c r="U1152" s="589"/>
    </row>
    <row r="1153" customHeight="1" spans="6:21">
      <c r="F1153" s="589"/>
      <c r="G1153" s="589"/>
      <c r="H1153" s="589"/>
      <c r="I1153" s="589"/>
      <c r="J1153" s="589"/>
      <c r="K1153" s="589"/>
      <c r="L1153" s="589"/>
      <c r="M1153" s="589"/>
      <c r="N1153" s="589"/>
      <c r="O1153" s="589"/>
      <c r="P1153" s="589"/>
      <c r="R1153" s="589"/>
      <c r="S1153" s="589"/>
      <c r="T1153" s="589"/>
      <c r="U1153" s="589"/>
    </row>
    <row r="1154" customHeight="1" spans="6:21">
      <c r="F1154" s="589"/>
      <c r="G1154" s="589"/>
      <c r="H1154" s="589"/>
      <c r="I1154" s="589"/>
      <c r="J1154" s="589"/>
      <c r="K1154" s="589"/>
      <c r="L1154" s="589"/>
      <c r="M1154" s="589"/>
      <c r="N1154" s="589"/>
      <c r="O1154" s="589"/>
      <c r="P1154" s="589"/>
      <c r="R1154" s="589"/>
      <c r="S1154" s="589"/>
      <c r="T1154" s="589"/>
      <c r="U1154" s="589"/>
    </row>
    <row r="1155" customHeight="1" spans="6:21">
      <c r="F1155" s="589"/>
      <c r="G1155" s="589"/>
      <c r="H1155" s="589"/>
      <c r="I1155" s="589"/>
      <c r="J1155" s="589"/>
      <c r="K1155" s="589"/>
      <c r="L1155" s="589"/>
      <c r="M1155" s="589"/>
      <c r="N1155" s="589"/>
      <c r="O1155" s="589"/>
      <c r="P1155" s="589"/>
      <c r="R1155" s="589"/>
      <c r="S1155" s="589"/>
      <c r="T1155" s="589"/>
      <c r="U1155" s="589"/>
    </row>
    <row r="1156" customHeight="1" spans="6:21">
      <c r="F1156" s="589"/>
      <c r="G1156" s="589"/>
      <c r="H1156" s="589"/>
      <c r="I1156" s="589"/>
      <c r="J1156" s="589"/>
      <c r="K1156" s="589"/>
      <c r="L1156" s="589"/>
      <c r="M1156" s="589"/>
      <c r="N1156" s="589"/>
      <c r="O1156" s="589"/>
      <c r="P1156" s="589"/>
      <c r="R1156" s="589"/>
      <c r="S1156" s="589"/>
      <c r="T1156" s="589"/>
      <c r="U1156" s="589"/>
    </row>
    <row r="1157" customHeight="1" spans="6:21">
      <c r="F1157" s="589"/>
      <c r="G1157" s="589"/>
      <c r="H1157" s="589"/>
      <c r="I1157" s="589"/>
      <c r="J1157" s="589"/>
      <c r="K1157" s="589"/>
      <c r="L1157" s="589"/>
      <c r="M1157" s="589"/>
      <c r="N1157" s="589"/>
      <c r="O1157" s="589"/>
      <c r="P1157" s="589"/>
      <c r="R1157" s="589"/>
      <c r="S1157" s="589"/>
      <c r="T1157" s="589"/>
      <c r="U1157" s="589"/>
    </row>
    <row r="1158" customHeight="1" spans="6:21">
      <c r="F1158" s="589"/>
      <c r="G1158" s="589"/>
      <c r="H1158" s="589"/>
      <c r="I1158" s="589"/>
      <c r="J1158" s="589"/>
      <c r="K1158" s="589"/>
      <c r="L1158" s="589"/>
      <c r="M1158" s="589"/>
      <c r="N1158" s="589"/>
      <c r="O1158" s="589"/>
      <c r="P1158" s="589"/>
      <c r="R1158" s="589"/>
      <c r="S1158" s="589"/>
      <c r="T1158" s="589"/>
      <c r="U1158" s="589"/>
    </row>
    <row r="1159" customHeight="1" spans="6:21">
      <c r="F1159" s="589"/>
      <c r="G1159" s="589"/>
      <c r="H1159" s="589"/>
      <c r="I1159" s="589"/>
      <c r="J1159" s="589"/>
      <c r="K1159" s="589"/>
      <c r="L1159" s="589"/>
      <c r="M1159" s="589"/>
      <c r="N1159" s="589"/>
      <c r="O1159" s="589"/>
      <c r="P1159" s="589"/>
      <c r="R1159" s="589"/>
      <c r="S1159" s="589"/>
      <c r="T1159" s="589"/>
      <c r="U1159" s="589"/>
    </row>
    <row r="1160" customHeight="1" spans="6:21">
      <c r="F1160" s="589"/>
      <c r="G1160" s="589"/>
      <c r="H1160" s="589"/>
      <c r="I1160" s="589"/>
      <c r="J1160" s="589"/>
      <c r="K1160" s="589"/>
      <c r="L1160" s="589"/>
      <c r="M1160" s="589"/>
      <c r="N1160" s="589"/>
      <c r="O1160" s="589"/>
      <c r="P1160" s="589"/>
      <c r="R1160" s="589"/>
      <c r="S1160" s="589"/>
      <c r="T1160" s="589"/>
      <c r="U1160" s="589"/>
    </row>
    <row r="1161" customHeight="1" spans="6:21">
      <c r="F1161" s="589"/>
      <c r="G1161" s="589"/>
      <c r="H1161" s="589"/>
      <c r="I1161" s="589"/>
      <c r="J1161" s="589"/>
      <c r="K1161" s="589"/>
      <c r="L1161" s="589"/>
      <c r="M1161" s="589"/>
      <c r="N1161" s="589"/>
      <c r="O1161" s="589"/>
      <c r="P1161" s="589"/>
      <c r="R1161" s="589"/>
      <c r="S1161" s="589"/>
      <c r="T1161" s="589"/>
      <c r="U1161" s="589"/>
    </row>
    <row r="1162" customHeight="1" spans="6:21">
      <c r="F1162" s="589"/>
      <c r="G1162" s="589"/>
      <c r="H1162" s="589"/>
      <c r="I1162" s="589"/>
      <c r="J1162" s="589"/>
      <c r="K1162" s="589"/>
      <c r="L1162" s="589"/>
      <c r="M1162" s="589"/>
      <c r="N1162" s="589"/>
      <c r="O1162" s="589"/>
      <c r="P1162" s="589"/>
      <c r="R1162" s="589"/>
      <c r="S1162" s="589"/>
      <c r="T1162" s="589"/>
      <c r="U1162" s="589"/>
    </row>
    <row r="1163" customHeight="1" spans="6:21">
      <c r="F1163" s="589"/>
      <c r="G1163" s="589"/>
      <c r="H1163" s="589"/>
      <c r="I1163" s="589"/>
      <c r="J1163" s="589"/>
      <c r="K1163" s="589"/>
      <c r="L1163" s="589"/>
      <c r="M1163" s="589"/>
      <c r="N1163" s="589"/>
      <c r="O1163" s="589"/>
      <c r="P1163" s="589"/>
      <c r="R1163" s="589"/>
      <c r="S1163" s="589"/>
      <c r="T1163" s="589"/>
      <c r="U1163" s="589"/>
    </row>
    <row r="1164" customHeight="1" spans="6:21">
      <c r="F1164" s="589"/>
      <c r="G1164" s="589"/>
      <c r="H1164" s="589"/>
      <c r="I1164" s="589"/>
      <c r="J1164" s="589"/>
      <c r="K1164" s="589"/>
      <c r="L1164" s="589"/>
      <c r="M1164" s="589"/>
      <c r="N1164" s="589"/>
      <c r="O1164" s="589"/>
      <c r="P1164" s="589"/>
      <c r="R1164" s="589"/>
      <c r="S1164" s="589"/>
      <c r="T1164" s="589"/>
      <c r="U1164" s="589"/>
    </row>
    <row r="1165" customHeight="1" spans="6:21">
      <c r="F1165" s="589"/>
      <c r="G1165" s="589"/>
      <c r="H1165" s="589"/>
      <c r="I1165" s="589"/>
      <c r="J1165" s="589"/>
      <c r="K1165" s="589"/>
      <c r="L1165" s="589"/>
      <c r="M1165" s="589"/>
      <c r="N1165" s="589"/>
      <c r="O1165" s="589"/>
      <c r="P1165" s="589"/>
      <c r="R1165" s="589"/>
      <c r="S1165" s="589"/>
      <c r="T1165" s="589"/>
      <c r="U1165" s="589"/>
    </row>
    <row r="1166" customHeight="1" spans="6:21">
      <c r="F1166" s="589"/>
      <c r="G1166" s="589"/>
      <c r="H1166" s="589"/>
      <c r="I1166" s="589"/>
      <c r="J1166" s="589"/>
      <c r="K1166" s="589"/>
      <c r="L1166" s="589"/>
      <c r="M1166" s="589"/>
      <c r="N1166" s="589"/>
      <c r="O1166" s="589"/>
      <c r="P1166" s="589"/>
      <c r="R1166" s="589"/>
      <c r="S1166" s="589"/>
      <c r="T1166" s="589"/>
      <c r="U1166" s="589"/>
    </row>
    <row r="1167" customHeight="1" spans="6:21">
      <c r="F1167" s="589"/>
      <c r="G1167" s="589"/>
      <c r="H1167" s="589"/>
      <c r="I1167" s="589"/>
      <c r="J1167" s="589"/>
      <c r="K1167" s="589"/>
      <c r="L1167" s="589"/>
      <c r="M1167" s="589"/>
      <c r="N1167" s="589"/>
      <c r="O1167" s="589"/>
      <c r="P1167" s="589"/>
      <c r="R1167" s="589"/>
      <c r="S1167" s="589"/>
      <c r="T1167" s="589"/>
      <c r="U1167" s="589"/>
    </row>
    <row r="1168" customHeight="1" spans="6:21">
      <c r="F1168" s="589"/>
      <c r="G1168" s="589"/>
      <c r="H1168" s="589"/>
      <c r="I1168" s="589"/>
      <c r="J1168" s="589"/>
      <c r="K1168" s="589"/>
      <c r="L1168" s="589"/>
      <c r="M1168" s="589"/>
      <c r="N1168" s="589"/>
      <c r="O1168" s="589"/>
      <c r="P1168" s="589"/>
      <c r="R1168" s="589"/>
      <c r="S1168" s="589"/>
      <c r="T1168" s="589"/>
      <c r="U1168" s="589"/>
    </row>
    <row r="1169" customHeight="1" spans="6:21">
      <c r="F1169" s="589"/>
      <c r="G1169" s="589"/>
      <c r="H1169" s="589"/>
      <c r="I1169" s="589"/>
      <c r="J1169" s="589"/>
      <c r="K1169" s="589"/>
      <c r="L1169" s="589"/>
      <c r="M1169" s="589"/>
      <c r="N1169" s="589"/>
      <c r="O1169" s="589"/>
      <c r="P1169" s="589"/>
      <c r="R1169" s="589"/>
      <c r="S1169" s="589"/>
      <c r="T1169" s="589"/>
      <c r="U1169" s="589"/>
    </row>
    <row r="1170" customHeight="1" spans="6:21">
      <c r="F1170" s="589"/>
      <c r="G1170" s="589"/>
      <c r="H1170" s="589"/>
      <c r="I1170" s="589"/>
      <c r="J1170" s="589"/>
      <c r="K1170" s="589"/>
      <c r="L1170" s="589"/>
      <c r="M1170" s="589"/>
      <c r="N1170" s="589"/>
      <c r="O1170" s="589"/>
      <c r="P1170" s="589"/>
      <c r="R1170" s="589"/>
      <c r="S1170" s="589"/>
      <c r="T1170" s="589"/>
      <c r="U1170" s="589"/>
    </row>
    <row r="1171" customHeight="1" spans="6:21">
      <c r="F1171" s="589"/>
      <c r="G1171" s="589"/>
      <c r="H1171" s="589"/>
      <c r="I1171" s="589"/>
      <c r="J1171" s="589"/>
      <c r="K1171" s="589"/>
      <c r="L1171" s="589"/>
      <c r="M1171" s="589"/>
      <c r="N1171" s="589"/>
      <c r="O1171" s="589"/>
      <c r="P1171" s="589"/>
      <c r="R1171" s="589"/>
      <c r="S1171" s="589"/>
      <c r="T1171" s="589"/>
      <c r="U1171" s="589"/>
    </row>
    <row r="1172" customHeight="1" spans="6:21">
      <c r="F1172" s="589"/>
      <c r="G1172" s="589"/>
      <c r="H1172" s="589"/>
      <c r="I1172" s="589"/>
      <c r="J1172" s="589"/>
      <c r="K1172" s="589"/>
      <c r="L1172" s="589"/>
      <c r="M1172" s="589"/>
      <c r="N1172" s="589"/>
      <c r="O1172" s="589"/>
      <c r="P1172" s="589"/>
      <c r="R1172" s="589"/>
      <c r="S1172" s="589"/>
      <c r="T1172" s="589"/>
      <c r="U1172" s="589"/>
    </row>
    <row r="1173" customHeight="1" spans="6:21">
      <c r="F1173" s="589"/>
      <c r="G1173" s="589"/>
      <c r="H1173" s="589"/>
      <c r="I1173" s="589"/>
      <c r="J1173" s="589"/>
      <c r="K1173" s="589"/>
      <c r="L1173" s="589"/>
      <c r="M1173" s="589"/>
      <c r="N1173" s="589"/>
      <c r="O1173" s="589"/>
      <c r="P1173" s="589"/>
      <c r="R1173" s="589"/>
      <c r="S1173" s="589"/>
      <c r="T1173" s="589"/>
      <c r="U1173" s="589"/>
    </row>
    <row r="1174" customHeight="1" spans="6:21">
      <c r="F1174" s="589"/>
      <c r="G1174" s="589"/>
      <c r="H1174" s="589"/>
      <c r="I1174" s="589"/>
      <c r="J1174" s="589"/>
      <c r="K1174" s="589"/>
      <c r="L1174" s="589"/>
      <c r="M1174" s="589"/>
      <c r="N1174" s="589"/>
      <c r="O1174" s="589"/>
      <c r="P1174" s="589"/>
      <c r="R1174" s="589"/>
      <c r="S1174" s="589"/>
      <c r="T1174" s="589"/>
      <c r="U1174" s="589"/>
    </row>
    <row r="1175" customHeight="1" spans="6:21">
      <c r="F1175" s="589"/>
      <c r="G1175" s="589"/>
      <c r="H1175" s="589"/>
      <c r="I1175" s="589"/>
      <c r="J1175" s="589"/>
      <c r="K1175" s="589"/>
      <c r="L1175" s="589"/>
      <c r="M1175" s="589"/>
      <c r="N1175" s="589"/>
      <c r="O1175" s="589"/>
      <c r="P1175" s="589"/>
      <c r="R1175" s="589"/>
      <c r="S1175" s="589"/>
      <c r="T1175" s="589"/>
      <c r="U1175" s="589"/>
    </row>
    <row r="1176" customHeight="1" spans="6:21">
      <c r="F1176" s="589"/>
      <c r="G1176" s="589"/>
      <c r="H1176" s="589"/>
      <c r="I1176" s="589"/>
      <c r="J1176" s="589"/>
      <c r="K1176" s="589"/>
      <c r="L1176" s="589"/>
      <c r="M1176" s="589"/>
      <c r="N1176" s="589"/>
      <c r="O1176" s="589"/>
      <c r="P1176" s="589"/>
      <c r="R1176" s="589"/>
      <c r="S1176" s="589"/>
      <c r="T1176" s="589"/>
      <c r="U1176" s="589"/>
    </row>
    <row r="1177" customHeight="1" spans="6:21">
      <c r="F1177" s="589"/>
      <c r="G1177" s="589"/>
      <c r="H1177" s="589"/>
      <c r="I1177" s="589"/>
      <c r="J1177" s="589"/>
      <c r="K1177" s="589"/>
      <c r="L1177" s="589"/>
      <c r="M1177" s="589"/>
      <c r="N1177" s="589"/>
      <c r="O1177" s="589"/>
      <c r="P1177" s="589"/>
      <c r="R1177" s="589"/>
      <c r="S1177" s="589"/>
      <c r="T1177" s="589"/>
      <c r="U1177" s="589"/>
    </row>
    <row r="1178" customHeight="1" spans="6:21">
      <c r="F1178" s="589"/>
      <c r="G1178" s="589"/>
      <c r="H1178" s="589"/>
      <c r="I1178" s="589"/>
      <c r="J1178" s="589"/>
      <c r="K1178" s="589"/>
      <c r="L1178" s="589"/>
      <c r="M1178" s="589"/>
      <c r="N1178" s="589"/>
      <c r="O1178" s="589"/>
      <c r="P1178" s="589"/>
      <c r="R1178" s="589"/>
      <c r="S1178" s="589"/>
      <c r="T1178" s="589"/>
      <c r="U1178" s="589"/>
    </row>
    <row r="1179" customHeight="1" spans="6:21">
      <c r="F1179" s="589"/>
      <c r="G1179" s="589"/>
      <c r="H1179" s="589"/>
      <c r="I1179" s="589"/>
      <c r="J1179" s="589"/>
      <c r="K1179" s="589"/>
      <c r="L1179" s="589"/>
      <c r="M1179" s="589"/>
      <c r="N1179" s="589"/>
      <c r="O1179" s="589"/>
      <c r="P1179" s="589"/>
      <c r="R1179" s="589"/>
      <c r="S1179" s="589"/>
      <c r="T1179" s="589"/>
      <c r="U1179" s="589"/>
    </row>
    <row r="1180" customHeight="1" spans="6:21">
      <c r="F1180" s="589"/>
      <c r="G1180" s="589"/>
      <c r="H1180" s="589"/>
      <c r="I1180" s="589"/>
      <c r="J1180" s="589"/>
      <c r="K1180" s="589"/>
      <c r="L1180" s="589"/>
      <c r="M1180" s="589"/>
      <c r="N1180" s="589"/>
      <c r="O1180" s="589"/>
      <c r="P1180" s="589"/>
      <c r="R1180" s="589"/>
      <c r="S1180" s="589"/>
      <c r="T1180" s="589"/>
      <c r="U1180" s="589"/>
    </row>
    <row r="1181" customHeight="1" spans="6:21">
      <c r="F1181" s="589"/>
      <c r="G1181" s="589"/>
      <c r="H1181" s="589"/>
      <c r="I1181" s="589"/>
      <c r="J1181" s="589"/>
      <c r="K1181" s="589"/>
      <c r="L1181" s="589"/>
      <c r="M1181" s="589"/>
      <c r="N1181" s="589"/>
      <c r="O1181" s="589"/>
      <c r="P1181" s="589"/>
      <c r="R1181" s="589"/>
      <c r="S1181" s="589"/>
      <c r="T1181" s="589"/>
      <c r="U1181" s="589"/>
    </row>
    <row r="1182" customHeight="1" spans="6:21">
      <c r="F1182" s="589"/>
      <c r="G1182" s="589"/>
      <c r="H1182" s="589"/>
      <c r="I1182" s="589"/>
      <c r="J1182" s="589"/>
      <c r="K1182" s="589"/>
      <c r="L1182" s="589"/>
      <c r="M1182" s="589"/>
      <c r="N1182" s="589"/>
      <c r="O1182" s="589"/>
      <c r="P1182" s="589"/>
      <c r="R1182" s="589"/>
      <c r="S1182" s="589"/>
      <c r="T1182" s="589"/>
      <c r="U1182" s="589"/>
    </row>
    <row r="1183" customHeight="1" spans="6:21">
      <c r="F1183" s="589"/>
      <c r="G1183" s="589"/>
      <c r="H1183" s="589"/>
      <c r="I1183" s="589"/>
      <c r="J1183" s="589"/>
      <c r="K1183" s="589"/>
      <c r="L1183" s="589"/>
      <c r="M1183" s="589"/>
      <c r="N1183" s="589"/>
      <c r="O1183" s="589"/>
      <c r="P1183" s="589"/>
      <c r="R1183" s="589"/>
      <c r="S1183" s="589"/>
      <c r="T1183" s="589"/>
      <c r="U1183" s="589"/>
    </row>
    <row r="1184" customHeight="1" spans="6:21">
      <c r="F1184" s="589"/>
      <c r="G1184" s="589"/>
      <c r="H1184" s="589"/>
      <c r="I1184" s="589"/>
      <c r="J1184" s="589"/>
      <c r="K1184" s="589"/>
      <c r="L1184" s="589"/>
      <c r="M1184" s="589"/>
      <c r="N1184" s="589"/>
      <c r="O1184" s="589"/>
      <c r="P1184" s="589"/>
      <c r="R1184" s="589"/>
      <c r="S1184" s="589"/>
      <c r="T1184" s="589"/>
      <c r="U1184" s="589"/>
    </row>
    <row r="1185" customHeight="1" spans="6:21">
      <c r="F1185" s="589"/>
      <c r="G1185" s="589"/>
      <c r="H1185" s="589"/>
      <c r="I1185" s="589"/>
      <c r="J1185" s="589"/>
      <c r="K1185" s="589"/>
      <c r="L1185" s="589"/>
      <c r="M1185" s="589"/>
      <c r="N1185" s="589"/>
      <c r="O1185" s="589"/>
      <c r="P1185" s="589"/>
      <c r="R1185" s="589"/>
      <c r="S1185" s="589"/>
      <c r="T1185" s="589"/>
      <c r="U1185" s="589"/>
    </row>
    <row r="1186" customHeight="1" spans="6:21">
      <c r="F1186" s="589"/>
      <c r="G1186" s="589"/>
      <c r="H1186" s="589"/>
      <c r="I1186" s="589"/>
      <c r="J1186" s="589"/>
      <c r="K1186" s="589"/>
      <c r="L1186" s="589"/>
      <c r="M1186" s="589"/>
      <c r="N1186" s="589"/>
      <c r="O1186" s="589"/>
      <c r="P1186" s="589"/>
      <c r="R1186" s="589"/>
      <c r="S1186" s="589"/>
      <c r="T1186" s="589"/>
      <c r="U1186" s="589"/>
    </row>
    <row r="1187" customHeight="1" spans="6:21">
      <c r="F1187" s="589"/>
      <c r="G1187" s="589"/>
      <c r="H1187" s="589"/>
      <c r="I1187" s="589"/>
      <c r="J1187" s="589"/>
      <c r="K1187" s="589"/>
      <c r="L1187" s="589"/>
      <c r="M1187" s="589"/>
      <c r="N1187" s="589"/>
      <c r="O1187" s="589"/>
      <c r="P1187" s="589"/>
      <c r="R1187" s="589"/>
      <c r="S1187" s="589"/>
      <c r="T1187" s="589"/>
      <c r="U1187" s="589"/>
    </row>
    <row r="1188" customHeight="1" spans="6:21">
      <c r="F1188" s="589"/>
      <c r="G1188" s="589"/>
      <c r="H1188" s="589"/>
      <c r="I1188" s="589"/>
      <c r="J1188" s="589"/>
      <c r="K1188" s="589"/>
      <c r="L1188" s="589"/>
      <c r="M1188" s="589"/>
      <c r="N1188" s="589"/>
      <c r="O1188" s="589"/>
      <c r="P1188" s="589"/>
      <c r="R1188" s="589"/>
      <c r="S1188" s="589"/>
      <c r="T1188" s="589"/>
      <c r="U1188" s="589"/>
    </row>
    <row r="1189" customHeight="1" spans="6:21">
      <c r="F1189" s="589"/>
      <c r="G1189" s="589"/>
      <c r="H1189" s="589"/>
      <c r="I1189" s="589"/>
      <c r="J1189" s="589"/>
      <c r="K1189" s="589"/>
      <c r="L1189" s="589"/>
      <c r="M1189" s="589"/>
      <c r="N1189" s="589"/>
      <c r="O1189" s="589"/>
      <c r="P1189" s="589"/>
      <c r="R1189" s="589"/>
      <c r="S1189" s="589"/>
      <c r="T1189" s="589"/>
      <c r="U1189" s="589"/>
    </row>
    <row r="1190" customHeight="1" spans="6:21">
      <c r="F1190" s="589"/>
      <c r="G1190" s="589"/>
      <c r="H1190" s="589"/>
      <c r="I1190" s="589"/>
      <c r="J1190" s="589"/>
      <c r="K1190" s="589"/>
      <c r="L1190" s="589"/>
      <c r="M1190" s="589"/>
      <c r="N1190" s="589"/>
      <c r="O1190" s="589"/>
      <c r="P1190" s="589"/>
      <c r="R1190" s="589"/>
      <c r="S1190" s="589"/>
      <c r="T1190" s="589"/>
      <c r="U1190" s="589"/>
    </row>
    <row r="1191" customHeight="1" spans="6:21">
      <c r="F1191" s="589"/>
      <c r="G1191" s="589"/>
      <c r="H1191" s="589"/>
      <c r="I1191" s="589"/>
      <c r="J1191" s="589"/>
      <c r="K1191" s="589"/>
      <c r="L1191" s="589"/>
      <c r="M1191" s="589"/>
      <c r="N1191" s="589"/>
      <c r="O1191" s="589"/>
      <c r="P1191" s="589"/>
      <c r="R1191" s="589"/>
      <c r="S1191" s="589"/>
      <c r="T1191" s="589"/>
      <c r="U1191" s="589"/>
    </row>
    <row r="1192" customHeight="1" spans="6:21">
      <c r="F1192" s="589"/>
      <c r="G1192" s="589"/>
      <c r="H1192" s="589"/>
      <c r="I1192" s="589"/>
      <c r="J1192" s="589"/>
      <c r="K1192" s="589"/>
      <c r="L1192" s="589"/>
      <c r="M1192" s="589"/>
      <c r="N1192" s="589"/>
      <c r="O1192" s="589"/>
      <c r="P1192" s="589"/>
      <c r="R1192" s="589"/>
      <c r="S1192" s="589"/>
      <c r="T1192" s="589"/>
      <c r="U1192" s="589"/>
    </row>
    <row r="1193" customHeight="1" spans="6:21">
      <c r="F1193" s="589"/>
      <c r="G1193" s="589"/>
      <c r="H1193" s="589"/>
      <c r="I1193" s="589"/>
      <c r="J1193" s="589"/>
      <c r="K1193" s="589"/>
      <c r="L1193" s="589"/>
      <c r="M1193" s="589"/>
      <c r="N1193" s="589"/>
      <c r="O1193" s="589"/>
      <c r="P1193" s="589"/>
      <c r="R1193" s="589"/>
      <c r="S1193" s="589"/>
      <c r="T1193" s="589"/>
      <c r="U1193" s="589"/>
    </row>
    <row r="1194" customHeight="1" spans="6:21">
      <c r="F1194" s="589"/>
      <c r="G1194" s="589"/>
      <c r="H1194" s="589"/>
      <c r="I1194" s="589"/>
      <c r="J1194" s="589"/>
      <c r="K1194" s="589"/>
      <c r="L1194" s="589"/>
      <c r="M1194" s="589"/>
      <c r="N1194" s="589"/>
      <c r="O1194" s="589"/>
      <c r="P1194" s="589"/>
      <c r="R1194" s="589"/>
      <c r="S1194" s="589"/>
      <c r="T1194" s="589"/>
      <c r="U1194" s="589"/>
    </row>
    <row r="1195" customHeight="1" spans="6:21">
      <c r="F1195" s="589"/>
      <c r="G1195" s="589"/>
      <c r="H1195" s="589"/>
      <c r="I1195" s="589"/>
      <c r="J1195" s="589"/>
      <c r="K1195" s="589"/>
      <c r="L1195" s="589"/>
      <c r="M1195" s="589"/>
      <c r="N1195" s="589"/>
      <c r="O1195" s="589"/>
      <c r="P1195" s="589"/>
      <c r="R1195" s="589"/>
      <c r="S1195" s="589"/>
      <c r="T1195" s="589"/>
      <c r="U1195" s="589"/>
    </row>
    <row r="1196" customHeight="1" spans="6:21">
      <c r="F1196" s="589"/>
      <c r="G1196" s="589"/>
      <c r="H1196" s="589"/>
      <c r="I1196" s="589"/>
      <c r="J1196" s="589"/>
      <c r="K1196" s="589"/>
      <c r="L1196" s="589"/>
      <c r="M1196" s="589"/>
      <c r="N1196" s="589"/>
      <c r="O1196" s="589"/>
      <c r="P1196" s="589"/>
      <c r="R1196" s="589"/>
      <c r="S1196" s="589"/>
      <c r="T1196" s="589"/>
      <c r="U1196" s="589"/>
    </row>
    <row r="1197" customHeight="1" spans="6:21">
      <c r="F1197" s="589"/>
      <c r="G1197" s="589"/>
      <c r="H1197" s="589"/>
      <c r="I1197" s="589"/>
      <c r="J1197" s="589"/>
      <c r="K1197" s="589"/>
      <c r="L1197" s="589"/>
      <c r="M1197" s="589"/>
      <c r="N1197" s="589"/>
      <c r="O1197" s="589"/>
      <c r="P1197" s="589"/>
      <c r="R1197" s="589"/>
      <c r="S1197" s="589"/>
      <c r="T1197" s="589"/>
      <c r="U1197" s="589"/>
    </row>
    <row r="1198" customHeight="1" spans="6:21">
      <c r="F1198" s="589"/>
      <c r="G1198" s="589"/>
      <c r="H1198" s="589"/>
      <c r="I1198" s="589"/>
      <c r="J1198" s="589"/>
      <c r="K1198" s="589"/>
      <c r="L1198" s="589"/>
      <c r="M1198" s="589"/>
      <c r="N1198" s="589"/>
      <c r="O1198" s="589"/>
      <c r="P1198" s="589"/>
      <c r="R1198" s="589"/>
      <c r="S1198" s="589"/>
      <c r="T1198" s="589"/>
      <c r="U1198" s="589"/>
    </row>
    <row r="1199" customHeight="1" spans="6:21">
      <c r="F1199" s="589"/>
      <c r="G1199" s="589"/>
      <c r="H1199" s="589"/>
      <c r="I1199" s="589"/>
      <c r="J1199" s="589"/>
      <c r="K1199" s="589"/>
      <c r="L1199" s="589"/>
      <c r="M1199" s="589"/>
      <c r="N1199" s="589"/>
      <c r="O1199" s="589"/>
      <c r="P1199" s="589"/>
      <c r="R1199" s="589"/>
      <c r="S1199" s="589"/>
      <c r="T1199" s="589"/>
      <c r="U1199" s="589"/>
    </row>
    <row r="1200" customHeight="1" spans="6:21">
      <c r="F1200" s="589"/>
      <c r="G1200" s="589"/>
      <c r="H1200" s="589"/>
      <c r="I1200" s="589"/>
      <c r="J1200" s="589"/>
      <c r="K1200" s="589"/>
      <c r="L1200" s="589"/>
      <c r="M1200" s="589"/>
      <c r="N1200" s="589"/>
      <c r="O1200" s="589"/>
      <c r="P1200" s="589"/>
      <c r="R1200" s="589"/>
      <c r="S1200" s="589"/>
      <c r="T1200" s="589"/>
      <c r="U1200" s="589"/>
    </row>
    <row r="1201" customHeight="1" spans="6:21">
      <c r="F1201" s="589"/>
      <c r="G1201" s="589"/>
      <c r="H1201" s="589"/>
      <c r="I1201" s="589"/>
      <c r="J1201" s="589"/>
      <c r="K1201" s="589"/>
      <c r="L1201" s="589"/>
      <c r="M1201" s="589"/>
      <c r="N1201" s="589"/>
      <c r="O1201" s="589"/>
      <c r="P1201" s="589"/>
      <c r="R1201" s="589"/>
      <c r="S1201" s="589"/>
      <c r="T1201" s="589"/>
      <c r="U1201" s="589"/>
    </row>
    <row r="1202" customHeight="1" spans="6:21">
      <c r="F1202" s="589"/>
      <c r="G1202" s="589"/>
      <c r="H1202" s="589"/>
      <c r="I1202" s="589"/>
      <c r="J1202" s="589"/>
      <c r="K1202" s="589"/>
      <c r="L1202" s="589"/>
      <c r="M1202" s="589"/>
      <c r="N1202" s="589"/>
      <c r="O1202" s="589"/>
      <c r="P1202" s="589"/>
      <c r="R1202" s="589"/>
      <c r="S1202" s="589"/>
      <c r="T1202" s="589"/>
      <c r="U1202" s="589"/>
    </row>
    <row r="1203" customHeight="1" spans="6:21">
      <c r="F1203" s="589"/>
      <c r="G1203" s="589"/>
      <c r="H1203" s="589"/>
      <c r="I1203" s="589"/>
      <c r="J1203" s="589"/>
      <c r="K1203" s="589"/>
      <c r="L1203" s="589"/>
      <c r="M1203" s="589"/>
      <c r="N1203" s="589"/>
      <c r="O1203" s="589"/>
      <c r="P1203" s="589"/>
      <c r="R1203" s="589"/>
      <c r="S1203" s="589"/>
      <c r="T1203" s="589"/>
      <c r="U1203" s="589"/>
    </row>
    <row r="1204" customHeight="1" spans="6:21">
      <c r="F1204" s="589"/>
      <c r="G1204" s="589"/>
      <c r="H1204" s="589"/>
      <c r="I1204" s="589"/>
      <c r="J1204" s="589"/>
      <c r="K1204" s="589"/>
      <c r="L1204" s="589"/>
      <c r="M1204" s="589"/>
      <c r="N1204" s="589"/>
      <c r="O1204" s="589"/>
      <c r="P1204" s="589"/>
      <c r="R1204" s="589"/>
      <c r="S1204" s="589"/>
      <c r="T1204" s="589"/>
      <c r="U1204" s="589"/>
    </row>
    <row r="1205" customHeight="1" spans="6:21">
      <c r="F1205" s="589"/>
      <c r="G1205" s="589"/>
      <c r="H1205" s="589"/>
      <c r="I1205" s="589"/>
      <c r="J1205" s="589"/>
      <c r="K1205" s="589"/>
      <c r="L1205" s="589"/>
      <c r="M1205" s="589"/>
      <c r="N1205" s="589"/>
      <c r="O1205" s="589"/>
      <c r="P1205" s="589"/>
      <c r="R1205" s="589"/>
      <c r="S1205" s="589"/>
      <c r="T1205" s="589"/>
      <c r="U1205" s="589"/>
    </row>
    <row r="1206" customHeight="1" spans="6:21">
      <c r="F1206" s="589"/>
      <c r="G1206" s="589"/>
      <c r="H1206" s="589"/>
      <c r="I1206" s="589"/>
      <c r="J1206" s="589"/>
      <c r="K1206" s="589"/>
      <c r="L1206" s="589"/>
      <c r="M1206" s="589"/>
      <c r="N1206" s="589"/>
      <c r="O1206" s="589"/>
      <c r="P1206" s="589"/>
      <c r="R1206" s="589"/>
      <c r="S1206" s="589"/>
      <c r="T1206" s="589"/>
      <c r="U1206" s="589"/>
    </row>
    <row r="1207" customHeight="1" spans="6:21">
      <c r="F1207" s="589"/>
      <c r="G1207" s="589"/>
      <c r="H1207" s="589"/>
      <c r="I1207" s="589"/>
      <c r="J1207" s="589"/>
      <c r="K1207" s="589"/>
      <c r="L1207" s="589"/>
      <c r="M1207" s="589"/>
      <c r="N1207" s="589"/>
      <c r="O1207" s="589"/>
      <c r="P1207" s="589"/>
      <c r="R1207" s="589"/>
      <c r="S1207" s="589"/>
      <c r="T1207" s="589"/>
      <c r="U1207" s="589"/>
    </row>
    <row r="1208" customHeight="1" spans="6:21">
      <c r="F1208" s="589"/>
      <c r="G1208" s="589"/>
      <c r="H1208" s="589"/>
      <c r="I1208" s="589"/>
      <c r="J1208" s="589"/>
      <c r="K1208" s="589"/>
      <c r="L1208" s="589"/>
      <c r="M1208" s="589"/>
      <c r="N1208" s="589"/>
      <c r="O1208" s="589"/>
      <c r="P1208" s="589"/>
      <c r="R1208" s="589"/>
      <c r="S1208" s="589"/>
      <c r="T1208" s="589"/>
      <c r="U1208" s="589"/>
    </row>
    <row r="1209" customHeight="1" spans="6:21">
      <c r="F1209" s="589"/>
      <c r="G1209" s="589"/>
      <c r="H1209" s="589"/>
      <c r="I1209" s="589"/>
      <c r="J1209" s="589"/>
      <c r="K1209" s="589"/>
      <c r="L1209" s="589"/>
      <c r="M1209" s="589"/>
      <c r="N1209" s="589"/>
      <c r="O1209" s="589"/>
      <c r="P1209" s="589"/>
      <c r="R1209" s="589"/>
      <c r="S1209" s="589"/>
      <c r="T1209" s="589"/>
      <c r="U1209" s="589"/>
    </row>
    <row r="1210" customHeight="1" spans="6:21">
      <c r="F1210" s="589"/>
      <c r="G1210" s="589"/>
      <c r="H1210" s="589"/>
      <c r="I1210" s="589"/>
      <c r="J1210" s="589"/>
      <c r="K1210" s="589"/>
      <c r="L1210" s="589"/>
      <c r="M1210" s="589"/>
      <c r="N1210" s="589"/>
      <c r="O1210" s="589"/>
      <c r="P1210" s="589"/>
      <c r="R1210" s="589"/>
      <c r="S1210" s="589"/>
      <c r="T1210" s="589"/>
      <c r="U1210" s="589"/>
    </row>
    <row r="1211" customHeight="1" spans="6:21">
      <c r="F1211" s="589"/>
      <c r="G1211" s="589"/>
      <c r="H1211" s="589"/>
      <c r="I1211" s="589"/>
      <c r="J1211" s="589"/>
      <c r="K1211" s="589"/>
      <c r="L1211" s="589"/>
      <c r="M1211" s="589"/>
      <c r="N1211" s="589"/>
      <c r="O1211" s="589"/>
      <c r="P1211" s="589"/>
      <c r="R1211" s="589"/>
      <c r="S1211" s="589"/>
      <c r="T1211" s="589"/>
      <c r="U1211" s="589"/>
    </row>
    <row r="1212" customHeight="1" spans="6:21">
      <c r="F1212" s="589"/>
      <c r="G1212" s="589"/>
      <c r="H1212" s="589"/>
      <c r="I1212" s="589"/>
      <c r="J1212" s="589"/>
      <c r="K1212" s="589"/>
      <c r="L1212" s="589"/>
      <c r="M1212" s="589"/>
      <c r="N1212" s="589"/>
      <c r="O1212" s="589"/>
      <c r="P1212" s="589"/>
      <c r="R1212" s="589"/>
      <c r="S1212" s="589"/>
      <c r="T1212" s="589"/>
      <c r="U1212" s="589"/>
    </row>
    <row r="1213" customHeight="1" spans="6:21">
      <c r="F1213" s="589"/>
      <c r="G1213" s="589"/>
      <c r="H1213" s="589"/>
      <c r="I1213" s="589"/>
      <c r="J1213" s="589"/>
      <c r="K1213" s="589"/>
      <c r="L1213" s="589"/>
      <c r="M1213" s="589"/>
      <c r="N1213" s="589"/>
      <c r="O1213" s="589"/>
      <c r="P1213" s="589"/>
      <c r="R1213" s="589"/>
      <c r="S1213" s="589"/>
      <c r="T1213" s="589"/>
      <c r="U1213" s="589"/>
    </row>
    <row r="1214" customHeight="1" spans="6:21">
      <c r="F1214" s="589"/>
      <c r="G1214" s="589"/>
      <c r="H1214" s="589"/>
      <c r="I1214" s="589"/>
      <c r="J1214" s="589"/>
      <c r="K1214" s="589"/>
      <c r="L1214" s="589"/>
      <c r="M1214" s="589"/>
      <c r="N1214" s="589"/>
      <c r="O1214" s="589"/>
      <c r="P1214" s="589"/>
      <c r="R1214" s="589"/>
      <c r="S1214" s="589"/>
      <c r="T1214" s="589"/>
      <c r="U1214" s="589"/>
    </row>
    <row r="1215" customHeight="1" spans="6:21">
      <c r="F1215" s="589"/>
      <c r="G1215" s="589"/>
      <c r="H1215" s="589"/>
      <c r="I1215" s="589"/>
      <c r="J1215" s="589"/>
      <c r="K1215" s="589"/>
      <c r="L1215" s="589"/>
      <c r="M1215" s="589"/>
      <c r="N1215" s="589"/>
      <c r="O1215" s="589"/>
      <c r="P1215" s="589"/>
      <c r="R1215" s="589"/>
      <c r="S1215" s="589"/>
      <c r="T1215" s="589"/>
      <c r="U1215" s="589"/>
    </row>
    <row r="1216" customHeight="1" spans="6:21">
      <c r="F1216" s="589"/>
      <c r="G1216" s="589"/>
      <c r="H1216" s="589"/>
      <c r="I1216" s="589"/>
      <c r="J1216" s="589"/>
      <c r="K1216" s="589"/>
      <c r="L1216" s="589"/>
      <c r="M1216" s="589"/>
      <c r="N1216" s="589"/>
      <c r="O1216" s="589"/>
      <c r="P1216" s="589"/>
      <c r="R1216" s="589"/>
      <c r="S1216" s="589"/>
      <c r="T1216" s="589"/>
      <c r="U1216" s="589"/>
    </row>
    <row r="1217" customHeight="1" spans="6:21">
      <c r="F1217" s="589"/>
      <c r="G1217" s="589"/>
      <c r="H1217" s="589"/>
      <c r="I1217" s="589"/>
      <c r="J1217" s="589"/>
      <c r="K1217" s="589"/>
      <c r="L1217" s="589"/>
      <c r="M1217" s="589"/>
      <c r="N1217" s="589"/>
      <c r="O1217" s="589"/>
      <c r="P1217" s="589"/>
      <c r="R1217" s="589"/>
      <c r="S1217" s="589"/>
      <c r="T1217" s="589"/>
      <c r="U1217" s="589"/>
    </row>
    <row r="1218" customHeight="1" spans="6:21">
      <c r="F1218" s="589"/>
      <c r="G1218" s="589"/>
      <c r="H1218" s="589"/>
      <c r="I1218" s="589"/>
      <c r="J1218" s="589"/>
      <c r="K1218" s="589"/>
      <c r="L1218" s="589"/>
      <c r="M1218" s="589"/>
      <c r="N1218" s="589"/>
      <c r="O1218" s="589"/>
      <c r="P1218" s="589"/>
      <c r="R1218" s="589"/>
      <c r="S1218" s="589"/>
      <c r="T1218" s="589"/>
      <c r="U1218" s="589"/>
    </row>
    <row r="1219" customHeight="1" spans="6:21">
      <c r="F1219" s="589"/>
      <c r="G1219" s="589"/>
      <c r="H1219" s="589"/>
      <c r="I1219" s="589"/>
      <c r="J1219" s="589"/>
      <c r="K1219" s="589"/>
      <c r="L1219" s="589"/>
      <c r="M1219" s="589"/>
      <c r="N1219" s="589"/>
      <c r="O1219" s="589"/>
      <c r="P1219" s="589"/>
      <c r="R1219" s="589"/>
      <c r="S1219" s="589"/>
      <c r="T1219" s="589"/>
      <c r="U1219" s="589"/>
    </row>
    <row r="1220" customHeight="1" spans="6:21">
      <c r="F1220" s="589"/>
      <c r="G1220" s="589"/>
      <c r="H1220" s="589"/>
      <c r="I1220" s="589"/>
      <c r="J1220" s="589"/>
      <c r="K1220" s="589"/>
      <c r="L1220" s="589"/>
      <c r="M1220" s="589"/>
      <c r="N1220" s="589"/>
      <c r="O1220" s="589"/>
      <c r="P1220" s="589"/>
      <c r="R1220" s="589"/>
      <c r="S1220" s="589"/>
      <c r="T1220" s="589"/>
      <c r="U1220" s="589"/>
    </row>
    <row r="1221" customHeight="1" spans="6:21">
      <c r="F1221" s="589"/>
      <c r="G1221" s="589"/>
      <c r="H1221" s="589"/>
      <c r="I1221" s="589"/>
      <c r="J1221" s="589"/>
      <c r="K1221" s="589"/>
      <c r="L1221" s="589"/>
      <c r="M1221" s="589"/>
      <c r="N1221" s="589"/>
      <c r="O1221" s="589"/>
      <c r="P1221" s="589"/>
      <c r="R1221" s="589"/>
      <c r="S1221" s="589"/>
      <c r="T1221" s="589"/>
      <c r="U1221" s="589"/>
    </row>
    <row r="1222" customHeight="1" spans="6:21">
      <c r="F1222" s="589"/>
      <c r="G1222" s="589"/>
      <c r="H1222" s="589"/>
      <c r="I1222" s="589"/>
      <c r="J1222" s="589"/>
      <c r="K1222" s="589"/>
      <c r="L1222" s="589"/>
      <c r="M1222" s="589"/>
      <c r="N1222" s="589"/>
      <c r="O1222" s="589"/>
      <c r="P1222" s="589"/>
      <c r="R1222" s="589"/>
      <c r="S1222" s="589"/>
      <c r="T1222" s="589"/>
      <c r="U1222" s="589"/>
    </row>
    <row r="1223" customHeight="1" spans="6:21">
      <c r="F1223" s="589"/>
      <c r="G1223" s="589"/>
      <c r="H1223" s="589"/>
      <c r="I1223" s="589"/>
      <c r="J1223" s="589"/>
      <c r="K1223" s="589"/>
      <c r="L1223" s="589"/>
      <c r="M1223" s="589"/>
      <c r="N1223" s="589"/>
      <c r="O1223" s="589"/>
      <c r="P1223" s="589"/>
      <c r="R1223" s="589"/>
      <c r="S1223" s="589"/>
      <c r="T1223" s="589"/>
      <c r="U1223" s="589"/>
    </row>
    <row r="1224" customHeight="1" spans="6:21">
      <c r="F1224" s="589"/>
      <c r="G1224" s="589"/>
      <c r="H1224" s="589"/>
      <c r="I1224" s="589"/>
      <c r="J1224" s="589"/>
      <c r="K1224" s="589"/>
      <c r="L1224" s="589"/>
      <c r="M1224" s="589"/>
      <c r="N1224" s="589"/>
      <c r="O1224" s="589"/>
      <c r="P1224" s="589"/>
      <c r="R1224" s="589"/>
      <c r="S1224" s="589"/>
      <c r="T1224" s="589"/>
      <c r="U1224" s="589"/>
    </row>
    <row r="1225" customHeight="1" spans="6:21">
      <c r="F1225" s="589"/>
      <c r="G1225" s="589"/>
      <c r="H1225" s="589"/>
      <c r="I1225" s="589"/>
      <c r="J1225" s="589"/>
      <c r="K1225" s="589"/>
      <c r="L1225" s="589"/>
      <c r="M1225" s="589"/>
      <c r="N1225" s="589"/>
      <c r="O1225" s="589"/>
      <c r="P1225" s="589"/>
      <c r="R1225" s="589"/>
      <c r="S1225" s="589"/>
      <c r="T1225" s="589"/>
      <c r="U1225" s="589"/>
    </row>
    <row r="1226" customHeight="1" spans="6:21">
      <c r="F1226" s="589"/>
      <c r="G1226" s="589"/>
      <c r="H1226" s="589"/>
      <c r="I1226" s="589"/>
      <c r="J1226" s="589"/>
      <c r="K1226" s="589"/>
      <c r="L1226" s="589"/>
      <c r="M1226" s="589"/>
      <c r="N1226" s="589"/>
      <c r="O1226" s="589"/>
      <c r="P1226" s="589"/>
      <c r="R1226" s="589"/>
      <c r="S1226" s="589"/>
      <c r="T1226" s="589"/>
      <c r="U1226" s="589"/>
    </row>
    <row r="1227" customHeight="1" spans="6:21">
      <c r="F1227" s="589"/>
      <c r="G1227" s="589"/>
      <c r="H1227" s="589"/>
      <c r="I1227" s="589"/>
      <c r="J1227" s="589"/>
      <c r="K1227" s="589"/>
      <c r="L1227" s="589"/>
      <c r="M1227" s="589"/>
      <c r="N1227" s="589"/>
      <c r="O1227" s="589"/>
      <c r="P1227" s="589"/>
      <c r="R1227" s="589"/>
      <c r="S1227" s="589"/>
      <c r="T1227" s="589"/>
      <c r="U1227" s="589"/>
    </row>
    <row r="1228" customHeight="1" spans="6:21">
      <c r="F1228" s="589"/>
      <c r="G1228" s="589"/>
      <c r="H1228" s="589"/>
      <c r="I1228" s="589"/>
      <c r="J1228" s="589"/>
      <c r="K1228" s="589"/>
      <c r="L1228" s="589"/>
      <c r="M1228" s="589"/>
      <c r="N1228" s="589"/>
      <c r="O1228" s="589"/>
      <c r="P1228" s="589"/>
      <c r="R1228" s="589"/>
      <c r="S1228" s="589"/>
      <c r="T1228" s="589"/>
      <c r="U1228" s="589"/>
    </row>
    <row r="1229" customHeight="1" spans="6:21">
      <c r="F1229" s="589"/>
      <c r="G1229" s="589"/>
      <c r="H1229" s="589"/>
      <c r="I1229" s="589"/>
      <c r="J1229" s="589"/>
      <c r="K1229" s="589"/>
      <c r="L1229" s="589"/>
      <c r="M1229" s="589"/>
      <c r="N1229" s="589"/>
      <c r="O1229" s="589"/>
      <c r="P1229" s="589"/>
      <c r="R1229" s="589"/>
      <c r="S1229" s="589"/>
      <c r="T1229" s="589"/>
      <c r="U1229" s="589"/>
    </row>
    <row r="1230" customHeight="1" spans="6:21">
      <c r="F1230" s="589"/>
      <c r="G1230" s="589"/>
      <c r="H1230" s="589"/>
      <c r="I1230" s="589"/>
      <c r="J1230" s="589"/>
      <c r="K1230" s="589"/>
      <c r="L1230" s="589"/>
      <c r="M1230" s="589"/>
      <c r="N1230" s="589"/>
      <c r="O1230" s="589"/>
      <c r="P1230" s="589"/>
      <c r="R1230" s="589"/>
      <c r="S1230" s="589"/>
      <c r="T1230" s="589"/>
      <c r="U1230" s="589"/>
    </row>
    <row r="1231" customHeight="1" spans="6:21">
      <c r="F1231" s="589"/>
      <c r="G1231" s="589"/>
      <c r="H1231" s="589"/>
      <c r="I1231" s="589"/>
      <c r="J1231" s="589"/>
      <c r="K1231" s="589"/>
      <c r="L1231" s="589"/>
      <c r="M1231" s="589"/>
      <c r="N1231" s="589"/>
      <c r="O1231" s="589"/>
      <c r="P1231" s="589"/>
      <c r="R1231" s="589"/>
      <c r="S1231" s="589"/>
      <c r="T1231" s="589"/>
      <c r="U1231" s="589"/>
    </row>
    <row r="1232" customHeight="1" spans="6:21">
      <c r="F1232" s="589"/>
      <c r="G1232" s="589"/>
      <c r="H1232" s="589"/>
      <c r="I1232" s="589"/>
      <c r="J1232" s="589"/>
      <c r="K1232" s="589"/>
      <c r="L1232" s="589"/>
      <c r="M1232" s="589"/>
      <c r="N1232" s="589"/>
      <c r="O1232" s="589"/>
      <c r="P1232" s="589"/>
      <c r="R1232" s="589"/>
      <c r="S1232" s="589"/>
      <c r="T1232" s="589"/>
      <c r="U1232" s="589"/>
    </row>
    <row r="1233" customHeight="1" spans="6:21">
      <c r="F1233" s="589"/>
      <c r="G1233" s="589"/>
      <c r="H1233" s="589"/>
      <c r="I1233" s="589"/>
      <c r="J1233" s="589"/>
      <c r="K1233" s="589"/>
      <c r="L1233" s="589"/>
      <c r="M1233" s="589"/>
      <c r="N1233" s="589"/>
      <c r="O1233" s="589"/>
      <c r="P1233" s="589"/>
      <c r="R1233" s="589"/>
      <c r="S1233" s="589"/>
      <c r="T1233" s="589"/>
      <c r="U1233" s="589"/>
    </row>
    <row r="1234" customHeight="1" spans="6:21">
      <c r="F1234" s="589"/>
      <c r="G1234" s="589"/>
      <c r="H1234" s="589"/>
      <c r="I1234" s="589"/>
      <c r="J1234" s="589"/>
      <c r="K1234" s="589"/>
      <c r="L1234" s="589"/>
      <c r="M1234" s="589"/>
      <c r="N1234" s="589"/>
      <c r="O1234" s="589"/>
      <c r="P1234" s="589"/>
      <c r="R1234" s="589"/>
      <c r="S1234" s="589"/>
      <c r="T1234" s="589"/>
      <c r="U1234" s="589"/>
    </row>
    <row r="1235" customHeight="1" spans="6:21">
      <c r="F1235" s="589"/>
      <c r="G1235" s="589"/>
      <c r="H1235" s="589"/>
      <c r="I1235" s="589"/>
      <c r="J1235" s="589"/>
      <c r="K1235" s="589"/>
      <c r="L1235" s="589"/>
      <c r="M1235" s="589"/>
      <c r="N1235" s="589"/>
      <c r="O1235" s="589"/>
      <c r="P1235" s="589"/>
      <c r="R1235" s="589"/>
      <c r="S1235" s="589"/>
      <c r="T1235" s="589"/>
      <c r="U1235" s="589"/>
    </row>
    <row r="1236" customHeight="1" spans="6:21">
      <c r="F1236" s="589"/>
      <c r="G1236" s="589"/>
      <c r="H1236" s="589"/>
      <c r="I1236" s="589"/>
      <c r="J1236" s="589"/>
      <c r="K1236" s="589"/>
      <c r="L1236" s="589"/>
      <c r="M1236" s="589"/>
      <c r="N1236" s="589"/>
      <c r="O1236" s="589"/>
      <c r="P1236" s="589"/>
      <c r="R1236" s="589"/>
      <c r="S1236" s="589"/>
      <c r="T1236" s="589"/>
      <c r="U1236" s="589"/>
    </row>
    <row r="1237" customHeight="1" spans="6:21">
      <c r="F1237" s="589"/>
      <c r="G1237" s="589"/>
      <c r="H1237" s="589"/>
      <c r="I1237" s="589"/>
      <c r="J1237" s="589"/>
      <c r="K1237" s="589"/>
      <c r="L1237" s="589"/>
      <c r="M1237" s="589"/>
      <c r="N1237" s="589"/>
      <c r="O1237" s="589"/>
      <c r="P1237" s="589"/>
      <c r="R1237" s="589"/>
      <c r="S1237" s="589"/>
      <c r="T1237" s="589"/>
      <c r="U1237" s="589"/>
    </row>
    <row r="1238" customHeight="1" spans="6:21">
      <c r="F1238" s="589"/>
      <c r="G1238" s="589"/>
      <c r="H1238" s="589"/>
      <c r="I1238" s="589"/>
      <c r="J1238" s="589"/>
      <c r="K1238" s="589"/>
      <c r="L1238" s="589"/>
      <c r="M1238" s="589"/>
      <c r="N1238" s="589"/>
      <c r="O1238" s="589"/>
      <c r="P1238" s="589"/>
      <c r="R1238" s="589"/>
      <c r="S1238" s="589"/>
      <c r="T1238" s="589"/>
      <c r="U1238" s="589"/>
    </row>
    <row r="1239" customHeight="1" spans="6:21">
      <c r="F1239" s="589"/>
      <c r="G1239" s="589"/>
      <c r="H1239" s="589"/>
      <c r="I1239" s="589"/>
      <c r="J1239" s="589"/>
      <c r="K1239" s="589"/>
      <c r="L1239" s="589"/>
      <c r="M1239" s="589"/>
      <c r="N1239" s="589"/>
      <c r="O1239" s="589"/>
      <c r="P1239" s="589"/>
      <c r="R1239" s="589"/>
      <c r="S1239" s="589"/>
      <c r="T1239" s="589"/>
      <c r="U1239" s="589"/>
    </row>
    <row r="1240" customHeight="1" spans="6:21">
      <c r="F1240" s="589"/>
      <c r="G1240" s="589"/>
      <c r="H1240" s="589"/>
      <c r="I1240" s="589"/>
      <c r="J1240" s="589"/>
      <c r="K1240" s="589"/>
      <c r="L1240" s="589"/>
      <c r="M1240" s="589"/>
      <c r="N1240" s="589"/>
      <c r="O1240" s="589"/>
      <c r="P1240" s="589"/>
      <c r="R1240" s="589"/>
      <c r="S1240" s="589"/>
      <c r="T1240" s="589"/>
      <c r="U1240" s="589"/>
    </row>
    <row r="1241" customHeight="1" spans="6:21">
      <c r="F1241" s="589"/>
      <c r="G1241" s="589"/>
      <c r="H1241" s="589"/>
      <c r="I1241" s="589"/>
      <c r="J1241" s="589"/>
      <c r="K1241" s="589"/>
      <c r="L1241" s="589"/>
      <c r="M1241" s="589"/>
      <c r="N1241" s="589"/>
      <c r="O1241" s="589"/>
      <c r="P1241" s="589"/>
      <c r="R1241" s="589"/>
      <c r="S1241" s="589"/>
      <c r="T1241" s="589"/>
      <c r="U1241" s="589"/>
    </row>
    <row r="1242" customHeight="1" spans="6:21">
      <c r="F1242" s="589"/>
      <c r="G1242" s="589"/>
      <c r="H1242" s="589"/>
      <c r="I1242" s="589"/>
      <c r="J1242" s="589"/>
      <c r="K1242" s="589"/>
      <c r="L1242" s="589"/>
      <c r="M1242" s="589"/>
      <c r="N1242" s="589"/>
      <c r="O1242" s="589"/>
      <c r="P1242" s="589"/>
      <c r="R1242" s="589"/>
      <c r="S1242" s="589"/>
      <c r="T1242" s="589"/>
      <c r="U1242" s="589"/>
    </row>
    <row r="1243" customHeight="1" spans="6:21">
      <c r="F1243" s="589"/>
      <c r="G1243" s="589"/>
      <c r="H1243" s="589"/>
      <c r="I1243" s="589"/>
      <c r="J1243" s="589"/>
      <c r="K1243" s="589"/>
      <c r="L1243" s="589"/>
      <c r="M1243" s="589"/>
      <c r="N1243" s="589"/>
      <c r="O1243" s="589"/>
      <c r="P1243" s="589"/>
      <c r="R1243" s="589"/>
      <c r="S1243" s="589"/>
      <c r="T1243" s="589"/>
      <c r="U1243" s="589"/>
    </row>
    <row r="1244" customHeight="1" spans="6:21">
      <c r="F1244" s="589"/>
      <c r="G1244" s="589"/>
      <c r="H1244" s="589"/>
      <c r="I1244" s="589"/>
      <c r="J1244" s="589"/>
      <c r="K1244" s="589"/>
      <c r="L1244" s="589"/>
      <c r="M1244" s="589"/>
      <c r="N1244" s="589"/>
      <c r="O1244" s="589"/>
      <c r="P1244" s="589"/>
      <c r="R1244" s="589"/>
      <c r="S1244" s="589"/>
      <c r="T1244" s="589"/>
      <c r="U1244" s="589"/>
    </row>
    <row r="1245" customHeight="1" spans="6:21">
      <c r="F1245" s="589"/>
      <c r="G1245" s="589"/>
      <c r="H1245" s="589"/>
      <c r="I1245" s="589"/>
      <c r="J1245" s="589"/>
      <c r="K1245" s="589"/>
      <c r="L1245" s="589"/>
      <c r="M1245" s="589"/>
      <c r="N1245" s="589"/>
      <c r="O1245" s="589"/>
      <c r="P1245" s="589"/>
      <c r="R1245" s="589"/>
      <c r="S1245" s="589"/>
      <c r="T1245" s="589"/>
      <c r="U1245" s="589"/>
    </row>
    <row r="1246" customHeight="1" spans="6:21">
      <c r="F1246" s="589"/>
      <c r="G1246" s="589"/>
      <c r="H1246" s="589"/>
      <c r="I1246" s="589"/>
      <c r="J1246" s="589"/>
      <c r="K1246" s="589"/>
      <c r="L1246" s="589"/>
      <c r="M1246" s="589"/>
      <c r="N1246" s="589"/>
      <c r="O1246" s="589"/>
      <c r="P1246" s="589"/>
      <c r="R1246" s="589"/>
      <c r="S1246" s="589"/>
      <c r="T1246" s="589"/>
      <c r="U1246" s="589"/>
    </row>
    <row r="1247" customHeight="1" spans="6:21">
      <c r="F1247" s="589"/>
      <c r="G1247" s="589"/>
      <c r="H1247" s="589"/>
      <c r="I1247" s="589"/>
      <c r="J1247" s="589"/>
      <c r="K1247" s="589"/>
      <c r="L1247" s="589"/>
      <c r="M1247" s="589"/>
      <c r="N1247" s="589"/>
      <c r="O1247" s="589"/>
      <c r="P1247" s="589"/>
      <c r="R1247" s="589"/>
      <c r="S1247" s="589"/>
      <c r="T1247" s="589"/>
      <c r="U1247" s="589"/>
    </row>
    <row r="1248" customHeight="1" spans="6:21">
      <c r="F1248" s="589"/>
      <c r="G1248" s="589"/>
      <c r="H1248" s="589"/>
      <c r="I1248" s="589"/>
      <c r="J1248" s="589"/>
      <c r="K1248" s="589"/>
      <c r="L1248" s="589"/>
      <c r="M1248" s="589"/>
      <c r="N1248" s="589"/>
      <c r="O1248" s="589"/>
      <c r="P1248" s="589"/>
      <c r="R1248" s="589"/>
      <c r="S1248" s="589"/>
      <c r="T1248" s="589"/>
      <c r="U1248" s="589"/>
    </row>
    <row r="1249" customHeight="1" spans="6:21">
      <c r="F1249" s="589"/>
      <c r="G1249" s="589"/>
      <c r="H1249" s="589"/>
      <c r="I1249" s="589"/>
      <c r="J1249" s="589"/>
      <c r="K1249" s="589"/>
      <c r="L1249" s="589"/>
      <c r="M1249" s="589"/>
      <c r="N1249" s="589"/>
      <c r="O1249" s="589"/>
      <c r="P1249" s="589"/>
      <c r="R1249" s="589"/>
      <c r="S1249" s="589"/>
      <c r="T1249" s="589"/>
      <c r="U1249" s="589"/>
    </row>
    <row r="1250" customHeight="1" spans="6:21">
      <c r="F1250" s="589"/>
      <c r="G1250" s="589"/>
      <c r="H1250" s="589"/>
      <c r="I1250" s="589"/>
      <c r="J1250" s="589"/>
      <c r="K1250" s="589"/>
      <c r="L1250" s="589"/>
      <c r="M1250" s="589"/>
      <c r="N1250" s="589"/>
      <c r="O1250" s="589"/>
      <c r="P1250" s="589"/>
      <c r="R1250" s="589"/>
      <c r="S1250" s="589"/>
      <c r="T1250" s="589"/>
      <c r="U1250" s="589"/>
    </row>
    <row r="1251" customHeight="1" spans="6:21">
      <c r="F1251" s="589"/>
      <c r="G1251" s="589"/>
      <c r="H1251" s="589"/>
      <c r="I1251" s="589"/>
      <c r="J1251" s="589"/>
      <c r="K1251" s="589"/>
      <c r="L1251" s="589"/>
      <c r="M1251" s="589"/>
      <c r="N1251" s="589"/>
      <c r="O1251" s="589"/>
      <c r="P1251" s="589"/>
      <c r="R1251" s="589"/>
      <c r="S1251" s="589"/>
      <c r="T1251" s="589"/>
      <c r="U1251" s="589"/>
    </row>
    <row r="1252" customHeight="1" spans="6:21">
      <c r="F1252" s="589"/>
      <c r="G1252" s="589"/>
      <c r="H1252" s="589"/>
      <c r="I1252" s="589"/>
      <c r="J1252" s="589"/>
      <c r="K1252" s="589"/>
      <c r="L1252" s="589"/>
      <c r="M1252" s="589"/>
      <c r="N1252" s="589"/>
      <c r="O1252" s="589"/>
      <c r="P1252" s="589"/>
      <c r="R1252" s="589"/>
      <c r="S1252" s="589"/>
      <c r="T1252" s="589"/>
      <c r="U1252" s="589"/>
    </row>
    <row r="1253" customHeight="1" spans="6:21">
      <c r="F1253" s="589"/>
      <c r="G1253" s="589"/>
      <c r="H1253" s="589"/>
      <c r="I1253" s="589"/>
      <c r="J1253" s="589"/>
      <c r="K1253" s="589"/>
      <c r="L1253" s="589"/>
      <c r="M1253" s="589"/>
      <c r="N1253" s="589"/>
      <c r="O1253" s="589"/>
      <c r="P1253" s="589"/>
      <c r="R1253" s="589"/>
      <c r="S1253" s="589"/>
      <c r="T1253" s="589"/>
      <c r="U1253" s="589"/>
    </row>
    <row r="1254" customHeight="1" spans="6:21">
      <c r="F1254" s="589"/>
      <c r="G1254" s="589"/>
      <c r="H1254" s="589"/>
      <c r="I1254" s="589"/>
      <c r="J1254" s="589"/>
      <c r="K1254" s="589"/>
      <c r="L1254" s="589"/>
      <c r="M1254" s="589"/>
      <c r="N1254" s="589"/>
      <c r="O1254" s="589"/>
      <c r="P1254" s="589"/>
      <c r="R1254" s="589"/>
      <c r="S1254" s="589"/>
      <c r="T1254" s="589"/>
      <c r="U1254" s="589"/>
    </row>
    <row r="1255" customHeight="1" spans="6:21">
      <c r="F1255" s="589"/>
      <c r="G1255" s="589"/>
      <c r="H1255" s="589"/>
      <c r="I1255" s="589"/>
      <c r="J1255" s="589"/>
      <c r="K1255" s="589"/>
      <c r="L1255" s="589"/>
      <c r="M1255" s="589"/>
      <c r="N1255" s="589"/>
      <c r="O1255" s="589"/>
      <c r="P1255" s="589"/>
      <c r="R1255" s="589"/>
      <c r="S1255" s="589"/>
      <c r="T1255" s="589"/>
      <c r="U1255" s="589"/>
    </row>
    <row r="1256" customHeight="1" spans="6:21">
      <c r="F1256" s="589"/>
      <c r="G1256" s="589"/>
      <c r="H1256" s="589"/>
      <c r="I1256" s="589"/>
      <c r="J1256" s="589"/>
      <c r="K1256" s="589"/>
      <c r="L1256" s="589"/>
      <c r="M1256" s="589"/>
      <c r="N1256" s="589"/>
      <c r="O1256" s="589"/>
      <c r="P1256" s="589"/>
      <c r="R1256" s="589"/>
      <c r="S1256" s="589"/>
      <c r="T1256" s="589"/>
      <c r="U1256" s="589"/>
    </row>
    <row r="1257" customHeight="1" spans="6:21">
      <c r="F1257" s="589"/>
      <c r="G1257" s="589"/>
      <c r="H1257" s="589"/>
      <c r="I1257" s="589"/>
      <c r="J1257" s="589"/>
      <c r="K1257" s="589"/>
      <c r="L1257" s="589"/>
      <c r="M1257" s="589"/>
      <c r="N1257" s="589"/>
      <c r="O1257" s="589"/>
      <c r="P1257" s="589"/>
      <c r="R1257" s="589"/>
      <c r="S1257" s="589"/>
      <c r="T1257" s="589"/>
      <c r="U1257" s="589"/>
    </row>
    <row r="1258" customHeight="1" spans="6:21">
      <c r="F1258" s="589"/>
      <c r="G1258" s="589"/>
      <c r="H1258" s="589"/>
      <c r="I1258" s="589"/>
      <c r="J1258" s="589"/>
      <c r="K1258" s="589"/>
      <c r="L1258" s="589"/>
      <c r="M1258" s="589"/>
      <c r="N1258" s="589"/>
      <c r="O1258" s="589"/>
      <c r="P1258" s="589"/>
      <c r="R1258" s="589"/>
      <c r="S1258" s="589"/>
      <c r="T1258" s="589"/>
      <c r="U1258" s="589"/>
    </row>
    <row r="1259" customHeight="1" spans="6:21">
      <c r="F1259" s="589"/>
      <c r="G1259" s="589"/>
      <c r="H1259" s="589"/>
      <c r="I1259" s="589"/>
      <c r="J1259" s="589"/>
      <c r="K1259" s="589"/>
      <c r="L1259" s="589"/>
      <c r="M1259" s="589"/>
      <c r="N1259" s="589"/>
      <c r="O1259" s="589"/>
      <c r="P1259" s="589"/>
      <c r="R1259" s="589"/>
      <c r="S1259" s="589"/>
      <c r="T1259" s="589"/>
      <c r="U1259" s="589"/>
    </row>
    <row r="1260" customHeight="1" spans="6:21">
      <c r="F1260" s="589"/>
      <c r="G1260" s="589"/>
      <c r="H1260" s="589"/>
      <c r="I1260" s="589"/>
      <c r="J1260" s="589"/>
      <c r="K1260" s="589"/>
      <c r="L1260" s="589"/>
      <c r="M1260" s="589"/>
      <c r="N1260" s="589"/>
      <c r="O1260" s="589"/>
      <c r="P1260" s="589"/>
      <c r="R1260" s="589"/>
      <c r="S1260" s="589"/>
      <c r="T1260" s="589"/>
      <c r="U1260" s="589"/>
    </row>
    <row r="1261" customHeight="1" spans="6:21">
      <c r="F1261" s="589"/>
      <c r="G1261" s="589"/>
      <c r="H1261" s="589"/>
      <c r="I1261" s="589"/>
      <c r="J1261" s="589"/>
      <c r="K1261" s="589"/>
      <c r="L1261" s="589"/>
      <c r="M1261" s="589"/>
      <c r="N1261" s="589"/>
      <c r="O1261" s="589"/>
      <c r="P1261" s="589"/>
      <c r="R1261" s="589"/>
      <c r="S1261" s="589"/>
      <c r="T1261" s="589"/>
      <c r="U1261" s="589"/>
    </row>
    <row r="1262" customHeight="1" spans="6:21">
      <c r="F1262" s="589"/>
      <c r="G1262" s="589"/>
      <c r="H1262" s="589"/>
      <c r="I1262" s="589"/>
      <c r="J1262" s="589"/>
      <c r="K1262" s="589"/>
      <c r="L1262" s="589"/>
      <c r="M1262" s="589"/>
      <c r="N1262" s="589"/>
      <c r="O1262" s="589"/>
      <c r="P1262" s="589"/>
      <c r="R1262" s="589"/>
      <c r="S1262" s="589"/>
      <c r="T1262" s="589"/>
      <c r="U1262" s="589"/>
    </row>
    <row r="1263" customHeight="1" spans="6:21">
      <c r="F1263" s="589"/>
      <c r="G1263" s="589"/>
      <c r="H1263" s="589"/>
      <c r="I1263" s="589"/>
      <c r="J1263" s="589"/>
      <c r="K1263" s="589"/>
      <c r="L1263" s="589"/>
      <c r="M1263" s="589"/>
      <c r="N1263" s="589"/>
      <c r="O1263" s="589"/>
      <c r="P1263" s="589"/>
      <c r="R1263" s="589"/>
      <c r="S1263" s="589"/>
      <c r="T1263" s="589"/>
      <c r="U1263" s="589"/>
    </row>
    <row r="1264" customHeight="1" spans="6:21">
      <c r="F1264" s="589"/>
      <c r="G1264" s="589"/>
      <c r="H1264" s="589"/>
      <c r="I1264" s="589"/>
      <c r="J1264" s="589"/>
      <c r="K1264" s="589"/>
      <c r="L1264" s="589"/>
      <c r="M1264" s="589"/>
      <c r="N1264" s="589"/>
      <c r="O1264" s="589"/>
      <c r="P1264" s="589"/>
      <c r="R1264" s="589"/>
      <c r="S1264" s="589"/>
      <c r="T1264" s="589"/>
      <c r="U1264" s="589"/>
    </row>
    <row r="1265" customHeight="1" spans="6:21">
      <c r="F1265" s="589"/>
      <c r="G1265" s="589"/>
      <c r="H1265" s="589"/>
      <c r="I1265" s="589"/>
      <c r="J1265" s="589"/>
      <c r="K1265" s="589"/>
      <c r="L1265" s="589"/>
      <c r="M1265" s="589"/>
      <c r="N1265" s="589"/>
      <c r="O1265" s="589"/>
      <c r="P1265" s="589"/>
      <c r="R1265" s="589"/>
      <c r="S1265" s="589"/>
      <c r="T1265" s="589"/>
      <c r="U1265" s="589"/>
    </row>
    <row r="1266" customHeight="1" spans="6:21">
      <c r="F1266" s="589"/>
      <c r="G1266" s="589"/>
      <c r="H1266" s="589"/>
      <c r="I1266" s="589"/>
      <c r="J1266" s="589"/>
      <c r="K1266" s="589"/>
      <c r="L1266" s="589"/>
      <c r="M1266" s="589"/>
      <c r="N1266" s="589"/>
      <c r="O1266" s="589"/>
      <c r="P1266" s="589"/>
      <c r="R1266" s="589"/>
      <c r="S1266" s="589"/>
      <c r="T1266" s="589"/>
      <c r="U1266" s="589"/>
    </row>
    <row r="1267" customHeight="1" spans="6:21">
      <c r="F1267" s="589"/>
      <c r="G1267" s="589"/>
      <c r="H1267" s="589"/>
      <c r="I1267" s="589"/>
      <c r="J1267" s="589"/>
      <c r="K1267" s="589"/>
      <c r="L1267" s="589"/>
      <c r="M1267" s="589"/>
      <c r="N1267" s="589"/>
      <c r="O1267" s="589"/>
      <c r="P1267" s="589"/>
      <c r="R1267" s="589"/>
      <c r="S1267" s="589"/>
      <c r="T1267" s="589"/>
      <c r="U1267" s="589"/>
    </row>
    <row r="1268" customHeight="1" spans="6:21">
      <c r="F1268" s="589"/>
      <c r="G1268" s="589"/>
      <c r="H1268" s="589"/>
      <c r="I1268" s="589"/>
      <c r="J1268" s="589"/>
      <c r="K1268" s="589"/>
      <c r="L1268" s="589"/>
      <c r="M1268" s="589"/>
      <c r="N1268" s="589"/>
      <c r="O1268" s="589"/>
      <c r="P1268" s="589"/>
      <c r="R1268" s="589"/>
      <c r="S1268" s="589"/>
      <c r="T1268" s="589"/>
      <c r="U1268" s="589"/>
    </row>
    <row r="1269" customHeight="1" spans="6:21">
      <c r="F1269" s="589"/>
      <c r="G1269" s="589"/>
      <c r="H1269" s="589"/>
      <c r="I1269" s="589"/>
      <c r="J1269" s="589"/>
      <c r="K1269" s="589"/>
      <c r="L1269" s="589"/>
      <c r="M1269" s="589"/>
      <c r="N1269" s="589"/>
      <c r="O1269" s="589"/>
      <c r="P1269" s="589"/>
      <c r="R1269" s="589"/>
      <c r="S1269" s="589"/>
      <c r="T1269" s="589"/>
      <c r="U1269" s="589"/>
    </row>
    <row r="1270" customHeight="1" spans="6:21">
      <c r="F1270" s="589"/>
      <c r="G1270" s="589"/>
      <c r="H1270" s="589"/>
      <c r="I1270" s="589"/>
      <c r="J1270" s="589"/>
      <c r="K1270" s="589"/>
      <c r="L1270" s="589"/>
      <c r="M1270" s="589"/>
      <c r="N1270" s="589"/>
      <c r="O1270" s="589"/>
      <c r="P1270" s="589"/>
      <c r="R1270" s="589"/>
      <c r="S1270" s="589"/>
      <c r="T1270" s="589"/>
      <c r="U1270" s="589"/>
    </row>
    <row r="1271" customHeight="1" spans="6:21">
      <c r="F1271" s="589"/>
      <c r="G1271" s="589"/>
      <c r="H1271" s="589"/>
      <c r="I1271" s="589"/>
      <c r="J1271" s="589"/>
      <c r="K1271" s="589"/>
      <c r="L1271" s="589"/>
      <c r="M1271" s="589"/>
      <c r="N1271" s="589"/>
      <c r="O1271" s="589"/>
      <c r="P1271" s="589"/>
      <c r="R1271" s="589"/>
      <c r="S1271" s="589"/>
      <c r="T1271" s="589"/>
      <c r="U1271" s="589"/>
    </row>
    <row r="1272" customHeight="1" spans="6:21">
      <c r="F1272" s="589"/>
      <c r="G1272" s="589"/>
      <c r="H1272" s="589"/>
      <c r="I1272" s="589"/>
      <c r="J1272" s="589"/>
      <c r="K1272" s="589"/>
      <c r="L1272" s="589"/>
      <c r="M1272" s="589"/>
      <c r="N1272" s="589"/>
      <c r="O1272" s="589"/>
      <c r="P1272" s="589"/>
      <c r="R1272" s="589"/>
      <c r="S1272" s="589"/>
      <c r="T1272" s="589"/>
      <c r="U1272" s="589"/>
    </row>
    <row r="1273" customHeight="1" spans="6:21">
      <c r="F1273" s="589"/>
      <c r="G1273" s="589"/>
      <c r="H1273" s="589"/>
      <c r="I1273" s="589"/>
      <c r="J1273" s="589"/>
      <c r="K1273" s="589"/>
      <c r="L1273" s="589"/>
      <c r="M1273" s="589"/>
      <c r="N1273" s="589"/>
      <c r="O1273" s="589"/>
      <c r="P1273" s="589"/>
      <c r="R1273" s="589"/>
      <c r="S1273" s="589"/>
      <c r="T1273" s="589"/>
      <c r="U1273" s="589"/>
    </row>
    <row r="1274" customHeight="1" spans="6:21">
      <c r="F1274" s="589"/>
      <c r="G1274" s="589"/>
      <c r="H1274" s="589"/>
      <c r="I1274" s="589"/>
      <c r="J1274" s="589"/>
      <c r="K1274" s="589"/>
      <c r="L1274" s="589"/>
      <c r="M1274" s="589"/>
      <c r="N1274" s="589"/>
      <c r="O1274" s="589"/>
      <c r="P1274" s="589"/>
      <c r="R1274" s="589"/>
      <c r="S1274" s="589"/>
      <c r="T1274" s="589"/>
      <c r="U1274" s="589"/>
    </row>
    <row r="1275" customHeight="1" spans="6:21">
      <c r="F1275" s="589"/>
      <c r="G1275" s="589"/>
      <c r="H1275" s="589"/>
      <c r="I1275" s="589"/>
      <c r="J1275" s="589"/>
      <c r="K1275" s="589"/>
      <c r="L1275" s="589"/>
      <c r="M1275" s="589"/>
      <c r="N1275" s="589"/>
      <c r="O1275" s="589"/>
      <c r="P1275" s="589"/>
      <c r="R1275" s="589"/>
      <c r="S1275" s="589"/>
      <c r="T1275" s="589"/>
      <c r="U1275" s="589"/>
    </row>
    <row r="1276" customHeight="1" spans="6:21">
      <c r="F1276" s="589"/>
      <c r="G1276" s="589"/>
      <c r="H1276" s="589"/>
      <c r="I1276" s="589"/>
      <c r="J1276" s="589"/>
      <c r="K1276" s="589"/>
      <c r="L1276" s="589"/>
      <c r="M1276" s="589"/>
      <c r="N1276" s="589"/>
      <c r="O1276" s="589"/>
      <c r="P1276" s="589"/>
      <c r="R1276" s="589"/>
      <c r="S1276" s="589"/>
      <c r="T1276" s="589"/>
      <c r="U1276" s="589"/>
    </row>
    <row r="1277" customHeight="1" spans="6:21">
      <c r="F1277" s="589"/>
      <c r="G1277" s="589"/>
      <c r="H1277" s="589"/>
      <c r="I1277" s="589"/>
      <c r="J1277" s="589"/>
      <c r="K1277" s="589"/>
      <c r="L1277" s="589"/>
      <c r="M1277" s="589"/>
      <c r="N1277" s="589"/>
      <c r="O1277" s="589"/>
      <c r="P1277" s="589"/>
      <c r="R1277" s="589"/>
      <c r="S1277" s="589"/>
      <c r="T1277" s="589"/>
      <c r="U1277" s="589"/>
    </row>
    <row r="1278" customHeight="1" spans="6:21">
      <c r="F1278" s="589"/>
      <c r="G1278" s="589"/>
      <c r="H1278" s="589"/>
      <c r="I1278" s="589"/>
      <c r="J1278" s="589"/>
      <c r="K1278" s="589"/>
      <c r="L1278" s="589"/>
      <c r="M1278" s="589"/>
      <c r="N1278" s="589"/>
      <c r="O1278" s="589"/>
      <c r="P1278" s="589"/>
      <c r="R1278" s="589"/>
      <c r="S1278" s="589"/>
      <c r="T1278" s="589"/>
      <c r="U1278" s="589"/>
    </row>
    <row r="1279" customHeight="1" spans="6:21">
      <c r="F1279" s="589"/>
      <c r="G1279" s="589"/>
      <c r="H1279" s="589"/>
      <c r="I1279" s="589"/>
      <c r="J1279" s="589"/>
      <c r="K1279" s="589"/>
      <c r="L1279" s="589"/>
      <c r="M1279" s="589"/>
      <c r="N1279" s="589"/>
      <c r="O1279" s="589"/>
      <c r="P1279" s="589"/>
      <c r="R1279" s="589"/>
      <c r="S1279" s="589"/>
      <c r="T1279" s="589"/>
      <c r="U1279" s="589"/>
    </row>
    <row r="1280" customHeight="1" spans="6:21">
      <c r="F1280" s="589"/>
      <c r="G1280" s="589"/>
      <c r="H1280" s="589"/>
      <c r="I1280" s="589"/>
      <c r="J1280" s="589"/>
      <c r="K1280" s="589"/>
      <c r="L1280" s="589"/>
      <c r="M1280" s="589"/>
      <c r="N1280" s="589"/>
      <c r="O1280" s="589"/>
      <c r="P1280" s="589"/>
      <c r="R1280" s="589"/>
      <c r="S1280" s="589"/>
      <c r="T1280" s="589"/>
      <c r="U1280" s="589"/>
    </row>
    <row r="1281" customHeight="1" spans="6:21">
      <c r="F1281" s="589"/>
      <c r="G1281" s="589"/>
      <c r="H1281" s="589"/>
      <c r="I1281" s="589"/>
      <c r="J1281" s="589"/>
      <c r="K1281" s="589"/>
      <c r="L1281" s="589"/>
      <c r="M1281" s="589"/>
      <c r="N1281" s="589"/>
      <c r="O1281" s="589"/>
      <c r="P1281" s="589"/>
      <c r="R1281" s="589"/>
      <c r="S1281" s="589"/>
      <c r="T1281" s="589"/>
      <c r="U1281" s="589"/>
    </row>
    <row r="1282" customHeight="1" spans="6:21">
      <c r="F1282" s="589"/>
      <c r="G1282" s="589"/>
      <c r="H1282" s="589"/>
      <c r="I1282" s="589"/>
      <c r="J1282" s="589"/>
      <c r="K1282" s="589"/>
      <c r="L1282" s="589"/>
      <c r="M1282" s="589"/>
      <c r="N1282" s="589"/>
      <c r="O1282" s="589"/>
      <c r="P1282" s="589"/>
      <c r="R1282" s="589"/>
      <c r="S1282" s="589"/>
      <c r="T1282" s="589"/>
      <c r="U1282" s="589"/>
    </row>
    <row r="1283" customHeight="1" spans="6:21">
      <c r="F1283" s="589"/>
      <c r="G1283" s="589"/>
      <c r="H1283" s="589"/>
      <c r="I1283" s="589"/>
      <c r="J1283" s="589"/>
      <c r="K1283" s="589"/>
      <c r="L1283" s="589"/>
      <c r="M1283" s="589"/>
      <c r="N1283" s="589"/>
      <c r="O1283" s="589"/>
      <c r="P1283" s="589"/>
      <c r="R1283" s="589"/>
      <c r="S1283" s="589"/>
      <c r="T1283" s="589"/>
      <c r="U1283" s="589"/>
    </row>
    <row r="1284" customHeight="1" spans="6:21">
      <c r="F1284" s="589"/>
      <c r="G1284" s="589"/>
      <c r="H1284" s="589"/>
      <c r="I1284" s="589"/>
      <c r="J1284" s="589"/>
      <c r="K1284" s="589"/>
      <c r="L1284" s="589"/>
      <c r="M1284" s="589"/>
      <c r="N1284" s="589"/>
      <c r="O1284" s="589"/>
      <c r="P1284" s="589"/>
      <c r="R1284" s="589"/>
      <c r="S1284" s="589"/>
      <c r="T1284" s="589"/>
      <c r="U1284" s="589"/>
    </row>
    <row r="1285" customHeight="1" spans="6:21">
      <c r="F1285" s="589"/>
      <c r="G1285" s="589"/>
      <c r="H1285" s="589"/>
      <c r="I1285" s="589"/>
      <c r="J1285" s="589"/>
      <c r="K1285" s="589"/>
      <c r="L1285" s="589"/>
      <c r="M1285" s="589"/>
      <c r="N1285" s="589"/>
      <c r="O1285" s="589"/>
      <c r="P1285" s="589"/>
      <c r="R1285" s="589"/>
      <c r="S1285" s="589"/>
      <c r="T1285" s="589"/>
      <c r="U1285" s="589"/>
    </row>
    <row r="1286" customHeight="1" spans="6:21">
      <c r="F1286" s="589"/>
      <c r="G1286" s="589"/>
      <c r="H1286" s="589"/>
      <c r="I1286" s="589"/>
      <c r="J1286" s="589"/>
      <c r="K1286" s="589"/>
      <c r="L1286" s="589"/>
      <c r="M1286" s="589"/>
      <c r="N1286" s="589"/>
      <c r="O1286" s="589"/>
      <c r="P1286" s="589"/>
      <c r="R1286" s="589"/>
      <c r="S1286" s="589"/>
      <c r="T1286" s="589"/>
      <c r="U1286" s="589"/>
    </row>
    <row r="1287" customHeight="1" spans="6:21">
      <c r="F1287" s="589"/>
      <c r="G1287" s="589"/>
      <c r="H1287" s="589"/>
      <c r="I1287" s="589"/>
      <c r="J1287" s="589"/>
      <c r="K1287" s="589"/>
      <c r="L1287" s="589"/>
      <c r="M1287" s="589"/>
      <c r="N1287" s="589"/>
      <c r="O1287" s="589"/>
      <c r="P1287" s="589"/>
      <c r="R1287" s="589"/>
      <c r="S1287" s="589"/>
      <c r="T1287" s="589"/>
      <c r="U1287" s="589"/>
    </row>
    <row r="1288" customHeight="1" spans="6:21">
      <c r="F1288" s="589"/>
      <c r="G1288" s="589"/>
      <c r="H1288" s="589"/>
      <c r="I1288" s="589"/>
      <c r="J1288" s="589"/>
      <c r="K1288" s="589"/>
      <c r="L1288" s="589"/>
      <c r="M1288" s="589"/>
      <c r="N1288" s="589"/>
      <c r="O1288" s="589"/>
      <c r="P1288" s="589"/>
      <c r="R1288" s="589"/>
      <c r="S1288" s="589"/>
      <c r="T1288" s="589"/>
      <c r="U1288" s="589"/>
    </row>
    <row r="1289" customHeight="1" spans="6:21">
      <c r="F1289" s="589"/>
      <c r="G1289" s="589"/>
      <c r="H1289" s="589"/>
      <c r="I1289" s="589"/>
      <c r="J1289" s="589"/>
      <c r="K1289" s="589"/>
      <c r="L1289" s="589"/>
      <c r="M1289" s="589"/>
      <c r="N1289" s="589"/>
      <c r="O1289" s="589"/>
      <c r="P1289" s="589"/>
      <c r="R1289" s="589"/>
      <c r="S1289" s="589"/>
      <c r="T1289" s="589"/>
      <c r="U1289" s="589"/>
    </row>
    <row r="1290" customHeight="1" spans="6:21">
      <c r="F1290" s="589"/>
      <c r="G1290" s="589"/>
      <c r="H1290" s="589"/>
      <c r="I1290" s="589"/>
      <c r="J1290" s="589"/>
      <c r="K1290" s="589"/>
      <c r="L1290" s="589"/>
      <c r="M1290" s="589"/>
      <c r="N1290" s="589"/>
      <c r="O1290" s="589"/>
      <c r="P1290" s="589"/>
      <c r="R1290" s="589"/>
      <c r="S1290" s="589"/>
      <c r="T1290" s="589"/>
      <c r="U1290" s="589"/>
    </row>
    <row r="1291" customHeight="1" spans="6:21">
      <c r="F1291" s="589"/>
      <c r="G1291" s="589"/>
      <c r="H1291" s="589"/>
      <c r="I1291" s="589"/>
      <c r="J1291" s="589"/>
      <c r="K1291" s="589"/>
      <c r="L1291" s="589"/>
      <c r="M1291" s="589"/>
      <c r="N1291" s="589"/>
      <c r="O1291" s="589"/>
      <c r="P1291" s="589"/>
      <c r="R1291" s="589"/>
      <c r="S1291" s="589"/>
      <c r="T1291" s="589"/>
      <c r="U1291" s="589"/>
    </row>
    <row r="1292" customHeight="1" spans="6:21">
      <c r="F1292" s="589"/>
      <c r="G1292" s="589"/>
      <c r="H1292" s="589"/>
      <c r="I1292" s="589"/>
      <c r="J1292" s="589"/>
      <c r="K1292" s="589"/>
      <c r="L1292" s="589"/>
      <c r="M1292" s="589"/>
      <c r="N1292" s="589"/>
      <c r="O1292" s="589"/>
      <c r="P1292" s="589"/>
      <c r="R1292" s="589"/>
      <c r="S1292" s="589"/>
      <c r="T1292" s="589"/>
      <c r="U1292" s="589"/>
    </row>
    <row r="1293" customHeight="1" spans="6:21">
      <c r="F1293" s="589"/>
      <c r="G1293" s="589"/>
      <c r="H1293" s="589"/>
      <c r="I1293" s="589"/>
      <c r="J1293" s="589"/>
      <c r="K1293" s="589"/>
      <c r="L1293" s="589"/>
      <c r="M1293" s="589"/>
      <c r="N1293" s="589"/>
      <c r="O1293" s="589"/>
      <c r="P1293" s="589"/>
      <c r="R1293" s="589"/>
      <c r="S1293" s="589"/>
      <c r="T1293" s="589"/>
      <c r="U1293" s="589"/>
    </row>
    <row r="1294" customHeight="1" spans="6:21">
      <c r="F1294" s="589"/>
      <c r="G1294" s="589"/>
      <c r="H1294" s="589"/>
      <c r="I1294" s="589"/>
      <c r="J1294" s="589"/>
      <c r="K1294" s="589"/>
      <c r="L1294" s="589"/>
      <c r="M1294" s="589"/>
      <c r="N1294" s="589"/>
      <c r="O1294" s="589"/>
      <c r="P1294" s="589"/>
      <c r="R1294" s="589"/>
      <c r="S1294" s="589"/>
      <c r="T1294" s="589"/>
      <c r="U1294" s="589"/>
    </row>
    <row r="1295" customHeight="1" spans="6:21">
      <c r="F1295" s="589"/>
      <c r="G1295" s="589"/>
      <c r="H1295" s="589"/>
      <c r="I1295" s="589"/>
      <c r="J1295" s="589"/>
      <c r="K1295" s="589"/>
      <c r="L1295" s="589"/>
      <c r="M1295" s="589"/>
      <c r="N1295" s="589"/>
      <c r="O1295" s="589"/>
      <c r="P1295" s="589"/>
      <c r="R1295" s="589"/>
      <c r="S1295" s="589"/>
      <c r="T1295" s="589"/>
      <c r="U1295" s="589"/>
    </row>
    <row r="1296" customHeight="1" spans="6:21">
      <c r="F1296" s="589"/>
      <c r="G1296" s="589"/>
      <c r="H1296" s="589"/>
      <c r="I1296" s="589"/>
      <c r="J1296" s="589"/>
      <c r="K1296" s="589"/>
      <c r="L1296" s="589"/>
      <c r="M1296" s="589"/>
      <c r="N1296" s="589"/>
      <c r="O1296" s="589"/>
      <c r="P1296" s="589"/>
      <c r="R1296" s="589"/>
      <c r="S1296" s="589"/>
      <c r="T1296" s="589"/>
      <c r="U1296" s="589"/>
    </row>
    <row r="1297" customHeight="1" spans="6:21">
      <c r="F1297" s="589"/>
      <c r="G1297" s="589"/>
      <c r="H1297" s="589"/>
      <c r="I1297" s="589"/>
      <c r="J1297" s="589"/>
      <c r="K1297" s="589"/>
      <c r="L1297" s="589"/>
      <c r="M1297" s="589"/>
      <c r="N1297" s="589"/>
      <c r="O1297" s="589"/>
      <c r="P1297" s="589"/>
      <c r="R1297" s="589"/>
      <c r="S1297" s="589"/>
      <c r="T1297" s="589"/>
      <c r="U1297" s="589"/>
    </row>
    <row r="1298" customHeight="1" spans="6:21">
      <c r="F1298" s="589"/>
      <c r="G1298" s="589"/>
      <c r="H1298" s="589"/>
      <c r="I1298" s="589"/>
      <c r="J1298" s="589"/>
      <c r="K1298" s="589"/>
      <c r="L1298" s="589"/>
      <c r="M1298" s="589"/>
      <c r="N1298" s="589"/>
      <c r="O1298" s="589"/>
      <c r="P1298" s="589"/>
      <c r="R1298" s="589"/>
      <c r="S1298" s="589"/>
      <c r="T1298" s="589"/>
      <c r="U1298" s="589"/>
    </row>
    <row r="1299" customHeight="1" spans="6:21">
      <c r="F1299" s="589"/>
      <c r="G1299" s="589"/>
      <c r="H1299" s="589"/>
      <c r="I1299" s="589"/>
      <c r="J1299" s="589"/>
      <c r="K1299" s="589"/>
      <c r="L1299" s="589"/>
      <c r="M1299" s="589"/>
      <c r="N1299" s="589"/>
      <c r="O1299" s="589"/>
      <c r="P1299" s="589"/>
      <c r="R1299" s="589"/>
      <c r="S1299" s="589"/>
      <c r="T1299" s="589"/>
      <c r="U1299" s="589"/>
    </row>
    <row r="1300" customHeight="1" spans="6:21">
      <c r="F1300" s="589"/>
      <c r="G1300" s="589"/>
      <c r="H1300" s="589"/>
      <c r="I1300" s="589"/>
      <c r="J1300" s="589"/>
      <c r="K1300" s="589"/>
      <c r="L1300" s="589"/>
      <c r="M1300" s="589"/>
      <c r="N1300" s="589"/>
      <c r="O1300" s="589"/>
      <c r="P1300" s="589"/>
      <c r="R1300" s="589"/>
      <c r="S1300" s="589"/>
      <c r="T1300" s="589"/>
      <c r="U1300" s="589"/>
    </row>
    <row r="1301" customHeight="1" spans="6:21">
      <c r="F1301" s="589"/>
      <c r="G1301" s="589"/>
      <c r="H1301" s="589"/>
      <c r="I1301" s="589"/>
      <c r="J1301" s="589"/>
      <c r="K1301" s="589"/>
      <c r="L1301" s="589"/>
      <c r="M1301" s="589"/>
      <c r="N1301" s="589"/>
      <c r="O1301" s="589"/>
      <c r="P1301" s="589"/>
      <c r="R1301" s="589"/>
      <c r="S1301" s="589"/>
      <c r="T1301" s="589"/>
      <c r="U1301" s="589"/>
    </row>
    <row r="1302" customHeight="1" spans="6:21">
      <c r="F1302" s="589"/>
      <c r="G1302" s="589"/>
      <c r="H1302" s="589"/>
      <c r="I1302" s="589"/>
      <c r="J1302" s="589"/>
      <c r="K1302" s="589"/>
      <c r="L1302" s="589"/>
      <c r="M1302" s="589"/>
      <c r="N1302" s="589"/>
      <c r="O1302" s="589"/>
      <c r="P1302" s="589"/>
      <c r="R1302" s="589"/>
      <c r="S1302" s="589"/>
      <c r="T1302" s="589"/>
      <c r="U1302" s="589"/>
    </row>
    <row r="1303" customHeight="1" spans="6:21">
      <c r="F1303" s="589"/>
      <c r="G1303" s="589"/>
      <c r="H1303" s="589"/>
      <c r="I1303" s="589"/>
      <c r="J1303" s="589"/>
      <c r="K1303" s="589"/>
      <c r="L1303" s="589"/>
      <c r="M1303" s="589"/>
      <c r="N1303" s="589"/>
      <c r="O1303" s="589"/>
      <c r="P1303" s="589"/>
      <c r="R1303" s="589"/>
      <c r="S1303" s="589"/>
      <c r="T1303" s="589"/>
      <c r="U1303" s="589"/>
    </row>
    <row r="1304" customHeight="1" spans="6:21">
      <c r="F1304" s="589"/>
      <c r="G1304" s="589"/>
      <c r="H1304" s="589"/>
      <c r="I1304" s="589"/>
      <c r="J1304" s="589"/>
      <c r="K1304" s="589"/>
      <c r="L1304" s="589"/>
      <c r="M1304" s="589"/>
      <c r="N1304" s="589"/>
      <c r="O1304" s="589"/>
      <c r="P1304" s="589"/>
      <c r="R1304" s="589"/>
      <c r="S1304" s="589"/>
      <c r="T1304" s="589"/>
      <c r="U1304" s="589"/>
    </row>
    <row r="1305" customHeight="1" spans="6:21">
      <c r="F1305" s="589"/>
      <c r="G1305" s="589"/>
      <c r="H1305" s="589"/>
      <c r="I1305" s="589"/>
      <c r="J1305" s="589"/>
      <c r="K1305" s="589"/>
      <c r="L1305" s="589"/>
      <c r="M1305" s="589"/>
      <c r="N1305" s="589"/>
      <c r="O1305" s="589"/>
      <c r="P1305" s="589"/>
      <c r="R1305" s="589"/>
      <c r="S1305" s="589"/>
      <c r="T1305" s="589"/>
      <c r="U1305" s="589"/>
    </row>
    <row r="1306" customHeight="1" spans="6:21">
      <c r="F1306" s="589"/>
      <c r="G1306" s="589"/>
      <c r="H1306" s="589"/>
      <c r="I1306" s="589"/>
      <c r="J1306" s="589"/>
      <c r="K1306" s="589"/>
      <c r="L1306" s="589"/>
      <c r="M1306" s="589"/>
      <c r="N1306" s="589"/>
      <c r="O1306" s="589"/>
      <c r="P1306" s="589"/>
      <c r="R1306" s="589"/>
      <c r="S1306" s="589"/>
      <c r="T1306" s="589"/>
      <c r="U1306" s="589"/>
    </row>
    <row r="1307" customHeight="1" spans="6:21">
      <c r="F1307" s="589"/>
      <c r="G1307" s="589"/>
      <c r="H1307" s="589"/>
      <c r="I1307" s="589"/>
      <c r="J1307" s="589"/>
      <c r="K1307" s="589"/>
      <c r="L1307" s="589"/>
      <c r="M1307" s="589"/>
      <c r="N1307" s="589"/>
      <c r="O1307" s="589"/>
      <c r="P1307" s="589"/>
      <c r="R1307" s="589"/>
      <c r="S1307" s="589"/>
      <c r="T1307" s="589"/>
      <c r="U1307" s="589"/>
    </row>
    <row r="1308" customHeight="1" spans="6:21">
      <c r="F1308" s="589"/>
      <c r="G1308" s="589"/>
      <c r="H1308" s="589"/>
      <c r="I1308" s="589"/>
      <c r="J1308" s="589"/>
      <c r="K1308" s="589"/>
      <c r="L1308" s="589"/>
      <c r="M1308" s="589"/>
      <c r="N1308" s="589"/>
      <c r="O1308" s="589"/>
      <c r="P1308" s="589"/>
      <c r="R1308" s="589"/>
      <c r="S1308" s="589"/>
      <c r="T1308" s="589"/>
      <c r="U1308" s="589"/>
    </row>
    <row r="1309" customHeight="1" spans="6:21">
      <c r="F1309" s="589"/>
      <c r="G1309" s="589"/>
      <c r="H1309" s="589"/>
      <c r="I1309" s="589"/>
      <c r="J1309" s="589"/>
      <c r="K1309" s="589"/>
      <c r="L1309" s="589"/>
      <c r="M1309" s="589"/>
      <c r="N1309" s="589"/>
      <c r="O1309" s="589"/>
      <c r="P1309" s="589"/>
      <c r="R1309" s="589"/>
      <c r="S1309" s="589"/>
      <c r="T1309" s="589"/>
      <c r="U1309" s="589"/>
    </row>
    <row r="1310" customHeight="1" spans="6:21">
      <c r="F1310" s="589"/>
      <c r="G1310" s="589"/>
      <c r="H1310" s="589"/>
      <c r="I1310" s="589"/>
      <c r="J1310" s="589"/>
      <c r="K1310" s="589"/>
      <c r="L1310" s="589"/>
      <c r="M1310" s="589"/>
      <c r="N1310" s="589"/>
      <c r="O1310" s="589"/>
      <c r="P1310" s="589"/>
      <c r="R1310" s="589"/>
      <c r="S1310" s="589"/>
      <c r="T1310" s="589"/>
      <c r="U1310" s="589"/>
    </row>
    <row r="1311" customHeight="1" spans="6:21">
      <c r="F1311" s="589"/>
      <c r="G1311" s="589"/>
      <c r="H1311" s="589"/>
      <c r="I1311" s="589"/>
      <c r="J1311" s="589"/>
      <c r="K1311" s="589"/>
      <c r="L1311" s="589"/>
      <c r="M1311" s="589"/>
      <c r="N1311" s="589"/>
      <c r="O1311" s="589"/>
      <c r="P1311" s="589"/>
      <c r="R1311" s="589"/>
      <c r="S1311" s="589"/>
      <c r="T1311" s="589"/>
      <c r="U1311" s="589"/>
    </row>
    <row r="1312" customHeight="1" spans="6:21">
      <c r="F1312" s="589"/>
      <c r="G1312" s="589"/>
      <c r="H1312" s="589"/>
      <c r="I1312" s="589"/>
      <c r="J1312" s="589"/>
      <c r="K1312" s="589"/>
      <c r="L1312" s="589"/>
      <c r="M1312" s="589"/>
      <c r="N1312" s="589"/>
      <c r="O1312" s="589"/>
      <c r="P1312" s="589"/>
      <c r="R1312" s="589"/>
      <c r="S1312" s="589"/>
      <c r="T1312" s="589"/>
      <c r="U1312" s="589"/>
    </row>
    <row r="1313" customHeight="1" spans="6:21">
      <c r="F1313" s="589"/>
      <c r="G1313" s="589"/>
      <c r="H1313" s="589"/>
      <c r="I1313" s="589"/>
      <c r="J1313" s="589"/>
      <c r="K1313" s="589"/>
      <c r="L1313" s="589"/>
      <c r="M1313" s="589"/>
      <c r="N1313" s="589"/>
      <c r="O1313" s="589"/>
      <c r="P1313" s="589"/>
      <c r="R1313" s="589"/>
      <c r="S1313" s="589"/>
      <c r="T1313" s="589"/>
      <c r="U1313" s="589"/>
    </row>
    <row r="1314" customHeight="1" spans="6:21">
      <c r="F1314" s="589"/>
      <c r="G1314" s="589"/>
      <c r="H1314" s="589"/>
      <c r="I1314" s="589"/>
      <c r="J1314" s="589"/>
      <c r="K1314" s="589"/>
      <c r="L1314" s="589"/>
      <c r="M1314" s="589"/>
      <c r="N1314" s="589"/>
      <c r="O1314" s="589"/>
      <c r="P1314" s="589"/>
      <c r="R1314" s="589"/>
      <c r="S1314" s="589"/>
      <c r="T1314" s="589"/>
      <c r="U1314" s="589"/>
    </row>
    <row r="1315" customHeight="1" spans="6:21">
      <c r="F1315" s="589"/>
      <c r="G1315" s="589"/>
      <c r="H1315" s="589"/>
      <c r="I1315" s="589"/>
      <c r="J1315" s="589"/>
      <c r="K1315" s="589"/>
      <c r="L1315" s="589"/>
      <c r="M1315" s="589"/>
      <c r="N1315" s="589"/>
      <c r="O1315" s="589"/>
      <c r="P1315" s="589"/>
      <c r="R1315" s="589"/>
      <c r="S1315" s="589"/>
      <c r="T1315" s="589"/>
      <c r="U1315" s="589"/>
    </row>
    <row r="1316" customHeight="1" spans="6:21">
      <c r="F1316" s="589"/>
      <c r="G1316" s="589"/>
      <c r="H1316" s="589"/>
      <c r="I1316" s="589"/>
      <c r="J1316" s="589"/>
      <c r="K1316" s="589"/>
      <c r="L1316" s="589"/>
      <c r="M1316" s="589"/>
      <c r="N1316" s="589"/>
      <c r="O1316" s="589"/>
      <c r="P1316" s="589"/>
      <c r="R1316" s="589"/>
      <c r="S1316" s="589"/>
      <c r="T1316" s="589"/>
      <c r="U1316" s="589"/>
    </row>
    <row r="1317" customHeight="1" spans="6:21">
      <c r="F1317" s="589"/>
      <c r="G1317" s="589"/>
      <c r="H1317" s="589"/>
      <c r="I1317" s="589"/>
      <c r="J1317" s="589"/>
      <c r="K1317" s="589"/>
      <c r="L1317" s="589"/>
      <c r="M1317" s="589"/>
      <c r="N1317" s="589"/>
      <c r="O1317" s="589"/>
      <c r="P1317" s="589"/>
      <c r="R1317" s="589"/>
      <c r="S1317" s="589"/>
      <c r="T1317" s="589"/>
      <c r="U1317" s="589"/>
    </row>
    <row r="1318" customHeight="1" spans="6:21">
      <c r="F1318" s="589"/>
      <c r="G1318" s="589"/>
      <c r="H1318" s="589"/>
      <c r="I1318" s="589"/>
      <c r="J1318" s="589"/>
      <c r="K1318" s="589"/>
      <c r="L1318" s="589"/>
      <c r="M1318" s="589"/>
      <c r="N1318" s="589"/>
      <c r="O1318" s="589"/>
      <c r="P1318" s="589"/>
      <c r="R1318" s="589"/>
      <c r="S1318" s="589"/>
      <c r="T1318" s="589"/>
      <c r="U1318" s="589"/>
    </row>
    <row r="1319" customHeight="1" spans="6:21">
      <c r="F1319" s="589"/>
      <c r="G1319" s="589"/>
      <c r="H1319" s="589"/>
      <c r="I1319" s="589"/>
      <c r="J1319" s="589"/>
      <c r="K1319" s="589"/>
      <c r="L1319" s="589"/>
      <c r="M1319" s="589"/>
      <c r="N1319" s="589"/>
      <c r="O1319" s="589"/>
      <c r="P1319" s="589"/>
      <c r="R1319" s="589"/>
      <c r="S1319" s="589"/>
      <c r="T1319" s="589"/>
      <c r="U1319" s="589"/>
    </row>
    <row r="1320" customHeight="1" spans="6:21">
      <c r="F1320" s="589"/>
      <c r="G1320" s="589"/>
      <c r="H1320" s="589"/>
      <c r="I1320" s="589"/>
      <c r="J1320" s="589"/>
      <c r="K1320" s="589"/>
      <c r="L1320" s="589"/>
      <c r="M1320" s="589"/>
      <c r="N1320" s="589"/>
      <c r="O1320" s="589"/>
      <c r="P1320" s="589"/>
      <c r="R1320" s="589"/>
      <c r="S1320" s="589"/>
      <c r="T1320" s="589"/>
      <c r="U1320" s="589"/>
    </row>
    <row r="1321" customHeight="1" spans="6:21">
      <c r="F1321" s="589"/>
      <c r="G1321" s="589"/>
      <c r="H1321" s="589"/>
      <c r="I1321" s="589"/>
      <c r="J1321" s="589"/>
      <c r="K1321" s="589"/>
      <c r="L1321" s="589"/>
      <c r="M1321" s="589"/>
      <c r="N1321" s="589"/>
      <c r="O1321" s="589"/>
      <c r="P1321" s="589"/>
      <c r="R1321" s="589"/>
      <c r="S1321" s="589"/>
      <c r="T1321" s="589"/>
      <c r="U1321" s="589"/>
    </row>
    <row r="1322" customHeight="1" spans="6:21">
      <c r="F1322" s="589"/>
      <c r="G1322" s="589"/>
      <c r="H1322" s="589"/>
      <c r="I1322" s="589"/>
      <c r="J1322" s="589"/>
      <c r="K1322" s="589"/>
      <c r="L1322" s="589"/>
      <c r="M1322" s="589"/>
      <c r="N1322" s="589"/>
      <c r="O1322" s="589"/>
      <c r="P1322" s="589"/>
      <c r="R1322" s="589"/>
      <c r="S1322" s="589"/>
      <c r="T1322" s="589"/>
      <c r="U1322" s="589"/>
    </row>
    <row r="1323" customHeight="1" spans="6:21">
      <c r="F1323" s="589"/>
      <c r="G1323" s="589"/>
      <c r="H1323" s="589"/>
      <c r="I1323" s="589"/>
      <c r="J1323" s="589"/>
      <c r="K1323" s="589"/>
      <c r="L1323" s="589"/>
      <c r="M1323" s="589"/>
      <c r="N1323" s="589"/>
      <c r="O1323" s="589"/>
      <c r="P1323" s="589"/>
      <c r="R1323" s="589"/>
      <c r="S1323" s="589"/>
      <c r="T1323" s="589"/>
      <c r="U1323" s="589"/>
    </row>
    <row r="1324" customHeight="1" spans="6:21">
      <c r="F1324" s="589"/>
      <c r="G1324" s="589"/>
      <c r="H1324" s="589"/>
      <c r="I1324" s="589"/>
      <c r="J1324" s="589"/>
      <c r="K1324" s="589"/>
      <c r="L1324" s="589"/>
      <c r="M1324" s="589"/>
      <c r="N1324" s="589"/>
      <c r="O1324" s="589"/>
      <c r="P1324" s="589"/>
      <c r="R1324" s="589"/>
      <c r="S1324" s="589"/>
      <c r="T1324" s="589"/>
      <c r="U1324" s="589"/>
    </row>
    <row r="1325" customHeight="1" spans="6:21">
      <c r="F1325" s="589"/>
      <c r="G1325" s="589"/>
      <c r="H1325" s="589"/>
      <c r="I1325" s="589"/>
      <c r="J1325" s="589"/>
      <c r="K1325" s="589"/>
      <c r="L1325" s="589"/>
      <c r="M1325" s="589"/>
      <c r="N1325" s="589"/>
      <c r="O1325" s="589"/>
      <c r="P1325" s="589"/>
      <c r="R1325" s="589"/>
      <c r="S1325" s="589"/>
      <c r="T1325" s="589"/>
      <c r="U1325" s="589"/>
    </row>
    <row r="1326" customHeight="1" spans="6:21">
      <c r="F1326" s="589"/>
      <c r="G1326" s="589"/>
      <c r="H1326" s="589"/>
      <c r="I1326" s="589"/>
      <c r="J1326" s="589"/>
      <c r="K1326" s="589"/>
      <c r="L1326" s="589"/>
      <c r="M1326" s="589"/>
      <c r="N1326" s="589"/>
      <c r="O1326" s="589"/>
      <c r="P1326" s="589"/>
      <c r="R1326" s="589"/>
      <c r="S1326" s="589"/>
      <c r="T1326" s="589"/>
      <c r="U1326" s="589"/>
    </row>
    <row r="1327" customHeight="1" spans="6:21">
      <c r="F1327" s="589"/>
      <c r="G1327" s="589"/>
      <c r="H1327" s="589"/>
      <c r="I1327" s="589"/>
      <c r="J1327" s="589"/>
      <c r="K1327" s="589"/>
      <c r="L1327" s="589"/>
      <c r="M1327" s="589"/>
      <c r="N1327" s="589"/>
      <c r="O1327" s="589"/>
      <c r="P1327" s="589"/>
      <c r="R1327" s="589"/>
      <c r="S1327" s="589"/>
      <c r="T1327" s="589"/>
      <c r="U1327" s="589"/>
    </row>
    <row r="1328" customHeight="1" spans="6:21">
      <c r="F1328" s="589"/>
      <c r="G1328" s="589"/>
      <c r="H1328" s="589"/>
      <c r="I1328" s="589"/>
      <c r="J1328" s="589"/>
      <c r="K1328" s="589"/>
      <c r="L1328" s="589"/>
      <c r="M1328" s="589"/>
      <c r="N1328" s="589"/>
      <c r="O1328" s="589"/>
      <c r="P1328" s="589"/>
      <c r="R1328" s="589"/>
      <c r="S1328" s="589"/>
      <c r="T1328" s="589"/>
      <c r="U1328" s="589"/>
    </row>
    <row r="1329" customHeight="1" spans="6:21">
      <c r="F1329" s="589"/>
      <c r="G1329" s="589"/>
      <c r="H1329" s="589"/>
      <c r="I1329" s="589"/>
      <c r="J1329" s="589"/>
      <c r="K1329" s="589"/>
      <c r="L1329" s="589"/>
      <c r="M1329" s="589"/>
      <c r="N1329" s="589"/>
      <c r="O1329" s="589"/>
      <c r="P1329" s="589"/>
      <c r="R1329" s="589"/>
      <c r="S1329" s="589"/>
      <c r="T1329" s="589"/>
      <c r="U1329" s="589"/>
    </row>
    <row r="1330" customHeight="1" spans="6:21">
      <c r="F1330" s="589"/>
      <c r="G1330" s="589"/>
      <c r="H1330" s="589"/>
      <c r="I1330" s="589"/>
      <c r="J1330" s="589"/>
      <c r="K1330" s="589"/>
      <c r="L1330" s="589"/>
      <c r="M1330" s="589"/>
      <c r="N1330" s="589"/>
      <c r="O1330" s="589"/>
      <c r="P1330" s="589"/>
      <c r="R1330" s="589"/>
      <c r="S1330" s="589"/>
      <c r="T1330" s="589"/>
      <c r="U1330" s="589"/>
    </row>
    <row r="1331" customHeight="1" spans="6:21">
      <c r="F1331" s="589"/>
      <c r="G1331" s="589"/>
      <c r="H1331" s="589"/>
      <c r="I1331" s="589"/>
      <c r="J1331" s="589"/>
      <c r="K1331" s="589"/>
      <c r="L1331" s="589"/>
      <c r="M1331" s="589"/>
      <c r="N1331" s="589"/>
      <c r="O1331" s="589"/>
      <c r="P1331" s="589"/>
      <c r="R1331" s="589"/>
      <c r="S1331" s="589"/>
      <c r="T1331" s="589"/>
      <c r="U1331" s="589"/>
    </row>
    <row r="1332" customHeight="1" spans="6:21">
      <c r="F1332" s="589"/>
      <c r="G1332" s="589"/>
      <c r="H1332" s="589"/>
      <c r="I1332" s="589"/>
      <c r="J1332" s="589"/>
      <c r="K1332" s="589"/>
      <c r="L1332" s="589"/>
      <c r="M1332" s="589"/>
      <c r="N1332" s="589"/>
      <c r="O1332" s="589"/>
      <c r="P1332" s="589"/>
      <c r="R1332" s="589"/>
      <c r="S1332" s="589"/>
      <c r="T1332" s="589"/>
      <c r="U1332" s="589"/>
    </row>
    <row r="1333" customHeight="1" spans="6:21">
      <c r="F1333" s="589"/>
      <c r="G1333" s="589"/>
      <c r="H1333" s="589"/>
      <c r="I1333" s="589"/>
      <c r="J1333" s="589"/>
      <c r="K1333" s="589"/>
      <c r="L1333" s="589"/>
      <c r="M1333" s="589"/>
      <c r="N1333" s="589"/>
      <c r="O1333" s="589"/>
      <c r="P1333" s="589"/>
      <c r="R1333" s="589"/>
      <c r="S1333" s="589"/>
      <c r="T1333" s="589"/>
      <c r="U1333" s="589"/>
    </row>
    <row r="1334" customHeight="1" spans="6:21">
      <c r="F1334" s="589"/>
      <c r="G1334" s="589"/>
      <c r="H1334" s="589"/>
      <c r="I1334" s="589"/>
      <c r="J1334" s="589"/>
      <c r="K1334" s="589"/>
      <c r="L1334" s="589"/>
      <c r="M1334" s="589"/>
      <c r="N1334" s="589"/>
      <c r="O1334" s="589"/>
      <c r="P1334" s="589"/>
      <c r="R1334" s="589"/>
      <c r="S1334" s="589"/>
      <c r="T1334" s="589"/>
      <c r="U1334" s="589"/>
    </row>
    <row r="1335" customHeight="1" spans="6:21">
      <c r="F1335" s="589"/>
      <c r="G1335" s="589"/>
      <c r="H1335" s="589"/>
      <c r="I1335" s="589"/>
      <c r="J1335" s="589"/>
      <c r="K1335" s="589"/>
      <c r="L1335" s="589"/>
      <c r="M1335" s="589"/>
      <c r="N1335" s="589"/>
      <c r="O1335" s="589"/>
      <c r="P1335" s="589"/>
      <c r="R1335" s="589"/>
      <c r="S1335" s="589"/>
      <c r="T1335" s="589"/>
      <c r="U1335" s="589"/>
    </row>
    <row r="1336" customHeight="1" spans="6:21">
      <c r="F1336" s="589"/>
      <c r="G1336" s="589"/>
      <c r="H1336" s="589"/>
      <c r="I1336" s="589"/>
      <c r="J1336" s="589"/>
      <c r="K1336" s="589"/>
      <c r="L1336" s="589"/>
      <c r="M1336" s="589"/>
      <c r="N1336" s="589"/>
      <c r="O1336" s="589"/>
      <c r="P1336" s="589"/>
      <c r="R1336" s="589"/>
      <c r="S1336" s="589"/>
      <c r="T1336" s="589"/>
      <c r="U1336" s="589"/>
    </row>
    <row r="1337" customHeight="1" spans="6:21">
      <c r="F1337" s="589"/>
      <c r="G1337" s="589"/>
      <c r="H1337" s="589"/>
      <c r="I1337" s="589"/>
      <c r="J1337" s="589"/>
      <c r="K1337" s="589"/>
      <c r="L1337" s="589"/>
      <c r="M1337" s="589"/>
      <c r="N1337" s="589"/>
      <c r="O1337" s="589"/>
      <c r="P1337" s="589"/>
      <c r="R1337" s="589"/>
      <c r="S1337" s="589"/>
      <c r="T1337" s="589"/>
      <c r="U1337" s="589"/>
    </row>
    <row r="1338" customHeight="1" spans="6:21">
      <c r="F1338" s="589"/>
      <c r="G1338" s="589"/>
      <c r="H1338" s="589"/>
      <c r="I1338" s="589"/>
      <c r="J1338" s="589"/>
      <c r="K1338" s="589"/>
      <c r="L1338" s="589"/>
      <c r="M1338" s="589"/>
      <c r="N1338" s="589"/>
      <c r="O1338" s="589"/>
      <c r="P1338" s="589"/>
      <c r="R1338" s="589"/>
      <c r="S1338" s="589"/>
      <c r="T1338" s="589"/>
      <c r="U1338" s="589"/>
    </row>
    <row r="1339" customHeight="1" spans="6:21">
      <c r="F1339" s="589"/>
      <c r="G1339" s="589"/>
      <c r="H1339" s="589"/>
      <c r="I1339" s="589"/>
      <c r="J1339" s="589"/>
      <c r="K1339" s="589"/>
      <c r="L1339" s="589"/>
      <c r="M1339" s="589"/>
      <c r="N1339" s="589"/>
      <c r="O1339" s="589"/>
      <c r="P1339" s="589"/>
      <c r="R1339" s="589"/>
      <c r="S1339" s="589"/>
      <c r="T1339" s="589"/>
      <c r="U1339" s="589"/>
    </row>
    <row r="1340" customHeight="1" spans="6:21">
      <c r="F1340" s="589"/>
      <c r="G1340" s="589"/>
      <c r="H1340" s="589"/>
      <c r="I1340" s="589"/>
      <c r="J1340" s="589"/>
      <c r="K1340" s="589"/>
      <c r="L1340" s="589"/>
      <c r="M1340" s="589"/>
      <c r="N1340" s="589"/>
      <c r="O1340" s="589"/>
      <c r="P1340" s="589"/>
      <c r="R1340" s="589"/>
      <c r="S1340" s="589"/>
      <c r="T1340" s="589"/>
      <c r="U1340" s="589"/>
    </row>
    <row r="1341" customHeight="1" spans="6:21">
      <c r="F1341" s="589"/>
      <c r="G1341" s="589"/>
      <c r="H1341" s="589"/>
      <c r="I1341" s="589"/>
      <c r="J1341" s="589"/>
      <c r="K1341" s="589"/>
      <c r="L1341" s="589"/>
      <c r="M1341" s="589"/>
      <c r="N1341" s="589"/>
      <c r="O1341" s="589"/>
      <c r="P1341" s="589"/>
      <c r="R1341" s="589"/>
      <c r="S1341" s="589"/>
      <c r="T1341" s="589"/>
      <c r="U1341" s="589"/>
    </row>
    <row r="1342" customHeight="1" spans="6:21">
      <c r="F1342" s="589"/>
      <c r="G1342" s="589"/>
      <c r="H1342" s="589"/>
      <c r="I1342" s="589"/>
      <c r="J1342" s="589"/>
      <c r="K1342" s="589"/>
      <c r="L1342" s="589"/>
      <c r="M1342" s="589"/>
      <c r="N1342" s="589"/>
      <c r="O1342" s="589"/>
      <c r="P1342" s="589"/>
      <c r="R1342" s="589"/>
      <c r="S1342" s="589"/>
      <c r="T1342" s="589"/>
      <c r="U1342" s="589"/>
    </row>
    <row r="1343" customHeight="1" spans="6:21">
      <c r="F1343" s="589"/>
      <c r="G1343" s="589"/>
      <c r="H1343" s="589"/>
      <c r="I1343" s="589"/>
      <c r="J1343" s="589"/>
      <c r="K1343" s="589"/>
      <c r="L1343" s="589"/>
      <c r="M1343" s="589"/>
      <c r="N1343" s="589"/>
      <c r="O1343" s="589"/>
      <c r="P1343" s="589"/>
      <c r="R1343" s="589"/>
      <c r="S1343" s="589"/>
      <c r="T1343" s="589"/>
      <c r="U1343" s="589"/>
    </row>
    <row r="1344" customHeight="1" spans="6:21">
      <c r="F1344" s="589"/>
      <c r="G1344" s="589"/>
      <c r="H1344" s="589"/>
      <c r="I1344" s="589"/>
      <c r="J1344" s="589"/>
      <c r="K1344" s="589"/>
      <c r="L1344" s="589"/>
      <c r="M1344" s="589"/>
      <c r="N1344" s="589"/>
      <c r="O1344" s="589"/>
      <c r="P1344" s="589"/>
      <c r="R1344" s="589"/>
      <c r="S1344" s="589"/>
      <c r="T1344" s="589"/>
      <c r="U1344" s="589"/>
    </row>
    <row r="1345" customHeight="1" spans="6:21">
      <c r="F1345" s="589"/>
      <c r="G1345" s="589"/>
      <c r="H1345" s="589"/>
      <c r="I1345" s="589"/>
      <c r="J1345" s="589"/>
      <c r="K1345" s="589"/>
      <c r="L1345" s="589"/>
      <c r="M1345" s="589"/>
      <c r="N1345" s="589"/>
      <c r="O1345" s="589"/>
      <c r="P1345" s="589"/>
      <c r="R1345" s="589"/>
      <c r="S1345" s="589"/>
      <c r="T1345" s="589"/>
      <c r="U1345" s="589"/>
    </row>
    <row r="1346" customHeight="1" spans="6:21">
      <c r="F1346" s="589"/>
      <c r="G1346" s="589"/>
      <c r="H1346" s="589"/>
      <c r="I1346" s="589"/>
      <c r="J1346" s="589"/>
      <c r="K1346" s="589"/>
      <c r="L1346" s="589"/>
      <c r="M1346" s="589"/>
      <c r="N1346" s="589"/>
      <c r="O1346" s="589"/>
      <c r="P1346" s="589"/>
      <c r="R1346" s="589"/>
      <c r="S1346" s="589"/>
      <c r="T1346" s="589"/>
      <c r="U1346" s="589"/>
    </row>
    <row r="1347" customHeight="1" spans="6:21">
      <c r="F1347" s="589"/>
      <c r="G1347" s="589"/>
      <c r="H1347" s="589"/>
      <c r="I1347" s="589"/>
      <c r="J1347" s="589"/>
      <c r="K1347" s="589"/>
      <c r="L1347" s="589"/>
      <c r="M1347" s="589"/>
      <c r="N1347" s="589"/>
      <c r="O1347" s="589"/>
      <c r="P1347" s="589"/>
      <c r="R1347" s="589"/>
      <c r="S1347" s="589"/>
      <c r="T1347" s="589"/>
      <c r="U1347" s="589"/>
    </row>
    <row r="1348" customHeight="1" spans="6:21">
      <c r="F1348" s="589"/>
      <c r="G1348" s="589"/>
      <c r="H1348" s="589"/>
      <c r="I1348" s="589"/>
      <c r="J1348" s="589"/>
      <c r="K1348" s="589"/>
      <c r="L1348" s="589"/>
      <c r="M1348" s="589"/>
      <c r="N1348" s="589"/>
      <c r="O1348" s="589"/>
      <c r="P1348" s="589"/>
      <c r="R1348" s="589"/>
      <c r="S1348" s="589"/>
      <c r="T1348" s="589"/>
      <c r="U1348" s="589"/>
    </row>
    <row r="1349" customHeight="1" spans="6:21">
      <c r="F1349" s="589"/>
      <c r="G1349" s="589"/>
      <c r="H1349" s="589"/>
      <c r="I1349" s="589"/>
      <c r="J1349" s="589"/>
      <c r="K1349" s="589"/>
      <c r="L1349" s="589"/>
      <c r="M1349" s="589"/>
      <c r="N1349" s="589"/>
      <c r="O1349" s="589"/>
      <c r="P1349" s="589"/>
      <c r="R1349" s="589"/>
      <c r="S1349" s="589"/>
      <c r="T1349" s="589"/>
      <c r="U1349" s="589"/>
    </row>
    <row r="1350" customHeight="1" spans="6:21">
      <c r="F1350" s="589"/>
      <c r="G1350" s="589"/>
      <c r="H1350" s="589"/>
      <c r="I1350" s="589"/>
      <c r="J1350" s="589"/>
      <c r="K1350" s="589"/>
      <c r="L1350" s="589"/>
      <c r="M1350" s="589"/>
      <c r="N1350" s="589"/>
      <c r="O1350" s="589"/>
      <c r="P1350" s="589"/>
      <c r="R1350" s="589"/>
      <c r="S1350" s="589"/>
      <c r="T1350" s="589"/>
      <c r="U1350" s="589"/>
    </row>
    <row r="1351" customHeight="1" spans="6:21">
      <c r="F1351" s="589"/>
      <c r="G1351" s="589"/>
      <c r="H1351" s="589"/>
      <c r="I1351" s="589"/>
      <c r="J1351" s="589"/>
      <c r="K1351" s="589"/>
      <c r="L1351" s="589"/>
      <c r="M1351" s="589"/>
      <c r="N1351" s="589"/>
      <c r="O1351" s="589"/>
      <c r="P1351" s="589"/>
      <c r="R1351" s="589"/>
      <c r="S1351" s="589"/>
      <c r="T1351" s="589"/>
      <c r="U1351" s="589"/>
    </row>
    <row r="1352" customHeight="1" spans="6:21">
      <c r="F1352" s="589"/>
      <c r="G1352" s="589"/>
      <c r="H1352" s="589"/>
      <c r="I1352" s="589"/>
      <c r="J1352" s="589"/>
      <c r="K1352" s="589"/>
      <c r="L1352" s="589"/>
      <c r="M1352" s="589"/>
      <c r="N1352" s="589"/>
      <c r="O1352" s="589"/>
      <c r="P1352" s="589"/>
      <c r="R1352" s="589"/>
      <c r="S1352" s="589"/>
      <c r="T1352" s="589"/>
      <c r="U1352" s="589"/>
    </row>
    <row r="1353" customHeight="1" spans="6:21">
      <c r="F1353" s="589"/>
      <c r="G1353" s="589"/>
      <c r="H1353" s="589"/>
      <c r="I1353" s="589"/>
      <c r="J1353" s="589"/>
      <c r="K1353" s="589"/>
      <c r="L1353" s="589"/>
      <c r="M1353" s="589"/>
      <c r="N1353" s="589"/>
      <c r="O1353" s="589"/>
      <c r="P1353" s="589"/>
      <c r="R1353" s="589"/>
      <c r="S1353" s="589"/>
      <c r="T1353" s="589"/>
      <c r="U1353" s="589"/>
    </row>
    <row r="1354" customHeight="1" spans="6:21">
      <c r="F1354" s="589"/>
      <c r="G1354" s="589"/>
      <c r="H1354" s="589"/>
      <c r="I1354" s="589"/>
      <c r="J1354" s="589"/>
      <c r="K1354" s="589"/>
      <c r="L1354" s="589"/>
      <c r="M1354" s="589"/>
      <c r="N1354" s="589"/>
      <c r="O1354" s="589"/>
      <c r="P1354" s="589"/>
      <c r="R1354" s="589"/>
      <c r="S1354" s="589"/>
      <c r="T1354" s="589"/>
      <c r="U1354" s="589"/>
    </row>
    <row r="1355" customHeight="1" spans="6:21">
      <c r="F1355" s="589"/>
      <c r="G1355" s="589"/>
      <c r="H1355" s="589"/>
      <c r="I1355" s="589"/>
      <c r="J1355" s="589"/>
      <c r="K1355" s="589"/>
      <c r="L1355" s="589"/>
      <c r="M1355" s="589"/>
      <c r="N1355" s="589"/>
      <c r="O1355" s="589"/>
      <c r="P1355" s="589"/>
      <c r="R1355" s="589"/>
      <c r="S1355" s="589"/>
      <c r="T1355" s="589"/>
      <c r="U1355" s="589"/>
    </row>
    <row r="1356" customHeight="1" spans="6:21">
      <c r="F1356" s="589"/>
      <c r="G1356" s="589"/>
      <c r="H1356" s="589"/>
      <c r="I1356" s="589"/>
      <c r="J1356" s="589"/>
      <c r="K1356" s="589"/>
      <c r="L1356" s="589"/>
      <c r="M1356" s="589"/>
      <c r="N1356" s="589"/>
      <c r="O1356" s="589"/>
      <c r="P1356" s="589"/>
      <c r="R1356" s="589"/>
      <c r="S1356" s="589"/>
      <c r="T1356" s="589"/>
      <c r="U1356" s="589"/>
    </row>
    <row r="1357" customHeight="1" spans="6:21">
      <c r="F1357" s="589"/>
      <c r="G1357" s="589"/>
      <c r="H1357" s="589"/>
      <c r="I1357" s="589"/>
      <c r="J1357" s="589"/>
      <c r="K1357" s="589"/>
      <c r="L1357" s="589"/>
      <c r="M1357" s="589"/>
      <c r="N1357" s="589"/>
      <c r="O1357" s="589"/>
      <c r="P1357" s="589"/>
      <c r="R1357" s="589"/>
      <c r="S1357" s="589"/>
      <c r="T1357" s="589"/>
      <c r="U1357" s="589"/>
    </row>
    <row r="1358" customHeight="1" spans="6:21">
      <c r="F1358" s="589"/>
      <c r="G1358" s="589"/>
      <c r="H1358" s="589"/>
      <c r="I1358" s="589"/>
      <c r="J1358" s="589"/>
      <c r="K1358" s="589"/>
      <c r="L1358" s="589"/>
      <c r="M1358" s="589"/>
      <c r="N1358" s="589"/>
      <c r="O1358" s="589"/>
      <c r="P1358" s="589"/>
      <c r="R1358" s="589"/>
      <c r="S1358" s="589"/>
      <c r="T1358" s="589"/>
      <c r="U1358" s="589"/>
    </row>
    <row r="1359" customHeight="1" spans="6:21">
      <c r="F1359" s="589"/>
      <c r="G1359" s="589"/>
      <c r="H1359" s="589"/>
      <c r="I1359" s="589"/>
      <c r="J1359" s="589"/>
      <c r="K1359" s="589"/>
      <c r="L1359" s="589"/>
      <c r="M1359" s="589"/>
      <c r="N1359" s="589"/>
      <c r="O1359" s="589"/>
      <c r="P1359" s="589"/>
      <c r="R1359" s="589"/>
      <c r="S1359" s="589"/>
      <c r="T1359" s="589"/>
      <c r="U1359" s="589"/>
    </row>
    <row r="1360" customHeight="1" spans="6:21">
      <c r="F1360" s="589"/>
      <c r="G1360" s="589"/>
      <c r="H1360" s="589"/>
      <c r="I1360" s="589"/>
      <c r="J1360" s="589"/>
      <c r="K1360" s="589"/>
      <c r="L1360" s="589"/>
      <c r="M1360" s="589"/>
      <c r="N1360" s="589"/>
      <c r="O1360" s="589"/>
      <c r="P1360" s="589"/>
      <c r="R1360" s="589"/>
      <c r="S1360" s="589"/>
      <c r="T1360" s="589"/>
      <c r="U1360" s="589"/>
    </row>
    <row r="1361" customHeight="1" spans="6:21">
      <c r="F1361" s="589"/>
      <c r="G1361" s="589"/>
      <c r="H1361" s="589"/>
      <c r="I1361" s="589"/>
      <c r="J1361" s="589"/>
      <c r="K1361" s="589"/>
      <c r="L1361" s="589"/>
      <c r="M1361" s="589"/>
      <c r="N1361" s="589"/>
      <c r="O1361" s="589"/>
      <c r="P1361" s="589"/>
      <c r="R1361" s="589"/>
      <c r="S1361" s="589"/>
      <c r="T1361" s="589"/>
      <c r="U1361" s="589"/>
    </row>
    <row r="1362" customHeight="1" spans="6:21">
      <c r="F1362" s="589"/>
      <c r="G1362" s="589"/>
      <c r="H1362" s="589"/>
      <c r="I1362" s="589"/>
      <c r="J1362" s="589"/>
      <c r="K1362" s="589"/>
      <c r="L1362" s="589"/>
      <c r="M1362" s="589"/>
      <c r="N1362" s="589"/>
      <c r="O1362" s="589"/>
      <c r="P1362" s="589"/>
      <c r="R1362" s="589"/>
      <c r="S1362" s="589"/>
      <c r="T1362" s="589"/>
      <c r="U1362" s="589"/>
    </row>
    <row r="1363" customHeight="1" spans="6:21">
      <c r="F1363" s="589"/>
      <c r="G1363" s="589"/>
      <c r="H1363" s="589"/>
      <c r="I1363" s="589"/>
      <c r="J1363" s="589"/>
      <c r="K1363" s="589"/>
      <c r="L1363" s="589"/>
      <c r="M1363" s="589"/>
      <c r="N1363" s="589"/>
      <c r="O1363" s="589"/>
      <c r="P1363" s="589"/>
      <c r="R1363" s="589"/>
      <c r="S1363" s="589"/>
      <c r="T1363" s="589"/>
      <c r="U1363" s="589"/>
    </row>
    <row r="1364" customHeight="1" spans="6:21">
      <c r="F1364" s="589"/>
      <c r="G1364" s="589"/>
      <c r="H1364" s="589"/>
      <c r="I1364" s="589"/>
      <c r="J1364" s="589"/>
      <c r="K1364" s="589"/>
      <c r="L1364" s="589"/>
      <c r="M1364" s="589"/>
      <c r="N1364" s="589"/>
      <c r="O1364" s="589"/>
      <c r="P1364" s="589"/>
      <c r="R1364" s="589"/>
      <c r="S1364" s="589"/>
      <c r="T1364" s="589"/>
      <c r="U1364" s="589"/>
    </row>
    <row r="1365" customHeight="1" spans="6:21">
      <c r="F1365" s="589"/>
      <c r="G1365" s="589"/>
      <c r="H1365" s="589"/>
      <c r="I1365" s="589"/>
      <c r="J1365" s="589"/>
      <c r="K1365" s="589"/>
      <c r="L1365" s="589"/>
      <c r="M1365" s="589"/>
      <c r="N1365" s="589"/>
      <c r="O1365" s="589"/>
      <c r="P1365" s="589"/>
      <c r="R1365" s="589"/>
      <c r="S1365" s="589"/>
      <c r="T1365" s="589"/>
      <c r="U1365" s="589"/>
    </row>
    <row r="1366" customHeight="1" spans="6:21">
      <c r="F1366" s="589"/>
      <c r="G1366" s="589"/>
      <c r="H1366" s="589"/>
      <c r="I1366" s="589"/>
      <c r="J1366" s="589"/>
      <c r="K1366" s="589"/>
      <c r="L1366" s="589"/>
      <c r="M1366" s="589"/>
      <c r="N1366" s="589"/>
      <c r="O1366" s="589"/>
      <c r="P1366" s="589"/>
      <c r="R1366" s="589"/>
      <c r="S1366" s="589"/>
      <c r="T1366" s="589"/>
      <c r="U1366" s="589"/>
    </row>
    <row r="1367" customHeight="1" spans="6:21">
      <c r="F1367" s="589"/>
      <c r="G1367" s="589"/>
      <c r="H1367" s="589"/>
      <c r="I1367" s="589"/>
      <c r="J1367" s="589"/>
      <c r="K1367" s="589"/>
      <c r="L1367" s="589"/>
      <c r="M1367" s="589"/>
      <c r="N1367" s="589"/>
      <c r="O1367" s="589"/>
      <c r="P1367" s="589"/>
      <c r="R1367" s="589"/>
      <c r="S1367" s="589"/>
      <c r="T1367" s="589"/>
      <c r="U1367" s="589"/>
    </row>
    <row r="1368" customHeight="1" spans="6:21">
      <c r="F1368" s="589"/>
      <c r="G1368" s="589"/>
      <c r="H1368" s="589"/>
      <c r="I1368" s="589"/>
      <c r="J1368" s="589"/>
      <c r="K1368" s="589"/>
      <c r="L1368" s="589"/>
      <c r="M1368" s="589"/>
      <c r="N1368" s="589"/>
      <c r="O1368" s="589"/>
      <c r="P1368" s="589"/>
      <c r="R1368" s="589"/>
      <c r="S1368" s="589"/>
      <c r="T1368" s="589"/>
      <c r="U1368" s="589"/>
    </row>
    <row r="1369" customHeight="1" spans="6:21">
      <c r="F1369" s="589"/>
      <c r="G1369" s="589"/>
      <c r="H1369" s="589"/>
      <c r="I1369" s="589"/>
      <c r="J1369" s="589"/>
      <c r="K1369" s="589"/>
      <c r="L1369" s="589"/>
      <c r="M1369" s="589"/>
      <c r="N1369" s="589"/>
      <c r="O1369" s="589"/>
      <c r="P1369" s="589"/>
      <c r="R1369" s="589"/>
      <c r="S1369" s="589"/>
      <c r="T1369" s="589"/>
      <c r="U1369" s="589"/>
    </row>
    <row r="1370" customHeight="1" spans="6:21">
      <c r="F1370" s="589"/>
      <c r="G1370" s="589"/>
      <c r="H1370" s="589"/>
      <c r="I1370" s="589"/>
      <c r="J1370" s="589"/>
      <c r="K1370" s="589"/>
      <c r="L1370" s="589"/>
      <c r="M1370" s="589"/>
      <c r="N1370" s="589"/>
      <c r="O1370" s="589"/>
      <c r="P1370" s="589"/>
      <c r="R1370" s="589"/>
      <c r="S1370" s="589"/>
      <c r="T1370" s="589"/>
      <c r="U1370" s="589"/>
    </row>
    <row r="1371" customHeight="1" spans="6:21">
      <c r="F1371" s="589"/>
      <c r="G1371" s="589"/>
      <c r="H1371" s="589"/>
      <c r="I1371" s="589"/>
      <c r="J1371" s="589"/>
      <c r="K1371" s="589"/>
      <c r="L1371" s="589"/>
      <c r="M1371" s="589"/>
      <c r="N1371" s="589"/>
      <c r="O1371" s="589"/>
      <c r="P1371" s="589"/>
      <c r="R1371" s="589"/>
      <c r="S1371" s="589"/>
      <c r="T1371" s="589"/>
      <c r="U1371" s="589"/>
    </row>
    <row r="1372" customHeight="1" spans="6:21">
      <c r="F1372" s="589"/>
      <c r="G1372" s="589"/>
      <c r="H1372" s="589"/>
      <c r="I1372" s="589"/>
      <c r="J1372" s="589"/>
      <c r="K1372" s="589"/>
      <c r="L1372" s="589"/>
      <c r="M1372" s="589"/>
      <c r="N1372" s="589"/>
      <c r="O1372" s="589"/>
      <c r="P1372" s="589"/>
      <c r="R1372" s="589"/>
      <c r="S1372" s="589"/>
      <c r="T1372" s="589"/>
      <c r="U1372" s="589"/>
    </row>
    <row r="1373" customHeight="1" spans="6:21">
      <c r="F1373" s="589"/>
      <c r="G1373" s="589"/>
      <c r="H1373" s="589"/>
      <c r="I1373" s="589"/>
      <c r="J1373" s="589"/>
      <c r="K1373" s="589"/>
      <c r="L1373" s="589"/>
      <c r="M1373" s="589"/>
      <c r="N1373" s="589"/>
      <c r="O1373" s="589"/>
      <c r="P1373" s="589"/>
      <c r="R1373" s="589"/>
      <c r="S1373" s="589"/>
      <c r="T1373" s="589"/>
      <c r="U1373" s="589"/>
    </row>
    <row r="1374" customHeight="1" spans="6:21">
      <c r="F1374" s="589"/>
      <c r="G1374" s="589"/>
      <c r="H1374" s="589"/>
      <c r="I1374" s="589"/>
      <c r="J1374" s="589"/>
      <c r="K1374" s="589"/>
      <c r="L1374" s="589"/>
      <c r="M1374" s="589"/>
      <c r="N1374" s="589"/>
      <c r="O1374" s="589"/>
      <c r="P1374" s="589"/>
      <c r="R1374" s="589"/>
      <c r="S1374" s="589"/>
      <c r="T1374" s="589"/>
      <c r="U1374" s="589"/>
    </row>
    <row r="1375" customHeight="1" spans="6:21">
      <c r="F1375" s="589"/>
      <c r="G1375" s="589"/>
      <c r="H1375" s="589"/>
      <c r="I1375" s="589"/>
      <c r="J1375" s="589"/>
      <c r="K1375" s="589"/>
      <c r="L1375" s="589"/>
      <c r="M1375" s="589"/>
      <c r="N1375" s="589"/>
      <c r="O1375" s="589"/>
      <c r="P1375" s="589"/>
      <c r="R1375" s="589"/>
      <c r="S1375" s="589"/>
      <c r="T1375" s="589"/>
      <c r="U1375" s="589"/>
    </row>
    <row r="1376" customHeight="1" spans="6:21">
      <c r="F1376" s="589"/>
      <c r="G1376" s="589"/>
      <c r="H1376" s="589"/>
      <c r="I1376" s="589"/>
      <c r="J1376" s="589"/>
      <c r="K1376" s="589"/>
      <c r="L1376" s="589"/>
      <c r="M1376" s="589"/>
      <c r="N1376" s="589"/>
      <c r="O1376" s="589"/>
      <c r="P1376" s="589"/>
      <c r="R1376" s="589"/>
      <c r="S1376" s="589"/>
      <c r="T1376" s="589"/>
      <c r="U1376" s="589"/>
    </row>
    <row r="1377" customHeight="1" spans="6:21">
      <c r="F1377" s="589"/>
      <c r="G1377" s="589"/>
      <c r="H1377" s="589"/>
      <c r="I1377" s="589"/>
      <c r="J1377" s="589"/>
      <c r="K1377" s="589"/>
      <c r="L1377" s="589"/>
      <c r="M1377" s="589"/>
      <c r="N1377" s="589"/>
      <c r="O1377" s="589"/>
      <c r="P1377" s="589"/>
      <c r="R1377" s="589"/>
      <c r="S1377" s="589"/>
      <c r="T1377" s="589"/>
      <c r="U1377" s="589"/>
    </row>
    <row r="1378" customHeight="1" spans="6:21">
      <c r="F1378" s="589"/>
      <c r="G1378" s="589"/>
      <c r="H1378" s="589"/>
      <c r="I1378" s="589"/>
      <c r="J1378" s="589"/>
      <c r="K1378" s="589"/>
      <c r="L1378" s="589"/>
      <c r="M1378" s="589"/>
      <c r="N1378" s="589"/>
      <c r="O1378" s="589"/>
      <c r="P1378" s="589"/>
      <c r="R1378" s="589"/>
      <c r="S1378" s="589"/>
      <c r="T1378" s="589"/>
      <c r="U1378" s="589"/>
    </row>
    <row r="1379" customHeight="1" spans="6:21">
      <c r="F1379" s="589"/>
      <c r="G1379" s="589"/>
      <c r="H1379" s="589"/>
      <c r="I1379" s="589"/>
      <c r="J1379" s="589"/>
      <c r="K1379" s="589"/>
      <c r="L1379" s="589"/>
      <c r="M1379" s="589"/>
      <c r="N1379" s="589"/>
      <c r="O1379" s="589"/>
      <c r="P1379" s="589"/>
      <c r="R1379" s="589"/>
      <c r="S1379" s="589"/>
      <c r="T1379" s="589"/>
      <c r="U1379" s="589"/>
    </row>
    <row r="1380" customHeight="1" spans="6:21">
      <c r="F1380" s="589"/>
      <c r="G1380" s="589"/>
      <c r="H1380" s="589"/>
      <c r="I1380" s="589"/>
      <c r="J1380" s="589"/>
      <c r="K1380" s="589"/>
      <c r="L1380" s="589"/>
      <c r="M1380" s="589"/>
      <c r="N1380" s="589"/>
      <c r="O1380" s="589"/>
      <c r="P1380" s="589"/>
      <c r="R1380" s="589"/>
      <c r="S1380" s="589"/>
      <c r="T1380" s="589"/>
      <c r="U1380" s="589"/>
    </row>
    <row r="1381" customHeight="1" spans="6:21">
      <c r="F1381" s="589"/>
      <c r="G1381" s="589"/>
      <c r="H1381" s="589"/>
      <c r="I1381" s="589"/>
      <c r="J1381" s="589"/>
      <c r="K1381" s="589"/>
      <c r="L1381" s="589"/>
      <c r="M1381" s="589"/>
      <c r="N1381" s="589"/>
      <c r="O1381" s="589"/>
      <c r="P1381" s="589"/>
      <c r="R1381" s="589"/>
      <c r="S1381" s="589"/>
      <c r="T1381" s="589"/>
      <c r="U1381" s="589"/>
    </row>
    <row r="1382" customHeight="1" spans="6:21">
      <c r="F1382" s="589"/>
      <c r="G1382" s="589"/>
      <c r="H1382" s="589"/>
      <c r="I1382" s="589"/>
      <c r="J1382" s="589"/>
      <c r="K1382" s="589"/>
      <c r="L1382" s="589"/>
      <c r="M1382" s="589"/>
      <c r="N1382" s="589"/>
      <c r="O1382" s="589"/>
      <c r="P1382" s="589"/>
      <c r="R1382" s="589"/>
      <c r="S1382" s="589"/>
      <c r="T1382" s="589"/>
      <c r="U1382" s="589"/>
    </row>
    <row r="1383" customHeight="1" spans="6:21">
      <c r="F1383" s="589"/>
      <c r="G1383" s="589"/>
      <c r="H1383" s="589"/>
      <c r="I1383" s="589"/>
      <c r="J1383" s="589"/>
      <c r="K1383" s="589"/>
      <c r="L1383" s="589"/>
      <c r="M1383" s="589"/>
      <c r="N1383" s="589"/>
      <c r="O1383" s="589"/>
      <c r="P1383" s="589"/>
      <c r="R1383" s="589"/>
      <c r="S1383" s="589"/>
      <c r="T1383" s="589"/>
      <c r="U1383" s="589"/>
    </row>
    <row r="1384" customHeight="1" spans="6:21">
      <c r="F1384" s="589"/>
      <c r="G1384" s="589"/>
      <c r="H1384" s="589"/>
      <c r="I1384" s="589"/>
      <c r="J1384" s="589"/>
      <c r="K1384" s="589"/>
      <c r="L1384" s="589"/>
      <c r="M1384" s="589"/>
      <c r="N1384" s="589"/>
      <c r="O1384" s="589"/>
      <c r="P1384" s="589"/>
      <c r="R1384" s="589"/>
      <c r="S1384" s="589"/>
      <c r="T1384" s="589"/>
      <c r="U1384" s="589"/>
    </row>
    <row r="1385" customHeight="1" spans="6:21">
      <c r="F1385" s="589"/>
      <c r="G1385" s="589"/>
      <c r="H1385" s="589"/>
      <c r="I1385" s="589"/>
      <c r="J1385" s="589"/>
      <c r="K1385" s="589"/>
      <c r="L1385" s="589"/>
      <c r="M1385" s="589"/>
      <c r="N1385" s="589"/>
      <c r="O1385" s="589"/>
      <c r="P1385" s="589"/>
      <c r="R1385" s="589"/>
      <c r="S1385" s="589"/>
      <c r="T1385" s="589"/>
      <c r="U1385" s="589"/>
    </row>
    <row r="1386" customHeight="1" spans="6:21">
      <c r="F1386" s="589"/>
      <c r="G1386" s="589"/>
      <c r="H1386" s="589"/>
      <c r="I1386" s="589"/>
      <c r="J1386" s="589"/>
      <c r="K1386" s="589"/>
      <c r="L1386" s="589"/>
      <c r="M1386" s="589"/>
      <c r="N1386" s="589"/>
      <c r="O1386" s="589"/>
      <c r="P1386" s="589"/>
      <c r="R1386" s="589"/>
      <c r="S1386" s="589"/>
      <c r="T1386" s="589"/>
      <c r="U1386" s="589"/>
    </row>
    <row r="1387" customHeight="1" spans="6:21">
      <c r="F1387" s="589"/>
      <c r="G1387" s="589"/>
      <c r="H1387" s="589"/>
      <c r="I1387" s="589"/>
      <c r="J1387" s="589"/>
      <c r="K1387" s="589"/>
      <c r="L1387" s="589"/>
      <c r="M1387" s="589"/>
      <c r="N1387" s="589"/>
      <c r="O1387" s="589"/>
      <c r="P1387" s="589"/>
      <c r="R1387" s="589"/>
      <c r="S1387" s="589"/>
      <c r="T1387" s="589"/>
      <c r="U1387" s="589"/>
    </row>
    <row r="1388" customHeight="1" spans="6:21">
      <c r="F1388" s="589"/>
      <c r="G1388" s="589"/>
      <c r="H1388" s="589"/>
      <c r="I1388" s="589"/>
      <c r="J1388" s="589"/>
      <c r="K1388" s="589"/>
      <c r="L1388" s="589"/>
      <c r="M1388" s="589"/>
      <c r="N1388" s="589"/>
      <c r="O1388" s="589"/>
      <c r="P1388" s="589"/>
      <c r="R1388" s="589"/>
      <c r="S1388" s="589"/>
      <c r="T1388" s="589"/>
      <c r="U1388" s="589"/>
    </row>
    <row r="1389" customHeight="1" spans="6:21">
      <c r="F1389" s="589"/>
      <c r="G1389" s="589"/>
      <c r="H1389" s="589"/>
      <c r="I1389" s="589"/>
      <c r="J1389" s="589"/>
      <c r="K1389" s="589"/>
      <c r="L1389" s="589"/>
      <c r="M1389" s="589"/>
      <c r="N1389" s="589"/>
      <c r="O1389" s="589"/>
      <c r="P1389" s="589"/>
      <c r="R1389" s="589"/>
      <c r="S1389" s="589"/>
      <c r="T1389" s="589"/>
      <c r="U1389" s="589"/>
    </row>
    <row r="1390" customHeight="1" spans="6:21">
      <c r="F1390" s="589"/>
      <c r="G1390" s="589"/>
      <c r="H1390" s="589"/>
      <c r="I1390" s="589"/>
      <c r="J1390" s="589"/>
      <c r="K1390" s="589"/>
      <c r="L1390" s="589"/>
      <c r="M1390" s="589"/>
      <c r="N1390" s="589"/>
      <c r="O1390" s="589"/>
      <c r="P1390" s="589"/>
      <c r="R1390" s="589"/>
      <c r="S1390" s="589"/>
      <c r="T1390" s="589"/>
      <c r="U1390" s="589"/>
    </row>
    <row r="1391" customHeight="1" spans="6:21">
      <c r="F1391" s="589"/>
      <c r="G1391" s="589"/>
      <c r="H1391" s="589"/>
      <c r="I1391" s="589"/>
      <c r="J1391" s="589"/>
      <c r="K1391" s="589"/>
      <c r="L1391" s="589"/>
      <c r="M1391" s="589"/>
      <c r="N1391" s="589"/>
      <c r="O1391" s="589"/>
      <c r="P1391" s="589"/>
      <c r="R1391" s="589"/>
      <c r="S1391" s="589"/>
      <c r="T1391" s="589"/>
      <c r="U1391" s="589"/>
    </row>
    <row r="1392" customHeight="1" spans="6:21">
      <c r="F1392" s="589"/>
      <c r="G1392" s="589"/>
      <c r="H1392" s="589"/>
      <c r="I1392" s="589"/>
      <c r="J1392" s="589"/>
      <c r="K1392" s="589"/>
      <c r="L1392" s="589"/>
      <c r="M1392" s="589"/>
      <c r="N1392" s="589"/>
      <c r="O1392" s="589"/>
      <c r="P1392" s="589"/>
      <c r="R1392" s="589"/>
      <c r="S1392" s="589"/>
      <c r="T1392" s="589"/>
      <c r="U1392" s="589"/>
    </row>
    <row r="1393" customHeight="1" spans="6:21">
      <c r="F1393" s="589"/>
      <c r="G1393" s="589"/>
      <c r="H1393" s="589"/>
      <c r="I1393" s="589"/>
      <c r="J1393" s="589"/>
      <c r="K1393" s="589"/>
      <c r="L1393" s="589"/>
      <c r="M1393" s="589"/>
      <c r="N1393" s="589"/>
      <c r="O1393" s="589"/>
      <c r="P1393" s="589"/>
      <c r="R1393" s="589"/>
      <c r="S1393" s="589"/>
      <c r="T1393" s="589"/>
      <c r="U1393" s="589"/>
    </row>
    <row r="1394" customHeight="1" spans="6:21">
      <c r="F1394" s="589"/>
      <c r="G1394" s="589"/>
      <c r="H1394" s="589"/>
      <c r="I1394" s="589"/>
      <c r="J1394" s="589"/>
      <c r="K1394" s="589"/>
      <c r="L1394" s="589"/>
      <c r="M1394" s="589"/>
      <c r="N1394" s="589"/>
      <c r="O1394" s="589"/>
      <c r="P1394" s="589"/>
      <c r="R1394" s="589"/>
      <c r="S1394" s="589"/>
      <c r="T1394" s="589"/>
      <c r="U1394" s="589"/>
    </row>
    <row r="1395" customHeight="1" spans="6:21">
      <c r="F1395" s="589"/>
      <c r="G1395" s="589"/>
      <c r="H1395" s="589"/>
      <c r="I1395" s="589"/>
      <c r="J1395" s="589"/>
      <c r="K1395" s="589"/>
      <c r="L1395" s="589"/>
      <c r="M1395" s="589"/>
      <c r="N1395" s="589"/>
      <c r="O1395" s="589"/>
      <c r="P1395" s="589"/>
      <c r="R1395" s="589"/>
      <c r="S1395" s="589"/>
      <c r="T1395" s="589"/>
      <c r="U1395" s="589"/>
    </row>
    <row r="1396" customHeight="1" spans="6:21">
      <c r="F1396" s="589"/>
      <c r="G1396" s="589"/>
      <c r="H1396" s="589"/>
      <c r="I1396" s="589"/>
      <c r="J1396" s="589"/>
      <c r="K1396" s="589"/>
      <c r="L1396" s="589"/>
      <c r="M1396" s="589"/>
      <c r="N1396" s="589"/>
      <c r="O1396" s="589"/>
      <c r="P1396" s="589"/>
      <c r="R1396" s="589"/>
      <c r="S1396" s="589"/>
      <c r="T1396" s="589"/>
      <c r="U1396" s="589"/>
    </row>
    <row r="1397" customHeight="1" spans="6:21">
      <c r="F1397" s="589"/>
      <c r="G1397" s="589"/>
      <c r="H1397" s="589"/>
      <c r="I1397" s="589"/>
      <c r="J1397" s="589"/>
      <c r="K1397" s="589"/>
      <c r="L1397" s="589"/>
      <c r="M1397" s="589"/>
      <c r="N1397" s="589"/>
      <c r="O1397" s="589"/>
      <c r="P1397" s="589"/>
      <c r="R1397" s="589"/>
      <c r="S1397" s="589"/>
      <c r="T1397" s="589"/>
      <c r="U1397" s="589"/>
    </row>
    <row r="1398" customHeight="1" spans="6:21">
      <c r="F1398" s="589"/>
      <c r="G1398" s="589"/>
      <c r="H1398" s="589"/>
      <c r="I1398" s="589"/>
      <c r="J1398" s="589"/>
      <c r="K1398" s="589"/>
      <c r="L1398" s="589"/>
      <c r="M1398" s="589"/>
      <c r="N1398" s="589"/>
      <c r="O1398" s="589"/>
      <c r="P1398" s="589"/>
      <c r="R1398" s="589"/>
      <c r="S1398" s="589"/>
      <c r="T1398" s="589"/>
      <c r="U1398" s="589"/>
    </row>
    <row r="1399" customHeight="1" spans="6:21">
      <c r="F1399" s="589"/>
      <c r="G1399" s="589"/>
      <c r="H1399" s="589"/>
      <c r="I1399" s="589"/>
      <c r="J1399" s="589"/>
      <c r="K1399" s="589"/>
      <c r="L1399" s="589"/>
      <c r="M1399" s="589"/>
      <c r="N1399" s="589"/>
      <c r="O1399" s="589"/>
      <c r="P1399" s="589"/>
      <c r="R1399" s="589"/>
      <c r="S1399" s="589"/>
      <c r="T1399" s="589"/>
      <c r="U1399" s="589"/>
    </row>
    <row r="1400" customHeight="1" spans="6:21">
      <c r="F1400" s="589"/>
      <c r="G1400" s="589"/>
      <c r="H1400" s="589"/>
      <c r="I1400" s="589"/>
      <c r="J1400" s="589"/>
      <c r="K1400" s="589"/>
      <c r="L1400" s="589"/>
      <c r="M1400" s="589"/>
      <c r="N1400" s="589"/>
      <c r="O1400" s="589"/>
      <c r="P1400" s="589"/>
      <c r="R1400" s="589"/>
      <c r="S1400" s="589"/>
      <c r="T1400" s="589"/>
      <c r="U1400" s="589"/>
    </row>
    <row r="1401" customHeight="1" spans="6:21">
      <c r="F1401" s="589"/>
      <c r="G1401" s="589"/>
      <c r="H1401" s="589"/>
      <c r="I1401" s="589"/>
      <c r="J1401" s="589"/>
      <c r="K1401" s="589"/>
      <c r="L1401" s="589"/>
      <c r="M1401" s="589"/>
      <c r="N1401" s="589"/>
      <c r="O1401" s="589"/>
      <c r="P1401" s="589"/>
      <c r="R1401" s="589"/>
      <c r="S1401" s="589"/>
      <c r="T1401" s="589"/>
      <c r="U1401" s="589"/>
    </row>
    <row r="1402" customHeight="1" spans="6:21">
      <c r="F1402" s="589"/>
      <c r="G1402" s="589"/>
      <c r="H1402" s="589"/>
      <c r="I1402" s="589"/>
      <c r="J1402" s="589"/>
      <c r="K1402" s="589"/>
      <c r="L1402" s="589"/>
      <c r="M1402" s="589"/>
      <c r="N1402" s="589"/>
      <c r="O1402" s="589"/>
      <c r="P1402" s="589"/>
      <c r="R1402" s="589"/>
      <c r="S1402" s="589"/>
      <c r="T1402" s="589"/>
      <c r="U1402" s="589"/>
    </row>
    <row r="1403" customHeight="1" spans="6:21">
      <c r="F1403" s="589"/>
      <c r="G1403" s="589"/>
      <c r="H1403" s="589"/>
      <c r="I1403" s="589"/>
      <c r="J1403" s="589"/>
      <c r="K1403" s="589"/>
      <c r="L1403" s="589"/>
      <c r="M1403" s="589"/>
      <c r="N1403" s="589"/>
      <c r="O1403" s="589"/>
      <c r="P1403" s="589"/>
      <c r="R1403" s="589"/>
      <c r="S1403" s="589"/>
      <c r="T1403" s="589"/>
      <c r="U1403" s="589"/>
    </row>
    <row r="1404" customHeight="1" spans="6:21">
      <c r="F1404" s="589"/>
      <c r="G1404" s="589"/>
      <c r="H1404" s="589"/>
      <c r="I1404" s="589"/>
      <c r="J1404" s="589"/>
      <c r="K1404" s="589"/>
      <c r="L1404" s="589"/>
      <c r="M1404" s="589"/>
      <c r="N1404" s="589"/>
      <c r="O1404" s="589"/>
      <c r="P1404" s="589"/>
      <c r="R1404" s="589"/>
      <c r="S1404" s="589"/>
      <c r="T1404" s="589"/>
      <c r="U1404" s="589"/>
    </row>
    <row r="1405" customHeight="1" spans="6:21">
      <c r="F1405" s="589"/>
      <c r="G1405" s="589"/>
      <c r="H1405" s="589"/>
      <c r="I1405" s="589"/>
      <c r="J1405" s="589"/>
      <c r="K1405" s="589"/>
      <c r="L1405" s="589"/>
      <c r="M1405" s="589"/>
      <c r="N1405" s="589"/>
      <c r="O1405" s="589"/>
      <c r="P1405" s="589"/>
      <c r="R1405" s="589"/>
      <c r="S1405" s="589"/>
      <c r="T1405" s="589"/>
      <c r="U1405" s="589"/>
    </row>
    <row r="1406" customHeight="1" spans="6:21">
      <c r="F1406" s="589"/>
      <c r="G1406" s="589"/>
      <c r="H1406" s="589"/>
      <c r="I1406" s="589"/>
      <c r="J1406" s="589"/>
      <c r="K1406" s="589"/>
      <c r="L1406" s="589"/>
      <c r="M1406" s="589"/>
      <c r="N1406" s="589"/>
      <c r="O1406" s="589"/>
      <c r="P1406" s="589"/>
      <c r="R1406" s="589"/>
      <c r="S1406" s="589"/>
      <c r="T1406" s="589"/>
      <c r="U1406" s="589"/>
    </row>
    <row r="1407" customHeight="1" spans="6:21">
      <c r="F1407" s="589"/>
      <c r="G1407" s="589"/>
      <c r="H1407" s="589"/>
      <c r="I1407" s="589"/>
      <c r="J1407" s="589"/>
      <c r="K1407" s="589"/>
      <c r="L1407" s="589"/>
      <c r="M1407" s="589"/>
      <c r="N1407" s="589"/>
      <c r="O1407" s="589"/>
      <c r="P1407" s="589"/>
      <c r="R1407" s="589"/>
      <c r="S1407" s="589"/>
      <c r="T1407" s="589"/>
      <c r="U1407" s="589"/>
    </row>
    <row r="1408" customHeight="1" spans="6:21">
      <c r="F1408" s="589"/>
      <c r="G1408" s="589"/>
      <c r="H1408" s="589"/>
      <c r="I1408" s="589"/>
      <c r="J1408" s="589"/>
      <c r="K1408" s="589"/>
      <c r="L1408" s="589"/>
      <c r="M1408" s="589"/>
      <c r="N1408" s="589"/>
      <c r="O1408" s="589"/>
      <c r="P1408" s="589"/>
      <c r="R1408" s="589"/>
      <c r="S1408" s="589"/>
      <c r="T1408" s="589"/>
      <c r="U1408" s="589"/>
    </row>
    <row r="1409" customHeight="1" spans="6:21">
      <c r="F1409" s="589"/>
      <c r="G1409" s="589"/>
      <c r="H1409" s="589"/>
      <c r="I1409" s="589"/>
      <c r="J1409" s="589"/>
      <c r="K1409" s="589"/>
      <c r="L1409" s="589"/>
      <c r="M1409" s="589"/>
      <c r="N1409" s="589"/>
      <c r="O1409" s="589"/>
      <c r="P1409" s="589"/>
      <c r="R1409" s="589"/>
      <c r="S1409" s="589"/>
      <c r="T1409" s="589"/>
      <c r="U1409" s="589"/>
    </row>
    <row r="1410" customHeight="1" spans="6:21">
      <c r="F1410" s="589"/>
      <c r="G1410" s="589"/>
      <c r="H1410" s="589"/>
      <c r="I1410" s="589"/>
      <c r="J1410" s="589"/>
      <c r="K1410" s="589"/>
      <c r="L1410" s="589"/>
      <c r="M1410" s="589"/>
      <c r="N1410" s="589"/>
      <c r="O1410" s="589"/>
      <c r="P1410" s="589"/>
      <c r="R1410" s="589"/>
      <c r="S1410" s="589"/>
      <c r="T1410" s="589"/>
      <c r="U1410" s="589"/>
    </row>
    <row r="1411" customHeight="1" spans="6:21">
      <c r="F1411" s="589"/>
      <c r="G1411" s="589"/>
      <c r="H1411" s="589"/>
      <c r="I1411" s="589"/>
      <c r="J1411" s="589"/>
      <c r="K1411" s="589"/>
      <c r="L1411" s="589"/>
      <c r="M1411" s="589"/>
      <c r="N1411" s="589"/>
      <c r="O1411" s="589"/>
      <c r="P1411" s="589"/>
      <c r="R1411" s="589"/>
      <c r="S1411" s="589"/>
      <c r="T1411" s="589"/>
      <c r="U1411" s="589"/>
    </row>
    <row r="1412" customHeight="1" spans="6:21">
      <c r="F1412" s="589"/>
      <c r="G1412" s="589"/>
      <c r="H1412" s="589"/>
      <c r="I1412" s="589"/>
      <c r="J1412" s="589"/>
      <c r="K1412" s="589"/>
      <c r="L1412" s="589"/>
      <c r="M1412" s="589"/>
      <c r="N1412" s="589"/>
      <c r="O1412" s="589"/>
      <c r="P1412" s="589"/>
      <c r="R1412" s="589"/>
      <c r="S1412" s="589"/>
      <c r="T1412" s="589"/>
      <c r="U1412" s="589"/>
    </row>
    <row r="1413" customHeight="1" spans="6:21">
      <c r="F1413" s="589"/>
      <c r="G1413" s="589"/>
      <c r="H1413" s="589"/>
      <c r="I1413" s="589"/>
      <c r="J1413" s="589"/>
      <c r="K1413" s="589"/>
      <c r="L1413" s="589"/>
      <c r="M1413" s="589"/>
      <c r="N1413" s="589"/>
      <c r="O1413" s="589"/>
      <c r="P1413" s="589"/>
      <c r="R1413" s="589"/>
      <c r="S1413" s="589"/>
      <c r="T1413" s="589"/>
      <c r="U1413" s="589"/>
    </row>
    <row r="1414" customHeight="1" spans="6:21">
      <c r="F1414" s="589"/>
      <c r="G1414" s="589"/>
      <c r="H1414" s="589"/>
      <c r="I1414" s="589"/>
      <c r="J1414" s="589"/>
      <c r="K1414" s="589"/>
      <c r="L1414" s="589"/>
      <c r="M1414" s="589"/>
      <c r="N1414" s="589"/>
      <c r="O1414" s="589"/>
      <c r="P1414" s="589"/>
      <c r="R1414" s="589"/>
      <c r="S1414" s="589"/>
      <c r="T1414" s="589"/>
      <c r="U1414" s="589"/>
    </row>
    <row r="1415" customHeight="1" spans="6:21">
      <c r="F1415" s="589"/>
      <c r="G1415" s="589"/>
      <c r="H1415" s="589"/>
      <c r="I1415" s="589"/>
      <c r="J1415" s="589"/>
      <c r="K1415" s="589"/>
      <c r="L1415" s="589"/>
      <c r="M1415" s="589"/>
      <c r="N1415" s="589"/>
      <c r="O1415" s="589"/>
      <c r="P1415" s="589"/>
      <c r="R1415" s="589"/>
      <c r="S1415" s="589"/>
      <c r="T1415" s="589"/>
      <c r="U1415" s="589"/>
    </row>
    <row r="1416" customHeight="1" spans="6:21">
      <c r="F1416" s="589"/>
      <c r="G1416" s="589"/>
      <c r="H1416" s="589"/>
      <c r="I1416" s="589"/>
      <c r="J1416" s="589"/>
      <c r="K1416" s="589"/>
      <c r="L1416" s="589"/>
      <c r="M1416" s="589"/>
      <c r="N1416" s="589"/>
      <c r="O1416" s="589"/>
      <c r="P1416" s="589"/>
      <c r="R1416" s="589"/>
      <c r="S1416" s="589"/>
      <c r="T1416" s="589"/>
      <c r="U1416" s="589"/>
    </row>
    <row r="1417" customHeight="1" spans="6:21">
      <c r="F1417" s="589"/>
      <c r="G1417" s="589"/>
      <c r="H1417" s="589"/>
      <c r="I1417" s="589"/>
      <c r="J1417" s="589"/>
      <c r="K1417" s="589"/>
      <c r="L1417" s="589"/>
      <c r="M1417" s="589"/>
      <c r="N1417" s="589"/>
      <c r="O1417" s="589"/>
      <c r="P1417" s="589"/>
      <c r="R1417" s="589"/>
      <c r="S1417" s="589"/>
      <c r="T1417" s="589"/>
      <c r="U1417" s="589"/>
    </row>
    <row r="1418" customHeight="1" spans="6:21">
      <c r="F1418" s="589"/>
      <c r="G1418" s="589"/>
      <c r="H1418" s="589"/>
      <c r="I1418" s="589"/>
      <c r="J1418" s="589"/>
      <c r="K1418" s="589"/>
      <c r="L1418" s="589"/>
      <c r="M1418" s="589"/>
      <c r="N1418" s="589"/>
      <c r="O1418" s="589"/>
      <c r="P1418" s="589"/>
      <c r="R1418" s="589"/>
      <c r="S1418" s="589"/>
      <c r="T1418" s="589"/>
      <c r="U1418" s="589"/>
    </row>
    <row r="1419" customHeight="1" spans="6:21">
      <c r="F1419" s="589"/>
      <c r="G1419" s="589"/>
      <c r="H1419" s="589"/>
      <c r="I1419" s="589"/>
      <c r="J1419" s="589"/>
      <c r="K1419" s="589"/>
      <c r="L1419" s="589"/>
      <c r="M1419" s="589"/>
      <c r="N1419" s="589"/>
      <c r="O1419" s="589"/>
      <c r="P1419" s="589"/>
      <c r="R1419" s="589"/>
      <c r="S1419" s="589"/>
      <c r="T1419" s="589"/>
      <c r="U1419" s="589"/>
    </row>
    <row r="1420" customHeight="1" spans="6:21">
      <c r="F1420" s="589"/>
      <c r="G1420" s="589"/>
      <c r="H1420" s="589"/>
      <c r="I1420" s="589"/>
      <c r="J1420" s="589"/>
      <c r="K1420" s="589"/>
      <c r="L1420" s="589"/>
      <c r="M1420" s="589"/>
      <c r="N1420" s="589"/>
      <c r="O1420" s="589"/>
      <c r="P1420" s="589"/>
      <c r="R1420" s="589"/>
      <c r="S1420" s="589"/>
      <c r="T1420" s="589"/>
      <c r="U1420" s="589"/>
    </row>
    <row r="1421" customHeight="1" spans="6:21">
      <c r="F1421" s="589"/>
      <c r="G1421" s="589"/>
      <c r="H1421" s="589"/>
      <c r="I1421" s="589"/>
      <c r="J1421" s="589"/>
      <c r="K1421" s="589"/>
      <c r="L1421" s="589"/>
      <c r="M1421" s="589"/>
      <c r="N1421" s="589"/>
      <c r="O1421" s="589"/>
      <c r="P1421" s="589"/>
      <c r="R1421" s="589"/>
      <c r="S1421" s="589"/>
      <c r="T1421" s="589"/>
      <c r="U1421" s="589"/>
    </row>
    <row r="1422" customHeight="1" spans="6:21">
      <c r="F1422" s="589"/>
      <c r="G1422" s="589"/>
      <c r="H1422" s="589"/>
      <c r="I1422" s="589"/>
      <c r="J1422" s="589"/>
      <c r="K1422" s="589"/>
      <c r="L1422" s="589"/>
      <c r="M1422" s="589"/>
      <c r="N1422" s="589"/>
      <c r="O1422" s="589"/>
      <c r="P1422" s="589"/>
      <c r="R1422" s="589"/>
      <c r="S1422" s="589"/>
      <c r="T1422" s="589"/>
      <c r="U1422" s="589"/>
    </row>
    <row r="1423" customHeight="1" spans="6:21">
      <c r="F1423" s="589"/>
      <c r="G1423" s="589"/>
      <c r="H1423" s="589"/>
      <c r="I1423" s="589"/>
      <c r="J1423" s="589"/>
      <c r="K1423" s="589"/>
      <c r="L1423" s="589"/>
      <c r="M1423" s="589"/>
      <c r="N1423" s="589"/>
      <c r="O1423" s="589"/>
      <c r="P1423" s="589"/>
      <c r="R1423" s="589"/>
      <c r="S1423" s="589"/>
      <c r="T1423" s="589"/>
      <c r="U1423" s="589"/>
    </row>
    <row r="1424" customHeight="1" spans="6:21">
      <c r="F1424" s="589"/>
      <c r="G1424" s="589"/>
      <c r="H1424" s="589"/>
      <c r="I1424" s="589"/>
      <c r="J1424" s="589"/>
      <c r="K1424" s="589"/>
      <c r="L1424" s="589"/>
      <c r="M1424" s="589"/>
      <c r="N1424" s="589"/>
      <c r="O1424" s="589"/>
      <c r="P1424" s="589"/>
      <c r="R1424" s="589"/>
      <c r="S1424" s="589"/>
      <c r="T1424" s="589"/>
      <c r="U1424" s="589"/>
    </row>
    <row r="1425" customHeight="1" spans="6:21">
      <c r="F1425" s="589"/>
      <c r="G1425" s="589"/>
      <c r="H1425" s="589"/>
      <c r="I1425" s="589"/>
      <c r="J1425" s="589"/>
      <c r="K1425" s="589"/>
      <c r="L1425" s="589"/>
      <c r="M1425" s="589"/>
      <c r="N1425" s="589"/>
      <c r="O1425" s="589"/>
      <c r="P1425" s="589"/>
      <c r="R1425" s="589"/>
      <c r="S1425" s="589"/>
      <c r="T1425" s="589"/>
      <c r="U1425" s="589"/>
    </row>
    <row r="1426" customHeight="1" spans="6:21">
      <c r="F1426" s="589"/>
      <c r="G1426" s="589"/>
      <c r="H1426" s="589"/>
      <c r="I1426" s="589"/>
      <c r="J1426" s="589"/>
      <c r="K1426" s="589"/>
      <c r="L1426" s="589"/>
      <c r="M1426" s="589"/>
      <c r="N1426" s="589"/>
      <c r="O1426" s="589"/>
      <c r="P1426" s="589"/>
      <c r="R1426" s="589"/>
      <c r="S1426" s="589"/>
      <c r="T1426" s="589"/>
      <c r="U1426" s="589"/>
    </row>
    <row r="1427" customHeight="1" spans="6:21">
      <c r="F1427" s="589"/>
      <c r="G1427" s="589"/>
      <c r="H1427" s="589"/>
      <c r="I1427" s="589"/>
      <c r="J1427" s="589"/>
      <c r="K1427" s="589"/>
      <c r="L1427" s="589"/>
      <c r="M1427" s="589"/>
      <c r="N1427" s="589"/>
      <c r="O1427" s="589"/>
      <c r="P1427" s="589"/>
      <c r="R1427" s="589"/>
      <c r="S1427" s="589"/>
      <c r="T1427" s="589"/>
      <c r="U1427" s="589"/>
    </row>
    <row r="1428" customHeight="1" spans="6:21">
      <c r="F1428" s="589"/>
      <c r="G1428" s="589"/>
      <c r="H1428" s="589"/>
      <c r="I1428" s="589"/>
      <c r="J1428" s="589"/>
      <c r="K1428" s="589"/>
      <c r="L1428" s="589"/>
      <c r="M1428" s="589"/>
      <c r="N1428" s="589"/>
      <c r="O1428" s="589"/>
      <c r="P1428" s="589"/>
      <c r="R1428" s="589"/>
      <c r="S1428" s="589"/>
      <c r="T1428" s="589"/>
      <c r="U1428" s="589"/>
    </row>
    <row r="1429" customHeight="1" spans="6:21">
      <c r="F1429" s="589"/>
      <c r="G1429" s="589"/>
      <c r="H1429" s="589"/>
      <c r="I1429" s="589"/>
      <c r="J1429" s="589"/>
      <c r="K1429" s="589"/>
      <c r="L1429" s="589"/>
      <c r="M1429" s="589"/>
      <c r="N1429" s="589"/>
      <c r="O1429" s="589"/>
      <c r="P1429" s="589"/>
      <c r="R1429" s="589"/>
      <c r="S1429" s="589"/>
      <c r="T1429" s="589"/>
      <c r="U1429" s="589"/>
    </row>
    <row r="1430" customHeight="1" spans="6:21">
      <c r="F1430" s="589"/>
      <c r="G1430" s="589"/>
      <c r="H1430" s="589"/>
      <c r="I1430" s="589"/>
      <c r="J1430" s="589"/>
      <c r="K1430" s="589"/>
      <c r="L1430" s="589"/>
      <c r="M1430" s="589"/>
      <c r="N1430" s="589"/>
      <c r="O1430" s="589"/>
      <c r="P1430" s="589"/>
      <c r="R1430" s="589"/>
      <c r="S1430" s="589"/>
      <c r="T1430" s="589"/>
      <c r="U1430" s="589"/>
    </row>
    <row r="1431" customHeight="1" spans="6:21">
      <c r="F1431" s="589"/>
      <c r="G1431" s="589"/>
      <c r="H1431" s="589"/>
      <c r="I1431" s="589"/>
      <c r="J1431" s="589"/>
      <c r="K1431" s="589"/>
      <c r="L1431" s="589"/>
      <c r="M1431" s="589"/>
      <c r="N1431" s="589"/>
      <c r="O1431" s="589"/>
      <c r="P1431" s="589"/>
      <c r="R1431" s="589"/>
      <c r="S1431" s="589"/>
      <c r="T1431" s="589"/>
      <c r="U1431" s="589"/>
    </row>
    <row r="1432" customHeight="1" spans="6:21">
      <c r="F1432" s="589"/>
      <c r="G1432" s="589"/>
      <c r="H1432" s="589"/>
      <c r="I1432" s="589"/>
      <c r="J1432" s="589"/>
      <c r="K1432" s="589"/>
      <c r="L1432" s="589"/>
      <c r="M1432" s="589"/>
      <c r="N1432" s="589"/>
      <c r="O1432" s="589"/>
      <c r="P1432" s="589"/>
      <c r="R1432" s="589"/>
      <c r="S1432" s="589"/>
      <c r="T1432" s="589"/>
      <c r="U1432" s="589"/>
    </row>
    <row r="1433" customHeight="1" spans="6:21">
      <c r="F1433" s="589"/>
      <c r="G1433" s="589"/>
      <c r="H1433" s="589"/>
      <c r="I1433" s="589"/>
      <c r="J1433" s="589"/>
      <c r="K1433" s="589"/>
      <c r="L1433" s="589"/>
      <c r="M1433" s="589"/>
      <c r="N1433" s="589"/>
      <c r="O1433" s="589"/>
      <c r="P1433" s="589"/>
      <c r="R1433" s="589"/>
      <c r="S1433" s="589"/>
      <c r="T1433" s="589"/>
      <c r="U1433" s="589"/>
    </row>
    <row r="1434" customHeight="1" spans="6:21">
      <c r="F1434" s="589"/>
      <c r="G1434" s="589"/>
      <c r="H1434" s="589"/>
      <c r="I1434" s="589"/>
      <c r="J1434" s="589"/>
      <c r="K1434" s="589"/>
      <c r="L1434" s="589"/>
      <c r="M1434" s="589"/>
      <c r="N1434" s="589"/>
      <c r="O1434" s="589"/>
      <c r="P1434" s="589"/>
      <c r="R1434" s="589"/>
      <c r="S1434" s="589"/>
      <c r="T1434" s="589"/>
      <c r="U1434" s="589"/>
    </row>
    <row r="1435" customHeight="1" spans="6:21">
      <c r="F1435" s="589"/>
      <c r="G1435" s="589"/>
      <c r="H1435" s="589"/>
      <c r="I1435" s="589"/>
      <c r="J1435" s="589"/>
      <c r="K1435" s="589"/>
      <c r="L1435" s="589"/>
      <c r="M1435" s="589"/>
      <c r="N1435" s="589"/>
      <c r="O1435" s="589"/>
      <c r="P1435" s="589"/>
      <c r="R1435" s="589"/>
      <c r="S1435" s="589"/>
      <c r="T1435" s="589"/>
      <c r="U1435" s="589"/>
    </row>
    <row r="1436" customHeight="1" spans="6:21">
      <c r="F1436" s="589"/>
      <c r="G1436" s="589"/>
      <c r="H1436" s="589"/>
      <c r="I1436" s="589"/>
      <c r="J1436" s="589"/>
      <c r="K1436" s="589"/>
      <c r="L1436" s="589"/>
      <c r="M1436" s="589"/>
      <c r="N1436" s="589"/>
      <c r="O1436" s="589"/>
      <c r="P1436" s="589"/>
      <c r="R1436" s="589"/>
      <c r="S1436" s="589"/>
      <c r="T1436" s="589"/>
      <c r="U1436" s="589"/>
    </row>
    <row r="1437" customHeight="1" spans="6:21">
      <c r="F1437" s="589"/>
      <c r="G1437" s="589"/>
      <c r="H1437" s="589"/>
      <c r="I1437" s="589"/>
      <c r="J1437" s="589"/>
      <c r="K1437" s="589"/>
      <c r="L1437" s="589"/>
      <c r="M1437" s="589"/>
      <c r="N1437" s="589"/>
      <c r="O1437" s="589"/>
      <c r="P1437" s="589"/>
      <c r="R1437" s="589"/>
      <c r="S1437" s="589"/>
      <c r="T1437" s="589"/>
      <c r="U1437" s="589"/>
    </row>
    <row r="1438" customHeight="1" spans="6:21">
      <c r="F1438" s="589"/>
      <c r="G1438" s="589"/>
      <c r="H1438" s="589"/>
      <c r="I1438" s="589"/>
      <c r="J1438" s="589"/>
      <c r="K1438" s="589"/>
      <c r="L1438" s="589"/>
      <c r="M1438" s="589"/>
      <c r="N1438" s="589"/>
      <c r="O1438" s="589"/>
      <c r="P1438" s="589"/>
      <c r="R1438" s="589"/>
      <c r="S1438" s="589"/>
      <c r="T1438" s="589"/>
      <c r="U1438" s="589"/>
    </row>
    <row r="1439" customHeight="1" spans="6:21">
      <c r="F1439" s="589"/>
      <c r="G1439" s="589"/>
      <c r="H1439" s="589"/>
      <c r="I1439" s="589"/>
      <c r="J1439" s="589"/>
      <c r="K1439" s="589"/>
      <c r="L1439" s="589"/>
      <c r="M1439" s="589"/>
      <c r="N1439" s="589"/>
      <c r="O1439" s="589"/>
      <c r="P1439" s="589"/>
      <c r="R1439" s="589"/>
      <c r="S1439" s="589"/>
      <c r="T1439" s="589"/>
      <c r="U1439" s="589"/>
    </row>
    <row r="1440" customHeight="1" spans="6:21">
      <c r="F1440" s="589"/>
      <c r="G1440" s="589"/>
      <c r="H1440" s="589"/>
      <c r="I1440" s="589"/>
      <c r="J1440" s="589"/>
      <c r="K1440" s="589"/>
      <c r="L1440" s="589"/>
      <c r="M1440" s="589"/>
      <c r="N1440" s="589"/>
      <c r="O1440" s="589"/>
      <c r="P1440" s="589"/>
      <c r="R1440" s="589"/>
      <c r="S1440" s="589"/>
      <c r="T1440" s="589"/>
      <c r="U1440" s="589"/>
    </row>
    <row r="1441" customHeight="1" spans="6:21">
      <c r="F1441" s="589"/>
      <c r="G1441" s="589"/>
      <c r="H1441" s="589"/>
      <c r="I1441" s="589"/>
      <c r="J1441" s="589"/>
      <c r="K1441" s="589"/>
      <c r="L1441" s="589"/>
      <c r="M1441" s="589"/>
      <c r="N1441" s="589"/>
      <c r="O1441" s="589"/>
      <c r="P1441" s="589"/>
      <c r="R1441" s="589"/>
      <c r="S1441" s="589"/>
      <c r="T1441" s="589"/>
      <c r="U1441" s="589"/>
    </row>
    <row r="1442" customHeight="1" spans="6:21">
      <c r="F1442" s="589"/>
      <c r="G1442" s="589"/>
      <c r="H1442" s="589"/>
      <c r="I1442" s="589"/>
      <c r="J1442" s="589"/>
      <c r="K1442" s="589"/>
      <c r="L1442" s="589"/>
      <c r="M1442" s="589"/>
      <c r="N1442" s="589"/>
      <c r="O1442" s="589"/>
      <c r="P1442" s="589"/>
      <c r="R1442" s="589"/>
      <c r="S1442" s="589"/>
      <c r="T1442" s="589"/>
      <c r="U1442" s="589"/>
    </row>
    <row r="1443" customHeight="1" spans="6:21">
      <c r="F1443" s="589"/>
      <c r="G1443" s="589"/>
      <c r="H1443" s="589"/>
      <c r="I1443" s="589"/>
      <c r="J1443" s="589"/>
      <c r="K1443" s="589"/>
      <c r="L1443" s="589"/>
      <c r="M1443" s="589"/>
      <c r="N1443" s="589"/>
      <c r="O1443" s="589"/>
      <c r="P1443" s="589"/>
      <c r="R1443" s="589"/>
      <c r="S1443" s="589"/>
      <c r="T1443" s="589"/>
      <c r="U1443" s="589"/>
    </row>
    <row r="1444" customHeight="1" spans="6:21">
      <c r="F1444" s="589"/>
      <c r="G1444" s="589"/>
      <c r="H1444" s="589"/>
      <c r="I1444" s="589"/>
      <c r="J1444" s="589"/>
      <c r="K1444" s="589"/>
      <c r="L1444" s="589"/>
      <c r="M1444" s="589"/>
      <c r="N1444" s="589"/>
      <c r="O1444" s="589"/>
      <c r="P1444" s="589"/>
      <c r="R1444" s="589"/>
      <c r="S1444" s="589"/>
      <c r="T1444" s="589"/>
      <c r="U1444" s="589"/>
    </row>
    <row r="1445" customHeight="1" spans="6:21">
      <c r="F1445" s="589"/>
      <c r="G1445" s="589"/>
      <c r="H1445" s="589"/>
      <c r="I1445" s="589"/>
      <c r="J1445" s="589"/>
      <c r="K1445" s="589"/>
      <c r="L1445" s="589"/>
      <c r="M1445" s="589"/>
      <c r="N1445" s="589"/>
      <c r="O1445" s="589"/>
      <c r="P1445" s="589"/>
      <c r="R1445" s="589"/>
      <c r="S1445" s="589"/>
      <c r="T1445" s="589"/>
      <c r="U1445" s="589"/>
    </row>
    <row r="1446" customHeight="1" spans="6:21">
      <c r="F1446" s="589"/>
      <c r="G1446" s="589"/>
      <c r="H1446" s="589"/>
      <c r="I1446" s="589"/>
      <c r="J1446" s="589"/>
      <c r="K1446" s="589"/>
      <c r="L1446" s="589"/>
      <c r="M1446" s="589"/>
      <c r="N1446" s="589"/>
      <c r="O1446" s="589"/>
      <c r="P1446" s="589"/>
      <c r="R1446" s="589"/>
      <c r="S1446" s="589"/>
      <c r="T1446" s="589"/>
      <c r="U1446" s="589"/>
    </row>
    <row r="1447" customHeight="1" spans="6:21">
      <c r="F1447" s="589"/>
      <c r="G1447" s="589"/>
      <c r="H1447" s="589"/>
      <c r="I1447" s="589"/>
      <c r="J1447" s="589"/>
      <c r="K1447" s="589"/>
      <c r="L1447" s="589"/>
      <c r="M1447" s="589"/>
      <c r="N1447" s="589"/>
      <c r="O1447" s="589"/>
      <c r="P1447" s="589"/>
      <c r="R1447" s="589"/>
      <c r="S1447" s="589"/>
      <c r="T1447" s="589"/>
      <c r="U1447" s="589"/>
    </row>
    <row r="1448" customHeight="1" spans="6:21">
      <c r="F1448" s="589"/>
      <c r="G1448" s="589"/>
      <c r="H1448" s="589"/>
      <c r="I1448" s="589"/>
      <c r="J1448" s="589"/>
      <c r="K1448" s="589"/>
      <c r="L1448" s="589"/>
      <c r="M1448" s="589"/>
      <c r="N1448" s="589"/>
      <c r="O1448" s="589"/>
      <c r="P1448" s="589"/>
      <c r="R1448" s="589"/>
      <c r="S1448" s="589"/>
      <c r="T1448" s="589"/>
      <c r="U1448" s="589"/>
    </row>
    <row r="1449" customHeight="1" spans="6:21">
      <c r="F1449" s="589"/>
      <c r="G1449" s="589"/>
      <c r="H1449" s="589"/>
      <c r="I1449" s="589"/>
      <c r="J1449" s="589"/>
      <c r="K1449" s="589"/>
      <c r="L1449" s="589"/>
      <c r="M1449" s="589"/>
      <c r="N1449" s="589"/>
      <c r="O1449" s="589"/>
      <c r="P1449" s="589"/>
      <c r="R1449" s="589"/>
      <c r="S1449" s="589"/>
      <c r="T1449" s="589"/>
      <c r="U1449" s="589"/>
    </row>
    <row r="1450" customHeight="1" spans="6:21">
      <c r="F1450" s="589"/>
      <c r="G1450" s="589"/>
      <c r="H1450" s="589"/>
      <c r="I1450" s="589"/>
      <c r="J1450" s="589"/>
      <c r="K1450" s="589"/>
      <c r="L1450" s="589"/>
      <c r="M1450" s="589"/>
      <c r="N1450" s="589"/>
      <c r="O1450" s="589"/>
      <c r="P1450" s="589"/>
      <c r="R1450" s="589"/>
      <c r="S1450" s="589"/>
      <c r="T1450" s="589"/>
      <c r="U1450" s="589"/>
    </row>
    <row r="1451" customHeight="1" spans="6:21">
      <c r="F1451" s="589"/>
      <c r="G1451" s="589"/>
      <c r="H1451" s="589"/>
      <c r="I1451" s="589"/>
      <c r="J1451" s="589"/>
      <c r="K1451" s="589"/>
      <c r="L1451" s="589"/>
      <c r="M1451" s="589"/>
      <c r="N1451" s="589"/>
      <c r="O1451" s="589"/>
      <c r="P1451" s="589"/>
      <c r="R1451" s="589"/>
      <c r="S1451" s="589"/>
      <c r="T1451" s="589"/>
      <c r="U1451" s="589"/>
    </row>
    <row r="1452" customHeight="1" spans="6:21">
      <c r="F1452" s="589"/>
      <c r="G1452" s="589"/>
      <c r="H1452" s="589"/>
      <c r="I1452" s="589"/>
      <c r="J1452" s="589"/>
      <c r="K1452" s="589"/>
      <c r="L1452" s="589"/>
      <c r="M1452" s="589"/>
      <c r="N1452" s="589"/>
      <c r="O1452" s="589"/>
      <c r="P1452" s="589"/>
      <c r="R1452" s="589"/>
      <c r="S1452" s="589"/>
      <c r="T1452" s="589"/>
      <c r="U1452" s="589"/>
    </row>
    <row r="1453" customHeight="1" spans="6:21">
      <c r="F1453" s="589"/>
      <c r="G1453" s="589"/>
      <c r="H1453" s="589"/>
      <c r="I1453" s="589"/>
      <c r="J1453" s="589"/>
      <c r="K1453" s="589"/>
      <c r="L1453" s="589"/>
      <c r="M1453" s="589"/>
      <c r="N1453" s="589"/>
      <c r="O1453" s="589"/>
      <c r="P1453" s="589"/>
      <c r="R1453" s="589"/>
      <c r="S1453" s="589"/>
      <c r="T1453" s="589"/>
      <c r="U1453" s="589"/>
    </row>
    <row r="1454" customHeight="1" spans="6:21">
      <c r="F1454" s="589"/>
      <c r="G1454" s="589"/>
      <c r="H1454" s="589"/>
      <c r="I1454" s="589"/>
      <c r="J1454" s="589"/>
      <c r="K1454" s="589"/>
      <c r="L1454" s="589"/>
      <c r="M1454" s="589"/>
      <c r="N1454" s="589"/>
      <c r="O1454" s="589"/>
      <c r="P1454" s="589"/>
      <c r="R1454" s="589"/>
      <c r="S1454" s="589"/>
      <c r="T1454" s="589"/>
      <c r="U1454" s="589"/>
    </row>
    <row r="1455" customHeight="1" spans="6:21">
      <c r="F1455" s="589"/>
      <c r="G1455" s="589"/>
      <c r="H1455" s="589"/>
      <c r="I1455" s="589"/>
      <c r="J1455" s="589"/>
      <c r="K1455" s="589"/>
      <c r="L1455" s="589"/>
      <c r="M1455" s="589"/>
      <c r="N1455" s="589"/>
      <c r="O1455" s="589"/>
      <c r="P1455" s="589"/>
      <c r="R1455" s="589"/>
      <c r="S1455" s="589"/>
      <c r="T1455" s="589"/>
      <c r="U1455" s="589"/>
    </row>
    <row r="1456" customHeight="1" spans="6:21">
      <c r="F1456" s="589"/>
      <c r="G1456" s="589"/>
      <c r="H1456" s="589"/>
      <c r="I1456" s="589"/>
      <c r="J1456" s="589"/>
      <c r="K1456" s="589"/>
      <c r="L1456" s="589"/>
      <c r="M1456" s="589"/>
      <c r="N1456" s="589"/>
      <c r="O1456" s="589"/>
      <c r="P1456" s="589"/>
      <c r="R1456" s="589"/>
      <c r="S1456" s="589"/>
      <c r="T1456" s="589"/>
      <c r="U1456" s="589"/>
    </row>
    <row r="1457" customHeight="1" spans="6:21">
      <c r="F1457" s="589"/>
      <c r="G1457" s="589"/>
      <c r="H1457" s="589"/>
      <c r="I1457" s="589"/>
      <c r="J1457" s="589"/>
      <c r="K1457" s="589"/>
      <c r="L1457" s="589"/>
      <c r="M1457" s="589"/>
      <c r="N1457" s="589"/>
      <c r="O1457" s="589"/>
      <c r="P1457" s="589"/>
      <c r="R1457" s="589"/>
      <c r="S1457" s="589"/>
      <c r="T1457" s="589"/>
      <c r="U1457" s="589"/>
    </row>
    <row r="1458" customHeight="1" spans="6:21">
      <c r="F1458" s="589"/>
      <c r="G1458" s="589"/>
      <c r="H1458" s="589"/>
      <c r="I1458" s="589"/>
      <c r="J1458" s="589"/>
      <c r="K1458" s="589"/>
      <c r="L1458" s="589"/>
      <c r="M1458" s="589"/>
      <c r="N1458" s="589"/>
      <c r="O1458" s="589"/>
      <c r="P1458" s="589"/>
      <c r="R1458" s="589"/>
      <c r="S1458" s="589"/>
      <c r="T1458" s="589"/>
      <c r="U1458" s="589"/>
    </row>
    <row r="1459" customHeight="1" spans="6:21">
      <c r="F1459" s="589"/>
      <c r="G1459" s="589"/>
      <c r="H1459" s="589"/>
      <c r="I1459" s="589"/>
      <c r="J1459" s="589"/>
      <c r="K1459" s="589"/>
      <c r="L1459" s="589"/>
      <c r="M1459" s="589"/>
      <c r="N1459" s="589"/>
      <c r="O1459" s="589"/>
      <c r="P1459" s="589"/>
      <c r="R1459" s="589"/>
      <c r="S1459" s="589"/>
      <c r="T1459" s="589"/>
      <c r="U1459" s="589"/>
    </row>
    <row r="1460" customHeight="1" spans="6:21">
      <c r="F1460" s="589"/>
      <c r="G1460" s="589"/>
      <c r="H1460" s="589"/>
      <c r="I1460" s="589"/>
      <c r="J1460" s="589"/>
      <c r="K1460" s="589"/>
      <c r="L1460" s="589"/>
      <c r="M1460" s="589"/>
      <c r="N1460" s="589"/>
      <c r="O1460" s="589"/>
      <c r="P1460" s="589"/>
      <c r="R1460" s="589"/>
      <c r="S1460" s="589"/>
      <c r="T1460" s="589"/>
      <c r="U1460" s="589"/>
    </row>
    <row r="1461" customHeight="1" spans="6:21">
      <c r="F1461" s="589"/>
      <c r="G1461" s="589"/>
      <c r="H1461" s="589"/>
      <c r="I1461" s="589"/>
      <c r="J1461" s="589"/>
      <c r="K1461" s="589"/>
      <c r="L1461" s="589"/>
      <c r="M1461" s="589"/>
      <c r="N1461" s="589"/>
      <c r="O1461" s="589"/>
      <c r="P1461" s="589"/>
      <c r="R1461" s="589"/>
      <c r="S1461" s="589"/>
      <c r="T1461" s="589"/>
      <c r="U1461" s="589"/>
    </row>
    <row r="1462" customHeight="1" spans="6:21">
      <c r="F1462" s="589"/>
      <c r="G1462" s="589"/>
      <c r="H1462" s="589"/>
      <c r="I1462" s="589"/>
      <c r="J1462" s="589"/>
      <c r="K1462" s="589"/>
      <c r="L1462" s="589"/>
      <c r="M1462" s="589"/>
      <c r="N1462" s="589"/>
      <c r="O1462" s="589"/>
      <c r="P1462" s="589"/>
      <c r="R1462" s="589"/>
      <c r="S1462" s="589"/>
      <c r="T1462" s="589"/>
      <c r="U1462" s="589"/>
    </row>
    <row r="1463" customHeight="1" spans="6:21">
      <c r="F1463" s="589"/>
      <c r="G1463" s="589"/>
      <c r="H1463" s="589"/>
      <c r="I1463" s="589"/>
      <c r="J1463" s="589"/>
      <c r="K1463" s="589"/>
      <c r="L1463" s="589"/>
      <c r="M1463" s="589"/>
      <c r="N1463" s="589"/>
      <c r="O1463" s="589"/>
      <c r="P1463" s="589"/>
      <c r="R1463" s="589"/>
      <c r="S1463" s="589"/>
      <c r="T1463" s="589"/>
      <c r="U1463" s="589"/>
    </row>
    <row r="1464" customHeight="1" spans="6:21">
      <c r="F1464" s="589"/>
      <c r="G1464" s="589"/>
      <c r="H1464" s="589"/>
      <c r="I1464" s="589"/>
      <c r="J1464" s="589"/>
      <c r="K1464" s="589"/>
      <c r="L1464" s="589"/>
      <c r="M1464" s="589"/>
      <c r="N1464" s="589"/>
      <c r="O1464" s="589"/>
      <c r="P1464" s="589"/>
      <c r="R1464" s="589"/>
      <c r="S1464" s="589"/>
      <c r="T1464" s="589"/>
      <c r="U1464" s="589"/>
    </row>
    <row r="1465" customHeight="1" spans="6:21">
      <c r="F1465" s="589"/>
      <c r="G1465" s="589"/>
      <c r="H1465" s="589"/>
      <c r="I1465" s="589"/>
      <c r="J1465" s="589"/>
      <c r="K1465" s="589"/>
      <c r="L1465" s="589"/>
      <c r="M1465" s="589"/>
      <c r="N1465" s="589"/>
      <c r="O1465" s="589"/>
      <c r="P1465" s="589"/>
      <c r="R1465" s="589"/>
      <c r="S1465" s="589"/>
      <c r="T1465" s="589"/>
      <c r="U1465" s="589"/>
    </row>
    <row r="1466" customHeight="1" spans="6:21">
      <c r="F1466" s="589"/>
      <c r="G1466" s="589"/>
      <c r="H1466" s="589"/>
      <c r="I1466" s="589"/>
      <c r="J1466" s="589"/>
      <c r="K1466" s="589"/>
      <c r="L1466" s="589"/>
      <c r="M1466" s="589"/>
      <c r="N1466" s="589"/>
      <c r="O1466" s="589"/>
      <c r="P1466" s="589"/>
      <c r="R1466" s="589"/>
      <c r="S1466" s="589"/>
      <c r="T1466" s="589"/>
      <c r="U1466" s="589"/>
    </row>
    <row r="1467" customHeight="1" spans="6:21">
      <c r="F1467" s="589"/>
      <c r="G1467" s="589"/>
      <c r="H1467" s="589"/>
      <c r="I1467" s="589"/>
      <c r="J1467" s="589"/>
      <c r="K1467" s="589"/>
      <c r="L1467" s="589"/>
      <c r="M1467" s="589"/>
      <c r="N1467" s="589"/>
      <c r="O1467" s="589"/>
      <c r="P1467" s="589"/>
      <c r="R1467" s="589"/>
      <c r="S1467" s="589"/>
      <c r="T1467" s="589"/>
      <c r="U1467" s="589"/>
    </row>
    <row r="1468" customHeight="1" spans="6:21">
      <c r="F1468" s="589"/>
      <c r="G1468" s="589"/>
      <c r="H1468" s="589"/>
      <c r="I1468" s="589"/>
      <c r="J1468" s="589"/>
      <c r="K1468" s="589"/>
      <c r="L1468" s="589"/>
      <c r="M1468" s="589"/>
      <c r="N1468" s="589"/>
      <c r="O1468" s="589"/>
      <c r="P1468" s="589"/>
      <c r="R1468" s="589"/>
      <c r="S1468" s="589"/>
      <c r="T1468" s="589"/>
      <c r="U1468" s="589"/>
    </row>
    <row r="1469" customHeight="1" spans="6:21">
      <c r="F1469" s="589"/>
      <c r="G1469" s="589"/>
      <c r="H1469" s="589"/>
      <c r="I1469" s="589"/>
      <c r="J1469" s="589"/>
      <c r="K1469" s="589"/>
      <c r="L1469" s="589"/>
      <c r="M1469" s="589"/>
      <c r="N1469" s="589"/>
      <c r="O1469" s="589"/>
      <c r="P1469" s="589"/>
      <c r="R1469" s="589"/>
      <c r="S1469" s="589"/>
      <c r="T1469" s="589"/>
      <c r="U1469" s="589"/>
    </row>
    <row r="1470" customHeight="1" spans="6:21">
      <c r="F1470" s="589"/>
      <c r="G1470" s="589"/>
      <c r="H1470" s="589"/>
      <c r="I1470" s="589"/>
      <c r="J1470" s="589"/>
      <c r="K1470" s="589"/>
      <c r="L1470" s="589"/>
      <c r="M1470" s="589"/>
      <c r="N1470" s="589"/>
      <c r="O1470" s="589"/>
      <c r="P1470" s="589"/>
      <c r="R1470" s="589"/>
      <c r="S1470" s="589"/>
      <c r="T1470" s="589"/>
      <c r="U1470" s="589"/>
    </row>
    <row r="1471" customHeight="1" spans="6:21">
      <c r="F1471" s="589"/>
      <c r="G1471" s="589"/>
      <c r="H1471" s="589"/>
      <c r="I1471" s="589"/>
      <c r="J1471" s="589"/>
      <c r="K1471" s="589"/>
      <c r="L1471" s="589"/>
      <c r="M1471" s="589"/>
      <c r="N1471" s="589"/>
      <c r="O1471" s="589"/>
      <c r="P1471" s="589"/>
      <c r="R1471" s="589"/>
      <c r="S1471" s="589"/>
      <c r="T1471" s="589"/>
      <c r="U1471" s="589"/>
    </row>
    <row r="1472" customHeight="1" spans="6:21">
      <c r="F1472" s="589"/>
      <c r="G1472" s="589"/>
      <c r="H1472" s="589"/>
      <c r="I1472" s="589"/>
      <c r="J1472" s="589"/>
      <c r="K1472" s="589"/>
      <c r="L1472" s="589"/>
      <c r="M1472" s="589"/>
      <c r="N1472" s="589"/>
      <c r="O1472" s="589"/>
      <c r="P1472" s="589"/>
      <c r="R1472" s="589"/>
      <c r="S1472" s="589"/>
      <c r="T1472" s="589"/>
      <c r="U1472" s="589"/>
    </row>
    <row r="1473" customHeight="1" spans="6:21">
      <c r="F1473" s="589"/>
      <c r="G1473" s="589"/>
      <c r="H1473" s="589"/>
      <c r="I1473" s="589"/>
      <c r="J1473" s="589"/>
      <c r="K1473" s="589"/>
      <c r="L1473" s="589"/>
      <c r="M1473" s="589"/>
      <c r="N1473" s="589"/>
      <c r="O1473" s="589"/>
      <c r="P1473" s="589"/>
      <c r="R1473" s="589"/>
      <c r="S1473" s="589"/>
      <c r="T1473" s="589"/>
      <c r="U1473" s="589"/>
    </row>
    <row r="1474" customHeight="1" spans="6:21">
      <c r="F1474" s="589"/>
      <c r="G1474" s="589"/>
      <c r="H1474" s="589"/>
      <c r="I1474" s="589"/>
      <c r="J1474" s="589"/>
      <c r="K1474" s="589"/>
      <c r="L1474" s="589"/>
      <c r="M1474" s="589"/>
      <c r="N1474" s="589"/>
      <c r="O1474" s="589"/>
      <c r="P1474" s="589"/>
      <c r="R1474" s="589"/>
      <c r="S1474" s="589"/>
      <c r="T1474" s="589"/>
      <c r="U1474" s="589"/>
    </row>
    <row r="1475" customHeight="1" spans="6:21">
      <c r="F1475" s="589"/>
      <c r="G1475" s="589"/>
      <c r="H1475" s="589"/>
      <c r="I1475" s="589"/>
      <c r="J1475" s="589"/>
      <c r="K1475" s="589"/>
      <c r="L1475" s="589"/>
      <c r="M1475" s="589"/>
      <c r="N1475" s="589"/>
      <c r="O1475" s="589"/>
      <c r="P1475" s="589"/>
      <c r="R1475" s="589"/>
      <c r="S1475" s="589"/>
      <c r="T1475" s="589"/>
      <c r="U1475" s="589"/>
    </row>
    <row r="1476" customHeight="1" spans="6:21">
      <c r="F1476" s="589"/>
      <c r="G1476" s="589"/>
      <c r="H1476" s="589"/>
      <c r="I1476" s="589"/>
      <c r="J1476" s="589"/>
      <c r="K1476" s="589"/>
      <c r="L1476" s="589"/>
      <c r="M1476" s="589"/>
      <c r="N1476" s="589"/>
      <c r="O1476" s="589"/>
      <c r="P1476" s="589"/>
      <c r="R1476" s="589"/>
      <c r="S1476" s="589"/>
      <c r="T1476" s="589"/>
      <c r="U1476" s="589"/>
    </row>
    <row r="1477" customHeight="1" spans="6:21">
      <c r="F1477" s="589"/>
      <c r="G1477" s="589"/>
      <c r="H1477" s="589"/>
      <c r="I1477" s="589"/>
      <c r="J1477" s="589"/>
      <c r="K1477" s="589"/>
      <c r="L1477" s="589"/>
      <c r="M1477" s="589"/>
      <c r="N1477" s="589"/>
      <c r="O1477" s="589"/>
      <c r="P1477" s="589"/>
      <c r="R1477" s="589"/>
      <c r="S1477" s="589"/>
      <c r="T1477" s="589"/>
      <c r="U1477" s="589"/>
    </row>
    <row r="1478" customHeight="1" spans="6:21">
      <c r="F1478" s="589"/>
      <c r="G1478" s="589"/>
      <c r="H1478" s="589"/>
      <c r="I1478" s="589"/>
      <c r="J1478" s="589"/>
      <c r="K1478" s="589"/>
      <c r="L1478" s="589"/>
      <c r="M1478" s="589"/>
      <c r="N1478" s="589"/>
      <c r="O1478" s="589"/>
      <c r="P1478" s="589"/>
      <c r="R1478" s="589"/>
      <c r="S1478" s="589"/>
      <c r="T1478" s="589"/>
      <c r="U1478" s="589"/>
    </row>
    <row r="1479" customHeight="1" spans="6:21">
      <c r="F1479" s="589"/>
      <c r="G1479" s="589"/>
      <c r="H1479" s="589"/>
      <c r="I1479" s="589"/>
      <c r="J1479" s="589"/>
      <c r="K1479" s="589"/>
      <c r="L1479" s="589"/>
      <c r="M1479" s="589"/>
      <c r="N1479" s="589"/>
      <c r="O1479" s="589"/>
      <c r="P1479" s="589"/>
      <c r="R1479" s="589"/>
      <c r="S1479" s="589"/>
      <c r="T1479" s="589"/>
      <c r="U1479" s="589"/>
    </row>
    <row r="1480" customHeight="1" spans="6:21">
      <c r="F1480" s="589"/>
      <c r="G1480" s="589"/>
      <c r="H1480" s="589"/>
      <c r="I1480" s="589"/>
      <c r="J1480" s="589"/>
      <c r="K1480" s="589"/>
      <c r="L1480" s="589"/>
      <c r="M1480" s="589"/>
      <c r="N1480" s="589"/>
      <c r="O1480" s="589"/>
      <c r="P1480" s="589"/>
      <c r="R1480" s="589"/>
      <c r="S1480" s="589"/>
      <c r="T1480" s="589"/>
      <c r="U1480" s="589"/>
    </row>
    <row r="1481" customHeight="1" spans="6:21">
      <c r="F1481" s="589"/>
      <c r="G1481" s="589"/>
      <c r="H1481" s="589"/>
      <c r="I1481" s="589"/>
      <c r="J1481" s="589"/>
      <c r="K1481" s="589"/>
      <c r="L1481" s="589"/>
      <c r="M1481" s="589"/>
      <c r="N1481" s="589"/>
      <c r="O1481" s="589"/>
      <c r="P1481" s="589"/>
      <c r="R1481" s="589"/>
      <c r="S1481" s="589"/>
      <c r="T1481" s="589"/>
      <c r="U1481" s="589"/>
    </row>
    <row r="1482" customHeight="1" spans="6:21">
      <c r="F1482" s="589"/>
      <c r="G1482" s="589"/>
      <c r="H1482" s="589"/>
      <c r="I1482" s="589"/>
      <c r="J1482" s="589"/>
      <c r="K1482" s="589"/>
      <c r="L1482" s="589"/>
      <c r="M1482" s="589"/>
      <c r="N1482" s="589"/>
      <c r="O1482" s="589"/>
      <c r="P1482" s="589"/>
      <c r="R1482" s="589"/>
      <c r="S1482" s="589"/>
      <c r="T1482" s="589"/>
      <c r="U1482" s="589"/>
    </row>
    <row r="1483" customHeight="1" spans="6:21">
      <c r="F1483" s="589"/>
      <c r="G1483" s="589"/>
      <c r="H1483" s="589"/>
      <c r="I1483" s="589"/>
      <c r="J1483" s="589"/>
      <c r="K1483" s="589"/>
      <c r="L1483" s="589"/>
      <c r="M1483" s="589"/>
      <c r="N1483" s="589"/>
      <c r="O1483" s="589"/>
      <c r="P1483" s="589"/>
      <c r="R1483" s="589"/>
      <c r="S1483" s="589"/>
      <c r="T1483" s="589"/>
      <c r="U1483" s="589"/>
    </row>
    <row r="1484" customHeight="1" spans="6:21">
      <c r="F1484" s="589"/>
      <c r="G1484" s="589"/>
      <c r="H1484" s="589"/>
      <c r="I1484" s="589"/>
      <c r="J1484" s="589"/>
      <c r="K1484" s="589"/>
      <c r="L1484" s="589"/>
      <c r="M1484" s="589"/>
      <c r="N1484" s="589"/>
      <c r="O1484" s="589"/>
      <c r="P1484" s="589"/>
      <c r="R1484" s="589"/>
      <c r="S1484" s="589"/>
      <c r="T1484" s="589"/>
      <c r="U1484" s="589"/>
    </row>
    <row r="1485" customHeight="1" spans="6:21">
      <c r="F1485" s="589"/>
      <c r="G1485" s="589"/>
      <c r="H1485" s="589"/>
      <c r="I1485" s="589"/>
      <c r="J1485" s="589"/>
      <c r="K1485" s="589"/>
      <c r="L1485" s="589"/>
      <c r="M1485" s="589"/>
      <c r="N1485" s="589"/>
      <c r="O1485" s="589"/>
      <c r="P1485" s="589"/>
      <c r="R1485" s="589"/>
      <c r="S1485" s="589"/>
      <c r="T1485" s="589"/>
      <c r="U1485" s="589"/>
    </row>
    <row r="1486" customHeight="1" spans="6:21">
      <c r="F1486" s="589"/>
      <c r="G1486" s="589"/>
      <c r="H1486" s="589"/>
      <c r="I1486" s="589"/>
      <c r="J1486" s="589"/>
      <c r="K1486" s="589"/>
      <c r="L1486" s="589"/>
      <c r="M1486" s="589"/>
      <c r="N1486" s="589"/>
      <c r="O1486" s="589"/>
      <c r="P1486" s="589"/>
      <c r="R1486" s="589"/>
      <c r="S1486" s="589"/>
      <c r="T1486" s="589"/>
      <c r="U1486" s="589"/>
    </row>
    <row r="1487" customHeight="1" spans="6:21">
      <c r="F1487" s="589"/>
      <c r="G1487" s="589"/>
      <c r="H1487" s="589"/>
      <c r="I1487" s="589"/>
      <c r="J1487" s="589"/>
      <c r="K1487" s="589"/>
      <c r="L1487" s="589"/>
      <c r="M1487" s="589"/>
      <c r="N1487" s="589"/>
      <c r="O1487" s="589"/>
      <c r="P1487" s="589"/>
      <c r="R1487" s="589"/>
      <c r="S1487" s="589"/>
      <c r="T1487" s="589"/>
      <c r="U1487" s="589"/>
    </row>
    <row r="1488" customHeight="1" spans="6:21">
      <c r="F1488" s="589"/>
      <c r="G1488" s="589"/>
      <c r="H1488" s="589"/>
      <c r="I1488" s="589"/>
      <c r="J1488" s="589"/>
      <c r="K1488" s="589"/>
      <c r="L1488" s="589"/>
      <c r="M1488" s="589"/>
      <c r="N1488" s="589"/>
      <c r="O1488" s="589"/>
      <c r="P1488" s="589"/>
      <c r="R1488" s="589"/>
      <c r="S1488" s="589"/>
      <c r="T1488" s="589"/>
      <c r="U1488" s="589"/>
    </row>
    <row r="1489" customHeight="1" spans="6:21">
      <c r="F1489" s="589"/>
      <c r="G1489" s="589"/>
      <c r="H1489" s="589"/>
      <c r="I1489" s="589"/>
      <c r="J1489" s="589"/>
      <c r="K1489" s="589"/>
      <c r="L1489" s="589"/>
      <c r="M1489" s="589"/>
      <c r="N1489" s="589"/>
      <c r="O1489" s="589"/>
      <c r="P1489" s="589"/>
      <c r="R1489" s="589"/>
      <c r="S1489" s="589"/>
      <c r="T1489" s="589"/>
      <c r="U1489" s="589"/>
    </row>
    <row r="1490" customHeight="1" spans="6:21">
      <c r="F1490" s="589"/>
      <c r="G1490" s="589"/>
      <c r="H1490" s="589"/>
      <c r="I1490" s="589"/>
      <c r="J1490" s="589"/>
      <c r="K1490" s="589"/>
      <c r="L1490" s="589"/>
      <c r="M1490" s="589"/>
      <c r="N1490" s="589"/>
      <c r="O1490" s="589"/>
      <c r="P1490" s="589"/>
      <c r="R1490" s="589"/>
      <c r="S1490" s="589"/>
      <c r="T1490" s="589"/>
      <c r="U1490" s="589"/>
    </row>
    <row r="1491" customHeight="1" spans="6:21">
      <c r="F1491" s="589"/>
      <c r="G1491" s="589"/>
      <c r="H1491" s="589"/>
      <c r="I1491" s="589"/>
      <c r="J1491" s="589"/>
      <c r="K1491" s="589"/>
      <c r="L1491" s="589"/>
      <c r="M1491" s="589"/>
      <c r="N1491" s="589"/>
      <c r="O1491" s="589"/>
      <c r="P1491" s="589"/>
      <c r="R1491" s="589"/>
      <c r="S1491" s="589"/>
      <c r="T1491" s="589"/>
      <c r="U1491" s="589"/>
    </row>
    <row r="1492" customHeight="1" spans="6:21">
      <c r="F1492" s="589"/>
      <c r="G1492" s="589"/>
      <c r="H1492" s="589"/>
      <c r="I1492" s="589"/>
      <c r="J1492" s="589"/>
      <c r="K1492" s="589"/>
      <c r="L1492" s="589"/>
      <c r="M1492" s="589"/>
      <c r="N1492" s="589"/>
      <c r="O1492" s="589"/>
      <c r="P1492" s="589"/>
      <c r="R1492" s="589"/>
      <c r="S1492" s="589"/>
      <c r="T1492" s="589"/>
      <c r="U1492" s="589"/>
    </row>
    <row r="1493" customHeight="1" spans="6:21">
      <c r="F1493" s="589"/>
      <c r="G1493" s="589"/>
      <c r="H1493" s="589"/>
      <c r="I1493" s="589"/>
      <c r="J1493" s="589"/>
      <c r="K1493" s="589"/>
      <c r="L1493" s="589"/>
      <c r="M1493" s="589"/>
      <c r="N1493" s="589"/>
      <c r="O1493" s="589"/>
      <c r="P1493" s="589"/>
      <c r="R1493" s="589"/>
      <c r="S1493" s="589"/>
      <c r="T1493" s="589"/>
      <c r="U1493" s="589"/>
    </row>
    <row r="1494" customHeight="1" spans="6:21">
      <c r="F1494" s="589"/>
      <c r="G1494" s="589"/>
      <c r="H1494" s="589"/>
      <c r="I1494" s="589"/>
      <c r="J1494" s="589"/>
      <c r="K1494" s="589"/>
      <c r="L1494" s="589"/>
      <c r="M1494" s="589"/>
      <c r="N1494" s="589"/>
      <c r="O1494" s="589"/>
      <c r="P1494" s="589"/>
      <c r="R1494" s="589"/>
      <c r="S1494" s="589"/>
      <c r="T1494" s="589"/>
      <c r="U1494" s="589"/>
    </row>
    <row r="1495" customHeight="1" spans="6:21">
      <c r="F1495" s="589"/>
      <c r="G1495" s="589"/>
      <c r="H1495" s="589"/>
      <c r="I1495" s="589"/>
      <c r="J1495" s="589"/>
      <c r="K1495" s="589"/>
      <c r="L1495" s="589"/>
      <c r="M1495" s="589"/>
      <c r="N1495" s="589"/>
      <c r="O1495" s="589"/>
      <c r="P1495" s="589"/>
      <c r="R1495" s="589"/>
      <c r="S1495" s="589"/>
      <c r="T1495" s="589"/>
      <c r="U1495" s="589"/>
    </row>
    <row r="1496" customHeight="1" spans="6:21">
      <c r="F1496" s="589"/>
      <c r="G1496" s="589"/>
      <c r="H1496" s="589"/>
      <c r="I1496" s="589"/>
      <c r="J1496" s="589"/>
      <c r="K1496" s="589"/>
      <c r="L1496" s="589"/>
      <c r="M1496" s="589"/>
      <c r="N1496" s="589"/>
      <c r="O1496" s="589"/>
      <c r="P1496" s="589"/>
      <c r="R1496" s="589"/>
      <c r="S1496" s="589"/>
      <c r="T1496" s="589"/>
      <c r="U1496" s="589"/>
    </row>
    <row r="1497" customHeight="1" spans="6:21">
      <c r="F1497" s="589"/>
      <c r="G1497" s="589"/>
      <c r="H1497" s="589"/>
      <c r="I1497" s="589"/>
      <c r="J1497" s="589"/>
      <c r="K1497" s="589"/>
      <c r="L1497" s="589"/>
      <c r="M1497" s="589"/>
      <c r="N1497" s="589"/>
      <c r="O1497" s="589"/>
      <c r="P1497" s="589"/>
      <c r="R1497" s="589"/>
      <c r="S1497" s="589"/>
      <c r="T1497" s="589"/>
      <c r="U1497" s="589"/>
    </row>
    <row r="1498" customHeight="1" spans="6:21">
      <c r="F1498" s="589"/>
      <c r="G1498" s="589"/>
      <c r="H1498" s="589"/>
      <c r="I1498" s="589"/>
      <c r="J1498" s="589"/>
      <c r="K1498" s="589"/>
      <c r="L1498" s="589"/>
      <c r="M1498" s="589"/>
      <c r="N1498" s="589"/>
      <c r="O1498" s="589"/>
      <c r="P1498" s="589"/>
      <c r="R1498" s="589"/>
      <c r="S1498" s="589"/>
      <c r="T1498" s="589"/>
      <c r="U1498" s="589"/>
    </row>
    <row r="1499" customHeight="1" spans="6:21">
      <c r="F1499" s="589"/>
      <c r="G1499" s="589"/>
      <c r="H1499" s="589"/>
      <c r="I1499" s="589"/>
      <c r="J1499" s="589"/>
      <c r="K1499" s="589"/>
      <c r="L1499" s="589"/>
      <c r="M1499" s="589"/>
      <c r="N1499" s="589"/>
      <c r="O1499" s="589"/>
      <c r="P1499" s="589"/>
      <c r="R1499" s="589"/>
      <c r="S1499" s="589"/>
      <c r="T1499" s="589"/>
      <c r="U1499" s="589"/>
    </row>
    <row r="1500" customHeight="1" spans="6:21">
      <c r="F1500" s="589"/>
      <c r="G1500" s="589"/>
      <c r="H1500" s="589"/>
      <c r="I1500" s="589"/>
      <c r="J1500" s="589"/>
      <c r="K1500" s="589"/>
      <c r="L1500" s="589"/>
      <c r="M1500" s="589"/>
      <c r="N1500" s="589"/>
      <c r="O1500" s="589"/>
      <c r="P1500" s="589"/>
      <c r="R1500" s="589"/>
      <c r="S1500" s="589"/>
      <c r="T1500" s="589"/>
      <c r="U1500" s="589"/>
    </row>
    <row r="1501" customHeight="1" spans="6:21">
      <c r="F1501" s="589"/>
      <c r="G1501" s="589"/>
      <c r="H1501" s="589"/>
      <c r="I1501" s="589"/>
      <c r="J1501" s="589"/>
      <c r="K1501" s="589"/>
      <c r="L1501" s="589"/>
      <c r="M1501" s="589"/>
      <c r="N1501" s="589"/>
      <c r="O1501" s="589"/>
      <c r="P1501" s="589"/>
      <c r="R1501" s="589"/>
      <c r="S1501" s="589"/>
      <c r="T1501" s="589"/>
      <c r="U1501" s="589"/>
    </row>
    <row r="1502" customHeight="1" spans="6:21">
      <c r="F1502" s="589"/>
      <c r="G1502" s="589"/>
      <c r="H1502" s="589"/>
      <c r="I1502" s="589"/>
      <c r="J1502" s="589"/>
      <c r="K1502" s="589"/>
      <c r="L1502" s="589"/>
      <c r="M1502" s="589"/>
      <c r="N1502" s="589"/>
      <c r="O1502" s="589"/>
      <c r="P1502" s="589"/>
      <c r="R1502" s="589"/>
      <c r="S1502" s="589"/>
      <c r="T1502" s="589"/>
      <c r="U1502" s="589"/>
    </row>
    <row r="1503" customHeight="1" spans="6:21">
      <c r="F1503" s="589"/>
      <c r="G1503" s="589"/>
      <c r="H1503" s="589"/>
      <c r="I1503" s="589"/>
      <c r="J1503" s="589"/>
      <c r="K1503" s="589"/>
      <c r="L1503" s="589"/>
      <c r="M1503" s="589"/>
      <c r="N1503" s="589"/>
      <c r="O1503" s="589"/>
      <c r="P1503" s="589"/>
      <c r="R1503" s="589"/>
      <c r="S1503" s="589"/>
      <c r="T1503" s="589"/>
      <c r="U1503" s="589"/>
    </row>
    <row r="1504" customHeight="1" spans="6:21">
      <c r="F1504" s="589"/>
      <c r="G1504" s="589"/>
      <c r="H1504" s="589"/>
      <c r="I1504" s="589"/>
      <c r="J1504" s="589"/>
      <c r="K1504" s="589"/>
      <c r="L1504" s="589"/>
      <c r="M1504" s="589"/>
      <c r="N1504" s="589"/>
      <c r="O1504" s="589"/>
      <c r="P1504" s="589"/>
      <c r="R1504" s="589"/>
      <c r="S1504" s="589"/>
      <c r="T1504" s="589"/>
      <c r="U1504" s="589"/>
    </row>
    <row r="1505" customHeight="1" spans="6:21">
      <c r="F1505" s="589"/>
      <c r="G1505" s="589"/>
      <c r="H1505" s="589"/>
      <c r="I1505" s="589"/>
      <c r="J1505" s="589"/>
      <c r="K1505" s="589"/>
      <c r="L1505" s="589"/>
      <c r="M1505" s="589"/>
      <c r="N1505" s="589"/>
      <c r="O1505" s="589"/>
      <c r="P1505" s="589"/>
      <c r="R1505" s="589"/>
      <c r="S1505" s="589"/>
      <c r="T1505" s="589"/>
      <c r="U1505" s="589"/>
    </row>
    <row r="1506" customHeight="1" spans="6:21">
      <c r="F1506" s="589"/>
      <c r="G1506" s="589"/>
      <c r="H1506" s="589"/>
      <c r="I1506" s="589"/>
      <c r="J1506" s="589"/>
      <c r="K1506" s="589"/>
      <c r="L1506" s="589"/>
      <c r="M1506" s="589"/>
      <c r="N1506" s="589"/>
      <c r="O1506" s="589"/>
      <c r="P1506" s="589"/>
      <c r="R1506" s="589"/>
      <c r="S1506" s="589"/>
      <c r="T1506" s="589"/>
      <c r="U1506" s="589"/>
    </row>
    <row r="1507" customHeight="1" spans="6:21">
      <c r="F1507" s="589"/>
      <c r="G1507" s="589"/>
      <c r="H1507" s="589"/>
      <c r="I1507" s="589"/>
      <c r="J1507" s="589"/>
      <c r="K1507" s="589"/>
      <c r="L1507" s="589"/>
      <c r="M1507" s="589"/>
      <c r="N1507" s="589"/>
      <c r="O1507" s="589"/>
      <c r="P1507" s="589"/>
      <c r="R1507" s="589"/>
      <c r="S1507" s="589"/>
      <c r="T1507" s="589"/>
      <c r="U1507" s="589"/>
    </row>
    <row r="1508" customHeight="1" spans="6:21">
      <c r="F1508" s="589"/>
      <c r="G1508" s="589"/>
      <c r="H1508" s="589"/>
      <c r="I1508" s="589"/>
      <c r="J1508" s="589"/>
      <c r="K1508" s="589"/>
      <c r="L1508" s="589"/>
      <c r="M1508" s="589"/>
      <c r="N1508" s="589"/>
      <c r="O1508" s="589"/>
      <c r="P1508" s="589"/>
      <c r="R1508" s="589"/>
      <c r="S1508" s="589"/>
      <c r="T1508" s="589"/>
      <c r="U1508" s="589"/>
    </row>
    <row r="1509" customHeight="1" spans="6:21">
      <c r="F1509" s="589"/>
      <c r="G1509" s="589"/>
      <c r="H1509" s="589"/>
      <c r="I1509" s="589"/>
      <c r="J1509" s="589"/>
      <c r="K1509" s="589"/>
      <c r="L1509" s="589"/>
      <c r="M1509" s="589"/>
      <c r="N1509" s="589"/>
      <c r="O1509" s="589"/>
      <c r="P1509" s="589"/>
      <c r="R1509" s="589"/>
      <c r="S1509" s="589"/>
      <c r="T1509" s="589"/>
      <c r="U1509" s="589"/>
    </row>
    <row r="1510" customHeight="1" spans="6:21">
      <c r="F1510" s="589"/>
      <c r="G1510" s="589"/>
      <c r="H1510" s="589"/>
      <c r="I1510" s="589"/>
      <c r="J1510" s="589"/>
      <c r="K1510" s="589"/>
      <c r="L1510" s="589"/>
      <c r="M1510" s="589"/>
      <c r="N1510" s="589"/>
      <c r="O1510" s="589"/>
      <c r="P1510" s="589"/>
      <c r="R1510" s="589"/>
      <c r="S1510" s="589"/>
      <c r="T1510" s="589"/>
      <c r="U1510" s="589"/>
    </row>
    <row r="1511" customHeight="1" spans="6:21">
      <c r="F1511" s="589"/>
      <c r="G1511" s="589"/>
      <c r="H1511" s="589"/>
      <c r="I1511" s="589"/>
      <c r="J1511" s="589"/>
      <c r="K1511" s="589"/>
      <c r="L1511" s="589"/>
      <c r="M1511" s="589"/>
      <c r="N1511" s="589"/>
      <c r="O1511" s="589"/>
      <c r="P1511" s="589"/>
      <c r="R1511" s="589"/>
      <c r="S1511" s="589"/>
      <c r="T1511" s="589"/>
      <c r="U1511" s="589"/>
    </row>
    <row r="1512" customHeight="1" spans="6:21">
      <c r="F1512" s="589"/>
      <c r="G1512" s="589"/>
      <c r="H1512" s="589"/>
      <c r="I1512" s="589"/>
      <c r="J1512" s="589"/>
      <c r="K1512" s="589"/>
      <c r="L1512" s="589"/>
      <c r="M1512" s="589"/>
      <c r="N1512" s="589"/>
      <c r="O1512" s="589"/>
      <c r="P1512" s="589"/>
      <c r="R1512" s="589"/>
      <c r="S1512" s="589"/>
      <c r="T1512" s="589"/>
      <c r="U1512" s="589"/>
    </row>
    <row r="1513" customHeight="1" spans="6:21">
      <c r="F1513" s="589"/>
      <c r="G1513" s="589"/>
      <c r="H1513" s="589"/>
      <c r="I1513" s="589"/>
      <c r="J1513" s="589"/>
      <c r="K1513" s="589"/>
      <c r="L1513" s="589"/>
      <c r="M1513" s="589"/>
      <c r="N1513" s="589"/>
      <c r="O1513" s="589"/>
      <c r="P1513" s="589"/>
      <c r="R1513" s="589"/>
      <c r="S1513" s="589"/>
      <c r="T1513" s="589"/>
      <c r="U1513" s="589"/>
    </row>
    <row r="1514" customHeight="1" spans="6:21">
      <c r="F1514" s="589"/>
      <c r="G1514" s="589"/>
      <c r="H1514" s="589"/>
      <c r="I1514" s="589"/>
      <c r="J1514" s="589"/>
      <c r="K1514" s="589"/>
      <c r="L1514" s="589"/>
      <c r="M1514" s="589"/>
      <c r="N1514" s="589"/>
      <c r="O1514" s="589"/>
      <c r="P1514" s="589"/>
      <c r="R1514" s="589"/>
      <c r="S1514" s="589"/>
      <c r="T1514" s="589"/>
      <c r="U1514" s="589"/>
    </row>
    <row r="1515" customHeight="1" spans="6:21">
      <c r="F1515" s="589"/>
      <c r="G1515" s="589"/>
      <c r="H1515" s="589"/>
      <c r="I1515" s="589"/>
      <c r="J1515" s="589"/>
      <c r="K1515" s="589"/>
      <c r="L1515" s="589"/>
      <c r="M1515" s="589"/>
      <c r="N1515" s="589"/>
      <c r="O1515" s="589"/>
      <c r="P1515" s="589"/>
      <c r="R1515" s="589"/>
      <c r="S1515" s="589"/>
      <c r="T1515" s="589"/>
      <c r="U1515" s="589"/>
    </row>
    <row r="1516" customHeight="1" spans="6:21">
      <c r="F1516" s="589"/>
      <c r="G1516" s="589"/>
      <c r="H1516" s="589"/>
      <c r="I1516" s="589"/>
      <c r="J1516" s="589"/>
      <c r="K1516" s="589"/>
      <c r="L1516" s="589"/>
      <c r="M1516" s="589"/>
      <c r="N1516" s="589"/>
      <c r="O1516" s="589"/>
      <c r="P1516" s="589"/>
      <c r="R1516" s="589"/>
      <c r="S1516" s="589"/>
      <c r="T1516" s="589"/>
      <c r="U1516" s="589"/>
    </row>
    <row r="1517" customHeight="1" spans="6:21">
      <c r="F1517" s="589"/>
      <c r="G1517" s="589"/>
      <c r="H1517" s="589"/>
      <c r="I1517" s="589"/>
      <c r="J1517" s="589"/>
      <c r="K1517" s="589"/>
      <c r="L1517" s="589"/>
      <c r="M1517" s="589"/>
      <c r="N1517" s="589"/>
      <c r="O1517" s="589"/>
      <c r="P1517" s="589"/>
      <c r="R1517" s="589"/>
      <c r="S1517" s="589"/>
      <c r="T1517" s="589"/>
      <c r="U1517" s="589"/>
    </row>
    <row r="1518" customHeight="1" spans="6:21">
      <c r="F1518" s="589"/>
      <c r="G1518" s="589"/>
      <c r="H1518" s="589"/>
      <c r="I1518" s="589"/>
      <c r="J1518" s="589"/>
      <c r="K1518" s="589"/>
      <c r="L1518" s="589"/>
      <c r="M1518" s="589"/>
      <c r="N1518" s="589"/>
      <c r="O1518" s="589"/>
      <c r="P1518" s="589"/>
      <c r="R1518" s="589"/>
      <c r="S1518" s="589"/>
      <c r="T1518" s="589"/>
      <c r="U1518" s="589"/>
    </row>
    <row r="1519" customHeight="1" spans="6:21">
      <c r="F1519" s="589"/>
      <c r="G1519" s="589"/>
      <c r="H1519" s="589"/>
      <c r="I1519" s="589"/>
      <c r="J1519" s="589"/>
      <c r="K1519" s="589"/>
      <c r="L1519" s="589"/>
      <c r="M1519" s="589"/>
      <c r="N1519" s="589"/>
      <c r="O1519" s="589"/>
      <c r="P1519" s="589"/>
      <c r="R1519" s="589"/>
      <c r="S1519" s="589"/>
      <c r="T1519" s="589"/>
      <c r="U1519" s="589"/>
    </row>
    <row r="1520" customHeight="1" spans="6:21">
      <c r="F1520" s="589"/>
      <c r="G1520" s="589"/>
      <c r="H1520" s="589"/>
      <c r="I1520" s="589"/>
      <c r="J1520" s="589"/>
      <c r="K1520" s="589"/>
      <c r="L1520" s="589"/>
      <c r="M1520" s="589"/>
      <c r="N1520" s="589"/>
      <c r="O1520" s="589"/>
      <c r="P1520" s="589"/>
      <c r="R1520" s="589"/>
      <c r="S1520" s="589"/>
      <c r="T1520" s="589"/>
      <c r="U1520" s="589"/>
    </row>
    <row r="1521" customHeight="1" spans="6:21">
      <c r="F1521" s="589"/>
      <c r="G1521" s="589"/>
      <c r="H1521" s="589"/>
      <c r="I1521" s="589"/>
      <c r="J1521" s="589"/>
      <c r="K1521" s="589"/>
      <c r="L1521" s="589"/>
      <c r="M1521" s="589"/>
      <c r="N1521" s="589"/>
      <c r="O1521" s="589"/>
      <c r="P1521" s="589"/>
      <c r="R1521" s="589"/>
      <c r="S1521" s="589"/>
      <c r="T1521" s="589"/>
      <c r="U1521" s="589"/>
    </row>
    <row r="1522" customHeight="1" spans="6:21">
      <c r="F1522" s="589"/>
      <c r="G1522" s="589"/>
      <c r="H1522" s="589"/>
      <c r="I1522" s="589"/>
      <c r="J1522" s="589"/>
      <c r="K1522" s="589"/>
      <c r="L1522" s="589"/>
      <c r="M1522" s="589"/>
      <c r="N1522" s="589"/>
      <c r="O1522" s="589"/>
      <c r="P1522" s="589"/>
      <c r="R1522" s="589"/>
      <c r="S1522" s="589"/>
      <c r="T1522" s="589"/>
      <c r="U1522" s="589"/>
    </row>
    <row r="1523" customHeight="1" spans="6:21">
      <c r="F1523" s="589"/>
      <c r="G1523" s="589"/>
      <c r="H1523" s="589"/>
      <c r="I1523" s="589"/>
      <c r="J1523" s="589"/>
      <c r="K1523" s="589"/>
      <c r="L1523" s="589"/>
      <c r="M1523" s="589"/>
      <c r="N1523" s="589"/>
      <c r="O1523" s="589"/>
      <c r="P1523" s="589"/>
      <c r="R1523" s="589"/>
      <c r="S1523" s="589"/>
      <c r="T1523" s="589"/>
      <c r="U1523" s="589"/>
    </row>
    <row r="1524" customHeight="1" spans="6:21">
      <c r="F1524" s="589"/>
      <c r="G1524" s="589"/>
      <c r="H1524" s="589"/>
      <c r="I1524" s="589"/>
      <c r="J1524" s="589"/>
      <c r="K1524" s="589"/>
      <c r="L1524" s="589"/>
      <c r="M1524" s="589"/>
      <c r="N1524" s="589"/>
      <c r="O1524" s="589"/>
      <c r="P1524" s="589"/>
      <c r="R1524" s="589"/>
      <c r="S1524" s="589"/>
      <c r="T1524" s="589"/>
      <c r="U1524" s="589"/>
    </row>
    <row r="1525" customHeight="1" spans="6:21">
      <c r="F1525" s="589"/>
      <c r="G1525" s="589"/>
      <c r="H1525" s="589"/>
      <c r="I1525" s="589"/>
      <c r="J1525" s="589"/>
      <c r="K1525" s="589"/>
      <c r="L1525" s="589"/>
      <c r="M1525" s="589"/>
      <c r="N1525" s="589"/>
      <c r="O1525" s="589"/>
      <c r="P1525" s="589"/>
      <c r="R1525" s="589"/>
      <c r="S1525" s="589"/>
      <c r="T1525" s="589"/>
      <c r="U1525" s="589"/>
    </row>
    <row r="1526" customHeight="1" spans="6:21">
      <c r="F1526" s="589"/>
      <c r="G1526" s="589"/>
      <c r="H1526" s="589"/>
      <c r="I1526" s="589"/>
      <c r="J1526" s="589"/>
      <c r="K1526" s="589"/>
      <c r="L1526" s="589"/>
      <c r="M1526" s="589"/>
      <c r="N1526" s="589"/>
      <c r="O1526" s="589"/>
      <c r="P1526" s="589"/>
      <c r="R1526" s="589"/>
      <c r="S1526" s="589"/>
      <c r="T1526" s="589"/>
      <c r="U1526" s="589"/>
    </row>
    <row r="1527" customHeight="1" spans="6:21">
      <c r="F1527" s="589"/>
      <c r="G1527" s="589"/>
      <c r="H1527" s="589"/>
      <c r="I1527" s="589"/>
      <c r="J1527" s="589"/>
      <c r="K1527" s="589"/>
      <c r="L1527" s="589"/>
      <c r="M1527" s="589"/>
      <c r="N1527" s="589"/>
      <c r="O1527" s="589"/>
      <c r="P1527" s="589"/>
      <c r="R1527" s="589"/>
      <c r="S1527" s="589"/>
      <c r="T1527" s="589"/>
      <c r="U1527" s="589"/>
    </row>
    <row r="1528" customHeight="1" spans="6:21">
      <c r="F1528" s="589"/>
      <c r="G1528" s="589"/>
      <c r="H1528" s="589"/>
      <c r="I1528" s="589"/>
      <c r="J1528" s="589"/>
      <c r="K1528" s="589"/>
      <c r="L1528" s="589"/>
      <c r="M1528" s="589"/>
      <c r="N1528" s="589"/>
      <c r="O1528" s="589"/>
      <c r="P1528" s="589"/>
      <c r="R1528" s="589"/>
      <c r="S1528" s="589"/>
      <c r="T1528" s="589"/>
      <c r="U1528" s="589"/>
    </row>
    <row r="1529" customHeight="1" spans="6:21">
      <c r="F1529" s="589"/>
      <c r="G1529" s="589"/>
      <c r="H1529" s="589"/>
      <c r="I1529" s="589"/>
      <c r="J1529" s="589"/>
      <c r="K1529" s="589"/>
      <c r="L1529" s="589"/>
      <c r="M1529" s="589"/>
      <c r="N1529" s="589"/>
      <c r="O1529" s="589"/>
      <c r="P1529" s="589"/>
      <c r="R1529" s="589"/>
      <c r="S1529" s="589"/>
      <c r="T1529" s="589"/>
      <c r="U1529" s="589"/>
    </row>
    <row r="1530" customHeight="1" spans="6:21">
      <c r="F1530" s="589"/>
      <c r="G1530" s="589"/>
      <c r="H1530" s="589"/>
      <c r="I1530" s="589"/>
      <c r="J1530" s="589"/>
      <c r="K1530" s="589"/>
      <c r="L1530" s="589"/>
      <c r="M1530" s="589"/>
      <c r="N1530" s="589"/>
      <c r="O1530" s="589"/>
      <c r="P1530" s="589"/>
      <c r="R1530" s="589"/>
      <c r="S1530" s="589"/>
      <c r="T1530" s="589"/>
      <c r="U1530" s="589"/>
    </row>
    <row r="1531" customHeight="1" spans="6:21">
      <c r="F1531" s="589"/>
      <c r="G1531" s="589"/>
      <c r="H1531" s="589"/>
      <c r="I1531" s="589"/>
      <c r="J1531" s="589"/>
      <c r="K1531" s="589"/>
      <c r="L1531" s="589"/>
      <c r="M1531" s="589"/>
      <c r="N1531" s="589"/>
      <c r="O1531" s="589"/>
      <c r="P1531" s="589"/>
      <c r="R1531" s="589"/>
      <c r="S1531" s="589"/>
      <c r="T1531" s="589"/>
      <c r="U1531" s="589"/>
    </row>
    <row r="1532" customHeight="1" spans="6:21">
      <c r="F1532" s="589"/>
      <c r="G1532" s="589"/>
      <c r="H1532" s="589"/>
      <c r="I1532" s="589"/>
      <c r="J1532" s="589"/>
      <c r="K1532" s="589"/>
      <c r="L1532" s="589"/>
      <c r="M1532" s="589"/>
      <c r="N1532" s="589"/>
      <c r="O1532" s="589"/>
      <c r="P1532" s="589"/>
      <c r="R1532" s="589"/>
      <c r="S1532" s="589"/>
      <c r="T1532" s="589"/>
      <c r="U1532" s="589"/>
    </row>
    <row r="1533" customHeight="1" spans="6:21">
      <c r="F1533" s="589"/>
      <c r="G1533" s="589"/>
      <c r="H1533" s="589"/>
      <c r="I1533" s="589"/>
      <c r="J1533" s="589"/>
      <c r="K1533" s="589"/>
      <c r="L1533" s="589"/>
      <c r="M1533" s="589"/>
      <c r="N1533" s="589"/>
      <c r="O1533" s="589"/>
      <c r="P1533" s="589"/>
      <c r="R1533" s="589"/>
      <c r="S1533" s="589"/>
      <c r="T1533" s="589"/>
      <c r="U1533" s="589"/>
    </row>
    <row r="1534" customHeight="1" spans="6:21">
      <c r="F1534" s="589"/>
      <c r="G1534" s="589"/>
      <c r="H1534" s="589"/>
      <c r="I1534" s="589"/>
      <c r="J1534" s="589"/>
      <c r="K1534" s="589"/>
      <c r="L1534" s="589"/>
      <c r="M1534" s="589"/>
      <c r="N1534" s="589"/>
      <c r="O1534" s="589"/>
      <c r="P1534" s="589"/>
      <c r="R1534" s="589"/>
      <c r="S1534" s="589"/>
      <c r="T1534" s="589"/>
      <c r="U1534" s="589"/>
    </row>
    <row r="1535" customHeight="1" spans="6:21">
      <c r="F1535" s="589"/>
      <c r="G1535" s="589"/>
      <c r="H1535" s="589"/>
      <c r="I1535" s="589"/>
      <c r="J1535" s="589"/>
      <c r="K1535" s="589"/>
      <c r="L1535" s="589"/>
      <c r="M1535" s="589"/>
      <c r="N1535" s="589"/>
      <c r="O1535" s="589"/>
      <c r="P1535" s="589"/>
      <c r="R1535" s="589"/>
      <c r="S1535" s="589"/>
      <c r="T1535" s="589"/>
      <c r="U1535" s="589"/>
    </row>
    <row r="1536" customHeight="1" spans="6:21">
      <c r="F1536" s="589"/>
      <c r="G1536" s="589"/>
      <c r="H1536" s="589"/>
      <c r="I1536" s="589"/>
      <c r="J1536" s="589"/>
      <c r="K1536" s="589"/>
      <c r="L1536" s="589"/>
      <c r="M1536" s="589"/>
      <c r="N1536" s="589"/>
      <c r="O1536" s="589"/>
      <c r="P1536" s="589"/>
      <c r="R1536" s="589"/>
      <c r="S1536" s="589"/>
      <c r="T1536" s="589"/>
      <c r="U1536" s="589"/>
    </row>
    <row r="1537" customHeight="1" spans="6:21">
      <c r="F1537" s="589"/>
      <c r="G1537" s="589"/>
      <c r="H1537" s="589"/>
      <c r="I1537" s="589"/>
      <c r="J1537" s="589"/>
      <c r="K1537" s="589"/>
      <c r="L1537" s="589"/>
      <c r="M1537" s="589"/>
      <c r="N1537" s="589"/>
      <c r="O1537" s="589"/>
      <c r="P1537" s="589"/>
      <c r="R1537" s="589"/>
      <c r="S1537" s="589"/>
      <c r="T1537" s="589"/>
      <c r="U1537" s="589"/>
    </row>
    <row r="1538" customHeight="1" spans="6:21">
      <c r="F1538" s="589"/>
      <c r="G1538" s="589"/>
      <c r="H1538" s="589"/>
      <c r="I1538" s="589"/>
      <c r="J1538" s="589"/>
      <c r="K1538" s="589"/>
      <c r="L1538" s="589"/>
      <c r="M1538" s="589"/>
      <c r="N1538" s="589"/>
      <c r="O1538" s="589"/>
      <c r="P1538" s="589"/>
      <c r="R1538" s="589"/>
      <c r="S1538" s="589"/>
      <c r="T1538" s="589"/>
      <c r="U1538" s="589"/>
    </row>
    <row r="1539" customHeight="1" spans="6:21">
      <c r="F1539" s="589"/>
      <c r="G1539" s="589"/>
      <c r="H1539" s="589"/>
      <c r="I1539" s="589"/>
      <c r="J1539" s="589"/>
      <c r="K1539" s="589"/>
      <c r="L1539" s="589"/>
      <c r="M1539" s="589"/>
      <c r="N1539" s="589"/>
      <c r="O1539" s="589"/>
      <c r="P1539" s="589"/>
      <c r="R1539" s="589"/>
      <c r="S1539" s="589"/>
      <c r="T1539" s="589"/>
      <c r="U1539" s="589"/>
    </row>
    <row r="1540" customHeight="1" spans="6:21">
      <c r="F1540" s="589"/>
      <c r="G1540" s="589"/>
      <c r="H1540" s="589"/>
      <c r="I1540" s="589"/>
      <c r="J1540" s="589"/>
      <c r="K1540" s="589"/>
      <c r="L1540" s="589"/>
      <c r="M1540" s="589"/>
      <c r="N1540" s="589"/>
      <c r="O1540" s="589"/>
      <c r="P1540" s="589"/>
      <c r="R1540" s="589"/>
      <c r="S1540" s="589"/>
      <c r="T1540" s="589"/>
      <c r="U1540" s="589"/>
    </row>
    <row r="1541" customHeight="1" spans="6:21">
      <c r="F1541" s="589"/>
      <c r="G1541" s="589"/>
      <c r="H1541" s="589"/>
      <c r="I1541" s="589"/>
      <c r="J1541" s="589"/>
      <c r="K1541" s="589"/>
      <c r="L1541" s="589"/>
      <c r="M1541" s="589"/>
      <c r="N1541" s="589"/>
      <c r="O1541" s="589"/>
      <c r="P1541" s="589"/>
      <c r="R1541" s="589"/>
      <c r="S1541" s="589"/>
      <c r="T1541" s="589"/>
      <c r="U1541" s="589"/>
    </row>
    <row r="1542" customHeight="1" spans="6:21">
      <c r="F1542" s="589"/>
      <c r="G1542" s="589"/>
      <c r="H1542" s="589"/>
      <c r="I1542" s="589"/>
      <c r="J1542" s="589"/>
      <c r="K1542" s="589"/>
      <c r="L1542" s="589"/>
      <c r="M1542" s="589"/>
      <c r="N1542" s="589"/>
      <c r="O1542" s="589"/>
      <c r="P1542" s="589"/>
      <c r="R1542" s="589"/>
      <c r="S1542" s="589"/>
      <c r="T1542" s="589"/>
      <c r="U1542" s="589"/>
    </row>
    <row r="1543" customHeight="1" spans="6:21">
      <c r="F1543" s="589"/>
      <c r="G1543" s="589"/>
      <c r="H1543" s="589"/>
      <c r="I1543" s="589"/>
      <c r="J1543" s="589"/>
      <c r="K1543" s="589"/>
      <c r="L1543" s="589"/>
      <c r="M1543" s="589"/>
      <c r="N1543" s="589"/>
      <c r="O1543" s="589"/>
      <c r="P1543" s="589"/>
      <c r="R1543" s="589"/>
      <c r="S1543" s="589"/>
      <c r="T1543" s="589"/>
      <c r="U1543" s="589"/>
    </row>
    <row r="1544" customHeight="1" spans="6:21">
      <c r="F1544" s="589"/>
      <c r="G1544" s="589"/>
      <c r="H1544" s="589"/>
      <c r="I1544" s="589"/>
      <c r="J1544" s="589"/>
      <c r="K1544" s="589"/>
      <c r="L1544" s="589"/>
      <c r="M1544" s="589"/>
      <c r="N1544" s="589"/>
      <c r="O1544" s="589"/>
      <c r="P1544" s="589"/>
      <c r="R1544" s="589"/>
      <c r="S1544" s="589"/>
      <c r="T1544" s="589"/>
      <c r="U1544" s="589"/>
    </row>
    <row r="1545" customHeight="1" spans="6:21">
      <c r="F1545" s="589"/>
      <c r="G1545" s="589"/>
      <c r="H1545" s="589"/>
      <c r="I1545" s="589"/>
      <c r="J1545" s="589"/>
      <c r="K1545" s="589"/>
      <c r="L1545" s="589"/>
      <c r="M1545" s="589"/>
      <c r="N1545" s="589"/>
      <c r="O1545" s="589"/>
      <c r="P1545" s="589"/>
      <c r="R1545" s="589"/>
      <c r="S1545" s="589"/>
      <c r="T1545" s="589"/>
      <c r="U1545" s="589"/>
    </row>
    <row r="1546" customHeight="1" spans="6:21">
      <c r="F1546" s="589"/>
      <c r="G1546" s="589"/>
      <c r="H1546" s="589"/>
      <c r="I1546" s="589"/>
      <c r="J1546" s="589"/>
      <c r="K1546" s="589"/>
      <c r="L1546" s="589"/>
      <c r="M1546" s="589"/>
      <c r="N1546" s="589"/>
      <c r="O1546" s="589"/>
      <c r="P1546" s="589"/>
      <c r="R1546" s="589"/>
      <c r="S1546" s="589"/>
      <c r="T1546" s="589"/>
      <c r="U1546" s="589"/>
    </row>
    <row r="1547" customHeight="1" spans="6:21">
      <c r="F1547" s="589"/>
      <c r="G1547" s="589"/>
      <c r="H1547" s="589"/>
      <c r="I1547" s="589"/>
      <c r="J1547" s="589"/>
      <c r="K1547" s="589"/>
      <c r="L1547" s="589"/>
      <c r="M1547" s="589"/>
      <c r="N1547" s="589"/>
      <c r="O1547" s="589"/>
      <c r="P1547" s="589"/>
      <c r="R1547" s="589"/>
      <c r="S1547" s="589"/>
      <c r="T1547" s="589"/>
      <c r="U1547" s="589"/>
    </row>
    <row r="1548" customHeight="1" spans="6:21">
      <c r="F1548" s="589"/>
      <c r="G1548" s="589"/>
      <c r="H1548" s="589"/>
      <c r="I1548" s="589"/>
      <c r="J1548" s="589"/>
      <c r="K1548" s="589"/>
      <c r="L1548" s="589"/>
      <c r="M1548" s="589"/>
      <c r="N1548" s="589"/>
      <c r="O1548" s="589"/>
      <c r="P1548" s="589"/>
      <c r="R1548" s="589"/>
      <c r="S1548" s="589"/>
      <c r="T1548" s="589"/>
      <c r="U1548" s="589"/>
    </row>
    <row r="1549" customHeight="1" spans="6:21">
      <c r="F1549" s="589"/>
      <c r="G1549" s="589"/>
      <c r="H1549" s="589"/>
      <c r="I1549" s="589"/>
      <c r="J1549" s="589"/>
      <c r="K1549" s="589"/>
      <c r="L1549" s="589"/>
      <c r="M1549" s="589"/>
      <c r="N1549" s="589"/>
      <c r="O1549" s="589"/>
      <c r="P1549" s="589"/>
      <c r="R1549" s="589"/>
      <c r="S1549" s="589"/>
      <c r="T1549" s="589"/>
      <c r="U1549" s="589"/>
    </row>
    <row r="1550" customHeight="1" spans="6:21">
      <c r="F1550" s="589"/>
      <c r="G1550" s="589"/>
      <c r="H1550" s="589"/>
      <c r="I1550" s="589"/>
      <c r="J1550" s="589"/>
      <c r="K1550" s="589"/>
      <c r="L1550" s="589"/>
      <c r="M1550" s="589"/>
      <c r="N1550" s="589"/>
      <c r="O1550" s="589"/>
      <c r="P1550" s="589"/>
      <c r="R1550" s="589"/>
      <c r="S1550" s="589"/>
      <c r="T1550" s="589"/>
      <c r="U1550" s="589"/>
    </row>
    <row r="1551" customHeight="1" spans="6:21">
      <c r="F1551" s="589"/>
      <c r="G1551" s="589"/>
      <c r="H1551" s="589"/>
      <c r="I1551" s="589"/>
      <c r="J1551" s="589"/>
      <c r="K1551" s="589"/>
      <c r="L1551" s="589"/>
      <c r="M1551" s="589"/>
      <c r="N1551" s="589"/>
      <c r="O1551" s="589"/>
      <c r="P1551" s="589"/>
      <c r="R1551" s="589"/>
      <c r="S1551" s="589"/>
      <c r="T1551" s="589"/>
      <c r="U1551" s="589"/>
    </row>
    <row r="1552" customHeight="1" spans="6:21">
      <c r="F1552" s="589"/>
      <c r="G1552" s="589"/>
      <c r="H1552" s="589"/>
      <c r="I1552" s="589"/>
      <c r="J1552" s="589"/>
      <c r="K1552" s="589"/>
      <c r="L1552" s="589"/>
      <c r="M1552" s="589"/>
      <c r="N1552" s="589"/>
      <c r="O1552" s="589"/>
      <c r="P1552" s="589"/>
      <c r="R1552" s="589"/>
      <c r="S1552" s="589"/>
      <c r="T1552" s="589"/>
      <c r="U1552" s="589"/>
    </row>
    <row r="1553" customHeight="1" spans="6:21">
      <c r="F1553" s="589"/>
      <c r="G1553" s="589"/>
      <c r="H1553" s="589"/>
      <c r="I1553" s="589"/>
      <c r="J1553" s="589"/>
      <c r="K1553" s="589"/>
      <c r="L1553" s="589"/>
      <c r="M1553" s="589"/>
      <c r="N1553" s="589"/>
      <c r="O1553" s="589"/>
      <c r="P1553" s="589"/>
      <c r="R1553" s="589"/>
      <c r="S1553" s="589"/>
      <c r="T1553" s="589"/>
      <c r="U1553" s="589"/>
    </row>
    <row r="1554" customHeight="1" spans="6:21">
      <c r="F1554" s="589"/>
      <c r="G1554" s="589"/>
      <c r="H1554" s="589"/>
      <c r="I1554" s="589"/>
      <c r="J1554" s="589"/>
      <c r="K1554" s="589"/>
      <c r="L1554" s="589"/>
      <c r="M1554" s="589"/>
      <c r="N1554" s="589"/>
      <c r="O1554" s="589"/>
      <c r="P1554" s="589"/>
      <c r="R1554" s="589"/>
      <c r="S1554" s="589"/>
      <c r="T1554" s="589"/>
      <c r="U1554" s="589"/>
    </row>
    <row r="1555" customHeight="1" spans="6:21">
      <c r="F1555" s="589"/>
      <c r="G1555" s="589"/>
      <c r="H1555" s="589"/>
      <c r="I1555" s="589"/>
      <c r="J1555" s="589"/>
      <c r="K1555" s="589"/>
      <c r="L1555" s="589"/>
      <c r="M1555" s="589"/>
      <c r="N1555" s="589"/>
      <c r="O1555" s="589"/>
      <c r="P1555" s="589"/>
      <c r="R1555" s="589"/>
      <c r="S1555" s="589"/>
      <c r="T1555" s="589"/>
      <c r="U1555" s="589"/>
    </row>
    <row r="1556" customHeight="1" spans="6:21">
      <c r="F1556" s="589"/>
      <c r="G1556" s="589"/>
      <c r="H1556" s="589"/>
      <c r="I1556" s="589"/>
      <c r="J1556" s="589"/>
      <c r="K1556" s="589"/>
      <c r="L1556" s="589"/>
      <c r="M1556" s="589"/>
      <c r="N1556" s="589"/>
      <c r="O1556" s="589"/>
      <c r="P1556" s="589"/>
      <c r="R1556" s="589"/>
      <c r="S1556" s="589"/>
      <c r="T1556" s="589"/>
      <c r="U1556" s="589"/>
    </row>
    <row r="1557" customHeight="1" spans="6:21">
      <c r="F1557" s="589"/>
      <c r="G1557" s="589"/>
      <c r="H1557" s="589"/>
      <c r="I1557" s="589"/>
      <c r="J1557" s="589"/>
      <c r="K1557" s="589"/>
      <c r="L1557" s="589"/>
      <c r="M1557" s="589"/>
      <c r="N1557" s="589"/>
      <c r="O1557" s="589"/>
      <c r="P1557" s="589"/>
      <c r="R1557" s="589"/>
      <c r="S1557" s="589"/>
      <c r="T1557" s="589"/>
      <c r="U1557" s="589"/>
    </row>
    <row r="1558" customHeight="1" spans="6:21">
      <c r="F1558" s="589"/>
      <c r="G1558" s="589"/>
      <c r="H1558" s="589"/>
      <c r="I1558" s="589"/>
      <c r="J1558" s="589"/>
      <c r="K1558" s="589"/>
      <c r="L1558" s="589"/>
      <c r="M1558" s="589"/>
      <c r="N1558" s="589"/>
      <c r="O1558" s="589"/>
      <c r="P1558" s="589"/>
      <c r="R1558" s="589"/>
      <c r="S1558" s="589"/>
      <c r="T1558" s="589"/>
      <c r="U1558" s="589"/>
    </row>
    <row r="1559" customHeight="1" spans="6:21">
      <c r="F1559" s="589"/>
      <c r="G1559" s="589"/>
      <c r="H1559" s="589"/>
      <c r="I1559" s="589"/>
      <c r="J1559" s="589"/>
      <c r="K1559" s="589"/>
      <c r="L1559" s="589"/>
      <c r="M1559" s="589"/>
      <c r="N1559" s="589"/>
      <c r="O1559" s="589"/>
      <c r="P1559" s="589"/>
      <c r="R1559" s="589"/>
      <c r="S1559" s="589"/>
      <c r="T1559" s="589"/>
      <c r="U1559" s="589"/>
    </row>
    <row r="1560" customHeight="1" spans="6:21">
      <c r="F1560" s="589"/>
      <c r="G1560" s="589"/>
      <c r="H1560" s="589"/>
      <c r="I1560" s="589"/>
      <c r="J1560" s="589"/>
      <c r="K1560" s="589"/>
      <c r="L1560" s="589"/>
      <c r="M1560" s="589"/>
      <c r="N1560" s="589"/>
      <c r="O1560" s="589"/>
      <c r="P1560" s="589"/>
      <c r="R1560" s="589"/>
      <c r="S1560" s="589"/>
      <c r="T1560" s="589"/>
      <c r="U1560" s="589"/>
    </row>
    <row r="1561" customHeight="1" spans="6:21">
      <c r="F1561" s="589"/>
      <c r="G1561" s="589"/>
      <c r="H1561" s="589"/>
      <c r="I1561" s="589"/>
      <c r="J1561" s="589"/>
      <c r="K1561" s="589"/>
      <c r="L1561" s="589"/>
      <c r="M1561" s="589"/>
      <c r="N1561" s="589"/>
      <c r="O1561" s="589"/>
      <c r="P1561" s="589"/>
      <c r="R1561" s="589"/>
      <c r="S1561" s="589"/>
      <c r="T1561" s="589"/>
      <c r="U1561" s="589"/>
    </row>
    <row r="1562" customHeight="1" spans="6:21">
      <c r="F1562" s="589"/>
      <c r="G1562" s="589"/>
      <c r="H1562" s="589"/>
      <c r="I1562" s="589"/>
      <c r="J1562" s="589"/>
      <c r="K1562" s="589"/>
      <c r="L1562" s="589"/>
      <c r="M1562" s="589"/>
      <c r="N1562" s="589"/>
      <c r="O1562" s="589"/>
      <c r="P1562" s="589"/>
      <c r="R1562" s="589"/>
      <c r="S1562" s="589"/>
      <c r="T1562" s="589"/>
      <c r="U1562" s="589"/>
    </row>
    <row r="1563" customHeight="1" spans="6:21">
      <c r="F1563" s="589"/>
      <c r="G1563" s="589"/>
      <c r="H1563" s="589"/>
      <c r="I1563" s="589"/>
      <c r="J1563" s="589"/>
      <c r="K1563" s="589"/>
      <c r="L1563" s="589"/>
      <c r="M1563" s="589"/>
      <c r="N1563" s="589"/>
      <c r="O1563" s="589"/>
      <c r="P1563" s="589"/>
      <c r="R1563" s="589"/>
      <c r="S1563" s="589"/>
      <c r="T1563" s="589"/>
      <c r="U1563" s="589"/>
    </row>
    <row r="1564" customHeight="1" spans="6:21">
      <c r="F1564" s="589"/>
      <c r="G1564" s="589"/>
      <c r="H1564" s="589"/>
      <c r="I1564" s="589"/>
      <c r="J1564" s="589"/>
      <c r="K1564" s="589"/>
      <c r="L1564" s="589"/>
      <c r="M1564" s="589"/>
      <c r="N1564" s="589"/>
      <c r="O1564" s="589"/>
      <c r="P1564" s="589"/>
      <c r="R1564" s="589"/>
      <c r="S1564" s="589"/>
      <c r="T1564" s="589"/>
      <c r="U1564" s="589"/>
    </row>
    <row r="1565" customHeight="1" spans="6:21">
      <c r="F1565" s="589"/>
      <c r="G1565" s="589"/>
      <c r="H1565" s="589"/>
      <c r="I1565" s="589"/>
      <c r="J1565" s="589"/>
      <c r="K1565" s="589"/>
      <c r="L1565" s="589"/>
      <c r="M1565" s="589"/>
      <c r="N1565" s="589"/>
      <c r="O1565" s="589"/>
      <c r="P1565" s="589"/>
      <c r="R1565" s="589"/>
      <c r="S1565" s="589"/>
      <c r="T1565" s="589"/>
      <c r="U1565" s="589"/>
    </row>
    <row r="1566" customHeight="1" spans="6:21">
      <c r="F1566" s="589"/>
      <c r="G1566" s="589"/>
      <c r="H1566" s="589"/>
      <c r="I1566" s="589"/>
      <c r="J1566" s="589"/>
      <c r="K1566" s="589"/>
      <c r="L1566" s="589"/>
      <c r="M1566" s="589"/>
      <c r="N1566" s="589"/>
      <c r="O1566" s="589"/>
      <c r="P1566" s="589"/>
      <c r="R1566" s="589"/>
      <c r="S1566" s="589"/>
      <c r="T1566" s="589"/>
      <c r="U1566" s="589"/>
    </row>
    <row r="1567" customHeight="1" spans="6:21">
      <c r="F1567" s="589"/>
      <c r="G1567" s="589"/>
      <c r="H1567" s="589"/>
      <c r="I1567" s="589"/>
      <c r="J1567" s="589"/>
      <c r="K1567" s="589"/>
      <c r="L1567" s="589"/>
      <c r="M1567" s="589"/>
      <c r="N1567" s="589"/>
      <c r="O1567" s="589"/>
      <c r="P1567" s="589"/>
      <c r="R1567" s="589"/>
      <c r="S1567" s="589"/>
      <c r="T1567" s="589"/>
      <c r="U1567" s="589"/>
    </row>
    <row r="1568" customHeight="1" spans="6:21">
      <c r="F1568" s="589"/>
      <c r="G1568" s="589"/>
      <c r="H1568" s="589"/>
      <c r="I1568" s="589"/>
      <c r="J1568" s="589"/>
      <c r="K1568" s="589"/>
      <c r="L1568" s="589"/>
      <c r="M1568" s="589"/>
      <c r="N1568" s="589"/>
      <c r="O1568" s="589"/>
      <c r="P1568" s="589"/>
      <c r="R1568" s="589"/>
      <c r="S1568" s="589"/>
      <c r="T1568" s="589"/>
      <c r="U1568" s="589"/>
    </row>
    <row r="1569" customHeight="1" spans="6:21">
      <c r="F1569" s="589"/>
      <c r="G1569" s="589"/>
      <c r="H1569" s="589"/>
      <c r="I1569" s="589"/>
      <c r="J1569" s="589"/>
      <c r="K1569" s="589"/>
      <c r="L1569" s="589"/>
      <c r="M1569" s="589"/>
      <c r="N1569" s="589"/>
      <c r="O1569" s="589"/>
      <c r="P1569" s="589"/>
      <c r="R1569" s="589"/>
      <c r="S1569" s="589"/>
      <c r="T1569" s="589"/>
      <c r="U1569" s="589"/>
    </row>
    <row r="1570" customHeight="1" spans="6:21">
      <c r="F1570" s="589"/>
      <c r="G1570" s="589"/>
      <c r="H1570" s="589"/>
      <c r="I1570" s="589"/>
      <c r="J1570" s="589"/>
      <c r="K1570" s="589"/>
      <c r="L1570" s="589"/>
      <c r="M1570" s="589"/>
      <c r="N1570" s="589"/>
      <c r="O1570" s="589"/>
      <c r="P1570" s="589"/>
      <c r="R1570" s="589"/>
      <c r="S1570" s="589"/>
      <c r="T1570" s="589"/>
      <c r="U1570" s="589"/>
    </row>
    <row r="1571" customHeight="1" spans="6:21">
      <c r="F1571" s="589"/>
      <c r="G1571" s="589"/>
      <c r="H1571" s="589"/>
      <c r="I1571" s="589"/>
      <c r="J1571" s="589"/>
      <c r="K1571" s="589"/>
      <c r="L1571" s="589"/>
      <c r="M1571" s="589"/>
      <c r="N1571" s="589"/>
      <c r="O1571" s="589"/>
      <c r="P1571" s="589"/>
      <c r="R1571" s="589"/>
      <c r="S1571" s="589"/>
      <c r="T1571" s="589"/>
      <c r="U1571" s="589"/>
    </row>
    <row r="1572" customHeight="1" spans="6:21">
      <c r="F1572" s="589"/>
      <c r="G1572" s="589"/>
      <c r="H1572" s="589"/>
      <c r="I1572" s="589"/>
      <c r="J1572" s="589"/>
      <c r="K1572" s="589"/>
      <c r="L1572" s="589"/>
      <c r="M1572" s="589"/>
      <c r="N1572" s="589"/>
      <c r="O1572" s="589"/>
      <c r="P1572" s="589"/>
      <c r="R1572" s="589"/>
      <c r="S1572" s="589"/>
      <c r="T1572" s="589"/>
      <c r="U1572" s="589"/>
    </row>
    <row r="1573" customHeight="1" spans="6:21">
      <c r="F1573" s="589"/>
      <c r="G1573" s="589"/>
      <c r="H1573" s="589"/>
      <c r="I1573" s="589"/>
      <c r="J1573" s="589"/>
      <c r="K1573" s="589"/>
      <c r="L1573" s="589"/>
      <c r="M1573" s="589"/>
      <c r="N1573" s="589"/>
      <c r="O1573" s="589"/>
      <c r="P1573" s="589"/>
      <c r="R1573" s="589"/>
      <c r="S1573" s="589"/>
      <c r="T1573" s="589"/>
      <c r="U1573" s="589"/>
    </row>
    <row r="1574" customHeight="1" spans="6:21">
      <c r="F1574" s="589"/>
      <c r="G1574" s="589"/>
      <c r="H1574" s="589"/>
      <c r="I1574" s="589"/>
      <c r="J1574" s="589"/>
      <c r="K1574" s="589"/>
      <c r="L1574" s="589"/>
      <c r="M1574" s="589"/>
      <c r="N1574" s="589"/>
      <c r="O1574" s="589"/>
      <c r="P1574" s="589"/>
      <c r="R1574" s="589"/>
      <c r="S1574" s="589"/>
      <c r="T1574" s="589"/>
      <c r="U1574" s="589"/>
    </row>
    <row r="1575" customHeight="1" spans="6:21">
      <c r="F1575" s="589"/>
      <c r="G1575" s="589"/>
      <c r="H1575" s="589"/>
      <c r="I1575" s="589"/>
      <c r="J1575" s="589"/>
      <c r="K1575" s="589"/>
      <c r="L1575" s="589"/>
      <c r="M1575" s="589"/>
      <c r="N1575" s="589"/>
      <c r="O1575" s="589"/>
      <c r="P1575" s="589"/>
      <c r="R1575" s="589"/>
      <c r="S1575" s="589"/>
      <c r="T1575" s="589"/>
      <c r="U1575" s="589"/>
    </row>
    <row r="1576" customHeight="1" spans="6:21">
      <c r="F1576" s="589"/>
      <c r="G1576" s="589"/>
      <c r="H1576" s="589"/>
      <c r="I1576" s="589"/>
      <c r="J1576" s="589"/>
      <c r="K1576" s="589"/>
      <c r="L1576" s="589"/>
      <c r="M1576" s="589"/>
      <c r="N1576" s="589"/>
      <c r="O1576" s="589"/>
      <c r="P1576" s="589"/>
      <c r="R1576" s="589"/>
      <c r="S1576" s="589"/>
      <c r="T1576" s="589"/>
      <c r="U1576" s="589"/>
    </row>
    <row r="1577" customHeight="1" spans="6:21">
      <c r="F1577" s="589"/>
      <c r="G1577" s="589"/>
      <c r="H1577" s="589"/>
      <c r="I1577" s="589"/>
      <c r="J1577" s="589"/>
      <c r="K1577" s="589"/>
      <c r="L1577" s="589"/>
      <c r="M1577" s="589"/>
      <c r="N1577" s="589"/>
      <c r="O1577" s="589"/>
      <c r="P1577" s="589"/>
      <c r="R1577" s="589"/>
      <c r="S1577" s="589"/>
      <c r="T1577" s="589"/>
      <c r="U1577" s="589"/>
    </row>
    <row r="1578" customHeight="1" spans="6:21">
      <c r="F1578" s="589"/>
      <c r="G1578" s="589"/>
      <c r="H1578" s="589"/>
      <c r="I1578" s="589"/>
      <c r="J1578" s="589"/>
      <c r="K1578" s="589"/>
      <c r="L1578" s="589"/>
      <c r="M1578" s="589"/>
      <c r="N1578" s="589"/>
      <c r="O1578" s="589"/>
      <c r="P1578" s="589"/>
      <c r="R1578" s="589"/>
      <c r="S1578" s="589"/>
      <c r="T1578" s="589"/>
      <c r="U1578" s="589"/>
    </row>
    <row r="1579" customHeight="1" spans="6:21">
      <c r="F1579" s="589"/>
      <c r="G1579" s="589"/>
      <c r="H1579" s="589"/>
      <c r="I1579" s="589"/>
      <c r="J1579" s="589"/>
      <c r="K1579" s="589"/>
      <c r="L1579" s="589"/>
      <c r="M1579" s="589"/>
      <c r="N1579" s="589"/>
      <c r="O1579" s="589"/>
      <c r="P1579" s="589"/>
      <c r="R1579" s="589"/>
      <c r="S1579" s="589"/>
      <c r="T1579" s="589"/>
      <c r="U1579" s="589"/>
    </row>
    <row r="1580" customHeight="1" spans="6:21">
      <c r="F1580" s="589"/>
      <c r="G1580" s="589"/>
      <c r="H1580" s="589"/>
      <c r="I1580" s="589"/>
      <c r="J1580" s="589"/>
      <c r="K1580" s="589"/>
      <c r="L1580" s="589"/>
      <c r="M1580" s="589"/>
      <c r="N1580" s="589"/>
      <c r="O1580" s="589"/>
      <c r="P1580" s="589"/>
      <c r="R1580" s="589"/>
      <c r="S1580" s="589"/>
      <c r="T1580" s="589"/>
      <c r="U1580" s="589"/>
    </row>
    <row r="1581" customHeight="1" spans="6:21">
      <c r="F1581" s="589"/>
      <c r="G1581" s="589"/>
      <c r="H1581" s="589"/>
      <c r="I1581" s="589"/>
      <c r="J1581" s="589"/>
      <c r="K1581" s="589"/>
      <c r="L1581" s="589"/>
      <c r="M1581" s="589"/>
      <c r="N1581" s="589"/>
      <c r="O1581" s="589"/>
      <c r="P1581" s="589"/>
      <c r="R1581" s="589"/>
      <c r="S1581" s="589"/>
      <c r="T1581" s="589"/>
      <c r="U1581" s="589"/>
    </row>
    <row r="1582" customHeight="1" spans="6:21">
      <c r="F1582" s="589"/>
      <c r="G1582" s="589"/>
      <c r="H1582" s="589"/>
      <c r="I1582" s="589"/>
      <c r="J1582" s="589"/>
      <c r="K1582" s="589"/>
      <c r="L1582" s="589"/>
      <c r="M1582" s="589"/>
      <c r="N1582" s="589"/>
      <c r="O1582" s="589"/>
      <c r="P1582" s="589"/>
      <c r="R1582" s="589"/>
      <c r="S1582" s="589"/>
      <c r="T1582" s="589"/>
      <c r="U1582" s="589"/>
    </row>
    <row r="1583" customHeight="1" spans="6:21">
      <c r="F1583" s="589"/>
      <c r="G1583" s="589"/>
      <c r="H1583" s="589"/>
      <c r="I1583" s="589"/>
      <c r="J1583" s="589"/>
      <c r="K1583" s="589"/>
      <c r="L1583" s="589"/>
      <c r="M1583" s="589"/>
      <c r="N1583" s="589"/>
      <c r="O1583" s="589"/>
      <c r="P1583" s="589"/>
      <c r="R1583" s="589"/>
      <c r="S1583" s="589"/>
      <c r="T1583" s="589"/>
      <c r="U1583" s="589"/>
    </row>
    <row r="1584" customHeight="1" spans="6:21">
      <c r="F1584" s="589"/>
      <c r="G1584" s="589"/>
      <c r="H1584" s="589"/>
      <c r="I1584" s="589"/>
      <c r="J1584" s="589"/>
      <c r="K1584" s="589"/>
      <c r="L1584" s="589"/>
      <c r="M1584" s="589"/>
      <c r="N1584" s="589"/>
      <c r="O1584" s="589"/>
      <c r="P1584" s="589"/>
      <c r="R1584" s="589"/>
      <c r="S1584" s="589"/>
      <c r="T1584" s="589"/>
      <c r="U1584" s="589"/>
    </row>
    <row r="1585" customHeight="1" spans="6:21">
      <c r="F1585" s="589"/>
      <c r="G1585" s="589"/>
      <c r="H1585" s="589"/>
      <c r="I1585" s="589"/>
      <c r="J1585" s="589"/>
      <c r="K1585" s="589"/>
      <c r="L1585" s="589"/>
      <c r="M1585" s="589"/>
      <c r="N1585" s="589"/>
      <c r="O1585" s="589"/>
      <c r="P1585" s="589"/>
      <c r="R1585" s="589"/>
      <c r="S1585" s="589"/>
      <c r="T1585" s="589"/>
      <c r="U1585" s="589"/>
    </row>
    <row r="1586" customHeight="1" spans="6:21">
      <c r="F1586" s="589"/>
      <c r="G1586" s="589"/>
      <c r="H1586" s="589"/>
      <c r="I1586" s="589"/>
      <c r="J1586" s="589"/>
      <c r="K1586" s="589"/>
      <c r="L1586" s="589"/>
      <c r="M1586" s="589"/>
      <c r="N1586" s="589"/>
      <c r="O1586" s="589"/>
      <c r="P1586" s="589"/>
      <c r="R1586" s="589"/>
      <c r="S1586" s="589"/>
      <c r="T1586" s="589"/>
      <c r="U1586" s="589"/>
    </row>
    <row r="1587" customHeight="1" spans="6:21">
      <c r="F1587" s="589"/>
      <c r="G1587" s="589"/>
      <c r="H1587" s="589"/>
      <c r="I1587" s="589"/>
      <c r="J1587" s="589"/>
      <c r="K1587" s="589"/>
      <c r="L1587" s="589"/>
      <c r="M1587" s="589"/>
      <c r="N1587" s="589"/>
      <c r="O1587" s="589"/>
      <c r="P1587" s="589"/>
      <c r="R1587" s="589"/>
      <c r="S1587" s="589"/>
      <c r="T1587" s="589"/>
      <c r="U1587" s="589"/>
    </row>
    <row r="1588" customHeight="1" spans="6:21">
      <c r="F1588" s="589"/>
      <c r="G1588" s="589"/>
      <c r="H1588" s="589"/>
      <c r="I1588" s="589"/>
      <c r="J1588" s="589"/>
      <c r="K1588" s="589"/>
      <c r="L1588" s="589"/>
      <c r="M1588" s="589"/>
      <c r="N1588" s="589"/>
      <c r="O1588" s="589"/>
      <c r="P1588" s="589"/>
      <c r="R1588" s="589"/>
      <c r="S1588" s="589"/>
      <c r="T1588" s="589"/>
      <c r="U1588" s="589"/>
    </row>
    <row r="1589" customHeight="1" spans="6:21">
      <c r="F1589" s="589"/>
      <c r="G1589" s="589"/>
      <c r="H1589" s="589"/>
      <c r="I1589" s="589"/>
      <c r="J1589" s="589"/>
      <c r="K1589" s="589"/>
      <c r="L1589" s="589"/>
      <c r="M1589" s="589"/>
      <c r="N1589" s="589"/>
      <c r="O1589" s="589"/>
      <c r="P1589" s="589"/>
      <c r="R1589" s="589"/>
      <c r="S1589" s="589"/>
      <c r="T1589" s="589"/>
      <c r="U1589" s="589"/>
    </row>
    <row r="1590" customHeight="1" spans="6:21">
      <c r="F1590" s="589"/>
      <c r="G1590" s="589"/>
      <c r="H1590" s="589"/>
      <c r="I1590" s="589"/>
      <c r="J1590" s="589"/>
      <c r="K1590" s="589"/>
      <c r="L1590" s="589"/>
      <c r="M1590" s="589"/>
      <c r="N1590" s="589"/>
      <c r="O1590" s="589"/>
      <c r="P1590" s="589"/>
      <c r="R1590" s="589"/>
      <c r="S1590" s="589"/>
      <c r="T1590" s="589"/>
      <c r="U1590" s="589"/>
    </row>
    <row r="1591" customHeight="1" spans="6:21">
      <c r="F1591" s="589"/>
      <c r="G1591" s="589"/>
      <c r="H1591" s="589"/>
      <c r="I1591" s="589"/>
      <c r="J1591" s="589"/>
      <c r="K1591" s="589"/>
      <c r="L1591" s="589"/>
      <c r="M1591" s="589"/>
      <c r="N1591" s="589"/>
      <c r="O1591" s="589"/>
      <c r="P1591" s="589"/>
      <c r="R1591" s="589"/>
      <c r="S1591" s="589"/>
      <c r="T1591" s="589"/>
      <c r="U1591" s="589"/>
    </row>
    <row r="1592" customHeight="1" spans="6:21">
      <c r="F1592" s="589"/>
      <c r="G1592" s="589"/>
      <c r="H1592" s="589"/>
      <c r="I1592" s="589"/>
      <c r="J1592" s="589"/>
      <c r="K1592" s="589"/>
      <c r="L1592" s="589"/>
      <c r="M1592" s="589"/>
      <c r="N1592" s="589"/>
      <c r="O1592" s="589"/>
      <c r="P1592" s="589"/>
      <c r="R1592" s="589"/>
      <c r="S1592" s="589"/>
      <c r="T1592" s="589"/>
      <c r="U1592" s="589"/>
    </row>
    <row r="1593" customHeight="1" spans="6:21">
      <c r="F1593" s="589"/>
      <c r="G1593" s="589"/>
      <c r="H1593" s="589"/>
      <c r="I1593" s="589"/>
      <c r="J1593" s="589"/>
      <c r="K1593" s="589"/>
      <c r="L1593" s="589"/>
      <c r="M1593" s="589"/>
      <c r="N1593" s="589"/>
      <c r="O1593" s="589"/>
      <c r="P1593" s="589"/>
      <c r="R1593" s="589"/>
      <c r="S1593" s="589"/>
      <c r="T1593" s="589"/>
      <c r="U1593" s="589"/>
    </row>
    <row r="1594" customHeight="1" spans="6:21">
      <c r="F1594" s="589"/>
      <c r="G1594" s="589"/>
      <c r="H1594" s="589"/>
      <c r="I1594" s="589"/>
      <c r="J1594" s="589"/>
      <c r="K1594" s="589"/>
      <c r="L1594" s="589"/>
      <c r="M1594" s="589"/>
      <c r="N1594" s="589"/>
      <c r="O1594" s="589"/>
      <c r="P1594" s="589"/>
      <c r="R1594" s="589"/>
      <c r="S1594" s="589"/>
      <c r="T1594" s="589"/>
      <c r="U1594" s="589"/>
    </row>
    <row r="1595" customHeight="1" spans="6:21">
      <c r="F1595" s="589"/>
      <c r="G1595" s="589"/>
      <c r="H1595" s="589"/>
      <c r="I1595" s="589"/>
      <c r="J1595" s="589"/>
      <c r="K1595" s="589"/>
      <c r="L1595" s="589"/>
      <c r="M1595" s="589"/>
      <c r="N1595" s="589"/>
      <c r="O1595" s="589"/>
      <c r="P1595" s="589"/>
      <c r="R1595" s="589"/>
      <c r="S1595" s="589"/>
      <c r="T1595" s="589"/>
      <c r="U1595" s="589"/>
    </row>
    <row r="1596" customHeight="1" spans="6:21">
      <c r="F1596" s="589"/>
      <c r="G1596" s="589"/>
      <c r="H1596" s="589"/>
      <c r="I1596" s="589"/>
      <c r="J1596" s="589"/>
      <c r="K1596" s="589"/>
      <c r="L1596" s="589"/>
      <c r="M1596" s="589"/>
      <c r="N1596" s="589"/>
      <c r="O1596" s="589"/>
      <c r="P1596" s="589"/>
      <c r="R1596" s="589"/>
      <c r="S1596" s="589"/>
      <c r="T1596" s="589"/>
      <c r="U1596" s="589"/>
    </row>
    <row r="1597" customHeight="1" spans="6:21">
      <c r="F1597" s="589"/>
      <c r="G1597" s="589"/>
      <c r="H1597" s="589"/>
      <c r="I1597" s="589"/>
      <c r="J1597" s="589"/>
      <c r="K1597" s="589"/>
      <c r="L1597" s="589"/>
      <c r="M1597" s="589"/>
      <c r="N1597" s="589"/>
      <c r="O1597" s="589"/>
      <c r="P1597" s="589"/>
      <c r="R1597" s="589"/>
      <c r="S1597" s="589"/>
      <c r="T1597" s="589"/>
      <c r="U1597" s="589"/>
    </row>
    <row r="1598" customHeight="1" spans="6:21">
      <c r="F1598" s="589"/>
      <c r="G1598" s="589"/>
      <c r="H1598" s="589"/>
      <c r="I1598" s="589"/>
      <c r="J1598" s="589"/>
      <c r="K1598" s="589"/>
      <c r="L1598" s="589"/>
      <c r="M1598" s="589"/>
      <c r="N1598" s="589"/>
      <c r="O1598" s="589"/>
      <c r="P1598" s="589"/>
      <c r="R1598" s="589"/>
      <c r="S1598" s="589"/>
      <c r="T1598" s="589"/>
      <c r="U1598" s="589"/>
    </row>
    <row r="1599" customHeight="1" spans="6:21">
      <c r="F1599" s="589"/>
      <c r="G1599" s="589"/>
      <c r="H1599" s="589"/>
      <c r="I1599" s="589"/>
      <c r="J1599" s="589"/>
      <c r="K1599" s="589"/>
      <c r="L1599" s="589"/>
      <c r="M1599" s="589"/>
      <c r="N1599" s="589"/>
      <c r="O1599" s="589"/>
      <c r="P1599" s="589"/>
      <c r="R1599" s="589"/>
      <c r="S1599" s="589"/>
      <c r="T1599" s="589"/>
      <c r="U1599" s="589"/>
    </row>
    <row r="1600" customHeight="1" spans="6:21">
      <c r="F1600" s="589"/>
      <c r="G1600" s="589"/>
      <c r="H1600" s="589"/>
      <c r="I1600" s="589"/>
      <c r="J1600" s="589"/>
      <c r="K1600" s="589"/>
      <c r="L1600" s="589"/>
      <c r="M1600" s="589"/>
      <c r="N1600" s="589"/>
      <c r="O1600" s="589"/>
      <c r="P1600" s="589"/>
      <c r="R1600" s="589"/>
      <c r="S1600" s="589"/>
      <c r="T1600" s="589"/>
      <c r="U1600" s="589"/>
    </row>
    <row r="1601" customHeight="1" spans="6:21">
      <c r="F1601" s="589"/>
      <c r="G1601" s="589"/>
      <c r="H1601" s="589"/>
      <c r="I1601" s="589"/>
      <c r="J1601" s="589"/>
      <c r="K1601" s="589"/>
      <c r="L1601" s="589"/>
      <c r="M1601" s="589"/>
      <c r="N1601" s="589"/>
      <c r="O1601" s="589"/>
      <c r="P1601" s="589"/>
      <c r="R1601" s="589"/>
      <c r="S1601" s="589"/>
      <c r="T1601" s="589"/>
      <c r="U1601" s="589"/>
    </row>
    <row r="1602" customHeight="1" spans="6:21">
      <c r="F1602" s="589"/>
      <c r="G1602" s="589"/>
      <c r="H1602" s="589"/>
      <c r="I1602" s="589"/>
      <c r="J1602" s="589"/>
      <c r="K1602" s="589"/>
      <c r="L1602" s="589"/>
      <c r="M1602" s="589"/>
      <c r="N1602" s="589"/>
      <c r="O1602" s="589"/>
      <c r="P1602" s="589"/>
      <c r="R1602" s="589"/>
      <c r="S1602" s="589"/>
      <c r="T1602" s="589"/>
      <c r="U1602" s="589"/>
    </row>
    <row r="1603" customHeight="1" spans="6:21">
      <c r="F1603" s="589"/>
      <c r="G1603" s="589"/>
      <c r="H1603" s="589"/>
      <c r="I1603" s="589"/>
      <c r="J1603" s="589"/>
      <c r="K1603" s="589"/>
      <c r="L1603" s="589"/>
      <c r="M1603" s="589"/>
      <c r="N1603" s="589"/>
      <c r="O1603" s="589"/>
      <c r="P1603" s="589"/>
      <c r="R1603" s="589"/>
      <c r="S1603" s="589"/>
      <c r="T1603" s="589"/>
      <c r="U1603" s="589"/>
    </row>
    <row r="1604" customHeight="1" spans="6:21">
      <c r="F1604" s="589"/>
      <c r="G1604" s="589"/>
      <c r="H1604" s="589"/>
      <c r="I1604" s="589"/>
      <c r="J1604" s="589"/>
      <c r="K1604" s="589"/>
      <c r="L1604" s="589"/>
      <c r="M1604" s="589"/>
      <c r="N1604" s="589"/>
      <c r="O1604" s="589"/>
      <c r="P1604" s="589"/>
      <c r="R1604" s="589"/>
      <c r="S1604" s="589"/>
      <c r="T1604" s="589"/>
      <c r="U1604" s="589"/>
    </row>
    <row r="1605" customHeight="1" spans="6:21">
      <c r="F1605" s="589"/>
      <c r="G1605" s="589"/>
      <c r="H1605" s="589"/>
      <c r="I1605" s="589"/>
      <c r="J1605" s="589"/>
      <c r="K1605" s="589"/>
      <c r="L1605" s="589"/>
      <c r="M1605" s="589"/>
      <c r="N1605" s="589"/>
      <c r="O1605" s="589"/>
      <c r="P1605" s="589"/>
      <c r="R1605" s="589"/>
      <c r="S1605" s="589"/>
      <c r="T1605" s="589"/>
      <c r="U1605" s="589"/>
    </row>
    <row r="1606" customHeight="1" spans="6:21">
      <c r="F1606" s="589"/>
      <c r="G1606" s="589"/>
      <c r="H1606" s="589"/>
      <c r="I1606" s="589"/>
      <c r="J1606" s="589"/>
      <c r="K1606" s="589"/>
      <c r="L1606" s="589"/>
      <c r="M1606" s="589"/>
      <c r="N1606" s="589"/>
      <c r="O1606" s="589"/>
      <c r="P1606" s="589"/>
      <c r="R1606" s="589"/>
      <c r="S1606" s="589"/>
      <c r="T1606" s="589"/>
      <c r="U1606" s="589"/>
    </row>
    <row r="1607" customHeight="1" spans="6:21">
      <c r="F1607" s="589"/>
      <c r="G1607" s="589"/>
      <c r="H1607" s="589"/>
      <c r="I1607" s="589"/>
      <c r="J1607" s="589"/>
      <c r="K1607" s="589"/>
      <c r="L1607" s="589"/>
      <c r="M1607" s="589"/>
      <c r="N1607" s="589"/>
      <c r="O1607" s="589"/>
      <c r="P1607" s="589"/>
      <c r="R1607" s="589"/>
      <c r="S1607" s="589"/>
      <c r="T1607" s="589"/>
      <c r="U1607" s="589"/>
    </row>
    <row r="1608" customHeight="1" spans="6:21">
      <c r="F1608" s="589"/>
      <c r="G1608" s="589"/>
      <c r="H1608" s="589"/>
      <c r="I1608" s="589"/>
      <c r="J1608" s="589"/>
      <c r="K1608" s="589"/>
      <c r="L1608" s="589"/>
      <c r="M1608" s="589"/>
      <c r="N1608" s="589"/>
      <c r="O1608" s="589"/>
      <c r="P1608" s="589"/>
      <c r="R1608" s="589"/>
      <c r="S1608" s="589"/>
      <c r="T1608" s="589"/>
      <c r="U1608" s="589"/>
    </row>
    <row r="1609" customHeight="1" spans="6:21">
      <c r="F1609" s="589"/>
      <c r="G1609" s="589"/>
      <c r="H1609" s="589"/>
      <c r="I1609" s="589"/>
      <c r="J1609" s="589"/>
      <c r="K1609" s="589"/>
      <c r="L1609" s="589"/>
      <c r="M1609" s="589"/>
      <c r="N1609" s="589"/>
      <c r="O1609" s="589"/>
      <c r="P1609" s="589"/>
      <c r="R1609" s="589"/>
      <c r="S1609" s="589"/>
      <c r="T1609" s="589"/>
      <c r="U1609" s="589"/>
    </row>
    <row r="1610" customHeight="1" spans="6:21">
      <c r="F1610" s="589"/>
      <c r="G1610" s="589"/>
      <c r="H1610" s="589"/>
      <c r="I1610" s="589"/>
      <c r="J1610" s="589"/>
      <c r="K1610" s="589"/>
      <c r="L1610" s="589"/>
      <c r="M1610" s="589"/>
      <c r="N1610" s="589"/>
      <c r="O1610" s="589"/>
      <c r="P1610" s="589"/>
      <c r="R1610" s="589"/>
      <c r="S1610" s="589"/>
      <c r="T1610" s="589"/>
      <c r="U1610" s="589"/>
    </row>
    <row r="1611" customHeight="1" spans="6:21">
      <c r="F1611" s="589"/>
      <c r="G1611" s="589"/>
      <c r="H1611" s="589"/>
      <c r="I1611" s="589"/>
      <c r="J1611" s="589"/>
      <c r="K1611" s="589"/>
      <c r="L1611" s="589"/>
      <c r="M1611" s="589"/>
      <c r="N1611" s="589"/>
      <c r="O1611" s="589"/>
      <c r="P1611" s="589"/>
      <c r="R1611" s="589"/>
      <c r="S1611" s="589"/>
      <c r="T1611" s="589"/>
      <c r="U1611" s="589"/>
    </row>
    <row r="1612" customHeight="1" spans="6:21">
      <c r="F1612" s="589"/>
      <c r="G1612" s="589"/>
      <c r="H1612" s="589"/>
      <c r="I1612" s="589"/>
      <c r="J1612" s="589"/>
      <c r="K1612" s="589"/>
      <c r="L1612" s="589"/>
      <c r="M1612" s="589"/>
      <c r="N1612" s="589"/>
      <c r="O1612" s="589"/>
      <c r="P1612" s="589"/>
      <c r="R1612" s="589"/>
      <c r="S1612" s="589"/>
      <c r="T1612" s="589"/>
      <c r="U1612" s="589"/>
    </row>
    <row r="1613" customHeight="1" spans="6:21">
      <c r="F1613" s="589"/>
      <c r="G1613" s="589"/>
      <c r="H1613" s="589"/>
      <c r="I1613" s="589"/>
      <c r="J1613" s="589"/>
      <c r="K1613" s="589"/>
      <c r="L1613" s="589"/>
      <c r="M1613" s="589"/>
      <c r="N1613" s="589"/>
      <c r="O1613" s="589"/>
      <c r="P1613" s="589"/>
      <c r="R1613" s="589"/>
      <c r="S1613" s="589"/>
      <c r="T1613" s="589"/>
      <c r="U1613" s="589"/>
    </row>
    <row r="1614" customHeight="1" spans="6:21">
      <c r="F1614" s="589"/>
      <c r="G1614" s="589"/>
      <c r="H1614" s="589"/>
      <c r="I1614" s="589"/>
      <c r="J1614" s="589"/>
      <c r="K1614" s="589"/>
      <c r="L1614" s="589"/>
      <c r="M1614" s="589"/>
      <c r="N1614" s="589"/>
      <c r="O1614" s="589"/>
      <c r="P1614" s="589"/>
      <c r="R1614" s="589"/>
      <c r="S1614" s="589"/>
      <c r="T1614" s="589"/>
      <c r="U1614" s="589"/>
    </row>
    <row r="1615" customHeight="1" spans="6:21">
      <c r="F1615" s="589"/>
      <c r="G1615" s="589"/>
      <c r="H1615" s="589"/>
      <c r="I1615" s="589"/>
      <c r="J1615" s="589"/>
      <c r="K1615" s="589"/>
      <c r="L1615" s="589"/>
      <c r="M1615" s="589"/>
      <c r="N1615" s="589"/>
      <c r="O1615" s="589"/>
      <c r="P1615" s="589"/>
      <c r="R1615" s="589"/>
      <c r="S1615" s="589"/>
      <c r="T1615" s="589"/>
      <c r="U1615" s="589"/>
    </row>
    <row r="1616" customHeight="1" spans="6:21">
      <c r="F1616" s="589"/>
      <c r="G1616" s="589"/>
      <c r="H1616" s="589"/>
      <c r="I1616" s="589"/>
      <c r="J1616" s="589"/>
      <c r="K1616" s="589"/>
      <c r="L1616" s="589"/>
      <c r="M1616" s="589"/>
      <c r="N1616" s="589"/>
      <c r="O1616" s="589"/>
      <c r="P1616" s="589"/>
      <c r="R1616" s="589"/>
      <c r="S1616" s="589"/>
      <c r="T1616" s="589"/>
      <c r="U1616" s="589"/>
    </row>
    <row r="1617" customHeight="1" spans="6:21">
      <c r="F1617" s="589"/>
      <c r="G1617" s="589"/>
      <c r="H1617" s="589"/>
      <c r="I1617" s="589"/>
      <c r="J1617" s="589"/>
      <c r="K1617" s="589"/>
      <c r="L1617" s="589"/>
      <c r="M1617" s="589"/>
      <c r="N1617" s="589"/>
      <c r="O1617" s="589"/>
      <c r="P1617" s="589"/>
      <c r="R1617" s="589"/>
      <c r="S1617" s="589"/>
      <c r="T1617" s="589"/>
      <c r="U1617" s="589"/>
    </row>
    <row r="1618" customHeight="1" spans="6:21">
      <c r="F1618" s="589"/>
      <c r="G1618" s="589"/>
      <c r="H1618" s="589"/>
      <c r="I1618" s="589"/>
      <c r="J1618" s="589"/>
      <c r="K1618" s="589"/>
      <c r="L1618" s="589"/>
      <c r="M1618" s="589"/>
      <c r="N1618" s="589"/>
      <c r="O1618" s="589"/>
      <c r="P1618" s="589"/>
      <c r="R1618" s="589"/>
      <c r="S1618" s="589"/>
      <c r="T1618" s="589"/>
      <c r="U1618" s="589"/>
    </row>
    <row r="1619" customHeight="1" spans="6:21">
      <c r="F1619" s="589"/>
      <c r="G1619" s="589"/>
      <c r="H1619" s="589"/>
      <c r="I1619" s="589"/>
      <c r="J1619" s="589"/>
      <c r="K1619" s="589"/>
      <c r="L1619" s="589"/>
      <c r="M1619" s="589"/>
      <c r="N1619" s="589"/>
      <c r="O1619" s="589"/>
      <c r="P1619" s="589"/>
      <c r="R1619" s="589"/>
      <c r="S1619" s="589"/>
      <c r="T1619" s="589"/>
      <c r="U1619" s="589"/>
    </row>
    <row r="1620" customHeight="1" spans="6:21">
      <c r="F1620" s="589"/>
      <c r="G1620" s="589"/>
      <c r="H1620" s="589"/>
      <c r="I1620" s="589"/>
      <c r="J1620" s="589"/>
      <c r="K1620" s="589"/>
      <c r="L1620" s="589"/>
      <c r="M1620" s="589"/>
      <c r="N1620" s="589"/>
      <c r="O1620" s="589"/>
      <c r="P1620" s="589"/>
      <c r="R1620" s="589"/>
      <c r="S1620" s="589"/>
      <c r="T1620" s="589"/>
      <c r="U1620" s="589"/>
    </row>
    <row r="1621" customHeight="1" spans="6:21">
      <c r="F1621" s="589"/>
      <c r="G1621" s="589"/>
      <c r="H1621" s="589"/>
      <c r="I1621" s="589"/>
      <c r="J1621" s="589"/>
      <c r="K1621" s="589"/>
      <c r="L1621" s="589"/>
      <c r="M1621" s="589"/>
      <c r="N1621" s="589"/>
      <c r="O1621" s="589"/>
      <c r="P1621" s="589"/>
      <c r="R1621" s="589"/>
      <c r="S1621" s="589"/>
      <c r="T1621" s="589"/>
      <c r="U1621" s="589"/>
    </row>
    <row r="1622" customHeight="1" spans="6:21">
      <c r="F1622" s="589"/>
      <c r="G1622" s="589"/>
      <c r="H1622" s="589"/>
      <c r="I1622" s="589"/>
      <c r="J1622" s="589"/>
      <c r="K1622" s="589"/>
      <c r="L1622" s="589"/>
      <c r="M1622" s="589"/>
      <c r="N1622" s="589"/>
      <c r="O1622" s="589"/>
      <c r="P1622" s="589"/>
      <c r="R1622" s="589"/>
      <c r="S1622" s="589"/>
      <c r="T1622" s="589"/>
      <c r="U1622" s="589"/>
    </row>
    <row r="1623" customHeight="1" spans="6:21">
      <c r="F1623" s="589"/>
      <c r="G1623" s="589"/>
      <c r="H1623" s="589"/>
      <c r="I1623" s="589"/>
      <c r="J1623" s="589"/>
      <c r="K1623" s="589"/>
      <c r="L1623" s="589"/>
      <c r="M1623" s="589"/>
      <c r="N1623" s="589"/>
      <c r="O1623" s="589"/>
      <c r="P1623" s="589"/>
      <c r="R1623" s="589"/>
      <c r="S1623" s="589"/>
      <c r="T1623" s="589"/>
      <c r="U1623" s="589"/>
    </row>
    <row r="1624" customHeight="1" spans="6:21">
      <c r="F1624" s="589"/>
      <c r="G1624" s="589"/>
      <c r="H1624" s="589"/>
      <c r="I1624" s="589"/>
      <c r="J1624" s="589"/>
      <c r="K1624" s="589"/>
      <c r="L1624" s="589"/>
      <c r="M1624" s="589"/>
      <c r="N1624" s="589"/>
      <c r="O1624" s="589"/>
      <c r="P1624" s="589"/>
      <c r="R1624" s="589"/>
      <c r="S1624" s="589"/>
      <c r="T1624" s="589"/>
      <c r="U1624" s="589"/>
    </row>
    <row r="1625" customHeight="1" spans="6:21">
      <c r="F1625" s="589"/>
      <c r="G1625" s="589"/>
      <c r="H1625" s="589"/>
      <c r="I1625" s="589"/>
      <c r="J1625" s="589"/>
      <c r="K1625" s="589"/>
      <c r="L1625" s="589"/>
      <c r="M1625" s="589"/>
      <c r="N1625" s="589"/>
      <c r="O1625" s="589"/>
      <c r="P1625" s="589"/>
      <c r="R1625" s="589"/>
      <c r="S1625" s="589"/>
      <c r="T1625" s="589"/>
      <c r="U1625" s="589"/>
    </row>
    <row r="1626" customHeight="1" spans="6:21">
      <c r="F1626" s="589"/>
      <c r="G1626" s="589"/>
      <c r="H1626" s="589"/>
      <c r="I1626" s="589"/>
      <c r="J1626" s="589"/>
      <c r="K1626" s="589"/>
      <c r="L1626" s="589"/>
      <c r="M1626" s="589"/>
      <c r="N1626" s="589"/>
      <c r="O1626" s="589"/>
      <c r="P1626" s="589"/>
      <c r="R1626" s="589"/>
      <c r="S1626" s="589"/>
      <c r="T1626" s="589"/>
      <c r="U1626" s="589"/>
    </row>
    <row r="1627" customHeight="1" spans="6:21">
      <c r="F1627" s="589"/>
      <c r="G1627" s="589"/>
      <c r="H1627" s="589"/>
      <c r="I1627" s="589"/>
      <c r="J1627" s="589"/>
      <c r="K1627" s="589"/>
      <c r="L1627" s="589"/>
      <c r="M1627" s="589"/>
      <c r="N1627" s="589"/>
      <c r="O1627" s="589"/>
      <c r="P1627" s="589"/>
      <c r="R1627" s="589"/>
      <c r="S1627" s="589"/>
      <c r="T1627" s="589"/>
      <c r="U1627" s="589"/>
    </row>
    <row r="1628" customHeight="1" spans="6:21">
      <c r="F1628" s="589"/>
      <c r="G1628" s="589"/>
      <c r="H1628" s="589"/>
      <c r="I1628" s="589"/>
      <c r="J1628" s="589"/>
      <c r="K1628" s="589"/>
      <c r="L1628" s="589"/>
      <c r="M1628" s="589"/>
      <c r="N1628" s="589"/>
      <c r="O1628" s="589"/>
      <c r="P1628" s="589"/>
      <c r="R1628" s="589"/>
      <c r="S1628" s="589"/>
      <c r="T1628" s="589"/>
      <c r="U1628" s="589"/>
    </row>
    <row r="1629" customHeight="1" spans="6:21">
      <c r="F1629" s="589"/>
      <c r="G1629" s="589"/>
      <c r="H1629" s="589"/>
      <c r="I1629" s="589"/>
      <c r="J1629" s="589"/>
      <c r="K1629" s="589"/>
      <c r="L1629" s="589"/>
      <c r="M1629" s="589"/>
      <c r="N1629" s="589"/>
      <c r="O1629" s="589"/>
      <c r="P1629" s="589"/>
      <c r="R1629" s="589"/>
      <c r="S1629" s="589"/>
      <c r="T1629" s="589"/>
      <c r="U1629" s="589"/>
    </row>
    <row r="1630" customHeight="1" spans="6:21">
      <c r="F1630" s="589"/>
      <c r="G1630" s="589"/>
      <c r="H1630" s="589"/>
      <c r="I1630" s="589"/>
      <c r="J1630" s="589"/>
      <c r="K1630" s="589"/>
      <c r="L1630" s="589"/>
      <c r="M1630" s="589"/>
      <c r="N1630" s="589"/>
      <c r="O1630" s="589"/>
      <c r="P1630" s="589"/>
      <c r="R1630" s="589"/>
      <c r="S1630" s="589"/>
      <c r="T1630" s="589"/>
      <c r="U1630" s="589"/>
    </row>
    <row r="1631" customHeight="1" spans="6:21">
      <c r="F1631" s="589"/>
      <c r="G1631" s="589"/>
      <c r="H1631" s="589"/>
      <c r="I1631" s="589"/>
      <c r="J1631" s="589"/>
      <c r="K1631" s="589"/>
      <c r="L1631" s="589"/>
      <c r="M1631" s="589"/>
      <c r="N1631" s="589"/>
      <c r="O1631" s="589"/>
      <c r="P1631" s="589"/>
      <c r="R1631" s="589"/>
      <c r="S1631" s="589"/>
      <c r="T1631" s="589"/>
      <c r="U1631" s="589"/>
    </row>
    <row r="1632" customHeight="1" spans="6:21">
      <c r="F1632" s="589"/>
      <c r="G1632" s="589"/>
      <c r="H1632" s="589"/>
      <c r="I1632" s="589"/>
      <c r="J1632" s="589"/>
      <c r="K1632" s="589"/>
      <c r="L1632" s="589"/>
      <c r="M1632" s="589"/>
      <c r="N1632" s="589"/>
      <c r="O1632" s="589"/>
      <c r="P1632" s="589"/>
      <c r="R1632" s="589"/>
      <c r="S1632" s="589"/>
      <c r="T1632" s="589"/>
      <c r="U1632" s="589"/>
    </row>
    <row r="1633" customHeight="1" spans="6:21">
      <c r="F1633" s="589"/>
      <c r="G1633" s="589"/>
      <c r="H1633" s="589"/>
      <c r="I1633" s="589"/>
      <c r="J1633" s="589"/>
      <c r="K1633" s="589"/>
      <c r="L1633" s="589"/>
      <c r="M1633" s="589"/>
      <c r="N1633" s="589"/>
      <c r="O1633" s="589"/>
      <c r="P1633" s="589"/>
      <c r="R1633" s="589"/>
      <c r="S1633" s="589"/>
      <c r="T1633" s="589"/>
      <c r="U1633" s="589"/>
    </row>
    <row r="1634" customHeight="1" spans="6:21">
      <c r="F1634" s="589"/>
      <c r="G1634" s="589"/>
      <c r="H1634" s="589"/>
      <c r="I1634" s="589"/>
      <c r="J1634" s="589"/>
      <c r="K1634" s="589"/>
      <c r="L1634" s="589"/>
      <c r="M1634" s="589"/>
      <c r="N1634" s="589"/>
      <c r="O1634" s="589"/>
      <c r="P1634" s="589"/>
      <c r="R1634" s="589"/>
      <c r="S1634" s="589"/>
      <c r="T1634" s="589"/>
      <c r="U1634" s="589"/>
    </row>
    <row r="1635" customHeight="1" spans="6:21">
      <c r="F1635" s="589"/>
      <c r="G1635" s="589"/>
      <c r="H1635" s="589"/>
      <c r="I1635" s="589"/>
      <c r="J1635" s="589"/>
      <c r="K1635" s="589"/>
      <c r="L1635" s="589"/>
      <c r="M1635" s="589"/>
      <c r="N1635" s="589"/>
      <c r="O1635" s="589"/>
      <c r="P1635" s="589"/>
      <c r="R1635" s="589"/>
      <c r="S1635" s="589"/>
      <c r="T1635" s="589"/>
      <c r="U1635" s="589"/>
    </row>
    <row r="1636" customHeight="1" spans="6:21">
      <c r="F1636" s="589"/>
      <c r="G1636" s="589"/>
      <c r="H1636" s="589"/>
      <c r="I1636" s="589"/>
      <c r="J1636" s="589"/>
      <c r="K1636" s="589"/>
      <c r="L1636" s="589"/>
      <c r="M1636" s="589"/>
      <c r="N1636" s="589"/>
      <c r="O1636" s="589"/>
      <c r="P1636" s="589"/>
      <c r="R1636" s="589"/>
      <c r="S1636" s="589"/>
      <c r="T1636" s="589"/>
      <c r="U1636" s="589"/>
    </row>
    <row r="1637" customHeight="1" spans="6:21">
      <c r="F1637" s="589"/>
      <c r="G1637" s="589"/>
      <c r="H1637" s="589"/>
      <c r="I1637" s="589"/>
      <c r="J1637" s="589"/>
      <c r="K1637" s="589"/>
      <c r="L1637" s="589"/>
      <c r="M1637" s="589"/>
      <c r="N1637" s="589"/>
      <c r="O1637" s="589"/>
      <c r="P1637" s="589"/>
      <c r="R1637" s="589"/>
      <c r="S1637" s="589"/>
      <c r="T1637" s="589"/>
      <c r="U1637" s="589"/>
    </row>
    <row r="1638" customHeight="1" spans="6:21">
      <c r="F1638" s="589"/>
      <c r="G1638" s="589"/>
      <c r="H1638" s="589"/>
      <c r="I1638" s="589"/>
      <c r="J1638" s="589"/>
      <c r="K1638" s="589"/>
      <c r="L1638" s="589"/>
      <c r="M1638" s="589"/>
      <c r="N1638" s="589"/>
      <c r="O1638" s="589"/>
      <c r="P1638" s="589"/>
      <c r="R1638" s="589"/>
      <c r="S1638" s="589"/>
      <c r="T1638" s="589"/>
      <c r="U1638" s="589"/>
    </row>
    <row r="1639" customHeight="1" spans="6:21">
      <c r="F1639" s="589"/>
      <c r="G1639" s="589"/>
      <c r="H1639" s="589"/>
      <c r="I1639" s="589"/>
      <c r="J1639" s="589"/>
      <c r="K1639" s="589"/>
      <c r="L1639" s="589"/>
      <c r="M1639" s="589"/>
      <c r="N1639" s="589"/>
      <c r="O1639" s="589"/>
      <c r="P1639" s="589"/>
      <c r="R1639" s="589"/>
      <c r="S1639" s="589"/>
      <c r="T1639" s="589"/>
      <c r="U1639" s="589"/>
    </row>
    <row r="1640" customHeight="1" spans="6:21">
      <c r="F1640" s="589"/>
      <c r="G1640" s="589"/>
      <c r="H1640" s="589"/>
      <c r="I1640" s="589"/>
      <c r="J1640" s="589"/>
      <c r="K1640" s="589"/>
      <c r="L1640" s="589"/>
      <c r="M1640" s="589"/>
      <c r="N1640" s="589"/>
      <c r="O1640" s="589"/>
      <c r="P1640" s="589"/>
      <c r="R1640" s="589"/>
      <c r="S1640" s="589"/>
      <c r="T1640" s="589"/>
      <c r="U1640" s="589"/>
    </row>
    <row r="1641" customHeight="1" spans="6:21">
      <c r="F1641" s="589"/>
      <c r="G1641" s="589"/>
      <c r="H1641" s="589"/>
      <c r="I1641" s="589"/>
      <c r="J1641" s="589"/>
      <c r="K1641" s="589"/>
      <c r="L1641" s="589"/>
      <c r="M1641" s="589"/>
      <c r="N1641" s="589"/>
      <c r="O1641" s="589"/>
      <c r="P1641" s="589"/>
      <c r="R1641" s="589"/>
      <c r="S1641" s="589"/>
      <c r="T1641" s="589"/>
      <c r="U1641" s="589"/>
    </row>
    <row r="1642" customHeight="1" spans="6:21">
      <c r="F1642" s="589"/>
      <c r="G1642" s="589"/>
      <c r="H1642" s="589"/>
      <c r="I1642" s="589"/>
      <c r="J1642" s="589"/>
      <c r="K1642" s="589"/>
      <c r="L1642" s="589"/>
      <c r="M1642" s="589"/>
      <c r="N1642" s="589"/>
      <c r="O1642" s="589"/>
      <c r="P1642" s="589"/>
      <c r="R1642" s="589"/>
      <c r="S1642" s="589"/>
      <c r="T1642" s="589"/>
      <c r="U1642" s="589"/>
    </row>
    <row r="1643" customHeight="1" spans="6:21">
      <c r="F1643" s="589"/>
      <c r="G1643" s="589"/>
      <c r="H1643" s="589"/>
      <c r="I1643" s="589"/>
      <c r="J1643" s="589"/>
      <c r="K1643" s="589"/>
      <c r="L1643" s="589"/>
      <c r="M1643" s="589"/>
      <c r="N1643" s="589"/>
      <c r="O1643" s="589"/>
      <c r="P1643" s="589"/>
      <c r="R1643" s="589"/>
      <c r="S1643" s="589"/>
      <c r="T1643" s="589"/>
      <c r="U1643" s="589"/>
    </row>
    <row r="1644" customHeight="1" spans="6:21">
      <c r="F1644" s="589"/>
      <c r="G1644" s="589"/>
      <c r="H1644" s="589"/>
      <c r="I1644" s="589"/>
      <c r="J1644" s="589"/>
      <c r="K1644" s="589"/>
      <c r="L1644" s="589"/>
      <c r="M1644" s="589"/>
      <c r="N1644" s="589"/>
      <c r="O1644" s="589"/>
      <c r="P1644" s="589"/>
      <c r="R1644" s="589"/>
      <c r="S1644" s="589"/>
      <c r="T1644" s="589"/>
      <c r="U1644" s="589"/>
    </row>
    <row r="1645" customHeight="1" spans="6:21">
      <c r="F1645" s="589"/>
      <c r="G1645" s="589"/>
      <c r="H1645" s="589"/>
      <c r="I1645" s="589"/>
      <c r="J1645" s="589"/>
      <c r="K1645" s="589"/>
      <c r="L1645" s="589"/>
      <c r="M1645" s="589"/>
      <c r="N1645" s="589"/>
      <c r="O1645" s="589"/>
      <c r="P1645" s="589"/>
      <c r="R1645" s="589"/>
      <c r="S1645" s="589"/>
      <c r="T1645" s="589"/>
      <c r="U1645" s="589"/>
    </row>
    <row r="1646" customHeight="1" spans="6:21">
      <c r="F1646" s="589"/>
      <c r="G1646" s="589"/>
      <c r="H1646" s="589"/>
      <c r="I1646" s="589"/>
      <c r="J1646" s="589"/>
      <c r="K1646" s="589"/>
      <c r="L1646" s="589"/>
      <c r="M1646" s="589"/>
      <c r="N1646" s="589"/>
      <c r="O1646" s="589"/>
      <c r="P1646" s="589"/>
      <c r="R1646" s="589"/>
      <c r="S1646" s="589"/>
      <c r="T1646" s="589"/>
      <c r="U1646" s="589"/>
    </row>
    <row r="1647" customHeight="1" spans="6:21">
      <c r="F1647" s="589"/>
      <c r="G1647" s="589"/>
      <c r="H1647" s="589"/>
      <c r="I1647" s="589"/>
      <c r="J1647" s="589"/>
      <c r="K1647" s="589"/>
      <c r="L1647" s="589"/>
      <c r="M1647" s="589"/>
      <c r="N1647" s="589"/>
      <c r="O1647" s="589"/>
      <c r="P1647" s="589"/>
      <c r="R1647" s="589"/>
      <c r="S1647" s="589"/>
      <c r="T1647" s="589"/>
      <c r="U1647" s="589"/>
    </row>
    <row r="1648" customHeight="1" spans="6:21">
      <c r="F1648" s="589"/>
      <c r="G1648" s="589"/>
      <c r="H1648" s="589"/>
      <c r="I1648" s="589"/>
      <c r="J1648" s="589"/>
      <c r="K1648" s="589"/>
      <c r="L1648" s="589"/>
      <c r="M1648" s="589"/>
      <c r="N1648" s="589"/>
      <c r="O1648" s="589"/>
      <c r="P1648" s="589"/>
      <c r="R1648" s="589"/>
      <c r="S1648" s="589"/>
      <c r="T1648" s="589"/>
      <c r="U1648" s="589"/>
    </row>
    <row r="1649" customHeight="1" spans="6:21">
      <c r="F1649" s="589"/>
      <c r="G1649" s="589"/>
      <c r="H1649" s="589"/>
      <c r="I1649" s="589"/>
      <c r="J1649" s="589"/>
      <c r="K1649" s="589"/>
      <c r="L1649" s="589"/>
      <c r="M1649" s="589"/>
      <c r="N1649" s="589"/>
      <c r="O1649" s="589"/>
      <c r="P1649" s="589"/>
      <c r="R1649" s="589"/>
      <c r="S1649" s="589"/>
      <c r="T1649" s="589"/>
      <c r="U1649" s="589"/>
    </row>
    <row r="1650" customHeight="1" spans="6:21">
      <c r="F1650" s="589"/>
      <c r="G1650" s="589"/>
      <c r="H1650" s="589"/>
      <c r="I1650" s="589"/>
      <c r="J1650" s="589"/>
      <c r="K1650" s="589"/>
      <c r="L1650" s="589"/>
      <c r="M1650" s="589"/>
      <c r="N1650" s="589"/>
      <c r="O1650" s="589"/>
      <c r="P1650" s="589"/>
      <c r="R1650" s="589"/>
      <c r="S1650" s="589"/>
      <c r="T1650" s="589"/>
      <c r="U1650" s="589"/>
    </row>
    <row r="1651" customHeight="1" spans="6:21">
      <c r="F1651" s="589"/>
      <c r="G1651" s="589"/>
      <c r="H1651" s="589"/>
      <c r="I1651" s="589"/>
      <c r="J1651" s="589"/>
      <c r="K1651" s="589"/>
      <c r="L1651" s="589"/>
      <c r="M1651" s="589"/>
      <c r="N1651" s="589"/>
      <c r="O1651" s="589"/>
      <c r="P1651" s="589"/>
      <c r="R1651" s="589"/>
      <c r="S1651" s="589"/>
      <c r="T1651" s="589"/>
      <c r="U1651" s="589"/>
    </row>
    <row r="1652" customHeight="1" spans="6:21">
      <c r="F1652" s="589"/>
      <c r="G1652" s="589"/>
      <c r="H1652" s="589"/>
      <c r="I1652" s="589"/>
      <c r="J1652" s="589"/>
      <c r="K1652" s="589"/>
      <c r="L1652" s="589"/>
      <c r="M1652" s="589"/>
      <c r="N1652" s="589"/>
      <c r="O1652" s="589"/>
      <c r="P1652" s="589"/>
      <c r="R1652" s="589"/>
      <c r="S1652" s="589"/>
      <c r="T1652" s="589"/>
      <c r="U1652" s="589"/>
    </row>
    <row r="1653" customHeight="1" spans="6:21">
      <c r="F1653" s="589"/>
      <c r="G1653" s="589"/>
      <c r="H1653" s="589"/>
      <c r="I1653" s="589"/>
      <c r="J1653" s="589"/>
      <c r="K1653" s="589"/>
      <c r="L1653" s="589"/>
      <c r="M1653" s="589"/>
      <c r="N1653" s="589"/>
      <c r="O1653" s="589"/>
      <c r="P1653" s="589"/>
      <c r="R1653" s="589"/>
      <c r="S1653" s="589"/>
      <c r="T1653" s="589"/>
      <c r="U1653" s="589"/>
    </row>
    <row r="1654" customHeight="1" spans="6:21">
      <c r="F1654" s="589"/>
      <c r="G1654" s="589"/>
      <c r="H1654" s="589"/>
      <c r="I1654" s="589"/>
      <c r="J1654" s="589"/>
      <c r="K1654" s="589"/>
      <c r="L1654" s="589"/>
      <c r="M1654" s="589"/>
      <c r="N1654" s="589"/>
      <c r="O1654" s="589"/>
      <c r="P1654" s="589"/>
      <c r="R1654" s="589"/>
      <c r="S1654" s="589"/>
      <c r="T1654" s="589"/>
      <c r="U1654" s="589"/>
    </row>
    <row r="1655" customHeight="1" spans="6:21">
      <c r="F1655" s="589"/>
      <c r="G1655" s="589"/>
      <c r="H1655" s="589"/>
      <c r="I1655" s="589"/>
      <c r="J1655" s="589"/>
      <c r="K1655" s="589"/>
      <c r="L1655" s="589"/>
      <c r="M1655" s="589"/>
      <c r="N1655" s="589"/>
      <c r="O1655" s="589"/>
      <c r="P1655" s="589"/>
      <c r="R1655" s="589"/>
      <c r="S1655" s="589"/>
      <c r="T1655" s="589"/>
      <c r="U1655" s="589"/>
    </row>
    <row r="1656" customHeight="1" spans="6:21">
      <c r="F1656" s="589"/>
      <c r="G1656" s="589"/>
      <c r="H1656" s="589"/>
      <c r="I1656" s="589"/>
      <c r="J1656" s="589"/>
      <c r="K1656" s="589"/>
      <c r="L1656" s="589"/>
      <c r="M1656" s="589"/>
      <c r="N1656" s="589"/>
      <c r="O1656" s="589"/>
      <c r="P1656" s="589"/>
      <c r="R1656" s="589"/>
      <c r="S1656" s="589"/>
      <c r="T1656" s="589"/>
      <c r="U1656" s="589"/>
    </row>
    <row r="1657" customHeight="1" spans="6:21">
      <c r="F1657" s="589"/>
      <c r="G1657" s="589"/>
      <c r="H1657" s="589"/>
      <c r="I1657" s="589"/>
      <c r="J1657" s="589"/>
      <c r="K1657" s="589"/>
      <c r="L1657" s="589"/>
      <c r="M1657" s="589"/>
      <c r="N1657" s="589"/>
      <c r="O1657" s="589"/>
      <c r="P1657" s="589"/>
      <c r="R1657" s="589"/>
      <c r="S1657" s="589"/>
      <c r="T1657" s="589"/>
      <c r="U1657" s="589"/>
    </row>
    <row r="1658" customHeight="1" spans="6:21">
      <c r="F1658" s="589"/>
      <c r="G1658" s="589"/>
      <c r="H1658" s="589"/>
      <c r="I1658" s="589"/>
      <c r="J1658" s="589"/>
      <c r="K1658" s="589"/>
      <c r="L1658" s="589"/>
      <c r="M1658" s="589"/>
      <c r="N1658" s="589"/>
      <c r="O1658" s="589"/>
      <c r="P1658" s="589"/>
      <c r="R1658" s="589"/>
      <c r="S1658" s="589"/>
      <c r="T1658" s="589"/>
      <c r="U1658" s="589"/>
    </row>
    <row r="1659" customHeight="1" spans="6:21">
      <c r="F1659" s="589"/>
      <c r="G1659" s="589"/>
      <c r="H1659" s="589"/>
      <c r="I1659" s="589"/>
      <c r="J1659" s="589"/>
      <c r="K1659" s="589"/>
      <c r="L1659" s="589"/>
      <c r="M1659" s="589"/>
      <c r="N1659" s="589"/>
      <c r="O1659" s="589"/>
      <c r="P1659" s="589"/>
      <c r="R1659" s="589"/>
      <c r="S1659" s="589"/>
      <c r="T1659" s="589"/>
      <c r="U1659" s="589"/>
    </row>
    <row r="1660" customHeight="1" spans="6:21">
      <c r="F1660" s="589"/>
      <c r="G1660" s="589"/>
      <c r="H1660" s="589"/>
      <c r="I1660" s="589"/>
      <c r="J1660" s="589"/>
      <c r="K1660" s="589"/>
      <c r="L1660" s="589"/>
      <c r="M1660" s="589"/>
      <c r="N1660" s="589"/>
      <c r="O1660" s="589"/>
      <c r="P1660" s="589"/>
      <c r="R1660" s="589"/>
      <c r="S1660" s="589"/>
      <c r="T1660" s="589"/>
      <c r="U1660" s="589"/>
    </row>
    <row r="1661" customHeight="1" spans="6:21">
      <c r="F1661" s="589"/>
      <c r="G1661" s="589"/>
      <c r="H1661" s="589"/>
      <c r="I1661" s="589"/>
      <c r="J1661" s="589"/>
      <c r="K1661" s="589"/>
      <c r="L1661" s="589"/>
      <c r="M1661" s="589"/>
      <c r="N1661" s="589"/>
      <c r="O1661" s="589"/>
      <c r="P1661" s="589"/>
      <c r="R1661" s="589"/>
      <c r="S1661" s="589"/>
      <c r="T1661" s="589"/>
      <c r="U1661" s="589"/>
    </row>
    <row r="1662" customHeight="1" spans="6:21">
      <c r="F1662" s="589"/>
      <c r="G1662" s="589"/>
      <c r="H1662" s="589"/>
      <c r="I1662" s="589"/>
      <c r="J1662" s="589"/>
      <c r="K1662" s="589"/>
      <c r="L1662" s="589"/>
      <c r="M1662" s="589"/>
      <c r="N1662" s="589"/>
      <c r="O1662" s="589"/>
      <c r="P1662" s="589"/>
      <c r="R1662" s="589"/>
      <c r="S1662" s="589"/>
      <c r="T1662" s="589"/>
      <c r="U1662" s="589"/>
    </row>
    <row r="1663" customHeight="1" spans="6:21">
      <c r="F1663" s="589"/>
      <c r="G1663" s="589"/>
      <c r="H1663" s="589"/>
      <c r="I1663" s="589"/>
      <c r="J1663" s="589"/>
      <c r="K1663" s="589"/>
      <c r="L1663" s="589"/>
      <c r="M1663" s="589"/>
      <c r="N1663" s="589"/>
      <c r="O1663" s="589"/>
      <c r="P1663" s="589"/>
      <c r="R1663" s="589"/>
      <c r="S1663" s="589"/>
      <c r="T1663" s="589"/>
      <c r="U1663" s="589"/>
    </row>
    <row r="1664" customHeight="1" spans="6:21">
      <c r="F1664" s="589"/>
      <c r="G1664" s="589"/>
      <c r="H1664" s="589"/>
      <c r="I1664" s="589"/>
      <c r="J1664" s="589"/>
      <c r="K1664" s="589"/>
      <c r="L1664" s="589"/>
      <c r="M1664" s="589"/>
      <c r="N1664" s="589"/>
      <c r="O1664" s="589"/>
      <c r="P1664" s="589"/>
      <c r="R1664" s="589"/>
      <c r="S1664" s="589"/>
      <c r="T1664" s="589"/>
      <c r="U1664" s="589"/>
    </row>
    <row r="1665" customHeight="1" spans="6:21">
      <c r="F1665" s="589"/>
      <c r="G1665" s="589"/>
      <c r="H1665" s="589"/>
      <c r="I1665" s="589"/>
      <c r="J1665" s="589"/>
      <c r="K1665" s="589"/>
      <c r="L1665" s="589"/>
      <c r="M1665" s="589"/>
      <c r="N1665" s="589"/>
      <c r="O1665" s="589"/>
      <c r="P1665" s="589"/>
      <c r="R1665" s="589"/>
      <c r="S1665" s="589"/>
      <c r="T1665" s="589"/>
      <c r="U1665" s="589"/>
    </row>
    <row r="1666" customHeight="1" spans="6:21">
      <c r="F1666" s="589"/>
      <c r="G1666" s="589"/>
      <c r="H1666" s="589"/>
      <c r="I1666" s="589"/>
      <c r="J1666" s="589"/>
      <c r="K1666" s="589"/>
      <c r="L1666" s="589"/>
      <c r="M1666" s="589"/>
      <c r="N1666" s="589"/>
      <c r="O1666" s="589"/>
      <c r="P1666" s="589"/>
      <c r="R1666" s="589"/>
      <c r="S1666" s="589"/>
      <c r="T1666" s="589"/>
      <c r="U1666" s="589"/>
    </row>
    <row r="1667" customHeight="1" spans="6:21">
      <c r="F1667" s="589"/>
      <c r="G1667" s="589"/>
      <c r="H1667" s="589"/>
      <c r="I1667" s="589"/>
      <c r="J1667" s="589"/>
      <c r="K1667" s="589"/>
      <c r="L1667" s="589"/>
      <c r="M1667" s="589"/>
      <c r="N1667" s="589"/>
      <c r="O1667" s="589"/>
      <c r="P1667" s="589"/>
      <c r="R1667" s="589"/>
      <c r="S1667" s="589"/>
      <c r="T1667" s="589"/>
      <c r="U1667" s="589"/>
    </row>
    <row r="1668" customHeight="1" spans="6:21">
      <c r="F1668" s="589"/>
      <c r="G1668" s="589"/>
      <c r="H1668" s="589"/>
      <c r="I1668" s="589"/>
      <c r="J1668" s="589"/>
      <c r="K1668" s="589"/>
      <c r="L1668" s="589"/>
      <c r="M1668" s="589"/>
      <c r="N1668" s="589"/>
      <c r="O1668" s="589"/>
      <c r="P1668" s="589"/>
      <c r="R1668" s="589"/>
      <c r="S1668" s="589"/>
      <c r="T1668" s="589"/>
      <c r="U1668" s="589"/>
    </row>
    <row r="1669" customHeight="1" spans="6:21">
      <c r="F1669" s="589"/>
      <c r="G1669" s="589"/>
      <c r="H1669" s="589"/>
      <c r="I1669" s="589"/>
      <c r="J1669" s="589"/>
      <c r="K1669" s="589"/>
      <c r="L1669" s="589"/>
      <c r="M1669" s="589"/>
      <c r="N1669" s="589"/>
      <c r="O1669" s="589"/>
      <c r="P1669" s="589"/>
      <c r="R1669" s="589"/>
      <c r="S1669" s="589"/>
      <c r="T1669" s="589"/>
      <c r="U1669" s="589"/>
    </row>
    <row r="1670" customHeight="1" spans="6:21">
      <c r="F1670" s="589"/>
      <c r="G1670" s="589"/>
      <c r="H1670" s="589"/>
      <c r="I1670" s="589"/>
      <c r="J1670" s="589"/>
      <c r="K1670" s="589"/>
      <c r="L1670" s="589"/>
      <c r="M1670" s="589"/>
      <c r="N1670" s="589"/>
      <c r="O1670" s="589"/>
      <c r="P1670" s="589"/>
      <c r="R1670" s="589"/>
      <c r="S1670" s="589"/>
      <c r="T1670" s="589"/>
      <c r="U1670" s="589"/>
    </row>
    <row r="1671" customHeight="1" spans="6:21">
      <c r="F1671" s="589"/>
      <c r="G1671" s="589"/>
      <c r="H1671" s="589"/>
      <c r="I1671" s="589"/>
      <c r="J1671" s="589"/>
      <c r="K1671" s="589"/>
      <c r="L1671" s="589"/>
      <c r="M1671" s="589"/>
      <c r="N1671" s="589"/>
      <c r="O1671" s="589"/>
      <c r="P1671" s="589"/>
      <c r="R1671" s="589"/>
      <c r="S1671" s="589"/>
      <c r="T1671" s="589"/>
      <c r="U1671" s="589"/>
    </row>
    <row r="1672" customHeight="1" spans="6:21">
      <c r="F1672" s="589"/>
      <c r="G1672" s="589"/>
      <c r="H1672" s="589"/>
      <c r="I1672" s="589"/>
      <c r="J1672" s="589"/>
      <c r="K1672" s="589"/>
      <c r="L1672" s="589"/>
      <c r="M1672" s="589"/>
      <c r="N1672" s="589"/>
      <c r="O1672" s="589"/>
      <c r="P1672" s="589"/>
      <c r="R1672" s="589"/>
      <c r="S1672" s="589"/>
      <c r="T1672" s="589"/>
      <c r="U1672" s="589"/>
    </row>
    <row r="1673" customHeight="1" spans="6:21">
      <c r="F1673" s="589"/>
      <c r="G1673" s="589"/>
      <c r="H1673" s="589"/>
      <c r="I1673" s="589"/>
      <c r="J1673" s="589"/>
      <c r="K1673" s="589"/>
      <c r="L1673" s="589"/>
      <c r="M1673" s="589"/>
      <c r="N1673" s="589"/>
      <c r="O1673" s="589"/>
      <c r="P1673" s="589"/>
      <c r="R1673" s="589"/>
      <c r="S1673" s="589"/>
      <c r="T1673" s="589"/>
      <c r="U1673" s="589"/>
    </row>
    <row r="1674" customHeight="1" spans="6:21">
      <c r="F1674" s="589"/>
      <c r="G1674" s="589"/>
      <c r="H1674" s="589"/>
      <c r="I1674" s="589"/>
      <c r="J1674" s="589"/>
      <c r="K1674" s="589"/>
      <c r="L1674" s="589"/>
      <c r="M1674" s="589"/>
      <c r="N1674" s="589"/>
      <c r="O1674" s="589"/>
      <c r="P1674" s="589"/>
      <c r="R1674" s="589"/>
      <c r="S1674" s="589"/>
      <c r="T1674" s="589"/>
      <c r="U1674" s="589"/>
    </row>
    <row r="1675" customHeight="1" spans="6:21">
      <c r="F1675" s="589"/>
      <c r="G1675" s="589"/>
      <c r="H1675" s="589"/>
      <c r="I1675" s="589"/>
      <c r="J1675" s="589"/>
      <c r="K1675" s="589"/>
      <c r="L1675" s="589"/>
      <c r="M1675" s="589"/>
      <c r="N1675" s="589"/>
      <c r="O1675" s="589"/>
      <c r="P1675" s="589"/>
      <c r="R1675" s="589"/>
      <c r="S1675" s="589"/>
      <c r="T1675" s="589"/>
      <c r="U1675" s="589"/>
    </row>
    <row r="1676" customHeight="1" spans="6:21">
      <c r="F1676" s="589"/>
      <c r="G1676" s="589"/>
      <c r="H1676" s="589"/>
      <c r="I1676" s="589"/>
      <c r="J1676" s="589"/>
      <c r="K1676" s="589"/>
      <c r="L1676" s="589"/>
      <c r="M1676" s="589"/>
      <c r="N1676" s="589"/>
      <c r="O1676" s="589"/>
      <c r="P1676" s="589"/>
      <c r="R1676" s="589"/>
      <c r="S1676" s="589"/>
      <c r="T1676" s="589"/>
      <c r="U1676" s="589"/>
    </row>
    <row r="1677" customHeight="1" spans="6:21">
      <c r="F1677" s="589"/>
      <c r="G1677" s="589"/>
      <c r="H1677" s="589"/>
      <c r="I1677" s="589"/>
      <c r="J1677" s="589"/>
      <c r="K1677" s="589"/>
      <c r="L1677" s="589"/>
      <c r="M1677" s="589"/>
      <c r="N1677" s="589"/>
      <c r="O1677" s="589"/>
      <c r="P1677" s="589"/>
      <c r="R1677" s="589"/>
      <c r="S1677" s="589"/>
      <c r="T1677" s="589"/>
      <c r="U1677" s="589"/>
    </row>
    <row r="1678" customHeight="1" spans="6:21">
      <c r="F1678" s="589"/>
      <c r="G1678" s="589"/>
      <c r="H1678" s="589"/>
      <c r="I1678" s="589"/>
      <c r="J1678" s="589"/>
      <c r="K1678" s="589"/>
      <c r="L1678" s="589"/>
      <c r="M1678" s="589"/>
      <c r="N1678" s="589"/>
      <c r="O1678" s="589"/>
      <c r="P1678" s="589"/>
      <c r="R1678" s="589"/>
      <c r="S1678" s="589"/>
      <c r="T1678" s="589"/>
      <c r="U1678" s="589"/>
    </row>
    <row r="1679" customHeight="1" spans="6:21">
      <c r="F1679" s="589"/>
      <c r="G1679" s="589"/>
      <c r="H1679" s="589"/>
      <c r="I1679" s="589"/>
      <c r="J1679" s="589"/>
      <c r="K1679" s="589"/>
      <c r="L1679" s="589"/>
      <c r="M1679" s="589"/>
      <c r="N1679" s="589"/>
      <c r="O1679" s="589"/>
      <c r="P1679" s="589"/>
      <c r="R1679" s="589"/>
      <c r="S1679" s="589"/>
      <c r="T1679" s="589"/>
      <c r="U1679" s="589"/>
    </row>
    <row r="1680" customHeight="1" spans="6:21">
      <c r="F1680" s="589"/>
      <c r="G1680" s="589"/>
      <c r="H1680" s="589"/>
      <c r="I1680" s="589"/>
      <c r="J1680" s="589"/>
      <c r="K1680" s="589"/>
      <c r="L1680" s="589"/>
      <c r="M1680" s="589"/>
      <c r="N1680" s="589"/>
      <c r="O1680" s="589"/>
      <c r="P1680" s="589"/>
      <c r="R1680" s="589"/>
      <c r="S1680" s="589"/>
      <c r="T1680" s="589"/>
      <c r="U1680" s="589"/>
    </row>
    <row r="1681" customHeight="1" spans="6:21">
      <c r="F1681" s="589"/>
      <c r="G1681" s="589"/>
      <c r="H1681" s="589"/>
      <c r="I1681" s="589"/>
      <c r="J1681" s="589"/>
      <c r="K1681" s="589"/>
      <c r="L1681" s="589"/>
      <c r="M1681" s="589"/>
      <c r="N1681" s="589"/>
      <c r="O1681" s="589"/>
      <c r="P1681" s="589"/>
      <c r="R1681" s="589"/>
      <c r="S1681" s="589"/>
      <c r="T1681" s="589"/>
      <c r="U1681" s="589"/>
    </row>
    <row r="1682" customHeight="1" spans="6:21">
      <c r="F1682" s="589"/>
      <c r="G1682" s="589"/>
      <c r="H1682" s="589"/>
      <c r="I1682" s="589"/>
      <c r="J1682" s="589"/>
      <c r="K1682" s="589"/>
      <c r="L1682" s="589"/>
      <c r="M1682" s="589"/>
      <c r="N1682" s="589"/>
      <c r="O1682" s="589"/>
      <c r="P1682" s="589"/>
      <c r="R1682" s="589"/>
      <c r="S1682" s="589"/>
      <c r="T1682" s="589"/>
      <c r="U1682" s="589"/>
    </row>
    <row r="1683" customHeight="1" spans="6:21">
      <c r="F1683" s="589"/>
      <c r="G1683" s="589"/>
      <c r="H1683" s="589"/>
      <c r="I1683" s="589"/>
      <c r="J1683" s="589"/>
      <c r="K1683" s="589"/>
      <c r="L1683" s="589"/>
      <c r="M1683" s="589"/>
      <c r="N1683" s="589"/>
      <c r="O1683" s="589"/>
      <c r="P1683" s="589"/>
      <c r="R1683" s="589"/>
      <c r="S1683" s="589"/>
      <c r="T1683" s="589"/>
      <c r="U1683" s="589"/>
    </row>
    <row r="1684" customHeight="1" spans="6:21">
      <c r="F1684" s="589"/>
      <c r="G1684" s="589"/>
      <c r="H1684" s="589"/>
      <c r="I1684" s="589"/>
      <c r="J1684" s="589"/>
      <c r="K1684" s="589"/>
      <c r="L1684" s="589"/>
      <c r="M1684" s="589"/>
      <c r="N1684" s="589"/>
      <c r="O1684" s="589"/>
      <c r="P1684" s="589"/>
      <c r="R1684" s="589"/>
      <c r="S1684" s="589"/>
      <c r="T1684" s="589"/>
      <c r="U1684" s="589"/>
    </row>
    <row r="1685" customHeight="1" spans="6:21">
      <c r="F1685" s="589"/>
      <c r="G1685" s="589"/>
      <c r="H1685" s="589"/>
      <c r="I1685" s="589"/>
      <c r="J1685" s="589"/>
      <c r="K1685" s="589"/>
      <c r="L1685" s="589"/>
      <c r="M1685" s="589"/>
      <c r="N1685" s="589"/>
      <c r="O1685" s="589"/>
      <c r="P1685" s="589"/>
      <c r="R1685" s="589"/>
      <c r="S1685" s="589"/>
      <c r="T1685" s="589"/>
      <c r="U1685" s="589"/>
    </row>
    <row r="1686" customHeight="1" spans="6:21">
      <c r="F1686" s="589"/>
      <c r="G1686" s="589"/>
      <c r="H1686" s="589"/>
      <c r="I1686" s="589"/>
      <c r="J1686" s="589"/>
      <c r="K1686" s="589"/>
      <c r="L1686" s="589"/>
      <c r="M1686" s="589"/>
      <c r="N1686" s="589"/>
      <c r="O1686" s="589"/>
      <c r="P1686" s="589"/>
      <c r="R1686" s="589"/>
      <c r="S1686" s="589"/>
      <c r="T1686" s="589"/>
      <c r="U1686" s="589"/>
    </row>
    <row r="1687" customHeight="1" spans="6:21">
      <c r="F1687" s="589"/>
      <c r="G1687" s="589"/>
      <c r="H1687" s="589"/>
      <c r="I1687" s="589"/>
      <c r="J1687" s="589"/>
      <c r="K1687" s="589"/>
      <c r="L1687" s="589"/>
      <c r="M1687" s="589"/>
      <c r="N1687" s="589"/>
      <c r="O1687" s="589"/>
      <c r="P1687" s="589"/>
      <c r="R1687" s="589"/>
      <c r="S1687" s="589"/>
      <c r="T1687" s="589"/>
      <c r="U1687" s="589"/>
    </row>
    <row r="1688" customHeight="1" spans="6:21">
      <c r="F1688" s="589"/>
      <c r="G1688" s="589"/>
      <c r="H1688" s="589"/>
      <c r="I1688" s="589"/>
      <c r="J1688" s="589"/>
      <c r="K1688" s="589"/>
      <c r="L1688" s="589"/>
      <c r="M1688" s="589"/>
      <c r="N1688" s="589"/>
      <c r="O1688" s="589"/>
      <c r="P1688" s="589"/>
      <c r="R1688" s="589"/>
      <c r="S1688" s="589"/>
      <c r="T1688" s="589"/>
      <c r="U1688" s="589"/>
    </row>
    <row r="1689" customHeight="1" spans="6:21">
      <c r="F1689" s="589"/>
      <c r="G1689" s="589"/>
      <c r="H1689" s="589"/>
      <c r="I1689" s="589"/>
      <c r="J1689" s="589"/>
      <c r="K1689" s="589"/>
      <c r="L1689" s="589"/>
      <c r="M1689" s="589"/>
      <c r="N1689" s="589"/>
      <c r="O1689" s="589"/>
      <c r="P1689" s="589"/>
      <c r="R1689" s="589"/>
      <c r="S1689" s="589"/>
      <c r="T1689" s="589"/>
      <c r="U1689" s="589"/>
    </row>
    <row r="1690" customHeight="1" spans="6:21">
      <c r="F1690" s="589"/>
      <c r="G1690" s="589"/>
      <c r="H1690" s="589"/>
      <c r="I1690" s="589"/>
      <c r="J1690" s="589"/>
      <c r="K1690" s="589"/>
      <c r="L1690" s="589"/>
      <c r="M1690" s="589"/>
      <c r="N1690" s="589"/>
      <c r="O1690" s="589"/>
      <c r="P1690" s="589"/>
      <c r="R1690" s="589"/>
      <c r="S1690" s="589"/>
      <c r="T1690" s="589"/>
      <c r="U1690" s="589"/>
    </row>
    <row r="1691" customHeight="1" spans="6:21">
      <c r="F1691" s="589"/>
      <c r="G1691" s="589"/>
      <c r="H1691" s="589"/>
      <c r="I1691" s="589"/>
      <c r="J1691" s="589"/>
      <c r="K1691" s="589"/>
      <c r="L1691" s="589"/>
      <c r="M1691" s="589"/>
      <c r="N1691" s="589"/>
      <c r="O1691" s="589"/>
      <c r="P1691" s="589"/>
      <c r="R1691" s="589"/>
      <c r="S1691" s="589"/>
      <c r="T1691" s="589"/>
      <c r="U1691" s="589"/>
    </row>
    <row r="1692" customHeight="1" spans="6:21">
      <c r="F1692" s="589"/>
      <c r="G1692" s="589"/>
      <c r="H1692" s="589"/>
      <c r="I1692" s="589"/>
      <c r="J1692" s="589"/>
      <c r="K1692" s="589"/>
      <c r="L1692" s="589"/>
      <c r="M1692" s="589"/>
      <c r="N1692" s="589"/>
      <c r="O1692" s="589"/>
      <c r="P1692" s="589"/>
      <c r="R1692" s="589"/>
      <c r="S1692" s="589"/>
      <c r="T1692" s="589"/>
      <c r="U1692" s="589"/>
    </row>
    <row r="1693" customHeight="1" spans="6:21">
      <c r="F1693" s="589"/>
      <c r="G1693" s="589"/>
      <c r="H1693" s="589"/>
      <c r="I1693" s="589"/>
      <c r="J1693" s="589"/>
      <c r="K1693" s="589"/>
      <c r="L1693" s="589"/>
      <c r="M1693" s="589"/>
      <c r="N1693" s="589"/>
      <c r="O1693" s="589"/>
      <c r="P1693" s="589"/>
      <c r="R1693" s="589"/>
      <c r="S1693" s="589"/>
      <c r="T1693" s="589"/>
      <c r="U1693" s="589"/>
    </row>
    <row r="1694" customHeight="1" spans="6:21">
      <c r="F1694" s="589"/>
      <c r="G1694" s="589"/>
      <c r="H1694" s="589"/>
      <c r="I1694" s="589"/>
      <c r="J1694" s="589"/>
      <c r="K1694" s="589"/>
      <c r="L1694" s="589"/>
      <c r="M1694" s="589"/>
      <c r="N1694" s="589"/>
      <c r="O1694" s="589"/>
      <c r="P1694" s="589"/>
      <c r="R1694" s="589"/>
      <c r="S1694" s="589"/>
      <c r="T1694" s="589"/>
      <c r="U1694" s="589"/>
    </row>
    <row r="1695" customHeight="1" spans="6:21">
      <c r="F1695" s="589"/>
      <c r="G1695" s="589"/>
      <c r="H1695" s="589"/>
      <c r="I1695" s="589"/>
      <c r="J1695" s="589"/>
      <c r="K1695" s="589"/>
      <c r="L1695" s="589"/>
      <c r="M1695" s="589"/>
      <c r="N1695" s="589"/>
      <c r="O1695" s="589"/>
      <c r="P1695" s="589"/>
      <c r="R1695" s="589"/>
      <c r="S1695" s="589"/>
      <c r="T1695" s="589"/>
      <c r="U1695" s="589"/>
    </row>
    <row r="1696" customHeight="1" spans="6:21">
      <c r="F1696" s="589"/>
      <c r="G1696" s="589"/>
      <c r="H1696" s="589"/>
      <c r="I1696" s="589"/>
      <c r="J1696" s="589"/>
      <c r="K1696" s="589"/>
      <c r="L1696" s="589"/>
      <c r="M1696" s="589"/>
      <c r="N1696" s="589"/>
      <c r="O1696" s="589"/>
      <c r="P1696" s="589"/>
      <c r="R1696" s="589"/>
      <c r="S1696" s="589"/>
      <c r="T1696" s="589"/>
      <c r="U1696" s="589"/>
    </row>
    <row r="1697" customHeight="1" spans="6:21">
      <c r="F1697" s="589"/>
      <c r="G1697" s="589"/>
      <c r="H1697" s="589"/>
      <c r="I1697" s="589"/>
      <c r="J1697" s="589"/>
      <c r="K1697" s="589"/>
      <c r="L1697" s="589"/>
      <c r="M1697" s="589"/>
      <c r="N1697" s="589"/>
      <c r="O1697" s="589"/>
      <c r="P1697" s="589"/>
      <c r="R1697" s="589"/>
      <c r="S1697" s="589"/>
      <c r="T1697" s="589"/>
      <c r="U1697" s="589"/>
    </row>
    <row r="1698" customHeight="1" spans="6:21">
      <c r="F1698" s="589"/>
      <c r="G1698" s="589"/>
      <c r="H1698" s="589"/>
      <c r="I1698" s="589"/>
      <c r="J1698" s="589"/>
      <c r="K1698" s="589"/>
      <c r="L1698" s="589"/>
      <c r="M1698" s="589"/>
      <c r="N1698" s="589"/>
      <c r="O1698" s="589"/>
      <c r="P1698" s="589"/>
      <c r="R1698" s="589"/>
      <c r="S1698" s="589"/>
      <c r="T1698" s="589"/>
      <c r="U1698" s="589"/>
    </row>
    <row r="1699" customHeight="1" spans="6:21">
      <c r="F1699" s="589"/>
      <c r="G1699" s="589"/>
      <c r="H1699" s="589"/>
      <c r="I1699" s="589"/>
      <c r="J1699" s="589"/>
      <c r="K1699" s="589"/>
      <c r="L1699" s="589"/>
      <c r="M1699" s="589"/>
      <c r="N1699" s="589"/>
      <c r="O1699" s="589"/>
      <c r="P1699" s="589"/>
      <c r="R1699" s="589"/>
      <c r="S1699" s="589"/>
      <c r="T1699" s="589"/>
      <c r="U1699" s="589"/>
    </row>
    <row r="1700" customHeight="1" spans="6:21">
      <c r="F1700" s="589"/>
      <c r="G1700" s="589"/>
      <c r="H1700" s="589"/>
      <c r="I1700" s="589"/>
      <c r="J1700" s="589"/>
      <c r="K1700" s="589"/>
      <c r="L1700" s="589"/>
      <c r="M1700" s="589"/>
      <c r="N1700" s="589"/>
      <c r="O1700" s="589"/>
      <c r="P1700" s="589"/>
      <c r="R1700" s="589"/>
      <c r="S1700" s="589"/>
      <c r="T1700" s="589"/>
      <c r="U1700" s="589"/>
    </row>
    <row r="1701" customHeight="1" spans="6:21">
      <c r="F1701" s="589"/>
      <c r="G1701" s="589"/>
      <c r="H1701" s="589"/>
      <c r="I1701" s="589"/>
      <c r="J1701" s="589"/>
      <c r="K1701" s="589"/>
      <c r="L1701" s="589"/>
      <c r="M1701" s="589"/>
      <c r="N1701" s="589"/>
      <c r="O1701" s="589"/>
      <c r="P1701" s="589"/>
      <c r="R1701" s="589"/>
      <c r="S1701" s="589"/>
      <c r="T1701" s="589"/>
      <c r="U1701" s="589"/>
    </row>
    <row r="1702" customHeight="1" spans="6:21">
      <c r="F1702" s="589"/>
      <c r="G1702" s="589"/>
      <c r="H1702" s="589"/>
      <c r="I1702" s="589"/>
      <c r="J1702" s="589"/>
      <c r="K1702" s="589"/>
      <c r="L1702" s="589"/>
      <c r="M1702" s="589"/>
      <c r="N1702" s="589"/>
      <c r="O1702" s="589"/>
      <c r="P1702" s="589"/>
      <c r="R1702" s="589"/>
      <c r="S1702" s="589"/>
      <c r="T1702" s="589"/>
      <c r="U1702" s="589"/>
    </row>
    <row r="1703" customHeight="1" spans="6:21">
      <c r="F1703" s="589"/>
      <c r="G1703" s="589"/>
      <c r="H1703" s="589"/>
      <c r="I1703" s="589"/>
      <c r="J1703" s="589"/>
      <c r="K1703" s="589"/>
      <c r="L1703" s="589"/>
      <c r="M1703" s="589"/>
      <c r="N1703" s="589"/>
      <c r="O1703" s="589"/>
      <c r="P1703" s="589"/>
      <c r="R1703" s="589"/>
      <c r="S1703" s="589"/>
      <c r="T1703" s="589"/>
      <c r="U1703" s="589"/>
    </row>
    <row r="1704" customHeight="1" spans="6:21">
      <c r="F1704" s="589"/>
      <c r="G1704" s="589"/>
      <c r="H1704" s="589"/>
      <c r="I1704" s="589"/>
      <c r="J1704" s="589"/>
      <c r="K1704" s="589"/>
      <c r="L1704" s="589"/>
      <c r="M1704" s="589"/>
      <c r="N1704" s="589"/>
      <c r="O1704" s="589"/>
      <c r="P1704" s="589"/>
      <c r="R1704" s="589"/>
      <c r="S1704" s="589"/>
      <c r="T1704" s="589"/>
      <c r="U1704" s="589"/>
    </row>
    <row r="1705" customHeight="1" spans="6:21">
      <c r="F1705" s="589"/>
      <c r="G1705" s="589"/>
      <c r="H1705" s="589"/>
      <c r="I1705" s="589"/>
      <c r="J1705" s="589"/>
      <c r="K1705" s="589"/>
      <c r="L1705" s="589"/>
      <c r="M1705" s="589"/>
      <c r="N1705" s="589"/>
      <c r="O1705" s="589"/>
      <c r="P1705" s="589"/>
      <c r="R1705" s="589"/>
      <c r="S1705" s="589"/>
      <c r="T1705" s="589"/>
      <c r="U1705" s="589"/>
    </row>
    <row r="1706" customHeight="1" spans="6:21">
      <c r="F1706" s="589"/>
      <c r="G1706" s="589"/>
      <c r="H1706" s="589"/>
      <c r="I1706" s="589"/>
      <c r="J1706" s="589"/>
      <c r="K1706" s="589"/>
      <c r="L1706" s="589"/>
      <c r="M1706" s="589"/>
      <c r="N1706" s="589"/>
      <c r="O1706" s="589"/>
      <c r="P1706" s="589"/>
      <c r="R1706" s="589"/>
      <c r="S1706" s="589"/>
      <c r="T1706" s="589"/>
      <c r="U1706" s="589"/>
    </row>
    <row r="1707" customHeight="1" spans="6:21">
      <c r="F1707" s="589"/>
      <c r="G1707" s="589"/>
      <c r="H1707" s="589"/>
      <c r="I1707" s="589"/>
      <c r="J1707" s="589"/>
      <c r="K1707" s="589"/>
      <c r="L1707" s="589"/>
      <c r="M1707" s="589"/>
      <c r="N1707" s="589"/>
      <c r="O1707" s="589"/>
      <c r="P1707" s="589"/>
      <c r="R1707" s="589"/>
      <c r="S1707" s="589"/>
      <c r="T1707" s="589"/>
      <c r="U1707" s="589"/>
    </row>
    <row r="1708" customHeight="1" spans="6:21">
      <c r="F1708" s="589"/>
      <c r="G1708" s="589"/>
      <c r="H1708" s="589"/>
      <c r="I1708" s="589"/>
      <c r="J1708" s="589"/>
      <c r="K1708" s="589"/>
      <c r="L1708" s="589"/>
      <c r="M1708" s="589"/>
      <c r="N1708" s="589"/>
      <c r="O1708" s="589"/>
      <c r="P1708" s="589"/>
      <c r="R1708" s="589"/>
      <c r="S1708" s="589"/>
      <c r="T1708" s="589"/>
      <c r="U1708" s="589"/>
    </row>
    <row r="1709" customHeight="1" spans="6:21">
      <c r="F1709" s="589"/>
      <c r="G1709" s="589"/>
      <c r="H1709" s="589"/>
      <c r="I1709" s="589"/>
      <c r="J1709" s="589"/>
      <c r="K1709" s="589"/>
      <c r="L1709" s="589"/>
      <c r="M1709" s="589"/>
      <c r="N1709" s="589"/>
      <c r="O1709" s="589"/>
      <c r="P1709" s="589"/>
      <c r="R1709" s="589"/>
      <c r="S1709" s="589"/>
      <c r="T1709" s="589"/>
      <c r="U1709" s="589"/>
    </row>
    <row r="1710" customHeight="1" spans="6:21">
      <c r="F1710" s="589"/>
      <c r="G1710" s="589"/>
      <c r="H1710" s="589"/>
      <c r="I1710" s="589"/>
      <c r="J1710" s="589"/>
      <c r="K1710" s="589"/>
      <c r="L1710" s="589"/>
      <c r="M1710" s="589"/>
      <c r="N1710" s="589"/>
      <c r="O1710" s="589"/>
      <c r="P1710" s="589"/>
      <c r="R1710" s="589"/>
      <c r="S1710" s="589"/>
      <c r="T1710" s="589"/>
      <c r="U1710" s="589"/>
    </row>
    <row r="1711" customHeight="1" spans="6:21">
      <c r="F1711" s="589"/>
      <c r="G1711" s="589"/>
      <c r="H1711" s="589"/>
      <c r="I1711" s="589"/>
      <c r="J1711" s="589"/>
      <c r="K1711" s="589"/>
      <c r="L1711" s="589"/>
      <c r="M1711" s="589"/>
      <c r="N1711" s="589"/>
      <c r="O1711" s="589"/>
      <c r="P1711" s="589"/>
      <c r="R1711" s="589"/>
      <c r="S1711" s="589"/>
      <c r="T1711" s="589"/>
      <c r="U1711" s="589"/>
    </row>
    <row r="1712" customHeight="1" spans="6:21">
      <c r="F1712" s="589"/>
      <c r="G1712" s="589"/>
      <c r="H1712" s="589"/>
      <c r="I1712" s="589"/>
      <c r="J1712" s="589"/>
      <c r="K1712" s="589"/>
      <c r="L1712" s="589"/>
      <c r="M1712" s="589"/>
      <c r="N1712" s="589"/>
      <c r="O1712" s="589"/>
      <c r="P1712" s="589"/>
      <c r="R1712" s="589"/>
      <c r="S1712" s="589"/>
      <c r="T1712" s="589"/>
      <c r="U1712" s="589"/>
    </row>
    <row r="1713" customHeight="1" spans="6:21">
      <c r="F1713" s="589"/>
      <c r="G1713" s="589"/>
      <c r="H1713" s="589"/>
      <c r="I1713" s="589"/>
      <c r="J1713" s="589"/>
      <c r="K1713" s="589"/>
      <c r="L1713" s="589"/>
      <c r="M1713" s="589"/>
      <c r="N1713" s="589"/>
      <c r="O1713" s="589"/>
      <c r="P1713" s="589"/>
      <c r="R1713" s="589"/>
      <c r="S1713" s="589"/>
      <c r="T1713" s="589"/>
      <c r="U1713" s="589"/>
    </row>
    <row r="1714" customHeight="1" spans="6:21">
      <c r="F1714" s="589"/>
      <c r="G1714" s="589"/>
      <c r="H1714" s="589"/>
      <c r="I1714" s="589"/>
      <c r="J1714" s="589"/>
      <c r="K1714" s="589"/>
      <c r="L1714" s="589"/>
      <c r="M1714" s="589"/>
      <c r="N1714" s="589"/>
      <c r="O1714" s="589"/>
      <c r="P1714" s="589"/>
      <c r="R1714" s="589"/>
      <c r="S1714" s="589"/>
      <c r="T1714" s="589"/>
      <c r="U1714" s="589"/>
    </row>
    <row r="1715" customHeight="1" spans="6:21">
      <c r="F1715" s="589"/>
      <c r="G1715" s="589"/>
      <c r="H1715" s="589"/>
      <c r="I1715" s="589"/>
      <c r="J1715" s="589"/>
      <c r="K1715" s="589"/>
      <c r="L1715" s="589"/>
      <c r="M1715" s="589"/>
      <c r="N1715" s="589"/>
      <c r="O1715" s="589"/>
      <c r="P1715" s="589"/>
      <c r="R1715" s="589"/>
      <c r="S1715" s="589"/>
      <c r="T1715" s="589"/>
      <c r="U1715" s="589"/>
    </row>
    <row r="1716" customHeight="1" spans="6:21">
      <c r="F1716" s="589"/>
      <c r="G1716" s="589"/>
      <c r="H1716" s="589"/>
      <c r="I1716" s="589"/>
      <c r="J1716" s="589"/>
      <c r="K1716" s="589"/>
      <c r="L1716" s="589"/>
      <c r="M1716" s="589"/>
      <c r="N1716" s="589"/>
      <c r="O1716" s="589"/>
      <c r="P1716" s="589"/>
      <c r="R1716" s="589"/>
      <c r="S1716" s="589"/>
      <c r="T1716" s="589"/>
      <c r="U1716" s="589"/>
    </row>
    <row r="1717" customHeight="1" spans="6:21">
      <c r="F1717" s="589"/>
      <c r="G1717" s="589"/>
      <c r="H1717" s="589"/>
      <c r="I1717" s="589"/>
      <c r="J1717" s="589"/>
      <c r="K1717" s="589"/>
      <c r="L1717" s="589"/>
      <c r="M1717" s="589"/>
      <c r="N1717" s="589"/>
      <c r="O1717" s="589"/>
      <c r="P1717" s="589"/>
      <c r="R1717" s="589"/>
      <c r="S1717" s="589"/>
      <c r="T1717" s="589"/>
      <c r="U1717" s="589"/>
    </row>
    <row r="1718" customHeight="1" spans="6:21">
      <c r="F1718" s="589"/>
      <c r="G1718" s="589"/>
      <c r="H1718" s="589"/>
      <c r="I1718" s="589"/>
      <c r="J1718" s="589"/>
      <c r="K1718" s="589"/>
      <c r="L1718" s="589"/>
      <c r="M1718" s="589"/>
      <c r="N1718" s="589"/>
      <c r="O1718" s="589"/>
      <c r="P1718" s="589"/>
      <c r="R1718" s="589"/>
      <c r="S1718" s="589"/>
      <c r="T1718" s="589"/>
      <c r="U1718" s="589"/>
    </row>
    <row r="1719" customHeight="1" spans="6:21">
      <c r="F1719" s="589"/>
      <c r="G1719" s="589"/>
      <c r="H1719" s="589"/>
      <c r="I1719" s="589"/>
      <c r="J1719" s="589"/>
      <c r="K1719" s="589"/>
      <c r="L1719" s="589"/>
      <c r="M1719" s="589"/>
      <c r="N1719" s="589"/>
      <c r="O1719" s="589"/>
      <c r="P1719" s="589"/>
      <c r="R1719" s="589"/>
      <c r="S1719" s="589"/>
      <c r="T1719" s="589"/>
      <c r="U1719" s="589"/>
    </row>
    <row r="1720" customHeight="1" spans="6:21">
      <c r="F1720" s="589"/>
      <c r="G1720" s="589"/>
      <c r="H1720" s="589"/>
      <c r="I1720" s="589"/>
      <c r="J1720" s="589"/>
      <c r="K1720" s="589"/>
      <c r="L1720" s="589"/>
      <c r="M1720" s="589"/>
      <c r="N1720" s="589"/>
      <c r="O1720" s="589"/>
      <c r="P1720" s="589"/>
      <c r="R1720" s="589"/>
      <c r="S1720" s="589"/>
      <c r="T1720" s="589"/>
      <c r="U1720" s="589"/>
    </row>
    <row r="1721" customHeight="1" spans="6:21">
      <c r="F1721" s="589"/>
      <c r="G1721" s="589"/>
      <c r="H1721" s="589"/>
      <c r="I1721" s="589"/>
      <c r="J1721" s="589"/>
      <c r="K1721" s="589"/>
      <c r="L1721" s="589"/>
      <c r="M1721" s="589"/>
      <c r="N1721" s="589"/>
      <c r="O1721" s="589"/>
      <c r="P1721" s="589"/>
      <c r="R1721" s="589"/>
      <c r="S1721" s="589"/>
      <c r="T1721" s="589"/>
      <c r="U1721" s="589"/>
    </row>
    <row r="1722" customHeight="1" spans="6:21">
      <c r="F1722" s="589"/>
      <c r="G1722" s="589"/>
      <c r="H1722" s="589"/>
      <c r="I1722" s="589"/>
      <c r="J1722" s="589"/>
      <c r="K1722" s="589"/>
      <c r="L1722" s="589"/>
      <c r="M1722" s="589"/>
      <c r="N1722" s="589"/>
      <c r="O1722" s="589"/>
      <c r="P1722" s="589"/>
      <c r="R1722" s="589"/>
      <c r="S1722" s="589"/>
      <c r="T1722" s="589"/>
      <c r="U1722" s="589"/>
    </row>
    <row r="1723" customHeight="1" spans="6:21">
      <c r="F1723" s="589"/>
      <c r="G1723" s="589"/>
      <c r="H1723" s="589"/>
      <c r="I1723" s="589"/>
      <c r="J1723" s="589"/>
      <c r="K1723" s="589"/>
      <c r="L1723" s="589"/>
      <c r="M1723" s="589"/>
      <c r="N1723" s="589"/>
      <c r="O1723" s="589"/>
      <c r="P1723" s="589"/>
      <c r="R1723" s="589"/>
      <c r="S1723" s="589"/>
      <c r="T1723" s="589"/>
      <c r="U1723" s="589"/>
    </row>
    <row r="1724" customHeight="1" spans="6:21">
      <c r="F1724" s="589"/>
      <c r="G1724" s="589"/>
      <c r="H1724" s="589"/>
      <c r="I1724" s="589"/>
      <c r="J1724" s="589"/>
      <c r="K1724" s="589"/>
      <c r="L1724" s="589"/>
      <c r="M1724" s="589"/>
      <c r="N1724" s="589"/>
      <c r="O1724" s="589"/>
      <c r="P1724" s="589"/>
      <c r="R1724" s="589"/>
      <c r="S1724" s="589"/>
      <c r="T1724" s="589"/>
      <c r="U1724" s="589"/>
    </row>
    <row r="1725" customHeight="1" spans="6:21">
      <c r="F1725" s="589"/>
      <c r="G1725" s="589"/>
      <c r="H1725" s="589"/>
      <c r="I1725" s="589"/>
      <c r="J1725" s="589"/>
      <c r="K1725" s="589"/>
      <c r="L1725" s="589"/>
      <c r="M1725" s="589"/>
      <c r="N1725" s="589"/>
      <c r="O1725" s="589"/>
      <c r="P1725" s="589"/>
      <c r="R1725" s="589"/>
      <c r="S1725" s="589"/>
      <c r="T1725" s="589"/>
      <c r="U1725" s="589"/>
    </row>
    <row r="1726" customHeight="1" spans="6:21">
      <c r="F1726" s="589"/>
      <c r="G1726" s="589"/>
      <c r="H1726" s="589"/>
      <c r="I1726" s="589"/>
      <c r="J1726" s="589"/>
      <c r="K1726" s="589"/>
      <c r="L1726" s="589"/>
      <c r="M1726" s="589"/>
      <c r="N1726" s="589"/>
      <c r="O1726" s="589"/>
      <c r="P1726" s="589"/>
      <c r="R1726" s="589"/>
      <c r="S1726" s="589"/>
      <c r="T1726" s="589"/>
      <c r="U1726" s="589"/>
    </row>
    <row r="1727" customHeight="1" spans="6:21">
      <c r="F1727" s="589"/>
      <c r="G1727" s="589"/>
      <c r="H1727" s="589"/>
      <c r="I1727" s="589"/>
      <c r="J1727" s="589"/>
      <c r="K1727" s="589"/>
      <c r="L1727" s="589"/>
      <c r="M1727" s="589"/>
      <c r="N1727" s="589"/>
      <c r="O1727" s="589"/>
      <c r="P1727" s="589"/>
      <c r="R1727" s="589"/>
      <c r="S1727" s="589"/>
      <c r="T1727" s="589"/>
      <c r="U1727" s="589"/>
    </row>
    <row r="1728" customHeight="1" spans="6:21">
      <c r="F1728" s="589"/>
      <c r="G1728" s="589"/>
      <c r="H1728" s="589"/>
      <c r="I1728" s="589"/>
      <c r="J1728" s="589"/>
      <c r="K1728" s="589"/>
      <c r="L1728" s="589"/>
      <c r="M1728" s="589"/>
      <c r="N1728" s="589"/>
      <c r="O1728" s="589"/>
      <c r="P1728" s="589"/>
      <c r="R1728" s="589"/>
      <c r="S1728" s="589"/>
      <c r="T1728" s="589"/>
      <c r="U1728" s="589"/>
    </row>
    <row r="1729" customHeight="1" spans="6:21">
      <c r="F1729" s="589"/>
      <c r="G1729" s="589"/>
      <c r="H1729" s="589"/>
      <c r="I1729" s="589"/>
      <c r="J1729" s="589"/>
      <c r="K1729" s="589"/>
      <c r="L1729" s="589"/>
      <c r="M1729" s="589"/>
      <c r="N1729" s="589"/>
      <c r="O1729" s="589"/>
      <c r="P1729" s="589"/>
      <c r="R1729" s="589"/>
      <c r="S1729" s="589"/>
      <c r="T1729" s="589"/>
      <c r="U1729" s="589"/>
    </row>
    <row r="1730" customHeight="1" spans="6:21">
      <c r="F1730" s="589"/>
      <c r="G1730" s="589"/>
      <c r="H1730" s="589"/>
      <c r="I1730" s="589"/>
      <c r="J1730" s="589"/>
      <c r="K1730" s="589"/>
      <c r="L1730" s="589"/>
      <c r="M1730" s="589"/>
      <c r="N1730" s="589"/>
      <c r="O1730" s="589"/>
      <c r="P1730" s="589"/>
      <c r="R1730" s="589"/>
      <c r="S1730" s="589"/>
      <c r="T1730" s="589"/>
      <c r="U1730" s="589"/>
    </row>
    <row r="1731" customHeight="1" spans="6:21">
      <c r="F1731" s="589"/>
      <c r="G1731" s="589"/>
      <c r="H1731" s="589"/>
      <c r="I1731" s="589"/>
      <c r="J1731" s="589"/>
      <c r="K1731" s="589"/>
      <c r="L1731" s="589"/>
      <c r="M1731" s="589"/>
      <c r="N1731" s="589"/>
      <c r="O1731" s="589"/>
      <c r="P1731" s="589"/>
      <c r="R1731" s="589"/>
      <c r="S1731" s="589"/>
      <c r="T1731" s="589"/>
      <c r="U1731" s="589"/>
    </row>
    <row r="1732" customHeight="1" spans="6:21">
      <c r="F1732" s="589"/>
      <c r="G1732" s="589"/>
      <c r="H1732" s="589"/>
      <c r="I1732" s="589"/>
      <c r="J1732" s="589"/>
      <c r="K1732" s="589"/>
      <c r="L1732" s="589"/>
      <c r="M1732" s="589"/>
      <c r="N1732" s="589"/>
      <c r="O1732" s="589"/>
      <c r="P1732" s="589"/>
      <c r="R1732" s="589"/>
      <c r="S1732" s="589"/>
      <c r="T1732" s="589"/>
      <c r="U1732" s="589"/>
    </row>
    <row r="1733" customHeight="1" spans="6:21">
      <c r="F1733" s="589"/>
      <c r="G1733" s="589"/>
      <c r="H1733" s="589"/>
      <c r="I1733" s="589"/>
      <c r="J1733" s="589"/>
      <c r="K1733" s="589"/>
      <c r="L1733" s="589"/>
      <c r="M1733" s="589"/>
      <c r="N1733" s="589"/>
      <c r="O1733" s="589"/>
      <c r="P1733" s="589"/>
      <c r="R1733" s="589"/>
      <c r="S1733" s="589"/>
      <c r="T1733" s="589"/>
      <c r="U1733" s="589"/>
    </row>
    <row r="1734" customHeight="1" spans="6:21">
      <c r="F1734" s="589"/>
      <c r="G1734" s="589"/>
      <c r="H1734" s="589"/>
      <c r="I1734" s="589"/>
      <c r="J1734" s="589"/>
      <c r="K1734" s="589"/>
      <c r="L1734" s="589"/>
      <c r="M1734" s="589"/>
      <c r="N1734" s="589"/>
      <c r="O1734" s="589"/>
      <c r="P1734" s="589"/>
      <c r="R1734" s="589"/>
      <c r="S1734" s="589"/>
      <c r="T1734" s="589"/>
      <c r="U1734" s="589"/>
    </row>
    <row r="1735" customHeight="1" spans="6:21">
      <c r="F1735" s="589"/>
      <c r="G1735" s="589"/>
      <c r="H1735" s="589"/>
      <c r="I1735" s="589"/>
      <c r="J1735" s="589"/>
      <c r="K1735" s="589"/>
      <c r="L1735" s="589"/>
      <c r="M1735" s="589"/>
      <c r="N1735" s="589"/>
      <c r="O1735" s="589"/>
      <c r="P1735" s="589"/>
      <c r="R1735" s="589"/>
      <c r="S1735" s="589"/>
      <c r="T1735" s="589"/>
      <c r="U1735" s="589"/>
    </row>
    <row r="1736" customHeight="1" spans="6:21">
      <c r="F1736" s="589"/>
      <c r="G1736" s="589"/>
      <c r="H1736" s="589"/>
      <c r="I1736" s="589"/>
      <c r="J1736" s="589"/>
      <c r="K1736" s="589"/>
      <c r="L1736" s="589"/>
      <c r="M1736" s="589"/>
      <c r="N1736" s="589"/>
      <c r="O1736" s="589"/>
      <c r="P1736" s="589"/>
      <c r="R1736" s="589"/>
      <c r="S1736" s="589"/>
      <c r="T1736" s="589"/>
      <c r="U1736" s="589"/>
    </row>
    <row r="1737" customHeight="1" spans="6:21">
      <c r="F1737" s="589"/>
      <c r="G1737" s="589"/>
      <c r="H1737" s="589"/>
      <c r="I1737" s="589"/>
      <c r="J1737" s="589"/>
      <c r="K1737" s="589"/>
      <c r="L1737" s="589"/>
      <c r="M1737" s="589"/>
      <c r="N1737" s="589"/>
      <c r="O1737" s="589"/>
      <c r="P1737" s="589"/>
      <c r="R1737" s="589"/>
      <c r="S1737" s="589"/>
      <c r="T1737" s="589"/>
      <c r="U1737" s="589"/>
    </row>
    <row r="1738" customHeight="1" spans="6:21">
      <c r="F1738" s="589"/>
      <c r="G1738" s="589"/>
      <c r="H1738" s="589"/>
      <c r="I1738" s="589"/>
      <c r="J1738" s="589"/>
      <c r="K1738" s="589"/>
      <c r="L1738" s="589"/>
      <c r="M1738" s="589"/>
      <c r="N1738" s="589"/>
      <c r="O1738" s="589"/>
      <c r="P1738" s="589"/>
      <c r="R1738" s="589"/>
      <c r="S1738" s="589"/>
      <c r="T1738" s="589"/>
      <c r="U1738" s="589"/>
    </row>
    <row r="1739" customHeight="1" spans="6:21">
      <c r="F1739" s="589"/>
      <c r="G1739" s="589"/>
      <c r="H1739" s="589"/>
      <c r="I1739" s="589"/>
      <c r="J1739" s="589"/>
      <c r="K1739" s="589"/>
      <c r="L1739" s="589"/>
      <c r="M1739" s="589"/>
      <c r="N1739" s="589"/>
      <c r="O1739" s="589"/>
      <c r="P1739" s="589"/>
      <c r="R1739" s="589"/>
      <c r="S1739" s="589"/>
      <c r="T1739" s="589"/>
      <c r="U1739" s="589"/>
    </row>
    <row r="1740" customHeight="1" spans="6:21">
      <c r="F1740" s="589"/>
      <c r="G1740" s="589"/>
      <c r="H1740" s="589"/>
      <c r="I1740" s="589"/>
      <c r="J1740" s="589"/>
      <c r="K1740" s="589"/>
      <c r="L1740" s="589"/>
      <c r="M1740" s="589"/>
      <c r="N1740" s="589"/>
      <c r="O1740" s="589"/>
      <c r="P1740" s="589"/>
      <c r="R1740" s="589"/>
      <c r="S1740" s="589"/>
      <c r="T1740" s="589"/>
      <c r="U1740" s="589"/>
    </row>
    <row r="1741" customHeight="1" spans="6:21">
      <c r="F1741" s="589"/>
      <c r="G1741" s="589"/>
      <c r="H1741" s="589"/>
      <c r="I1741" s="589"/>
      <c r="J1741" s="589"/>
      <c r="K1741" s="589"/>
      <c r="L1741" s="589"/>
      <c r="M1741" s="589"/>
      <c r="N1741" s="589"/>
      <c r="O1741" s="589"/>
      <c r="P1741" s="589"/>
      <c r="R1741" s="589"/>
      <c r="S1741" s="589"/>
      <c r="T1741" s="589"/>
      <c r="U1741" s="589"/>
    </row>
    <row r="1742" customHeight="1" spans="6:21">
      <c r="F1742" s="589"/>
      <c r="G1742" s="589"/>
      <c r="H1742" s="589"/>
      <c r="I1742" s="589"/>
      <c r="J1742" s="589"/>
      <c r="K1742" s="589"/>
      <c r="L1742" s="589"/>
      <c r="M1742" s="589"/>
      <c r="N1742" s="589"/>
      <c r="O1742" s="589"/>
      <c r="P1742" s="589"/>
      <c r="R1742" s="589"/>
      <c r="S1742" s="589"/>
      <c r="T1742" s="589"/>
      <c r="U1742" s="589"/>
    </row>
    <row r="1743" customHeight="1" spans="6:21">
      <c r="F1743" s="589"/>
      <c r="G1743" s="589"/>
      <c r="H1743" s="589"/>
      <c r="I1743" s="589"/>
      <c r="J1743" s="589"/>
      <c r="K1743" s="589"/>
      <c r="L1743" s="589"/>
      <c r="M1743" s="589"/>
      <c r="N1743" s="589"/>
      <c r="O1743" s="589"/>
      <c r="P1743" s="589"/>
      <c r="R1743" s="589"/>
      <c r="S1743" s="589"/>
      <c r="T1743" s="589"/>
      <c r="U1743" s="589"/>
    </row>
    <row r="1744" customHeight="1" spans="6:21">
      <c r="F1744" s="589"/>
      <c r="G1744" s="589"/>
      <c r="H1744" s="589"/>
      <c r="I1744" s="589"/>
      <c r="J1744" s="589"/>
      <c r="K1744" s="589"/>
      <c r="L1744" s="589"/>
      <c r="M1744" s="589"/>
      <c r="N1744" s="589"/>
      <c r="O1744" s="589"/>
      <c r="P1744" s="589"/>
      <c r="R1744" s="589"/>
      <c r="S1744" s="589"/>
      <c r="T1744" s="589"/>
      <c r="U1744" s="589"/>
    </row>
    <row r="1745" customHeight="1" spans="6:21">
      <c r="F1745" s="589"/>
      <c r="G1745" s="589"/>
      <c r="H1745" s="589"/>
      <c r="I1745" s="589"/>
      <c r="J1745" s="589"/>
      <c r="K1745" s="589"/>
      <c r="L1745" s="589"/>
      <c r="M1745" s="589"/>
      <c r="N1745" s="589"/>
      <c r="O1745" s="589"/>
      <c r="P1745" s="589"/>
      <c r="R1745" s="589"/>
      <c r="S1745" s="589"/>
      <c r="T1745" s="589"/>
      <c r="U1745" s="589"/>
    </row>
    <row r="1746" customHeight="1" spans="6:21">
      <c r="F1746" s="589"/>
      <c r="G1746" s="589"/>
      <c r="H1746" s="589"/>
      <c r="I1746" s="589"/>
      <c r="J1746" s="589"/>
      <c r="K1746" s="589"/>
      <c r="L1746" s="589"/>
      <c r="M1746" s="589"/>
      <c r="N1746" s="589"/>
      <c r="O1746" s="589"/>
      <c r="P1746" s="589"/>
      <c r="R1746" s="589"/>
      <c r="S1746" s="589"/>
      <c r="T1746" s="589"/>
      <c r="U1746" s="589"/>
    </row>
    <row r="1747" customHeight="1" spans="6:21">
      <c r="F1747" s="589"/>
      <c r="G1747" s="589"/>
      <c r="H1747" s="589"/>
      <c r="I1747" s="589"/>
      <c r="J1747" s="589"/>
      <c r="K1747" s="589"/>
      <c r="L1747" s="589"/>
      <c r="M1747" s="589"/>
      <c r="N1747" s="589"/>
      <c r="O1747" s="589"/>
      <c r="P1747" s="589"/>
      <c r="R1747" s="589"/>
      <c r="S1747" s="589"/>
      <c r="T1747" s="589"/>
      <c r="U1747" s="589"/>
    </row>
    <row r="1748" customHeight="1" spans="6:21">
      <c r="F1748" s="589"/>
      <c r="G1748" s="589"/>
      <c r="H1748" s="589"/>
      <c r="I1748" s="589"/>
      <c r="J1748" s="589"/>
      <c r="K1748" s="589"/>
      <c r="L1748" s="589"/>
      <c r="M1748" s="589"/>
      <c r="N1748" s="589"/>
      <c r="O1748" s="589"/>
      <c r="P1748" s="589"/>
      <c r="R1748" s="589"/>
      <c r="S1748" s="589"/>
      <c r="T1748" s="589"/>
      <c r="U1748" s="589"/>
    </row>
    <row r="1749" customHeight="1" spans="6:21">
      <c r="F1749" s="589"/>
      <c r="G1749" s="589"/>
      <c r="H1749" s="589"/>
      <c r="I1749" s="589"/>
      <c r="J1749" s="589"/>
      <c r="K1749" s="589"/>
      <c r="L1749" s="589"/>
      <c r="M1749" s="589"/>
      <c r="N1749" s="589"/>
      <c r="O1749" s="589"/>
      <c r="P1749" s="589"/>
      <c r="R1749" s="589"/>
      <c r="S1749" s="589"/>
      <c r="T1749" s="589"/>
      <c r="U1749" s="589"/>
    </row>
    <row r="1750" customHeight="1" spans="6:21">
      <c r="F1750" s="589"/>
      <c r="G1750" s="589"/>
      <c r="H1750" s="589"/>
      <c r="I1750" s="589"/>
      <c r="J1750" s="589"/>
      <c r="K1750" s="589"/>
      <c r="L1750" s="589"/>
      <c r="M1750" s="589"/>
      <c r="N1750" s="589"/>
      <c r="O1750" s="589"/>
      <c r="P1750" s="589"/>
      <c r="R1750" s="589"/>
      <c r="S1750" s="589"/>
      <c r="T1750" s="589"/>
      <c r="U1750" s="589"/>
    </row>
    <row r="1751" customHeight="1" spans="6:21">
      <c r="F1751" s="589"/>
      <c r="G1751" s="589"/>
      <c r="H1751" s="589"/>
      <c r="I1751" s="589"/>
      <c r="J1751" s="589"/>
      <c r="K1751" s="589"/>
      <c r="L1751" s="589"/>
      <c r="M1751" s="589"/>
      <c r="N1751" s="589"/>
      <c r="O1751" s="589"/>
      <c r="P1751" s="589"/>
      <c r="R1751" s="589"/>
      <c r="S1751" s="589"/>
      <c r="T1751" s="589"/>
      <c r="U1751" s="589"/>
    </row>
    <row r="1752" customHeight="1" spans="6:21">
      <c r="F1752" s="589"/>
      <c r="G1752" s="589"/>
      <c r="H1752" s="589"/>
      <c r="I1752" s="589"/>
      <c r="J1752" s="589"/>
      <c r="K1752" s="589"/>
      <c r="L1752" s="589"/>
      <c r="M1752" s="589"/>
      <c r="N1752" s="589"/>
      <c r="O1752" s="589"/>
      <c r="P1752" s="589"/>
      <c r="R1752" s="589"/>
      <c r="S1752" s="589"/>
      <c r="T1752" s="589"/>
      <c r="U1752" s="589"/>
    </row>
    <row r="1753" customHeight="1" spans="6:21">
      <c r="F1753" s="589"/>
      <c r="G1753" s="589"/>
      <c r="H1753" s="589"/>
      <c r="I1753" s="589"/>
      <c r="J1753" s="589"/>
      <c r="K1753" s="589"/>
      <c r="L1753" s="589"/>
      <c r="M1753" s="589"/>
      <c r="N1753" s="589"/>
      <c r="O1753" s="589"/>
      <c r="P1753" s="589"/>
      <c r="R1753" s="589"/>
      <c r="S1753" s="589"/>
      <c r="T1753" s="589"/>
      <c r="U1753" s="589"/>
    </row>
    <row r="1754" customHeight="1" spans="6:21">
      <c r="F1754" s="589"/>
      <c r="G1754" s="589"/>
      <c r="H1754" s="589"/>
      <c r="I1754" s="589"/>
      <c r="J1754" s="589"/>
      <c r="K1754" s="589"/>
      <c r="L1754" s="589"/>
      <c r="M1754" s="589"/>
      <c r="N1754" s="589"/>
      <c r="O1754" s="589"/>
      <c r="P1754" s="589"/>
      <c r="R1754" s="589"/>
      <c r="S1754" s="589"/>
      <c r="T1754" s="589"/>
      <c r="U1754" s="589"/>
    </row>
    <row r="1755" customHeight="1" spans="6:21">
      <c r="F1755" s="589"/>
      <c r="G1755" s="589"/>
      <c r="H1755" s="589"/>
      <c r="I1755" s="589"/>
      <c r="J1755" s="589"/>
      <c r="K1755" s="589"/>
      <c r="L1755" s="589"/>
      <c r="M1755" s="589"/>
      <c r="N1755" s="589"/>
      <c r="O1755" s="589"/>
      <c r="P1755" s="589"/>
      <c r="R1755" s="589"/>
      <c r="S1755" s="589"/>
      <c r="T1755" s="589"/>
      <c r="U1755" s="589"/>
    </row>
    <row r="1756" customHeight="1" spans="6:21">
      <c r="F1756" s="589"/>
      <c r="G1756" s="589"/>
      <c r="H1756" s="589"/>
      <c r="I1756" s="589"/>
      <c r="J1756" s="589"/>
      <c r="K1756" s="589"/>
      <c r="L1756" s="589"/>
      <c r="M1756" s="589"/>
      <c r="N1756" s="589"/>
      <c r="O1756" s="589"/>
      <c r="P1756" s="589"/>
      <c r="R1756" s="589"/>
      <c r="S1756" s="589"/>
      <c r="T1756" s="589"/>
      <c r="U1756" s="589"/>
    </row>
    <row r="1757" customHeight="1" spans="6:21">
      <c r="F1757" s="589"/>
      <c r="G1757" s="589"/>
      <c r="H1757" s="589"/>
      <c r="I1757" s="589"/>
      <c r="J1757" s="589"/>
      <c r="K1757" s="589"/>
      <c r="L1757" s="589"/>
      <c r="M1757" s="589"/>
      <c r="N1757" s="589"/>
      <c r="O1757" s="589"/>
      <c r="P1757" s="589"/>
      <c r="R1757" s="589"/>
      <c r="S1757" s="589"/>
      <c r="T1757" s="589"/>
      <c r="U1757" s="589"/>
    </row>
    <row r="1758" customHeight="1" spans="6:21">
      <c r="F1758" s="589"/>
      <c r="G1758" s="589"/>
      <c r="H1758" s="589"/>
      <c r="I1758" s="589"/>
      <c r="J1758" s="589"/>
      <c r="K1758" s="589"/>
      <c r="L1758" s="589"/>
      <c r="M1758" s="589"/>
      <c r="N1758" s="589"/>
      <c r="O1758" s="589"/>
      <c r="P1758" s="589"/>
      <c r="R1758" s="589"/>
      <c r="S1758" s="589"/>
      <c r="T1758" s="589"/>
      <c r="U1758" s="589"/>
    </row>
    <row r="1759" customHeight="1" spans="6:21">
      <c r="F1759" s="589"/>
      <c r="G1759" s="589"/>
      <c r="H1759" s="589"/>
      <c r="I1759" s="589"/>
      <c r="J1759" s="589"/>
      <c r="K1759" s="589"/>
      <c r="L1759" s="589"/>
      <c r="M1759" s="589"/>
      <c r="N1759" s="589"/>
      <c r="O1759" s="589"/>
      <c r="P1759" s="589"/>
      <c r="R1759" s="589"/>
      <c r="S1759" s="589"/>
      <c r="T1759" s="589"/>
      <c r="U1759" s="589"/>
    </row>
    <row r="1760" customHeight="1" spans="6:21">
      <c r="F1760" s="589"/>
      <c r="G1760" s="589"/>
      <c r="H1760" s="589"/>
      <c r="I1760" s="589"/>
      <c r="J1760" s="589"/>
      <c r="K1760" s="589"/>
      <c r="L1760" s="589"/>
      <c r="M1760" s="589"/>
      <c r="N1760" s="589"/>
      <c r="O1760" s="589"/>
      <c r="P1760" s="589"/>
      <c r="R1760" s="589"/>
      <c r="S1760" s="589"/>
      <c r="T1760" s="589"/>
      <c r="U1760" s="589"/>
    </row>
    <row r="1761" customHeight="1" spans="6:21">
      <c r="F1761" s="589"/>
      <c r="G1761" s="589"/>
      <c r="H1761" s="589"/>
      <c r="I1761" s="589"/>
      <c r="J1761" s="589"/>
      <c r="K1761" s="589"/>
      <c r="L1761" s="589"/>
      <c r="M1761" s="589"/>
      <c r="N1761" s="589"/>
      <c r="O1761" s="589"/>
      <c r="P1761" s="589"/>
      <c r="R1761" s="589"/>
      <c r="S1761" s="589"/>
      <c r="T1761" s="589"/>
      <c r="U1761" s="589"/>
    </row>
    <row r="1762" customHeight="1" spans="6:21">
      <c r="F1762" s="589"/>
      <c r="G1762" s="589"/>
      <c r="H1762" s="589"/>
      <c r="I1762" s="589"/>
      <c r="J1762" s="589"/>
      <c r="K1762" s="589"/>
      <c r="L1762" s="589"/>
      <c r="M1762" s="589"/>
      <c r="N1762" s="589"/>
      <c r="O1762" s="589"/>
      <c r="P1762" s="589"/>
      <c r="R1762" s="589"/>
      <c r="S1762" s="589"/>
      <c r="T1762" s="589"/>
      <c r="U1762" s="589"/>
    </row>
    <row r="1763" customHeight="1" spans="6:21">
      <c r="F1763" s="589"/>
      <c r="G1763" s="589"/>
      <c r="H1763" s="589"/>
      <c r="I1763" s="589"/>
      <c r="J1763" s="589"/>
      <c r="K1763" s="589"/>
      <c r="L1763" s="589"/>
      <c r="M1763" s="589"/>
      <c r="N1763" s="589"/>
      <c r="O1763" s="589"/>
      <c r="P1763" s="589"/>
      <c r="R1763" s="589"/>
      <c r="S1763" s="589"/>
      <c r="T1763" s="589"/>
      <c r="U1763" s="589"/>
    </row>
    <row r="1764" customHeight="1" spans="6:21">
      <c r="F1764" s="589"/>
      <c r="G1764" s="589"/>
      <c r="H1764" s="589"/>
      <c r="I1764" s="589"/>
      <c r="J1764" s="589"/>
      <c r="K1764" s="589"/>
      <c r="L1764" s="589"/>
      <c r="M1764" s="589"/>
      <c r="N1764" s="589"/>
      <c r="O1764" s="589"/>
      <c r="P1764" s="589"/>
      <c r="R1764" s="589"/>
      <c r="S1764" s="589"/>
      <c r="T1764" s="589"/>
      <c r="U1764" s="589"/>
    </row>
    <row r="1765" customHeight="1" spans="6:21">
      <c r="F1765" s="589"/>
      <c r="G1765" s="589"/>
      <c r="H1765" s="589"/>
      <c r="I1765" s="589"/>
      <c r="J1765" s="589"/>
      <c r="K1765" s="589"/>
      <c r="L1765" s="589"/>
      <c r="M1765" s="589"/>
      <c r="N1765" s="589"/>
      <c r="O1765" s="589"/>
      <c r="P1765" s="589"/>
      <c r="R1765" s="589"/>
      <c r="S1765" s="589"/>
      <c r="T1765" s="589"/>
      <c r="U1765" s="589"/>
    </row>
    <row r="1766" customHeight="1" spans="6:21">
      <c r="F1766" s="589"/>
      <c r="G1766" s="589"/>
      <c r="H1766" s="589"/>
      <c r="I1766" s="589"/>
      <c r="J1766" s="589"/>
      <c r="K1766" s="589"/>
      <c r="L1766" s="589"/>
      <c r="M1766" s="589"/>
      <c r="N1766" s="589"/>
      <c r="O1766" s="589"/>
      <c r="P1766" s="589"/>
      <c r="R1766" s="589"/>
      <c r="S1766" s="589"/>
      <c r="T1766" s="589"/>
      <c r="U1766" s="589"/>
    </row>
    <row r="1767" customHeight="1" spans="6:21">
      <c r="F1767" s="589"/>
      <c r="G1767" s="589"/>
      <c r="H1767" s="589"/>
      <c r="I1767" s="589"/>
      <c r="J1767" s="589"/>
      <c r="K1767" s="589"/>
      <c r="L1767" s="589"/>
      <c r="M1767" s="589"/>
      <c r="N1767" s="589"/>
      <c r="O1767" s="589"/>
      <c r="P1767" s="589"/>
      <c r="R1767" s="589"/>
      <c r="S1767" s="589"/>
      <c r="T1767" s="589"/>
      <c r="U1767" s="589"/>
    </row>
    <row r="1768" customHeight="1" spans="6:21">
      <c r="F1768" s="589"/>
      <c r="G1768" s="589"/>
      <c r="H1768" s="589"/>
      <c r="I1768" s="589"/>
      <c r="J1768" s="589"/>
      <c r="K1768" s="589"/>
      <c r="L1768" s="589"/>
      <c r="M1768" s="589"/>
      <c r="N1768" s="589"/>
      <c r="O1768" s="589"/>
      <c r="P1768" s="589"/>
      <c r="R1768" s="589"/>
      <c r="S1768" s="589"/>
      <c r="T1768" s="589"/>
      <c r="U1768" s="589"/>
    </row>
    <row r="1769" customHeight="1" spans="6:21">
      <c r="F1769" s="589"/>
      <c r="G1769" s="589"/>
      <c r="H1769" s="589"/>
      <c r="I1769" s="589"/>
      <c r="J1769" s="589"/>
      <c r="K1769" s="589"/>
      <c r="L1769" s="589"/>
      <c r="M1769" s="589"/>
      <c r="N1769" s="589"/>
      <c r="O1769" s="589"/>
      <c r="P1769" s="589"/>
      <c r="R1769" s="589"/>
      <c r="S1769" s="589"/>
      <c r="T1769" s="589"/>
      <c r="U1769" s="589"/>
    </row>
    <row r="1770" customHeight="1" spans="6:21">
      <c r="F1770" s="589"/>
      <c r="G1770" s="589"/>
      <c r="H1770" s="589"/>
      <c r="I1770" s="589"/>
      <c r="J1770" s="589"/>
      <c r="K1770" s="589"/>
      <c r="L1770" s="589"/>
      <c r="M1770" s="589"/>
      <c r="N1770" s="589"/>
      <c r="O1770" s="589"/>
      <c r="P1770" s="589"/>
      <c r="R1770" s="589"/>
      <c r="S1770" s="589"/>
      <c r="T1770" s="589"/>
      <c r="U1770" s="589"/>
    </row>
    <row r="1771" customHeight="1" spans="6:21">
      <c r="F1771" s="589"/>
      <c r="G1771" s="589"/>
      <c r="H1771" s="589"/>
      <c r="I1771" s="589"/>
      <c r="J1771" s="589"/>
      <c r="K1771" s="589"/>
      <c r="L1771" s="589"/>
      <c r="M1771" s="589"/>
      <c r="N1771" s="589"/>
      <c r="O1771" s="589"/>
      <c r="P1771" s="589"/>
      <c r="R1771" s="589"/>
      <c r="S1771" s="589"/>
      <c r="T1771" s="589"/>
      <c r="U1771" s="589"/>
    </row>
    <row r="1772" customHeight="1" spans="6:21">
      <c r="F1772" s="589"/>
      <c r="G1772" s="589"/>
      <c r="H1772" s="589"/>
      <c r="I1772" s="589"/>
      <c r="J1772" s="589"/>
      <c r="K1772" s="589"/>
      <c r="L1772" s="589"/>
      <c r="M1772" s="589"/>
      <c r="N1772" s="589"/>
      <c r="O1772" s="589"/>
      <c r="P1772" s="589"/>
      <c r="R1772" s="589"/>
      <c r="S1772" s="589"/>
      <c r="T1772" s="589"/>
      <c r="U1772" s="589"/>
    </row>
    <row r="1773" customHeight="1" spans="6:21">
      <c r="F1773" s="589"/>
      <c r="G1773" s="589"/>
      <c r="H1773" s="589"/>
      <c r="I1773" s="589"/>
      <c r="J1773" s="589"/>
      <c r="K1773" s="589"/>
      <c r="L1773" s="589"/>
      <c r="M1773" s="589"/>
      <c r="N1773" s="589"/>
      <c r="O1773" s="589"/>
      <c r="P1773" s="589"/>
      <c r="R1773" s="589"/>
      <c r="S1773" s="589"/>
      <c r="T1773" s="589"/>
      <c r="U1773" s="589"/>
    </row>
    <row r="1774" customHeight="1" spans="6:21">
      <c r="F1774" s="589"/>
      <c r="G1774" s="589"/>
      <c r="H1774" s="589"/>
      <c r="I1774" s="589"/>
      <c r="J1774" s="589"/>
      <c r="K1774" s="589"/>
      <c r="L1774" s="589"/>
      <c r="M1774" s="589"/>
      <c r="N1774" s="589"/>
      <c r="O1774" s="589"/>
      <c r="P1774" s="589"/>
      <c r="R1774" s="589"/>
      <c r="S1774" s="589"/>
      <c r="T1774" s="589"/>
      <c r="U1774" s="589"/>
    </row>
    <row r="1775" customHeight="1" spans="6:21">
      <c r="F1775" s="589"/>
      <c r="G1775" s="589"/>
      <c r="H1775" s="589"/>
      <c r="I1775" s="589"/>
      <c r="J1775" s="589"/>
      <c r="K1775" s="589"/>
      <c r="L1775" s="589"/>
      <c r="M1775" s="589"/>
      <c r="N1775" s="589"/>
      <c r="O1775" s="589"/>
      <c r="P1775" s="589"/>
      <c r="R1775" s="589"/>
      <c r="S1775" s="589"/>
      <c r="T1775" s="589"/>
      <c r="U1775" s="589"/>
    </row>
    <row r="1776" customHeight="1" spans="6:21">
      <c r="F1776" s="589"/>
      <c r="G1776" s="589"/>
      <c r="H1776" s="589"/>
      <c r="I1776" s="589"/>
      <c r="J1776" s="589"/>
      <c r="K1776" s="589"/>
      <c r="L1776" s="589"/>
      <c r="M1776" s="589"/>
      <c r="N1776" s="589"/>
      <c r="O1776" s="589"/>
      <c r="P1776" s="589"/>
      <c r="R1776" s="589"/>
      <c r="S1776" s="589"/>
      <c r="T1776" s="589"/>
      <c r="U1776" s="589"/>
    </row>
    <row r="1777" customHeight="1" spans="6:21">
      <c r="F1777" s="589"/>
      <c r="G1777" s="589"/>
      <c r="H1777" s="589"/>
      <c r="I1777" s="589"/>
      <c r="J1777" s="589"/>
      <c r="K1777" s="589"/>
      <c r="L1777" s="589"/>
      <c r="M1777" s="589"/>
      <c r="N1777" s="589"/>
      <c r="O1777" s="589"/>
      <c r="P1777" s="589"/>
      <c r="R1777" s="589"/>
      <c r="S1777" s="589"/>
      <c r="T1777" s="589"/>
      <c r="U1777" s="589"/>
    </row>
    <row r="1778" customHeight="1" spans="6:21">
      <c r="F1778" s="589"/>
      <c r="G1778" s="589"/>
      <c r="H1778" s="589"/>
      <c r="I1778" s="589"/>
      <c r="J1778" s="589"/>
      <c r="K1778" s="589"/>
      <c r="L1778" s="589"/>
      <c r="M1778" s="589"/>
      <c r="N1778" s="589"/>
      <c r="O1778" s="589"/>
      <c r="P1778" s="589"/>
      <c r="R1778" s="589"/>
      <c r="S1778" s="589"/>
      <c r="T1778" s="589"/>
      <c r="U1778" s="589"/>
    </row>
    <row r="1779" customHeight="1" spans="6:21">
      <c r="F1779" s="589"/>
      <c r="G1779" s="589"/>
      <c r="H1779" s="589"/>
      <c r="I1779" s="589"/>
      <c r="J1779" s="589"/>
      <c r="K1779" s="589"/>
      <c r="L1779" s="589"/>
      <c r="M1779" s="589"/>
      <c r="N1779" s="589"/>
      <c r="O1779" s="589"/>
      <c r="P1779" s="589"/>
      <c r="R1779" s="589"/>
      <c r="S1779" s="589"/>
      <c r="T1779" s="589"/>
      <c r="U1779" s="589"/>
    </row>
    <row r="1780" customHeight="1" spans="6:21">
      <c r="F1780" s="589"/>
      <c r="G1780" s="589"/>
      <c r="H1780" s="589"/>
      <c r="I1780" s="589"/>
      <c r="J1780" s="589"/>
      <c r="K1780" s="589"/>
      <c r="L1780" s="589"/>
      <c r="M1780" s="589"/>
      <c r="N1780" s="589"/>
      <c r="O1780" s="589"/>
      <c r="P1780" s="589"/>
      <c r="R1780" s="589"/>
      <c r="S1780" s="589"/>
      <c r="T1780" s="589"/>
      <c r="U1780" s="589"/>
    </row>
    <row r="1781" customHeight="1" spans="6:21">
      <c r="F1781" s="589"/>
      <c r="G1781" s="589"/>
      <c r="H1781" s="589"/>
      <c r="I1781" s="589"/>
      <c r="J1781" s="589"/>
      <c r="K1781" s="589"/>
      <c r="L1781" s="589"/>
      <c r="M1781" s="589"/>
      <c r="N1781" s="589"/>
      <c r="O1781" s="589"/>
      <c r="P1781" s="589"/>
      <c r="R1781" s="589"/>
      <c r="S1781" s="589"/>
      <c r="T1781" s="589"/>
      <c r="U1781" s="589"/>
    </row>
    <row r="1782" customHeight="1" spans="6:21">
      <c r="F1782" s="589"/>
      <c r="G1782" s="589"/>
      <c r="H1782" s="589"/>
      <c r="I1782" s="589"/>
      <c r="J1782" s="589"/>
      <c r="K1782" s="589"/>
      <c r="L1782" s="589"/>
      <c r="M1782" s="589"/>
      <c r="N1782" s="589"/>
      <c r="O1782" s="589"/>
      <c r="P1782" s="589"/>
      <c r="R1782" s="589"/>
      <c r="S1782" s="589"/>
      <c r="T1782" s="589"/>
      <c r="U1782" s="589"/>
    </row>
    <row r="1783" customHeight="1" spans="6:21">
      <c r="F1783" s="589"/>
      <c r="G1783" s="589"/>
      <c r="H1783" s="589"/>
      <c r="I1783" s="589"/>
      <c r="J1783" s="589"/>
      <c r="K1783" s="589"/>
      <c r="L1783" s="589"/>
      <c r="M1783" s="589"/>
      <c r="N1783" s="589"/>
      <c r="O1783" s="589"/>
      <c r="P1783" s="589"/>
      <c r="R1783" s="589"/>
      <c r="S1783" s="589"/>
      <c r="T1783" s="589"/>
      <c r="U1783" s="589"/>
    </row>
    <row r="1784" customHeight="1" spans="6:21">
      <c r="F1784" s="589"/>
      <c r="G1784" s="589"/>
      <c r="H1784" s="589"/>
      <c r="I1784" s="589"/>
      <c r="J1784" s="589"/>
      <c r="K1784" s="589"/>
      <c r="L1784" s="589"/>
      <c r="M1784" s="589"/>
      <c r="N1784" s="589"/>
      <c r="O1784" s="589"/>
      <c r="P1784" s="589"/>
      <c r="R1784" s="589"/>
      <c r="S1784" s="589"/>
      <c r="T1784" s="589"/>
      <c r="U1784" s="589"/>
    </row>
    <row r="1785" customHeight="1" spans="6:21">
      <c r="F1785" s="589"/>
      <c r="G1785" s="589"/>
      <c r="H1785" s="589"/>
      <c r="I1785" s="589"/>
      <c r="J1785" s="589"/>
      <c r="K1785" s="589"/>
      <c r="L1785" s="589"/>
      <c r="M1785" s="589"/>
      <c r="N1785" s="589"/>
      <c r="O1785" s="589"/>
      <c r="P1785" s="589"/>
      <c r="R1785" s="589"/>
      <c r="S1785" s="589"/>
      <c r="T1785" s="589"/>
      <c r="U1785" s="589"/>
    </row>
    <row r="1786" customHeight="1" spans="6:21">
      <c r="F1786" s="589"/>
      <c r="G1786" s="589"/>
      <c r="H1786" s="589"/>
      <c r="I1786" s="589"/>
      <c r="J1786" s="589"/>
      <c r="K1786" s="589"/>
      <c r="L1786" s="589"/>
      <c r="M1786" s="589"/>
      <c r="N1786" s="589"/>
      <c r="O1786" s="589"/>
      <c r="P1786" s="589"/>
      <c r="R1786" s="589"/>
      <c r="S1786" s="589"/>
      <c r="T1786" s="589"/>
      <c r="U1786" s="589"/>
    </row>
    <row r="1787" customHeight="1" spans="6:21">
      <c r="F1787" s="589"/>
      <c r="G1787" s="589"/>
      <c r="H1787" s="589"/>
      <c r="I1787" s="589"/>
      <c r="J1787" s="589"/>
      <c r="K1787" s="589"/>
      <c r="L1787" s="589"/>
      <c r="M1787" s="589"/>
      <c r="N1787" s="589"/>
      <c r="O1787" s="589"/>
      <c r="P1787" s="589"/>
      <c r="R1787" s="589"/>
      <c r="S1787" s="589"/>
      <c r="T1787" s="589"/>
      <c r="U1787" s="589"/>
    </row>
    <row r="1788" customHeight="1" spans="6:21">
      <c r="F1788" s="589"/>
      <c r="G1788" s="589"/>
      <c r="H1788" s="589"/>
      <c r="I1788" s="589"/>
      <c r="J1788" s="589"/>
      <c r="K1788" s="589"/>
      <c r="L1788" s="589"/>
      <c r="M1788" s="589"/>
      <c r="N1788" s="589"/>
      <c r="O1788" s="589"/>
      <c r="P1788" s="589"/>
      <c r="R1788" s="589"/>
      <c r="S1788" s="589"/>
      <c r="T1788" s="589"/>
      <c r="U1788" s="589"/>
    </row>
    <row r="1789" customHeight="1" spans="6:21">
      <c r="F1789" s="589"/>
      <c r="G1789" s="589"/>
      <c r="H1789" s="589"/>
      <c r="I1789" s="589"/>
      <c r="J1789" s="589"/>
      <c r="K1789" s="589"/>
      <c r="L1789" s="589"/>
      <c r="M1789" s="589"/>
      <c r="N1789" s="589"/>
      <c r="O1789" s="589"/>
      <c r="P1789" s="589"/>
      <c r="R1789" s="589"/>
      <c r="S1789" s="589"/>
      <c r="T1789" s="589"/>
      <c r="U1789" s="589"/>
    </row>
    <row r="1790" customHeight="1" spans="6:21">
      <c r="F1790" s="589"/>
      <c r="G1790" s="589"/>
      <c r="H1790" s="589"/>
      <c r="I1790" s="589"/>
      <c r="J1790" s="589"/>
      <c r="K1790" s="589"/>
      <c r="L1790" s="589"/>
      <c r="M1790" s="589"/>
      <c r="N1790" s="589"/>
      <c r="O1790" s="589"/>
      <c r="P1790" s="589"/>
      <c r="R1790" s="589"/>
      <c r="S1790" s="589"/>
      <c r="T1790" s="589"/>
      <c r="U1790" s="589"/>
    </row>
    <row r="1791" customHeight="1" spans="6:21">
      <c r="F1791" s="589"/>
      <c r="G1791" s="589"/>
      <c r="H1791" s="589"/>
      <c r="I1791" s="589"/>
      <c r="J1791" s="589"/>
      <c r="K1791" s="589"/>
      <c r="L1791" s="589"/>
      <c r="M1791" s="589"/>
      <c r="N1791" s="589"/>
      <c r="O1791" s="589"/>
      <c r="P1791" s="589"/>
      <c r="R1791" s="589"/>
      <c r="S1791" s="589"/>
      <c r="T1791" s="589"/>
      <c r="U1791" s="589"/>
    </row>
    <row r="1792" customHeight="1" spans="6:21">
      <c r="F1792" s="589"/>
      <c r="G1792" s="589"/>
      <c r="H1792" s="589"/>
      <c r="I1792" s="589"/>
      <c r="J1792" s="589"/>
      <c r="K1792" s="589"/>
      <c r="L1792" s="589"/>
      <c r="M1792" s="589"/>
      <c r="N1792" s="589"/>
      <c r="O1792" s="589"/>
      <c r="P1792" s="589"/>
      <c r="R1792" s="589"/>
      <c r="S1792" s="589"/>
      <c r="T1792" s="589"/>
      <c r="U1792" s="589"/>
    </row>
    <row r="1793" customHeight="1" spans="6:21">
      <c r="F1793" s="589"/>
      <c r="G1793" s="589"/>
      <c r="H1793" s="589"/>
      <c r="I1793" s="589"/>
      <c r="J1793" s="589"/>
      <c r="K1793" s="589"/>
      <c r="L1793" s="589"/>
      <c r="M1793" s="589"/>
      <c r="N1793" s="589"/>
      <c r="O1793" s="589"/>
      <c r="P1793" s="589"/>
      <c r="R1793" s="589"/>
      <c r="S1793" s="589"/>
      <c r="T1793" s="589"/>
      <c r="U1793" s="589"/>
    </row>
    <row r="1794" customHeight="1" spans="6:21">
      <c r="F1794" s="589"/>
      <c r="G1794" s="589"/>
      <c r="H1794" s="589"/>
      <c r="I1794" s="589"/>
      <c r="J1794" s="589"/>
      <c r="K1794" s="589"/>
      <c r="L1794" s="589"/>
      <c r="M1794" s="589"/>
      <c r="N1794" s="589"/>
      <c r="O1794" s="589"/>
      <c r="P1794" s="589"/>
      <c r="R1794" s="589"/>
      <c r="S1794" s="589"/>
      <c r="T1794" s="589"/>
      <c r="U1794" s="589"/>
    </row>
    <row r="1795" customHeight="1" spans="6:21">
      <c r="F1795" s="589"/>
      <c r="G1795" s="589"/>
      <c r="H1795" s="589"/>
      <c r="I1795" s="589"/>
      <c r="J1795" s="589"/>
      <c r="K1795" s="589"/>
      <c r="L1795" s="589"/>
      <c r="M1795" s="589"/>
      <c r="N1795" s="589"/>
      <c r="O1795" s="589"/>
      <c r="P1795" s="589"/>
      <c r="R1795" s="589"/>
      <c r="S1795" s="589"/>
      <c r="T1795" s="589"/>
      <c r="U1795" s="589"/>
    </row>
    <row r="1796" customHeight="1" spans="6:21">
      <c r="F1796" s="589"/>
      <c r="G1796" s="589"/>
      <c r="H1796" s="589"/>
      <c r="I1796" s="589"/>
      <c r="J1796" s="589"/>
      <c r="K1796" s="589"/>
      <c r="L1796" s="589"/>
      <c r="M1796" s="589"/>
      <c r="N1796" s="589"/>
      <c r="O1796" s="589"/>
      <c r="P1796" s="589"/>
      <c r="R1796" s="589"/>
      <c r="S1796" s="589"/>
      <c r="T1796" s="589"/>
      <c r="U1796" s="589"/>
    </row>
    <row r="1797" customHeight="1" spans="6:21">
      <c r="F1797" s="589"/>
      <c r="G1797" s="589"/>
      <c r="H1797" s="589"/>
      <c r="I1797" s="589"/>
      <c r="J1797" s="589"/>
      <c r="K1797" s="589"/>
      <c r="L1797" s="589"/>
      <c r="M1797" s="589"/>
      <c r="N1797" s="589"/>
      <c r="O1797" s="589"/>
      <c r="P1797" s="589"/>
      <c r="R1797" s="589"/>
      <c r="S1797" s="589"/>
      <c r="T1797" s="589"/>
      <c r="U1797" s="589"/>
    </row>
    <row r="1798" customHeight="1" spans="6:21">
      <c r="F1798" s="589"/>
      <c r="G1798" s="589"/>
      <c r="H1798" s="589"/>
      <c r="I1798" s="589"/>
      <c r="J1798" s="589"/>
      <c r="K1798" s="589"/>
      <c r="L1798" s="589"/>
      <c r="M1798" s="589"/>
      <c r="N1798" s="589"/>
      <c r="O1798" s="589"/>
      <c r="P1798" s="589"/>
      <c r="R1798" s="589"/>
      <c r="S1798" s="589"/>
      <c r="T1798" s="589"/>
      <c r="U1798" s="589"/>
    </row>
    <row r="1799" customHeight="1" spans="6:21">
      <c r="F1799" s="589"/>
      <c r="G1799" s="589"/>
      <c r="H1799" s="589"/>
      <c r="I1799" s="589"/>
      <c r="J1799" s="589"/>
      <c r="K1799" s="589"/>
      <c r="L1799" s="589"/>
      <c r="M1799" s="589"/>
      <c r="N1799" s="589"/>
      <c r="O1799" s="589"/>
      <c r="P1799" s="589"/>
      <c r="R1799" s="589"/>
      <c r="S1799" s="589"/>
      <c r="T1799" s="589"/>
      <c r="U1799" s="589"/>
    </row>
    <row r="1800" customHeight="1" spans="6:21">
      <c r="F1800" s="589"/>
      <c r="G1800" s="589"/>
      <c r="H1800" s="589"/>
      <c r="I1800" s="589"/>
      <c r="J1800" s="589"/>
      <c r="K1800" s="589"/>
      <c r="L1800" s="589"/>
      <c r="M1800" s="589"/>
      <c r="N1800" s="589"/>
      <c r="O1800" s="589"/>
      <c r="P1800" s="589"/>
      <c r="R1800" s="589"/>
      <c r="S1800" s="589"/>
      <c r="T1800" s="589"/>
      <c r="U1800" s="589"/>
    </row>
    <row r="1801" customHeight="1" spans="6:21">
      <c r="F1801" s="589"/>
      <c r="G1801" s="589"/>
      <c r="H1801" s="589"/>
      <c r="I1801" s="589"/>
      <c r="J1801" s="589"/>
      <c r="K1801" s="589"/>
      <c r="L1801" s="589"/>
      <c r="M1801" s="589"/>
      <c r="N1801" s="589"/>
      <c r="O1801" s="589"/>
      <c r="P1801" s="589"/>
      <c r="R1801" s="589"/>
      <c r="S1801" s="589"/>
      <c r="T1801" s="589"/>
      <c r="U1801" s="589"/>
    </row>
    <row r="1802" customHeight="1" spans="6:21">
      <c r="F1802" s="589"/>
      <c r="G1802" s="589"/>
      <c r="H1802" s="589"/>
      <c r="I1802" s="589"/>
      <c r="J1802" s="589"/>
      <c r="K1802" s="589"/>
      <c r="L1802" s="589"/>
      <c r="M1802" s="589"/>
      <c r="N1802" s="589"/>
      <c r="O1802" s="589"/>
      <c r="P1802" s="589"/>
      <c r="R1802" s="589"/>
      <c r="S1802" s="589"/>
      <c r="T1802" s="589"/>
      <c r="U1802" s="589"/>
    </row>
    <row r="1803" customHeight="1" spans="6:21">
      <c r="F1803" s="589"/>
      <c r="G1803" s="589"/>
      <c r="H1803" s="589"/>
      <c r="I1803" s="589"/>
      <c r="J1803" s="589"/>
      <c r="K1803" s="589"/>
      <c r="L1803" s="589"/>
      <c r="M1803" s="589"/>
      <c r="N1803" s="589"/>
      <c r="O1803" s="589"/>
      <c r="P1803" s="589"/>
      <c r="R1803" s="589"/>
      <c r="S1803" s="589"/>
      <c r="T1803" s="589"/>
      <c r="U1803" s="589"/>
    </row>
    <row r="1804" customHeight="1" spans="6:21">
      <c r="F1804" s="589"/>
      <c r="G1804" s="589"/>
      <c r="H1804" s="589"/>
      <c r="I1804" s="589"/>
      <c r="J1804" s="589"/>
      <c r="K1804" s="589"/>
      <c r="L1804" s="589"/>
      <c r="M1804" s="589"/>
      <c r="N1804" s="589"/>
      <c r="O1804" s="589"/>
      <c r="P1804" s="589"/>
      <c r="R1804" s="589"/>
      <c r="S1804" s="589"/>
      <c r="T1804" s="589"/>
      <c r="U1804" s="589"/>
    </row>
    <row r="1805" customHeight="1" spans="6:21">
      <c r="F1805" s="589"/>
      <c r="G1805" s="589"/>
      <c r="H1805" s="589"/>
      <c r="I1805" s="589"/>
      <c r="J1805" s="589"/>
      <c r="K1805" s="589"/>
      <c r="L1805" s="589"/>
      <c r="M1805" s="589"/>
      <c r="N1805" s="589"/>
      <c r="O1805" s="589"/>
      <c r="P1805" s="589"/>
      <c r="R1805" s="589"/>
      <c r="S1805" s="589"/>
      <c r="T1805" s="589"/>
      <c r="U1805" s="589"/>
    </row>
    <row r="1806" customHeight="1" spans="6:21">
      <c r="F1806" s="589"/>
      <c r="G1806" s="589"/>
      <c r="H1806" s="589"/>
      <c r="I1806" s="589"/>
      <c r="J1806" s="589"/>
      <c r="K1806" s="589"/>
      <c r="L1806" s="589"/>
      <c r="M1806" s="589"/>
      <c r="N1806" s="589"/>
      <c r="O1806" s="589"/>
      <c r="P1806" s="589"/>
      <c r="R1806" s="589"/>
      <c r="S1806" s="589"/>
      <c r="T1806" s="589"/>
      <c r="U1806" s="589"/>
    </row>
    <row r="1807" customHeight="1" spans="6:21">
      <c r="F1807" s="589"/>
      <c r="G1807" s="589"/>
      <c r="H1807" s="589"/>
      <c r="I1807" s="589"/>
      <c r="J1807" s="589"/>
      <c r="K1807" s="589"/>
      <c r="L1807" s="589"/>
      <c r="M1807" s="589"/>
      <c r="N1807" s="589"/>
      <c r="O1807" s="589"/>
      <c r="P1807" s="589"/>
      <c r="R1807" s="589"/>
      <c r="S1807" s="589"/>
      <c r="T1807" s="589"/>
      <c r="U1807" s="589"/>
    </row>
    <row r="1808" customHeight="1" spans="6:21">
      <c r="F1808" s="589"/>
      <c r="G1808" s="589"/>
      <c r="H1808" s="589"/>
      <c r="I1808" s="589"/>
      <c r="J1808" s="589"/>
      <c r="K1808" s="589"/>
      <c r="L1808" s="589"/>
      <c r="M1808" s="589"/>
      <c r="N1808" s="589"/>
      <c r="O1808" s="589"/>
      <c r="P1808" s="589"/>
      <c r="R1808" s="589"/>
      <c r="S1808" s="589"/>
      <c r="T1808" s="589"/>
      <c r="U1808" s="589"/>
    </row>
    <row r="1809" customHeight="1" spans="6:21">
      <c r="F1809" s="589"/>
      <c r="G1809" s="589"/>
      <c r="H1809" s="589"/>
      <c r="I1809" s="589"/>
      <c r="J1809" s="589"/>
      <c r="K1809" s="589"/>
      <c r="L1809" s="589"/>
      <c r="M1809" s="589"/>
      <c r="N1809" s="589"/>
      <c r="O1809" s="589"/>
      <c r="P1809" s="589"/>
      <c r="R1809" s="589"/>
      <c r="S1809" s="589"/>
      <c r="T1809" s="589"/>
      <c r="U1809" s="589"/>
    </row>
    <row r="1810" customHeight="1" spans="6:21">
      <c r="F1810" s="589"/>
      <c r="G1810" s="589"/>
      <c r="H1810" s="589"/>
      <c r="I1810" s="589"/>
      <c r="J1810" s="589"/>
      <c r="K1810" s="589"/>
      <c r="L1810" s="589"/>
      <c r="M1810" s="589"/>
      <c r="N1810" s="589"/>
      <c r="O1810" s="589"/>
      <c r="P1810" s="589"/>
      <c r="R1810" s="589"/>
      <c r="S1810" s="589"/>
      <c r="T1810" s="589"/>
      <c r="U1810" s="589"/>
    </row>
    <row r="1811" customHeight="1" spans="6:21">
      <c r="F1811" s="589"/>
      <c r="G1811" s="589"/>
      <c r="H1811" s="589"/>
      <c r="I1811" s="589"/>
      <c r="J1811" s="589"/>
      <c r="K1811" s="589"/>
      <c r="L1811" s="589"/>
      <c r="M1811" s="589"/>
      <c r="N1811" s="589"/>
      <c r="O1811" s="589"/>
      <c r="P1811" s="589"/>
      <c r="R1811" s="589"/>
      <c r="S1811" s="589"/>
      <c r="T1811" s="589"/>
      <c r="U1811" s="589"/>
    </row>
    <row r="1812" customHeight="1" spans="6:21">
      <c r="F1812" s="589"/>
      <c r="G1812" s="589"/>
      <c r="H1812" s="589"/>
      <c r="I1812" s="589"/>
      <c r="J1812" s="589"/>
      <c r="K1812" s="589"/>
      <c r="L1812" s="589"/>
      <c r="M1812" s="589"/>
      <c r="N1812" s="589"/>
      <c r="O1812" s="589"/>
      <c r="P1812" s="589"/>
      <c r="R1812" s="589"/>
      <c r="S1812" s="589"/>
      <c r="T1812" s="589"/>
      <c r="U1812" s="589"/>
    </row>
    <row r="1813" customHeight="1" spans="6:21">
      <c r="F1813" s="589"/>
      <c r="G1813" s="589"/>
      <c r="H1813" s="589"/>
      <c r="I1813" s="589"/>
      <c r="J1813" s="589"/>
      <c r="K1813" s="589"/>
      <c r="L1813" s="589"/>
      <c r="M1813" s="589"/>
      <c r="N1813" s="589"/>
      <c r="O1813" s="589"/>
      <c r="P1813" s="589"/>
      <c r="R1813" s="589"/>
      <c r="S1813" s="589"/>
      <c r="T1813" s="589"/>
      <c r="U1813" s="589"/>
    </row>
    <row r="1814" customHeight="1" spans="6:21">
      <c r="F1814" s="589"/>
      <c r="G1814" s="589"/>
      <c r="H1814" s="589"/>
      <c r="I1814" s="589"/>
      <c r="J1814" s="589"/>
      <c r="K1814" s="589"/>
      <c r="L1814" s="589"/>
      <c r="M1814" s="589"/>
      <c r="N1814" s="589"/>
      <c r="O1814" s="589"/>
      <c r="P1814" s="589"/>
      <c r="R1814" s="589"/>
      <c r="S1814" s="589"/>
      <c r="T1814" s="589"/>
      <c r="U1814" s="589"/>
    </row>
    <row r="1815" customHeight="1" spans="6:21">
      <c r="F1815" s="589"/>
      <c r="G1815" s="589"/>
      <c r="H1815" s="589"/>
      <c r="I1815" s="589"/>
      <c r="J1815" s="589"/>
      <c r="K1815" s="589"/>
      <c r="L1815" s="589"/>
      <c r="M1815" s="589"/>
      <c r="N1815" s="589"/>
      <c r="O1815" s="589"/>
      <c r="P1815" s="589"/>
      <c r="R1815" s="589"/>
      <c r="S1815" s="589"/>
      <c r="T1815" s="589"/>
      <c r="U1815" s="589"/>
    </row>
    <row r="1816" customHeight="1" spans="6:21">
      <c r="F1816" s="589"/>
      <c r="G1816" s="589"/>
      <c r="H1816" s="589"/>
      <c r="I1816" s="589"/>
      <c r="J1816" s="589"/>
      <c r="K1816" s="589"/>
      <c r="L1816" s="589"/>
      <c r="M1816" s="589"/>
      <c r="N1816" s="589"/>
      <c r="O1816" s="589"/>
      <c r="P1816" s="589"/>
      <c r="R1816" s="589"/>
      <c r="S1816" s="589"/>
      <c r="T1816" s="589"/>
      <c r="U1816" s="589"/>
    </row>
    <row r="1817" customHeight="1" spans="6:21">
      <c r="F1817" s="589"/>
      <c r="G1817" s="589"/>
      <c r="H1817" s="589"/>
      <c r="I1817" s="589"/>
      <c r="J1817" s="589"/>
      <c r="K1817" s="589"/>
      <c r="L1817" s="589"/>
      <c r="M1817" s="589"/>
      <c r="N1817" s="589"/>
      <c r="O1817" s="589"/>
      <c r="P1817" s="589"/>
      <c r="R1817" s="589"/>
      <c r="S1817" s="589"/>
      <c r="T1817" s="589"/>
      <c r="U1817" s="589"/>
    </row>
    <row r="1818" customHeight="1" spans="6:21">
      <c r="F1818" s="589"/>
      <c r="G1818" s="589"/>
      <c r="H1818" s="589"/>
      <c r="I1818" s="589"/>
      <c r="J1818" s="589"/>
      <c r="K1818" s="589"/>
      <c r="L1818" s="589"/>
      <c r="M1818" s="589"/>
      <c r="N1818" s="589"/>
      <c r="O1818" s="589"/>
      <c r="P1818" s="589"/>
      <c r="R1818" s="589"/>
      <c r="S1818" s="589"/>
      <c r="T1818" s="589"/>
      <c r="U1818" s="589"/>
    </row>
    <row r="1819" customHeight="1" spans="6:21">
      <c r="F1819" s="589"/>
      <c r="G1819" s="589"/>
      <c r="H1819" s="589"/>
      <c r="I1819" s="589"/>
      <c r="J1819" s="589"/>
      <c r="K1819" s="589"/>
      <c r="L1819" s="589"/>
      <c r="M1819" s="589"/>
      <c r="N1819" s="589"/>
      <c r="O1819" s="589"/>
      <c r="P1819" s="589"/>
      <c r="R1819" s="589"/>
      <c r="S1819" s="589"/>
      <c r="T1819" s="589"/>
      <c r="U1819" s="589"/>
    </row>
    <row r="1820" customHeight="1" spans="6:21">
      <c r="F1820" s="589"/>
      <c r="G1820" s="589"/>
      <c r="H1820" s="589"/>
      <c r="I1820" s="589"/>
      <c r="J1820" s="589"/>
      <c r="K1820" s="589"/>
      <c r="L1820" s="589"/>
      <c r="M1820" s="589"/>
      <c r="N1820" s="589"/>
      <c r="O1820" s="589"/>
      <c r="P1820" s="589"/>
      <c r="R1820" s="589"/>
      <c r="S1820" s="589"/>
      <c r="T1820" s="589"/>
      <c r="U1820" s="589"/>
    </row>
    <row r="1821" customHeight="1" spans="6:21">
      <c r="F1821" s="589"/>
      <c r="G1821" s="589"/>
      <c r="H1821" s="589"/>
      <c r="I1821" s="589"/>
      <c r="J1821" s="589"/>
      <c r="K1821" s="589"/>
      <c r="L1821" s="589"/>
      <c r="M1821" s="589"/>
      <c r="N1821" s="589"/>
      <c r="O1821" s="589"/>
      <c r="P1821" s="589"/>
      <c r="R1821" s="589"/>
      <c r="S1821" s="589"/>
      <c r="T1821" s="589"/>
      <c r="U1821" s="589"/>
    </row>
    <row r="1822" customHeight="1" spans="6:21">
      <c r="F1822" s="589"/>
      <c r="G1822" s="589"/>
      <c r="H1822" s="589"/>
      <c r="I1822" s="589"/>
      <c r="J1822" s="589"/>
      <c r="K1822" s="589"/>
      <c r="L1822" s="589"/>
      <c r="M1822" s="589"/>
      <c r="N1822" s="589"/>
      <c r="O1822" s="589"/>
      <c r="P1822" s="589"/>
      <c r="R1822" s="589"/>
      <c r="S1822" s="589"/>
      <c r="T1822" s="589"/>
      <c r="U1822" s="589"/>
    </row>
    <row r="1823" customHeight="1" spans="6:21">
      <c r="F1823" s="589"/>
      <c r="G1823" s="589"/>
      <c r="H1823" s="589"/>
      <c r="I1823" s="589"/>
      <c r="J1823" s="589"/>
      <c r="K1823" s="589"/>
      <c r="L1823" s="589"/>
      <c r="M1823" s="589"/>
      <c r="N1823" s="589"/>
      <c r="O1823" s="589"/>
      <c r="P1823" s="589"/>
      <c r="R1823" s="589"/>
      <c r="S1823" s="589"/>
      <c r="T1823" s="589"/>
      <c r="U1823" s="589"/>
    </row>
    <row r="1824" customHeight="1" spans="6:21">
      <c r="F1824" s="589"/>
      <c r="G1824" s="589"/>
      <c r="H1824" s="589"/>
      <c r="I1824" s="589"/>
      <c r="J1824" s="589"/>
      <c r="K1824" s="589"/>
      <c r="L1824" s="589"/>
      <c r="M1824" s="589"/>
      <c r="N1824" s="589"/>
      <c r="O1824" s="589"/>
      <c r="P1824" s="589"/>
      <c r="R1824" s="589"/>
      <c r="S1824" s="589"/>
      <c r="T1824" s="589"/>
      <c r="U1824" s="589"/>
    </row>
    <row r="1825" customHeight="1" spans="6:21">
      <c r="F1825" s="589"/>
      <c r="G1825" s="589"/>
      <c r="H1825" s="589"/>
      <c r="I1825" s="589"/>
      <c r="J1825" s="589"/>
      <c r="K1825" s="589"/>
      <c r="L1825" s="589"/>
      <c r="M1825" s="589"/>
      <c r="N1825" s="589"/>
      <c r="O1825" s="589"/>
      <c r="P1825" s="589"/>
      <c r="R1825" s="589"/>
      <c r="S1825" s="589"/>
      <c r="T1825" s="589"/>
      <c r="U1825" s="589"/>
    </row>
    <row r="1826" customHeight="1" spans="6:21">
      <c r="F1826" s="589"/>
      <c r="G1826" s="589"/>
      <c r="H1826" s="589"/>
      <c r="I1826" s="589"/>
      <c r="J1826" s="589"/>
      <c r="K1826" s="589"/>
      <c r="L1826" s="589"/>
      <c r="M1826" s="589"/>
      <c r="N1826" s="589"/>
      <c r="O1826" s="589"/>
      <c r="P1826" s="589"/>
      <c r="R1826" s="589"/>
      <c r="S1826" s="589"/>
      <c r="T1826" s="589"/>
      <c r="U1826" s="589"/>
    </row>
    <row r="1827" customHeight="1" spans="6:21">
      <c r="F1827" s="589"/>
      <c r="G1827" s="589"/>
      <c r="H1827" s="589"/>
      <c r="I1827" s="589"/>
      <c r="J1827" s="589"/>
      <c r="K1827" s="589"/>
      <c r="L1827" s="589"/>
      <c r="M1827" s="589"/>
      <c r="N1827" s="589"/>
      <c r="O1827" s="589"/>
      <c r="P1827" s="589"/>
      <c r="R1827" s="589"/>
      <c r="S1827" s="589"/>
      <c r="T1827" s="589"/>
      <c r="U1827" s="589"/>
    </row>
    <row r="1828" customHeight="1" spans="6:21">
      <c r="F1828" s="589"/>
      <c r="G1828" s="589"/>
      <c r="H1828" s="589"/>
      <c r="I1828" s="589"/>
      <c r="J1828" s="589"/>
      <c r="K1828" s="589"/>
      <c r="L1828" s="589"/>
      <c r="M1828" s="589"/>
      <c r="N1828" s="589"/>
      <c r="O1828" s="589"/>
      <c r="P1828" s="589"/>
      <c r="R1828" s="589"/>
      <c r="S1828" s="589"/>
      <c r="T1828" s="589"/>
      <c r="U1828" s="589"/>
    </row>
    <row r="1829" customHeight="1" spans="6:21">
      <c r="F1829" s="589"/>
      <c r="G1829" s="589"/>
      <c r="H1829" s="589"/>
      <c r="I1829" s="589"/>
      <c r="J1829" s="589"/>
      <c r="K1829" s="589"/>
      <c r="L1829" s="589"/>
      <c r="M1829" s="589"/>
      <c r="N1829" s="589"/>
      <c r="O1829" s="589"/>
      <c r="P1829" s="589"/>
      <c r="R1829" s="589"/>
      <c r="S1829" s="589"/>
      <c r="T1829" s="589"/>
      <c r="U1829" s="589"/>
    </row>
    <row r="1830" customHeight="1" spans="6:21">
      <c r="F1830" s="589"/>
      <c r="G1830" s="589"/>
      <c r="H1830" s="589"/>
      <c r="I1830" s="589"/>
      <c r="J1830" s="589"/>
      <c r="K1830" s="589"/>
      <c r="L1830" s="589"/>
      <c r="M1830" s="589"/>
      <c r="N1830" s="589"/>
      <c r="O1830" s="589"/>
      <c r="P1830" s="589"/>
      <c r="R1830" s="589"/>
      <c r="S1830" s="589"/>
      <c r="T1830" s="589"/>
      <c r="U1830" s="589"/>
    </row>
    <row r="1831" customHeight="1" spans="6:21">
      <c r="F1831" s="589"/>
      <c r="G1831" s="589"/>
      <c r="H1831" s="589"/>
      <c r="I1831" s="589"/>
      <c r="J1831" s="589"/>
      <c r="K1831" s="589"/>
      <c r="L1831" s="589"/>
      <c r="M1831" s="589"/>
      <c r="N1831" s="589"/>
      <c r="O1831" s="589"/>
      <c r="P1831" s="589"/>
      <c r="R1831" s="589"/>
      <c r="S1831" s="589"/>
      <c r="T1831" s="589"/>
      <c r="U1831" s="589"/>
    </row>
    <row r="1832" customHeight="1" spans="6:21">
      <c r="F1832" s="589"/>
      <c r="G1832" s="589"/>
      <c r="H1832" s="589"/>
      <c r="I1832" s="589"/>
      <c r="J1832" s="589"/>
      <c r="K1832" s="589"/>
      <c r="L1832" s="589"/>
      <c r="M1832" s="589"/>
      <c r="N1832" s="589"/>
      <c r="O1832" s="589"/>
      <c r="P1832" s="589"/>
      <c r="R1832" s="589"/>
      <c r="S1832" s="589"/>
      <c r="T1832" s="589"/>
      <c r="U1832" s="589"/>
    </row>
    <row r="1833" customHeight="1" spans="6:21">
      <c r="F1833" s="589"/>
      <c r="G1833" s="589"/>
      <c r="H1833" s="589"/>
      <c r="I1833" s="589"/>
      <c r="J1833" s="589"/>
      <c r="K1833" s="589"/>
      <c r="L1833" s="589"/>
      <c r="M1833" s="589"/>
      <c r="N1833" s="589"/>
      <c r="O1833" s="589"/>
      <c r="P1833" s="589"/>
      <c r="R1833" s="589"/>
      <c r="S1833" s="589"/>
      <c r="T1833" s="589"/>
      <c r="U1833" s="589"/>
    </row>
    <row r="1834" customHeight="1" spans="6:21">
      <c r="F1834" s="589"/>
      <c r="G1834" s="589"/>
      <c r="H1834" s="589"/>
      <c r="I1834" s="589"/>
      <c r="J1834" s="589"/>
      <c r="K1834" s="589"/>
      <c r="L1834" s="589"/>
      <c r="M1834" s="589"/>
      <c r="N1834" s="589"/>
      <c r="O1834" s="589"/>
      <c r="P1834" s="589"/>
      <c r="R1834" s="589"/>
      <c r="S1834" s="589"/>
      <c r="T1834" s="589"/>
      <c r="U1834" s="589"/>
    </row>
    <row r="1835" customHeight="1" spans="6:21">
      <c r="F1835" s="589"/>
      <c r="G1835" s="589"/>
      <c r="H1835" s="589"/>
      <c r="I1835" s="589"/>
      <c r="J1835" s="589"/>
      <c r="K1835" s="589"/>
      <c r="L1835" s="589"/>
      <c r="M1835" s="589"/>
      <c r="N1835" s="589"/>
      <c r="O1835" s="589"/>
      <c r="P1835" s="589"/>
      <c r="R1835" s="589"/>
      <c r="S1835" s="589"/>
      <c r="T1835" s="589"/>
      <c r="U1835" s="589"/>
    </row>
    <row r="1836" customHeight="1" spans="6:21">
      <c r="F1836" s="589"/>
      <c r="G1836" s="589"/>
      <c r="H1836" s="589"/>
      <c r="I1836" s="589"/>
      <c r="J1836" s="589"/>
      <c r="K1836" s="589"/>
      <c r="L1836" s="589"/>
      <c r="M1836" s="589"/>
      <c r="N1836" s="589"/>
      <c r="O1836" s="589"/>
      <c r="P1836" s="589"/>
      <c r="R1836" s="589"/>
      <c r="S1836" s="589"/>
      <c r="T1836" s="589"/>
      <c r="U1836" s="589"/>
    </row>
    <row r="1837" customHeight="1" spans="6:21">
      <c r="F1837" s="589"/>
      <c r="G1837" s="589"/>
      <c r="H1837" s="589"/>
      <c r="I1837" s="589"/>
      <c r="J1837" s="589"/>
      <c r="K1837" s="589"/>
      <c r="L1837" s="589"/>
      <c r="M1837" s="589"/>
      <c r="N1837" s="589"/>
      <c r="O1837" s="589"/>
      <c r="P1837" s="589"/>
      <c r="R1837" s="589"/>
      <c r="S1837" s="589"/>
      <c r="T1837" s="589"/>
      <c r="U1837" s="589"/>
    </row>
    <row r="1838" customHeight="1" spans="6:21">
      <c r="F1838" s="589"/>
      <c r="G1838" s="589"/>
      <c r="H1838" s="589"/>
      <c r="I1838" s="589"/>
      <c r="J1838" s="589"/>
      <c r="K1838" s="589"/>
      <c r="L1838" s="589"/>
      <c r="M1838" s="589"/>
      <c r="N1838" s="589"/>
      <c r="O1838" s="589"/>
      <c r="P1838" s="589"/>
      <c r="R1838" s="589"/>
      <c r="S1838" s="589"/>
      <c r="T1838" s="589"/>
      <c r="U1838" s="589"/>
    </row>
    <row r="1839" customHeight="1" spans="6:21">
      <c r="F1839" s="589"/>
      <c r="G1839" s="589"/>
      <c r="H1839" s="589"/>
      <c r="I1839" s="589"/>
      <c r="J1839" s="589"/>
      <c r="K1839" s="589"/>
      <c r="L1839" s="589"/>
      <c r="M1839" s="589"/>
      <c r="N1839" s="589"/>
      <c r="O1839" s="589"/>
      <c r="P1839" s="589"/>
      <c r="R1839" s="589"/>
      <c r="S1839" s="589"/>
      <c r="T1839" s="589"/>
      <c r="U1839" s="589"/>
    </row>
    <row r="1840" customHeight="1" spans="6:21">
      <c r="F1840" s="589"/>
      <c r="G1840" s="589"/>
      <c r="H1840" s="589"/>
      <c r="I1840" s="589"/>
      <c r="J1840" s="589"/>
      <c r="K1840" s="589"/>
      <c r="L1840" s="589"/>
      <c r="M1840" s="589"/>
      <c r="N1840" s="589"/>
      <c r="O1840" s="589"/>
      <c r="P1840" s="589"/>
      <c r="R1840" s="589"/>
      <c r="S1840" s="589"/>
      <c r="T1840" s="589"/>
      <c r="U1840" s="589"/>
    </row>
    <row r="1841" customHeight="1" spans="6:21">
      <c r="F1841" s="589"/>
      <c r="G1841" s="589"/>
      <c r="H1841" s="589"/>
      <c r="I1841" s="589"/>
      <c r="J1841" s="589"/>
      <c r="K1841" s="589"/>
      <c r="L1841" s="589"/>
      <c r="M1841" s="589"/>
      <c r="N1841" s="589"/>
      <c r="O1841" s="589"/>
      <c r="P1841" s="589"/>
      <c r="R1841" s="589"/>
      <c r="S1841" s="589"/>
      <c r="T1841" s="589"/>
      <c r="U1841" s="589"/>
    </row>
    <row r="1842" customHeight="1" spans="6:21">
      <c r="F1842" s="589"/>
      <c r="G1842" s="589"/>
      <c r="H1842" s="589"/>
      <c r="I1842" s="589"/>
      <c r="J1842" s="589"/>
      <c r="K1842" s="589"/>
      <c r="L1842" s="589"/>
      <c r="M1842" s="589"/>
      <c r="N1842" s="589"/>
      <c r="O1842" s="589"/>
      <c r="P1842" s="589"/>
      <c r="R1842" s="589"/>
      <c r="S1842" s="589"/>
      <c r="T1842" s="589"/>
      <c r="U1842" s="589"/>
    </row>
    <row r="1843" customHeight="1" spans="6:21">
      <c r="F1843" s="589"/>
      <c r="G1843" s="589"/>
      <c r="H1843" s="589"/>
      <c r="I1843" s="589"/>
      <c r="J1843" s="589"/>
      <c r="K1843" s="589"/>
      <c r="L1843" s="589"/>
      <c r="M1843" s="589"/>
      <c r="N1843" s="589"/>
      <c r="O1843" s="589"/>
      <c r="P1843" s="589"/>
      <c r="R1843" s="589"/>
      <c r="S1843" s="589"/>
      <c r="T1843" s="589"/>
      <c r="U1843" s="589"/>
    </row>
    <row r="1844" customHeight="1" spans="6:21">
      <c r="F1844" s="589"/>
      <c r="G1844" s="589"/>
      <c r="H1844" s="589"/>
      <c r="I1844" s="589"/>
      <c r="J1844" s="589"/>
      <c r="K1844" s="589"/>
      <c r="L1844" s="589"/>
      <c r="M1844" s="589"/>
      <c r="N1844" s="589"/>
      <c r="O1844" s="589"/>
      <c r="P1844" s="589"/>
      <c r="R1844" s="589"/>
      <c r="S1844" s="589"/>
      <c r="T1844" s="589"/>
      <c r="U1844" s="589"/>
    </row>
    <row r="1845" customHeight="1" spans="6:21">
      <c r="F1845" s="589"/>
      <c r="G1845" s="589"/>
      <c r="H1845" s="589"/>
      <c r="I1845" s="589"/>
      <c r="J1845" s="589"/>
      <c r="K1845" s="589"/>
      <c r="L1845" s="589"/>
      <c r="M1845" s="589"/>
      <c r="N1845" s="589"/>
      <c r="O1845" s="589"/>
      <c r="P1845" s="589"/>
      <c r="R1845" s="589"/>
      <c r="S1845" s="589"/>
      <c r="T1845" s="589"/>
      <c r="U1845" s="589"/>
    </row>
    <row r="1846" customHeight="1" spans="6:21">
      <c r="F1846" s="589"/>
      <c r="G1846" s="589"/>
      <c r="H1846" s="589"/>
      <c r="I1846" s="589"/>
      <c r="J1846" s="589"/>
      <c r="K1846" s="589"/>
      <c r="L1846" s="589"/>
      <c r="M1846" s="589"/>
      <c r="N1846" s="589"/>
      <c r="O1846" s="589"/>
      <c r="P1846" s="589"/>
      <c r="R1846" s="589"/>
      <c r="S1846" s="589"/>
      <c r="T1846" s="589"/>
      <c r="U1846" s="589"/>
    </row>
    <row r="1847" customHeight="1" spans="6:21">
      <c r="F1847" s="589"/>
      <c r="G1847" s="589"/>
      <c r="H1847" s="589"/>
      <c r="I1847" s="589"/>
      <c r="J1847" s="589"/>
      <c r="K1847" s="589"/>
      <c r="L1847" s="589"/>
      <c r="M1847" s="589"/>
      <c r="N1847" s="589"/>
      <c r="O1847" s="589"/>
      <c r="P1847" s="589"/>
      <c r="R1847" s="589"/>
      <c r="S1847" s="589"/>
      <c r="T1847" s="589"/>
      <c r="U1847" s="589"/>
    </row>
    <row r="1848" customHeight="1" spans="6:21">
      <c r="F1848" s="589"/>
      <c r="G1848" s="589"/>
      <c r="H1848" s="589"/>
      <c r="I1848" s="589"/>
      <c r="J1848" s="589"/>
      <c r="K1848" s="589"/>
      <c r="L1848" s="589"/>
      <c r="M1848" s="589"/>
      <c r="N1848" s="589"/>
      <c r="O1848" s="589"/>
      <c r="P1848" s="589"/>
      <c r="R1848" s="589"/>
      <c r="S1848" s="589"/>
      <c r="T1848" s="589"/>
      <c r="U1848" s="589"/>
    </row>
    <row r="1849" customHeight="1" spans="6:21">
      <c r="F1849" s="589"/>
      <c r="G1849" s="589"/>
      <c r="H1849" s="589"/>
      <c r="I1849" s="589"/>
      <c r="J1849" s="589"/>
      <c r="K1849" s="589"/>
      <c r="L1849" s="589"/>
      <c r="M1849" s="589"/>
      <c r="N1849" s="589"/>
      <c r="O1849" s="589"/>
      <c r="P1849" s="589"/>
      <c r="R1849" s="589"/>
      <c r="S1849" s="589"/>
      <c r="T1849" s="589"/>
      <c r="U1849" s="589"/>
    </row>
    <row r="1850" customHeight="1" spans="6:21">
      <c r="F1850" s="589"/>
      <c r="G1850" s="589"/>
      <c r="H1850" s="589"/>
      <c r="I1850" s="589"/>
      <c r="J1850" s="589"/>
      <c r="K1850" s="589"/>
      <c r="L1850" s="589"/>
      <c r="M1850" s="589"/>
      <c r="N1850" s="589"/>
      <c r="O1850" s="589"/>
      <c r="P1850" s="589"/>
      <c r="R1850" s="589"/>
      <c r="S1850" s="589"/>
      <c r="T1850" s="589"/>
      <c r="U1850" s="589"/>
    </row>
    <row r="1851" customHeight="1" spans="6:21">
      <c r="F1851" s="589"/>
      <c r="G1851" s="589"/>
      <c r="H1851" s="589"/>
      <c r="I1851" s="589"/>
      <c r="J1851" s="589"/>
      <c r="K1851" s="589"/>
      <c r="L1851" s="589"/>
      <c r="M1851" s="589"/>
      <c r="N1851" s="589"/>
      <c r="O1851" s="589"/>
      <c r="P1851" s="589"/>
      <c r="R1851" s="589"/>
      <c r="S1851" s="589"/>
      <c r="T1851" s="589"/>
      <c r="U1851" s="589"/>
    </row>
    <row r="1852" customHeight="1" spans="6:21">
      <c r="F1852" s="589"/>
      <c r="G1852" s="589"/>
      <c r="H1852" s="589"/>
      <c r="I1852" s="589"/>
      <c r="J1852" s="589"/>
      <c r="K1852" s="589"/>
      <c r="L1852" s="589"/>
      <c r="M1852" s="589"/>
      <c r="N1852" s="589"/>
      <c r="O1852" s="589"/>
      <c r="P1852" s="589"/>
      <c r="R1852" s="589"/>
      <c r="S1852" s="589"/>
      <c r="T1852" s="589"/>
      <c r="U1852" s="589"/>
    </row>
    <row r="1853" customHeight="1" spans="6:21">
      <c r="F1853" s="589"/>
      <c r="G1853" s="589"/>
      <c r="H1853" s="589"/>
      <c r="I1853" s="589"/>
      <c r="J1853" s="589"/>
      <c r="K1853" s="589"/>
      <c r="L1853" s="589"/>
      <c r="M1853" s="589"/>
      <c r="N1853" s="589"/>
      <c r="O1853" s="589"/>
      <c r="P1853" s="589"/>
      <c r="R1853" s="589"/>
      <c r="S1853" s="589"/>
      <c r="T1853" s="589"/>
      <c r="U1853" s="589"/>
    </row>
    <row r="1854" customHeight="1" spans="6:21">
      <c r="F1854" s="589"/>
      <c r="G1854" s="589"/>
      <c r="H1854" s="589"/>
      <c r="I1854" s="589"/>
      <c r="J1854" s="589"/>
      <c r="K1854" s="589"/>
      <c r="L1854" s="589"/>
      <c r="M1854" s="589"/>
      <c r="N1854" s="589"/>
      <c r="O1854" s="589"/>
      <c r="P1854" s="589"/>
      <c r="R1854" s="589"/>
      <c r="S1854" s="589"/>
      <c r="T1854" s="589"/>
      <c r="U1854" s="589"/>
    </row>
    <row r="1855" customHeight="1" spans="6:21">
      <c r="F1855" s="589"/>
      <c r="G1855" s="589"/>
      <c r="H1855" s="589"/>
      <c r="I1855" s="589"/>
      <c r="J1855" s="589"/>
      <c r="K1855" s="589"/>
      <c r="L1855" s="589"/>
      <c r="M1855" s="589"/>
      <c r="N1855" s="589"/>
      <c r="O1855" s="589"/>
      <c r="P1855" s="589"/>
      <c r="R1855" s="589"/>
      <c r="S1855" s="589"/>
      <c r="T1855" s="589"/>
      <c r="U1855" s="589"/>
    </row>
    <row r="1856" customHeight="1" spans="6:21">
      <c r="F1856" s="589"/>
      <c r="G1856" s="589"/>
      <c r="H1856" s="589"/>
      <c r="I1856" s="589"/>
      <c r="J1856" s="589"/>
      <c r="K1856" s="589"/>
      <c r="L1856" s="589"/>
      <c r="M1856" s="589"/>
      <c r="N1856" s="589"/>
      <c r="O1856" s="589"/>
      <c r="P1856" s="589"/>
      <c r="R1856" s="589"/>
      <c r="S1856" s="589"/>
      <c r="T1856" s="589"/>
      <c r="U1856" s="589"/>
    </row>
    <row r="1857" customHeight="1" spans="6:21">
      <c r="F1857" s="589"/>
      <c r="G1857" s="589"/>
      <c r="H1857" s="589"/>
      <c r="I1857" s="589"/>
      <c r="J1857" s="589"/>
      <c r="K1857" s="589"/>
      <c r="L1857" s="589"/>
      <c r="M1857" s="589"/>
      <c r="N1857" s="589"/>
      <c r="O1857" s="589"/>
      <c r="P1857" s="589"/>
      <c r="R1857" s="589"/>
      <c r="S1857" s="589"/>
      <c r="T1857" s="589"/>
      <c r="U1857" s="589"/>
    </row>
    <row r="1858" customHeight="1" spans="6:21">
      <c r="F1858" s="589"/>
      <c r="G1858" s="589"/>
      <c r="H1858" s="589"/>
      <c r="I1858" s="589"/>
      <c r="J1858" s="589"/>
      <c r="K1858" s="589"/>
      <c r="L1858" s="589"/>
      <c r="M1858" s="589"/>
      <c r="N1858" s="589"/>
      <c r="O1858" s="589"/>
      <c r="P1858" s="589"/>
      <c r="R1858" s="589"/>
      <c r="S1858" s="589"/>
      <c r="T1858" s="589"/>
      <c r="U1858" s="589"/>
    </row>
    <row r="1859" customHeight="1" spans="6:21">
      <c r="F1859" s="589"/>
      <c r="G1859" s="589"/>
      <c r="H1859" s="589"/>
      <c r="I1859" s="589"/>
      <c r="J1859" s="589"/>
      <c r="K1859" s="589"/>
      <c r="L1859" s="589"/>
      <c r="M1859" s="589"/>
      <c r="N1859" s="589"/>
      <c r="O1859" s="589"/>
      <c r="P1859" s="589"/>
      <c r="R1859" s="589"/>
      <c r="S1859" s="589"/>
      <c r="T1859" s="589"/>
      <c r="U1859" s="589"/>
    </row>
    <row r="1860" customHeight="1" spans="6:21">
      <c r="F1860" s="589"/>
      <c r="G1860" s="589"/>
      <c r="H1860" s="589"/>
      <c r="I1860" s="589"/>
      <c r="J1860" s="589"/>
      <c r="K1860" s="589"/>
      <c r="L1860" s="589"/>
      <c r="M1860" s="589"/>
      <c r="N1860" s="589"/>
      <c r="O1860" s="589"/>
      <c r="P1860" s="589"/>
      <c r="R1860" s="589"/>
      <c r="S1860" s="589"/>
      <c r="T1860" s="589"/>
      <c r="U1860" s="589"/>
    </row>
    <row r="1861" customHeight="1" spans="6:21">
      <c r="F1861" s="589"/>
      <c r="G1861" s="589"/>
      <c r="H1861" s="589"/>
      <c r="I1861" s="589"/>
      <c r="J1861" s="589"/>
      <c r="K1861" s="589"/>
      <c r="L1861" s="589"/>
      <c r="M1861" s="589"/>
      <c r="N1861" s="589"/>
      <c r="O1861" s="589"/>
      <c r="P1861" s="589"/>
      <c r="R1861" s="589"/>
      <c r="S1861" s="589"/>
      <c r="T1861" s="589"/>
      <c r="U1861" s="589"/>
    </row>
    <row r="1862" customHeight="1" spans="6:21">
      <c r="F1862" s="589"/>
      <c r="G1862" s="589"/>
      <c r="H1862" s="589"/>
      <c r="I1862" s="589"/>
      <c r="J1862" s="589"/>
      <c r="K1862" s="589"/>
      <c r="L1862" s="589"/>
      <c r="M1862" s="589"/>
      <c r="N1862" s="589"/>
      <c r="O1862" s="589"/>
      <c r="P1862" s="589"/>
      <c r="R1862" s="589"/>
      <c r="S1862" s="589"/>
      <c r="T1862" s="589"/>
      <c r="U1862" s="589"/>
    </row>
    <row r="1863" customHeight="1" spans="6:21">
      <c r="F1863" s="589"/>
      <c r="G1863" s="589"/>
      <c r="H1863" s="589"/>
      <c r="I1863" s="589"/>
      <c r="J1863" s="589"/>
      <c r="K1863" s="589"/>
      <c r="L1863" s="589"/>
      <c r="M1863" s="589"/>
      <c r="N1863" s="589"/>
      <c r="O1863" s="589"/>
      <c r="P1863" s="589"/>
      <c r="R1863" s="589"/>
      <c r="S1863" s="589"/>
      <c r="T1863" s="589"/>
      <c r="U1863" s="589"/>
    </row>
    <row r="1864" customHeight="1" spans="6:21">
      <c r="F1864" s="589"/>
      <c r="G1864" s="589"/>
      <c r="H1864" s="589"/>
      <c r="I1864" s="589"/>
      <c r="J1864" s="589"/>
      <c r="K1864" s="589"/>
      <c r="L1864" s="589"/>
      <c r="M1864" s="589"/>
      <c r="N1864" s="589"/>
      <c r="O1864" s="589"/>
      <c r="P1864" s="589"/>
      <c r="R1864" s="589"/>
      <c r="S1864" s="589"/>
      <c r="T1864" s="589"/>
      <c r="U1864" s="589"/>
    </row>
    <row r="1865" customHeight="1" spans="6:21">
      <c r="F1865" s="589"/>
      <c r="G1865" s="589"/>
      <c r="H1865" s="589"/>
      <c r="I1865" s="589"/>
      <c r="J1865" s="589"/>
      <c r="K1865" s="589"/>
      <c r="L1865" s="589"/>
      <c r="M1865" s="589"/>
      <c r="N1865" s="589"/>
      <c r="O1865" s="589"/>
      <c r="P1865" s="589"/>
      <c r="R1865" s="589"/>
      <c r="S1865" s="589"/>
      <c r="T1865" s="589"/>
      <c r="U1865" s="589"/>
    </row>
    <row r="1866" customHeight="1" spans="6:21">
      <c r="F1866" s="589"/>
      <c r="G1866" s="589"/>
      <c r="H1866" s="589"/>
      <c r="I1866" s="589"/>
      <c r="J1866" s="589"/>
      <c r="K1866" s="589"/>
      <c r="L1866" s="589"/>
      <c r="M1866" s="589"/>
      <c r="N1866" s="589"/>
      <c r="O1866" s="589"/>
      <c r="P1866" s="589"/>
      <c r="R1866" s="589"/>
      <c r="S1866" s="589"/>
      <c r="T1866" s="589"/>
      <c r="U1866" s="589"/>
    </row>
    <row r="1867" customHeight="1" spans="6:21">
      <c r="F1867" s="589"/>
      <c r="G1867" s="589"/>
      <c r="H1867" s="589"/>
      <c r="I1867" s="589"/>
      <c r="J1867" s="589"/>
      <c r="K1867" s="589"/>
      <c r="L1867" s="589"/>
      <c r="M1867" s="589"/>
      <c r="N1867" s="589"/>
      <c r="O1867" s="589"/>
      <c r="P1867" s="589"/>
      <c r="R1867" s="589"/>
      <c r="S1867" s="589"/>
      <c r="T1867" s="589"/>
      <c r="U1867" s="589"/>
    </row>
    <row r="1868" customHeight="1" spans="6:21">
      <c r="F1868" s="589"/>
      <c r="G1868" s="589"/>
      <c r="H1868" s="589"/>
      <c r="I1868" s="589"/>
      <c r="J1868" s="589"/>
      <c r="K1868" s="589"/>
      <c r="L1868" s="589"/>
      <c r="M1868" s="589"/>
      <c r="N1868" s="589"/>
      <c r="O1868" s="589"/>
      <c r="P1868" s="589"/>
      <c r="R1868" s="589"/>
      <c r="S1868" s="589"/>
      <c r="T1868" s="589"/>
      <c r="U1868" s="589"/>
    </row>
    <row r="1869" customHeight="1" spans="6:21">
      <c r="F1869" s="589"/>
      <c r="G1869" s="589"/>
      <c r="H1869" s="589"/>
      <c r="I1869" s="589"/>
      <c r="J1869" s="589"/>
      <c r="K1869" s="589"/>
      <c r="L1869" s="589"/>
      <c r="M1869" s="589"/>
      <c r="N1869" s="589"/>
      <c r="O1869" s="589"/>
      <c r="P1869" s="589"/>
      <c r="R1869" s="589"/>
      <c r="S1869" s="589"/>
      <c r="T1869" s="589"/>
      <c r="U1869" s="589"/>
    </row>
    <row r="1870" customHeight="1" spans="6:21">
      <c r="F1870" s="589"/>
      <c r="G1870" s="589"/>
      <c r="H1870" s="589"/>
      <c r="I1870" s="589"/>
      <c r="J1870" s="589"/>
      <c r="K1870" s="589"/>
      <c r="L1870" s="589"/>
      <c r="M1870" s="589"/>
      <c r="N1870" s="589"/>
      <c r="O1870" s="589"/>
      <c r="P1870" s="589"/>
      <c r="R1870" s="589"/>
      <c r="S1870" s="589"/>
      <c r="T1870" s="589"/>
      <c r="U1870" s="589"/>
    </row>
    <row r="1871" customHeight="1" spans="6:21">
      <c r="F1871" s="589"/>
      <c r="G1871" s="589"/>
      <c r="H1871" s="589"/>
      <c r="I1871" s="589"/>
      <c r="J1871" s="589"/>
      <c r="K1871" s="589"/>
      <c r="L1871" s="589"/>
      <c r="M1871" s="589"/>
      <c r="N1871" s="589"/>
      <c r="O1871" s="589"/>
      <c r="P1871" s="589"/>
      <c r="R1871" s="589"/>
      <c r="S1871" s="589"/>
      <c r="T1871" s="589"/>
      <c r="U1871" s="589"/>
    </row>
    <row r="1872" customHeight="1" spans="6:21">
      <c r="F1872" s="589"/>
      <c r="G1872" s="589"/>
      <c r="H1872" s="589"/>
      <c r="I1872" s="589"/>
      <c r="J1872" s="589"/>
      <c r="K1872" s="589"/>
      <c r="L1872" s="589"/>
      <c r="M1872" s="589"/>
      <c r="N1872" s="589"/>
      <c r="O1872" s="589"/>
      <c r="P1872" s="589"/>
      <c r="R1872" s="589"/>
      <c r="S1872" s="589"/>
      <c r="T1872" s="589"/>
      <c r="U1872" s="589"/>
    </row>
    <row r="1873" customHeight="1" spans="6:21">
      <c r="F1873" s="589"/>
      <c r="G1873" s="589"/>
      <c r="H1873" s="589"/>
      <c r="I1873" s="589"/>
      <c r="J1873" s="589"/>
      <c r="K1873" s="589"/>
      <c r="L1873" s="589"/>
      <c r="M1873" s="589"/>
      <c r="N1873" s="589"/>
      <c r="O1873" s="589"/>
      <c r="P1873" s="589"/>
      <c r="R1873" s="589"/>
      <c r="S1873" s="589"/>
      <c r="T1873" s="589"/>
      <c r="U1873" s="589"/>
    </row>
    <row r="1874" customHeight="1" spans="6:21">
      <c r="F1874" s="589"/>
      <c r="G1874" s="589"/>
      <c r="H1874" s="589"/>
      <c r="I1874" s="589"/>
      <c r="J1874" s="589"/>
      <c r="K1874" s="589"/>
      <c r="L1874" s="589"/>
      <c r="M1874" s="589"/>
      <c r="N1874" s="589"/>
      <c r="O1874" s="589"/>
      <c r="P1874" s="589"/>
      <c r="R1874" s="589"/>
      <c r="S1874" s="589"/>
      <c r="T1874" s="589"/>
      <c r="U1874" s="589"/>
    </row>
    <row r="1875" customHeight="1" spans="6:21">
      <c r="F1875" s="589"/>
      <c r="G1875" s="589"/>
      <c r="H1875" s="589"/>
      <c r="I1875" s="589"/>
      <c r="J1875" s="589"/>
      <c r="K1875" s="589"/>
      <c r="L1875" s="589"/>
      <c r="M1875" s="589"/>
      <c r="N1875" s="589"/>
      <c r="O1875" s="589"/>
      <c r="P1875" s="589"/>
      <c r="R1875" s="589"/>
      <c r="S1875" s="589"/>
      <c r="T1875" s="589"/>
      <c r="U1875" s="589"/>
    </row>
    <row r="1876" customHeight="1" spans="6:21">
      <c r="F1876" s="589"/>
      <c r="G1876" s="589"/>
      <c r="H1876" s="589"/>
      <c r="I1876" s="589"/>
      <c r="J1876" s="589"/>
      <c r="K1876" s="589"/>
      <c r="L1876" s="589"/>
      <c r="M1876" s="589"/>
      <c r="N1876" s="589"/>
      <c r="O1876" s="589"/>
      <c r="P1876" s="589"/>
      <c r="R1876" s="589"/>
      <c r="S1876" s="589"/>
      <c r="T1876" s="589"/>
      <c r="U1876" s="589"/>
    </row>
    <row r="1877" customHeight="1" spans="6:21">
      <c r="F1877" s="589"/>
      <c r="G1877" s="589"/>
      <c r="H1877" s="589"/>
      <c r="I1877" s="589"/>
      <c r="J1877" s="589"/>
      <c r="K1877" s="589"/>
      <c r="L1877" s="589"/>
      <c r="M1877" s="589"/>
      <c r="N1877" s="589"/>
      <c r="O1877" s="589"/>
      <c r="P1877" s="589"/>
      <c r="R1877" s="589"/>
      <c r="S1877" s="589"/>
      <c r="T1877" s="589"/>
      <c r="U1877" s="589"/>
    </row>
    <row r="1878" customHeight="1" spans="6:21">
      <c r="F1878" s="589"/>
      <c r="G1878" s="589"/>
      <c r="H1878" s="589"/>
      <c r="I1878" s="589"/>
      <c r="J1878" s="589"/>
      <c r="K1878" s="589"/>
      <c r="L1878" s="589"/>
      <c r="M1878" s="589"/>
      <c r="N1878" s="589"/>
      <c r="O1878" s="589"/>
      <c r="P1878" s="589"/>
      <c r="R1878" s="589"/>
      <c r="S1878" s="589"/>
      <c r="T1878" s="589"/>
      <c r="U1878" s="589"/>
    </row>
    <row r="1879" customHeight="1" spans="6:21">
      <c r="F1879" s="589"/>
      <c r="G1879" s="589"/>
      <c r="H1879" s="589"/>
      <c r="I1879" s="589"/>
      <c r="J1879" s="589"/>
      <c r="K1879" s="589"/>
      <c r="L1879" s="589"/>
      <c r="M1879" s="589"/>
      <c r="N1879" s="589"/>
      <c r="O1879" s="589"/>
      <c r="P1879" s="589"/>
      <c r="R1879" s="589"/>
      <c r="S1879" s="589"/>
      <c r="T1879" s="589"/>
      <c r="U1879" s="589"/>
    </row>
    <row r="1880" customHeight="1" spans="6:21">
      <c r="F1880" s="589"/>
      <c r="G1880" s="589"/>
      <c r="H1880" s="589"/>
      <c r="I1880" s="589"/>
      <c r="J1880" s="589"/>
      <c r="K1880" s="589"/>
      <c r="L1880" s="589"/>
      <c r="M1880" s="589"/>
      <c r="N1880" s="589"/>
      <c r="O1880" s="589"/>
      <c r="P1880" s="589"/>
      <c r="R1880" s="589"/>
      <c r="S1880" s="589"/>
      <c r="T1880" s="589"/>
      <c r="U1880" s="589"/>
    </row>
    <row r="1881" customHeight="1" spans="6:21">
      <c r="F1881" s="589"/>
      <c r="G1881" s="589"/>
      <c r="H1881" s="589"/>
      <c r="I1881" s="589"/>
      <c r="J1881" s="589"/>
      <c r="K1881" s="589"/>
      <c r="L1881" s="589"/>
      <c r="M1881" s="589"/>
      <c r="N1881" s="589"/>
      <c r="O1881" s="589"/>
      <c r="P1881" s="589"/>
      <c r="R1881" s="589"/>
      <c r="S1881" s="589"/>
      <c r="T1881" s="589"/>
      <c r="U1881" s="589"/>
    </row>
    <row r="1882" customHeight="1" spans="6:21">
      <c r="F1882" s="589"/>
      <c r="G1882" s="589"/>
      <c r="H1882" s="589"/>
      <c r="I1882" s="589"/>
      <c r="J1882" s="589"/>
      <c r="K1882" s="589"/>
      <c r="L1882" s="589"/>
      <c r="M1882" s="589"/>
      <c r="N1882" s="589"/>
      <c r="O1882" s="589"/>
      <c r="P1882" s="589"/>
      <c r="R1882" s="589"/>
      <c r="S1882" s="589"/>
      <c r="T1882" s="589"/>
      <c r="U1882" s="589"/>
    </row>
    <row r="1883" customHeight="1" spans="6:21">
      <c r="F1883" s="589"/>
      <c r="G1883" s="589"/>
      <c r="H1883" s="589"/>
      <c r="I1883" s="589"/>
      <c r="J1883" s="589"/>
      <c r="K1883" s="589"/>
      <c r="L1883" s="589"/>
      <c r="M1883" s="589"/>
      <c r="N1883" s="589"/>
      <c r="O1883" s="589"/>
      <c r="P1883" s="589"/>
      <c r="R1883" s="589"/>
      <c r="S1883" s="589"/>
      <c r="T1883" s="589"/>
      <c r="U1883" s="589"/>
    </row>
    <row r="1884" customHeight="1" spans="6:21">
      <c r="F1884" s="589"/>
      <c r="G1884" s="589"/>
      <c r="H1884" s="589"/>
      <c r="I1884" s="589"/>
      <c r="J1884" s="589"/>
      <c r="K1884" s="589"/>
      <c r="L1884" s="589"/>
      <c r="M1884" s="589"/>
      <c r="N1884" s="589"/>
      <c r="O1884" s="589"/>
      <c r="P1884" s="589"/>
      <c r="R1884" s="589"/>
      <c r="S1884" s="589"/>
      <c r="T1884" s="589"/>
      <c r="U1884" s="589"/>
    </row>
    <row r="1885" customHeight="1" spans="6:21">
      <c r="F1885" s="589"/>
      <c r="G1885" s="589"/>
      <c r="H1885" s="589"/>
      <c r="I1885" s="589"/>
      <c r="J1885" s="589"/>
      <c r="K1885" s="589"/>
      <c r="L1885" s="589"/>
      <c r="M1885" s="589"/>
      <c r="N1885" s="589"/>
      <c r="O1885" s="589"/>
      <c r="P1885" s="589"/>
      <c r="R1885" s="589"/>
      <c r="S1885" s="589"/>
      <c r="T1885" s="589"/>
      <c r="U1885" s="589"/>
    </row>
    <row r="1886" customHeight="1" spans="6:21">
      <c r="F1886" s="589"/>
      <c r="G1886" s="589"/>
      <c r="H1886" s="589"/>
      <c r="I1886" s="589"/>
      <c r="J1886" s="589"/>
      <c r="K1886" s="589"/>
      <c r="L1886" s="589"/>
      <c r="M1886" s="589"/>
      <c r="N1886" s="589"/>
      <c r="O1886" s="589"/>
      <c r="P1886" s="589"/>
      <c r="R1886" s="589"/>
      <c r="S1886" s="589"/>
      <c r="T1886" s="589"/>
      <c r="U1886" s="589"/>
    </row>
    <row r="1887" customHeight="1" spans="6:21">
      <c r="F1887" s="589"/>
      <c r="G1887" s="589"/>
      <c r="H1887" s="589"/>
      <c r="I1887" s="589"/>
      <c r="J1887" s="589"/>
      <c r="K1887" s="589"/>
      <c r="L1887" s="589"/>
      <c r="M1887" s="589"/>
      <c r="N1887" s="589"/>
      <c r="O1887" s="589"/>
      <c r="P1887" s="589"/>
      <c r="R1887" s="589"/>
      <c r="S1887" s="589"/>
      <c r="T1887" s="589"/>
      <c r="U1887" s="589"/>
    </row>
    <row r="1888" customHeight="1" spans="6:21">
      <c r="F1888" s="589"/>
      <c r="G1888" s="589"/>
      <c r="H1888" s="589"/>
      <c r="I1888" s="589"/>
      <c r="J1888" s="589"/>
      <c r="K1888" s="589"/>
      <c r="L1888" s="589"/>
      <c r="M1888" s="589"/>
      <c r="N1888" s="589"/>
      <c r="O1888" s="589"/>
      <c r="P1888" s="589"/>
      <c r="R1888" s="589"/>
      <c r="S1888" s="589"/>
      <c r="T1888" s="589"/>
      <c r="U1888" s="589"/>
    </row>
    <row r="1889" customHeight="1" spans="6:21">
      <c r="F1889" s="589"/>
      <c r="G1889" s="589"/>
      <c r="H1889" s="589"/>
      <c r="I1889" s="589"/>
      <c r="J1889" s="589"/>
      <c r="K1889" s="589"/>
      <c r="L1889" s="589"/>
      <c r="M1889" s="589"/>
      <c r="N1889" s="589"/>
      <c r="O1889" s="589"/>
      <c r="P1889" s="589"/>
      <c r="R1889" s="589"/>
      <c r="S1889" s="589"/>
      <c r="T1889" s="589"/>
      <c r="U1889" s="589"/>
    </row>
    <row r="1890" customHeight="1" spans="6:21">
      <c r="F1890" s="589"/>
      <c r="G1890" s="589"/>
      <c r="H1890" s="589"/>
      <c r="I1890" s="589"/>
      <c r="J1890" s="589"/>
      <c r="K1890" s="589"/>
      <c r="L1890" s="589"/>
      <c r="M1890" s="589"/>
      <c r="N1890" s="589"/>
      <c r="O1890" s="589"/>
      <c r="P1890" s="589"/>
      <c r="R1890" s="589"/>
      <c r="S1890" s="589"/>
      <c r="T1890" s="589"/>
      <c r="U1890" s="589"/>
    </row>
    <row r="1891" customHeight="1" spans="6:21">
      <c r="F1891" s="589"/>
      <c r="G1891" s="589"/>
      <c r="H1891" s="589"/>
      <c r="I1891" s="589"/>
      <c r="J1891" s="589"/>
      <c r="K1891" s="589"/>
      <c r="L1891" s="589"/>
      <c r="M1891" s="589"/>
      <c r="N1891" s="589"/>
      <c r="O1891" s="589"/>
      <c r="P1891" s="589"/>
      <c r="R1891" s="589"/>
      <c r="S1891" s="589"/>
      <c r="T1891" s="589"/>
      <c r="U1891" s="589"/>
    </row>
    <row r="1892" customHeight="1" spans="6:21">
      <c r="F1892" s="589"/>
      <c r="G1892" s="589"/>
      <c r="H1892" s="589"/>
      <c r="I1892" s="589"/>
      <c r="J1892" s="589"/>
      <c r="K1892" s="589"/>
      <c r="L1892" s="589"/>
      <c r="M1892" s="589"/>
      <c r="N1892" s="589"/>
      <c r="O1892" s="589"/>
      <c r="P1892" s="589"/>
      <c r="R1892" s="589"/>
      <c r="S1892" s="589"/>
      <c r="T1892" s="589"/>
      <c r="U1892" s="589"/>
    </row>
    <row r="1893" customHeight="1" spans="6:21">
      <c r="F1893" s="589"/>
      <c r="G1893" s="589"/>
      <c r="H1893" s="589"/>
      <c r="I1893" s="589"/>
      <c r="J1893" s="589"/>
      <c r="K1893" s="589"/>
      <c r="L1893" s="589"/>
      <c r="M1893" s="589"/>
      <c r="N1893" s="589"/>
      <c r="O1893" s="589"/>
      <c r="P1893" s="589"/>
      <c r="R1893" s="589"/>
      <c r="S1893" s="589"/>
      <c r="T1893" s="589"/>
      <c r="U1893" s="589"/>
    </row>
    <row r="1894" customHeight="1" spans="6:21">
      <c r="F1894" s="589"/>
      <c r="G1894" s="589"/>
      <c r="H1894" s="589"/>
      <c r="I1894" s="589"/>
      <c r="J1894" s="589"/>
      <c r="K1894" s="589"/>
      <c r="L1894" s="589"/>
      <c r="M1894" s="589"/>
      <c r="N1894" s="589"/>
      <c r="O1894" s="589"/>
      <c r="P1894" s="589"/>
      <c r="R1894" s="589"/>
      <c r="S1894" s="589"/>
      <c r="T1894" s="589"/>
      <c r="U1894" s="589"/>
    </row>
    <row r="1895" customHeight="1" spans="6:21">
      <c r="F1895" s="589"/>
      <c r="G1895" s="589"/>
      <c r="H1895" s="589"/>
      <c r="I1895" s="589"/>
      <c r="J1895" s="589"/>
      <c r="K1895" s="589"/>
      <c r="L1895" s="589"/>
      <c r="M1895" s="589"/>
      <c r="N1895" s="589"/>
      <c r="O1895" s="589"/>
      <c r="P1895" s="589"/>
      <c r="R1895" s="589"/>
      <c r="S1895" s="589"/>
      <c r="T1895" s="589"/>
      <c r="U1895" s="589"/>
    </row>
    <row r="1896" customHeight="1" spans="6:21">
      <c r="F1896" s="589"/>
      <c r="G1896" s="589"/>
      <c r="H1896" s="589"/>
      <c r="I1896" s="589"/>
      <c r="J1896" s="589"/>
      <c r="K1896" s="589"/>
      <c r="L1896" s="589"/>
      <c r="M1896" s="589"/>
      <c r="N1896" s="589"/>
      <c r="O1896" s="589"/>
      <c r="P1896" s="589"/>
      <c r="R1896" s="589"/>
      <c r="S1896" s="589"/>
      <c r="T1896" s="589"/>
      <c r="U1896" s="589"/>
    </row>
    <row r="1897" customHeight="1" spans="6:21">
      <c r="F1897" s="589"/>
      <c r="G1897" s="589"/>
      <c r="H1897" s="589"/>
      <c r="I1897" s="589"/>
      <c r="J1897" s="589"/>
      <c r="K1897" s="589"/>
      <c r="L1897" s="589"/>
      <c r="M1897" s="589"/>
      <c r="N1897" s="589"/>
      <c r="O1897" s="589"/>
      <c r="P1897" s="589"/>
      <c r="R1897" s="589"/>
      <c r="S1897" s="589"/>
      <c r="T1897" s="589"/>
      <c r="U1897" s="589"/>
    </row>
    <row r="1898" customHeight="1" spans="6:21">
      <c r="F1898" s="589"/>
      <c r="G1898" s="589"/>
      <c r="H1898" s="589"/>
      <c r="I1898" s="589"/>
      <c r="J1898" s="589"/>
      <c r="K1898" s="589"/>
      <c r="L1898" s="589"/>
      <c r="M1898" s="589"/>
      <c r="N1898" s="589"/>
      <c r="O1898" s="589"/>
      <c r="P1898" s="589"/>
      <c r="R1898" s="589"/>
      <c r="S1898" s="589"/>
      <c r="T1898" s="589"/>
      <c r="U1898" s="589"/>
    </row>
    <row r="1899" customHeight="1" spans="6:21">
      <c r="F1899" s="589"/>
      <c r="G1899" s="589"/>
      <c r="H1899" s="589"/>
      <c r="I1899" s="589"/>
      <c r="J1899" s="589"/>
      <c r="K1899" s="589"/>
      <c r="L1899" s="589"/>
      <c r="M1899" s="589"/>
      <c r="N1899" s="589"/>
      <c r="O1899" s="589"/>
      <c r="P1899" s="589"/>
      <c r="R1899" s="589"/>
      <c r="S1899" s="589"/>
      <c r="T1899" s="589"/>
      <c r="U1899" s="589"/>
    </row>
    <row r="1900" customHeight="1" spans="6:21">
      <c r="F1900" s="589"/>
      <c r="G1900" s="589"/>
      <c r="H1900" s="589"/>
      <c r="I1900" s="589"/>
      <c r="J1900" s="589"/>
      <c r="K1900" s="589"/>
      <c r="L1900" s="589"/>
      <c r="M1900" s="589"/>
      <c r="N1900" s="589"/>
      <c r="O1900" s="589"/>
      <c r="P1900" s="589"/>
      <c r="R1900" s="589"/>
      <c r="S1900" s="589"/>
      <c r="T1900" s="589"/>
      <c r="U1900" s="589"/>
    </row>
    <row r="1901" customHeight="1" spans="6:21">
      <c r="F1901" s="589"/>
      <c r="G1901" s="589"/>
      <c r="H1901" s="589"/>
      <c r="I1901" s="589"/>
      <c r="J1901" s="589"/>
      <c r="K1901" s="589"/>
      <c r="L1901" s="589"/>
      <c r="M1901" s="589"/>
      <c r="N1901" s="589"/>
      <c r="O1901" s="589"/>
      <c r="P1901" s="589"/>
      <c r="R1901" s="589"/>
      <c r="S1901" s="589"/>
      <c r="T1901" s="589"/>
      <c r="U1901" s="589"/>
    </row>
    <row r="1902" customHeight="1" spans="6:21">
      <c r="F1902" s="589"/>
      <c r="G1902" s="589"/>
      <c r="H1902" s="589"/>
      <c r="I1902" s="589"/>
      <c r="J1902" s="589"/>
      <c r="K1902" s="589"/>
      <c r="L1902" s="589"/>
      <c r="M1902" s="589"/>
      <c r="N1902" s="589"/>
      <c r="O1902" s="589"/>
      <c r="P1902" s="589"/>
      <c r="R1902" s="589"/>
      <c r="S1902" s="589"/>
      <c r="T1902" s="589"/>
      <c r="U1902" s="589"/>
    </row>
    <row r="1903" customHeight="1" spans="6:21">
      <c r="F1903" s="589"/>
      <c r="G1903" s="589"/>
      <c r="H1903" s="589"/>
      <c r="I1903" s="589"/>
      <c r="J1903" s="589"/>
      <c r="K1903" s="589"/>
      <c r="L1903" s="589"/>
      <c r="M1903" s="589"/>
      <c r="N1903" s="589"/>
      <c r="O1903" s="589"/>
      <c r="P1903" s="589"/>
      <c r="R1903" s="589"/>
      <c r="S1903" s="589"/>
      <c r="T1903" s="589"/>
      <c r="U1903" s="589"/>
    </row>
    <row r="1904" customHeight="1" spans="6:21">
      <c r="F1904" s="589"/>
      <c r="G1904" s="589"/>
      <c r="H1904" s="589"/>
      <c r="I1904" s="589"/>
      <c r="J1904" s="589"/>
      <c r="K1904" s="589"/>
      <c r="L1904" s="589"/>
      <c r="M1904" s="589"/>
      <c r="N1904" s="589"/>
      <c r="O1904" s="589"/>
      <c r="P1904" s="589"/>
      <c r="R1904" s="589"/>
      <c r="S1904" s="589"/>
      <c r="T1904" s="589"/>
      <c r="U1904" s="589"/>
    </row>
    <row r="1905" customHeight="1" spans="6:21">
      <c r="F1905" s="589"/>
      <c r="G1905" s="589"/>
      <c r="H1905" s="589"/>
      <c r="I1905" s="589"/>
      <c r="J1905" s="589"/>
      <c r="K1905" s="589"/>
      <c r="L1905" s="589"/>
      <c r="M1905" s="589"/>
      <c r="N1905" s="589"/>
      <c r="O1905" s="589"/>
      <c r="P1905" s="589"/>
      <c r="R1905" s="589"/>
      <c r="S1905" s="589"/>
      <c r="T1905" s="589"/>
      <c r="U1905" s="589"/>
    </row>
    <row r="1906" customHeight="1" spans="6:21">
      <c r="F1906" s="589"/>
      <c r="G1906" s="589"/>
      <c r="H1906" s="589"/>
      <c r="I1906" s="589"/>
      <c r="J1906" s="589"/>
      <c r="K1906" s="589"/>
      <c r="L1906" s="589"/>
      <c r="M1906" s="589"/>
      <c r="N1906" s="589"/>
      <c r="O1906" s="589"/>
      <c r="P1906" s="589"/>
      <c r="R1906" s="589"/>
      <c r="S1906" s="589"/>
      <c r="T1906" s="589"/>
      <c r="U1906" s="589"/>
    </row>
    <row r="1907" customHeight="1" spans="6:21">
      <c r="F1907" s="589"/>
      <c r="G1907" s="589"/>
      <c r="H1907" s="589"/>
      <c r="I1907" s="589"/>
      <c r="J1907" s="589"/>
      <c r="K1907" s="589"/>
      <c r="L1907" s="589"/>
      <c r="M1907" s="589"/>
      <c r="N1907" s="589"/>
      <c r="O1907" s="589"/>
      <c r="P1907" s="589"/>
      <c r="R1907" s="589"/>
      <c r="S1907" s="589"/>
      <c r="T1907" s="589"/>
      <c r="U1907" s="589"/>
    </row>
    <row r="1908" customHeight="1" spans="6:21">
      <c r="F1908" s="589"/>
      <c r="G1908" s="589"/>
      <c r="H1908" s="589"/>
      <c r="I1908" s="589"/>
      <c r="J1908" s="589"/>
      <c r="K1908" s="589"/>
      <c r="L1908" s="589"/>
      <c r="M1908" s="589"/>
      <c r="N1908" s="589"/>
      <c r="O1908" s="589"/>
      <c r="P1908" s="589"/>
      <c r="R1908" s="589"/>
      <c r="S1908" s="589"/>
      <c r="T1908" s="589"/>
      <c r="U1908" s="589"/>
    </row>
    <row r="1909" customHeight="1" spans="6:21">
      <c r="F1909" s="589"/>
      <c r="G1909" s="589"/>
      <c r="H1909" s="589"/>
      <c r="I1909" s="589"/>
      <c r="J1909" s="589"/>
      <c r="K1909" s="589"/>
      <c r="L1909" s="589"/>
      <c r="M1909" s="589"/>
      <c r="N1909" s="589"/>
      <c r="O1909" s="589"/>
      <c r="P1909" s="589"/>
      <c r="R1909" s="589"/>
      <c r="S1909" s="589"/>
      <c r="T1909" s="589"/>
      <c r="U1909" s="589"/>
    </row>
    <row r="1910" customHeight="1" spans="6:21">
      <c r="F1910" s="589"/>
      <c r="G1910" s="589"/>
      <c r="H1910" s="589"/>
      <c r="I1910" s="589"/>
      <c r="J1910" s="589"/>
      <c r="K1910" s="589"/>
      <c r="L1910" s="589"/>
      <c r="M1910" s="589"/>
      <c r="N1910" s="589"/>
      <c r="O1910" s="589"/>
      <c r="P1910" s="589"/>
      <c r="R1910" s="589"/>
      <c r="S1910" s="589"/>
      <c r="T1910" s="589"/>
      <c r="U1910" s="589"/>
    </row>
    <row r="1911" customHeight="1" spans="6:21">
      <c r="F1911" s="589"/>
      <c r="G1911" s="589"/>
      <c r="H1911" s="589"/>
      <c r="I1911" s="589"/>
      <c r="J1911" s="589"/>
      <c r="K1911" s="589"/>
      <c r="L1911" s="589"/>
      <c r="M1911" s="589"/>
      <c r="N1911" s="589"/>
      <c r="O1911" s="589"/>
      <c r="P1911" s="589"/>
      <c r="R1911" s="589"/>
      <c r="S1911" s="589"/>
      <c r="T1911" s="589"/>
      <c r="U1911" s="589"/>
    </row>
    <row r="1912" customHeight="1" spans="6:21">
      <c r="F1912" s="589"/>
      <c r="G1912" s="589"/>
      <c r="H1912" s="589"/>
      <c r="I1912" s="589"/>
      <c r="J1912" s="589"/>
      <c r="K1912" s="589"/>
      <c r="L1912" s="589"/>
      <c r="M1912" s="589"/>
      <c r="N1912" s="589"/>
      <c r="O1912" s="589"/>
      <c r="P1912" s="589"/>
      <c r="R1912" s="589"/>
      <c r="S1912" s="589"/>
      <c r="T1912" s="589"/>
      <c r="U1912" s="589"/>
    </row>
    <row r="1913" customHeight="1" spans="6:21">
      <c r="F1913" s="589"/>
      <c r="G1913" s="589"/>
      <c r="H1913" s="589"/>
      <c r="I1913" s="589"/>
      <c r="J1913" s="589"/>
      <c r="K1913" s="589"/>
      <c r="L1913" s="589"/>
      <c r="M1913" s="589"/>
      <c r="N1913" s="589"/>
      <c r="O1913" s="589"/>
      <c r="P1913" s="589"/>
      <c r="R1913" s="589"/>
      <c r="S1913" s="589"/>
      <c r="T1913" s="589"/>
      <c r="U1913" s="589"/>
    </row>
    <row r="1914" customHeight="1" spans="6:21">
      <c r="F1914" s="589"/>
      <c r="G1914" s="589"/>
      <c r="H1914" s="589"/>
      <c r="I1914" s="589"/>
      <c r="J1914" s="589"/>
      <c r="K1914" s="589"/>
      <c r="L1914" s="589"/>
      <c r="M1914" s="589"/>
      <c r="N1914" s="589"/>
      <c r="O1914" s="589"/>
      <c r="P1914" s="589"/>
      <c r="R1914" s="589"/>
      <c r="S1914" s="589"/>
      <c r="T1914" s="589"/>
      <c r="U1914" s="589"/>
    </row>
    <row r="1915" customHeight="1" spans="6:21">
      <c r="F1915" s="589"/>
      <c r="G1915" s="589"/>
      <c r="H1915" s="589"/>
      <c r="I1915" s="589"/>
      <c r="J1915" s="589"/>
      <c r="K1915" s="589"/>
      <c r="L1915" s="589"/>
      <c r="M1915" s="589"/>
      <c r="N1915" s="589"/>
      <c r="O1915" s="589"/>
      <c r="P1915" s="589"/>
      <c r="R1915" s="589"/>
      <c r="S1915" s="589"/>
      <c r="T1915" s="589"/>
      <c r="U1915" s="589"/>
    </row>
    <row r="1916" customHeight="1" spans="6:21">
      <c r="F1916" s="589"/>
      <c r="G1916" s="589"/>
      <c r="H1916" s="589"/>
      <c r="I1916" s="589"/>
      <c r="J1916" s="589"/>
      <c r="K1916" s="589"/>
      <c r="L1916" s="589"/>
      <c r="M1916" s="589"/>
      <c r="N1916" s="589"/>
      <c r="O1916" s="589"/>
      <c r="P1916" s="589"/>
      <c r="R1916" s="589"/>
      <c r="S1916" s="589"/>
      <c r="T1916" s="589"/>
      <c r="U1916" s="589"/>
    </row>
    <row r="1917" customHeight="1" spans="6:21">
      <c r="F1917" s="589"/>
      <c r="G1917" s="589"/>
      <c r="H1917" s="589"/>
      <c r="I1917" s="589"/>
      <c r="J1917" s="589"/>
      <c r="K1917" s="589"/>
      <c r="L1917" s="589"/>
      <c r="M1917" s="589"/>
      <c r="N1917" s="589"/>
      <c r="O1917" s="589"/>
      <c r="P1917" s="589"/>
      <c r="R1917" s="589"/>
      <c r="S1917" s="589"/>
      <c r="T1917" s="589"/>
      <c r="U1917" s="589"/>
    </row>
    <row r="1918" customHeight="1" spans="6:21">
      <c r="F1918" s="589"/>
      <c r="G1918" s="589"/>
      <c r="H1918" s="589"/>
      <c r="I1918" s="589"/>
      <c r="J1918" s="589"/>
      <c r="K1918" s="589"/>
      <c r="L1918" s="589"/>
      <c r="M1918" s="589"/>
      <c r="N1918" s="589"/>
      <c r="O1918" s="589"/>
      <c r="P1918" s="589"/>
      <c r="R1918" s="589"/>
      <c r="S1918" s="589"/>
      <c r="T1918" s="589"/>
      <c r="U1918" s="589"/>
    </row>
    <row r="1919" customHeight="1" spans="6:21">
      <c r="F1919" s="589"/>
      <c r="G1919" s="589"/>
      <c r="H1919" s="589"/>
      <c r="I1919" s="589"/>
      <c r="J1919" s="589"/>
      <c r="K1919" s="589"/>
      <c r="L1919" s="589"/>
      <c r="M1919" s="589"/>
      <c r="N1919" s="589"/>
      <c r="O1919" s="589"/>
      <c r="P1919" s="589"/>
      <c r="R1919" s="589"/>
      <c r="S1919" s="589"/>
      <c r="T1919" s="589"/>
      <c r="U1919" s="589"/>
    </row>
    <row r="1920" customHeight="1" spans="6:21">
      <c r="F1920" s="589"/>
      <c r="G1920" s="589"/>
      <c r="H1920" s="589"/>
      <c r="I1920" s="589"/>
      <c r="J1920" s="589"/>
      <c r="K1920" s="589"/>
      <c r="L1920" s="589"/>
      <c r="M1920" s="589"/>
      <c r="N1920" s="589"/>
      <c r="O1920" s="589"/>
      <c r="P1920" s="589"/>
      <c r="R1920" s="589"/>
      <c r="S1920" s="589"/>
      <c r="T1920" s="589"/>
      <c r="U1920" s="589"/>
    </row>
    <row r="1921" customHeight="1" spans="6:21">
      <c r="F1921" s="589"/>
      <c r="G1921" s="589"/>
      <c r="H1921" s="589"/>
      <c r="I1921" s="589"/>
      <c r="J1921" s="589"/>
      <c r="K1921" s="589"/>
      <c r="L1921" s="589"/>
      <c r="M1921" s="589"/>
      <c r="N1921" s="589"/>
      <c r="O1921" s="589"/>
      <c r="P1921" s="589"/>
      <c r="R1921" s="589"/>
      <c r="S1921" s="589"/>
      <c r="T1921" s="589"/>
      <c r="U1921" s="589"/>
    </row>
    <row r="1922" customHeight="1" spans="6:21">
      <c r="F1922" s="589"/>
      <c r="G1922" s="589"/>
      <c r="H1922" s="589"/>
      <c r="I1922" s="589"/>
      <c r="J1922" s="589"/>
      <c r="K1922" s="589"/>
      <c r="L1922" s="589"/>
      <c r="M1922" s="589"/>
      <c r="N1922" s="589"/>
      <c r="O1922" s="589"/>
      <c r="P1922" s="589"/>
      <c r="R1922" s="589"/>
      <c r="S1922" s="589"/>
      <c r="T1922" s="589"/>
      <c r="U1922" s="589"/>
    </row>
    <row r="1923" customHeight="1" spans="6:21">
      <c r="F1923" s="589"/>
      <c r="G1923" s="589"/>
      <c r="H1923" s="589"/>
      <c r="I1923" s="589"/>
      <c r="J1923" s="589"/>
      <c r="K1923" s="589"/>
      <c r="L1923" s="589"/>
      <c r="M1923" s="589"/>
      <c r="N1923" s="589"/>
      <c r="O1923" s="589"/>
      <c r="P1923" s="589"/>
      <c r="R1923" s="589"/>
      <c r="S1923" s="589"/>
      <c r="T1923" s="589"/>
      <c r="U1923" s="589"/>
    </row>
    <row r="1924" customHeight="1" spans="6:21">
      <c r="F1924" s="589"/>
      <c r="G1924" s="589"/>
      <c r="H1924" s="589"/>
      <c r="I1924" s="589"/>
      <c r="J1924" s="589"/>
      <c r="K1924" s="589"/>
      <c r="L1924" s="589"/>
      <c r="M1924" s="589"/>
      <c r="N1924" s="589"/>
      <c r="O1924" s="589"/>
      <c r="P1924" s="589"/>
      <c r="R1924" s="589"/>
      <c r="S1924" s="589"/>
      <c r="T1924" s="589"/>
      <c r="U1924" s="589"/>
    </row>
    <row r="1925" customHeight="1" spans="6:21">
      <c r="F1925" s="589"/>
      <c r="G1925" s="589"/>
      <c r="H1925" s="589"/>
      <c r="I1925" s="589"/>
      <c r="J1925" s="589"/>
      <c r="K1925" s="589"/>
      <c r="L1925" s="589"/>
      <c r="M1925" s="589"/>
      <c r="N1925" s="589"/>
      <c r="O1925" s="589"/>
      <c r="P1925" s="589"/>
      <c r="R1925" s="589"/>
      <c r="S1925" s="589"/>
      <c r="T1925" s="589"/>
      <c r="U1925" s="589"/>
    </row>
    <row r="1926" customHeight="1" spans="6:21">
      <c r="F1926" s="589"/>
      <c r="G1926" s="589"/>
      <c r="H1926" s="589"/>
      <c r="I1926" s="589"/>
      <c r="J1926" s="589"/>
      <c r="K1926" s="589"/>
      <c r="L1926" s="589"/>
      <c r="M1926" s="589"/>
      <c r="N1926" s="589"/>
      <c r="O1926" s="589"/>
      <c r="P1926" s="589"/>
      <c r="R1926" s="589"/>
      <c r="S1926" s="589"/>
      <c r="T1926" s="589"/>
      <c r="U1926" s="589"/>
    </row>
    <row r="1927" customHeight="1" spans="6:21">
      <c r="F1927" s="589"/>
      <c r="G1927" s="589"/>
      <c r="H1927" s="589"/>
      <c r="I1927" s="589"/>
      <c r="J1927" s="589"/>
      <c r="K1927" s="589"/>
      <c r="L1927" s="589"/>
      <c r="M1927" s="589"/>
      <c r="N1927" s="589"/>
      <c r="O1927" s="589"/>
      <c r="P1927" s="589"/>
      <c r="R1927" s="589"/>
      <c r="S1927" s="589"/>
      <c r="T1927" s="589"/>
      <c r="U1927" s="589"/>
    </row>
    <row r="1928" customHeight="1" spans="6:21">
      <c r="F1928" s="589"/>
      <c r="G1928" s="589"/>
      <c r="H1928" s="589"/>
      <c r="I1928" s="589"/>
      <c r="J1928" s="589"/>
      <c r="K1928" s="589"/>
      <c r="L1928" s="589"/>
      <c r="M1928" s="589"/>
      <c r="N1928" s="589"/>
      <c r="O1928" s="589"/>
      <c r="P1928" s="589"/>
      <c r="R1928" s="589"/>
      <c r="S1928" s="589"/>
      <c r="T1928" s="589"/>
      <c r="U1928" s="589"/>
    </row>
    <row r="1929" customHeight="1" spans="6:21">
      <c r="F1929" s="589"/>
      <c r="G1929" s="589"/>
      <c r="H1929" s="589"/>
      <c r="I1929" s="589"/>
      <c r="J1929" s="589"/>
      <c r="K1929" s="589"/>
      <c r="L1929" s="589"/>
      <c r="M1929" s="589"/>
      <c r="N1929" s="589"/>
      <c r="O1929" s="589"/>
      <c r="P1929" s="589"/>
      <c r="R1929" s="589"/>
      <c r="S1929" s="589"/>
      <c r="T1929" s="589"/>
      <c r="U1929" s="589"/>
    </row>
    <row r="1930" customHeight="1" spans="6:21">
      <c r="F1930" s="589"/>
      <c r="G1930" s="589"/>
      <c r="H1930" s="589"/>
      <c r="I1930" s="589"/>
      <c r="J1930" s="589"/>
      <c r="K1930" s="589"/>
      <c r="L1930" s="589"/>
      <c r="M1930" s="589"/>
      <c r="N1930" s="589"/>
      <c r="O1930" s="589"/>
      <c r="P1930" s="589"/>
      <c r="R1930" s="589"/>
      <c r="S1930" s="589"/>
      <c r="T1930" s="589"/>
      <c r="U1930" s="589"/>
    </row>
    <row r="1931" customHeight="1" spans="6:21">
      <c r="F1931" s="589"/>
      <c r="G1931" s="589"/>
      <c r="H1931" s="589"/>
      <c r="I1931" s="589"/>
      <c r="J1931" s="589"/>
      <c r="K1931" s="589"/>
      <c r="L1931" s="589"/>
      <c r="M1931" s="589"/>
      <c r="N1931" s="589"/>
      <c r="O1931" s="589"/>
      <c r="P1931" s="589"/>
      <c r="R1931" s="589"/>
      <c r="S1931" s="589"/>
      <c r="T1931" s="589"/>
      <c r="U1931" s="589"/>
    </row>
    <row r="1932" customHeight="1" spans="6:21">
      <c r="F1932" s="589"/>
      <c r="G1932" s="589"/>
      <c r="H1932" s="589"/>
      <c r="I1932" s="589"/>
      <c r="J1932" s="589"/>
      <c r="K1932" s="589"/>
      <c r="L1932" s="589"/>
      <c r="M1932" s="589"/>
      <c r="N1932" s="589"/>
      <c r="O1932" s="589"/>
      <c r="P1932" s="589"/>
      <c r="R1932" s="589"/>
      <c r="S1932" s="589"/>
      <c r="T1932" s="589"/>
      <c r="U1932" s="589"/>
    </row>
    <row r="1933" customHeight="1" spans="6:21">
      <c r="F1933" s="589"/>
      <c r="G1933" s="589"/>
      <c r="H1933" s="589"/>
      <c r="I1933" s="589"/>
      <c r="J1933" s="589"/>
      <c r="K1933" s="589"/>
      <c r="L1933" s="589"/>
      <c r="M1933" s="589"/>
      <c r="N1933" s="589"/>
      <c r="O1933" s="589"/>
      <c r="P1933" s="589"/>
      <c r="R1933" s="589"/>
      <c r="S1933" s="589"/>
      <c r="T1933" s="589"/>
      <c r="U1933" s="589"/>
    </row>
    <row r="1934" customHeight="1" spans="6:21">
      <c r="F1934" s="589"/>
      <c r="G1934" s="589"/>
      <c r="H1934" s="589"/>
      <c r="I1934" s="589"/>
      <c r="J1934" s="589"/>
      <c r="K1934" s="589"/>
      <c r="L1934" s="589"/>
      <c r="M1934" s="589"/>
      <c r="N1934" s="589"/>
      <c r="O1934" s="589"/>
      <c r="P1934" s="589"/>
      <c r="R1934" s="589"/>
      <c r="S1934" s="589"/>
      <c r="T1934" s="589"/>
      <c r="U1934" s="589"/>
    </row>
    <row r="1935" customHeight="1" spans="6:21">
      <c r="F1935" s="589"/>
      <c r="G1935" s="589"/>
      <c r="H1935" s="589"/>
      <c r="I1935" s="589"/>
      <c r="J1935" s="589"/>
      <c r="K1935" s="589"/>
      <c r="L1935" s="589"/>
      <c r="M1935" s="589"/>
      <c r="N1935" s="589"/>
      <c r="O1935" s="589"/>
      <c r="P1935" s="589"/>
      <c r="R1935" s="589"/>
      <c r="S1935" s="589"/>
      <c r="T1935" s="589"/>
      <c r="U1935" s="589"/>
    </row>
    <row r="1936" customHeight="1" spans="6:21">
      <c r="F1936" s="589"/>
      <c r="G1936" s="589"/>
      <c r="H1936" s="589"/>
      <c r="I1936" s="589"/>
      <c r="J1936" s="589"/>
      <c r="K1936" s="589"/>
      <c r="L1936" s="589"/>
      <c r="M1936" s="589"/>
      <c r="N1936" s="589"/>
      <c r="O1936" s="589"/>
      <c r="P1936" s="589"/>
      <c r="R1936" s="589"/>
      <c r="S1936" s="589"/>
      <c r="T1936" s="589"/>
      <c r="U1936" s="589"/>
    </row>
    <row r="1937" customHeight="1" spans="6:21">
      <c r="F1937" s="589"/>
      <c r="G1937" s="589"/>
      <c r="H1937" s="589"/>
      <c r="I1937" s="589"/>
      <c r="J1937" s="589"/>
      <c r="K1937" s="589"/>
      <c r="L1937" s="589"/>
      <c r="M1937" s="589"/>
      <c r="N1937" s="589"/>
      <c r="O1937" s="589"/>
      <c r="P1937" s="589"/>
      <c r="R1937" s="589"/>
      <c r="S1937" s="589"/>
      <c r="T1937" s="589"/>
      <c r="U1937" s="589"/>
    </row>
    <row r="1938" customHeight="1" spans="6:21">
      <c r="F1938" s="589"/>
      <c r="G1938" s="589"/>
      <c r="H1938" s="589"/>
      <c r="I1938" s="589"/>
      <c r="J1938" s="589"/>
      <c r="K1938" s="589"/>
      <c r="L1938" s="589"/>
      <c r="M1938" s="589"/>
      <c r="N1938" s="589"/>
      <c r="O1938" s="589"/>
      <c r="P1938" s="589"/>
      <c r="R1938" s="589"/>
      <c r="S1938" s="589"/>
      <c r="T1938" s="589"/>
      <c r="U1938" s="589"/>
    </row>
    <row r="1939" customHeight="1" spans="6:21">
      <c r="F1939" s="589"/>
      <c r="G1939" s="589"/>
      <c r="H1939" s="589"/>
      <c r="I1939" s="589"/>
      <c r="J1939" s="589"/>
      <c r="K1939" s="589"/>
      <c r="L1939" s="589"/>
      <c r="M1939" s="589"/>
      <c r="N1939" s="589"/>
      <c r="O1939" s="589"/>
      <c r="P1939" s="589"/>
      <c r="R1939" s="589"/>
      <c r="S1939" s="589"/>
      <c r="T1939" s="589"/>
      <c r="U1939" s="589"/>
    </row>
    <row r="1940" customHeight="1" spans="6:21">
      <c r="F1940" s="589"/>
      <c r="G1940" s="589"/>
      <c r="H1940" s="589"/>
      <c r="I1940" s="589"/>
      <c r="J1940" s="589"/>
      <c r="K1940" s="589"/>
      <c r="L1940" s="589"/>
      <c r="M1940" s="589"/>
      <c r="N1940" s="589"/>
      <c r="O1940" s="589"/>
      <c r="P1940" s="589"/>
      <c r="R1940" s="589"/>
      <c r="S1940" s="589"/>
      <c r="T1940" s="589"/>
      <c r="U1940" s="589"/>
    </row>
    <row r="1941" customHeight="1" spans="6:21">
      <c r="F1941" s="589"/>
      <c r="G1941" s="589"/>
      <c r="H1941" s="589"/>
      <c r="I1941" s="589"/>
      <c r="J1941" s="589"/>
      <c r="K1941" s="589"/>
      <c r="L1941" s="589"/>
      <c r="M1941" s="589"/>
      <c r="N1941" s="589"/>
      <c r="O1941" s="589"/>
      <c r="P1941" s="589"/>
      <c r="R1941" s="589"/>
      <c r="S1941" s="589"/>
      <c r="T1941" s="589"/>
      <c r="U1941" s="589"/>
    </row>
    <row r="1942" customHeight="1" spans="6:21">
      <c r="F1942" s="589"/>
      <c r="G1942" s="589"/>
      <c r="H1942" s="589"/>
      <c r="I1942" s="589"/>
      <c r="J1942" s="589"/>
      <c r="K1942" s="589"/>
      <c r="L1942" s="589"/>
      <c r="M1942" s="589"/>
      <c r="N1942" s="589"/>
      <c r="O1942" s="589"/>
      <c r="P1942" s="589"/>
      <c r="R1942" s="589"/>
      <c r="S1942" s="589"/>
      <c r="T1942" s="589"/>
      <c r="U1942" s="589"/>
    </row>
    <row r="1943" customHeight="1" spans="6:21">
      <c r="F1943" s="589"/>
      <c r="G1943" s="589"/>
      <c r="H1943" s="589"/>
      <c r="I1943" s="589"/>
      <c r="J1943" s="589"/>
      <c r="K1943" s="589"/>
      <c r="L1943" s="589"/>
      <c r="M1943" s="589"/>
      <c r="N1943" s="589"/>
      <c r="O1943" s="589"/>
      <c r="P1943" s="589"/>
      <c r="R1943" s="589"/>
      <c r="S1943" s="589"/>
      <c r="T1943" s="589"/>
      <c r="U1943" s="589"/>
    </row>
    <row r="1944" customHeight="1" spans="6:21">
      <c r="F1944" s="589"/>
      <c r="G1944" s="589"/>
      <c r="H1944" s="589"/>
      <c r="I1944" s="589"/>
      <c r="J1944" s="589"/>
      <c r="K1944" s="589"/>
      <c r="L1944" s="589"/>
      <c r="M1944" s="589"/>
      <c r="N1944" s="589"/>
      <c r="O1944" s="589"/>
      <c r="P1944" s="589"/>
      <c r="R1944" s="589"/>
      <c r="S1944" s="589"/>
      <c r="T1944" s="589"/>
      <c r="U1944" s="589"/>
    </row>
    <row r="1945" customHeight="1" spans="6:21">
      <c r="F1945" s="589"/>
      <c r="G1945" s="589"/>
      <c r="H1945" s="589"/>
      <c r="I1945" s="589"/>
      <c r="J1945" s="589"/>
      <c r="K1945" s="589"/>
      <c r="L1945" s="589"/>
      <c r="M1945" s="589"/>
      <c r="N1945" s="589"/>
      <c r="O1945" s="589"/>
      <c r="P1945" s="589"/>
      <c r="R1945" s="589"/>
      <c r="S1945" s="589"/>
      <c r="T1945" s="589"/>
      <c r="U1945" s="589"/>
    </row>
    <row r="1946" customHeight="1" spans="6:21">
      <c r="F1946" s="589"/>
      <c r="G1946" s="589"/>
      <c r="H1946" s="589"/>
      <c r="I1946" s="589"/>
      <c r="J1946" s="589"/>
      <c r="K1946" s="589"/>
      <c r="L1946" s="589"/>
      <c r="M1946" s="589"/>
      <c r="N1946" s="589"/>
      <c r="O1946" s="589"/>
      <c r="P1946" s="589"/>
      <c r="R1946" s="589"/>
      <c r="S1946" s="589"/>
      <c r="T1946" s="589"/>
      <c r="U1946" s="589"/>
    </row>
    <row r="1947" customHeight="1" spans="6:21">
      <c r="F1947" s="589"/>
      <c r="G1947" s="589"/>
      <c r="H1947" s="589"/>
      <c r="I1947" s="589"/>
      <c r="J1947" s="589"/>
      <c r="K1947" s="589"/>
      <c r="L1947" s="589"/>
      <c r="M1947" s="589"/>
      <c r="N1947" s="589"/>
      <c r="O1947" s="589"/>
      <c r="P1947" s="589"/>
      <c r="R1947" s="589"/>
      <c r="S1947" s="589"/>
      <c r="T1947" s="589"/>
      <c r="U1947" s="589"/>
    </row>
    <row r="1948" customHeight="1" spans="6:21">
      <c r="F1948" s="589"/>
      <c r="G1948" s="589"/>
      <c r="H1948" s="589"/>
      <c r="I1948" s="589"/>
      <c r="J1948" s="589"/>
      <c r="K1948" s="589"/>
      <c r="L1948" s="589"/>
      <c r="M1948" s="589"/>
      <c r="N1948" s="589"/>
      <c r="O1948" s="589"/>
      <c r="P1948" s="589"/>
      <c r="R1948" s="589"/>
      <c r="S1948" s="589"/>
      <c r="T1948" s="589"/>
      <c r="U1948" s="589"/>
    </row>
    <row r="1949" customHeight="1" spans="6:21">
      <c r="F1949" s="589"/>
      <c r="G1949" s="589"/>
      <c r="H1949" s="589"/>
      <c r="I1949" s="589"/>
      <c r="J1949" s="589"/>
      <c r="K1949" s="589"/>
      <c r="L1949" s="589"/>
      <c r="M1949" s="589"/>
      <c r="N1949" s="589"/>
      <c r="O1949" s="589"/>
      <c r="P1949" s="589"/>
      <c r="R1949" s="589"/>
      <c r="S1949" s="589"/>
      <c r="T1949" s="589"/>
      <c r="U1949" s="589"/>
    </row>
    <row r="1950" customHeight="1" spans="6:21">
      <c r="F1950" s="589"/>
      <c r="G1950" s="589"/>
      <c r="H1950" s="589"/>
      <c r="I1950" s="589"/>
      <c r="J1950" s="589"/>
      <c r="K1950" s="589"/>
      <c r="L1950" s="589"/>
      <c r="M1950" s="589"/>
      <c r="N1950" s="589"/>
      <c r="O1950" s="589"/>
      <c r="P1950" s="589"/>
      <c r="R1950" s="589"/>
      <c r="S1950" s="589"/>
      <c r="T1950" s="589"/>
      <c r="U1950" s="589"/>
    </row>
    <row r="1951" customHeight="1" spans="6:21">
      <c r="F1951" s="589"/>
      <c r="G1951" s="589"/>
      <c r="H1951" s="589"/>
      <c r="I1951" s="589"/>
      <c r="J1951" s="589"/>
      <c r="K1951" s="589"/>
      <c r="L1951" s="589"/>
      <c r="M1951" s="589"/>
      <c r="N1951" s="589"/>
      <c r="O1951" s="589"/>
      <c r="P1951" s="589"/>
      <c r="R1951" s="589"/>
      <c r="S1951" s="589"/>
      <c r="T1951" s="589"/>
      <c r="U1951" s="589"/>
    </row>
    <row r="1952" customHeight="1" spans="6:21">
      <c r="F1952" s="589"/>
      <c r="G1952" s="589"/>
      <c r="H1952" s="589"/>
      <c r="I1952" s="589"/>
      <c r="J1952" s="589"/>
      <c r="K1952" s="589"/>
      <c r="L1952" s="589"/>
      <c r="M1952" s="589"/>
      <c r="N1952" s="589"/>
      <c r="O1952" s="589"/>
      <c r="P1952" s="589"/>
      <c r="R1952" s="589"/>
      <c r="S1952" s="589"/>
      <c r="T1952" s="589"/>
      <c r="U1952" s="589"/>
    </row>
    <row r="1953" customHeight="1" spans="6:21">
      <c r="F1953" s="589"/>
      <c r="G1953" s="589"/>
      <c r="H1953" s="589"/>
      <c r="I1953" s="589"/>
      <c r="J1953" s="589"/>
      <c r="K1953" s="589"/>
      <c r="L1953" s="589"/>
      <c r="M1953" s="589"/>
      <c r="N1953" s="589"/>
      <c r="O1953" s="589"/>
      <c r="P1953" s="589"/>
      <c r="R1953" s="589"/>
      <c r="S1953" s="589"/>
      <c r="T1953" s="589"/>
      <c r="U1953" s="589"/>
    </row>
    <row r="1954" customHeight="1" spans="6:21">
      <c r="F1954" s="589"/>
      <c r="G1954" s="589"/>
      <c r="H1954" s="589"/>
      <c r="I1954" s="589"/>
      <c r="J1954" s="589"/>
      <c r="K1954" s="589"/>
      <c r="L1954" s="589"/>
      <c r="M1954" s="589"/>
      <c r="N1954" s="589"/>
      <c r="O1954" s="589"/>
      <c r="P1954" s="589"/>
      <c r="R1954" s="589"/>
      <c r="S1954" s="589"/>
      <c r="T1954" s="589"/>
      <c r="U1954" s="589"/>
    </row>
    <row r="1955" customHeight="1" spans="6:21">
      <c r="F1955" s="589"/>
      <c r="G1955" s="589"/>
      <c r="H1955" s="589"/>
      <c r="I1955" s="589"/>
      <c r="J1955" s="589"/>
      <c r="K1955" s="589"/>
      <c r="L1955" s="589"/>
      <c r="M1955" s="589"/>
      <c r="N1955" s="589"/>
      <c r="O1955" s="589"/>
      <c r="P1955" s="589"/>
      <c r="R1955" s="589"/>
      <c r="S1955" s="589"/>
      <c r="T1955" s="589"/>
      <c r="U1955" s="589"/>
    </row>
    <row r="1956" customHeight="1" spans="6:21">
      <c r="F1956" s="589"/>
      <c r="G1956" s="589"/>
      <c r="H1956" s="589"/>
      <c r="I1956" s="589"/>
      <c r="J1956" s="589"/>
      <c r="K1956" s="589"/>
      <c r="L1956" s="589"/>
      <c r="M1956" s="589"/>
      <c r="N1956" s="589"/>
      <c r="O1956" s="589"/>
      <c r="P1956" s="589"/>
      <c r="R1956" s="589"/>
      <c r="S1956" s="589"/>
      <c r="T1956" s="589"/>
      <c r="U1956" s="589"/>
    </row>
    <row r="1957" customHeight="1" spans="6:21">
      <c r="F1957" s="589"/>
      <c r="G1957" s="589"/>
      <c r="H1957" s="589"/>
      <c r="I1957" s="589"/>
      <c r="J1957" s="589"/>
      <c r="K1957" s="589"/>
      <c r="L1957" s="589"/>
      <c r="M1957" s="589"/>
      <c r="N1957" s="589"/>
      <c r="O1957" s="589"/>
      <c r="P1957" s="589"/>
      <c r="R1957" s="589"/>
      <c r="S1957" s="589"/>
      <c r="T1957" s="589"/>
      <c r="U1957" s="589"/>
    </row>
    <row r="1958" customHeight="1" spans="6:21">
      <c r="F1958" s="589"/>
      <c r="G1958" s="589"/>
      <c r="H1958" s="589"/>
      <c r="I1958" s="589"/>
      <c r="J1958" s="589"/>
      <c r="K1958" s="589"/>
      <c r="L1958" s="589"/>
      <c r="M1958" s="589"/>
      <c r="N1958" s="589"/>
      <c r="O1958" s="589"/>
      <c r="P1958" s="589"/>
      <c r="R1958" s="589"/>
      <c r="S1958" s="589"/>
      <c r="T1958" s="589"/>
      <c r="U1958" s="589"/>
    </row>
    <row r="1959" customHeight="1" spans="6:21">
      <c r="F1959" s="589"/>
      <c r="G1959" s="589"/>
      <c r="H1959" s="589"/>
      <c r="I1959" s="589"/>
      <c r="J1959" s="589"/>
      <c r="K1959" s="589"/>
      <c r="L1959" s="589"/>
      <c r="M1959" s="589"/>
      <c r="N1959" s="589"/>
      <c r="O1959" s="589"/>
      <c r="P1959" s="589"/>
      <c r="R1959" s="589"/>
      <c r="S1959" s="589"/>
      <c r="T1959" s="589"/>
      <c r="U1959" s="589"/>
    </row>
    <row r="1960" customHeight="1" spans="6:21">
      <c r="F1960" s="589"/>
      <c r="G1960" s="589"/>
      <c r="H1960" s="589"/>
      <c r="I1960" s="589"/>
      <c r="J1960" s="589"/>
      <c r="K1960" s="589"/>
      <c r="L1960" s="589"/>
      <c r="M1960" s="589"/>
      <c r="N1960" s="589"/>
      <c r="O1960" s="589"/>
      <c r="P1960" s="589"/>
      <c r="R1960" s="589"/>
      <c r="S1960" s="589"/>
      <c r="T1960" s="589"/>
      <c r="U1960" s="589"/>
    </row>
    <row r="1961" customHeight="1" spans="6:21">
      <c r="F1961" s="589"/>
      <c r="G1961" s="589"/>
      <c r="H1961" s="589"/>
      <c r="I1961" s="589"/>
      <c r="J1961" s="589"/>
      <c r="K1961" s="589"/>
      <c r="L1961" s="589"/>
      <c r="M1961" s="589"/>
      <c r="N1961" s="589"/>
      <c r="O1961" s="589"/>
      <c r="P1961" s="589"/>
      <c r="R1961" s="589"/>
      <c r="S1961" s="589"/>
      <c r="T1961" s="589"/>
      <c r="U1961" s="589"/>
    </row>
    <row r="1962" customHeight="1" spans="6:21">
      <c r="F1962" s="589"/>
      <c r="G1962" s="589"/>
      <c r="H1962" s="589"/>
      <c r="I1962" s="589"/>
      <c r="J1962" s="589"/>
      <c r="K1962" s="589"/>
      <c r="L1962" s="589"/>
      <c r="M1962" s="589"/>
      <c r="N1962" s="589"/>
      <c r="O1962" s="589"/>
      <c r="P1962" s="589"/>
      <c r="R1962" s="589"/>
      <c r="S1962" s="589"/>
      <c r="T1962" s="589"/>
      <c r="U1962" s="589"/>
    </row>
    <row r="1963" customHeight="1" spans="6:21">
      <c r="F1963" s="589"/>
      <c r="G1963" s="589"/>
      <c r="H1963" s="589"/>
      <c r="I1963" s="589"/>
      <c r="J1963" s="589"/>
      <c r="K1963" s="589"/>
      <c r="L1963" s="589"/>
      <c r="M1963" s="589"/>
      <c r="N1963" s="589"/>
      <c r="O1963" s="589"/>
      <c r="P1963" s="589"/>
      <c r="R1963" s="589"/>
      <c r="S1963" s="589"/>
      <c r="T1963" s="589"/>
      <c r="U1963" s="589"/>
    </row>
    <row r="1964" customHeight="1" spans="6:21">
      <c r="F1964" s="589"/>
      <c r="G1964" s="589"/>
      <c r="H1964" s="589"/>
      <c r="I1964" s="589"/>
      <c r="J1964" s="589"/>
      <c r="K1964" s="589"/>
      <c r="L1964" s="589"/>
      <c r="M1964" s="589"/>
      <c r="N1964" s="589"/>
      <c r="O1964" s="589"/>
      <c r="P1964" s="589"/>
      <c r="R1964" s="589"/>
      <c r="S1964" s="589"/>
      <c r="T1964" s="589"/>
      <c r="U1964" s="589"/>
    </row>
    <row r="1965" customHeight="1" spans="6:21">
      <c r="F1965" s="589"/>
      <c r="G1965" s="589"/>
      <c r="H1965" s="589"/>
      <c r="I1965" s="589"/>
      <c r="J1965" s="589"/>
      <c r="K1965" s="589"/>
      <c r="L1965" s="589"/>
      <c r="M1965" s="589"/>
      <c r="N1965" s="589"/>
      <c r="O1965" s="589"/>
      <c r="P1965" s="589"/>
      <c r="R1965" s="589"/>
      <c r="S1965" s="589"/>
      <c r="T1965" s="589"/>
      <c r="U1965" s="589"/>
    </row>
    <row r="1966" customHeight="1" spans="6:21">
      <c r="F1966" s="589"/>
      <c r="G1966" s="589"/>
      <c r="H1966" s="589"/>
      <c r="I1966" s="589"/>
      <c r="J1966" s="589"/>
      <c r="K1966" s="589"/>
      <c r="L1966" s="589"/>
      <c r="M1966" s="589"/>
      <c r="N1966" s="589"/>
      <c r="O1966" s="589"/>
      <c r="P1966" s="589"/>
      <c r="R1966" s="589"/>
      <c r="S1966" s="589"/>
      <c r="T1966" s="589"/>
      <c r="U1966" s="589"/>
    </row>
    <row r="1967" customHeight="1" spans="6:21">
      <c r="F1967" s="589"/>
      <c r="G1967" s="589"/>
      <c r="H1967" s="589"/>
      <c r="I1967" s="589"/>
      <c r="J1967" s="589"/>
      <c r="K1967" s="589"/>
      <c r="L1967" s="589"/>
      <c r="M1967" s="589"/>
      <c r="N1967" s="589"/>
      <c r="O1967" s="589"/>
      <c r="P1967" s="589"/>
      <c r="R1967" s="589"/>
      <c r="S1967" s="589"/>
      <c r="T1967" s="589"/>
      <c r="U1967" s="589"/>
    </row>
    <row r="1968" customHeight="1" spans="6:21">
      <c r="F1968" s="589"/>
      <c r="G1968" s="589"/>
      <c r="H1968" s="589"/>
      <c r="I1968" s="589"/>
      <c r="J1968" s="589"/>
      <c r="K1968" s="589"/>
      <c r="L1968" s="589"/>
      <c r="M1968" s="589"/>
      <c r="N1968" s="589"/>
      <c r="O1968" s="589"/>
      <c r="P1968" s="589"/>
      <c r="R1968" s="589"/>
      <c r="S1968" s="589"/>
      <c r="T1968" s="589"/>
      <c r="U1968" s="589"/>
    </row>
    <row r="1969" customHeight="1" spans="6:21">
      <c r="F1969" s="589"/>
      <c r="G1969" s="589"/>
      <c r="H1969" s="589"/>
      <c r="I1969" s="589"/>
      <c r="J1969" s="589"/>
      <c r="K1969" s="589"/>
      <c r="L1969" s="589"/>
      <c r="M1969" s="589"/>
      <c r="N1969" s="589"/>
      <c r="O1969" s="589"/>
      <c r="P1969" s="589"/>
      <c r="R1969" s="589"/>
      <c r="S1969" s="589"/>
      <c r="T1969" s="589"/>
      <c r="U1969" s="589"/>
    </row>
    <row r="1970" customHeight="1" spans="6:21">
      <c r="F1970" s="589"/>
      <c r="G1970" s="589"/>
      <c r="H1970" s="589"/>
      <c r="I1970" s="589"/>
      <c r="J1970" s="589"/>
      <c r="K1970" s="589"/>
      <c r="L1970" s="589"/>
      <c r="M1970" s="589"/>
      <c r="N1970" s="589"/>
      <c r="O1970" s="589"/>
      <c r="P1970" s="589"/>
      <c r="R1970" s="589"/>
      <c r="S1970" s="589"/>
      <c r="T1970" s="589"/>
      <c r="U1970" s="589"/>
    </row>
    <row r="1971" customHeight="1" spans="6:21">
      <c r="F1971" s="589"/>
      <c r="G1971" s="589"/>
      <c r="H1971" s="589"/>
      <c r="I1971" s="589"/>
      <c r="J1971" s="589"/>
      <c r="K1971" s="589"/>
      <c r="L1971" s="589"/>
      <c r="M1971" s="589"/>
      <c r="N1971" s="589"/>
      <c r="O1971" s="589"/>
      <c r="P1971" s="589"/>
      <c r="R1971" s="589"/>
      <c r="S1971" s="589"/>
      <c r="T1971" s="589"/>
      <c r="U1971" s="589"/>
    </row>
    <row r="1972" customHeight="1" spans="6:21">
      <c r="F1972" s="589"/>
      <c r="G1972" s="589"/>
      <c r="H1972" s="589"/>
      <c r="I1972" s="589"/>
      <c r="J1972" s="589"/>
      <c r="K1972" s="589"/>
      <c r="L1972" s="589"/>
      <c r="M1972" s="589"/>
      <c r="N1972" s="589"/>
      <c r="O1972" s="589"/>
      <c r="P1972" s="589"/>
      <c r="R1972" s="589"/>
      <c r="S1972" s="589"/>
      <c r="T1972" s="589"/>
      <c r="U1972" s="589"/>
    </row>
    <row r="1973" customHeight="1" spans="6:21">
      <c r="F1973" s="589"/>
      <c r="G1973" s="589"/>
      <c r="H1973" s="589"/>
      <c r="I1973" s="589"/>
      <c r="J1973" s="589"/>
      <c r="K1973" s="589"/>
      <c r="L1973" s="589"/>
      <c r="M1973" s="589"/>
      <c r="N1973" s="589"/>
      <c r="O1973" s="589"/>
      <c r="P1973" s="589"/>
      <c r="R1973" s="589"/>
      <c r="S1973" s="589"/>
      <c r="T1973" s="589"/>
      <c r="U1973" s="589"/>
    </row>
    <row r="1974" customHeight="1" spans="6:21">
      <c r="F1974" s="589"/>
      <c r="G1974" s="589"/>
      <c r="H1974" s="589"/>
      <c r="I1974" s="589"/>
      <c r="J1974" s="589"/>
      <c r="K1974" s="589"/>
      <c r="L1974" s="589"/>
      <c r="M1974" s="589"/>
      <c r="N1974" s="589"/>
      <c r="O1974" s="589"/>
      <c r="P1974" s="589"/>
      <c r="R1974" s="589"/>
      <c r="S1974" s="589"/>
      <c r="T1974" s="589"/>
      <c r="U1974" s="589"/>
    </row>
    <row r="1975" customHeight="1" spans="6:21">
      <c r="F1975" s="589"/>
      <c r="G1975" s="589"/>
      <c r="H1975" s="589"/>
      <c r="I1975" s="589"/>
      <c r="J1975" s="589"/>
      <c r="K1975" s="589"/>
      <c r="L1975" s="589"/>
      <c r="M1975" s="589"/>
      <c r="N1975" s="589"/>
      <c r="O1975" s="589"/>
      <c r="P1975" s="589"/>
      <c r="R1975" s="589"/>
      <c r="S1975" s="589"/>
      <c r="T1975" s="589"/>
      <c r="U1975" s="589"/>
    </row>
    <row r="1976" customHeight="1" spans="6:21">
      <c r="F1976" s="589"/>
      <c r="G1976" s="589"/>
      <c r="H1976" s="589"/>
      <c r="I1976" s="589"/>
      <c r="J1976" s="589"/>
      <c r="K1976" s="589"/>
      <c r="L1976" s="589"/>
      <c r="M1976" s="589"/>
      <c r="N1976" s="589"/>
      <c r="O1976" s="589"/>
      <c r="P1976" s="589"/>
      <c r="R1976" s="589"/>
      <c r="S1976" s="589"/>
      <c r="T1976" s="589"/>
      <c r="U1976" s="589"/>
    </row>
    <row r="1977" customHeight="1" spans="6:21">
      <c r="F1977" s="589"/>
      <c r="G1977" s="589"/>
      <c r="H1977" s="589"/>
      <c r="I1977" s="589"/>
      <c r="J1977" s="589"/>
      <c r="K1977" s="589"/>
      <c r="L1977" s="589"/>
      <c r="M1977" s="589"/>
      <c r="N1977" s="589"/>
      <c r="O1977" s="589"/>
      <c r="P1977" s="589"/>
      <c r="R1977" s="589"/>
      <c r="S1977" s="589"/>
      <c r="T1977" s="589"/>
      <c r="U1977" s="589"/>
    </row>
    <row r="1978" customHeight="1" spans="6:21">
      <c r="F1978" s="589"/>
      <c r="G1978" s="589"/>
      <c r="H1978" s="589"/>
      <c r="I1978" s="589"/>
      <c r="J1978" s="589"/>
      <c r="K1978" s="589"/>
      <c r="L1978" s="589"/>
      <c r="M1978" s="589"/>
      <c r="N1978" s="589"/>
      <c r="O1978" s="589"/>
      <c r="P1978" s="589"/>
      <c r="R1978" s="589"/>
      <c r="S1978" s="589"/>
      <c r="T1978" s="589"/>
      <c r="U1978" s="589"/>
    </row>
    <row r="1979" customHeight="1" spans="6:21">
      <c r="F1979" s="589"/>
      <c r="G1979" s="589"/>
      <c r="H1979" s="589"/>
      <c r="I1979" s="589"/>
      <c r="J1979" s="589"/>
      <c r="K1979" s="589"/>
      <c r="L1979" s="589"/>
      <c r="M1979" s="589"/>
      <c r="N1979" s="589"/>
      <c r="O1979" s="589"/>
      <c r="P1979" s="589"/>
      <c r="R1979" s="589"/>
      <c r="S1979" s="589"/>
      <c r="T1979" s="589"/>
      <c r="U1979" s="589"/>
    </row>
    <row r="1980" customHeight="1" spans="6:21">
      <c r="F1980" s="589"/>
      <c r="G1980" s="589"/>
      <c r="H1980" s="589"/>
      <c r="I1980" s="589"/>
      <c r="J1980" s="589"/>
      <c r="K1980" s="589"/>
      <c r="L1980" s="589"/>
      <c r="M1980" s="589"/>
      <c r="N1980" s="589"/>
      <c r="O1980" s="589"/>
      <c r="P1980" s="589"/>
      <c r="R1980" s="589"/>
      <c r="S1980" s="589"/>
      <c r="T1980" s="589"/>
      <c r="U1980" s="589"/>
    </row>
    <row r="1981" customHeight="1" spans="6:21">
      <c r="F1981" s="589"/>
      <c r="G1981" s="589"/>
      <c r="H1981" s="589"/>
      <c r="I1981" s="589"/>
      <c r="J1981" s="589"/>
      <c r="K1981" s="589"/>
      <c r="L1981" s="589"/>
      <c r="M1981" s="589"/>
      <c r="N1981" s="589"/>
      <c r="O1981" s="589"/>
      <c r="P1981" s="589"/>
      <c r="R1981" s="589"/>
      <c r="S1981" s="589"/>
      <c r="T1981" s="589"/>
      <c r="U1981" s="589"/>
    </row>
    <row r="1982" customHeight="1" spans="6:21">
      <c r="F1982" s="589"/>
      <c r="G1982" s="589"/>
      <c r="H1982" s="589"/>
      <c r="I1982" s="589"/>
      <c r="J1982" s="589"/>
      <c r="K1982" s="589"/>
      <c r="L1982" s="589"/>
      <c r="M1982" s="589"/>
      <c r="N1982" s="589"/>
      <c r="O1982" s="589"/>
      <c r="P1982" s="589"/>
      <c r="R1982" s="589"/>
      <c r="S1982" s="589"/>
      <c r="T1982" s="589"/>
      <c r="U1982" s="589"/>
    </row>
    <row r="1983" customHeight="1" spans="6:21">
      <c r="F1983" s="589"/>
      <c r="G1983" s="589"/>
      <c r="H1983" s="589"/>
      <c r="I1983" s="589"/>
      <c r="J1983" s="589"/>
      <c r="K1983" s="589"/>
      <c r="L1983" s="589"/>
      <c r="M1983" s="589"/>
      <c r="N1983" s="589"/>
      <c r="O1983" s="589"/>
      <c r="P1983" s="589"/>
      <c r="R1983" s="589"/>
      <c r="S1983" s="589"/>
      <c r="T1983" s="589"/>
      <c r="U1983" s="589"/>
    </row>
    <row r="1984" customHeight="1" spans="6:21">
      <c r="F1984" s="589"/>
      <c r="G1984" s="589"/>
      <c r="H1984" s="589"/>
      <c r="I1984" s="589"/>
      <c r="J1984" s="589"/>
      <c r="K1984" s="589"/>
      <c r="L1984" s="589"/>
      <c r="M1984" s="589"/>
      <c r="N1984" s="589"/>
      <c r="O1984" s="589"/>
      <c r="P1984" s="589"/>
      <c r="R1984" s="589"/>
      <c r="S1984" s="589"/>
      <c r="T1984" s="589"/>
      <c r="U1984" s="589"/>
    </row>
    <row r="1985" customHeight="1" spans="6:21">
      <c r="F1985" s="589"/>
      <c r="G1985" s="589"/>
      <c r="H1985" s="589"/>
      <c r="I1985" s="589"/>
      <c r="J1985" s="589"/>
      <c r="K1985" s="589"/>
      <c r="L1985" s="589"/>
      <c r="M1985" s="589"/>
      <c r="N1985" s="589"/>
      <c r="O1985" s="589"/>
      <c r="P1985" s="589"/>
      <c r="R1985" s="589"/>
      <c r="S1985" s="589"/>
      <c r="T1985" s="589"/>
      <c r="U1985" s="589"/>
    </row>
    <row r="1986" customHeight="1" spans="6:21">
      <c r="F1986" s="589"/>
      <c r="G1986" s="589"/>
      <c r="H1986" s="589"/>
      <c r="I1986" s="589"/>
      <c r="J1986" s="589"/>
      <c r="K1986" s="589"/>
      <c r="L1986" s="589"/>
      <c r="M1986" s="589"/>
      <c r="N1986" s="589"/>
      <c r="O1986" s="589"/>
      <c r="P1986" s="589"/>
      <c r="R1986" s="589"/>
      <c r="S1986" s="589"/>
      <c r="T1986" s="589"/>
      <c r="U1986" s="589"/>
    </row>
    <row r="1987" customHeight="1" spans="6:21">
      <c r="F1987" s="589"/>
      <c r="G1987" s="589"/>
      <c r="H1987" s="589"/>
      <c r="I1987" s="589"/>
      <c r="J1987" s="589"/>
      <c r="K1987" s="589"/>
      <c r="L1987" s="589"/>
      <c r="M1987" s="589"/>
      <c r="N1987" s="589"/>
      <c r="O1987" s="589"/>
      <c r="P1987" s="589"/>
      <c r="R1987" s="589"/>
      <c r="S1987" s="589"/>
      <c r="T1987" s="589"/>
      <c r="U1987" s="589"/>
    </row>
    <row r="1988" customHeight="1" spans="6:21">
      <c r="F1988" s="589"/>
      <c r="G1988" s="589"/>
      <c r="H1988" s="589"/>
      <c r="I1988" s="589"/>
      <c r="J1988" s="589"/>
      <c r="K1988" s="589"/>
      <c r="L1988" s="589"/>
      <c r="M1988" s="589"/>
      <c r="N1988" s="589"/>
      <c r="O1988" s="589"/>
      <c r="P1988" s="589"/>
      <c r="R1988" s="589"/>
      <c r="S1988" s="589"/>
      <c r="T1988" s="589"/>
      <c r="U1988" s="589"/>
    </row>
    <row r="1989" customHeight="1" spans="6:21">
      <c r="F1989" s="589"/>
      <c r="G1989" s="589"/>
      <c r="H1989" s="589"/>
      <c r="I1989" s="589"/>
      <c r="J1989" s="589"/>
      <c r="K1989" s="589"/>
      <c r="L1989" s="589"/>
      <c r="M1989" s="589"/>
      <c r="N1989" s="589"/>
      <c r="O1989" s="589"/>
      <c r="P1989" s="589"/>
      <c r="R1989" s="589"/>
      <c r="S1989" s="589"/>
      <c r="T1989" s="589"/>
      <c r="U1989" s="589"/>
    </row>
    <row r="1990" customHeight="1" spans="6:21">
      <c r="F1990" s="589"/>
      <c r="G1990" s="589"/>
      <c r="H1990" s="589"/>
      <c r="I1990" s="589"/>
      <c r="J1990" s="589"/>
      <c r="K1990" s="589"/>
      <c r="L1990" s="589"/>
      <c r="M1990" s="589"/>
      <c r="N1990" s="589"/>
      <c r="O1990" s="589"/>
      <c r="P1990" s="589"/>
      <c r="R1990" s="589"/>
      <c r="S1990" s="589"/>
      <c r="T1990" s="589"/>
      <c r="U1990" s="589"/>
    </row>
    <row r="1991" customHeight="1" spans="6:21">
      <c r="F1991" s="589"/>
      <c r="G1991" s="589"/>
      <c r="H1991" s="589"/>
      <c r="I1991" s="589"/>
      <c r="J1991" s="589"/>
      <c r="K1991" s="589"/>
      <c r="L1991" s="589"/>
      <c r="M1991" s="589"/>
      <c r="N1991" s="589"/>
      <c r="O1991" s="589"/>
      <c r="P1991" s="589"/>
      <c r="R1991" s="589"/>
      <c r="S1991" s="589"/>
      <c r="T1991" s="589"/>
      <c r="U1991" s="589"/>
    </row>
    <row r="1992" customHeight="1" spans="6:21">
      <c r="F1992" s="589"/>
      <c r="G1992" s="589"/>
      <c r="H1992" s="589"/>
      <c r="I1992" s="589"/>
      <c r="J1992" s="589"/>
      <c r="K1992" s="589"/>
      <c r="L1992" s="589"/>
      <c r="M1992" s="589"/>
      <c r="N1992" s="589"/>
      <c r="O1992" s="589"/>
      <c r="P1992" s="589"/>
      <c r="R1992" s="589"/>
      <c r="S1992" s="589"/>
      <c r="T1992" s="589"/>
      <c r="U1992" s="589"/>
    </row>
    <row r="1993" customHeight="1" spans="6:21">
      <c r="F1993" s="589"/>
      <c r="G1993" s="589"/>
      <c r="H1993" s="589"/>
      <c r="I1993" s="589"/>
      <c r="J1993" s="589"/>
      <c r="K1993" s="589"/>
      <c r="L1993" s="589"/>
      <c r="M1993" s="589"/>
      <c r="N1993" s="589"/>
      <c r="O1993" s="589"/>
      <c r="P1993" s="589"/>
      <c r="R1993" s="589"/>
      <c r="S1993" s="589"/>
      <c r="T1993" s="589"/>
      <c r="U1993" s="589"/>
    </row>
    <row r="1994" customHeight="1" spans="6:21">
      <c r="F1994" s="589"/>
      <c r="G1994" s="589"/>
      <c r="H1994" s="589"/>
      <c r="I1994" s="589"/>
      <c r="J1994" s="589"/>
      <c r="K1994" s="589"/>
      <c r="L1994" s="589"/>
      <c r="M1994" s="589"/>
      <c r="N1994" s="589"/>
      <c r="O1994" s="589"/>
      <c r="P1994" s="589"/>
      <c r="R1994" s="589"/>
      <c r="S1994" s="589"/>
      <c r="T1994" s="589"/>
      <c r="U1994" s="589"/>
    </row>
    <row r="1995" customHeight="1" spans="6:21">
      <c r="F1995" s="589"/>
      <c r="G1995" s="589"/>
      <c r="H1995" s="589"/>
      <c r="I1995" s="589"/>
      <c r="J1995" s="589"/>
      <c r="K1995" s="589"/>
      <c r="L1995" s="589"/>
      <c r="M1995" s="589"/>
      <c r="N1995" s="589"/>
      <c r="O1995" s="589"/>
      <c r="P1995" s="589"/>
      <c r="R1995" s="589"/>
      <c r="S1995" s="589"/>
      <c r="T1995" s="589"/>
      <c r="U1995" s="589"/>
    </row>
    <row r="1996" customHeight="1" spans="6:21">
      <c r="F1996" s="589"/>
      <c r="G1996" s="589"/>
      <c r="H1996" s="589"/>
      <c r="I1996" s="589"/>
      <c r="J1996" s="589"/>
      <c r="K1996" s="589"/>
      <c r="L1996" s="589"/>
      <c r="M1996" s="589"/>
      <c r="N1996" s="589"/>
      <c r="O1996" s="589"/>
      <c r="P1996" s="589"/>
      <c r="R1996" s="589"/>
      <c r="S1996" s="589"/>
      <c r="T1996" s="589"/>
      <c r="U1996" s="589"/>
    </row>
    <row r="1997" customHeight="1" spans="6:21">
      <c r="F1997" s="589"/>
      <c r="G1997" s="589"/>
      <c r="H1997" s="589"/>
      <c r="I1997" s="589"/>
      <c r="J1997" s="589"/>
      <c r="K1997" s="589"/>
      <c r="L1997" s="589"/>
      <c r="M1997" s="589"/>
      <c r="N1997" s="589"/>
      <c r="O1997" s="589"/>
      <c r="P1997" s="589"/>
      <c r="R1997" s="589"/>
      <c r="S1997" s="589"/>
      <c r="T1997" s="589"/>
      <c r="U1997" s="589"/>
    </row>
    <row r="1998" customHeight="1" spans="6:21">
      <c r="F1998" s="589"/>
      <c r="G1998" s="589"/>
      <c r="H1998" s="589"/>
      <c r="I1998" s="589"/>
      <c r="J1998" s="589"/>
      <c r="K1998" s="589"/>
      <c r="L1998" s="589"/>
      <c r="M1998" s="589"/>
      <c r="N1998" s="589"/>
      <c r="O1998" s="589"/>
      <c r="P1998" s="589"/>
      <c r="R1998" s="589"/>
      <c r="S1998" s="589"/>
      <c r="T1998" s="589"/>
      <c r="U1998" s="589"/>
    </row>
    <row r="1999" customHeight="1" spans="6:21">
      <c r="F1999" s="589"/>
      <c r="G1999" s="589"/>
      <c r="H1999" s="589"/>
      <c r="I1999" s="589"/>
      <c r="J1999" s="589"/>
      <c r="K1999" s="589"/>
      <c r="L1999" s="589"/>
      <c r="M1999" s="589"/>
      <c r="N1999" s="589"/>
      <c r="O1999" s="589"/>
      <c r="P1999" s="589"/>
      <c r="R1999" s="589"/>
      <c r="S1999" s="589"/>
      <c r="T1999" s="589"/>
      <c r="U1999" s="589"/>
    </row>
    <row r="2000" customHeight="1" spans="6:21">
      <c r="F2000" s="589"/>
      <c r="G2000" s="589"/>
      <c r="H2000" s="589"/>
      <c r="I2000" s="589"/>
      <c r="J2000" s="589"/>
      <c r="K2000" s="589"/>
      <c r="L2000" s="589"/>
      <c r="M2000" s="589"/>
      <c r="N2000" s="589"/>
      <c r="O2000" s="589"/>
      <c r="P2000" s="589"/>
      <c r="R2000" s="589"/>
      <c r="S2000" s="589"/>
      <c r="T2000" s="589"/>
      <c r="U2000" s="589"/>
    </row>
    <row r="2001" customHeight="1" spans="6:21">
      <c r="F2001" s="589"/>
      <c r="G2001" s="589"/>
      <c r="H2001" s="589"/>
      <c r="I2001" s="589"/>
      <c r="J2001" s="589"/>
      <c r="K2001" s="589"/>
      <c r="L2001" s="589"/>
      <c r="M2001" s="589"/>
      <c r="N2001" s="589"/>
      <c r="O2001" s="589"/>
      <c r="P2001" s="589"/>
      <c r="R2001" s="589"/>
      <c r="S2001" s="589"/>
      <c r="T2001" s="589"/>
      <c r="U2001" s="589"/>
    </row>
    <row r="2002" customHeight="1" spans="6:21">
      <c r="F2002" s="589"/>
      <c r="G2002" s="589"/>
      <c r="H2002" s="589"/>
      <c r="I2002" s="589"/>
      <c r="J2002" s="589"/>
      <c r="K2002" s="589"/>
      <c r="L2002" s="589"/>
      <c r="M2002" s="589"/>
      <c r="N2002" s="589"/>
      <c r="O2002" s="589"/>
      <c r="P2002" s="589"/>
      <c r="R2002" s="589"/>
      <c r="S2002" s="589"/>
      <c r="T2002" s="589"/>
      <c r="U2002" s="589"/>
    </row>
    <row r="2003" customHeight="1" spans="6:21">
      <c r="F2003" s="589"/>
      <c r="G2003" s="589"/>
      <c r="H2003" s="589"/>
      <c r="I2003" s="589"/>
      <c r="J2003" s="589"/>
      <c r="K2003" s="589"/>
      <c r="L2003" s="589"/>
      <c r="M2003" s="589"/>
      <c r="N2003" s="589"/>
      <c r="O2003" s="589"/>
      <c r="P2003" s="589"/>
      <c r="R2003" s="589"/>
      <c r="S2003" s="589"/>
      <c r="T2003" s="589"/>
      <c r="U2003" s="589"/>
    </row>
    <row r="2004" customHeight="1" spans="6:21">
      <c r="F2004" s="589"/>
      <c r="G2004" s="589"/>
      <c r="H2004" s="589"/>
      <c r="I2004" s="589"/>
      <c r="J2004" s="589"/>
      <c r="K2004" s="589"/>
      <c r="L2004" s="589"/>
      <c r="M2004" s="589"/>
      <c r="N2004" s="589"/>
      <c r="O2004" s="589"/>
      <c r="P2004" s="589"/>
      <c r="R2004" s="589"/>
      <c r="S2004" s="589"/>
      <c r="T2004" s="589"/>
      <c r="U2004" s="589"/>
    </row>
    <row r="2005" customHeight="1" spans="6:21">
      <c r="F2005" s="589"/>
      <c r="G2005" s="589"/>
      <c r="H2005" s="589"/>
      <c r="I2005" s="589"/>
      <c r="J2005" s="589"/>
      <c r="K2005" s="589"/>
      <c r="L2005" s="589"/>
      <c r="M2005" s="589"/>
      <c r="N2005" s="589"/>
      <c r="O2005" s="589"/>
      <c r="P2005" s="589"/>
      <c r="R2005" s="589"/>
      <c r="S2005" s="589"/>
      <c r="T2005" s="589"/>
      <c r="U2005" s="589"/>
    </row>
    <row r="2006" customHeight="1" spans="6:21">
      <c r="F2006" s="589"/>
      <c r="G2006" s="589"/>
      <c r="H2006" s="589"/>
      <c r="I2006" s="589"/>
      <c r="J2006" s="589"/>
      <c r="K2006" s="589"/>
      <c r="L2006" s="589"/>
      <c r="M2006" s="589"/>
      <c r="N2006" s="589"/>
      <c r="O2006" s="589"/>
      <c r="P2006" s="589"/>
      <c r="R2006" s="589"/>
      <c r="S2006" s="589"/>
      <c r="T2006" s="589"/>
      <c r="U2006" s="589"/>
    </row>
    <row r="2007" customHeight="1" spans="6:21">
      <c r="F2007" s="589"/>
      <c r="G2007" s="589"/>
      <c r="H2007" s="589"/>
      <c r="I2007" s="589"/>
      <c r="J2007" s="589"/>
      <c r="K2007" s="589"/>
      <c r="L2007" s="589"/>
      <c r="M2007" s="589"/>
      <c r="N2007" s="589"/>
      <c r="O2007" s="589"/>
      <c r="P2007" s="589"/>
      <c r="R2007" s="589"/>
      <c r="S2007" s="589"/>
      <c r="T2007" s="589"/>
      <c r="U2007" s="589"/>
    </row>
    <row r="2008" customHeight="1" spans="6:21">
      <c r="F2008" s="589"/>
      <c r="G2008" s="589"/>
      <c r="H2008" s="589"/>
      <c r="I2008" s="589"/>
      <c r="J2008" s="589"/>
      <c r="K2008" s="589"/>
      <c r="L2008" s="589"/>
      <c r="M2008" s="589"/>
      <c r="N2008" s="589"/>
      <c r="O2008" s="589"/>
      <c r="P2008" s="589"/>
      <c r="R2008" s="589"/>
      <c r="S2008" s="589"/>
      <c r="T2008" s="589"/>
      <c r="U2008" s="589"/>
    </row>
    <row r="2009" customHeight="1" spans="6:21">
      <c r="F2009" s="589"/>
      <c r="G2009" s="589"/>
      <c r="H2009" s="589"/>
      <c r="I2009" s="589"/>
      <c r="J2009" s="589"/>
      <c r="K2009" s="589"/>
      <c r="L2009" s="589"/>
      <c r="M2009" s="589"/>
      <c r="N2009" s="589"/>
      <c r="O2009" s="589"/>
      <c r="P2009" s="589"/>
      <c r="R2009" s="589"/>
      <c r="S2009" s="589"/>
      <c r="T2009" s="589"/>
      <c r="U2009" s="589"/>
    </row>
    <row r="2010" customHeight="1" spans="6:21">
      <c r="F2010" s="589"/>
      <c r="G2010" s="589"/>
      <c r="H2010" s="589"/>
      <c r="I2010" s="589"/>
      <c r="J2010" s="589"/>
      <c r="K2010" s="589"/>
      <c r="L2010" s="589"/>
      <c r="M2010" s="589"/>
      <c r="N2010" s="589"/>
      <c r="O2010" s="589"/>
      <c r="P2010" s="589"/>
      <c r="R2010" s="589"/>
      <c r="S2010" s="589"/>
      <c r="T2010" s="589"/>
      <c r="U2010" s="589"/>
    </row>
    <row r="2011" customHeight="1" spans="6:21">
      <c r="F2011" s="589"/>
      <c r="G2011" s="589"/>
      <c r="H2011" s="589"/>
      <c r="I2011" s="589"/>
      <c r="J2011" s="589"/>
      <c r="K2011" s="589"/>
      <c r="L2011" s="589"/>
      <c r="M2011" s="589"/>
      <c r="N2011" s="589"/>
      <c r="O2011" s="589"/>
      <c r="P2011" s="589"/>
      <c r="R2011" s="589"/>
      <c r="S2011" s="589"/>
      <c r="T2011" s="589"/>
      <c r="U2011" s="589"/>
    </row>
    <row r="2012" customHeight="1" spans="6:21">
      <c r="F2012" s="589"/>
      <c r="G2012" s="589"/>
      <c r="H2012" s="589"/>
      <c r="I2012" s="589"/>
      <c r="J2012" s="589"/>
      <c r="K2012" s="589"/>
      <c r="L2012" s="589"/>
      <c r="M2012" s="589"/>
      <c r="N2012" s="589"/>
      <c r="O2012" s="589"/>
      <c r="P2012" s="589"/>
      <c r="R2012" s="589"/>
      <c r="S2012" s="589"/>
      <c r="T2012" s="589"/>
      <c r="U2012" s="589"/>
    </row>
    <row r="2013" customHeight="1" spans="6:21">
      <c r="F2013" s="589"/>
      <c r="G2013" s="589"/>
      <c r="H2013" s="589"/>
      <c r="I2013" s="589"/>
      <c r="J2013" s="589"/>
      <c r="K2013" s="589"/>
      <c r="L2013" s="589"/>
      <c r="M2013" s="589"/>
      <c r="N2013" s="589"/>
      <c r="O2013" s="589"/>
      <c r="P2013" s="589"/>
      <c r="R2013" s="589"/>
      <c r="S2013" s="589"/>
      <c r="T2013" s="589"/>
      <c r="U2013" s="589"/>
    </row>
    <row r="2014" customHeight="1" spans="6:21">
      <c r="F2014" s="589"/>
      <c r="G2014" s="589"/>
      <c r="H2014" s="589"/>
      <c r="I2014" s="589"/>
      <c r="J2014" s="589"/>
      <c r="K2014" s="589"/>
      <c r="L2014" s="589"/>
      <c r="M2014" s="589"/>
      <c r="N2014" s="589"/>
      <c r="O2014" s="589"/>
      <c r="P2014" s="589"/>
      <c r="R2014" s="589"/>
      <c r="S2014" s="589"/>
      <c r="T2014" s="589"/>
      <c r="U2014" s="589"/>
    </row>
    <row r="2015" customHeight="1" spans="6:21">
      <c r="F2015" s="589"/>
      <c r="G2015" s="589"/>
      <c r="H2015" s="589"/>
      <c r="I2015" s="589"/>
      <c r="J2015" s="589"/>
      <c r="K2015" s="589"/>
      <c r="L2015" s="589"/>
      <c r="M2015" s="589"/>
      <c r="N2015" s="589"/>
      <c r="O2015" s="589"/>
      <c r="P2015" s="589"/>
      <c r="R2015" s="589"/>
      <c r="S2015" s="589"/>
      <c r="T2015" s="589"/>
      <c r="U2015" s="589"/>
    </row>
    <row r="2016" customHeight="1" spans="6:21">
      <c r="F2016" s="589"/>
      <c r="G2016" s="589"/>
      <c r="H2016" s="589"/>
      <c r="I2016" s="589"/>
      <c r="J2016" s="589"/>
      <c r="K2016" s="589"/>
      <c r="L2016" s="589"/>
      <c r="M2016" s="589"/>
      <c r="N2016" s="589"/>
      <c r="O2016" s="589"/>
      <c r="P2016" s="589"/>
      <c r="R2016" s="589"/>
      <c r="S2016" s="589"/>
      <c r="T2016" s="589"/>
      <c r="U2016" s="589"/>
    </row>
    <row r="2017" customHeight="1" spans="6:21">
      <c r="F2017" s="589"/>
      <c r="G2017" s="589"/>
      <c r="H2017" s="589"/>
      <c r="I2017" s="589"/>
      <c r="J2017" s="589"/>
      <c r="K2017" s="589"/>
      <c r="L2017" s="589"/>
      <c r="M2017" s="589"/>
      <c r="N2017" s="589"/>
      <c r="O2017" s="589"/>
      <c r="P2017" s="589"/>
      <c r="R2017" s="589"/>
      <c r="S2017" s="589"/>
      <c r="T2017" s="589"/>
      <c r="U2017" s="589"/>
    </row>
    <row r="2018" customHeight="1" spans="6:21">
      <c r="F2018" s="589"/>
      <c r="G2018" s="589"/>
      <c r="H2018" s="589"/>
      <c r="I2018" s="589"/>
      <c r="J2018" s="589"/>
      <c r="K2018" s="589"/>
      <c r="L2018" s="589"/>
      <c r="M2018" s="589"/>
      <c r="N2018" s="589"/>
      <c r="O2018" s="589"/>
      <c r="P2018" s="589"/>
      <c r="R2018" s="589"/>
      <c r="S2018" s="589"/>
      <c r="T2018" s="589"/>
      <c r="U2018" s="589"/>
    </row>
    <row r="2019" customHeight="1" spans="6:21">
      <c r="F2019" s="589"/>
      <c r="G2019" s="589"/>
      <c r="H2019" s="589"/>
      <c r="I2019" s="589"/>
      <c r="J2019" s="589"/>
      <c r="K2019" s="589"/>
      <c r="L2019" s="589"/>
      <c r="M2019" s="589"/>
      <c r="N2019" s="589"/>
      <c r="O2019" s="589"/>
      <c r="P2019" s="589"/>
      <c r="R2019" s="589"/>
      <c r="S2019" s="589"/>
      <c r="T2019" s="589"/>
      <c r="U2019" s="589"/>
    </row>
    <row r="2020" customHeight="1" spans="6:21">
      <c r="F2020" s="589"/>
      <c r="G2020" s="589"/>
      <c r="H2020" s="589"/>
      <c r="I2020" s="589"/>
      <c r="J2020" s="589"/>
      <c r="K2020" s="589"/>
      <c r="L2020" s="589"/>
      <c r="M2020" s="589"/>
      <c r="N2020" s="589"/>
      <c r="O2020" s="589"/>
      <c r="P2020" s="589"/>
      <c r="R2020" s="589"/>
      <c r="S2020" s="589"/>
      <c r="T2020" s="589"/>
      <c r="U2020" s="589"/>
    </row>
    <row r="2021" customHeight="1" spans="6:21">
      <c r="F2021" s="589"/>
      <c r="G2021" s="589"/>
      <c r="H2021" s="589"/>
      <c r="I2021" s="589"/>
      <c r="J2021" s="589"/>
      <c r="K2021" s="589"/>
      <c r="L2021" s="589"/>
      <c r="M2021" s="589"/>
      <c r="N2021" s="589"/>
      <c r="O2021" s="589"/>
      <c r="P2021" s="589"/>
      <c r="R2021" s="589"/>
      <c r="S2021" s="589"/>
      <c r="T2021" s="589"/>
      <c r="U2021" s="589"/>
    </row>
    <row r="2022" customHeight="1" spans="6:21">
      <c r="F2022" s="589"/>
      <c r="G2022" s="589"/>
      <c r="H2022" s="589"/>
      <c r="I2022" s="589"/>
      <c r="J2022" s="589"/>
      <c r="K2022" s="589"/>
      <c r="L2022" s="589"/>
      <c r="M2022" s="589"/>
      <c r="N2022" s="589"/>
      <c r="O2022" s="589"/>
      <c r="P2022" s="589"/>
      <c r="R2022" s="589"/>
      <c r="S2022" s="589"/>
      <c r="T2022" s="589"/>
      <c r="U2022" s="589"/>
    </row>
    <row r="2023" customHeight="1" spans="6:21">
      <c r="F2023" s="589"/>
      <c r="G2023" s="589"/>
      <c r="H2023" s="589"/>
      <c r="I2023" s="589"/>
      <c r="J2023" s="589"/>
      <c r="K2023" s="589"/>
      <c r="L2023" s="589"/>
      <c r="M2023" s="589"/>
      <c r="N2023" s="589"/>
      <c r="O2023" s="589"/>
      <c r="P2023" s="589"/>
      <c r="R2023" s="589"/>
      <c r="S2023" s="589"/>
      <c r="T2023" s="589"/>
      <c r="U2023" s="589"/>
    </row>
    <row r="2024" customHeight="1" spans="6:21">
      <c r="F2024" s="589"/>
      <c r="G2024" s="589"/>
      <c r="H2024" s="589"/>
      <c r="I2024" s="589"/>
      <c r="J2024" s="589"/>
      <c r="K2024" s="589"/>
      <c r="L2024" s="589"/>
      <c r="M2024" s="589"/>
      <c r="N2024" s="589"/>
      <c r="O2024" s="589"/>
      <c r="P2024" s="589"/>
      <c r="R2024" s="589"/>
      <c r="S2024" s="589"/>
      <c r="T2024" s="589"/>
      <c r="U2024" s="589"/>
    </row>
    <row r="2025" customHeight="1" spans="6:21">
      <c r="F2025" s="589"/>
      <c r="G2025" s="589"/>
      <c r="H2025" s="589"/>
      <c r="I2025" s="589"/>
      <c r="J2025" s="589"/>
      <c r="K2025" s="589"/>
      <c r="L2025" s="589"/>
      <c r="M2025" s="589"/>
      <c r="N2025" s="589"/>
      <c r="O2025" s="589"/>
      <c r="P2025" s="589"/>
      <c r="R2025" s="589"/>
      <c r="S2025" s="589"/>
      <c r="T2025" s="589"/>
      <c r="U2025" s="589"/>
    </row>
    <row r="2026" customHeight="1" spans="6:21">
      <c r="F2026" s="589"/>
      <c r="G2026" s="589"/>
      <c r="H2026" s="589"/>
      <c r="I2026" s="589"/>
      <c r="J2026" s="589"/>
      <c r="K2026" s="589"/>
      <c r="L2026" s="589"/>
      <c r="M2026" s="589"/>
      <c r="N2026" s="589"/>
      <c r="O2026" s="589"/>
      <c r="P2026" s="589"/>
      <c r="R2026" s="589"/>
      <c r="S2026" s="589"/>
      <c r="T2026" s="589"/>
      <c r="U2026" s="589"/>
    </row>
    <row r="2027" customHeight="1" spans="6:21">
      <c r="F2027" s="589"/>
      <c r="G2027" s="589"/>
      <c r="H2027" s="589"/>
      <c r="I2027" s="589"/>
      <c r="J2027" s="589"/>
      <c r="K2027" s="589"/>
      <c r="L2027" s="589"/>
      <c r="M2027" s="589"/>
      <c r="N2027" s="589"/>
      <c r="O2027" s="589"/>
      <c r="P2027" s="589"/>
      <c r="R2027" s="589"/>
      <c r="S2027" s="589"/>
      <c r="T2027" s="589"/>
      <c r="U2027" s="589"/>
    </row>
    <row r="2028" customHeight="1" spans="6:21">
      <c r="F2028" s="589"/>
      <c r="G2028" s="589"/>
      <c r="H2028" s="589"/>
      <c r="I2028" s="589"/>
      <c r="J2028" s="589"/>
      <c r="K2028" s="589"/>
      <c r="L2028" s="589"/>
      <c r="M2028" s="589"/>
      <c r="N2028" s="589"/>
      <c r="O2028" s="589"/>
      <c r="P2028" s="589"/>
      <c r="R2028" s="589"/>
      <c r="S2028" s="589"/>
      <c r="T2028" s="589"/>
      <c r="U2028" s="589"/>
    </row>
    <row r="2029" customHeight="1" spans="6:21">
      <c r="F2029" s="589"/>
      <c r="G2029" s="589"/>
      <c r="H2029" s="589"/>
      <c r="I2029" s="589"/>
      <c r="J2029" s="589"/>
      <c r="K2029" s="589"/>
      <c r="L2029" s="589"/>
      <c r="M2029" s="589"/>
      <c r="N2029" s="589"/>
      <c r="O2029" s="589"/>
      <c r="P2029" s="589"/>
      <c r="R2029" s="589"/>
      <c r="S2029" s="589"/>
      <c r="T2029" s="589"/>
      <c r="U2029" s="589"/>
    </row>
    <row r="2030" customHeight="1" spans="6:21">
      <c r="F2030" s="589"/>
      <c r="G2030" s="589"/>
      <c r="H2030" s="589"/>
      <c r="I2030" s="589"/>
      <c r="J2030" s="589"/>
      <c r="K2030" s="589"/>
      <c r="L2030" s="589"/>
      <c r="M2030" s="589"/>
      <c r="N2030" s="589"/>
      <c r="O2030" s="589"/>
      <c r="P2030" s="589"/>
      <c r="R2030" s="589"/>
      <c r="S2030" s="589"/>
      <c r="T2030" s="589"/>
      <c r="U2030" s="589"/>
    </row>
    <row r="2031" customHeight="1" spans="6:21">
      <c r="F2031" s="589"/>
      <c r="G2031" s="589"/>
      <c r="H2031" s="589"/>
      <c r="I2031" s="589"/>
      <c r="J2031" s="589"/>
      <c r="K2031" s="589"/>
      <c r="L2031" s="589"/>
      <c r="M2031" s="589"/>
      <c r="N2031" s="589"/>
      <c r="O2031" s="589"/>
      <c r="P2031" s="589"/>
      <c r="R2031" s="589"/>
      <c r="S2031" s="589"/>
      <c r="T2031" s="589"/>
      <c r="U2031" s="589"/>
    </row>
    <row r="2032" customHeight="1" spans="6:21">
      <c r="F2032" s="589"/>
      <c r="G2032" s="589"/>
      <c r="H2032" s="589"/>
      <c r="I2032" s="589"/>
      <c r="J2032" s="589"/>
      <c r="K2032" s="589"/>
      <c r="L2032" s="589"/>
      <c r="M2032" s="589"/>
      <c r="N2032" s="589"/>
      <c r="O2032" s="589"/>
      <c r="P2032" s="589"/>
      <c r="R2032" s="589"/>
      <c r="S2032" s="589"/>
      <c r="T2032" s="589"/>
      <c r="U2032" s="589"/>
    </row>
    <row r="2033" customHeight="1" spans="6:21">
      <c r="F2033" s="589"/>
      <c r="G2033" s="589"/>
      <c r="H2033" s="589"/>
      <c r="I2033" s="589"/>
      <c r="J2033" s="589"/>
      <c r="K2033" s="589"/>
      <c r="L2033" s="589"/>
      <c r="M2033" s="589"/>
      <c r="N2033" s="589"/>
      <c r="O2033" s="589"/>
      <c r="P2033" s="589"/>
      <c r="R2033" s="589"/>
      <c r="S2033" s="589"/>
      <c r="T2033" s="589"/>
      <c r="U2033" s="589"/>
    </row>
    <row r="2034" customHeight="1" spans="6:21">
      <c r="F2034" s="589"/>
      <c r="G2034" s="589"/>
      <c r="H2034" s="589"/>
      <c r="I2034" s="589"/>
      <c r="J2034" s="589"/>
      <c r="K2034" s="589"/>
      <c r="L2034" s="589"/>
      <c r="M2034" s="589"/>
      <c r="N2034" s="589"/>
      <c r="O2034" s="589"/>
      <c r="P2034" s="589"/>
      <c r="R2034" s="589"/>
      <c r="S2034" s="589"/>
      <c r="T2034" s="589"/>
      <c r="U2034" s="589"/>
    </row>
    <row r="2035" customHeight="1" spans="6:21">
      <c r="F2035" s="589"/>
      <c r="G2035" s="589"/>
      <c r="H2035" s="589"/>
      <c r="I2035" s="589"/>
      <c r="J2035" s="589"/>
      <c r="K2035" s="589"/>
      <c r="L2035" s="589"/>
      <c r="M2035" s="589"/>
      <c r="N2035" s="589"/>
      <c r="O2035" s="589"/>
      <c r="P2035" s="589"/>
      <c r="R2035" s="589"/>
      <c r="S2035" s="589"/>
      <c r="T2035" s="589"/>
      <c r="U2035" s="589"/>
    </row>
    <row r="2036" customHeight="1" spans="6:21">
      <c r="F2036" s="589"/>
      <c r="G2036" s="589"/>
      <c r="H2036" s="589"/>
      <c r="I2036" s="589"/>
      <c r="J2036" s="589"/>
      <c r="K2036" s="589"/>
      <c r="L2036" s="589"/>
      <c r="M2036" s="589"/>
      <c r="N2036" s="589"/>
      <c r="O2036" s="589"/>
      <c r="P2036" s="589"/>
      <c r="R2036" s="589"/>
      <c r="S2036" s="589"/>
      <c r="T2036" s="589"/>
      <c r="U2036" s="589"/>
    </row>
    <row r="2037" customHeight="1" spans="6:21">
      <c r="F2037" s="589"/>
      <c r="G2037" s="589"/>
      <c r="H2037" s="589"/>
      <c r="I2037" s="589"/>
      <c r="J2037" s="589"/>
      <c r="K2037" s="589"/>
      <c r="L2037" s="589"/>
      <c r="M2037" s="589"/>
      <c r="N2037" s="589"/>
      <c r="O2037" s="589"/>
      <c r="P2037" s="589"/>
      <c r="R2037" s="589"/>
      <c r="S2037" s="589"/>
      <c r="T2037" s="589"/>
      <c r="U2037" s="589"/>
    </row>
    <row r="2038" customHeight="1" spans="6:21">
      <c r="F2038" s="589"/>
      <c r="G2038" s="589"/>
      <c r="H2038" s="589"/>
      <c r="I2038" s="589"/>
      <c r="J2038" s="589"/>
      <c r="K2038" s="589"/>
      <c r="L2038" s="589"/>
      <c r="M2038" s="589"/>
      <c r="N2038" s="589"/>
      <c r="O2038" s="589"/>
      <c r="P2038" s="589"/>
      <c r="R2038" s="589"/>
      <c r="S2038" s="589"/>
      <c r="T2038" s="589"/>
      <c r="U2038" s="589"/>
    </row>
    <row r="2039" customHeight="1" spans="6:21">
      <c r="F2039" s="589"/>
      <c r="G2039" s="589"/>
      <c r="H2039" s="589"/>
      <c r="I2039" s="589"/>
      <c r="J2039" s="589"/>
      <c r="K2039" s="589"/>
      <c r="L2039" s="589"/>
      <c r="M2039" s="589"/>
      <c r="N2039" s="589"/>
      <c r="O2039" s="589"/>
      <c r="P2039" s="589"/>
      <c r="R2039" s="589"/>
      <c r="S2039" s="589"/>
      <c r="T2039" s="589"/>
      <c r="U2039" s="589"/>
    </row>
    <row r="2040" customHeight="1" spans="6:21">
      <c r="F2040" s="589"/>
      <c r="G2040" s="589"/>
      <c r="H2040" s="589"/>
      <c r="I2040" s="589"/>
      <c r="J2040" s="589"/>
      <c r="K2040" s="589"/>
      <c r="L2040" s="589"/>
      <c r="M2040" s="589"/>
      <c r="N2040" s="589"/>
      <c r="O2040" s="589"/>
      <c r="P2040" s="589"/>
      <c r="R2040" s="589"/>
      <c r="S2040" s="589"/>
      <c r="T2040" s="589"/>
      <c r="U2040" s="589"/>
    </row>
    <row r="2041" customHeight="1" spans="6:21">
      <c r="F2041" s="589"/>
      <c r="G2041" s="589"/>
      <c r="H2041" s="589"/>
      <c r="I2041" s="589"/>
      <c r="J2041" s="589"/>
      <c r="K2041" s="589"/>
      <c r="L2041" s="589"/>
      <c r="M2041" s="589"/>
      <c r="N2041" s="589"/>
      <c r="O2041" s="589"/>
      <c r="P2041" s="589"/>
      <c r="R2041" s="589"/>
      <c r="S2041" s="589"/>
      <c r="T2041" s="589"/>
      <c r="U2041" s="589"/>
    </row>
    <row r="2042" customHeight="1" spans="6:21">
      <c r="F2042" s="589"/>
      <c r="G2042" s="589"/>
      <c r="H2042" s="589"/>
      <c r="I2042" s="589"/>
      <c r="J2042" s="589"/>
      <c r="K2042" s="589"/>
      <c r="L2042" s="589"/>
      <c r="M2042" s="589"/>
      <c r="N2042" s="589"/>
      <c r="O2042" s="589"/>
      <c r="P2042" s="589"/>
      <c r="R2042" s="589"/>
      <c r="S2042" s="589"/>
      <c r="T2042" s="589"/>
      <c r="U2042" s="589"/>
    </row>
    <row r="2043" customHeight="1" spans="6:21">
      <c r="F2043" s="589"/>
      <c r="G2043" s="589"/>
      <c r="H2043" s="589"/>
      <c r="I2043" s="589"/>
      <c r="J2043" s="589"/>
      <c r="K2043" s="589"/>
      <c r="L2043" s="589"/>
      <c r="M2043" s="589"/>
      <c r="N2043" s="589"/>
      <c r="O2043" s="589"/>
      <c r="P2043" s="589"/>
      <c r="R2043" s="589"/>
      <c r="S2043" s="589"/>
      <c r="T2043" s="589"/>
      <c r="U2043" s="589"/>
    </row>
    <row r="2044" customHeight="1" spans="6:21">
      <c r="F2044" s="589"/>
      <c r="G2044" s="589"/>
      <c r="H2044" s="589"/>
      <c r="I2044" s="589"/>
      <c r="J2044" s="589"/>
      <c r="K2044" s="589"/>
      <c r="L2044" s="589"/>
      <c r="M2044" s="589"/>
      <c r="N2044" s="589"/>
      <c r="O2044" s="589"/>
      <c r="P2044" s="589"/>
      <c r="R2044" s="589"/>
      <c r="S2044" s="589"/>
      <c r="T2044" s="589"/>
      <c r="U2044" s="589"/>
    </row>
    <row r="2045" customHeight="1" spans="6:21">
      <c r="F2045" s="589"/>
      <c r="G2045" s="589"/>
      <c r="H2045" s="589"/>
      <c r="I2045" s="589"/>
      <c r="J2045" s="589"/>
      <c r="K2045" s="589"/>
      <c r="L2045" s="589"/>
      <c r="M2045" s="589"/>
      <c r="N2045" s="589"/>
      <c r="O2045" s="589"/>
      <c r="P2045" s="589"/>
      <c r="R2045" s="589"/>
      <c r="S2045" s="589"/>
      <c r="T2045" s="589"/>
      <c r="U2045" s="589"/>
    </row>
    <row r="2046" customHeight="1" spans="6:21">
      <c r="F2046" s="589"/>
      <c r="G2046" s="589"/>
      <c r="H2046" s="589"/>
      <c r="I2046" s="589"/>
      <c r="J2046" s="589"/>
      <c r="K2046" s="589"/>
      <c r="L2046" s="589"/>
      <c r="M2046" s="589"/>
      <c r="N2046" s="589"/>
      <c r="O2046" s="589"/>
      <c r="P2046" s="589"/>
      <c r="R2046" s="589"/>
      <c r="S2046" s="589"/>
      <c r="T2046" s="589"/>
      <c r="U2046" s="589"/>
    </row>
    <row r="2047" customHeight="1" spans="6:21">
      <c r="F2047" s="589"/>
      <c r="G2047" s="589"/>
      <c r="H2047" s="589"/>
      <c r="I2047" s="589"/>
      <c r="J2047" s="589"/>
      <c r="K2047" s="589"/>
      <c r="L2047" s="589"/>
      <c r="M2047" s="589"/>
      <c r="N2047" s="589"/>
      <c r="O2047" s="589"/>
      <c r="P2047" s="589"/>
      <c r="R2047" s="589"/>
      <c r="S2047" s="589"/>
      <c r="T2047" s="589"/>
      <c r="U2047" s="589"/>
    </row>
    <row r="2048" customHeight="1" spans="6:21">
      <c r="F2048" s="589"/>
      <c r="G2048" s="589"/>
      <c r="H2048" s="589"/>
      <c r="I2048" s="589"/>
      <c r="J2048" s="589"/>
      <c r="K2048" s="589"/>
      <c r="L2048" s="589"/>
      <c r="M2048" s="589"/>
      <c r="N2048" s="589"/>
      <c r="O2048" s="589"/>
      <c r="P2048" s="589"/>
      <c r="R2048" s="589"/>
      <c r="S2048" s="589"/>
      <c r="T2048" s="589"/>
      <c r="U2048" s="589"/>
    </row>
    <row r="2049" customHeight="1" spans="6:21">
      <c r="F2049" s="589"/>
      <c r="G2049" s="589"/>
      <c r="H2049" s="589"/>
      <c r="I2049" s="589"/>
      <c r="J2049" s="589"/>
      <c r="K2049" s="589"/>
      <c r="L2049" s="589"/>
      <c r="M2049" s="589"/>
      <c r="N2049" s="589"/>
      <c r="O2049" s="589"/>
      <c r="P2049" s="589"/>
      <c r="R2049" s="589"/>
      <c r="S2049" s="589"/>
      <c r="T2049" s="589"/>
      <c r="U2049" s="589"/>
    </row>
    <row r="2050" customHeight="1" spans="6:21">
      <c r="F2050" s="589"/>
      <c r="G2050" s="589"/>
      <c r="H2050" s="589"/>
      <c r="I2050" s="589"/>
      <c r="J2050" s="589"/>
      <c r="K2050" s="589"/>
      <c r="L2050" s="589"/>
      <c r="M2050" s="589"/>
      <c r="N2050" s="589"/>
      <c r="O2050" s="589"/>
      <c r="P2050" s="589"/>
      <c r="R2050" s="589"/>
      <c r="S2050" s="589"/>
      <c r="T2050" s="589"/>
      <c r="U2050" s="589"/>
    </row>
    <row r="2051" customHeight="1" spans="6:21">
      <c r="F2051" s="589"/>
      <c r="G2051" s="589"/>
      <c r="H2051" s="589"/>
      <c r="I2051" s="589"/>
      <c r="J2051" s="589"/>
      <c r="K2051" s="589"/>
      <c r="L2051" s="589"/>
      <c r="M2051" s="589"/>
      <c r="N2051" s="589"/>
      <c r="O2051" s="589"/>
      <c r="P2051" s="589"/>
      <c r="R2051" s="589"/>
      <c r="S2051" s="589"/>
      <c r="T2051" s="589"/>
      <c r="U2051" s="589"/>
    </row>
    <row r="2052" customHeight="1" spans="6:21">
      <c r="F2052" s="589"/>
      <c r="G2052" s="589"/>
      <c r="H2052" s="589"/>
      <c r="I2052" s="589"/>
      <c r="J2052" s="589"/>
      <c r="K2052" s="589"/>
      <c r="L2052" s="589"/>
      <c r="M2052" s="589"/>
      <c r="N2052" s="589"/>
      <c r="O2052" s="589"/>
      <c r="P2052" s="589"/>
      <c r="R2052" s="589"/>
      <c r="S2052" s="589"/>
      <c r="T2052" s="589"/>
      <c r="U2052" s="589"/>
    </row>
    <row r="2053" customHeight="1" spans="6:21">
      <c r="F2053" s="589"/>
      <c r="G2053" s="589"/>
      <c r="H2053" s="589"/>
      <c r="I2053" s="589"/>
      <c r="J2053" s="589"/>
      <c r="K2053" s="589"/>
      <c r="L2053" s="589"/>
      <c r="M2053" s="589"/>
      <c r="N2053" s="589"/>
      <c r="O2053" s="589"/>
      <c r="P2053" s="589"/>
      <c r="R2053" s="589"/>
      <c r="S2053" s="589"/>
      <c r="T2053" s="589"/>
      <c r="U2053" s="589"/>
    </row>
    <row r="2054" customHeight="1" spans="6:21">
      <c r="F2054" s="589"/>
      <c r="G2054" s="589"/>
      <c r="H2054" s="589"/>
      <c r="I2054" s="589"/>
      <c r="J2054" s="589"/>
      <c r="K2054" s="589"/>
      <c r="L2054" s="589"/>
      <c r="M2054" s="589"/>
      <c r="N2054" s="589"/>
      <c r="O2054" s="589"/>
      <c r="P2054" s="589"/>
      <c r="R2054" s="589"/>
      <c r="S2054" s="589"/>
      <c r="T2054" s="589"/>
      <c r="U2054" s="589"/>
    </row>
    <row r="2055" customHeight="1" spans="6:21">
      <c r="F2055" s="589"/>
      <c r="G2055" s="589"/>
      <c r="H2055" s="589"/>
      <c r="I2055" s="589"/>
      <c r="J2055" s="589"/>
      <c r="K2055" s="589"/>
      <c r="L2055" s="589"/>
      <c r="M2055" s="589"/>
      <c r="N2055" s="589"/>
      <c r="O2055" s="589"/>
      <c r="P2055" s="589"/>
      <c r="R2055" s="589"/>
      <c r="S2055" s="589"/>
      <c r="T2055" s="589"/>
      <c r="U2055" s="589"/>
    </row>
    <row r="2056" customHeight="1" spans="6:21">
      <c r="F2056" s="589"/>
      <c r="G2056" s="589"/>
      <c r="H2056" s="589"/>
      <c r="I2056" s="589"/>
      <c r="J2056" s="589"/>
      <c r="K2056" s="589"/>
      <c r="L2056" s="589"/>
      <c r="M2056" s="589"/>
      <c r="N2056" s="589"/>
      <c r="O2056" s="589"/>
      <c r="P2056" s="589"/>
      <c r="R2056" s="589"/>
      <c r="S2056" s="589"/>
      <c r="T2056" s="589"/>
      <c r="U2056" s="589"/>
    </row>
    <row r="2057" customHeight="1" spans="6:21">
      <c r="F2057" s="589"/>
      <c r="G2057" s="589"/>
      <c r="H2057" s="589"/>
      <c r="I2057" s="589"/>
      <c r="J2057" s="589"/>
      <c r="K2057" s="589"/>
      <c r="L2057" s="589"/>
      <c r="M2057" s="589"/>
      <c r="N2057" s="589"/>
      <c r="O2057" s="589"/>
      <c r="P2057" s="589"/>
      <c r="R2057" s="589"/>
      <c r="S2057" s="589"/>
      <c r="T2057" s="589"/>
      <c r="U2057" s="589"/>
    </row>
    <row r="2058" customHeight="1" spans="6:21">
      <c r="F2058" s="589"/>
      <c r="G2058" s="589"/>
      <c r="H2058" s="589"/>
      <c r="I2058" s="589"/>
      <c r="J2058" s="589"/>
      <c r="K2058" s="589"/>
      <c r="L2058" s="589"/>
      <c r="M2058" s="589"/>
      <c r="N2058" s="589"/>
      <c r="O2058" s="589"/>
      <c r="P2058" s="589"/>
      <c r="R2058" s="589"/>
      <c r="S2058" s="589"/>
      <c r="T2058" s="589"/>
      <c r="U2058" s="589"/>
    </row>
    <row r="2059" customHeight="1" spans="6:21">
      <c r="F2059" s="589"/>
      <c r="G2059" s="589"/>
      <c r="H2059" s="589"/>
      <c r="I2059" s="589"/>
      <c r="J2059" s="589"/>
      <c r="K2059" s="589"/>
      <c r="L2059" s="589"/>
      <c r="M2059" s="589"/>
      <c r="N2059" s="589"/>
      <c r="O2059" s="589"/>
      <c r="P2059" s="589"/>
      <c r="R2059" s="589"/>
      <c r="S2059" s="589"/>
      <c r="T2059" s="589"/>
      <c r="U2059" s="589"/>
    </row>
    <row r="2060" customHeight="1" spans="6:21">
      <c r="F2060" s="589"/>
      <c r="G2060" s="589"/>
      <c r="H2060" s="589"/>
      <c r="I2060" s="589"/>
      <c r="J2060" s="589"/>
      <c r="K2060" s="589"/>
      <c r="L2060" s="589"/>
      <c r="M2060" s="589"/>
      <c r="N2060" s="589"/>
      <c r="O2060" s="589"/>
      <c r="P2060" s="589"/>
      <c r="R2060" s="589"/>
      <c r="S2060" s="589"/>
      <c r="T2060" s="589"/>
      <c r="U2060" s="589"/>
    </row>
    <row r="2061" customHeight="1" spans="6:21">
      <c r="F2061" s="589"/>
      <c r="G2061" s="589"/>
      <c r="H2061" s="589"/>
      <c r="I2061" s="589"/>
      <c r="J2061" s="589"/>
      <c r="K2061" s="589"/>
      <c r="L2061" s="589"/>
      <c r="M2061" s="589"/>
      <c r="N2061" s="589"/>
      <c r="O2061" s="589"/>
      <c r="P2061" s="589"/>
      <c r="R2061" s="589"/>
      <c r="S2061" s="589"/>
      <c r="T2061" s="589"/>
      <c r="U2061" s="589"/>
    </row>
    <row r="2062" customHeight="1" spans="6:21">
      <c r="F2062" s="589"/>
      <c r="G2062" s="589"/>
      <c r="H2062" s="589"/>
      <c r="I2062" s="589"/>
      <c r="J2062" s="589"/>
      <c r="K2062" s="589"/>
      <c r="L2062" s="589"/>
      <c r="M2062" s="589"/>
      <c r="N2062" s="589"/>
      <c r="O2062" s="589"/>
      <c r="P2062" s="589"/>
      <c r="R2062" s="589"/>
      <c r="S2062" s="589"/>
      <c r="T2062" s="589"/>
      <c r="U2062" s="589"/>
    </row>
    <row r="2063" customHeight="1" spans="6:21">
      <c r="F2063" s="589"/>
      <c r="G2063" s="589"/>
      <c r="H2063" s="589"/>
      <c r="I2063" s="589"/>
      <c r="J2063" s="589"/>
      <c r="K2063" s="589"/>
      <c r="L2063" s="589"/>
      <c r="M2063" s="589"/>
      <c r="N2063" s="589"/>
      <c r="O2063" s="589"/>
      <c r="P2063" s="589"/>
      <c r="R2063" s="589"/>
      <c r="S2063" s="589"/>
      <c r="T2063" s="589"/>
      <c r="U2063" s="589"/>
    </row>
    <row r="2064" customHeight="1" spans="6:21">
      <c r="F2064" s="589"/>
      <c r="G2064" s="589"/>
      <c r="H2064" s="589"/>
      <c r="I2064" s="589"/>
      <c r="J2064" s="589"/>
      <c r="K2064" s="589"/>
      <c r="L2064" s="589"/>
      <c r="M2064" s="589"/>
      <c r="N2064" s="589"/>
      <c r="O2064" s="589"/>
      <c r="P2064" s="589"/>
      <c r="R2064" s="589"/>
      <c r="S2064" s="589"/>
      <c r="T2064" s="589"/>
      <c r="U2064" s="589"/>
    </row>
    <row r="2065" customHeight="1" spans="6:21">
      <c r="F2065" s="589"/>
      <c r="G2065" s="589"/>
      <c r="H2065" s="589"/>
      <c r="I2065" s="589"/>
      <c r="J2065" s="589"/>
      <c r="K2065" s="589"/>
      <c r="L2065" s="589"/>
      <c r="M2065" s="589"/>
      <c r="N2065" s="589"/>
      <c r="O2065" s="589"/>
      <c r="P2065" s="589"/>
      <c r="R2065" s="589"/>
      <c r="S2065" s="589"/>
      <c r="T2065" s="589"/>
      <c r="U2065" s="589"/>
    </row>
    <row r="2066" customHeight="1" spans="6:21">
      <c r="F2066" s="589"/>
      <c r="G2066" s="589"/>
      <c r="H2066" s="589"/>
      <c r="I2066" s="589"/>
      <c r="J2066" s="589"/>
      <c r="K2066" s="589"/>
      <c r="L2066" s="589"/>
      <c r="M2066" s="589"/>
      <c r="N2066" s="589"/>
      <c r="O2066" s="589"/>
      <c r="P2066" s="589"/>
      <c r="R2066" s="589"/>
      <c r="S2066" s="589"/>
      <c r="T2066" s="589"/>
      <c r="U2066" s="589"/>
    </row>
    <row r="2067" customHeight="1" spans="6:21">
      <c r="F2067" s="589"/>
      <c r="G2067" s="589"/>
      <c r="H2067" s="589"/>
      <c r="I2067" s="589"/>
      <c r="J2067" s="589"/>
      <c r="K2067" s="589"/>
      <c r="L2067" s="589"/>
      <c r="M2067" s="589"/>
      <c r="N2067" s="589"/>
      <c r="O2067" s="589"/>
      <c r="P2067" s="589"/>
      <c r="R2067" s="589"/>
      <c r="S2067" s="589"/>
      <c r="T2067" s="589"/>
      <c r="U2067" s="589"/>
    </row>
    <row r="2068" customHeight="1" spans="6:21">
      <c r="F2068" s="589"/>
      <c r="G2068" s="589"/>
      <c r="H2068" s="589"/>
      <c r="I2068" s="589"/>
      <c r="J2068" s="589"/>
      <c r="K2068" s="589"/>
      <c r="L2068" s="589"/>
      <c r="M2068" s="589"/>
      <c r="N2068" s="589"/>
      <c r="O2068" s="589"/>
      <c r="P2068" s="589"/>
      <c r="R2068" s="589"/>
      <c r="S2068" s="589"/>
      <c r="T2068" s="589"/>
      <c r="U2068" s="589"/>
    </row>
    <row r="2069" customHeight="1" spans="6:21">
      <c r="F2069" s="589"/>
      <c r="G2069" s="589"/>
      <c r="H2069" s="589"/>
      <c r="I2069" s="589"/>
      <c r="J2069" s="589"/>
      <c r="K2069" s="589"/>
      <c r="L2069" s="589"/>
      <c r="M2069" s="589"/>
      <c r="N2069" s="589"/>
      <c r="O2069" s="589"/>
      <c r="P2069" s="589"/>
      <c r="R2069" s="589"/>
      <c r="S2069" s="589"/>
      <c r="T2069" s="589"/>
      <c r="U2069" s="589"/>
    </row>
    <row r="2070" customHeight="1" spans="6:21">
      <c r="F2070" s="589"/>
      <c r="G2070" s="589"/>
      <c r="H2070" s="589"/>
      <c r="I2070" s="589"/>
      <c r="J2070" s="589"/>
      <c r="K2070" s="589"/>
      <c r="L2070" s="589"/>
      <c r="M2070" s="589"/>
      <c r="N2070" s="589"/>
      <c r="O2070" s="589"/>
      <c r="P2070" s="589"/>
      <c r="R2070" s="589"/>
      <c r="S2070" s="589"/>
      <c r="T2070" s="589"/>
      <c r="U2070" s="589"/>
    </row>
    <row r="2071" customHeight="1" spans="6:21">
      <c r="F2071" s="589"/>
      <c r="G2071" s="589"/>
      <c r="H2071" s="589"/>
      <c r="I2071" s="589"/>
      <c r="J2071" s="589"/>
      <c r="K2071" s="589"/>
      <c r="L2071" s="589"/>
      <c r="M2071" s="589"/>
      <c r="N2071" s="589"/>
      <c r="O2071" s="589"/>
      <c r="P2071" s="589"/>
      <c r="R2071" s="589"/>
      <c r="S2071" s="589"/>
      <c r="T2071" s="589"/>
      <c r="U2071" s="589"/>
    </row>
    <row r="2072" customHeight="1" spans="6:21">
      <c r="F2072" s="589"/>
      <c r="G2072" s="589"/>
      <c r="H2072" s="589"/>
      <c r="I2072" s="589"/>
      <c r="J2072" s="589"/>
      <c r="K2072" s="589"/>
      <c r="L2072" s="589"/>
      <c r="M2072" s="589"/>
      <c r="N2072" s="589"/>
      <c r="O2072" s="589"/>
      <c r="P2072" s="589"/>
      <c r="R2072" s="589"/>
      <c r="S2072" s="589"/>
      <c r="T2072" s="589"/>
      <c r="U2072" s="589"/>
    </row>
    <row r="2073" customHeight="1" spans="6:21">
      <c r="F2073" s="589"/>
      <c r="G2073" s="589"/>
      <c r="H2073" s="589"/>
      <c r="I2073" s="589"/>
      <c r="J2073" s="589"/>
      <c r="K2073" s="589"/>
      <c r="L2073" s="589"/>
      <c r="M2073" s="589"/>
      <c r="N2073" s="589"/>
      <c r="O2073" s="589"/>
      <c r="P2073" s="589"/>
      <c r="R2073" s="589"/>
      <c r="S2073" s="589"/>
      <c r="T2073" s="589"/>
      <c r="U2073" s="589"/>
    </row>
    <row r="2074" customHeight="1" spans="6:21">
      <c r="F2074" s="589"/>
      <c r="G2074" s="589"/>
      <c r="H2074" s="589"/>
      <c r="I2074" s="589"/>
      <c r="J2074" s="589"/>
      <c r="K2074" s="589"/>
      <c r="L2074" s="589"/>
      <c r="M2074" s="589"/>
      <c r="N2074" s="589"/>
      <c r="O2074" s="589"/>
      <c r="P2074" s="589"/>
      <c r="R2074" s="589"/>
      <c r="S2074" s="589"/>
      <c r="T2074" s="589"/>
      <c r="U2074" s="589"/>
    </row>
    <row r="2075" customHeight="1" spans="6:21">
      <c r="F2075" s="589"/>
      <c r="G2075" s="589"/>
      <c r="H2075" s="589"/>
      <c r="I2075" s="589"/>
      <c r="J2075" s="589"/>
      <c r="K2075" s="589"/>
      <c r="L2075" s="589"/>
      <c r="M2075" s="589"/>
      <c r="N2075" s="589"/>
      <c r="O2075" s="589"/>
      <c r="P2075" s="589"/>
      <c r="R2075" s="589"/>
      <c r="S2075" s="589"/>
      <c r="T2075" s="589"/>
      <c r="U2075" s="589"/>
    </row>
    <row r="2076" customHeight="1" spans="6:21">
      <c r="F2076" s="589"/>
      <c r="G2076" s="589"/>
      <c r="H2076" s="589"/>
      <c r="I2076" s="589"/>
      <c r="J2076" s="589"/>
      <c r="K2076" s="589"/>
      <c r="L2076" s="589"/>
      <c r="M2076" s="589"/>
      <c r="N2076" s="589"/>
      <c r="O2076" s="589"/>
      <c r="P2076" s="589"/>
      <c r="R2076" s="589"/>
      <c r="S2076" s="589"/>
      <c r="T2076" s="589"/>
      <c r="U2076" s="589"/>
    </row>
    <row r="2077" customHeight="1" spans="6:21">
      <c r="F2077" s="589"/>
      <c r="G2077" s="589"/>
      <c r="H2077" s="589"/>
      <c r="I2077" s="589"/>
      <c r="J2077" s="589"/>
      <c r="K2077" s="589"/>
      <c r="L2077" s="589"/>
      <c r="M2077" s="589"/>
      <c r="N2077" s="589"/>
      <c r="O2077" s="589"/>
      <c r="P2077" s="589"/>
      <c r="R2077" s="589"/>
      <c r="S2077" s="589"/>
      <c r="T2077" s="589"/>
      <c r="U2077" s="589"/>
    </row>
    <row r="2078" customHeight="1" spans="6:21">
      <c r="F2078" s="589"/>
      <c r="G2078" s="589"/>
      <c r="H2078" s="589"/>
      <c r="I2078" s="589"/>
      <c r="J2078" s="589"/>
      <c r="K2078" s="589"/>
      <c r="L2078" s="589"/>
      <c r="M2078" s="589"/>
      <c r="N2078" s="589"/>
      <c r="O2078" s="589"/>
      <c r="P2078" s="589"/>
      <c r="R2078" s="589"/>
      <c r="S2078" s="589"/>
      <c r="T2078" s="589"/>
      <c r="U2078" s="589"/>
    </row>
    <row r="2079" customHeight="1" spans="6:21">
      <c r="F2079" s="589"/>
      <c r="G2079" s="589"/>
      <c r="H2079" s="589"/>
      <c r="I2079" s="589"/>
      <c r="J2079" s="589"/>
      <c r="K2079" s="589"/>
      <c r="L2079" s="589"/>
      <c r="M2079" s="589"/>
      <c r="N2079" s="589"/>
      <c r="O2079" s="589"/>
      <c r="P2079" s="589"/>
      <c r="R2079" s="589"/>
      <c r="S2079" s="589"/>
      <c r="T2079" s="589"/>
      <c r="U2079" s="589"/>
    </row>
    <row r="2080" customHeight="1" spans="6:21">
      <c r="F2080" s="589"/>
      <c r="G2080" s="589"/>
      <c r="H2080" s="589"/>
      <c r="I2080" s="589"/>
      <c r="J2080" s="589"/>
      <c r="K2080" s="589"/>
      <c r="L2080" s="589"/>
      <c r="M2080" s="589"/>
      <c r="N2080" s="589"/>
      <c r="O2080" s="589"/>
      <c r="P2080" s="589"/>
      <c r="R2080" s="589"/>
      <c r="S2080" s="589"/>
      <c r="T2080" s="589"/>
      <c r="U2080" s="589"/>
    </row>
    <row r="2081" customHeight="1" spans="6:21">
      <c r="F2081" s="589"/>
      <c r="G2081" s="589"/>
      <c r="H2081" s="589"/>
      <c r="I2081" s="589"/>
      <c r="J2081" s="589"/>
      <c r="K2081" s="589"/>
      <c r="L2081" s="589"/>
      <c r="M2081" s="589"/>
      <c r="N2081" s="589"/>
      <c r="O2081" s="589"/>
      <c r="P2081" s="589"/>
      <c r="R2081" s="589"/>
      <c r="S2081" s="589"/>
      <c r="T2081" s="589"/>
      <c r="U2081" s="589"/>
    </row>
    <row r="2082" customHeight="1" spans="6:21">
      <c r="F2082" s="589"/>
      <c r="G2082" s="589"/>
      <c r="H2082" s="589"/>
      <c r="I2082" s="589"/>
      <c r="J2082" s="589"/>
      <c r="K2082" s="589"/>
      <c r="L2082" s="589"/>
      <c r="M2082" s="589"/>
      <c r="N2082" s="589"/>
      <c r="O2082" s="589"/>
      <c r="P2082" s="589"/>
      <c r="R2082" s="589"/>
      <c r="S2082" s="589"/>
      <c r="T2082" s="589"/>
      <c r="U2082" s="589"/>
    </row>
    <row r="2083" customHeight="1" spans="6:21">
      <c r="F2083" s="589"/>
      <c r="G2083" s="589"/>
      <c r="H2083" s="589"/>
      <c r="I2083" s="589"/>
      <c r="J2083" s="589"/>
      <c r="K2083" s="589"/>
      <c r="L2083" s="589"/>
      <c r="M2083" s="589"/>
      <c r="N2083" s="589"/>
      <c r="O2083" s="589"/>
      <c r="P2083" s="589"/>
      <c r="R2083" s="589"/>
      <c r="S2083" s="589"/>
      <c r="T2083" s="589"/>
      <c r="U2083" s="589"/>
    </row>
    <row r="2084" customHeight="1" spans="6:21">
      <c r="F2084" s="589"/>
      <c r="G2084" s="589"/>
      <c r="H2084" s="589"/>
      <c r="I2084" s="589"/>
      <c r="J2084" s="589"/>
      <c r="K2084" s="589"/>
      <c r="L2084" s="589"/>
      <c r="M2084" s="589"/>
      <c r="N2084" s="589"/>
      <c r="O2084" s="589"/>
      <c r="P2084" s="589"/>
      <c r="R2084" s="589"/>
      <c r="S2084" s="589"/>
      <c r="T2084" s="589"/>
      <c r="U2084" s="589"/>
    </row>
    <row r="2085" customHeight="1" spans="6:21">
      <c r="F2085" s="589"/>
      <c r="G2085" s="589"/>
      <c r="H2085" s="589"/>
      <c r="I2085" s="589"/>
      <c r="J2085" s="589"/>
      <c r="K2085" s="589"/>
      <c r="L2085" s="589"/>
      <c r="M2085" s="589"/>
      <c r="N2085" s="589"/>
      <c r="O2085" s="589"/>
      <c r="P2085" s="589"/>
      <c r="R2085" s="589"/>
      <c r="S2085" s="589"/>
      <c r="T2085" s="589"/>
      <c r="U2085" s="589"/>
    </row>
    <row r="2086" customHeight="1" spans="6:21">
      <c r="F2086" s="589"/>
      <c r="G2086" s="589"/>
      <c r="H2086" s="589"/>
      <c r="I2086" s="589"/>
      <c r="J2086" s="589"/>
      <c r="K2086" s="589"/>
      <c r="L2086" s="589"/>
      <c r="M2086" s="589"/>
      <c r="N2086" s="589"/>
      <c r="O2086" s="589"/>
      <c r="P2086" s="589"/>
      <c r="R2086" s="589"/>
      <c r="S2086" s="589"/>
      <c r="T2086" s="589"/>
      <c r="U2086" s="589"/>
    </row>
    <row r="2087" customHeight="1" spans="6:21">
      <c r="F2087" s="589"/>
      <c r="G2087" s="589"/>
      <c r="H2087" s="589"/>
      <c r="I2087" s="589"/>
      <c r="J2087" s="589"/>
      <c r="K2087" s="589"/>
      <c r="L2087" s="589"/>
      <c r="M2087" s="589"/>
      <c r="N2087" s="589"/>
      <c r="O2087" s="589"/>
      <c r="P2087" s="589"/>
      <c r="R2087" s="589"/>
      <c r="S2087" s="589"/>
      <c r="T2087" s="589"/>
      <c r="U2087" s="589"/>
    </row>
    <row r="2088" customHeight="1" spans="6:21">
      <c r="F2088" s="589"/>
      <c r="G2088" s="589"/>
      <c r="H2088" s="589"/>
      <c r="I2088" s="589"/>
      <c r="J2088" s="589"/>
      <c r="K2088" s="589"/>
      <c r="L2088" s="589"/>
      <c r="M2088" s="589"/>
      <c r="N2088" s="589"/>
      <c r="O2088" s="589"/>
      <c r="P2088" s="589"/>
      <c r="R2088" s="589"/>
      <c r="S2088" s="589"/>
      <c r="T2088" s="589"/>
      <c r="U2088" s="589"/>
    </row>
    <row r="2089" customHeight="1" spans="6:21">
      <c r="F2089" s="589"/>
      <c r="G2089" s="589"/>
      <c r="H2089" s="589"/>
      <c r="I2089" s="589"/>
      <c r="J2089" s="589"/>
      <c r="K2089" s="589"/>
      <c r="L2089" s="589"/>
      <c r="M2089" s="589"/>
      <c r="N2089" s="589"/>
      <c r="O2089" s="589"/>
      <c r="P2089" s="589"/>
      <c r="R2089" s="589"/>
      <c r="S2089" s="589"/>
      <c r="T2089" s="589"/>
      <c r="U2089" s="589"/>
    </row>
    <row r="2090" customHeight="1" spans="6:21">
      <c r="F2090" s="589"/>
      <c r="G2090" s="589"/>
      <c r="H2090" s="589"/>
      <c r="I2090" s="589"/>
      <c r="J2090" s="589"/>
      <c r="K2090" s="589"/>
      <c r="L2090" s="589"/>
      <c r="M2090" s="589"/>
      <c r="N2090" s="589"/>
      <c r="O2090" s="589"/>
      <c r="P2090" s="589"/>
      <c r="R2090" s="589"/>
      <c r="S2090" s="589"/>
      <c r="T2090" s="589"/>
      <c r="U2090" s="589"/>
    </row>
    <row r="2091" customHeight="1" spans="6:21">
      <c r="F2091" s="589"/>
      <c r="G2091" s="589"/>
      <c r="H2091" s="589"/>
      <c r="I2091" s="589"/>
      <c r="J2091" s="589"/>
      <c r="K2091" s="589"/>
      <c r="L2091" s="589"/>
      <c r="M2091" s="589"/>
      <c r="N2091" s="589"/>
      <c r="O2091" s="589"/>
      <c r="P2091" s="589"/>
      <c r="R2091" s="589"/>
      <c r="S2091" s="589"/>
      <c r="T2091" s="589"/>
      <c r="U2091" s="589"/>
    </row>
    <row r="2092" customHeight="1" spans="6:21">
      <c r="F2092" s="589"/>
      <c r="G2092" s="589"/>
      <c r="H2092" s="589"/>
      <c r="I2092" s="589"/>
      <c r="J2092" s="589"/>
      <c r="K2092" s="589"/>
      <c r="L2092" s="589"/>
      <c r="M2092" s="589"/>
      <c r="N2092" s="589"/>
      <c r="O2092" s="589"/>
      <c r="P2092" s="589"/>
      <c r="R2092" s="589"/>
      <c r="S2092" s="589"/>
      <c r="T2092" s="589"/>
      <c r="U2092" s="589"/>
    </row>
    <row r="2093" customHeight="1" spans="6:21">
      <c r="F2093" s="589"/>
      <c r="G2093" s="589"/>
      <c r="H2093" s="589"/>
      <c r="I2093" s="589"/>
      <c r="J2093" s="589"/>
      <c r="K2093" s="589"/>
      <c r="L2093" s="589"/>
      <c r="M2093" s="589"/>
      <c r="N2093" s="589"/>
      <c r="O2093" s="589"/>
      <c r="P2093" s="589"/>
      <c r="R2093" s="589"/>
      <c r="S2093" s="589"/>
      <c r="T2093" s="589"/>
      <c r="U2093" s="589"/>
    </row>
    <row r="2094" customHeight="1" spans="6:21">
      <c r="F2094" s="589"/>
      <c r="G2094" s="589"/>
      <c r="H2094" s="589"/>
      <c r="I2094" s="589"/>
      <c r="J2094" s="589"/>
      <c r="K2094" s="589"/>
      <c r="L2094" s="589"/>
      <c r="M2094" s="589"/>
      <c r="N2094" s="589"/>
      <c r="O2094" s="589"/>
      <c r="P2094" s="589"/>
      <c r="R2094" s="589"/>
      <c r="S2094" s="589"/>
      <c r="T2094" s="589"/>
      <c r="U2094" s="589"/>
    </row>
    <row r="2095" customHeight="1" spans="6:21">
      <c r="F2095" s="589"/>
      <c r="G2095" s="589"/>
      <c r="H2095" s="589"/>
      <c r="I2095" s="589"/>
      <c r="J2095" s="589"/>
      <c r="K2095" s="589"/>
      <c r="L2095" s="589"/>
      <c r="M2095" s="589"/>
      <c r="N2095" s="589"/>
      <c r="O2095" s="589"/>
      <c r="P2095" s="589"/>
      <c r="R2095" s="589"/>
      <c r="S2095" s="589"/>
      <c r="T2095" s="589"/>
      <c r="U2095" s="589"/>
    </row>
    <row r="2096" customHeight="1" spans="6:21">
      <c r="F2096" s="589"/>
      <c r="G2096" s="589"/>
      <c r="H2096" s="589"/>
      <c r="I2096" s="589"/>
      <c r="J2096" s="589"/>
      <c r="K2096" s="589"/>
      <c r="L2096" s="589"/>
      <c r="M2096" s="589"/>
      <c r="N2096" s="589"/>
      <c r="O2096" s="589"/>
      <c r="P2096" s="589"/>
      <c r="R2096" s="589"/>
      <c r="S2096" s="589"/>
      <c r="T2096" s="589"/>
      <c r="U2096" s="589"/>
    </row>
    <row r="2097" customHeight="1" spans="6:21">
      <c r="F2097" s="589"/>
      <c r="G2097" s="589"/>
      <c r="H2097" s="589"/>
      <c r="I2097" s="589"/>
      <c r="J2097" s="589"/>
      <c r="K2097" s="589"/>
      <c r="L2097" s="589"/>
      <c r="M2097" s="589"/>
      <c r="N2097" s="589"/>
      <c r="O2097" s="589"/>
      <c r="P2097" s="589"/>
      <c r="R2097" s="589"/>
      <c r="S2097" s="589"/>
      <c r="T2097" s="589"/>
      <c r="U2097" s="589"/>
    </row>
    <row r="2098" customHeight="1" spans="6:21">
      <c r="F2098" s="589"/>
      <c r="G2098" s="589"/>
      <c r="H2098" s="589"/>
      <c r="I2098" s="589"/>
      <c r="J2098" s="589"/>
      <c r="K2098" s="589"/>
      <c r="L2098" s="589"/>
      <c r="M2098" s="589"/>
      <c r="N2098" s="589"/>
      <c r="O2098" s="589"/>
      <c r="P2098" s="589"/>
      <c r="R2098" s="589"/>
      <c r="S2098" s="589"/>
      <c r="T2098" s="589"/>
      <c r="U2098" s="589"/>
    </row>
    <row r="2099" customHeight="1" spans="6:21">
      <c r="F2099" s="589"/>
      <c r="G2099" s="589"/>
      <c r="H2099" s="589"/>
      <c r="I2099" s="589"/>
      <c r="J2099" s="589"/>
      <c r="K2099" s="589"/>
      <c r="L2099" s="589"/>
      <c r="M2099" s="589"/>
      <c r="N2099" s="589"/>
      <c r="O2099" s="589"/>
      <c r="P2099" s="589"/>
      <c r="R2099" s="589"/>
      <c r="S2099" s="589"/>
      <c r="T2099" s="589"/>
      <c r="U2099" s="589"/>
    </row>
    <row r="2100" customHeight="1" spans="6:21">
      <c r="F2100" s="589"/>
      <c r="G2100" s="589"/>
      <c r="H2100" s="589"/>
      <c r="I2100" s="589"/>
      <c r="J2100" s="589"/>
      <c r="K2100" s="589"/>
      <c r="L2100" s="589"/>
      <c r="M2100" s="589"/>
      <c r="N2100" s="589"/>
      <c r="O2100" s="589"/>
      <c r="P2100" s="589"/>
      <c r="R2100" s="589"/>
      <c r="S2100" s="589"/>
      <c r="T2100" s="589"/>
      <c r="U2100" s="589"/>
    </row>
    <row r="2101" customHeight="1" spans="6:21">
      <c r="F2101" s="589"/>
      <c r="G2101" s="589"/>
      <c r="H2101" s="589"/>
      <c r="I2101" s="589"/>
      <c r="J2101" s="589"/>
      <c r="K2101" s="589"/>
      <c r="L2101" s="589"/>
      <c r="M2101" s="589"/>
      <c r="N2101" s="589"/>
      <c r="O2101" s="589"/>
      <c r="P2101" s="589"/>
      <c r="R2101" s="589"/>
      <c r="S2101" s="589"/>
      <c r="T2101" s="589"/>
      <c r="U2101" s="589"/>
    </row>
    <row r="2102" customHeight="1" spans="6:21">
      <c r="F2102" s="589"/>
      <c r="G2102" s="589"/>
      <c r="H2102" s="589"/>
      <c r="I2102" s="589"/>
      <c r="J2102" s="589"/>
      <c r="K2102" s="589"/>
      <c r="L2102" s="589"/>
      <c r="M2102" s="589"/>
      <c r="N2102" s="589"/>
      <c r="O2102" s="589"/>
      <c r="P2102" s="589"/>
      <c r="R2102" s="589"/>
      <c r="S2102" s="589"/>
      <c r="T2102" s="589"/>
      <c r="U2102" s="589"/>
    </row>
    <row r="2103" customHeight="1" spans="6:21">
      <c r="F2103" s="589"/>
      <c r="G2103" s="589"/>
      <c r="H2103" s="589"/>
      <c r="I2103" s="589"/>
      <c r="J2103" s="589"/>
      <c r="K2103" s="589"/>
      <c r="L2103" s="589"/>
      <c r="M2103" s="589"/>
      <c r="N2103" s="589"/>
      <c r="O2103" s="589"/>
      <c r="P2103" s="589"/>
      <c r="R2103" s="589"/>
      <c r="S2103" s="589"/>
      <c r="T2103" s="589"/>
      <c r="U2103" s="589"/>
    </row>
    <row r="2104" customHeight="1" spans="6:21">
      <c r="F2104" s="589"/>
      <c r="G2104" s="589"/>
      <c r="H2104" s="589"/>
      <c r="I2104" s="589"/>
      <c r="J2104" s="589"/>
      <c r="K2104" s="589"/>
      <c r="L2104" s="589"/>
      <c r="M2104" s="589"/>
      <c r="N2104" s="589"/>
      <c r="O2104" s="589"/>
      <c r="P2104" s="589"/>
      <c r="R2104" s="589"/>
      <c r="S2104" s="589"/>
      <c r="T2104" s="589"/>
      <c r="U2104" s="589"/>
    </row>
    <row r="2105" customHeight="1" spans="6:21">
      <c r="F2105" s="589"/>
      <c r="G2105" s="589"/>
      <c r="H2105" s="589"/>
      <c r="I2105" s="589"/>
      <c r="J2105" s="589"/>
      <c r="K2105" s="589"/>
      <c r="L2105" s="589"/>
      <c r="M2105" s="589"/>
      <c r="N2105" s="589"/>
      <c r="O2105" s="589"/>
      <c r="P2105" s="589"/>
      <c r="R2105" s="589"/>
      <c r="S2105" s="589"/>
      <c r="T2105" s="589"/>
      <c r="U2105" s="589"/>
    </row>
    <row r="2106" customHeight="1" spans="6:21">
      <c r="F2106" s="589"/>
      <c r="G2106" s="589"/>
      <c r="H2106" s="589"/>
      <c r="I2106" s="589"/>
      <c r="J2106" s="589"/>
      <c r="K2106" s="589"/>
      <c r="L2106" s="589"/>
      <c r="M2106" s="589"/>
      <c r="N2106" s="589"/>
      <c r="O2106" s="589"/>
      <c r="P2106" s="589"/>
      <c r="R2106" s="589"/>
      <c r="S2106" s="589"/>
      <c r="T2106" s="589"/>
      <c r="U2106" s="589"/>
    </row>
    <row r="2107" customHeight="1" spans="6:21">
      <c r="F2107" s="589"/>
      <c r="G2107" s="589"/>
      <c r="H2107" s="589"/>
      <c r="I2107" s="589"/>
      <c r="J2107" s="589"/>
      <c r="K2107" s="589"/>
      <c r="L2107" s="589"/>
      <c r="M2107" s="589"/>
      <c r="N2107" s="589"/>
      <c r="O2107" s="589"/>
      <c r="P2107" s="589"/>
      <c r="R2107" s="589"/>
      <c r="S2107" s="589"/>
      <c r="T2107" s="589"/>
      <c r="U2107" s="589"/>
    </row>
    <row r="2108" customHeight="1" spans="6:21">
      <c r="F2108" s="589"/>
      <c r="G2108" s="589"/>
      <c r="H2108" s="589"/>
      <c r="I2108" s="589"/>
      <c r="J2108" s="589"/>
      <c r="K2108" s="589"/>
      <c r="L2108" s="589"/>
      <c r="M2108" s="589"/>
      <c r="N2108" s="589"/>
      <c r="O2108" s="589"/>
      <c r="P2108" s="589"/>
      <c r="R2108" s="589"/>
      <c r="S2108" s="589"/>
      <c r="T2108" s="589"/>
      <c r="U2108" s="589"/>
    </row>
    <row r="2109" customHeight="1" spans="6:21">
      <c r="F2109" s="589"/>
      <c r="G2109" s="589"/>
      <c r="H2109" s="589"/>
      <c r="I2109" s="589"/>
      <c r="J2109" s="589"/>
      <c r="K2109" s="589"/>
      <c r="L2109" s="589"/>
      <c r="M2109" s="589"/>
      <c r="N2109" s="589"/>
      <c r="O2109" s="589"/>
      <c r="P2109" s="589"/>
      <c r="R2109" s="589"/>
      <c r="S2109" s="589"/>
      <c r="T2109" s="589"/>
      <c r="U2109" s="589"/>
    </row>
    <row r="2110" customHeight="1" spans="6:21">
      <c r="F2110" s="589"/>
      <c r="G2110" s="589"/>
      <c r="H2110" s="589"/>
      <c r="I2110" s="589"/>
      <c r="J2110" s="589"/>
      <c r="K2110" s="589"/>
      <c r="L2110" s="589"/>
      <c r="M2110" s="589"/>
      <c r="N2110" s="589"/>
      <c r="O2110" s="589"/>
      <c r="P2110" s="589"/>
      <c r="R2110" s="589"/>
      <c r="S2110" s="589"/>
      <c r="T2110" s="589"/>
      <c r="U2110" s="589"/>
    </row>
    <row r="2111" customHeight="1" spans="6:21">
      <c r="F2111" s="589"/>
      <c r="G2111" s="589"/>
      <c r="H2111" s="589"/>
      <c r="I2111" s="589"/>
      <c r="J2111" s="589"/>
      <c r="K2111" s="589"/>
      <c r="L2111" s="589"/>
      <c r="M2111" s="589"/>
      <c r="N2111" s="589"/>
      <c r="O2111" s="589"/>
      <c r="P2111" s="589"/>
      <c r="R2111" s="589"/>
      <c r="S2111" s="589"/>
      <c r="T2111" s="589"/>
      <c r="U2111" s="589"/>
    </row>
    <row r="2112" customHeight="1" spans="6:21">
      <c r="F2112" s="589"/>
      <c r="G2112" s="589"/>
      <c r="H2112" s="589"/>
      <c r="I2112" s="589"/>
      <c r="J2112" s="589"/>
      <c r="K2112" s="589"/>
      <c r="L2112" s="589"/>
      <c r="M2112" s="589"/>
      <c r="N2112" s="589"/>
      <c r="O2112" s="589"/>
      <c r="P2112" s="589"/>
      <c r="R2112" s="589"/>
      <c r="S2112" s="589"/>
      <c r="T2112" s="589"/>
      <c r="U2112" s="589"/>
    </row>
    <row r="2113" customHeight="1" spans="6:21">
      <c r="F2113" s="589"/>
      <c r="G2113" s="589"/>
      <c r="H2113" s="589"/>
      <c r="I2113" s="589"/>
      <c r="J2113" s="589"/>
      <c r="K2113" s="589"/>
      <c r="L2113" s="589"/>
      <c r="M2113" s="589"/>
      <c r="N2113" s="589"/>
      <c r="O2113" s="589"/>
      <c r="P2113" s="589"/>
      <c r="R2113" s="589"/>
      <c r="S2113" s="589"/>
      <c r="T2113" s="589"/>
      <c r="U2113" s="589"/>
    </row>
    <row r="2114" customHeight="1" spans="6:21">
      <c r="F2114" s="589"/>
      <c r="G2114" s="589"/>
      <c r="H2114" s="589"/>
      <c r="I2114" s="589"/>
      <c r="J2114" s="589"/>
      <c r="K2114" s="589"/>
      <c r="L2114" s="589"/>
      <c r="M2114" s="589"/>
      <c r="N2114" s="589"/>
      <c r="O2114" s="589"/>
      <c r="P2114" s="589"/>
      <c r="R2114" s="589"/>
      <c r="S2114" s="589"/>
      <c r="T2114" s="589"/>
      <c r="U2114" s="589"/>
    </row>
    <row r="2115" customHeight="1" spans="6:21">
      <c r="F2115" s="589"/>
      <c r="G2115" s="589"/>
      <c r="H2115" s="589"/>
      <c r="I2115" s="589"/>
      <c r="J2115" s="589"/>
      <c r="K2115" s="589"/>
      <c r="L2115" s="589"/>
      <c r="M2115" s="589"/>
      <c r="N2115" s="589"/>
      <c r="O2115" s="589"/>
      <c r="P2115" s="589"/>
      <c r="R2115" s="589"/>
      <c r="S2115" s="589"/>
      <c r="T2115" s="589"/>
      <c r="U2115" s="589"/>
    </row>
    <row r="2116" customHeight="1" spans="6:21">
      <c r="F2116" s="589"/>
      <c r="G2116" s="589"/>
      <c r="H2116" s="589"/>
      <c r="I2116" s="589"/>
      <c r="J2116" s="589"/>
      <c r="K2116" s="589"/>
      <c r="L2116" s="589"/>
      <c r="M2116" s="589"/>
      <c r="N2116" s="589"/>
      <c r="O2116" s="589"/>
      <c r="P2116" s="589"/>
      <c r="R2116" s="589"/>
      <c r="S2116" s="589"/>
      <c r="T2116" s="589"/>
      <c r="U2116" s="589"/>
    </row>
    <row r="2117" customHeight="1" spans="6:21">
      <c r="F2117" s="589"/>
      <c r="G2117" s="589"/>
      <c r="H2117" s="589"/>
      <c r="I2117" s="589"/>
      <c r="J2117" s="589"/>
      <c r="K2117" s="589"/>
      <c r="L2117" s="589"/>
      <c r="M2117" s="589"/>
      <c r="N2117" s="589"/>
      <c r="O2117" s="589"/>
      <c r="P2117" s="589"/>
      <c r="R2117" s="589"/>
      <c r="S2117" s="589"/>
      <c r="T2117" s="589"/>
      <c r="U2117" s="589"/>
    </row>
    <row r="2118" customHeight="1" spans="6:21">
      <c r="F2118" s="589"/>
      <c r="G2118" s="589"/>
      <c r="H2118" s="589"/>
      <c r="I2118" s="589"/>
      <c r="J2118" s="589"/>
      <c r="K2118" s="589"/>
      <c r="L2118" s="589"/>
      <c r="M2118" s="589"/>
      <c r="N2118" s="589"/>
      <c r="O2118" s="589"/>
      <c r="P2118" s="589"/>
      <c r="R2118" s="589"/>
      <c r="S2118" s="589"/>
      <c r="T2118" s="589"/>
      <c r="U2118" s="589"/>
    </row>
    <row r="2119" customHeight="1" spans="6:21">
      <c r="F2119" s="589"/>
      <c r="G2119" s="589"/>
      <c r="H2119" s="589"/>
      <c r="I2119" s="589"/>
      <c r="J2119" s="589"/>
      <c r="K2119" s="589"/>
      <c r="L2119" s="589"/>
      <c r="M2119" s="589"/>
      <c r="N2119" s="589"/>
      <c r="O2119" s="589"/>
      <c r="P2119" s="589"/>
      <c r="R2119" s="589"/>
      <c r="S2119" s="589"/>
      <c r="T2119" s="589"/>
      <c r="U2119" s="589"/>
    </row>
    <row r="2120" customHeight="1" spans="6:21">
      <c r="F2120" s="589"/>
      <c r="G2120" s="589"/>
      <c r="H2120" s="589"/>
      <c r="I2120" s="589"/>
      <c r="J2120" s="589"/>
      <c r="K2120" s="589"/>
      <c r="L2120" s="589"/>
      <c r="M2120" s="589"/>
      <c r="N2120" s="589"/>
      <c r="O2120" s="589"/>
      <c r="P2120" s="589"/>
      <c r="R2120" s="589"/>
      <c r="S2120" s="589"/>
      <c r="T2120" s="589"/>
      <c r="U2120" s="589"/>
    </row>
    <row r="2121" customHeight="1" spans="6:21">
      <c r="F2121" s="589"/>
      <c r="G2121" s="589"/>
      <c r="H2121" s="589"/>
      <c r="I2121" s="589"/>
      <c r="J2121" s="589"/>
      <c r="K2121" s="589"/>
      <c r="L2121" s="589"/>
      <c r="M2121" s="589"/>
      <c r="N2121" s="589"/>
      <c r="O2121" s="589"/>
      <c r="P2121" s="589"/>
      <c r="R2121" s="589"/>
      <c r="S2121" s="589"/>
      <c r="T2121" s="589"/>
      <c r="U2121" s="589"/>
    </row>
    <row r="2122" customHeight="1" spans="6:21">
      <c r="F2122" s="589"/>
      <c r="G2122" s="589"/>
      <c r="H2122" s="589"/>
      <c r="I2122" s="589"/>
      <c r="J2122" s="589"/>
      <c r="K2122" s="589"/>
      <c r="L2122" s="589"/>
      <c r="M2122" s="589"/>
      <c r="N2122" s="589"/>
      <c r="O2122" s="589"/>
      <c r="P2122" s="589"/>
      <c r="R2122" s="589"/>
      <c r="S2122" s="589"/>
      <c r="T2122" s="589"/>
      <c r="U2122" s="589"/>
    </row>
    <row r="2123" customHeight="1" spans="6:21">
      <c r="F2123" s="589"/>
      <c r="G2123" s="589"/>
      <c r="H2123" s="589"/>
      <c r="I2123" s="589"/>
      <c r="J2123" s="589"/>
      <c r="K2123" s="589"/>
      <c r="L2123" s="589"/>
      <c r="M2123" s="589"/>
      <c r="N2123" s="589"/>
      <c r="O2123" s="589"/>
      <c r="P2123" s="589"/>
      <c r="R2123" s="589"/>
      <c r="S2123" s="589"/>
      <c r="T2123" s="589"/>
      <c r="U2123" s="589"/>
    </row>
    <row r="2124" customHeight="1" spans="6:21">
      <c r="F2124" s="589"/>
      <c r="G2124" s="589"/>
      <c r="H2124" s="589"/>
      <c r="I2124" s="589"/>
      <c r="J2124" s="589"/>
      <c r="K2124" s="589"/>
      <c r="L2124" s="589"/>
      <c r="M2124" s="589"/>
      <c r="N2124" s="589"/>
      <c r="O2124" s="589"/>
      <c r="P2124" s="589"/>
      <c r="R2124" s="589"/>
      <c r="S2124" s="589"/>
      <c r="T2124" s="589"/>
      <c r="U2124" s="589"/>
    </row>
    <row r="2125" customHeight="1" spans="6:21">
      <c r="F2125" s="589"/>
      <c r="G2125" s="589"/>
      <c r="H2125" s="589"/>
      <c r="I2125" s="589"/>
      <c r="J2125" s="589"/>
      <c r="K2125" s="589"/>
      <c r="L2125" s="589"/>
      <c r="M2125" s="589"/>
      <c r="N2125" s="589"/>
      <c r="O2125" s="589"/>
      <c r="P2125" s="589"/>
      <c r="R2125" s="589"/>
      <c r="S2125" s="589"/>
      <c r="T2125" s="589"/>
      <c r="U2125" s="589"/>
    </row>
    <row r="2126" customHeight="1" spans="6:21">
      <c r="F2126" s="589"/>
      <c r="G2126" s="589"/>
      <c r="H2126" s="589"/>
      <c r="I2126" s="589"/>
      <c r="J2126" s="589"/>
      <c r="K2126" s="589"/>
      <c r="L2126" s="589"/>
      <c r="M2126" s="589"/>
      <c r="N2126" s="589"/>
      <c r="O2126" s="589"/>
      <c r="P2126" s="589"/>
      <c r="R2126" s="589"/>
      <c r="S2126" s="589"/>
      <c r="T2126" s="589"/>
      <c r="U2126" s="589"/>
    </row>
    <row r="2127" customHeight="1" spans="6:21">
      <c r="F2127" s="589"/>
      <c r="G2127" s="589"/>
      <c r="H2127" s="589"/>
      <c r="I2127" s="589"/>
      <c r="J2127" s="589"/>
      <c r="K2127" s="589"/>
      <c r="L2127" s="589"/>
      <c r="M2127" s="589"/>
      <c r="N2127" s="589"/>
      <c r="O2127" s="589"/>
      <c r="P2127" s="589"/>
      <c r="R2127" s="589"/>
      <c r="S2127" s="589"/>
      <c r="T2127" s="589"/>
      <c r="U2127" s="589"/>
    </row>
    <row r="2128" customHeight="1" spans="6:21">
      <c r="F2128" s="589"/>
      <c r="G2128" s="589"/>
      <c r="H2128" s="589"/>
      <c r="I2128" s="589"/>
      <c r="J2128" s="589"/>
      <c r="K2128" s="589"/>
      <c r="L2128" s="589"/>
      <c r="M2128" s="589"/>
      <c r="N2128" s="589"/>
      <c r="O2128" s="589"/>
      <c r="P2128" s="589"/>
      <c r="R2128" s="589"/>
      <c r="S2128" s="589"/>
      <c r="T2128" s="589"/>
      <c r="U2128" s="589"/>
    </row>
    <row r="2129" customHeight="1" spans="6:21">
      <c r="F2129" s="589"/>
      <c r="G2129" s="589"/>
      <c r="H2129" s="589"/>
      <c r="I2129" s="589"/>
      <c r="J2129" s="589"/>
      <c r="K2129" s="589"/>
      <c r="L2129" s="589"/>
      <c r="M2129" s="589"/>
      <c r="N2129" s="589"/>
      <c r="O2129" s="589"/>
      <c r="P2129" s="589"/>
      <c r="R2129" s="589"/>
      <c r="S2129" s="589"/>
      <c r="T2129" s="589"/>
      <c r="U2129" s="589"/>
    </row>
    <row r="2130" customHeight="1" spans="6:21">
      <c r="F2130" s="589"/>
      <c r="G2130" s="589"/>
      <c r="H2130" s="589"/>
      <c r="I2130" s="589"/>
      <c r="J2130" s="589"/>
      <c r="K2130" s="589"/>
      <c r="L2130" s="589"/>
      <c r="M2130" s="589"/>
      <c r="N2130" s="589"/>
      <c r="O2130" s="589"/>
      <c r="P2130" s="589"/>
      <c r="R2130" s="589"/>
      <c r="S2130" s="589"/>
      <c r="T2130" s="589"/>
      <c r="U2130" s="589"/>
    </row>
    <row r="2131" customHeight="1" spans="6:21">
      <c r="F2131" s="589"/>
      <c r="G2131" s="589"/>
      <c r="H2131" s="589"/>
      <c r="I2131" s="589"/>
      <c r="J2131" s="589"/>
      <c r="K2131" s="589"/>
      <c r="L2131" s="589"/>
      <c r="M2131" s="589"/>
      <c r="N2131" s="589"/>
      <c r="O2131" s="589"/>
      <c r="P2131" s="589"/>
      <c r="R2131" s="589"/>
      <c r="S2131" s="589"/>
      <c r="T2131" s="589"/>
      <c r="U2131" s="589"/>
    </row>
    <row r="2132" customHeight="1" spans="6:21">
      <c r="F2132" s="589"/>
      <c r="G2132" s="589"/>
      <c r="H2132" s="589"/>
      <c r="I2132" s="589"/>
      <c r="J2132" s="589"/>
      <c r="K2132" s="589"/>
      <c r="L2132" s="589"/>
      <c r="M2132" s="589"/>
      <c r="N2132" s="589"/>
      <c r="O2132" s="589"/>
      <c r="P2132" s="589"/>
      <c r="R2132" s="589"/>
      <c r="S2132" s="589"/>
      <c r="T2132" s="589"/>
      <c r="U2132" s="589"/>
    </row>
    <row r="2133" customHeight="1" spans="6:21">
      <c r="F2133" s="589"/>
      <c r="G2133" s="589"/>
      <c r="H2133" s="589"/>
      <c r="I2133" s="589"/>
      <c r="J2133" s="589"/>
      <c r="K2133" s="589"/>
      <c r="L2133" s="589"/>
      <c r="M2133" s="589"/>
      <c r="N2133" s="589"/>
      <c r="O2133" s="589"/>
      <c r="P2133" s="589"/>
      <c r="R2133" s="589"/>
      <c r="S2133" s="589"/>
      <c r="T2133" s="589"/>
      <c r="U2133" s="589"/>
    </row>
    <row r="2134" customHeight="1" spans="6:21">
      <c r="F2134" s="589"/>
      <c r="G2134" s="589"/>
      <c r="H2134" s="589"/>
      <c r="I2134" s="589"/>
      <c r="J2134" s="589"/>
      <c r="K2134" s="589"/>
      <c r="L2134" s="589"/>
      <c r="M2134" s="589"/>
      <c r="N2134" s="589"/>
      <c r="O2134" s="589"/>
      <c r="P2134" s="589"/>
      <c r="R2134" s="589"/>
      <c r="S2134" s="589"/>
      <c r="T2134" s="589"/>
      <c r="U2134" s="589"/>
    </row>
    <row r="2135" customHeight="1" spans="6:21">
      <c r="F2135" s="589"/>
      <c r="G2135" s="589"/>
      <c r="H2135" s="589"/>
      <c r="I2135" s="589"/>
      <c r="J2135" s="589"/>
      <c r="K2135" s="589"/>
      <c r="L2135" s="589"/>
      <c r="M2135" s="589"/>
      <c r="N2135" s="589"/>
      <c r="O2135" s="589"/>
      <c r="P2135" s="589"/>
      <c r="R2135" s="589"/>
      <c r="S2135" s="589"/>
      <c r="T2135" s="589"/>
      <c r="U2135" s="589"/>
    </row>
    <row r="2136" customHeight="1" spans="6:21">
      <c r="F2136" s="589"/>
      <c r="G2136" s="589"/>
      <c r="H2136" s="589"/>
      <c r="I2136" s="589"/>
      <c r="J2136" s="589"/>
      <c r="K2136" s="589"/>
      <c r="L2136" s="589"/>
      <c r="M2136" s="589"/>
      <c r="N2136" s="589"/>
      <c r="O2136" s="589"/>
      <c r="P2136" s="589"/>
      <c r="R2136" s="589"/>
      <c r="S2136" s="589"/>
      <c r="T2136" s="589"/>
      <c r="U2136" s="589"/>
    </row>
    <row r="2137" customHeight="1" spans="6:21">
      <c r="F2137" s="589"/>
      <c r="G2137" s="589"/>
      <c r="H2137" s="589"/>
      <c r="I2137" s="589"/>
      <c r="J2137" s="589"/>
      <c r="K2137" s="589"/>
      <c r="L2137" s="589"/>
      <c r="M2137" s="589"/>
      <c r="N2137" s="589"/>
      <c r="O2137" s="589"/>
      <c r="P2137" s="589"/>
      <c r="R2137" s="589"/>
      <c r="S2137" s="589"/>
      <c r="T2137" s="589"/>
      <c r="U2137" s="589"/>
    </row>
    <row r="2138" customHeight="1" spans="6:21">
      <c r="F2138" s="589"/>
      <c r="G2138" s="589"/>
      <c r="H2138" s="589"/>
      <c r="I2138" s="589"/>
      <c r="J2138" s="589"/>
      <c r="K2138" s="589"/>
      <c r="L2138" s="589"/>
      <c r="M2138" s="589"/>
      <c r="N2138" s="589"/>
      <c r="O2138" s="589"/>
      <c r="P2138" s="589"/>
      <c r="R2138" s="589"/>
      <c r="S2138" s="589"/>
      <c r="T2138" s="589"/>
      <c r="U2138" s="589"/>
    </row>
    <row r="2139" customHeight="1" spans="6:21">
      <c r="F2139" s="589"/>
      <c r="G2139" s="589"/>
      <c r="H2139" s="589"/>
      <c r="I2139" s="589"/>
      <c r="J2139" s="589"/>
      <c r="K2139" s="589"/>
      <c r="L2139" s="589"/>
      <c r="M2139" s="589"/>
      <c r="N2139" s="589"/>
      <c r="O2139" s="589"/>
      <c r="P2139" s="589"/>
      <c r="R2139" s="589"/>
      <c r="S2139" s="589"/>
      <c r="T2139" s="589"/>
      <c r="U2139" s="589"/>
    </row>
    <row r="2140" customHeight="1" spans="6:21">
      <c r="F2140" s="589"/>
      <c r="G2140" s="589"/>
      <c r="H2140" s="589"/>
      <c r="I2140" s="589"/>
      <c r="J2140" s="589"/>
      <c r="K2140" s="589"/>
      <c r="L2140" s="589"/>
      <c r="M2140" s="589"/>
      <c r="N2140" s="589"/>
      <c r="O2140" s="589"/>
      <c r="P2140" s="589"/>
      <c r="R2140" s="589"/>
      <c r="S2140" s="589"/>
      <c r="T2140" s="589"/>
      <c r="U2140" s="589"/>
    </row>
    <row r="2141" customHeight="1" spans="6:21">
      <c r="F2141" s="589"/>
      <c r="G2141" s="589"/>
      <c r="H2141" s="589"/>
      <c r="I2141" s="589"/>
      <c r="J2141" s="589"/>
      <c r="K2141" s="589"/>
      <c r="L2141" s="589"/>
      <c r="M2141" s="589"/>
      <c r="N2141" s="589"/>
      <c r="O2141" s="589"/>
      <c r="P2141" s="589"/>
      <c r="R2141" s="589"/>
      <c r="S2141" s="589"/>
      <c r="T2141" s="589"/>
      <c r="U2141" s="589"/>
    </row>
    <row r="2142" customHeight="1" spans="6:21">
      <c r="F2142" s="589"/>
      <c r="G2142" s="589"/>
      <c r="H2142" s="589"/>
      <c r="I2142" s="589"/>
      <c r="J2142" s="589"/>
      <c r="K2142" s="589"/>
      <c r="L2142" s="589"/>
      <c r="M2142" s="589"/>
      <c r="N2142" s="589"/>
      <c r="O2142" s="589"/>
      <c r="P2142" s="589"/>
      <c r="R2142" s="589"/>
      <c r="S2142" s="589"/>
      <c r="T2142" s="589"/>
      <c r="U2142" s="589"/>
    </row>
    <row r="2143" customHeight="1" spans="6:21">
      <c r="F2143" s="589"/>
      <c r="G2143" s="589"/>
      <c r="H2143" s="589"/>
      <c r="I2143" s="589"/>
      <c r="J2143" s="589"/>
      <c r="K2143" s="589"/>
      <c r="L2143" s="589"/>
      <c r="M2143" s="589"/>
      <c r="N2143" s="589"/>
      <c r="O2143" s="589"/>
      <c r="P2143" s="589"/>
      <c r="R2143" s="589"/>
      <c r="S2143" s="589"/>
      <c r="T2143" s="589"/>
      <c r="U2143" s="589"/>
    </row>
    <row r="2144" customHeight="1" spans="6:21">
      <c r="F2144" s="589"/>
      <c r="G2144" s="589"/>
      <c r="H2144" s="589"/>
      <c r="I2144" s="589"/>
      <c r="J2144" s="589"/>
      <c r="K2144" s="589"/>
      <c r="L2144" s="589"/>
      <c r="M2144" s="589"/>
      <c r="N2144" s="589"/>
      <c r="O2144" s="589"/>
      <c r="P2144" s="589"/>
      <c r="R2144" s="589"/>
      <c r="S2144" s="589"/>
      <c r="T2144" s="589"/>
      <c r="U2144" s="589"/>
    </row>
    <row r="2145" customHeight="1" spans="6:21">
      <c r="F2145" s="589"/>
      <c r="G2145" s="589"/>
      <c r="H2145" s="589"/>
      <c r="I2145" s="589"/>
      <c r="J2145" s="589"/>
      <c r="K2145" s="589"/>
      <c r="L2145" s="589"/>
      <c r="M2145" s="589"/>
      <c r="N2145" s="589"/>
      <c r="O2145" s="589"/>
      <c r="P2145" s="589"/>
      <c r="R2145" s="589"/>
      <c r="S2145" s="589"/>
      <c r="T2145" s="589"/>
      <c r="U2145" s="589"/>
    </row>
    <row r="2146" customHeight="1" spans="6:21">
      <c r="F2146" s="589"/>
      <c r="G2146" s="589"/>
      <c r="H2146" s="589"/>
      <c r="I2146" s="589"/>
      <c r="J2146" s="589"/>
      <c r="K2146" s="589"/>
      <c r="L2146" s="589"/>
      <c r="M2146" s="589"/>
      <c r="N2146" s="589"/>
      <c r="O2146" s="589"/>
      <c r="P2146" s="589"/>
      <c r="R2146" s="589"/>
      <c r="S2146" s="589"/>
      <c r="T2146" s="589"/>
      <c r="U2146" s="589"/>
    </row>
    <row r="2147" customHeight="1" spans="6:21">
      <c r="F2147" s="589"/>
      <c r="G2147" s="589"/>
      <c r="H2147" s="589"/>
      <c r="I2147" s="589"/>
      <c r="J2147" s="589"/>
      <c r="K2147" s="589"/>
      <c r="L2147" s="589"/>
      <c r="M2147" s="589"/>
      <c r="N2147" s="589"/>
      <c r="O2147" s="589"/>
      <c r="P2147" s="589"/>
      <c r="R2147" s="589"/>
      <c r="S2147" s="589"/>
      <c r="T2147" s="589"/>
      <c r="U2147" s="589"/>
    </row>
    <row r="2148" customHeight="1" spans="6:21">
      <c r="F2148" s="589"/>
      <c r="G2148" s="589"/>
      <c r="H2148" s="589"/>
      <c r="I2148" s="589"/>
      <c r="J2148" s="589"/>
      <c r="K2148" s="589"/>
      <c r="L2148" s="589"/>
      <c r="M2148" s="589"/>
      <c r="N2148" s="589"/>
      <c r="O2148" s="589"/>
      <c r="P2148" s="589"/>
      <c r="R2148" s="589"/>
      <c r="S2148" s="589"/>
      <c r="T2148" s="589"/>
      <c r="U2148" s="589"/>
    </row>
    <row r="2149" customHeight="1" spans="6:21">
      <c r="F2149" s="589"/>
      <c r="G2149" s="589"/>
      <c r="H2149" s="589"/>
      <c r="I2149" s="589"/>
      <c r="J2149" s="589"/>
      <c r="K2149" s="589"/>
      <c r="L2149" s="589"/>
      <c r="M2149" s="589"/>
      <c r="N2149" s="589"/>
      <c r="O2149" s="589"/>
      <c r="P2149" s="589"/>
      <c r="R2149" s="589"/>
      <c r="S2149" s="589"/>
      <c r="T2149" s="589"/>
      <c r="U2149" s="589"/>
    </row>
    <row r="2150" customHeight="1" spans="6:21">
      <c r="F2150" s="589"/>
      <c r="G2150" s="589"/>
      <c r="H2150" s="589"/>
      <c r="I2150" s="589"/>
      <c r="J2150" s="589"/>
      <c r="K2150" s="589"/>
      <c r="L2150" s="589"/>
      <c r="M2150" s="589"/>
      <c r="N2150" s="589"/>
      <c r="O2150" s="589"/>
      <c r="P2150" s="589"/>
      <c r="R2150" s="589"/>
      <c r="S2150" s="589"/>
      <c r="T2150" s="589"/>
      <c r="U2150" s="589"/>
    </row>
    <row r="2151" customHeight="1" spans="6:21">
      <c r="F2151" s="589"/>
      <c r="G2151" s="589"/>
      <c r="H2151" s="589"/>
      <c r="I2151" s="589"/>
      <c r="J2151" s="589"/>
      <c r="K2151" s="589"/>
      <c r="L2151" s="589"/>
      <c r="M2151" s="589"/>
      <c r="N2151" s="589"/>
      <c r="O2151" s="589"/>
      <c r="P2151" s="589"/>
      <c r="R2151" s="589"/>
      <c r="S2151" s="589"/>
      <c r="T2151" s="589"/>
      <c r="U2151" s="589"/>
    </row>
    <row r="2152" customHeight="1" spans="6:21">
      <c r="F2152" s="589"/>
      <c r="G2152" s="589"/>
      <c r="H2152" s="589"/>
      <c r="I2152" s="589"/>
      <c r="J2152" s="589"/>
      <c r="K2152" s="589"/>
      <c r="L2152" s="589"/>
      <c r="M2152" s="589"/>
      <c r="N2152" s="589"/>
      <c r="O2152" s="589"/>
      <c r="P2152" s="589"/>
      <c r="R2152" s="589"/>
      <c r="S2152" s="589"/>
      <c r="T2152" s="589"/>
      <c r="U2152" s="589"/>
    </row>
    <row r="2153" customHeight="1" spans="6:21">
      <c r="F2153" s="589"/>
      <c r="G2153" s="589"/>
      <c r="H2153" s="589"/>
      <c r="I2153" s="589"/>
      <c r="J2153" s="589"/>
      <c r="K2153" s="589"/>
      <c r="L2153" s="589"/>
      <c r="M2153" s="589"/>
      <c r="N2153" s="589"/>
      <c r="O2153" s="589"/>
      <c r="P2153" s="589"/>
      <c r="R2153" s="589"/>
      <c r="S2153" s="589"/>
      <c r="T2153" s="589"/>
      <c r="U2153" s="589"/>
    </row>
    <row r="2154" customHeight="1" spans="6:21">
      <c r="F2154" s="589"/>
      <c r="G2154" s="589"/>
      <c r="H2154" s="589"/>
      <c r="I2154" s="589"/>
      <c r="J2154" s="589"/>
      <c r="K2154" s="589"/>
      <c r="L2154" s="589"/>
      <c r="M2154" s="589"/>
      <c r="N2154" s="589"/>
      <c r="O2154" s="589"/>
      <c r="P2154" s="589"/>
      <c r="R2154" s="589"/>
      <c r="S2154" s="589"/>
      <c r="T2154" s="589"/>
      <c r="U2154" s="589"/>
    </row>
    <row r="2155" customHeight="1" spans="6:21">
      <c r="F2155" s="589"/>
      <c r="G2155" s="589"/>
      <c r="H2155" s="589"/>
      <c r="I2155" s="589"/>
      <c r="J2155" s="589"/>
      <c r="K2155" s="589"/>
      <c r="L2155" s="589"/>
      <c r="M2155" s="589"/>
      <c r="N2155" s="589"/>
      <c r="O2155" s="589"/>
      <c r="P2155" s="589"/>
      <c r="R2155" s="589"/>
      <c r="S2155" s="589"/>
      <c r="T2155" s="589"/>
      <c r="U2155" s="589"/>
    </row>
    <row r="2156" customHeight="1" spans="6:21">
      <c r="F2156" s="589"/>
      <c r="G2156" s="589"/>
      <c r="H2156" s="589"/>
      <c r="I2156" s="589"/>
      <c r="J2156" s="589"/>
      <c r="K2156" s="589"/>
      <c r="L2156" s="589"/>
      <c r="M2156" s="589"/>
      <c r="N2156" s="589"/>
      <c r="O2156" s="589"/>
      <c r="P2156" s="589"/>
      <c r="R2156" s="589"/>
      <c r="S2156" s="589"/>
      <c r="T2156" s="589"/>
      <c r="U2156" s="589"/>
    </row>
    <row r="2157" customHeight="1" spans="6:21">
      <c r="F2157" s="589"/>
      <c r="G2157" s="589"/>
      <c r="H2157" s="589"/>
      <c r="I2157" s="589"/>
      <c r="J2157" s="589"/>
      <c r="K2157" s="589"/>
      <c r="L2157" s="589"/>
      <c r="M2157" s="589"/>
      <c r="N2157" s="589"/>
      <c r="O2157" s="589"/>
      <c r="P2157" s="589"/>
      <c r="R2157" s="589"/>
      <c r="S2157" s="589"/>
      <c r="T2157" s="589"/>
      <c r="U2157" s="589"/>
    </row>
    <row r="2158" customHeight="1" spans="6:21">
      <c r="F2158" s="589"/>
      <c r="G2158" s="589"/>
      <c r="H2158" s="589"/>
      <c r="I2158" s="589"/>
      <c r="J2158" s="589"/>
      <c r="K2158" s="589"/>
      <c r="L2158" s="589"/>
      <c r="M2158" s="589"/>
      <c r="N2158" s="589"/>
      <c r="O2158" s="589"/>
      <c r="P2158" s="589"/>
      <c r="R2158" s="589"/>
      <c r="S2158" s="589"/>
      <c r="T2158" s="589"/>
      <c r="U2158" s="589"/>
    </row>
    <row r="2159" customHeight="1" spans="6:21">
      <c r="F2159" s="589"/>
      <c r="G2159" s="589"/>
      <c r="H2159" s="589"/>
      <c r="I2159" s="589"/>
      <c r="J2159" s="589"/>
      <c r="K2159" s="589"/>
      <c r="L2159" s="589"/>
      <c r="M2159" s="589"/>
      <c r="N2159" s="589"/>
      <c r="O2159" s="589"/>
      <c r="P2159" s="589"/>
      <c r="R2159" s="589"/>
      <c r="S2159" s="589"/>
      <c r="T2159" s="589"/>
      <c r="U2159" s="589"/>
    </row>
    <row r="2160" customHeight="1" spans="6:21">
      <c r="F2160" s="589"/>
      <c r="G2160" s="589"/>
      <c r="H2160" s="589"/>
      <c r="I2160" s="589"/>
      <c r="J2160" s="589"/>
      <c r="K2160" s="589"/>
      <c r="L2160" s="589"/>
      <c r="M2160" s="589"/>
      <c r="N2160" s="589"/>
      <c r="O2160" s="589"/>
      <c r="P2160" s="589"/>
      <c r="R2160" s="589"/>
      <c r="S2160" s="589"/>
      <c r="T2160" s="589"/>
      <c r="U2160" s="589"/>
    </row>
    <row r="2161" customHeight="1" spans="6:21">
      <c r="F2161" s="589"/>
      <c r="G2161" s="589"/>
      <c r="H2161" s="589"/>
      <c r="I2161" s="589"/>
      <c r="J2161" s="589"/>
      <c r="K2161" s="589"/>
      <c r="L2161" s="589"/>
      <c r="M2161" s="589"/>
      <c r="N2161" s="589"/>
      <c r="O2161" s="589"/>
      <c r="P2161" s="589"/>
      <c r="R2161" s="589"/>
      <c r="S2161" s="589"/>
      <c r="T2161" s="589"/>
      <c r="U2161" s="589"/>
    </row>
    <row r="2162" customHeight="1" spans="6:21">
      <c r="F2162" s="589"/>
      <c r="G2162" s="589"/>
      <c r="H2162" s="589"/>
      <c r="I2162" s="589"/>
      <c r="J2162" s="589"/>
      <c r="K2162" s="589"/>
      <c r="L2162" s="589"/>
      <c r="M2162" s="589"/>
      <c r="N2162" s="589"/>
      <c r="O2162" s="589"/>
      <c r="P2162" s="589"/>
      <c r="R2162" s="589"/>
      <c r="S2162" s="589"/>
      <c r="T2162" s="589"/>
      <c r="U2162" s="589"/>
    </row>
    <row r="2163" customHeight="1" spans="6:21">
      <c r="F2163" s="589"/>
      <c r="G2163" s="589"/>
      <c r="H2163" s="589"/>
      <c r="I2163" s="589"/>
      <c r="J2163" s="589"/>
      <c r="K2163" s="589"/>
      <c r="L2163" s="589"/>
      <c r="M2163" s="589"/>
      <c r="N2163" s="589"/>
      <c r="O2163" s="589"/>
      <c r="P2163" s="589"/>
      <c r="R2163" s="589"/>
      <c r="S2163" s="589"/>
      <c r="T2163" s="589"/>
      <c r="U2163" s="589"/>
    </row>
    <row r="2164" customHeight="1" spans="6:21">
      <c r="F2164" s="589"/>
      <c r="G2164" s="589"/>
      <c r="H2164" s="589"/>
      <c r="I2164" s="589"/>
      <c r="J2164" s="589"/>
      <c r="K2164" s="589"/>
      <c r="L2164" s="589"/>
      <c r="M2164" s="589"/>
      <c r="N2164" s="589"/>
      <c r="O2164" s="589"/>
      <c r="P2164" s="589"/>
      <c r="R2164" s="589"/>
      <c r="S2164" s="589"/>
      <c r="T2164" s="589"/>
      <c r="U2164" s="589"/>
    </row>
    <row r="2165" customHeight="1" spans="6:21">
      <c r="F2165" s="589"/>
      <c r="G2165" s="589"/>
      <c r="H2165" s="589"/>
      <c r="I2165" s="589"/>
      <c r="J2165" s="589"/>
      <c r="K2165" s="589"/>
      <c r="L2165" s="589"/>
      <c r="M2165" s="589"/>
      <c r="N2165" s="589"/>
      <c r="O2165" s="589"/>
      <c r="P2165" s="589"/>
      <c r="R2165" s="589"/>
      <c r="S2165" s="589"/>
      <c r="T2165" s="589"/>
      <c r="U2165" s="589"/>
    </row>
    <row r="2166" customHeight="1" spans="6:21">
      <c r="F2166" s="589"/>
      <c r="G2166" s="589"/>
      <c r="H2166" s="589"/>
      <c r="I2166" s="589"/>
      <c r="J2166" s="589"/>
      <c r="K2166" s="589"/>
      <c r="L2166" s="589"/>
      <c r="M2166" s="589"/>
      <c r="N2166" s="589"/>
      <c r="O2166" s="589"/>
      <c r="P2166" s="589"/>
      <c r="R2166" s="589"/>
      <c r="S2166" s="589"/>
      <c r="T2166" s="589"/>
      <c r="U2166" s="589"/>
    </row>
    <row r="2167" customHeight="1" spans="6:21">
      <c r="F2167" s="589"/>
      <c r="G2167" s="589"/>
      <c r="H2167" s="589"/>
      <c r="I2167" s="589"/>
      <c r="J2167" s="589"/>
      <c r="K2167" s="589"/>
      <c r="L2167" s="589"/>
      <c r="M2167" s="589"/>
      <c r="N2167" s="589"/>
      <c r="O2167" s="589"/>
      <c r="P2167" s="589"/>
      <c r="R2167" s="589"/>
      <c r="S2167" s="589"/>
      <c r="T2167" s="589"/>
      <c r="U2167" s="589"/>
    </row>
    <row r="2168" customHeight="1" spans="6:21">
      <c r="F2168" s="589"/>
      <c r="G2168" s="589"/>
      <c r="H2168" s="589"/>
      <c r="I2168" s="589"/>
      <c r="J2168" s="589"/>
      <c r="K2168" s="589"/>
      <c r="L2168" s="589"/>
      <c r="M2168" s="589"/>
      <c r="N2168" s="589"/>
      <c r="O2168" s="589"/>
      <c r="P2168" s="589"/>
      <c r="R2168" s="589"/>
      <c r="S2168" s="589"/>
      <c r="T2168" s="589"/>
      <c r="U2168" s="589"/>
    </row>
    <row r="2169" customHeight="1" spans="6:21">
      <c r="F2169" s="589"/>
      <c r="G2169" s="589"/>
      <c r="H2169" s="589"/>
      <c r="I2169" s="589"/>
      <c r="J2169" s="589"/>
      <c r="K2169" s="589"/>
      <c r="L2169" s="589"/>
      <c r="M2169" s="589"/>
      <c r="N2169" s="589"/>
      <c r="O2169" s="589"/>
      <c r="P2169" s="589"/>
      <c r="R2169" s="589"/>
      <c r="S2169" s="589"/>
      <c r="T2169" s="589"/>
      <c r="U2169" s="589"/>
    </row>
    <row r="2170" customHeight="1" spans="6:21">
      <c r="F2170" s="589"/>
      <c r="G2170" s="589"/>
      <c r="H2170" s="589"/>
      <c r="I2170" s="589"/>
      <c r="J2170" s="589"/>
      <c r="K2170" s="589"/>
      <c r="L2170" s="589"/>
      <c r="M2170" s="589"/>
      <c r="N2170" s="589"/>
      <c r="O2170" s="589"/>
      <c r="P2170" s="589"/>
      <c r="R2170" s="589"/>
      <c r="S2170" s="589"/>
      <c r="T2170" s="589"/>
      <c r="U2170" s="589"/>
    </row>
    <row r="2171" customHeight="1" spans="6:21">
      <c r="F2171" s="589"/>
      <c r="G2171" s="589"/>
      <c r="H2171" s="589"/>
      <c r="I2171" s="589"/>
      <c r="J2171" s="589"/>
      <c r="K2171" s="589"/>
      <c r="L2171" s="589"/>
      <c r="M2171" s="589"/>
      <c r="N2171" s="589"/>
      <c r="O2171" s="589"/>
      <c r="P2171" s="589"/>
      <c r="R2171" s="589"/>
      <c r="S2171" s="589"/>
      <c r="T2171" s="589"/>
      <c r="U2171" s="589"/>
    </row>
    <row r="2172" customHeight="1" spans="6:21">
      <c r="F2172" s="589"/>
      <c r="G2172" s="589"/>
      <c r="H2172" s="589"/>
      <c r="I2172" s="589"/>
      <c r="J2172" s="589"/>
      <c r="K2172" s="589"/>
      <c r="L2172" s="589"/>
      <c r="M2172" s="589"/>
      <c r="N2172" s="589"/>
      <c r="O2172" s="589"/>
      <c r="P2172" s="589"/>
      <c r="R2172" s="589"/>
      <c r="S2172" s="589"/>
      <c r="T2172" s="589"/>
      <c r="U2172" s="589"/>
    </row>
    <row r="2173" customHeight="1" spans="6:21">
      <c r="F2173" s="589"/>
      <c r="G2173" s="589"/>
      <c r="H2173" s="589"/>
      <c r="I2173" s="589"/>
      <c r="J2173" s="589"/>
      <c r="K2173" s="589"/>
      <c r="L2173" s="589"/>
      <c r="M2173" s="589"/>
      <c r="N2173" s="589"/>
      <c r="O2173" s="589"/>
      <c r="P2173" s="589"/>
      <c r="R2173" s="589"/>
      <c r="S2173" s="589"/>
      <c r="T2173" s="589"/>
      <c r="U2173" s="589"/>
    </row>
    <row r="2174" customHeight="1" spans="6:21">
      <c r="F2174" s="589"/>
      <c r="G2174" s="589"/>
      <c r="H2174" s="589"/>
      <c r="I2174" s="589"/>
      <c r="J2174" s="589"/>
      <c r="K2174" s="589"/>
      <c r="L2174" s="589"/>
      <c r="M2174" s="589"/>
      <c r="N2174" s="589"/>
      <c r="O2174" s="589"/>
      <c r="P2174" s="589"/>
      <c r="R2174" s="589"/>
      <c r="S2174" s="589"/>
      <c r="T2174" s="589"/>
      <c r="U2174" s="589"/>
    </row>
    <row r="2175" customHeight="1" spans="6:21">
      <c r="F2175" s="589"/>
      <c r="G2175" s="589"/>
      <c r="H2175" s="589"/>
      <c r="I2175" s="589"/>
      <c r="J2175" s="589"/>
      <c r="K2175" s="589"/>
      <c r="L2175" s="589"/>
      <c r="M2175" s="589"/>
      <c r="N2175" s="589"/>
      <c r="O2175" s="589"/>
      <c r="P2175" s="589"/>
      <c r="R2175" s="589"/>
      <c r="S2175" s="589"/>
      <c r="T2175" s="589"/>
      <c r="U2175" s="589"/>
    </row>
    <row r="2176" customHeight="1" spans="6:21">
      <c r="F2176" s="589"/>
      <c r="G2176" s="589"/>
      <c r="H2176" s="589"/>
      <c r="I2176" s="589"/>
      <c r="J2176" s="589"/>
      <c r="K2176" s="589"/>
      <c r="L2176" s="589"/>
      <c r="M2176" s="589"/>
      <c r="N2176" s="589"/>
      <c r="O2176" s="589"/>
      <c r="P2176" s="589"/>
      <c r="R2176" s="589"/>
      <c r="S2176" s="589"/>
      <c r="T2176" s="589"/>
      <c r="U2176" s="589"/>
    </row>
    <row r="2177" customHeight="1" spans="6:21">
      <c r="F2177" s="589"/>
      <c r="G2177" s="589"/>
      <c r="H2177" s="589"/>
      <c r="I2177" s="589"/>
      <c r="J2177" s="589"/>
      <c r="K2177" s="589"/>
      <c r="L2177" s="589"/>
      <c r="M2177" s="589"/>
      <c r="N2177" s="589"/>
      <c r="O2177" s="589"/>
      <c r="P2177" s="589"/>
      <c r="R2177" s="589"/>
      <c r="S2177" s="589"/>
      <c r="T2177" s="589"/>
      <c r="U2177" s="589"/>
    </row>
    <row r="2178" customHeight="1" spans="6:21">
      <c r="F2178" s="589"/>
      <c r="G2178" s="589"/>
      <c r="H2178" s="589"/>
      <c r="I2178" s="589"/>
      <c r="J2178" s="589"/>
      <c r="K2178" s="589"/>
      <c r="L2178" s="589"/>
      <c r="M2178" s="589"/>
      <c r="N2178" s="589"/>
      <c r="O2178" s="589"/>
      <c r="P2178" s="589"/>
      <c r="R2178" s="589"/>
      <c r="S2178" s="589"/>
      <c r="T2178" s="589"/>
      <c r="U2178" s="589"/>
    </row>
    <row r="2179" customHeight="1" spans="6:21">
      <c r="F2179" s="589"/>
      <c r="G2179" s="589"/>
      <c r="H2179" s="589"/>
      <c r="I2179" s="589"/>
      <c r="J2179" s="589"/>
      <c r="K2179" s="589"/>
      <c r="L2179" s="589"/>
      <c r="M2179" s="589"/>
      <c r="N2179" s="589"/>
      <c r="O2179" s="589"/>
      <c r="P2179" s="589"/>
      <c r="R2179" s="589"/>
      <c r="S2179" s="589"/>
      <c r="T2179" s="589"/>
      <c r="U2179" s="589"/>
    </row>
    <row r="2180" customHeight="1" spans="6:21">
      <c r="F2180" s="589"/>
      <c r="G2180" s="589"/>
      <c r="H2180" s="589"/>
      <c r="I2180" s="589"/>
      <c r="J2180" s="589"/>
      <c r="K2180" s="589"/>
      <c r="L2180" s="589"/>
      <c r="M2180" s="589"/>
      <c r="N2180" s="589"/>
      <c r="O2180" s="589"/>
      <c r="P2180" s="589"/>
      <c r="R2180" s="589"/>
      <c r="S2180" s="589"/>
      <c r="T2180" s="589"/>
      <c r="U2180" s="589"/>
    </row>
    <row r="2181" customHeight="1" spans="6:21">
      <c r="F2181" s="589"/>
      <c r="G2181" s="589"/>
      <c r="H2181" s="589"/>
      <c r="I2181" s="589"/>
      <c r="J2181" s="589"/>
      <c r="K2181" s="589"/>
      <c r="L2181" s="589"/>
      <c r="M2181" s="589"/>
      <c r="N2181" s="589"/>
      <c r="O2181" s="589"/>
      <c r="P2181" s="589"/>
      <c r="R2181" s="589"/>
      <c r="S2181" s="589"/>
      <c r="T2181" s="589"/>
      <c r="U2181" s="589"/>
    </row>
    <row r="2182" customHeight="1" spans="6:21">
      <c r="F2182" s="589"/>
      <c r="G2182" s="589"/>
      <c r="H2182" s="589"/>
      <c r="I2182" s="589"/>
      <c r="J2182" s="589"/>
      <c r="K2182" s="589"/>
      <c r="L2182" s="589"/>
      <c r="M2182" s="589"/>
      <c r="N2182" s="589"/>
      <c r="O2182" s="589"/>
      <c r="P2182" s="589"/>
      <c r="R2182" s="589"/>
      <c r="S2182" s="589"/>
      <c r="T2182" s="589"/>
      <c r="U2182" s="589"/>
    </row>
    <row r="2183" customHeight="1" spans="6:21">
      <c r="F2183" s="589"/>
      <c r="G2183" s="589"/>
      <c r="H2183" s="589"/>
      <c r="I2183" s="589"/>
      <c r="J2183" s="589"/>
      <c r="K2183" s="589"/>
      <c r="L2183" s="589"/>
      <c r="M2183" s="589"/>
      <c r="N2183" s="589"/>
      <c r="O2183" s="589"/>
      <c r="P2183" s="589"/>
      <c r="R2183" s="589"/>
      <c r="S2183" s="589"/>
      <c r="T2183" s="589"/>
      <c r="U2183" s="589"/>
    </row>
    <row r="2184" customHeight="1" spans="6:21">
      <c r="F2184" s="589"/>
      <c r="G2184" s="589"/>
      <c r="H2184" s="589"/>
      <c r="I2184" s="589"/>
      <c r="J2184" s="589"/>
      <c r="K2184" s="589"/>
      <c r="L2184" s="589"/>
      <c r="M2184" s="589"/>
      <c r="N2184" s="589"/>
      <c r="O2184" s="589"/>
      <c r="P2184" s="589"/>
      <c r="R2184" s="589"/>
      <c r="S2184" s="589"/>
      <c r="T2184" s="589"/>
      <c r="U2184" s="589"/>
    </row>
    <row r="2185" customHeight="1" spans="6:21">
      <c r="F2185" s="589"/>
      <c r="G2185" s="589"/>
      <c r="H2185" s="589"/>
      <c r="I2185" s="589"/>
      <c r="J2185" s="589"/>
      <c r="K2185" s="589"/>
      <c r="L2185" s="589"/>
      <c r="M2185" s="589"/>
      <c r="N2185" s="589"/>
      <c r="O2185" s="589"/>
      <c r="P2185" s="589"/>
      <c r="R2185" s="589"/>
      <c r="S2185" s="589"/>
      <c r="T2185" s="589"/>
      <c r="U2185" s="589"/>
    </row>
    <row r="2186" customHeight="1" spans="6:21">
      <c r="F2186" s="589"/>
      <c r="G2186" s="589"/>
      <c r="H2186" s="589"/>
      <c r="I2186" s="589"/>
      <c r="J2186" s="589"/>
      <c r="K2186" s="589"/>
      <c r="L2186" s="589"/>
      <c r="M2186" s="589"/>
      <c r="N2186" s="589"/>
      <c r="O2186" s="589"/>
      <c r="P2186" s="589"/>
      <c r="R2186" s="589"/>
      <c r="S2186" s="589"/>
      <c r="T2186" s="589"/>
      <c r="U2186" s="589"/>
    </row>
    <row r="2187" customHeight="1" spans="6:21">
      <c r="F2187" s="589"/>
      <c r="G2187" s="589"/>
      <c r="H2187" s="589"/>
      <c r="I2187" s="589"/>
      <c r="J2187" s="589"/>
      <c r="K2187" s="589"/>
      <c r="L2187" s="589"/>
      <c r="M2187" s="589"/>
      <c r="N2187" s="589"/>
      <c r="O2187" s="589"/>
      <c r="P2187" s="589"/>
      <c r="R2187" s="589"/>
      <c r="S2187" s="589"/>
      <c r="T2187" s="589"/>
      <c r="U2187" s="589"/>
    </row>
    <row r="2188" customHeight="1" spans="6:21">
      <c r="F2188" s="589"/>
      <c r="G2188" s="589"/>
      <c r="H2188" s="589"/>
      <c r="I2188" s="589"/>
      <c r="J2188" s="589"/>
      <c r="K2188" s="589"/>
      <c r="L2188" s="589"/>
      <c r="M2188" s="589"/>
      <c r="N2188" s="589"/>
      <c r="O2188" s="589"/>
      <c r="P2188" s="589"/>
      <c r="R2188" s="589"/>
      <c r="S2188" s="589"/>
      <c r="T2188" s="589"/>
      <c r="U2188" s="589"/>
    </row>
    <row r="2189" customHeight="1" spans="6:21">
      <c r="F2189" s="589"/>
      <c r="G2189" s="589"/>
      <c r="H2189" s="589"/>
      <c r="I2189" s="589"/>
      <c r="J2189" s="589"/>
      <c r="K2189" s="589"/>
      <c r="L2189" s="589"/>
      <c r="M2189" s="589"/>
      <c r="N2189" s="589"/>
      <c r="O2189" s="589"/>
      <c r="P2189" s="589"/>
      <c r="R2189" s="589"/>
      <c r="S2189" s="589"/>
      <c r="T2189" s="589"/>
      <c r="U2189" s="589"/>
    </row>
    <row r="2190" customHeight="1" spans="6:21">
      <c r="F2190" s="589"/>
      <c r="G2190" s="589"/>
      <c r="H2190" s="589"/>
      <c r="I2190" s="589"/>
      <c r="J2190" s="589"/>
      <c r="K2190" s="589"/>
      <c r="L2190" s="589"/>
      <c r="M2190" s="589"/>
      <c r="N2190" s="589"/>
      <c r="O2190" s="589"/>
      <c r="P2190" s="589"/>
      <c r="R2190" s="589"/>
      <c r="S2190" s="589"/>
      <c r="T2190" s="589"/>
      <c r="U2190" s="589"/>
    </row>
    <row r="2191" customHeight="1" spans="6:21">
      <c r="F2191" s="589"/>
      <c r="G2191" s="589"/>
      <c r="H2191" s="589"/>
      <c r="I2191" s="589"/>
      <c r="J2191" s="589"/>
      <c r="K2191" s="589"/>
      <c r="L2191" s="589"/>
      <c r="M2191" s="589"/>
      <c r="N2191" s="589"/>
      <c r="O2191" s="589"/>
      <c r="P2191" s="589"/>
      <c r="R2191" s="589"/>
      <c r="S2191" s="589"/>
      <c r="T2191" s="589"/>
      <c r="U2191" s="589"/>
    </row>
    <row r="2192" customHeight="1" spans="6:21">
      <c r="F2192" s="589"/>
      <c r="G2192" s="589"/>
      <c r="H2192" s="589"/>
      <c r="I2192" s="589"/>
      <c r="J2192" s="589"/>
      <c r="K2192" s="589"/>
      <c r="L2192" s="589"/>
      <c r="M2192" s="589"/>
      <c r="N2192" s="589"/>
      <c r="O2192" s="589"/>
      <c r="P2192" s="589"/>
      <c r="R2192" s="589"/>
      <c r="S2192" s="589"/>
      <c r="T2192" s="589"/>
      <c r="U2192" s="589"/>
    </row>
    <row r="2193" customHeight="1" spans="6:21">
      <c r="F2193" s="589"/>
      <c r="G2193" s="589"/>
      <c r="H2193" s="589"/>
      <c r="I2193" s="589"/>
      <c r="J2193" s="589"/>
      <c r="K2193" s="589"/>
      <c r="L2193" s="589"/>
      <c r="M2193" s="589"/>
      <c r="N2193" s="589"/>
      <c r="O2193" s="589"/>
      <c r="P2193" s="589"/>
      <c r="R2193" s="589"/>
      <c r="S2193" s="589"/>
      <c r="T2193" s="589"/>
      <c r="U2193" s="589"/>
    </row>
    <row r="2194" customHeight="1" spans="6:21">
      <c r="F2194" s="589"/>
      <c r="G2194" s="589"/>
      <c r="H2194" s="589"/>
      <c r="I2194" s="589"/>
      <c r="J2194" s="589"/>
      <c r="K2194" s="589"/>
      <c r="L2194" s="589"/>
      <c r="M2194" s="589"/>
      <c r="N2194" s="589"/>
      <c r="O2194" s="589"/>
      <c r="P2194" s="589"/>
      <c r="R2194" s="589"/>
      <c r="S2194" s="589"/>
      <c r="T2194" s="589"/>
      <c r="U2194" s="589"/>
    </row>
    <row r="2195" customHeight="1" spans="6:21">
      <c r="F2195" s="589"/>
      <c r="G2195" s="589"/>
      <c r="H2195" s="589"/>
      <c r="I2195" s="589"/>
      <c r="J2195" s="589"/>
      <c r="K2195" s="589"/>
      <c r="L2195" s="589"/>
      <c r="M2195" s="589"/>
      <c r="N2195" s="589"/>
      <c r="O2195" s="589"/>
      <c r="P2195" s="589"/>
      <c r="R2195" s="589"/>
      <c r="S2195" s="589"/>
      <c r="T2195" s="589"/>
      <c r="U2195" s="589"/>
    </row>
    <row r="2196" customHeight="1" spans="6:21">
      <c r="F2196" s="589"/>
      <c r="G2196" s="589"/>
      <c r="H2196" s="589"/>
      <c r="I2196" s="589"/>
      <c r="J2196" s="589"/>
      <c r="K2196" s="589"/>
      <c r="L2196" s="589"/>
      <c r="M2196" s="589"/>
      <c r="N2196" s="589"/>
      <c r="O2196" s="589"/>
      <c r="P2196" s="589"/>
      <c r="R2196" s="589"/>
      <c r="S2196" s="589"/>
      <c r="T2196" s="589"/>
      <c r="U2196" s="589"/>
    </row>
    <row r="2197" customHeight="1" spans="6:21">
      <c r="F2197" s="589"/>
      <c r="G2197" s="589"/>
      <c r="H2197" s="589"/>
      <c r="I2197" s="589"/>
      <c r="J2197" s="589"/>
      <c r="K2197" s="589"/>
      <c r="L2197" s="589"/>
      <c r="M2197" s="589"/>
      <c r="N2197" s="589"/>
      <c r="O2197" s="589"/>
      <c r="P2197" s="589"/>
      <c r="R2197" s="589"/>
      <c r="S2197" s="589"/>
      <c r="T2197" s="589"/>
      <c r="U2197" s="589"/>
    </row>
    <row r="2198" customHeight="1" spans="6:21">
      <c r="F2198" s="589"/>
      <c r="G2198" s="589"/>
      <c r="H2198" s="589"/>
      <c r="I2198" s="589"/>
      <c r="J2198" s="589"/>
      <c r="K2198" s="589"/>
      <c r="L2198" s="589"/>
      <c r="M2198" s="589"/>
      <c r="N2198" s="589"/>
      <c r="O2198" s="589"/>
      <c r="P2198" s="589"/>
      <c r="R2198" s="589"/>
      <c r="S2198" s="589"/>
      <c r="T2198" s="589"/>
      <c r="U2198" s="589"/>
    </row>
    <row r="2199" customHeight="1" spans="6:21">
      <c r="F2199" s="589"/>
      <c r="G2199" s="589"/>
      <c r="H2199" s="589"/>
      <c r="I2199" s="589"/>
      <c r="J2199" s="589"/>
      <c r="K2199" s="589"/>
      <c r="L2199" s="589"/>
      <c r="M2199" s="589"/>
      <c r="N2199" s="589"/>
      <c r="O2199" s="589"/>
      <c r="P2199" s="589"/>
      <c r="R2199" s="589"/>
      <c r="S2199" s="589"/>
      <c r="T2199" s="589"/>
      <c r="U2199" s="589"/>
    </row>
    <row r="2200" customHeight="1" spans="6:21">
      <c r="F2200" s="589"/>
      <c r="G2200" s="589"/>
      <c r="H2200" s="589"/>
      <c r="I2200" s="589"/>
      <c r="J2200" s="589"/>
      <c r="K2200" s="589"/>
      <c r="L2200" s="589"/>
      <c r="M2200" s="589"/>
      <c r="N2200" s="589"/>
      <c r="O2200" s="589"/>
      <c r="P2200" s="589"/>
      <c r="R2200" s="589"/>
      <c r="S2200" s="589"/>
      <c r="T2200" s="589"/>
      <c r="U2200" s="589"/>
    </row>
    <row r="2201" customHeight="1" spans="6:21">
      <c r="F2201" s="589"/>
      <c r="G2201" s="589"/>
      <c r="H2201" s="589"/>
      <c r="I2201" s="589"/>
      <c r="J2201" s="589"/>
      <c r="K2201" s="589"/>
      <c r="L2201" s="589"/>
      <c r="M2201" s="589"/>
      <c r="N2201" s="589"/>
      <c r="O2201" s="589"/>
      <c r="P2201" s="589"/>
      <c r="R2201" s="589"/>
      <c r="S2201" s="589"/>
      <c r="T2201" s="589"/>
      <c r="U2201" s="589"/>
    </row>
    <row r="2202" customHeight="1" spans="6:21">
      <c r="F2202" s="589"/>
      <c r="G2202" s="589"/>
      <c r="H2202" s="589"/>
      <c r="I2202" s="589"/>
      <c r="J2202" s="589"/>
      <c r="K2202" s="589"/>
      <c r="L2202" s="589"/>
      <c r="M2202" s="589"/>
      <c r="N2202" s="589"/>
      <c r="O2202" s="589"/>
      <c r="P2202" s="589"/>
      <c r="R2202" s="589"/>
      <c r="S2202" s="589"/>
      <c r="T2202" s="589"/>
      <c r="U2202" s="589"/>
    </row>
    <row r="2203" customHeight="1" spans="6:21">
      <c r="F2203" s="589"/>
      <c r="G2203" s="589"/>
      <c r="H2203" s="589"/>
      <c r="I2203" s="589"/>
      <c r="J2203" s="589"/>
      <c r="K2203" s="589"/>
      <c r="L2203" s="589"/>
      <c r="M2203" s="589"/>
      <c r="N2203" s="589"/>
      <c r="O2203" s="589"/>
      <c r="P2203" s="589"/>
      <c r="R2203" s="589"/>
      <c r="S2203" s="589"/>
      <c r="T2203" s="589"/>
      <c r="U2203" s="589"/>
    </row>
    <row r="2204" customHeight="1" spans="6:21">
      <c r="F2204" s="589"/>
      <c r="G2204" s="589"/>
      <c r="H2204" s="589"/>
      <c r="I2204" s="589"/>
      <c r="J2204" s="589"/>
      <c r="K2204" s="589"/>
      <c r="L2204" s="589"/>
      <c r="M2204" s="589"/>
      <c r="N2204" s="589"/>
      <c r="O2204" s="589"/>
      <c r="P2204" s="589"/>
      <c r="R2204" s="589"/>
      <c r="S2204" s="589"/>
      <c r="T2204" s="589"/>
      <c r="U2204" s="589"/>
    </row>
    <row r="2205" customHeight="1" spans="6:21">
      <c r="F2205" s="589"/>
      <c r="G2205" s="589"/>
      <c r="H2205" s="589"/>
      <c r="I2205" s="589"/>
      <c r="J2205" s="589"/>
      <c r="K2205" s="589"/>
      <c r="L2205" s="589"/>
      <c r="M2205" s="589"/>
      <c r="N2205" s="589"/>
      <c r="O2205" s="589"/>
      <c r="P2205" s="589"/>
      <c r="R2205" s="589"/>
      <c r="S2205" s="589"/>
      <c r="T2205" s="589"/>
      <c r="U2205" s="589"/>
    </row>
    <row r="2206" customHeight="1" spans="6:21">
      <c r="F2206" s="589"/>
      <c r="G2206" s="589"/>
      <c r="H2206" s="589"/>
      <c r="I2206" s="589"/>
      <c r="J2206" s="589"/>
      <c r="K2206" s="589"/>
      <c r="L2206" s="589"/>
      <c r="M2206" s="589"/>
      <c r="N2206" s="589"/>
      <c r="O2206" s="589"/>
      <c r="P2206" s="589"/>
      <c r="R2206" s="589"/>
      <c r="S2206" s="589"/>
      <c r="T2206" s="589"/>
      <c r="U2206" s="589"/>
    </row>
    <row r="2207" customHeight="1" spans="6:21">
      <c r="F2207" s="589"/>
      <c r="G2207" s="589"/>
      <c r="H2207" s="589"/>
      <c r="I2207" s="589"/>
      <c r="J2207" s="589"/>
      <c r="K2207" s="589"/>
      <c r="L2207" s="589"/>
      <c r="M2207" s="589"/>
      <c r="N2207" s="589"/>
      <c r="O2207" s="589"/>
      <c r="P2207" s="589"/>
      <c r="R2207" s="589"/>
      <c r="S2207" s="589"/>
      <c r="T2207" s="589"/>
      <c r="U2207" s="589"/>
    </row>
    <row r="2208" customHeight="1" spans="6:21">
      <c r="F2208" s="589"/>
      <c r="G2208" s="589"/>
      <c r="H2208" s="589"/>
      <c r="I2208" s="589"/>
      <c r="J2208" s="589"/>
      <c r="K2208" s="589"/>
      <c r="L2208" s="589"/>
      <c r="M2208" s="589"/>
      <c r="N2208" s="589"/>
      <c r="O2208" s="589"/>
      <c r="P2208" s="589"/>
      <c r="R2208" s="589"/>
      <c r="S2208" s="589"/>
      <c r="T2208" s="589"/>
      <c r="U2208" s="589"/>
    </row>
    <row r="2209" customHeight="1" spans="6:21">
      <c r="F2209" s="589"/>
      <c r="G2209" s="589"/>
      <c r="H2209" s="589"/>
      <c r="I2209" s="589"/>
      <c r="J2209" s="589"/>
      <c r="K2209" s="589"/>
      <c r="L2209" s="589"/>
      <c r="M2209" s="589"/>
      <c r="N2209" s="589"/>
      <c r="O2209" s="589"/>
      <c r="P2209" s="589"/>
      <c r="R2209" s="589"/>
      <c r="S2209" s="589"/>
      <c r="T2209" s="589"/>
      <c r="U2209" s="589"/>
    </row>
    <row r="2210" customHeight="1" spans="6:21">
      <c r="F2210" s="589"/>
      <c r="G2210" s="589"/>
      <c r="H2210" s="589"/>
      <c r="I2210" s="589"/>
      <c r="J2210" s="589"/>
      <c r="K2210" s="589"/>
      <c r="L2210" s="589"/>
      <c r="M2210" s="589"/>
      <c r="N2210" s="589"/>
      <c r="O2210" s="589"/>
      <c r="P2210" s="589"/>
      <c r="R2210" s="589"/>
      <c r="S2210" s="589"/>
      <c r="T2210" s="589"/>
      <c r="U2210" s="589"/>
    </row>
    <row r="2211" customHeight="1" spans="6:21">
      <c r="F2211" s="589"/>
      <c r="G2211" s="589"/>
      <c r="H2211" s="589"/>
      <c r="I2211" s="589"/>
      <c r="J2211" s="589"/>
      <c r="K2211" s="589"/>
      <c r="L2211" s="589"/>
      <c r="M2211" s="589"/>
      <c r="N2211" s="589"/>
      <c r="O2211" s="589"/>
      <c r="P2211" s="589"/>
      <c r="R2211" s="589"/>
      <c r="S2211" s="589"/>
      <c r="T2211" s="589"/>
      <c r="U2211" s="589"/>
    </row>
    <row r="2212" customHeight="1" spans="6:21">
      <c r="F2212" s="589"/>
      <c r="G2212" s="589"/>
      <c r="H2212" s="589"/>
      <c r="I2212" s="589"/>
      <c r="J2212" s="589"/>
      <c r="K2212" s="589"/>
      <c r="L2212" s="589"/>
      <c r="M2212" s="589"/>
      <c r="N2212" s="589"/>
      <c r="O2212" s="589"/>
      <c r="P2212" s="589"/>
      <c r="R2212" s="589"/>
      <c r="S2212" s="589"/>
      <c r="T2212" s="589"/>
      <c r="U2212" s="589"/>
    </row>
    <row r="2213" customHeight="1" spans="6:21">
      <c r="F2213" s="589"/>
      <c r="G2213" s="589"/>
      <c r="H2213" s="589"/>
      <c r="I2213" s="589"/>
      <c r="J2213" s="589"/>
      <c r="K2213" s="589"/>
      <c r="L2213" s="589"/>
      <c r="M2213" s="589"/>
      <c r="N2213" s="589"/>
      <c r="O2213" s="589"/>
      <c r="P2213" s="589"/>
      <c r="R2213" s="589"/>
      <c r="S2213" s="589"/>
      <c r="T2213" s="589"/>
      <c r="U2213" s="589"/>
    </row>
    <row r="2214" customHeight="1" spans="6:21">
      <c r="F2214" s="589"/>
      <c r="G2214" s="589"/>
      <c r="H2214" s="589"/>
      <c r="I2214" s="589"/>
      <c r="J2214" s="589"/>
      <c r="K2214" s="589"/>
      <c r="L2214" s="589"/>
      <c r="M2214" s="589"/>
      <c r="N2214" s="589"/>
      <c r="O2214" s="589"/>
      <c r="P2214" s="589"/>
      <c r="R2214" s="589"/>
      <c r="S2214" s="589"/>
      <c r="T2214" s="589"/>
      <c r="U2214" s="589"/>
    </row>
    <row r="2215" customHeight="1" spans="6:21">
      <c r="F2215" s="589"/>
      <c r="G2215" s="589"/>
      <c r="H2215" s="589"/>
      <c r="I2215" s="589"/>
      <c r="J2215" s="589"/>
      <c r="K2215" s="589"/>
      <c r="L2215" s="589"/>
      <c r="M2215" s="589"/>
      <c r="N2215" s="589"/>
      <c r="O2215" s="589"/>
      <c r="P2215" s="589"/>
      <c r="R2215" s="589"/>
      <c r="S2215" s="589"/>
      <c r="T2215" s="589"/>
      <c r="U2215" s="589"/>
    </row>
    <row r="2216" customHeight="1" spans="6:21">
      <c r="F2216" s="589"/>
      <c r="G2216" s="589"/>
      <c r="H2216" s="589"/>
      <c r="I2216" s="589"/>
      <c r="J2216" s="589"/>
      <c r="K2216" s="589"/>
      <c r="L2216" s="589"/>
      <c r="M2216" s="589"/>
      <c r="N2216" s="589"/>
      <c r="O2216" s="589"/>
      <c r="P2216" s="589"/>
      <c r="R2216" s="589"/>
      <c r="S2216" s="589"/>
      <c r="T2216" s="589"/>
      <c r="U2216" s="589"/>
    </row>
    <row r="2217" customHeight="1" spans="6:21">
      <c r="F2217" s="589"/>
      <c r="G2217" s="589"/>
      <c r="H2217" s="589"/>
      <c r="I2217" s="589"/>
      <c r="J2217" s="589"/>
      <c r="K2217" s="589"/>
      <c r="L2217" s="589"/>
      <c r="M2217" s="589"/>
      <c r="N2217" s="589"/>
      <c r="O2217" s="589"/>
      <c r="P2217" s="589"/>
      <c r="R2217" s="589"/>
      <c r="S2217" s="589"/>
      <c r="T2217" s="589"/>
      <c r="U2217" s="589"/>
    </row>
    <row r="2218" customHeight="1" spans="6:21">
      <c r="F2218" s="589"/>
      <c r="G2218" s="589"/>
      <c r="H2218" s="589"/>
      <c r="I2218" s="589"/>
      <c r="J2218" s="589"/>
      <c r="K2218" s="589"/>
      <c r="L2218" s="589"/>
      <c r="M2218" s="589"/>
      <c r="N2218" s="589"/>
      <c r="O2218" s="589"/>
      <c r="P2218" s="589"/>
      <c r="R2218" s="589"/>
      <c r="S2218" s="589"/>
      <c r="T2218" s="589"/>
      <c r="U2218" s="589"/>
    </row>
    <row r="2219" customHeight="1" spans="6:21">
      <c r="F2219" s="589"/>
      <c r="G2219" s="589"/>
      <c r="H2219" s="589"/>
      <c r="I2219" s="589"/>
      <c r="J2219" s="589"/>
      <c r="K2219" s="589"/>
      <c r="L2219" s="589"/>
      <c r="M2219" s="589"/>
      <c r="N2219" s="589"/>
      <c r="O2219" s="589"/>
      <c r="P2219" s="589"/>
      <c r="R2219" s="589"/>
      <c r="S2219" s="589"/>
      <c r="T2219" s="589"/>
      <c r="U2219" s="589"/>
    </row>
    <row r="2220" customHeight="1" spans="6:21">
      <c r="F2220" s="589"/>
      <c r="G2220" s="589"/>
      <c r="H2220" s="589"/>
      <c r="I2220" s="589"/>
      <c r="J2220" s="589"/>
      <c r="K2220" s="589"/>
      <c r="L2220" s="589"/>
      <c r="M2220" s="589"/>
      <c r="N2220" s="589"/>
      <c r="O2220" s="589"/>
      <c r="P2220" s="589"/>
      <c r="R2220" s="589"/>
      <c r="S2220" s="589"/>
      <c r="T2220" s="589"/>
      <c r="U2220" s="589"/>
    </row>
    <row r="2221" customHeight="1" spans="6:21">
      <c r="F2221" s="589"/>
      <c r="G2221" s="589"/>
      <c r="H2221" s="589"/>
      <c r="I2221" s="589"/>
      <c r="J2221" s="589"/>
      <c r="K2221" s="589"/>
      <c r="L2221" s="589"/>
      <c r="M2221" s="589"/>
      <c r="N2221" s="589"/>
      <c r="O2221" s="589"/>
      <c r="P2221" s="589"/>
      <c r="R2221" s="589"/>
      <c r="S2221" s="589"/>
      <c r="T2221" s="589"/>
      <c r="U2221" s="589"/>
    </row>
    <row r="2222" customHeight="1" spans="6:21">
      <c r="F2222" s="589"/>
      <c r="G2222" s="589"/>
      <c r="H2222" s="589"/>
      <c r="I2222" s="589"/>
      <c r="J2222" s="589"/>
      <c r="K2222" s="589"/>
      <c r="L2222" s="589"/>
      <c r="M2222" s="589"/>
      <c r="N2222" s="589"/>
      <c r="O2222" s="589"/>
      <c r="P2222" s="589"/>
      <c r="R2222" s="589"/>
      <c r="S2222" s="589"/>
      <c r="T2222" s="589"/>
      <c r="U2222" s="589"/>
    </row>
    <row r="2223" customHeight="1" spans="6:21">
      <c r="F2223" s="589"/>
      <c r="G2223" s="589"/>
      <c r="H2223" s="589"/>
      <c r="I2223" s="589"/>
      <c r="J2223" s="589"/>
      <c r="K2223" s="589"/>
      <c r="L2223" s="589"/>
      <c r="M2223" s="589"/>
      <c r="N2223" s="589"/>
      <c r="O2223" s="589"/>
      <c r="P2223" s="589"/>
      <c r="R2223" s="589"/>
      <c r="S2223" s="589"/>
      <c r="T2223" s="589"/>
      <c r="U2223" s="589"/>
    </row>
    <row r="2224" customHeight="1" spans="6:21">
      <c r="F2224" s="589"/>
      <c r="G2224" s="589"/>
      <c r="H2224" s="589"/>
      <c r="I2224" s="589"/>
      <c r="J2224" s="589"/>
      <c r="K2224" s="589"/>
      <c r="L2224" s="589"/>
      <c r="M2224" s="589"/>
      <c r="N2224" s="589"/>
      <c r="O2224" s="589"/>
      <c r="P2224" s="589"/>
      <c r="R2224" s="589"/>
      <c r="S2224" s="589"/>
      <c r="T2224" s="589"/>
      <c r="U2224" s="589"/>
    </row>
    <row r="2225" customHeight="1" spans="6:21">
      <c r="F2225" s="589"/>
      <c r="G2225" s="589"/>
      <c r="H2225" s="589"/>
      <c r="I2225" s="589"/>
      <c r="J2225" s="589"/>
      <c r="K2225" s="589"/>
      <c r="L2225" s="589"/>
      <c r="M2225" s="589"/>
      <c r="N2225" s="589"/>
      <c r="O2225" s="589"/>
      <c r="P2225" s="589"/>
      <c r="R2225" s="589"/>
      <c r="S2225" s="589"/>
      <c r="T2225" s="589"/>
      <c r="U2225" s="589"/>
    </row>
    <row r="2226" customHeight="1" spans="6:21">
      <c r="F2226" s="589"/>
      <c r="G2226" s="589"/>
      <c r="H2226" s="589"/>
      <c r="I2226" s="589"/>
      <c r="J2226" s="589"/>
      <c r="K2226" s="589"/>
      <c r="L2226" s="589"/>
      <c r="M2226" s="589"/>
      <c r="N2226" s="589"/>
      <c r="O2226" s="589"/>
      <c r="P2226" s="589"/>
      <c r="R2226" s="589"/>
      <c r="S2226" s="589"/>
      <c r="T2226" s="589"/>
      <c r="U2226" s="589"/>
    </row>
    <row r="2227" customHeight="1" spans="6:21">
      <c r="F2227" s="589"/>
      <c r="G2227" s="589"/>
      <c r="H2227" s="589"/>
      <c r="I2227" s="589"/>
      <c r="J2227" s="589"/>
      <c r="K2227" s="589"/>
      <c r="L2227" s="589"/>
      <c r="M2227" s="589"/>
      <c r="N2227" s="589"/>
      <c r="O2227" s="589"/>
      <c r="P2227" s="589"/>
      <c r="R2227" s="589"/>
      <c r="S2227" s="589"/>
      <c r="T2227" s="589"/>
      <c r="U2227" s="589"/>
    </row>
    <row r="2228" customHeight="1" spans="6:21">
      <c r="F2228" s="589"/>
      <c r="G2228" s="589"/>
      <c r="H2228" s="589"/>
      <c r="I2228" s="589"/>
      <c r="J2228" s="589"/>
      <c r="K2228" s="589"/>
      <c r="L2228" s="589"/>
      <c r="M2228" s="589"/>
      <c r="N2228" s="589"/>
      <c r="O2228" s="589"/>
      <c r="P2228" s="589"/>
      <c r="R2228" s="589"/>
      <c r="S2228" s="589"/>
      <c r="T2228" s="589"/>
      <c r="U2228" s="589"/>
    </row>
    <row r="2229" customHeight="1" spans="6:21">
      <c r="F2229" s="589"/>
      <c r="G2229" s="589"/>
      <c r="H2229" s="589"/>
      <c r="I2229" s="589"/>
      <c r="J2229" s="589"/>
      <c r="K2229" s="589"/>
      <c r="L2229" s="589"/>
      <c r="M2229" s="589"/>
      <c r="N2229" s="589"/>
      <c r="O2229" s="589"/>
      <c r="P2229" s="589"/>
      <c r="R2229" s="589"/>
      <c r="S2229" s="589"/>
      <c r="T2229" s="589"/>
      <c r="U2229" s="589"/>
    </row>
    <row r="2230" customHeight="1" spans="6:21">
      <c r="F2230" s="589"/>
      <c r="G2230" s="589"/>
      <c r="H2230" s="589"/>
      <c r="I2230" s="589"/>
      <c r="J2230" s="589"/>
      <c r="K2230" s="589"/>
      <c r="L2230" s="589"/>
      <c r="M2230" s="589"/>
      <c r="N2230" s="589"/>
      <c r="O2230" s="589"/>
      <c r="P2230" s="589"/>
      <c r="R2230" s="589"/>
      <c r="S2230" s="589"/>
      <c r="T2230" s="589"/>
      <c r="U2230" s="589"/>
    </row>
    <row r="2231" customHeight="1" spans="6:21">
      <c r="F2231" s="589"/>
      <c r="G2231" s="589"/>
      <c r="H2231" s="589"/>
      <c r="I2231" s="589"/>
      <c r="J2231" s="589"/>
      <c r="K2231" s="589"/>
      <c r="L2231" s="589"/>
      <c r="M2231" s="589"/>
      <c r="N2231" s="589"/>
      <c r="O2231" s="589"/>
      <c r="P2231" s="589"/>
      <c r="R2231" s="589"/>
      <c r="S2231" s="589"/>
      <c r="T2231" s="589"/>
      <c r="U2231" s="589"/>
    </row>
    <row r="2232" customHeight="1" spans="6:21">
      <c r="F2232" s="589"/>
      <c r="G2232" s="589"/>
      <c r="H2232" s="589"/>
      <c r="I2232" s="589"/>
      <c r="J2232" s="589"/>
      <c r="K2232" s="589"/>
      <c r="L2232" s="589"/>
      <c r="M2232" s="589"/>
      <c r="N2232" s="589"/>
      <c r="O2232" s="589"/>
      <c r="P2232" s="589"/>
      <c r="R2232" s="589"/>
      <c r="S2232" s="589"/>
      <c r="T2232" s="589"/>
      <c r="U2232" s="589"/>
    </row>
    <row r="2233" customHeight="1" spans="6:21">
      <c r="F2233" s="589"/>
      <c r="G2233" s="589"/>
      <c r="H2233" s="589"/>
      <c r="I2233" s="589"/>
      <c r="J2233" s="589"/>
      <c r="K2233" s="589"/>
      <c r="L2233" s="589"/>
      <c r="M2233" s="589"/>
      <c r="N2233" s="589"/>
      <c r="O2233" s="589"/>
      <c r="P2233" s="589"/>
      <c r="R2233" s="589"/>
      <c r="S2233" s="589"/>
      <c r="T2233" s="589"/>
      <c r="U2233" s="589"/>
    </row>
    <row r="2234" customHeight="1" spans="6:21">
      <c r="F2234" s="589"/>
      <c r="G2234" s="589"/>
      <c r="H2234" s="589"/>
      <c r="I2234" s="589"/>
      <c r="J2234" s="589"/>
      <c r="K2234" s="589"/>
      <c r="L2234" s="589"/>
      <c r="M2234" s="589"/>
      <c r="N2234" s="589"/>
      <c r="O2234" s="589"/>
      <c r="P2234" s="589"/>
      <c r="R2234" s="589"/>
      <c r="S2234" s="589"/>
      <c r="T2234" s="589"/>
      <c r="U2234" s="589"/>
    </row>
    <row r="2235" customHeight="1" spans="6:21">
      <c r="F2235" s="589"/>
      <c r="G2235" s="589"/>
      <c r="H2235" s="589"/>
      <c r="I2235" s="589"/>
      <c r="J2235" s="589"/>
      <c r="K2235" s="589"/>
      <c r="L2235" s="589"/>
      <c r="M2235" s="589"/>
      <c r="N2235" s="589"/>
      <c r="O2235" s="589"/>
      <c r="P2235" s="589"/>
      <c r="R2235" s="589"/>
      <c r="S2235" s="589"/>
      <c r="T2235" s="589"/>
      <c r="U2235" s="589"/>
    </row>
    <row r="2236" customHeight="1" spans="6:21">
      <c r="F2236" s="589"/>
      <c r="G2236" s="589"/>
      <c r="H2236" s="589"/>
      <c r="I2236" s="589"/>
      <c r="J2236" s="589"/>
      <c r="K2236" s="589"/>
      <c r="L2236" s="589"/>
      <c r="M2236" s="589"/>
      <c r="N2236" s="589"/>
      <c r="O2236" s="589"/>
      <c r="P2236" s="589"/>
      <c r="R2236" s="589"/>
      <c r="S2236" s="589"/>
      <c r="T2236" s="589"/>
      <c r="U2236" s="589"/>
    </row>
    <row r="2237" customHeight="1" spans="6:21">
      <c r="F2237" s="589"/>
      <c r="G2237" s="589"/>
      <c r="H2237" s="589"/>
      <c r="I2237" s="589"/>
      <c r="J2237" s="589"/>
      <c r="K2237" s="589"/>
      <c r="L2237" s="589"/>
      <c r="M2237" s="589"/>
      <c r="N2237" s="589"/>
      <c r="O2237" s="589"/>
      <c r="P2237" s="589"/>
      <c r="R2237" s="589"/>
      <c r="S2237" s="589"/>
      <c r="T2237" s="589"/>
      <c r="U2237" s="589"/>
    </row>
    <row r="2238" customHeight="1" spans="6:21">
      <c r="F2238" s="589"/>
      <c r="G2238" s="589"/>
      <c r="H2238" s="589"/>
      <c r="I2238" s="589"/>
      <c r="J2238" s="589"/>
      <c r="K2238" s="589"/>
      <c r="L2238" s="589"/>
      <c r="M2238" s="589"/>
      <c r="N2238" s="589"/>
      <c r="O2238" s="589"/>
      <c r="P2238" s="589"/>
      <c r="R2238" s="589"/>
      <c r="S2238" s="589"/>
      <c r="T2238" s="589"/>
      <c r="U2238" s="589"/>
    </row>
    <row r="2239" customHeight="1" spans="6:21">
      <c r="F2239" s="589"/>
      <c r="G2239" s="589"/>
      <c r="H2239" s="589"/>
      <c r="I2239" s="589"/>
      <c r="J2239" s="589"/>
      <c r="K2239" s="589"/>
      <c r="L2239" s="589"/>
      <c r="M2239" s="589"/>
      <c r="N2239" s="589"/>
      <c r="O2239" s="589"/>
      <c r="P2239" s="589"/>
      <c r="R2239" s="589"/>
      <c r="S2239" s="589"/>
      <c r="T2239" s="589"/>
      <c r="U2239" s="589"/>
    </row>
    <row r="2240" customHeight="1" spans="6:21">
      <c r="F2240" s="589"/>
      <c r="G2240" s="589"/>
      <c r="H2240" s="589"/>
      <c r="I2240" s="589"/>
      <c r="J2240" s="589"/>
      <c r="K2240" s="589"/>
      <c r="L2240" s="589"/>
      <c r="M2240" s="589"/>
      <c r="N2240" s="589"/>
      <c r="O2240" s="589"/>
      <c r="P2240" s="589"/>
      <c r="R2240" s="589"/>
      <c r="S2240" s="589"/>
      <c r="T2240" s="589"/>
      <c r="U2240" s="589"/>
    </row>
    <row r="2241" customHeight="1" spans="6:21">
      <c r="F2241" s="589"/>
      <c r="G2241" s="589"/>
      <c r="H2241" s="589"/>
      <c r="I2241" s="589"/>
      <c r="J2241" s="589"/>
      <c r="K2241" s="589"/>
      <c r="L2241" s="589"/>
      <c r="M2241" s="589"/>
      <c r="N2241" s="589"/>
      <c r="O2241" s="589"/>
      <c r="P2241" s="589"/>
      <c r="R2241" s="589"/>
      <c r="S2241" s="589"/>
      <c r="T2241" s="589"/>
      <c r="U2241" s="589"/>
    </row>
    <row r="2242" customHeight="1" spans="6:21">
      <c r="F2242" s="589"/>
      <c r="G2242" s="589"/>
      <c r="H2242" s="589"/>
      <c r="I2242" s="589"/>
      <c r="J2242" s="589"/>
      <c r="K2242" s="589"/>
      <c r="L2242" s="589"/>
      <c r="M2242" s="589"/>
      <c r="N2242" s="589"/>
      <c r="O2242" s="589"/>
      <c r="P2242" s="589"/>
      <c r="R2242" s="589"/>
      <c r="S2242" s="589"/>
      <c r="T2242" s="589"/>
      <c r="U2242" s="589"/>
    </row>
    <row r="2243" customHeight="1" spans="6:21">
      <c r="F2243" s="589"/>
      <c r="G2243" s="589"/>
      <c r="H2243" s="589"/>
      <c r="I2243" s="589"/>
      <c r="J2243" s="589"/>
      <c r="K2243" s="589"/>
      <c r="L2243" s="589"/>
      <c r="M2243" s="589"/>
      <c r="N2243" s="589"/>
      <c r="O2243" s="589"/>
      <c r="P2243" s="589"/>
      <c r="R2243" s="589"/>
      <c r="S2243" s="589"/>
      <c r="T2243" s="589"/>
      <c r="U2243" s="589"/>
    </row>
    <row r="2244" customHeight="1" spans="6:21">
      <c r="F2244" s="589"/>
      <c r="G2244" s="589"/>
      <c r="H2244" s="589"/>
      <c r="I2244" s="589"/>
      <c r="J2244" s="589"/>
      <c r="K2244" s="589"/>
      <c r="L2244" s="589"/>
      <c r="M2244" s="589"/>
      <c r="N2244" s="589"/>
      <c r="O2244" s="589"/>
      <c r="P2244" s="589"/>
      <c r="R2244" s="589"/>
      <c r="S2244" s="589"/>
      <c r="T2244" s="589"/>
      <c r="U2244" s="589"/>
    </row>
    <row r="2245" customHeight="1" spans="6:21">
      <c r="F2245" s="589"/>
      <c r="G2245" s="589"/>
      <c r="H2245" s="589"/>
      <c r="I2245" s="589"/>
      <c r="J2245" s="589"/>
      <c r="K2245" s="589"/>
      <c r="L2245" s="589"/>
      <c r="M2245" s="589"/>
      <c r="N2245" s="589"/>
      <c r="O2245" s="589"/>
      <c r="P2245" s="589"/>
      <c r="R2245" s="589"/>
      <c r="S2245" s="589"/>
      <c r="T2245" s="589"/>
      <c r="U2245" s="589"/>
    </row>
    <row r="2246" customHeight="1" spans="6:21">
      <c r="F2246" s="589"/>
      <c r="G2246" s="589"/>
      <c r="H2246" s="589"/>
      <c r="I2246" s="589"/>
      <c r="J2246" s="589"/>
      <c r="K2246" s="589"/>
      <c r="L2246" s="589"/>
      <c r="M2246" s="589"/>
      <c r="N2246" s="589"/>
      <c r="O2246" s="589"/>
      <c r="P2246" s="589"/>
      <c r="R2246" s="589"/>
      <c r="S2246" s="589"/>
      <c r="T2246" s="589"/>
      <c r="U2246" s="589"/>
    </row>
    <row r="2247" customHeight="1" spans="6:21">
      <c r="F2247" s="589"/>
      <c r="G2247" s="589"/>
      <c r="H2247" s="589"/>
      <c r="I2247" s="589"/>
      <c r="J2247" s="589"/>
      <c r="K2247" s="589"/>
      <c r="L2247" s="589"/>
      <c r="M2247" s="589"/>
      <c r="N2247" s="589"/>
      <c r="O2247" s="589"/>
      <c r="P2247" s="589"/>
      <c r="R2247" s="589"/>
      <c r="S2247" s="589"/>
      <c r="T2247" s="589"/>
      <c r="U2247" s="589"/>
    </row>
    <row r="2248" customHeight="1" spans="6:21">
      <c r="F2248" s="589"/>
      <c r="G2248" s="589"/>
      <c r="H2248" s="589"/>
      <c r="I2248" s="589"/>
      <c r="J2248" s="589"/>
      <c r="K2248" s="589"/>
      <c r="L2248" s="589"/>
      <c r="M2248" s="589"/>
      <c r="N2248" s="589"/>
      <c r="O2248" s="589"/>
      <c r="P2248" s="589"/>
      <c r="R2248" s="589"/>
      <c r="S2248" s="589"/>
      <c r="T2248" s="589"/>
      <c r="U2248" s="589"/>
    </row>
    <row r="2249" customHeight="1" spans="6:21">
      <c r="F2249" s="589"/>
      <c r="G2249" s="589"/>
      <c r="H2249" s="589"/>
      <c r="I2249" s="589"/>
      <c r="J2249" s="589"/>
      <c r="K2249" s="589"/>
      <c r="L2249" s="589"/>
      <c r="M2249" s="589"/>
      <c r="N2249" s="589"/>
      <c r="O2249" s="589"/>
      <c r="P2249" s="589"/>
      <c r="R2249" s="589"/>
      <c r="S2249" s="589"/>
      <c r="T2249" s="589"/>
      <c r="U2249" s="589"/>
    </row>
    <row r="2250" customHeight="1" spans="6:21">
      <c r="F2250" s="589"/>
      <c r="G2250" s="589"/>
      <c r="H2250" s="589"/>
      <c r="I2250" s="589"/>
      <c r="J2250" s="589"/>
      <c r="K2250" s="589"/>
      <c r="L2250" s="589"/>
      <c r="M2250" s="589"/>
      <c r="N2250" s="589"/>
      <c r="O2250" s="589"/>
      <c r="P2250" s="589"/>
      <c r="R2250" s="589"/>
      <c r="S2250" s="589"/>
      <c r="T2250" s="589"/>
      <c r="U2250" s="589"/>
    </row>
    <row r="2251" customHeight="1" spans="6:21">
      <c r="F2251" s="589"/>
      <c r="G2251" s="589"/>
      <c r="H2251" s="589"/>
      <c r="I2251" s="589"/>
      <c r="J2251" s="589"/>
      <c r="K2251" s="589"/>
      <c r="L2251" s="589"/>
      <c r="M2251" s="589"/>
      <c r="N2251" s="589"/>
      <c r="O2251" s="589"/>
      <c r="P2251" s="589"/>
      <c r="R2251" s="589"/>
      <c r="S2251" s="589"/>
      <c r="T2251" s="589"/>
      <c r="U2251" s="589"/>
    </row>
    <row r="2252" customHeight="1" spans="6:21">
      <c r="F2252" s="589"/>
      <c r="G2252" s="589"/>
      <c r="H2252" s="589"/>
      <c r="I2252" s="589"/>
      <c r="J2252" s="589"/>
      <c r="K2252" s="589"/>
      <c r="L2252" s="589"/>
      <c r="M2252" s="589"/>
      <c r="N2252" s="589"/>
      <c r="O2252" s="589"/>
      <c r="P2252" s="589"/>
      <c r="R2252" s="589"/>
      <c r="S2252" s="589"/>
      <c r="T2252" s="589"/>
      <c r="U2252" s="589"/>
    </row>
    <row r="2253" customHeight="1" spans="6:21">
      <c r="F2253" s="589"/>
      <c r="G2253" s="589"/>
      <c r="H2253" s="589"/>
      <c r="I2253" s="589"/>
      <c r="J2253" s="589"/>
      <c r="K2253" s="589"/>
      <c r="L2253" s="589"/>
      <c r="M2253" s="589"/>
      <c r="N2253" s="589"/>
      <c r="O2253" s="589"/>
      <c r="P2253" s="589"/>
      <c r="R2253" s="589"/>
      <c r="S2253" s="589"/>
      <c r="T2253" s="589"/>
      <c r="U2253" s="589"/>
    </row>
    <row r="2254" customHeight="1" spans="6:21">
      <c r="F2254" s="589"/>
      <c r="G2254" s="589"/>
      <c r="H2254" s="589"/>
      <c r="I2254" s="589"/>
      <c r="J2254" s="589"/>
      <c r="K2254" s="589"/>
      <c r="L2254" s="589"/>
      <c r="M2254" s="589"/>
      <c r="N2254" s="589"/>
      <c r="O2254" s="589"/>
      <c r="P2254" s="589"/>
      <c r="R2254" s="589"/>
      <c r="S2254" s="589"/>
      <c r="T2254" s="589"/>
      <c r="U2254" s="589"/>
    </row>
    <row r="2255" customHeight="1" spans="6:21">
      <c r="F2255" s="589"/>
      <c r="G2255" s="589"/>
      <c r="H2255" s="589"/>
      <c r="I2255" s="589"/>
      <c r="J2255" s="589"/>
      <c r="K2255" s="589"/>
      <c r="L2255" s="589"/>
      <c r="M2255" s="589"/>
      <c r="N2255" s="589"/>
      <c r="O2255" s="589"/>
      <c r="P2255" s="589"/>
      <c r="R2255" s="589"/>
      <c r="S2255" s="589"/>
      <c r="T2255" s="589"/>
      <c r="U2255" s="589"/>
    </row>
    <row r="2256" customHeight="1" spans="6:21">
      <c r="F2256" s="589"/>
      <c r="G2256" s="589"/>
      <c r="H2256" s="589"/>
      <c r="I2256" s="589"/>
      <c r="J2256" s="589"/>
      <c r="K2256" s="589"/>
      <c r="L2256" s="589"/>
      <c r="M2256" s="589"/>
      <c r="N2256" s="589"/>
      <c r="O2256" s="589"/>
      <c r="P2256" s="589"/>
      <c r="R2256" s="589"/>
      <c r="S2256" s="589"/>
      <c r="T2256" s="589"/>
      <c r="U2256" s="589"/>
    </row>
    <row r="2257" customHeight="1" spans="6:21">
      <c r="F2257" s="589"/>
      <c r="G2257" s="589"/>
      <c r="H2257" s="589"/>
      <c r="I2257" s="589"/>
      <c r="J2257" s="589"/>
      <c r="K2257" s="589"/>
      <c r="L2257" s="589"/>
      <c r="M2257" s="589"/>
      <c r="N2257" s="589"/>
      <c r="O2257" s="589"/>
      <c r="P2257" s="589"/>
      <c r="R2257" s="589"/>
      <c r="S2257" s="589"/>
      <c r="T2257" s="589"/>
      <c r="U2257" s="589"/>
    </row>
    <row r="2258" customHeight="1" spans="6:21">
      <c r="F2258" s="589"/>
      <c r="G2258" s="589"/>
      <c r="H2258" s="589"/>
      <c r="I2258" s="589"/>
      <c r="J2258" s="589"/>
      <c r="K2258" s="589"/>
      <c r="L2258" s="589"/>
      <c r="M2258" s="589"/>
      <c r="N2258" s="589"/>
      <c r="O2258" s="589"/>
      <c r="P2258" s="589"/>
      <c r="R2258" s="589"/>
      <c r="S2258" s="589"/>
      <c r="T2258" s="589"/>
      <c r="U2258" s="589"/>
    </row>
    <row r="2259" customHeight="1" spans="6:21">
      <c r="F2259" s="589"/>
      <c r="G2259" s="589"/>
      <c r="H2259" s="589"/>
      <c r="I2259" s="589"/>
      <c r="J2259" s="589"/>
      <c r="K2259" s="589"/>
      <c r="L2259" s="589"/>
      <c r="M2259" s="589"/>
      <c r="N2259" s="589"/>
      <c r="O2259" s="589"/>
      <c r="P2259" s="589"/>
      <c r="R2259" s="589"/>
      <c r="S2259" s="589"/>
      <c r="T2259" s="589"/>
      <c r="U2259" s="589"/>
    </row>
    <row r="2260" customHeight="1" spans="6:21">
      <c r="F2260" s="589"/>
      <c r="G2260" s="589"/>
      <c r="H2260" s="589"/>
      <c r="I2260" s="589"/>
      <c r="J2260" s="589"/>
      <c r="K2260" s="589"/>
      <c r="L2260" s="589"/>
      <c r="M2260" s="589"/>
      <c r="N2260" s="589"/>
      <c r="O2260" s="589"/>
      <c r="P2260" s="589"/>
      <c r="R2260" s="589"/>
      <c r="S2260" s="589"/>
      <c r="T2260" s="589"/>
      <c r="U2260" s="589"/>
    </row>
    <row r="2261" customHeight="1" spans="6:21">
      <c r="F2261" s="589"/>
      <c r="G2261" s="589"/>
      <c r="H2261" s="589"/>
      <c r="I2261" s="589"/>
      <c r="J2261" s="589"/>
      <c r="K2261" s="589"/>
      <c r="L2261" s="589"/>
      <c r="M2261" s="589"/>
      <c r="N2261" s="589"/>
      <c r="O2261" s="589"/>
      <c r="P2261" s="589"/>
      <c r="R2261" s="589"/>
      <c r="S2261" s="589"/>
      <c r="T2261" s="589"/>
      <c r="U2261" s="589"/>
    </row>
    <row r="2262" customHeight="1" spans="6:21">
      <c r="F2262" s="589"/>
      <c r="G2262" s="589"/>
      <c r="H2262" s="589"/>
      <c r="I2262" s="589"/>
      <c r="J2262" s="589"/>
      <c r="K2262" s="589"/>
      <c r="L2262" s="589"/>
      <c r="M2262" s="589"/>
      <c r="N2262" s="589"/>
      <c r="O2262" s="589"/>
      <c r="P2262" s="589"/>
      <c r="R2262" s="589"/>
      <c r="S2262" s="589"/>
      <c r="T2262" s="589"/>
      <c r="U2262" s="589"/>
    </row>
    <row r="2263" customHeight="1" spans="6:21">
      <c r="F2263" s="589"/>
      <c r="G2263" s="589"/>
      <c r="H2263" s="589"/>
      <c r="I2263" s="589"/>
      <c r="J2263" s="589"/>
      <c r="K2263" s="589"/>
      <c r="L2263" s="589"/>
      <c r="M2263" s="589"/>
      <c r="N2263" s="589"/>
      <c r="O2263" s="589"/>
      <c r="P2263" s="589"/>
      <c r="R2263" s="589"/>
      <c r="S2263" s="589"/>
      <c r="T2263" s="589"/>
      <c r="U2263" s="589"/>
    </row>
    <row r="2264" customHeight="1" spans="6:21">
      <c r="F2264" s="589"/>
      <c r="G2264" s="589"/>
      <c r="H2264" s="589"/>
      <c r="I2264" s="589"/>
      <c r="J2264" s="589"/>
      <c r="K2264" s="589"/>
      <c r="L2264" s="589"/>
      <c r="M2264" s="589"/>
      <c r="N2264" s="589"/>
      <c r="O2264" s="589"/>
      <c r="P2264" s="589"/>
      <c r="R2264" s="589"/>
      <c r="S2264" s="589"/>
      <c r="T2264" s="589"/>
      <c r="U2264" s="589"/>
    </row>
    <row r="2265" customHeight="1" spans="6:21">
      <c r="F2265" s="589"/>
      <c r="G2265" s="589"/>
      <c r="H2265" s="589"/>
      <c r="I2265" s="589"/>
      <c r="J2265" s="589"/>
      <c r="K2265" s="589"/>
      <c r="L2265" s="589"/>
      <c r="M2265" s="589"/>
      <c r="N2265" s="589"/>
      <c r="O2265" s="589"/>
      <c r="P2265" s="589"/>
      <c r="R2265" s="589"/>
      <c r="S2265" s="589"/>
      <c r="T2265" s="589"/>
      <c r="U2265" s="589"/>
    </row>
    <row r="2266" customHeight="1" spans="6:21">
      <c r="F2266" s="589"/>
      <c r="G2266" s="589"/>
      <c r="H2266" s="589"/>
      <c r="I2266" s="589"/>
      <c r="J2266" s="589"/>
      <c r="K2266" s="589"/>
      <c r="L2266" s="589"/>
      <c r="M2266" s="589"/>
      <c r="N2266" s="589"/>
      <c r="O2266" s="589"/>
      <c r="P2266" s="589"/>
      <c r="R2266" s="589"/>
      <c r="S2266" s="589"/>
      <c r="T2266" s="589"/>
      <c r="U2266" s="589"/>
    </row>
    <row r="2267" customHeight="1" spans="6:21">
      <c r="F2267" s="589"/>
      <c r="G2267" s="589"/>
      <c r="H2267" s="589"/>
      <c r="I2267" s="589"/>
      <c r="J2267" s="589"/>
      <c r="K2267" s="589"/>
      <c r="L2267" s="589"/>
      <c r="M2267" s="589"/>
      <c r="N2267" s="589"/>
      <c r="O2267" s="589"/>
      <c r="P2267" s="589"/>
      <c r="R2267" s="589"/>
      <c r="S2267" s="589"/>
      <c r="T2267" s="589"/>
      <c r="U2267" s="589"/>
    </row>
    <row r="2268" customHeight="1" spans="6:21">
      <c r="F2268" s="589"/>
      <c r="G2268" s="589"/>
      <c r="H2268" s="589"/>
      <c r="I2268" s="589"/>
      <c r="J2268" s="589"/>
      <c r="K2268" s="589"/>
      <c r="L2268" s="589"/>
      <c r="M2268" s="589"/>
      <c r="N2268" s="589"/>
      <c r="O2268" s="589"/>
      <c r="P2268" s="589"/>
      <c r="R2268" s="589"/>
      <c r="S2268" s="589"/>
      <c r="T2268" s="589"/>
      <c r="U2268" s="589"/>
    </row>
    <row r="2269" customHeight="1" spans="6:21">
      <c r="F2269" s="589"/>
      <c r="G2269" s="589"/>
      <c r="H2269" s="589"/>
      <c r="I2269" s="589"/>
      <c r="J2269" s="589"/>
      <c r="K2269" s="589"/>
      <c r="L2269" s="589"/>
      <c r="M2269" s="589"/>
      <c r="N2269" s="589"/>
      <c r="O2269" s="589"/>
      <c r="P2269" s="589"/>
      <c r="R2269" s="589"/>
      <c r="S2269" s="589"/>
      <c r="T2269" s="589"/>
      <c r="U2269" s="589"/>
    </row>
    <row r="2270" customHeight="1" spans="6:21">
      <c r="F2270" s="589"/>
      <c r="G2270" s="589"/>
      <c r="H2270" s="589"/>
      <c r="I2270" s="589"/>
      <c r="J2270" s="589"/>
      <c r="K2270" s="589"/>
      <c r="L2270" s="589"/>
      <c r="M2270" s="589"/>
      <c r="N2270" s="589"/>
      <c r="O2270" s="589"/>
      <c r="P2270" s="589"/>
      <c r="R2270" s="589"/>
      <c r="S2270" s="589"/>
      <c r="T2270" s="589"/>
      <c r="U2270" s="589"/>
    </row>
    <row r="2271" customHeight="1" spans="6:21">
      <c r="F2271" s="589"/>
      <c r="G2271" s="589"/>
      <c r="H2271" s="589"/>
      <c r="I2271" s="589"/>
      <c r="J2271" s="589"/>
      <c r="K2271" s="589"/>
      <c r="L2271" s="589"/>
      <c r="M2271" s="589"/>
      <c r="N2271" s="589"/>
      <c r="O2271" s="589"/>
      <c r="P2271" s="589"/>
      <c r="R2271" s="589"/>
      <c r="S2271" s="589"/>
      <c r="T2271" s="589"/>
      <c r="U2271" s="589"/>
    </row>
    <row r="2272" customHeight="1" spans="6:21">
      <c r="F2272" s="589"/>
      <c r="G2272" s="589"/>
      <c r="H2272" s="589"/>
      <c r="I2272" s="589"/>
      <c r="J2272" s="589"/>
      <c r="K2272" s="589"/>
      <c r="L2272" s="589"/>
      <c r="M2272" s="589"/>
      <c r="N2272" s="589"/>
      <c r="O2272" s="589"/>
      <c r="P2272" s="589"/>
      <c r="R2272" s="589"/>
      <c r="S2272" s="589"/>
      <c r="T2272" s="589"/>
      <c r="U2272" s="589"/>
    </row>
    <row r="2273" customHeight="1" spans="6:21">
      <c r="F2273" s="589"/>
      <c r="G2273" s="589"/>
      <c r="H2273" s="589"/>
      <c r="I2273" s="589"/>
      <c r="J2273" s="589"/>
      <c r="K2273" s="589"/>
      <c r="L2273" s="589"/>
      <c r="M2273" s="589"/>
      <c r="N2273" s="589"/>
      <c r="O2273" s="589"/>
      <c r="P2273" s="589"/>
      <c r="R2273" s="589"/>
      <c r="S2273" s="589"/>
      <c r="T2273" s="589"/>
      <c r="U2273" s="589"/>
    </row>
    <row r="2274" customHeight="1" spans="6:21">
      <c r="F2274" s="589"/>
      <c r="G2274" s="589"/>
      <c r="H2274" s="589"/>
      <c r="I2274" s="589"/>
      <c r="J2274" s="589"/>
      <c r="K2274" s="589"/>
      <c r="L2274" s="589"/>
      <c r="M2274" s="589"/>
      <c r="N2274" s="589"/>
      <c r="O2274" s="589"/>
      <c r="P2274" s="589"/>
      <c r="R2274" s="589"/>
      <c r="S2274" s="589"/>
      <c r="T2274" s="589"/>
      <c r="U2274" s="589"/>
    </row>
    <row r="2275" customHeight="1" spans="6:21">
      <c r="F2275" s="589"/>
      <c r="G2275" s="589"/>
      <c r="H2275" s="589"/>
      <c r="I2275" s="589"/>
      <c r="J2275" s="589"/>
      <c r="K2275" s="589"/>
      <c r="L2275" s="589"/>
      <c r="M2275" s="589"/>
      <c r="N2275" s="589"/>
      <c r="O2275" s="589"/>
      <c r="P2275" s="589"/>
      <c r="R2275" s="589"/>
      <c r="S2275" s="589"/>
      <c r="T2275" s="589"/>
      <c r="U2275" s="589"/>
    </row>
    <row r="2276" customHeight="1" spans="6:21">
      <c r="F2276" s="589"/>
      <c r="G2276" s="589"/>
      <c r="H2276" s="589"/>
      <c r="I2276" s="589"/>
      <c r="J2276" s="589"/>
      <c r="K2276" s="589"/>
      <c r="L2276" s="589"/>
      <c r="M2276" s="589"/>
      <c r="N2276" s="589"/>
      <c r="O2276" s="589"/>
      <c r="P2276" s="589"/>
      <c r="R2276" s="589"/>
      <c r="S2276" s="589"/>
      <c r="T2276" s="589"/>
      <c r="U2276" s="589"/>
    </row>
    <row r="2277" customHeight="1" spans="6:21">
      <c r="F2277" s="589"/>
      <c r="G2277" s="589"/>
      <c r="H2277" s="589"/>
      <c r="I2277" s="589"/>
      <c r="J2277" s="589"/>
      <c r="K2277" s="589"/>
      <c r="L2277" s="589"/>
      <c r="M2277" s="589"/>
      <c r="N2277" s="589"/>
      <c r="O2277" s="589"/>
      <c r="P2277" s="589"/>
      <c r="R2277" s="589"/>
      <c r="S2277" s="589"/>
      <c r="T2277" s="589"/>
      <c r="U2277" s="589"/>
    </row>
    <row r="2278" customHeight="1" spans="6:21">
      <c r="F2278" s="589"/>
      <c r="G2278" s="589"/>
      <c r="H2278" s="589"/>
      <c r="I2278" s="589"/>
      <c r="J2278" s="589"/>
      <c r="K2278" s="589"/>
      <c r="L2278" s="589"/>
      <c r="M2278" s="589"/>
      <c r="N2278" s="589"/>
      <c r="O2278" s="589"/>
      <c r="P2278" s="589"/>
      <c r="R2278" s="589"/>
      <c r="S2278" s="589"/>
      <c r="T2278" s="589"/>
      <c r="U2278" s="589"/>
    </row>
    <row r="2279" customHeight="1" spans="6:21">
      <c r="F2279" s="589"/>
      <c r="G2279" s="589"/>
      <c r="H2279" s="589"/>
      <c r="I2279" s="589"/>
      <c r="J2279" s="589"/>
      <c r="K2279" s="589"/>
      <c r="L2279" s="589"/>
      <c r="M2279" s="589"/>
      <c r="N2279" s="589"/>
      <c r="O2279" s="589"/>
      <c r="P2279" s="589"/>
      <c r="R2279" s="589"/>
      <c r="S2279" s="589"/>
      <c r="T2279" s="589"/>
      <c r="U2279" s="589"/>
    </row>
    <row r="2280" customHeight="1" spans="6:21">
      <c r="F2280" s="589"/>
      <c r="G2280" s="589"/>
      <c r="H2280" s="589"/>
      <c r="I2280" s="589"/>
      <c r="J2280" s="589"/>
      <c r="K2280" s="589"/>
      <c r="L2280" s="589"/>
      <c r="M2280" s="589"/>
      <c r="N2280" s="589"/>
      <c r="O2280" s="589"/>
      <c r="P2280" s="589"/>
      <c r="R2280" s="589"/>
      <c r="S2280" s="589"/>
      <c r="T2280" s="589"/>
      <c r="U2280" s="589"/>
    </row>
    <row r="2281" customHeight="1" spans="6:21">
      <c r="F2281" s="589"/>
      <c r="G2281" s="589"/>
      <c r="H2281" s="589"/>
      <c r="I2281" s="589"/>
      <c r="J2281" s="589"/>
      <c r="K2281" s="589"/>
      <c r="L2281" s="589"/>
      <c r="M2281" s="589"/>
      <c r="N2281" s="589"/>
      <c r="O2281" s="589"/>
      <c r="P2281" s="589"/>
      <c r="R2281" s="589"/>
      <c r="S2281" s="589"/>
      <c r="T2281" s="589"/>
      <c r="U2281" s="589"/>
    </row>
    <row r="2282" customHeight="1" spans="6:21">
      <c r="F2282" s="589"/>
      <c r="G2282" s="589"/>
      <c r="H2282" s="589"/>
      <c r="I2282" s="589"/>
      <c r="J2282" s="589"/>
      <c r="K2282" s="589"/>
      <c r="L2282" s="589"/>
      <c r="M2282" s="589"/>
      <c r="N2282" s="589"/>
      <c r="O2282" s="589"/>
      <c r="P2282" s="589"/>
      <c r="R2282" s="589"/>
      <c r="S2282" s="589"/>
      <c r="T2282" s="589"/>
      <c r="U2282" s="589"/>
    </row>
    <row r="2283" customHeight="1" spans="6:21">
      <c r="F2283" s="589"/>
      <c r="G2283" s="589"/>
      <c r="H2283" s="589"/>
      <c r="I2283" s="589"/>
      <c r="J2283" s="589"/>
      <c r="K2283" s="589"/>
      <c r="L2283" s="589"/>
      <c r="M2283" s="589"/>
      <c r="N2283" s="589"/>
      <c r="O2283" s="589"/>
      <c r="P2283" s="589"/>
      <c r="R2283" s="589"/>
      <c r="S2283" s="589"/>
      <c r="T2283" s="589"/>
      <c r="U2283" s="589"/>
    </row>
    <row r="2284" customHeight="1" spans="6:21">
      <c r="F2284" s="589"/>
      <c r="G2284" s="589"/>
      <c r="H2284" s="589"/>
      <c r="I2284" s="589"/>
      <c r="J2284" s="589"/>
      <c r="K2284" s="589"/>
      <c r="L2284" s="589"/>
      <c r="M2284" s="589"/>
      <c r="N2284" s="589"/>
      <c r="O2284" s="589"/>
      <c r="P2284" s="589"/>
      <c r="R2284" s="589"/>
      <c r="S2284" s="589"/>
      <c r="T2284" s="589"/>
      <c r="U2284" s="589"/>
    </row>
    <row r="2285" customHeight="1" spans="6:21">
      <c r="F2285" s="589"/>
      <c r="G2285" s="589"/>
      <c r="H2285" s="589"/>
      <c r="I2285" s="589"/>
      <c r="J2285" s="589"/>
      <c r="K2285" s="589"/>
      <c r="L2285" s="589"/>
      <c r="M2285" s="589"/>
      <c r="N2285" s="589"/>
      <c r="O2285" s="589"/>
      <c r="P2285" s="589"/>
      <c r="R2285" s="589"/>
      <c r="S2285" s="589"/>
      <c r="T2285" s="589"/>
      <c r="U2285" s="589"/>
    </row>
    <row r="2286" customHeight="1" spans="6:21">
      <c r="F2286" s="589"/>
      <c r="G2286" s="589"/>
      <c r="H2286" s="589"/>
      <c r="I2286" s="589"/>
      <c r="J2286" s="589"/>
      <c r="K2286" s="589"/>
      <c r="L2286" s="589"/>
      <c r="M2286" s="589"/>
      <c r="N2286" s="589"/>
      <c r="O2286" s="589"/>
      <c r="P2286" s="589"/>
      <c r="R2286" s="589"/>
      <c r="S2286" s="589"/>
      <c r="T2286" s="589"/>
      <c r="U2286" s="589"/>
    </row>
    <row r="2287" customHeight="1" spans="6:21">
      <c r="F2287" s="589"/>
      <c r="G2287" s="589"/>
      <c r="H2287" s="589"/>
      <c r="I2287" s="589"/>
      <c r="J2287" s="589"/>
      <c r="K2287" s="589"/>
      <c r="L2287" s="589"/>
      <c r="M2287" s="589"/>
      <c r="N2287" s="589"/>
      <c r="O2287" s="589"/>
      <c r="P2287" s="589"/>
      <c r="R2287" s="589"/>
      <c r="S2287" s="589"/>
      <c r="T2287" s="589"/>
      <c r="U2287" s="589"/>
    </row>
    <row r="2288" customHeight="1" spans="6:21">
      <c r="F2288" s="589"/>
      <c r="G2288" s="589"/>
      <c r="H2288" s="589"/>
      <c r="I2288" s="589"/>
      <c r="J2288" s="589"/>
      <c r="K2288" s="589"/>
      <c r="L2288" s="589"/>
      <c r="M2288" s="589"/>
      <c r="N2288" s="589"/>
      <c r="O2288" s="589"/>
      <c r="P2288" s="589"/>
      <c r="R2288" s="589"/>
      <c r="S2288" s="589"/>
      <c r="T2288" s="589"/>
      <c r="U2288" s="589"/>
    </row>
    <row r="2289" customHeight="1" spans="6:21">
      <c r="F2289" s="589"/>
      <c r="G2289" s="589"/>
      <c r="H2289" s="589"/>
      <c r="I2289" s="589"/>
      <c r="J2289" s="589"/>
      <c r="K2289" s="589"/>
      <c r="L2289" s="589"/>
      <c r="M2289" s="589"/>
      <c r="N2289" s="589"/>
      <c r="O2289" s="589"/>
      <c r="P2289" s="589"/>
      <c r="R2289" s="589"/>
      <c r="S2289" s="589"/>
      <c r="T2289" s="589"/>
      <c r="U2289" s="589"/>
    </row>
    <row r="2290" customHeight="1" spans="6:21">
      <c r="F2290" s="589"/>
      <c r="G2290" s="589"/>
      <c r="H2290" s="589"/>
      <c r="I2290" s="589"/>
      <c r="J2290" s="589"/>
      <c r="K2290" s="589"/>
      <c r="L2290" s="589"/>
      <c r="M2290" s="589"/>
      <c r="N2290" s="589"/>
      <c r="O2290" s="589"/>
      <c r="P2290" s="589"/>
      <c r="R2290" s="589"/>
      <c r="S2290" s="589"/>
      <c r="T2290" s="589"/>
      <c r="U2290" s="589"/>
    </row>
    <row r="2291" customHeight="1" spans="6:21">
      <c r="F2291" s="589"/>
      <c r="G2291" s="589"/>
      <c r="H2291" s="589"/>
      <c r="I2291" s="589"/>
      <c r="J2291" s="589"/>
      <c r="K2291" s="589"/>
      <c r="L2291" s="589"/>
      <c r="M2291" s="589"/>
      <c r="N2291" s="589"/>
      <c r="O2291" s="589"/>
      <c r="P2291" s="589"/>
      <c r="R2291" s="589"/>
      <c r="S2291" s="589"/>
      <c r="T2291" s="589"/>
      <c r="U2291" s="589"/>
    </row>
    <row r="2292" customHeight="1" spans="6:21">
      <c r="F2292" s="589"/>
      <c r="G2292" s="589"/>
      <c r="H2292" s="589"/>
      <c r="I2292" s="589"/>
      <c r="J2292" s="589"/>
      <c r="K2292" s="589"/>
      <c r="L2292" s="589"/>
      <c r="M2292" s="589"/>
      <c r="N2292" s="589"/>
      <c r="O2292" s="589"/>
      <c r="P2292" s="589"/>
      <c r="R2292" s="589"/>
      <c r="S2292" s="589"/>
      <c r="T2292" s="589"/>
      <c r="U2292" s="589"/>
    </row>
    <row r="2293" customHeight="1" spans="6:21">
      <c r="F2293" s="589"/>
      <c r="G2293" s="589"/>
      <c r="H2293" s="589"/>
      <c r="I2293" s="589"/>
      <c r="J2293" s="589"/>
      <c r="K2293" s="589"/>
      <c r="L2293" s="589"/>
      <c r="M2293" s="589"/>
      <c r="N2293" s="589"/>
      <c r="O2293" s="589"/>
      <c r="P2293" s="589"/>
      <c r="R2293" s="589"/>
      <c r="S2293" s="589"/>
      <c r="T2293" s="589"/>
      <c r="U2293" s="589"/>
    </row>
    <row r="2294" customHeight="1" spans="6:21">
      <c r="F2294" s="589"/>
      <c r="G2294" s="589"/>
      <c r="H2294" s="589"/>
      <c r="I2294" s="589"/>
      <c r="J2294" s="589"/>
      <c r="K2294" s="589"/>
      <c r="L2294" s="589"/>
      <c r="M2294" s="589"/>
      <c r="N2294" s="589"/>
      <c r="O2294" s="589"/>
      <c r="P2294" s="589"/>
      <c r="R2294" s="589"/>
      <c r="S2294" s="589"/>
      <c r="T2294" s="589"/>
      <c r="U2294" s="589"/>
    </row>
    <row r="2295" customHeight="1" spans="6:21">
      <c r="F2295" s="589"/>
      <c r="G2295" s="589"/>
      <c r="H2295" s="589"/>
      <c r="I2295" s="589"/>
      <c r="J2295" s="589"/>
      <c r="K2295" s="589"/>
      <c r="L2295" s="589"/>
      <c r="M2295" s="589"/>
      <c r="N2295" s="589"/>
      <c r="O2295" s="589"/>
      <c r="P2295" s="589"/>
      <c r="R2295" s="589"/>
      <c r="S2295" s="589"/>
      <c r="T2295" s="589"/>
      <c r="U2295" s="589"/>
    </row>
    <row r="2296" customHeight="1" spans="6:21">
      <c r="F2296" s="589"/>
      <c r="G2296" s="589"/>
      <c r="H2296" s="589"/>
      <c r="I2296" s="589"/>
      <c r="J2296" s="589"/>
      <c r="K2296" s="589"/>
      <c r="L2296" s="589"/>
      <c r="M2296" s="589"/>
      <c r="N2296" s="589"/>
      <c r="O2296" s="589"/>
      <c r="P2296" s="589"/>
      <c r="R2296" s="589"/>
      <c r="S2296" s="589"/>
      <c r="T2296" s="589"/>
      <c r="U2296" s="589"/>
    </row>
    <row r="2297" customHeight="1" spans="6:21">
      <c r="F2297" s="589"/>
      <c r="G2297" s="589"/>
      <c r="H2297" s="589"/>
      <c r="I2297" s="589"/>
      <c r="J2297" s="589"/>
      <c r="K2297" s="589"/>
      <c r="L2297" s="589"/>
      <c r="M2297" s="589"/>
      <c r="N2297" s="589"/>
      <c r="O2297" s="589"/>
      <c r="P2297" s="589"/>
      <c r="R2297" s="589"/>
      <c r="S2297" s="589"/>
      <c r="T2297" s="589"/>
      <c r="U2297" s="589"/>
    </row>
    <row r="2298" customHeight="1" spans="6:21">
      <c r="F2298" s="589"/>
      <c r="G2298" s="589"/>
      <c r="H2298" s="589"/>
      <c r="I2298" s="589"/>
      <c r="J2298" s="589"/>
      <c r="K2298" s="589"/>
      <c r="L2298" s="589"/>
      <c r="M2298" s="589"/>
      <c r="N2298" s="589"/>
      <c r="O2298" s="589"/>
      <c r="P2298" s="589"/>
      <c r="R2298" s="589"/>
      <c r="S2298" s="589"/>
      <c r="T2298" s="589"/>
      <c r="U2298" s="589"/>
    </row>
    <row r="2299" customHeight="1" spans="6:21">
      <c r="F2299" s="589"/>
      <c r="G2299" s="589"/>
      <c r="H2299" s="589"/>
      <c r="I2299" s="589"/>
      <c r="J2299" s="589"/>
      <c r="K2299" s="589"/>
      <c r="L2299" s="589"/>
      <c r="M2299" s="589"/>
      <c r="N2299" s="589"/>
      <c r="O2299" s="589"/>
      <c r="P2299" s="589"/>
      <c r="R2299" s="589"/>
      <c r="S2299" s="589"/>
      <c r="T2299" s="589"/>
      <c r="U2299" s="589"/>
    </row>
    <row r="2300" customHeight="1" spans="6:21">
      <c r="F2300" s="589"/>
      <c r="G2300" s="589"/>
      <c r="H2300" s="589"/>
      <c r="I2300" s="589"/>
      <c r="J2300" s="589"/>
      <c r="K2300" s="589"/>
      <c r="L2300" s="589"/>
      <c r="M2300" s="589"/>
      <c r="N2300" s="589"/>
      <c r="O2300" s="589"/>
      <c r="P2300" s="589"/>
      <c r="R2300" s="589"/>
      <c r="S2300" s="589"/>
      <c r="T2300" s="589"/>
      <c r="U2300" s="589"/>
    </row>
    <row r="2301" customHeight="1" spans="6:21">
      <c r="F2301" s="589"/>
      <c r="G2301" s="589"/>
      <c r="H2301" s="589"/>
      <c r="I2301" s="589"/>
      <c r="J2301" s="589"/>
      <c r="K2301" s="589"/>
      <c r="L2301" s="589"/>
      <c r="M2301" s="589"/>
      <c r="N2301" s="589"/>
      <c r="O2301" s="589"/>
      <c r="P2301" s="589"/>
      <c r="R2301" s="589"/>
      <c r="S2301" s="589"/>
      <c r="T2301" s="589"/>
      <c r="U2301" s="589"/>
    </row>
    <row r="2302" customHeight="1" spans="6:21">
      <c r="F2302" s="589"/>
      <c r="G2302" s="589"/>
      <c r="H2302" s="589"/>
      <c r="I2302" s="589"/>
      <c r="J2302" s="589"/>
      <c r="K2302" s="589"/>
      <c r="L2302" s="589"/>
      <c r="M2302" s="589"/>
      <c r="N2302" s="589"/>
      <c r="O2302" s="589"/>
      <c r="P2302" s="589"/>
      <c r="R2302" s="589"/>
      <c r="S2302" s="589"/>
      <c r="T2302" s="589"/>
      <c r="U2302" s="589"/>
    </row>
    <row r="2303" customHeight="1" spans="6:21">
      <c r="F2303" s="589"/>
      <c r="G2303" s="589"/>
      <c r="H2303" s="589"/>
      <c r="I2303" s="589"/>
      <c r="J2303" s="589"/>
      <c r="K2303" s="589"/>
      <c r="L2303" s="589"/>
      <c r="M2303" s="589"/>
      <c r="N2303" s="589"/>
      <c r="O2303" s="589"/>
      <c r="P2303" s="589"/>
      <c r="R2303" s="589"/>
      <c r="S2303" s="589"/>
      <c r="T2303" s="589"/>
      <c r="U2303" s="589"/>
    </row>
    <row r="2304" customHeight="1" spans="6:21">
      <c r="F2304" s="589"/>
      <c r="G2304" s="589"/>
      <c r="H2304" s="589"/>
      <c r="I2304" s="589"/>
      <c r="J2304" s="589"/>
      <c r="K2304" s="589"/>
      <c r="L2304" s="589"/>
      <c r="M2304" s="589"/>
      <c r="N2304" s="589"/>
      <c r="O2304" s="589"/>
      <c r="P2304" s="589"/>
      <c r="R2304" s="589"/>
      <c r="S2304" s="589"/>
      <c r="T2304" s="589"/>
      <c r="U2304" s="589"/>
    </row>
    <row r="2305" customHeight="1" spans="6:21">
      <c r="F2305" s="589"/>
      <c r="G2305" s="589"/>
      <c r="H2305" s="589"/>
      <c r="I2305" s="589"/>
      <c r="J2305" s="589"/>
      <c r="K2305" s="589"/>
      <c r="L2305" s="589"/>
      <c r="M2305" s="589"/>
      <c r="N2305" s="589"/>
      <c r="O2305" s="589"/>
      <c r="P2305" s="589"/>
      <c r="R2305" s="589"/>
      <c r="S2305" s="589"/>
      <c r="T2305" s="589"/>
      <c r="U2305" s="589"/>
    </row>
    <row r="2306" customHeight="1" spans="6:21">
      <c r="F2306" s="589"/>
      <c r="G2306" s="589"/>
      <c r="H2306" s="589"/>
      <c r="I2306" s="589"/>
      <c r="J2306" s="589"/>
      <c r="K2306" s="589"/>
      <c r="L2306" s="589"/>
      <c r="M2306" s="589"/>
      <c r="N2306" s="589"/>
      <c r="O2306" s="589"/>
      <c r="P2306" s="589"/>
      <c r="R2306" s="589"/>
      <c r="S2306" s="589"/>
      <c r="T2306" s="589"/>
      <c r="U2306" s="589"/>
    </row>
    <row r="2307" customHeight="1" spans="6:21">
      <c r="F2307" s="589"/>
      <c r="G2307" s="589"/>
      <c r="H2307" s="589"/>
      <c r="I2307" s="589"/>
      <c r="J2307" s="589"/>
      <c r="K2307" s="589"/>
      <c r="L2307" s="589"/>
      <c r="M2307" s="589"/>
      <c r="N2307" s="589"/>
      <c r="O2307" s="589"/>
      <c r="P2307" s="589"/>
      <c r="R2307" s="589"/>
      <c r="S2307" s="589"/>
      <c r="T2307" s="589"/>
      <c r="U2307" s="589"/>
    </row>
    <row r="2308" customHeight="1" spans="6:21">
      <c r="F2308" s="589"/>
      <c r="G2308" s="589"/>
      <c r="H2308" s="589"/>
      <c r="I2308" s="589"/>
      <c r="J2308" s="589"/>
      <c r="K2308" s="589"/>
      <c r="L2308" s="589"/>
      <c r="M2308" s="589"/>
      <c r="N2308" s="589"/>
      <c r="O2308" s="589"/>
      <c r="P2308" s="589"/>
      <c r="R2308" s="589"/>
      <c r="S2308" s="589"/>
      <c r="T2308" s="589"/>
      <c r="U2308" s="589"/>
    </row>
    <row r="2309" customHeight="1" spans="6:21">
      <c r="F2309" s="589"/>
      <c r="G2309" s="589"/>
      <c r="H2309" s="589"/>
      <c r="I2309" s="589"/>
      <c r="J2309" s="589"/>
      <c r="K2309" s="589"/>
      <c r="L2309" s="589"/>
      <c r="M2309" s="589"/>
      <c r="N2309" s="589"/>
      <c r="O2309" s="589"/>
      <c r="P2309" s="589"/>
      <c r="R2309" s="589"/>
      <c r="S2309" s="589"/>
      <c r="T2309" s="589"/>
      <c r="U2309" s="589"/>
    </row>
    <row r="2310" customHeight="1" spans="6:21">
      <c r="F2310" s="589"/>
      <c r="G2310" s="589"/>
      <c r="H2310" s="589"/>
      <c r="I2310" s="589"/>
      <c r="J2310" s="589"/>
      <c r="K2310" s="589"/>
      <c r="L2310" s="589"/>
      <c r="M2310" s="589"/>
      <c r="N2310" s="589"/>
      <c r="O2310" s="589"/>
      <c r="P2310" s="589"/>
      <c r="R2310" s="589"/>
      <c r="S2310" s="589"/>
      <c r="T2310" s="589"/>
      <c r="U2310" s="589"/>
    </row>
    <row r="2311" customHeight="1" spans="6:21">
      <c r="F2311" s="589"/>
      <c r="G2311" s="589"/>
      <c r="H2311" s="589"/>
      <c r="I2311" s="589"/>
      <c r="J2311" s="589"/>
      <c r="K2311" s="589"/>
      <c r="L2311" s="589"/>
      <c r="M2311" s="589"/>
      <c r="N2311" s="589"/>
      <c r="O2311" s="589"/>
      <c r="P2311" s="589"/>
      <c r="R2311" s="589"/>
      <c r="S2311" s="589"/>
      <c r="T2311" s="589"/>
      <c r="U2311" s="589"/>
    </row>
    <row r="2312" customHeight="1" spans="6:21">
      <c r="F2312" s="589"/>
      <c r="G2312" s="589"/>
      <c r="H2312" s="589"/>
      <c r="I2312" s="589"/>
      <c r="J2312" s="589"/>
      <c r="K2312" s="589"/>
      <c r="L2312" s="589"/>
      <c r="M2312" s="589"/>
      <c r="N2312" s="589"/>
      <c r="O2312" s="589"/>
      <c r="P2312" s="589"/>
      <c r="R2312" s="589"/>
      <c r="S2312" s="589"/>
      <c r="T2312" s="589"/>
      <c r="U2312" s="589"/>
    </row>
    <row r="2313" customHeight="1" spans="6:21">
      <c r="F2313" s="589"/>
      <c r="G2313" s="589"/>
      <c r="H2313" s="589"/>
      <c r="I2313" s="589"/>
      <c r="J2313" s="589"/>
      <c r="K2313" s="589"/>
      <c r="L2313" s="589"/>
      <c r="M2313" s="589"/>
      <c r="N2313" s="589"/>
      <c r="O2313" s="589"/>
      <c r="P2313" s="589"/>
      <c r="R2313" s="589"/>
      <c r="S2313" s="589"/>
      <c r="T2313" s="589"/>
      <c r="U2313" s="589"/>
    </row>
    <row r="2314" customHeight="1" spans="6:21">
      <c r="F2314" s="589"/>
      <c r="G2314" s="589"/>
      <c r="H2314" s="589"/>
      <c r="I2314" s="589"/>
      <c r="J2314" s="589"/>
      <c r="K2314" s="589"/>
      <c r="L2314" s="589"/>
      <c r="M2314" s="589"/>
      <c r="N2314" s="589"/>
      <c r="O2314" s="589"/>
      <c r="P2314" s="589"/>
      <c r="R2314" s="589"/>
      <c r="S2314" s="589"/>
      <c r="T2314" s="589"/>
      <c r="U2314" s="589"/>
    </row>
    <row r="2315" customHeight="1" spans="6:21">
      <c r="F2315" s="589"/>
      <c r="G2315" s="589"/>
      <c r="H2315" s="589"/>
      <c r="I2315" s="589"/>
      <c r="J2315" s="589"/>
      <c r="K2315" s="589"/>
      <c r="L2315" s="589"/>
      <c r="M2315" s="589"/>
      <c r="N2315" s="589"/>
      <c r="O2315" s="589"/>
      <c r="P2315" s="589"/>
      <c r="R2315" s="589"/>
      <c r="S2315" s="589"/>
      <c r="T2315" s="589"/>
      <c r="U2315" s="589"/>
    </row>
    <row r="2316" customHeight="1" spans="6:21">
      <c r="F2316" s="589"/>
      <c r="G2316" s="589"/>
      <c r="H2316" s="589"/>
      <c r="I2316" s="589"/>
      <c r="J2316" s="589"/>
      <c r="K2316" s="589"/>
      <c r="L2316" s="589"/>
      <c r="M2316" s="589"/>
      <c r="N2316" s="589"/>
      <c r="O2316" s="589"/>
      <c r="P2316" s="589"/>
      <c r="R2316" s="589"/>
      <c r="S2316" s="589"/>
      <c r="T2316" s="589"/>
      <c r="U2316" s="589"/>
    </row>
    <row r="2317" customHeight="1" spans="6:21">
      <c r="F2317" s="589"/>
      <c r="G2317" s="589"/>
      <c r="H2317" s="589"/>
      <c r="I2317" s="589"/>
      <c r="J2317" s="589"/>
      <c r="K2317" s="589"/>
      <c r="L2317" s="589"/>
      <c r="M2317" s="589"/>
      <c r="N2317" s="589"/>
      <c r="O2317" s="589"/>
      <c r="P2317" s="589"/>
      <c r="R2317" s="589"/>
      <c r="S2317" s="589"/>
      <c r="T2317" s="589"/>
      <c r="U2317" s="589"/>
    </row>
    <row r="2318" customHeight="1" spans="6:21">
      <c r="F2318" s="589"/>
      <c r="G2318" s="589"/>
      <c r="H2318" s="589"/>
      <c r="I2318" s="589"/>
      <c r="J2318" s="589"/>
      <c r="K2318" s="589"/>
      <c r="L2318" s="589"/>
      <c r="M2318" s="589"/>
      <c r="N2318" s="589"/>
      <c r="O2318" s="589"/>
      <c r="P2318" s="589"/>
      <c r="R2318" s="589"/>
      <c r="S2318" s="589"/>
      <c r="T2318" s="589"/>
      <c r="U2318" s="589"/>
    </row>
    <row r="2319" customHeight="1" spans="6:21">
      <c r="F2319" s="589"/>
      <c r="G2319" s="589"/>
      <c r="H2319" s="589"/>
      <c r="I2319" s="589"/>
      <c r="J2319" s="589"/>
      <c r="K2319" s="589"/>
      <c r="L2319" s="589"/>
      <c r="M2319" s="589"/>
      <c r="N2319" s="589"/>
      <c r="O2319" s="589"/>
      <c r="P2319" s="589"/>
      <c r="R2319" s="589"/>
      <c r="S2319" s="589"/>
      <c r="T2319" s="589"/>
      <c r="U2319" s="589"/>
    </row>
    <row r="2320" customHeight="1" spans="6:21">
      <c r="F2320" s="589"/>
      <c r="G2320" s="589"/>
      <c r="H2320" s="589"/>
      <c r="I2320" s="589"/>
      <c r="J2320" s="589"/>
      <c r="K2320" s="589"/>
      <c r="L2320" s="589"/>
      <c r="M2320" s="589"/>
      <c r="N2320" s="589"/>
      <c r="O2320" s="589"/>
      <c r="P2320" s="589"/>
      <c r="R2320" s="589"/>
      <c r="S2320" s="589"/>
      <c r="T2320" s="589"/>
      <c r="U2320" s="589"/>
    </row>
    <row r="2321" customHeight="1" spans="6:21">
      <c r="F2321" s="589"/>
      <c r="G2321" s="589"/>
      <c r="H2321" s="589"/>
      <c r="I2321" s="589"/>
      <c r="J2321" s="589"/>
      <c r="K2321" s="589"/>
      <c r="L2321" s="589"/>
      <c r="M2321" s="589"/>
      <c r="N2321" s="589"/>
      <c r="O2321" s="589"/>
      <c r="P2321" s="589"/>
      <c r="R2321" s="589"/>
      <c r="S2321" s="589"/>
      <c r="T2321" s="589"/>
      <c r="U2321" s="589"/>
    </row>
    <row r="2322" customHeight="1" spans="6:21">
      <c r="F2322" s="589"/>
      <c r="G2322" s="589"/>
      <c r="H2322" s="589"/>
      <c r="I2322" s="589"/>
      <c r="J2322" s="589"/>
      <c r="K2322" s="589"/>
      <c r="L2322" s="589"/>
      <c r="M2322" s="589"/>
      <c r="N2322" s="589"/>
      <c r="O2322" s="589"/>
      <c r="P2322" s="589"/>
      <c r="R2322" s="589"/>
      <c r="S2322" s="589"/>
      <c r="T2322" s="589"/>
      <c r="U2322" s="589"/>
    </row>
    <row r="2323" customHeight="1" spans="6:21">
      <c r="F2323" s="589"/>
      <c r="G2323" s="589"/>
      <c r="H2323" s="589"/>
      <c r="I2323" s="589"/>
      <c r="J2323" s="589"/>
      <c r="K2323" s="589"/>
      <c r="L2323" s="589"/>
      <c r="M2323" s="589"/>
      <c r="N2323" s="589"/>
      <c r="O2323" s="589"/>
      <c r="P2323" s="589"/>
      <c r="R2323" s="589"/>
      <c r="S2323" s="589"/>
      <c r="T2323" s="589"/>
      <c r="U2323" s="589"/>
    </row>
    <row r="2324" customHeight="1" spans="6:21">
      <c r="F2324" s="589"/>
      <c r="G2324" s="589"/>
      <c r="H2324" s="589"/>
      <c r="I2324" s="589"/>
      <c r="J2324" s="589"/>
      <c r="K2324" s="589"/>
      <c r="L2324" s="589"/>
      <c r="M2324" s="589"/>
      <c r="N2324" s="589"/>
      <c r="O2324" s="589"/>
      <c r="P2324" s="589"/>
      <c r="R2324" s="589"/>
      <c r="S2324" s="589"/>
      <c r="T2324" s="589"/>
      <c r="U2324" s="589"/>
    </row>
    <row r="2325" customHeight="1" spans="6:21">
      <c r="F2325" s="589"/>
      <c r="G2325" s="589"/>
      <c r="H2325" s="589"/>
      <c r="I2325" s="589"/>
      <c r="J2325" s="589"/>
      <c r="K2325" s="589"/>
      <c r="L2325" s="589"/>
      <c r="M2325" s="589"/>
      <c r="N2325" s="589"/>
      <c r="O2325" s="589"/>
      <c r="P2325" s="589"/>
      <c r="R2325" s="589"/>
      <c r="S2325" s="589"/>
      <c r="T2325" s="589"/>
      <c r="U2325" s="589"/>
    </row>
    <row r="2326" customHeight="1" spans="6:21">
      <c r="F2326" s="589"/>
      <c r="G2326" s="589"/>
      <c r="H2326" s="589"/>
      <c r="I2326" s="589"/>
      <c r="J2326" s="589"/>
      <c r="K2326" s="589"/>
      <c r="L2326" s="589"/>
      <c r="M2326" s="589"/>
      <c r="N2326" s="589"/>
      <c r="O2326" s="589"/>
      <c r="P2326" s="589"/>
      <c r="R2326" s="589"/>
      <c r="S2326" s="589"/>
      <c r="T2326" s="589"/>
      <c r="U2326" s="589"/>
    </row>
    <row r="2327" customHeight="1" spans="6:21">
      <c r="F2327" s="589"/>
      <c r="G2327" s="589"/>
      <c r="H2327" s="589"/>
      <c r="I2327" s="589"/>
      <c r="J2327" s="589"/>
      <c r="K2327" s="589"/>
      <c r="L2327" s="589"/>
      <c r="M2327" s="589"/>
      <c r="N2327" s="589"/>
      <c r="O2327" s="589"/>
      <c r="P2327" s="589"/>
      <c r="R2327" s="589"/>
      <c r="S2327" s="589"/>
      <c r="T2327" s="589"/>
      <c r="U2327" s="589"/>
    </row>
    <row r="2328" customHeight="1" spans="6:21">
      <c r="F2328" s="589"/>
      <c r="G2328" s="589"/>
      <c r="H2328" s="589"/>
      <c r="I2328" s="589"/>
      <c r="J2328" s="589"/>
      <c r="K2328" s="589"/>
      <c r="L2328" s="589"/>
      <c r="M2328" s="589"/>
      <c r="N2328" s="589"/>
      <c r="O2328" s="589"/>
      <c r="P2328" s="589"/>
      <c r="R2328" s="589"/>
      <c r="S2328" s="589"/>
      <c r="T2328" s="589"/>
      <c r="U2328" s="589"/>
    </row>
    <row r="2329" customHeight="1" spans="6:21">
      <c r="F2329" s="589"/>
      <c r="G2329" s="589"/>
      <c r="H2329" s="589"/>
      <c r="I2329" s="589"/>
      <c r="J2329" s="589"/>
      <c r="K2329" s="589"/>
      <c r="L2329" s="589"/>
      <c r="M2329" s="589"/>
      <c r="N2329" s="589"/>
      <c r="O2329" s="589"/>
      <c r="P2329" s="589"/>
      <c r="R2329" s="589"/>
      <c r="S2329" s="589"/>
      <c r="T2329" s="589"/>
      <c r="U2329" s="589"/>
    </row>
    <row r="2330" customHeight="1" spans="6:21">
      <c r="F2330" s="589"/>
      <c r="G2330" s="589"/>
      <c r="H2330" s="589"/>
      <c r="I2330" s="589"/>
      <c r="J2330" s="589"/>
      <c r="K2330" s="589"/>
      <c r="L2330" s="589"/>
      <c r="M2330" s="589"/>
      <c r="N2330" s="589"/>
      <c r="O2330" s="589"/>
      <c r="P2330" s="589"/>
      <c r="R2330" s="589"/>
      <c r="S2330" s="589"/>
      <c r="T2330" s="589"/>
      <c r="U2330" s="589"/>
    </row>
    <row r="2331" customHeight="1" spans="6:21">
      <c r="F2331" s="589"/>
      <c r="G2331" s="589"/>
      <c r="H2331" s="589"/>
      <c r="I2331" s="589"/>
      <c r="J2331" s="589"/>
      <c r="K2331" s="589"/>
      <c r="L2331" s="589"/>
      <c r="M2331" s="589"/>
      <c r="N2331" s="589"/>
      <c r="O2331" s="589"/>
      <c r="P2331" s="589"/>
      <c r="R2331" s="589"/>
      <c r="S2331" s="589"/>
      <c r="T2331" s="589"/>
      <c r="U2331" s="589"/>
    </row>
    <row r="2332" customHeight="1" spans="6:21">
      <c r="F2332" s="589"/>
      <c r="G2332" s="589"/>
      <c r="H2332" s="589"/>
      <c r="I2332" s="589"/>
      <c r="J2332" s="589"/>
      <c r="K2332" s="589"/>
      <c r="L2332" s="589"/>
      <c r="M2332" s="589"/>
      <c r="N2332" s="589"/>
      <c r="O2332" s="589"/>
      <c r="P2332" s="589"/>
      <c r="R2332" s="589"/>
      <c r="S2332" s="589"/>
      <c r="T2332" s="589"/>
      <c r="U2332" s="589"/>
    </row>
    <row r="2333" customHeight="1" spans="6:21">
      <c r="F2333" s="589"/>
      <c r="G2333" s="589"/>
      <c r="H2333" s="589"/>
      <c r="I2333" s="589"/>
      <c r="J2333" s="589"/>
      <c r="K2333" s="589"/>
      <c r="L2333" s="589"/>
      <c r="M2333" s="589"/>
      <c r="N2333" s="589"/>
      <c r="O2333" s="589"/>
      <c r="P2333" s="589"/>
      <c r="R2333" s="589"/>
      <c r="S2333" s="589"/>
      <c r="T2333" s="589"/>
      <c r="U2333" s="589"/>
    </row>
    <row r="2334" customHeight="1" spans="6:21">
      <c r="F2334" s="589"/>
      <c r="G2334" s="589"/>
      <c r="H2334" s="589"/>
      <c r="I2334" s="589"/>
      <c r="J2334" s="589"/>
      <c r="K2334" s="589"/>
      <c r="L2334" s="589"/>
      <c r="M2334" s="589"/>
      <c r="N2334" s="589"/>
      <c r="O2334" s="589"/>
      <c r="P2334" s="589"/>
      <c r="R2334" s="589"/>
      <c r="S2334" s="589"/>
      <c r="T2334" s="589"/>
      <c r="U2334" s="589"/>
    </row>
    <row r="2335" customHeight="1" spans="6:21">
      <c r="F2335" s="589"/>
      <c r="G2335" s="589"/>
      <c r="H2335" s="589"/>
      <c r="I2335" s="589"/>
      <c r="J2335" s="589"/>
      <c r="K2335" s="589"/>
      <c r="L2335" s="589"/>
      <c r="M2335" s="589"/>
      <c r="N2335" s="589"/>
      <c r="O2335" s="589"/>
      <c r="P2335" s="589"/>
      <c r="R2335" s="589"/>
      <c r="S2335" s="589"/>
      <c r="T2335" s="589"/>
      <c r="U2335" s="589"/>
    </row>
    <row r="2336" customHeight="1" spans="6:21">
      <c r="F2336" s="589"/>
      <c r="G2336" s="589"/>
      <c r="H2336" s="589"/>
      <c r="I2336" s="589"/>
      <c r="J2336" s="589"/>
      <c r="K2336" s="589"/>
      <c r="L2336" s="589"/>
      <c r="M2336" s="589"/>
      <c r="N2336" s="589"/>
      <c r="O2336" s="589"/>
      <c r="P2336" s="589"/>
      <c r="R2336" s="589"/>
      <c r="S2336" s="589"/>
      <c r="T2336" s="589"/>
      <c r="U2336" s="589"/>
    </row>
    <row r="2337" customHeight="1" spans="6:21">
      <c r="F2337" s="589"/>
      <c r="G2337" s="589"/>
      <c r="H2337" s="589"/>
      <c r="I2337" s="589"/>
      <c r="J2337" s="589"/>
      <c r="K2337" s="589"/>
      <c r="L2337" s="589"/>
      <c r="M2337" s="589"/>
      <c r="N2337" s="589"/>
      <c r="O2337" s="589"/>
      <c r="P2337" s="589"/>
      <c r="R2337" s="589"/>
      <c r="S2337" s="589"/>
      <c r="T2337" s="589"/>
      <c r="U2337" s="589"/>
    </row>
    <row r="2338" customHeight="1" spans="6:21">
      <c r="F2338" s="589"/>
      <c r="G2338" s="589"/>
      <c r="H2338" s="589"/>
      <c r="I2338" s="589"/>
      <c r="J2338" s="589"/>
      <c r="K2338" s="589"/>
      <c r="L2338" s="589"/>
      <c r="M2338" s="589"/>
      <c r="N2338" s="589"/>
      <c r="O2338" s="589"/>
      <c r="P2338" s="589"/>
      <c r="R2338" s="589"/>
      <c r="S2338" s="589"/>
      <c r="T2338" s="589"/>
      <c r="U2338" s="589"/>
    </row>
    <row r="2339" customHeight="1" spans="6:21">
      <c r="F2339" s="589"/>
      <c r="G2339" s="589"/>
      <c r="H2339" s="589"/>
      <c r="I2339" s="589"/>
      <c r="J2339" s="589"/>
      <c r="K2339" s="589"/>
      <c r="L2339" s="589"/>
      <c r="M2339" s="589"/>
      <c r="N2339" s="589"/>
      <c r="O2339" s="589"/>
      <c r="P2339" s="589"/>
      <c r="R2339" s="589"/>
      <c r="S2339" s="589"/>
      <c r="T2339" s="589"/>
      <c r="U2339" s="589"/>
    </row>
    <row r="2340" customHeight="1" spans="6:21">
      <c r="F2340" s="589"/>
      <c r="G2340" s="589"/>
      <c r="H2340" s="589"/>
      <c r="I2340" s="589"/>
      <c r="J2340" s="589"/>
      <c r="K2340" s="589"/>
      <c r="L2340" s="589"/>
      <c r="M2340" s="589"/>
      <c r="N2340" s="589"/>
      <c r="O2340" s="589"/>
      <c r="P2340" s="589"/>
      <c r="R2340" s="589"/>
      <c r="S2340" s="589"/>
      <c r="T2340" s="589"/>
      <c r="U2340" s="589"/>
    </row>
    <row r="2341" customHeight="1" spans="6:21">
      <c r="F2341" s="589"/>
      <c r="G2341" s="589"/>
      <c r="H2341" s="589"/>
      <c r="I2341" s="589"/>
      <c r="J2341" s="589"/>
      <c r="K2341" s="589"/>
      <c r="L2341" s="589"/>
      <c r="M2341" s="589"/>
      <c r="N2341" s="589"/>
      <c r="O2341" s="589"/>
      <c r="P2341" s="589"/>
      <c r="R2341" s="589"/>
      <c r="S2341" s="589"/>
      <c r="T2341" s="589"/>
      <c r="U2341" s="589"/>
    </row>
    <row r="2342" customHeight="1" spans="6:21">
      <c r="F2342" s="589"/>
      <c r="G2342" s="589"/>
      <c r="H2342" s="589"/>
      <c r="I2342" s="589"/>
      <c r="J2342" s="589"/>
      <c r="K2342" s="589"/>
      <c r="L2342" s="589"/>
      <c r="M2342" s="589"/>
      <c r="N2342" s="589"/>
      <c r="O2342" s="589"/>
      <c r="P2342" s="589"/>
      <c r="R2342" s="589"/>
      <c r="S2342" s="589"/>
      <c r="T2342" s="589"/>
      <c r="U2342" s="589"/>
    </row>
    <row r="2343" customHeight="1" spans="6:21">
      <c r="F2343" s="589"/>
      <c r="G2343" s="589"/>
      <c r="H2343" s="589"/>
      <c r="I2343" s="589"/>
      <c r="J2343" s="589"/>
      <c r="K2343" s="589"/>
      <c r="L2343" s="589"/>
      <c r="M2343" s="589"/>
      <c r="N2343" s="589"/>
      <c r="O2343" s="589"/>
      <c r="P2343" s="589"/>
      <c r="R2343" s="589"/>
      <c r="S2343" s="589"/>
      <c r="T2343" s="589"/>
      <c r="U2343" s="589"/>
    </row>
    <row r="2344" customHeight="1" spans="6:21">
      <c r="F2344" s="589"/>
      <c r="G2344" s="589"/>
      <c r="H2344" s="589"/>
      <c r="I2344" s="589"/>
      <c r="J2344" s="589"/>
      <c r="K2344" s="589"/>
      <c r="L2344" s="589"/>
      <c r="M2344" s="589"/>
      <c r="N2344" s="589"/>
      <c r="O2344" s="589"/>
      <c r="P2344" s="589"/>
      <c r="R2344" s="589"/>
      <c r="S2344" s="589"/>
      <c r="T2344" s="589"/>
      <c r="U2344" s="589"/>
    </row>
    <row r="2345" customHeight="1" spans="6:21">
      <c r="F2345" s="589"/>
      <c r="G2345" s="589"/>
      <c r="H2345" s="589"/>
      <c r="I2345" s="589"/>
      <c r="J2345" s="589"/>
      <c r="K2345" s="589"/>
      <c r="L2345" s="589"/>
      <c r="M2345" s="589"/>
      <c r="N2345" s="589"/>
      <c r="O2345" s="589"/>
      <c r="P2345" s="589"/>
      <c r="R2345" s="589"/>
      <c r="S2345" s="589"/>
      <c r="T2345" s="589"/>
      <c r="U2345" s="589"/>
    </row>
    <row r="2346" customHeight="1" spans="6:21">
      <c r="F2346" s="589"/>
      <c r="G2346" s="589"/>
      <c r="H2346" s="589"/>
      <c r="I2346" s="589"/>
      <c r="J2346" s="589"/>
      <c r="K2346" s="589"/>
      <c r="L2346" s="589"/>
      <c r="M2346" s="589"/>
      <c r="N2346" s="589"/>
      <c r="O2346" s="589"/>
      <c r="P2346" s="589"/>
      <c r="R2346" s="589"/>
      <c r="S2346" s="589"/>
      <c r="T2346" s="589"/>
      <c r="U2346" s="589"/>
    </row>
    <row r="2347" customHeight="1" spans="6:21">
      <c r="F2347" s="589"/>
      <c r="G2347" s="589"/>
      <c r="H2347" s="589"/>
      <c r="I2347" s="589"/>
      <c r="J2347" s="589"/>
      <c r="K2347" s="589"/>
      <c r="L2347" s="589"/>
      <c r="M2347" s="589"/>
      <c r="N2347" s="589"/>
      <c r="O2347" s="589"/>
      <c r="P2347" s="589"/>
      <c r="R2347" s="589"/>
      <c r="S2347" s="589"/>
      <c r="T2347" s="589"/>
      <c r="U2347" s="589"/>
    </row>
    <row r="2348" customHeight="1" spans="6:21">
      <c r="F2348" s="589"/>
      <c r="G2348" s="589"/>
      <c r="H2348" s="589"/>
      <c r="I2348" s="589"/>
      <c r="J2348" s="589"/>
      <c r="K2348" s="589"/>
      <c r="L2348" s="589"/>
      <c r="M2348" s="589"/>
      <c r="N2348" s="589"/>
      <c r="O2348" s="589"/>
      <c r="P2348" s="589"/>
      <c r="R2348" s="589"/>
      <c r="S2348" s="589"/>
      <c r="T2348" s="589"/>
      <c r="U2348" s="589"/>
    </row>
    <row r="2349" customHeight="1" spans="6:21">
      <c r="F2349" s="589"/>
      <c r="G2349" s="589"/>
      <c r="H2349" s="589"/>
      <c r="I2349" s="589"/>
      <c r="J2349" s="589"/>
      <c r="K2349" s="589"/>
      <c r="L2349" s="589"/>
      <c r="M2349" s="589"/>
      <c r="N2349" s="589"/>
      <c r="O2349" s="589"/>
      <c r="P2349" s="589"/>
      <c r="R2349" s="589"/>
      <c r="S2349" s="589"/>
      <c r="T2349" s="589"/>
      <c r="U2349" s="589"/>
    </row>
    <row r="2350" customHeight="1" spans="6:21">
      <c r="F2350" s="589"/>
      <c r="G2350" s="589"/>
      <c r="H2350" s="589"/>
      <c r="I2350" s="589"/>
      <c r="J2350" s="589"/>
      <c r="K2350" s="589"/>
      <c r="L2350" s="589"/>
      <c r="M2350" s="589"/>
      <c r="N2350" s="589"/>
      <c r="O2350" s="589"/>
      <c r="P2350" s="589"/>
      <c r="R2350" s="589"/>
      <c r="S2350" s="589"/>
      <c r="T2350" s="589"/>
      <c r="U2350" s="589"/>
    </row>
    <row r="2351" customHeight="1" spans="6:21">
      <c r="F2351" s="589"/>
      <c r="G2351" s="589"/>
      <c r="H2351" s="589"/>
      <c r="I2351" s="589"/>
      <c r="J2351" s="589"/>
      <c r="K2351" s="589"/>
      <c r="L2351" s="589"/>
      <c r="M2351" s="589"/>
      <c r="N2351" s="589"/>
      <c r="O2351" s="589"/>
      <c r="P2351" s="589"/>
      <c r="R2351" s="589"/>
      <c r="S2351" s="589"/>
      <c r="T2351" s="589"/>
      <c r="U2351" s="589"/>
    </row>
    <row r="2352" customHeight="1" spans="6:21">
      <c r="F2352" s="589"/>
      <c r="G2352" s="589"/>
      <c r="H2352" s="589"/>
      <c r="I2352" s="589"/>
      <c r="J2352" s="589"/>
      <c r="K2352" s="589"/>
      <c r="L2352" s="589"/>
      <c r="M2352" s="589"/>
      <c r="N2352" s="589"/>
      <c r="O2352" s="589"/>
      <c r="P2352" s="589"/>
      <c r="R2352" s="589"/>
      <c r="S2352" s="589"/>
      <c r="T2352" s="589"/>
      <c r="U2352" s="589"/>
    </row>
    <row r="2353" customHeight="1" spans="6:21">
      <c r="F2353" s="589"/>
      <c r="G2353" s="589"/>
      <c r="H2353" s="589"/>
      <c r="I2353" s="589"/>
      <c r="J2353" s="589"/>
      <c r="K2353" s="589"/>
      <c r="L2353" s="589"/>
      <c r="M2353" s="589"/>
      <c r="N2353" s="589"/>
      <c r="O2353" s="589"/>
      <c r="P2353" s="589"/>
      <c r="R2353" s="589"/>
      <c r="S2353" s="589"/>
      <c r="T2353" s="589"/>
      <c r="U2353" s="589"/>
    </row>
    <row r="2354" customHeight="1" spans="6:21">
      <c r="F2354" s="589"/>
      <c r="G2354" s="589"/>
      <c r="H2354" s="589"/>
      <c r="I2354" s="589"/>
      <c r="J2354" s="589"/>
      <c r="K2354" s="589"/>
      <c r="L2354" s="589"/>
      <c r="M2354" s="589"/>
      <c r="N2354" s="589"/>
      <c r="O2354" s="589"/>
      <c r="P2354" s="589"/>
      <c r="R2354" s="589"/>
      <c r="S2354" s="589"/>
      <c r="T2354" s="589"/>
      <c r="U2354" s="589"/>
    </row>
    <row r="2355" customHeight="1" spans="6:21">
      <c r="F2355" s="589"/>
      <c r="G2355" s="589"/>
      <c r="H2355" s="589"/>
      <c r="I2355" s="589"/>
      <c r="J2355" s="589"/>
      <c r="K2355" s="589"/>
      <c r="L2355" s="589"/>
      <c r="M2355" s="589"/>
      <c r="N2355" s="589"/>
      <c r="O2355" s="589"/>
      <c r="P2355" s="589"/>
      <c r="R2355" s="589"/>
      <c r="S2355" s="589"/>
      <c r="T2355" s="589"/>
      <c r="U2355" s="589"/>
    </row>
    <row r="2356" customHeight="1" spans="6:21">
      <c r="F2356" s="589"/>
      <c r="G2356" s="589"/>
      <c r="H2356" s="589"/>
      <c r="I2356" s="589"/>
      <c r="J2356" s="589"/>
      <c r="K2356" s="589"/>
      <c r="L2356" s="589"/>
      <c r="M2356" s="589"/>
      <c r="N2356" s="589"/>
      <c r="O2356" s="589"/>
      <c r="P2356" s="589"/>
      <c r="R2356" s="589"/>
      <c r="S2356" s="589"/>
      <c r="T2356" s="589"/>
      <c r="U2356" s="589"/>
    </row>
    <row r="2357" customHeight="1" spans="6:21">
      <c r="F2357" s="589"/>
      <c r="G2357" s="589"/>
      <c r="H2357" s="589"/>
      <c r="I2357" s="589"/>
      <c r="J2357" s="589"/>
      <c r="K2357" s="589"/>
      <c r="L2357" s="589"/>
      <c r="M2357" s="589"/>
      <c r="N2357" s="589"/>
      <c r="O2357" s="589"/>
      <c r="P2357" s="589"/>
      <c r="R2357" s="589"/>
      <c r="S2357" s="589"/>
      <c r="T2357" s="589"/>
      <c r="U2357" s="589"/>
    </row>
    <row r="2358" customHeight="1" spans="6:21">
      <c r="F2358" s="589"/>
      <c r="G2358" s="589"/>
      <c r="H2358" s="589"/>
      <c r="I2358" s="589"/>
      <c r="J2358" s="589"/>
      <c r="K2358" s="589"/>
      <c r="L2358" s="589"/>
      <c r="M2358" s="589"/>
      <c r="N2358" s="589"/>
      <c r="O2358" s="589"/>
      <c r="P2358" s="589"/>
      <c r="R2358" s="589"/>
      <c r="S2358" s="589"/>
      <c r="T2358" s="589"/>
      <c r="U2358" s="589"/>
    </row>
    <row r="2359" customHeight="1" spans="6:21">
      <c r="F2359" s="589"/>
      <c r="G2359" s="589"/>
      <c r="H2359" s="589"/>
      <c r="I2359" s="589"/>
      <c r="J2359" s="589"/>
      <c r="K2359" s="589"/>
      <c r="L2359" s="589"/>
      <c r="M2359" s="589"/>
      <c r="N2359" s="589"/>
      <c r="O2359" s="589"/>
      <c r="P2359" s="589"/>
      <c r="R2359" s="589"/>
      <c r="S2359" s="589"/>
      <c r="T2359" s="589"/>
      <c r="U2359" s="589"/>
    </row>
    <row r="2360" customHeight="1" spans="6:21">
      <c r="F2360" s="589"/>
      <c r="G2360" s="589"/>
      <c r="H2360" s="589"/>
      <c r="I2360" s="589"/>
      <c r="J2360" s="589"/>
      <c r="K2360" s="589"/>
      <c r="L2360" s="589"/>
      <c r="M2360" s="589"/>
      <c r="N2360" s="589"/>
      <c r="O2360" s="589"/>
      <c r="P2360" s="589"/>
      <c r="R2360" s="589"/>
      <c r="S2360" s="589"/>
      <c r="T2360" s="589"/>
      <c r="U2360" s="589"/>
    </row>
    <row r="2361" customHeight="1" spans="6:21">
      <c r="F2361" s="589"/>
      <c r="G2361" s="589"/>
      <c r="H2361" s="589"/>
      <c r="I2361" s="589"/>
      <c r="J2361" s="589"/>
      <c r="K2361" s="589"/>
      <c r="L2361" s="589"/>
      <c r="M2361" s="589"/>
      <c r="N2361" s="589"/>
      <c r="O2361" s="589"/>
      <c r="P2361" s="589"/>
      <c r="R2361" s="589"/>
      <c r="S2361" s="589"/>
      <c r="T2361" s="589"/>
      <c r="U2361" s="589"/>
    </row>
    <row r="2362" customHeight="1" spans="6:21">
      <c r="F2362" s="589"/>
      <c r="G2362" s="589"/>
      <c r="H2362" s="589"/>
      <c r="I2362" s="589"/>
      <c r="J2362" s="589"/>
      <c r="K2362" s="589"/>
      <c r="L2362" s="589"/>
      <c r="M2362" s="589"/>
      <c r="N2362" s="589"/>
      <c r="O2362" s="589"/>
      <c r="P2362" s="589"/>
      <c r="R2362" s="589"/>
      <c r="S2362" s="589"/>
      <c r="T2362" s="589"/>
      <c r="U2362" s="589"/>
    </row>
    <row r="2363" customHeight="1" spans="6:21">
      <c r="F2363" s="589"/>
      <c r="G2363" s="589"/>
      <c r="H2363" s="589"/>
      <c r="I2363" s="589"/>
      <c r="J2363" s="589"/>
      <c r="K2363" s="589"/>
      <c r="L2363" s="589"/>
      <c r="M2363" s="589"/>
      <c r="N2363" s="589"/>
      <c r="O2363" s="589"/>
      <c r="P2363" s="589"/>
      <c r="R2363" s="589"/>
      <c r="S2363" s="589"/>
      <c r="T2363" s="589"/>
      <c r="U2363" s="589"/>
    </row>
    <row r="2364" customHeight="1" spans="6:21">
      <c r="F2364" s="589"/>
      <c r="G2364" s="589"/>
      <c r="H2364" s="589"/>
      <c r="I2364" s="589"/>
      <c r="J2364" s="589"/>
      <c r="K2364" s="589"/>
      <c r="L2364" s="589"/>
      <c r="M2364" s="589"/>
      <c r="N2364" s="589"/>
      <c r="O2364" s="589"/>
      <c r="P2364" s="589"/>
      <c r="R2364" s="589"/>
      <c r="S2364" s="589"/>
      <c r="T2364" s="589"/>
      <c r="U2364" s="589"/>
    </row>
    <row r="2365" customHeight="1" spans="6:21">
      <c r="F2365" s="589"/>
      <c r="G2365" s="589"/>
      <c r="H2365" s="589"/>
      <c r="I2365" s="589"/>
      <c r="J2365" s="589"/>
      <c r="K2365" s="589"/>
      <c r="L2365" s="589"/>
      <c r="M2365" s="589"/>
      <c r="N2365" s="589"/>
      <c r="O2365" s="589"/>
      <c r="P2365" s="589"/>
      <c r="R2365" s="589"/>
      <c r="S2365" s="589"/>
      <c r="T2365" s="589"/>
      <c r="U2365" s="589"/>
    </row>
    <row r="2366" customHeight="1" spans="6:21">
      <c r="F2366" s="589"/>
      <c r="G2366" s="589"/>
      <c r="H2366" s="589"/>
      <c r="I2366" s="589"/>
      <c r="J2366" s="589"/>
      <c r="K2366" s="589"/>
      <c r="L2366" s="589"/>
      <c r="M2366" s="589"/>
      <c r="N2366" s="589"/>
      <c r="O2366" s="589"/>
      <c r="P2366" s="589"/>
      <c r="R2366" s="589"/>
      <c r="S2366" s="589"/>
      <c r="T2366" s="589"/>
      <c r="U2366" s="589"/>
    </row>
    <row r="2367" customHeight="1" spans="6:21">
      <c r="F2367" s="589"/>
      <c r="G2367" s="589"/>
      <c r="H2367" s="589"/>
      <c r="I2367" s="589"/>
      <c r="J2367" s="589"/>
      <c r="K2367" s="589"/>
      <c r="L2367" s="589"/>
      <c r="M2367" s="589"/>
      <c r="N2367" s="589"/>
      <c r="O2367" s="589"/>
      <c r="P2367" s="589"/>
      <c r="R2367" s="589"/>
      <c r="S2367" s="589"/>
      <c r="T2367" s="589"/>
      <c r="U2367" s="589"/>
    </row>
    <row r="2368" customHeight="1" spans="6:21">
      <c r="F2368" s="589"/>
      <c r="G2368" s="589"/>
      <c r="H2368" s="589"/>
      <c r="I2368" s="589"/>
      <c r="J2368" s="589"/>
      <c r="K2368" s="589"/>
      <c r="L2368" s="589"/>
      <c r="M2368" s="589"/>
      <c r="N2368" s="589"/>
      <c r="O2368" s="589"/>
      <c r="P2368" s="589"/>
      <c r="R2368" s="589"/>
      <c r="S2368" s="589"/>
      <c r="T2368" s="589"/>
      <c r="U2368" s="589"/>
    </row>
    <row r="2369" customHeight="1" spans="6:21">
      <c r="F2369" s="589"/>
      <c r="G2369" s="589"/>
      <c r="H2369" s="589"/>
      <c r="I2369" s="589"/>
      <c r="J2369" s="589"/>
      <c r="K2369" s="589"/>
      <c r="L2369" s="589"/>
      <c r="M2369" s="589"/>
      <c r="N2369" s="589"/>
      <c r="O2369" s="589"/>
      <c r="P2369" s="589"/>
      <c r="R2369" s="589"/>
      <c r="S2369" s="589"/>
      <c r="T2369" s="589"/>
      <c r="U2369" s="589"/>
    </row>
    <row r="2370" customHeight="1" spans="6:21">
      <c r="F2370" s="589"/>
      <c r="G2370" s="589"/>
      <c r="H2370" s="589"/>
      <c r="I2370" s="589"/>
      <c r="J2370" s="589"/>
      <c r="K2370" s="589"/>
      <c r="L2370" s="589"/>
      <c r="M2370" s="589"/>
      <c r="N2370" s="589"/>
      <c r="O2370" s="589"/>
      <c r="P2370" s="589"/>
      <c r="R2370" s="589"/>
      <c r="S2370" s="589"/>
      <c r="T2370" s="589"/>
      <c r="U2370" s="589"/>
    </row>
    <row r="2371" customHeight="1" spans="6:21">
      <c r="F2371" s="589"/>
      <c r="G2371" s="589"/>
      <c r="H2371" s="589"/>
      <c r="I2371" s="589"/>
      <c r="J2371" s="589"/>
      <c r="K2371" s="589"/>
      <c r="L2371" s="589"/>
      <c r="M2371" s="589"/>
      <c r="N2371" s="589"/>
      <c r="O2371" s="589"/>
      <c r="P2371" s="589"/>
      <c r="R2371" s="589"/>
      <c r="S2371" s="589"/>
      <c r="T2371" s="589"/>
      <c r="U2371" s="589"/>
    </row>
    <row r="2372" customHeight="1" spans="6:21">
      <c r="F2372" s="589"/>
      <c r="G2372" s="589"/>
      <c r="H2372" s="589"/>
      <c r="I2372" s="589"/>
      <c r="J2372" s="589"/>
      <c r="K2372" s="589"/>
      <c r="L2372" s="589"/>
      <c r="M2372" s="589"/>
      <c r="N2372" s="589"/>
      <c r="O2372" s="589"/>
      <c r="P2372" s="589"/>
      <c r="R2372" s="589"/>
      <c r="S2372" s="589"/>
      <c r="T2372" s="589"/>
      <c r="U2372" s="589"/>
    </row>
    <row r="2373" customHeight="1" spans="6:21">
      <c r="F2373" s="589"/>
      <c r="G2373" s="589"/>
      <c r="H2373" s="589"/>
      <c r="I2373" s="589"/>
      <c r="J2373" s="589"/>
      <c r="K2373" s="589"/>
      <c r="L2373" s="589"/>
      <c r="M2373" s="589"/>
      <c r="N2373" s="589"/>
      <c r="O2373" s="589"/>
      <c r="P2373" s="589"/>
      <c r="R2373" s="589"/>
      <c r="S2373" s="589"/>
      <c r="T2373" s="589"/>
      <c r="U2373" s="589"/>
    </row>
    <row r="2374" customHeight="1" spans="6:21">
      <c r="F2374" s="589"/>
      <c r="G2374" s="589"/>
      <c r="H2374" s="589"/>
      <c r="I2374" s="589"/>
      <c r="J2374" s="589"/>
      <c r="K2374" s="589"/>
      <c r="L2374" s="589"/>
      <c r="M2374" s="589"/>
      <c r="N2374" s="589"/>
      <c r="O2374" s="589"/>
      <c r="P2374" s="589"/>
      <c r="R2374" s="589"/>
      <c r="S2374" s="589"/>
      <c r="T2374" s="589"/>
      <c r="U2374" s="589"/>
    </row>
    <row r="2375" customHeight="1" spans="6:21">
      <c r="F2375" s="589"/>
      <c r="G2375" s="589"/>
      <c r="H2375" s="589"/>
      <c r="I2375" s="589"/>
      <c r="J2375" s="589"/>
      <c r="K2375" s="589"/>
      <c r="L2375" s="589"/>
      <c r="M2375" s="589"/>
      <c r="N2375" s="589"/>
      <c r="O2375" s="589"/>
      <c r="P2375" s="589"/>
      <c r="R2375" s="589"/>
      <c r="S2375" s="589"/>
      <c r="T2375" s="589"/>
      <c r="U2375" s="589"/>
    </row>
    <row r="2376" customHeight="1" spans="6:21">
      <c r="F2376" s="589"/>
      <c r="G2376" s="589"/>
      <c r="H2376" s="589"/>
      <c r="I2376" s="589"/>
      <c r="J2376" s="589"/>
      <c r="K2376" s="589"/>
      <c r="L2376" s="589"/>
      <c r="M2376" s="589"/>
      <c r="N2376" s="589"/>
      <c r="O2376" s="589"/>
      <c r="P2376" s="589"/>
      <c r="R2376" s="589"/>
      <c r="S2376" s="589"/>
      <c r="T2376" s="589"/>
      <c r="U2376" s="589"/>
    </row>
    <row r="2377" customHeight="1" spans="6:21">
      <c r="F2377" s="589"/>
      <c r="G2377" s="589"/>
      <c r="H2377" s="589"/>
      <c r="I2377" s="589"/>
      <c r="J2377" s="589"/>
      <c r="K2377" s="589"/>
      <c r="L2377" s="589"/>
      <c r="M2377" s="589"/>
      <c r="N2377" s="589"/>
      <c r="O2377" s="589"/>
      <c r="P2377" s="589"/>
      <c r="R2377" s="589"/>
      <c r="S2377" s="589"/>
      <c r="T2377" s="589"/>
      <c r="U2377" s="589"/>
    </row>
    <row r="2378" customHeight="1" spans="6:21">
      <c r="F2378" s="589"/>
      <c r="G2378" s="589"/>
      <c r="H2378" s="589"/>
      <c r="I2378" s="589"/>
      <c r="J2378" s="589"/>
      <c r="K2378" s="589"/>
      <c r="L2378" s="589"/>
      <c r="M2378" s="589"/>
      <c r="N2378" s="589"/>
      <c r="O2378" s="589"/>
      <c r="P2378" s="589"/>
      <c r="R2378" s="589"/>
      <c r="S2378" s="589"/>
      <c r="T2378" s="589"/>
      <c r="U2378" s="589"/>
    </row>
    <row r="2379" customHeight="1" spans="6:21">
      <c r="F2379" s="589"/>
      <c r="G2379" s="589"/>
      <c r="H2379" s="589"/>
      <c r="I2379" s="589"/>
      <c r="J2379" s="589"/>
      <c r="K2379" s="589"/>
      <c r="L2379" s="589"/>
      <c r="M2379" s="589"/>
      <c r="N2379" s="589"/>
      <c r="O2379" s="589"/>
      <c r="P2379" s="589"/>
      <c r="R2379" s="589"/>
      <c r="S2379" s="589"/>
      <c r="T2379" s="589"/>
      <c r="U2379" s="589"/>
    </row>
    <row r="2380" customHeight="1" spans="6:21">
      <c r="F2380" s="589"/>
      <c r="G2380" s="589"/>
      <c r="H2380" s="589"/>
      <c r="I2380" s="589"/>
      <c r="J2380" s="589"/>
      <c r="K2380" s="589"/>
      <c r="L2380" s="589"/>
      <c r="M2380" s="589"/>
      <c r="N2380" s="589"/>
      <c r="O2380" s="589"/>
      <c r="P2380" s="589"/>
      <c r="R2380" s="589"/>
      <c r="S2380" s="589"/>
      <c r="T2380" s="589"/>
      <c r="U2380" s="589"/>
    </row>
    <row r="2381" customHeight="1" spans="6:21">
      <c r="F2381" s="589"/>
      <c r="G2381" s="589"/>
      <c r="H2381" s="589"/>
      <c r="I2381" s="589"/>
      <c r="J2381" s="589"/>
      <c r="K2381" s="589"/>
      <c r="L2381" s="589"/>
      <c r="M2381" s="589"/>
      <c r="N2381" s="589"/>
      <c r="O2381" s="589"/>
      <c r="P2381" s="589"/>
      <c r="R2381" s="589"/>
      <c r="S2381" s="589"/>
      <c r="T2381" s="589"/>
      <c r="U2381" s="589"/>
    </row>
    <row r="2382" customHeight="1" spans="6:21">
      <c r="F2382" s="589"/>
      <c r="G2382" s="589"/>
      <c r="H2382" s="589"/>
      <c r="I2382" s="589"/>
      <c r="J2382" s="589"/>
      <c r="K2382" s="589"/>
      <c r="L2382" s="589"/>
      <c r="M2382" s="589"/>
      <c r="N2382" s="589"/>
      <c r="O2382" s="589"/>
      <c r="P2382" s="589"/>
      <c r="R2382" s="589"/>
      <c r="S2382" s="589"/>
      <c r="T2382" s="589"/>
      <c r="U2382" s="589"/>
    </row>
    <row r="2383" customHeight="1" spans="6:21">
      <c r="F2383" s="589"/>
      <c r="G2383" s="589"/>
      <c r="H2383" s="589"/>
      <c r="I2383" s="589"/>
      <c r="J2383" s="589"/>
      <c r="K2383" s="589"/>
      <c r="L2383" s="589"/>
      <c r="M2383" s="589"/>
      <c r="N2383" s="589"/>
      <c r="O2383" s="589"/>
      <c r="P2383" s="589"/>
      <c r="R2383" s="589"/>
      <c r="S2383" s="589"/>
      <c r="T2383" s="589"/>
      <c r="U2383" s="589"/>
    </row>
    <row r="2384" customHeight="1" spans="6:21">
      <c r="F2384" s="589"/>
      <c r="G2384" s="589"/>
      <c r="H2384" s="589"/>
      <c r="I2384" s="589"/>
      <c r="J2384" s="589"/>
      <c r="K2384" s="589"/>
      <c r="L2384" s="589"/>
      <c r="M2384" s="589"/>
      <c r="N2384" s="589"/>
      <c r="O2384" s="589"/>
      <c r="P2384" s="589"/>
      <c r="R2384" s="589"/>
      <c r="S2384" s="589"/>
      <c r="T2384" s="589"/>
      <c r="U2384" s="589"/>
    </row>
    <row r="2385" customHeight="1" spans="6:21">
      <c r="F2385" s="589"/>
      <c r="G2385" s="589"/>
      <c r="H2385" s="589"/>
      <c r="I2385" s="589"/>
      <c r="J2385" s="589"/>
      <c r="K2385" s="589"/>
      <c r="L2385" s="589"/>
      <c r="M2385" s="589"/>
      <c r="N2385" s="589"/>
      <c r="O2385" s="589"/>
      <c r="P2385" s="589"/>
      <c r="R2385" s="589"/>
      <c r="S2385" s="589"/>
      <c r="T2385" s="589"/>
      <c r="U2385" s="589"/>
    </row>
    <row r="2386" customHeight="1" spans="6:21">
      <c r="F2386" s="589"/>
      <c r="G2386" s="589"/>
      <c r="H2386" s="589"/>
      <c r="I2386" s="589"/>
      <c r="J2386" s="589"/>
      <c r="K2386" s="589"/>
      <c r="L2386" s="589"/>
      <c r="M2386" s="589"/>
      <c r="N2386" s="589"/>
      <c r="O2386" s="589"/>
      <c r="P2386" s="589"/>
      <c r="R2386" s="589"/>
      <c r="S2386" s="589"/>
      <c r="T2386" s="589"/>
      <c r="U2386" s="589"/>
    </row>
    <row r="2387" customHeight="1" spans="6:21">
      <c r="F2387" s="589"/>
      <c r="G2387" s="589"/>
      <c r="H2387" s="589"/>
      <c r="I2387" s="589"/>
      <c r="J2387" s="589"/>
      <c r="K2387" s="589"/>
      <c r="L2387" s="589"/>
      <c r="M2387" s="589"/>
      <c r="N2387" s="589"/>
      <c r="O2387" s="589"/>
      <c r="P2387" s="589"/>
      <c r="R2387" s="589"/>
      <c r="S2387" s="589"/>
      <c r="T2387" s="589"/>
      <c r="U2387" s="589"/>
    </row>
    <row r="2388" customHeight="1" spans="6:21">
      <c r="F2388" s="589"/>
      <c r="G2388" s="589"/>
      <c r="H2388" s="589"/>
      <c r="I2388" s="589"/>
      <c r="J2388" s="589"/>
      <c r="K2388" s="589"/>
      <c r="L2388" s="589"/>
      <c r="M2388" s="589"/>
      <c r="N2388" s="589"/>
      <c r="O2388" s="589"/>
      <c r="P2388" s="589"/>
      <c r="R2388" s="589"/>
      <c r="S2388" s="589"/>
      <c r="T2388" s="589"/>
      <c r="U2388" s="589"/>
    </row>
    <row r="2389" customHeight="1" spans="6:21">
      <c r="F2389" s="589"/>
      <c r="G2389" s="589"/>
      <c r="H2389" s="589"/>
      <c r="I2389" s="589"/>
      <c r="J2389" s="589"/>
      <c r="K2389" s="589"/>
      <c r="L2389" s="589"/>
      <c r="M2389" s="589"/>
      <c r="N2389" s="589"/>
      <c r="O2389" s="589"/>
      <c r="P2389" s="589"/>
      <c r="R2389" s="589"/>
      <c r="S2389" s="589"/>
      <c r="T2389" s="589"/>
      <c r="U2389" s="589"/>
    </row>
    <row r="2390" customHeight="1" spans="6:21">
      <c r="F2390" s="589"/>
      <c r="G2390" s="589"/>
      <c r="H2390" s="589"/>
      <c r="I2390" s="589"/>
      <c r="J2390" s="589"/>
      <c r="K2390" s="589"/>
      <c r="L2390" s="589"/>
      <c r="M2390" s="589"/>
      <c r="N2390" s="589"/>
      <c r="O2390" s="589"/>
      <c r="P2390" s="589"/>
      <c r="R2390" s="589"/>
      <c r="S2390" s="589"/>
      <c r="T2390" s="589"/>
      <c r="U2390" s="589"/>
    </row>
    <row r="2391" customHeight="1" spans="6:21">
      <c r="F2391" s="589"/>
      <c r="G2391" s="589"/>
      <c r="H2391" s="589"/>
      <c r="I2391" s="589"/>
      <c r="J2391" s="589"/>
      <c r="K2391" s="589"/>
      <c r="L2391" s="589"/>
      <c r="M2391" s="589"/>
      <c r="N2391" s="589"/>
      <c r="O2391" s="589"/>
      <c r="P2391" s="589"/>
      <c r="R2391" s="589"/>
      <c r="S2391" s="589"/>
      <c r="T2391" s="589"/>
      <c r="U2391" s="589"/>
    </row>
    <row r="2392" customHeight="1" spans="6:21">
      <c r="F2392" s="589"/>
      <c r="G2392" s="589"/>
      <c r="H2392" s="589"/>
      <c r="I2392" s="589"/>
      <c r="J2392" s="589"/>
      <c r="K2392" s="589"/>
      <c r="L2392" s="589"/>
      <c r="M2392" s="589"/>
      <c r="N2392" s="589"/>
      <c r="O2392" s="589"/>
      <c r="P2392" s="589"/>
      <c r="R2392" s="589"/>
      <c r="S2392" s="589"/>
      <c r="T2392" s="589"/>
      <c r="U2392" s="589"/>
    </row>
    <row r="2393" customHeight="1" spans="6:21">
      <c r="F2393" s="589"/>
      <c r="G2393" s="589"/>
      <c r="H2393" s="589"/>
      <c r="I2393" s="589"/>
      <c r="J2393" s="589"/>
      <c r="K2393" s="589"/>
      <c r="L2393" s="589"/>
      <c r="M2393" s="589"/>
      <c r="N2393" s="589"/>
      <c r="O2393" s="589"/>
      <c r="P2393" s="589"/>
      <c r="R2393" s="589"/>
      <c r="S2393" s="589"/>
      <c r="T2393" s="589"/>
      <c r="U2393" s="589"/>
    </row>
    <row r="2394" customHeight="1" spans="6:21">
      <c r="F2394" s="589"/>
      <c r="G2394" s="589"/>
      <c r="H2394" s="589"/>
      <c r="I2394" s="589"/>
      <c r="J2394" s="589"/>
      <c r="K2394" s="589"/>
      <c r="L2394" s="589"/>
      <c r="M2394" s="589"/>
      <c r="N2394" s="589"/>
      <c r="O2394" s="589"/>
      <c r="P2394" s="589"/>
      <c r="R2394" s="589"/>
      <c r="S2394" s="589"/>
      <c r="T2394" s="589"/>
      <c r="U2394" s="589"/>
    </row>
    <row r="2395" customHeight="1" spans="6:21">
      <c r="F2395" s="589"/>
      <c r="G2395" s="589"/>
      <c r="H2395" s="589"/>
      <c r="I2395" s="589"/>
      <c r="J2395" s="589"/>
      <c r="K2395" s="589"/>
      <c r="L2395" s="589"/>
      <c r="M2395" s="589"/>
      <c r="N2395" s="589"/>
      <c r="O2395" s="589"/>
      <c r="P2395" s="589"/>
      <c r="R2395" s="589"/>
      <c r="S2395" s="589"/>
      <c r="T2395" s="589"/>
      <c r="U2395" s="589"/>
    </row>
    <row r="2396" customHeight="1" spans="6:21">
      <c r="F2396" s="589"/>
      <c r="G2396" s="589"/>
      <c r="H2396" s="589"/>
      <c r="I2396" s="589"/>
      <c r="J2396" s="589"/>
      <c r="K2396" s="589"/>
      <c r="L2396" s="589"/>
      <c r="M2396" s="589"/>
      <c r="N2396" s="589"/>
      <c r="O2396" s="589"/>
      <c r="P2396" s="589"/>
      <c r="R2396" s="589"/>
      <c r="S2396" s="589"/>
      <c r="T2396" s="589"/>
      <c r="U2396" s="589"/>
    </row>
    <row r="2397" customHeight="1" spans="6:21">
      <c r="F2397" s="589"/>
      <c r="G2397" s="589"/>
      <c r="H2397" s="589"/>
      <c r="I2397" s="589"/>
      <c r="J2397" s="589"/>
      <c r="K2397" s="589"/>
      <c r="L2397" s="589"/>
      <c r="M2397" s="589"/>
      <c r="N2397" s="589"/>
      <c r="O2397" s="589"/>
      <c r="P2397" s="589"/>
      <c r="R2397" s="589"/>
      <c r="S2397" s="589"/>
      <c r="T2397" s="589"/>
      <c r="U2397" s="589"/>
    </row>
    <row r="2398" customHeight="1" spans="6:21">
      <c r="F2398" s="589"/>
      <c r="G2398" s="589"/>
      <c r="H2398" s="589"/>
      <c r="I2398" s="589"/>
      <c r="J2398" s="589"/>
      <c r="K2398" s="589"/>
      <c r="L2398" s="589"/>
      <c r="M2398" s="589"/>
      <c r="N2398" s="589"/>
      <c r="O2398" s="589"/>
      <c r="P2398" s="589"/>
      <c r="R2398" s="589"/>
      <c r="S2398" s="589"/>
      <c r="T2398" s="589"/>
      <c r="U2398" s="589"/>
    </row>
    <row r="2399" customHeight="1" spans="6:21">
      <c r="F2399" s="589"/>
      <c r="G2399" s="589"/>
      <c r="H2399" s="589"/>
      <c r="I2399" s="589"/>
      <c r="J2399" s="589"/>
      <c r="K2399" s="589"/>
      <c r="L2399" s="589"/>
      <c r="M2399" s="589"/>
      <c r="N2399" s="589"/>
      <c r="O2399" s="589"/>
      <c r="P2399" s="589"/>
      <c r="R2399" s="589"/>
      <c r="S2399" s="589"/>
      <c r="T2399" s="589"/>
      <c r="U2399" s="589"/>
    </row>
    <row r="2400" customHeight="1" spans="6:21">
      <c r="F2400" s="589"/>
      <c r="G2400" s="589"/>
      <c r="H2400" s="589"/>
      <c r="I2400" s="589"/>
      <c r="J2400" s="589"/>
      <c r="K2400" s="589"/>
      <c r="L2400" s="589"/>
      <c r="M2400" s="589"/>
      <c r="N2400" s="589"/>
      <c r="O2400" s="589"/>
      <c r="P2400" s="589"/>
      <c r="R2400" s="589"/>
      <c r="S2400" s="589"/>
      <c r="T2400" s="589"/>
      <c r="U2400" s="589"/>
    </row>
    <row r="2401" customHeight="1" spans="6:21">
      <c r="F2401" s="589"/>
      <c r="G2401" s="589"/>
      <c r="H2401" s="589"/>
      <c r="I2401" s="589"/>
      <c r="J2401" s="589"/>
      <c r="K2401" s="589"/>
      <c r="L2401" s="589"/>
      <c r="M2401" s="589"/>
      <c r="N2401" s="589"/>
      <c r="O2401" s="589"/>
      <c r="P2401" s="589"/>
      <c r="R2401" s="589"/>
      <c r="S2401" s="589"/>
      <c r="T2401" s="589"/>
      <c r="U2401" s="589"/>
    </row>
    <row r="2402" customHeight="1" spans="6:21">
      <c r="F2402" s="589"/>
      <c r="G2402" s="589"/>
      <c r="H2402" s="589"/>
      <c r="I2402" s="589"/>
      <c r="J2402" s="589"/>
      <c r="K2402" s="589"/>
      <c r="L2402" s="589"/>
      <c r="M2402" s="589"/>
      <c r="N2402" s="589"/>
      <c r="O2402" s="589"/>
      <c r="P2402" s="589"/>
      <c r="R2402" s="589"/>
      <c r="S2402" s="589"/>
      <c r="T2402" s="589"/>
      <c r="U2402" s="589"/>
    </row>
    <row r="2403" customHeight="1" spans="6:21">
      <c r="F2403" s="589"/>
      <c r="G2403" s="589"/>
      <c r="H2403" s="589"/>
      <c r="I2403" s="589"/>
      <c r="J2403" s="589"/>
      <c r="K2403" s="589"/>
      <c r="L2403" s="589"/>
      <c r="M2403" s="589"/>
      <c r="N2403" s="589"/>
      <c r="O2403" s="589"/>
      <c r="P2403" s="589"/>
      <c r="R2403" s="589"/>
      <c r="S2403" s="589"/>
      <c r="T2403" s="589"/>
      <c r="U2403" s="589"/>
    </row>
    <row r="2404" customHeight="1" spans="6:21">
      <c r="F2404" s="589"/>
      <c r="G2404" s="589"/>
      <c r="H2404" s="589"/>
      <c r="I2404" s="589"/>
      <c r="J2404" s="589"/>
      <c r="K2404" s="589"/>
      <c r="L2404" s="589"/>
      <c r="M2404" s="589"/>
      <c r="N2404" s="589"/>
      <c r="O2404" s="589"/>
      <c r="P2404" s="589"/>
      <c r="R2404" s="589"/>
      <c r="S2404" s="589"/>
      <c r="T2404" s="589"/>
      <c r="U2404" s="589"/>
    </row>
    <row r="2405" customHeight="1" spans="6:21">
      <c r="F2405" s="589"/>
      <c r="G2405" s="589"/>
      <c r="H2405" s="589"/>
      <c r="I2405" s="589"/>
      <c r="J2405" s="589"/>
      <c r="K2405" s="589"/>
      <c r="L2405" s="589"/>
      <c r="M2405" s="589"/>
      <c r="N2405" s="589"/>
      <c r="O2405" s="589"/>
      <c r="P2405" s="589"/>
      <c r="R2405" s="589"/>
      <c r="S2405" s="589"/>
      <c r="T2405" s="589"/>
      <c r="U2405" s="589"/>
    </row>
    <row r="2406" customHeight="1" spans="6:21">
      <c r="F2406" s="589"/>
      <c r="G2406" s="589"/>
      <c r="H2406" s="589"/>
      <c r="I2406" s="589"/>
      <c r="J2406" s="589"/>
      <c r="K2406" s="589"/>
      <c r="L2406" s="589"/>
      <c r="M2406" s="589"/>
      <c r="N2406" s="589"/>
      <c r="O2406" s="589"/>
      <c r="P2406" s="589"/>
      <c r="R2406" s="589"/>
      <c r="S2406" s="589"/>
      <c r="T2406" s="589"/>
      <c r="U2406" s="589"/>
    </row>
    <row r="2407" customHeight="1" spans="6:21">
      <c r="F2407" s="589"/>
      <c r="G2407" s="589"/>
      <c r="H2407" s="589"/>
      <c r="I2407" s="589"/>
      <c r="J2407" s="589"/>
      <c r="K2407" s="589"/>
      <c r="L2407" s="589"/>
      <c r="M2407" s="589"/>
      <c r="N2407" s="589"/>
      <c r="O2407" s="589"/>
      <c r="P2407" s="589"/>
      <c r="R2407" s="589"/>
      <c r="S2407" s="589"/>
      <c r="T2407" s="589"/>
      <c r="U2407" s="589"/>
    </row>
    <row r="2408" customHeight="1" spans="6:21">
      <c r="F2408" s="589"/>
      <c r="G2408" s="589"/>
      <c r="H2408" s="589"/>
      <c r="I2408" s="589"/>
      <c r="J2408" s="589"/>
      <c r="K2408" s="589"/>
      <c r="L2408" s="589"/>
      <c r="M2408" s="589"/>
      <c r="N2408" s="589"/>
      <c r="O2408" s="589"/>
      <c r="P2408" s="589"/>
      <c r="R2408" s="589"/>
      <c r="S2408" s="589"/>
      <c r="T2408" s="589"/>
      <c r="U2408" s="589"/>
    </row>
    <row r="2409" customHeight="1" spans="6:21">
      <c r="F2409" s="589"/>
      <c r="G2409" s="589"/>
      <c r="H2409" s="589"/>
      <c r="I2409" s="589"/>
      <c r="J2409" s="589"/>
      <c r="K2409" s="589"/>
      <c r="L2409" s="589"/>
      <c r="M2409" s="589"/>
      <c r="N2409" s="589"/>
      <c r="O2409" s="589"/>
      <c r="P2409" s="589"/>
      <c r="R2409" s="589"/>
      <c r="S2409" s="589"/>
      <c r="T2409" s="589"/>
      <c r="U2409" s="589"/>
    </row>
    <row r="2410" customHeight="1" spans="6:21">
      <c r="F2410" s="589"/>
      <c r="G2410" s="589"/>
      <c r="H2410" s="589"/>
      <c r="I2410" s="589"/>
      <c r="J2410" s="589"/>
      <c r="K2410" s="589"/>
      <c r="L2410" s="589"/>
      <c r="M2410" s="589"/>
      <c r="N2410" s="589"/>
      <c r="O2410" s="589"/>
      <c r="P2410" s="589"/>
      <c r="R2410" s="589"/>
      <c r="S2410" s="589"/>
      <c r="T2410" s="589"/>
      <c r="U2410" s="589"/>
    </row>
    <row r="2411" customHeight="1" spans="6:21">
      <c r="F2411" s="589"/>
      <c r="G2411" s="589"/>
      <c r="H2411" s="589"/>
      <c r="I2411" s="589"/>
      <c r="J2411" s="589"/>
      <c r="K2411" s="589"/>
      <c r="L2411" s="589"/>
      <c r="M2411" s="589"/>
      <c r="N2411" s="589"/>
      <c r="O2411" s="589"/>
      <c r="P2411" s="589"/>
      <c r="R2411" s="589"/>
      <c r="S2411" s="589"/>
      <c r="T2411" s="589"/>
      <c r="U2411" s="589"/>
    </row>
    <row r="2412" customHeight="1" spans="6:21">
      <c r="F2412" s="589"/>
      <c r="G2412" s="589"/>
      <c r="H2412" s="589"/>
      <c r="I2412" s="589"/>
      <c r="J2412" s="589"/>
      <c r="K2412" s="589"/>
      <c r="L2412" s="589"/>
      <c r="M2412" s="589"/>
      <c r="N2412" s="589"/>
      <c r="O2412" s="589"/>
      <c r="P2412" s="589"/>
      <c r="R2412" s="589"/>
      <c r="S2412" s="589"/>
      <c r="T2412" s="589"/>
      <c r="U2412" s="589"/>
    </row>
    <row r="2413" customHeight="1" spans="6:21">
      <c r="F2413" s="589"/>
      <c r="G2413" s="589"/>
      <c r="H2413" s="589"/>
      <c r="I2413" s="589"/>
      <c r="J2413" s="589"/>
      <c r="K2413" s="589"/>
      <c r="L2413" s="589"/>
      <c r="M2413" s="589"/>
      <c r="N2413" s="589"/>
      <c r="O2413" s="589"/>
      <c r="P2413" s="589"/>
      <c r="R2413" s="589"/>
      <c r="S2413" s="589"/>
      <c r="T2413" s="589"/>
      <c r="U2413" s="589"/>
    </row>
    <row r="2414" customHeight="1" spans="6:21">
      <c r="F2414" s="589"/>
      <c r="G2414" s="589"/>
      <c r="H2414" s="589"/>
      <c r="I2414" s="589"/>
      <c r="J2414" s="589"/>
      <c r="K2414" s="589"/>
      <c r="L2414" s="589"/>
      <c r="M2414" s="589"/>
      <c r="N2414" s="589"/>
      <c r="O2414" s="589"/>
      <c r="P2414" s="589"/>
      <c r="R2414" s="589"/>
      <c r="S2414" s="589"/>
      <c r="T2414" s="589"/>
      <c r="U2414" s="589"/>
    </row>
    <row r="2415" customHeight="1" spans="6:21">
      <c r="F2415" s="589"/>
      <c r="G2415" s="589"/>
      <c r="H2415" s="589"/>
      <c r="I2415" s="589"/>
      <c r="J2415" s="589"/>
      <c r="K2415" s="589"/>
      <c r="L2415" s="589"/>
      <c r="M2415" s="589"/>
      <c r="N2415" s="589"/>
      <c r="O2415" s="589"/>
      <c r="P2415" s="589"/>
      <c r="R2415" s="589"/>
      <c r="S2415" s="589"/>
      <c r="T2415" s="589"/>
      <c r="U2415" s="589"/>
    </row>
    <row r="2416" customHeight="1" spans="6:21">
      <c r="F2416" s="589"/>
      <c r="G2416" s="589"/>
      <c r="H2416" s="589"/>
      <c r="I2416" s="589"/>
      <c r="J2416" s="589"/>
      <c r="K2416" s="589"/>
      <c r="L2416" s="589"/>
      <c r="M2416" s="589"/>
      <c r="N2416" s="589"/>
      <c r="O2416" s="589"/>
      <c r="P2416" s="589"/>
      <c r="R2416" s="589"/>
      <c r="S2416" s="589"/>
      <c r="T2416" s="589"/>
      <c r="U2416" s="589"/>
    </row>
    <row r="2417" customHeight="1" spans="6:21">
      <c r="F2417" s="589"/>
      <c r="G2417" s="589"/>
      <c r="H2417" s="589"/>
      <c r="I2417" s="589"/>
      <c r="J2417" s="589"/>
      <c r="K2417" s="589"/>
      <c r="L2417" s="589"/>
      <c r="M2417" s="589"/>
      <c r="N2417" s="589"/>
      <c r="O2417" s="589"/>
      <c r="P2417" s="589"/>
      <c r="R2417" s="589"/>
      <c r="S2417" s="589"/>
      <c r="T2417" s="589"/>
      <c r="U2417" s="589"/>
    </row>
    <row r="2418" customHeight="1" spans="6:21">
      <c r="F2418" s="589"/>
      <c r="G2418" s="589"/>
      <c r="H2418" s="589"/>
      <c r="I2418" s="589"/>
      <c r="J2418" s="589"/>
      <c r="K2418" s="589"/>
      <c r="L2418" s="589"/>
      <c r="M2418" s="589"/>
      <c r="N2418" s="589"/>
      <c r="O2418" s="589"/>
      <c r="P2418" s="589"/>
      <c r="R2418" s="589"/>
      <c r="S2418" s="589"/>
      <c r="T2418" s="589"/>
      <c r="U2418" s="589"/>
    </row>
    <row r="2419" customHeight="1" spans="6:21">
      <c r="F2419" s="589"/>
      <c r="G2419" s="589"/>
      <c r="H2419" s="589"/>
      <c r="I2419" s="589"/>
      <c r="J2419" s="589"/>
      <c r="K2419" s="589"/>
      <c r="L2419" s="589"/>
      <c r="M2419" s="589"/>
      <c r="N2419" s="589"/>
      <c r="O2419" s="589"/>
      <c r="P2419" s="589"/>
      <c r="R2419" s="589"/>
      <c r="S2419" s="589"/>
      <c r="T2419" s="589"/>
      <c r="U2419" s="589"/>
    </row>
    <row r="2420" customHeight="1" spans="6:21">
      <c r="F2420" s="589"/>
      <c r="G2420" s="589"/>
      <c r="H2420" s="589"/>
      <c r="I2420" s="589"/>
      <c r="J2420" s="589"/>
      <c r="K2420" s="589"/>
      <c r="L2420" s="589"/>
      <c r="M2420" s="589"/>
      <c r="N2420" s="589"/>
      <c r="O2420" s="589"/>
      <c r="P2420" s="589"/>
      <c r="R2420" s="589"/>
      <c r="S2420" s="589"/>
      <c r="T2420" s="589"/>
      <c r="U2420" s="589"/>
    </row>
    <row r="2421" customHeight="1" spans="6:21">
      <c r="F2421" s="589"/>
      <c r="G2421" s="589"/>
      <c r="H2421" s="589"/>
      <c r="I2421" s="589"/>
      <c r="J2421" s="589"/>
      <c r="K2421" s="589"/>
      <c r="L2421" s="589"/>
      <c r="M2421" s="589"/>
      <c r="N2421" s="589"/>
      <c r="O2421" s="589"/>
      <c r="P2421" s="589"/>
      <c r="R2421" s="589"/>
      <c r="S2421" s="589"/>
      <c r="T2421" s="589"/>
      <c r="U2421" s="589"/>
    </row>
    <row r="2422" customHeight="1" spans="6:21">
      <c r="F2422" s="589"/>
      <c r="G2422" s="589"/>
      <c r="H2422" s="589"/>
      <c r="I2422" s="589"/>
      <c r="J2422" s="589"/>
      <c r="K2422" s="589"/>
      <c r="L2422" s="589"/>
      <c r="M2422" s="589"/>
      <c r="N2422" s="589"/>
      <c r="O2422" s="589"/>
      <c r="P2422" s="589"/>
      <c r="R2422" s="589"/>
      <c r="S2422" s="589"/>
      <c r="T2422" s="589"/>
      <c r="U2422" s="589"/>
    </row>
    <row r="2423" customHeight="1" spans="6:21">
      <c r="F2423" s="589"/>
      <c r="G2423" s="589"/>
      <c r="H2423" s="589"/>
      <c r="I2423" s="589"/>
      <c r="J2423" s="589"/>
      <c r="K2423" s="589"/>
      <c r="L2423" s="589"/>
      <c r="M2423" s="589"/>
      <c r="N2423" s="589"/>
      <c r="O2423" s="589"/>
      <c r="P2423" s="589"/>
      <c r="R2423" s="589"/>
      <c r="S2423" s="589"/>
      <c r="T2423" s="589"/>
      <c r="U2423" s="589"/>
    </row>
    <row r="2424" customHeight="1" spans="6:21">
      <c r="F2424" s="589"/>
      <c r="G2424" s="589"/>
      <c r="H2424" s="589"/>
      <c r="I2424" s="589"/>
      <c r="J2424" s="589"/>
      <c r="K2424" s="589"/>
      <c r="L2424" s="589"/>
      <c r="M2424" s="589"/>
      <c r="N2424" s="589"/>
      <c r="O2424" s="589"/>
      <c r="P2424" s="589"/>
      <c r="R2424" s="589"/>
      <c r="S2424" s="589"/>
      <c r="T2424" s="589"/>
      <c r="U2424" s="589"/>
    </row>
    <row r="2425" customHeight="1" spans="6:21">
      <c r="F2425" s="589"/>
      <c r="G2425" s="589"/>
      <c r="H2425" s="589"/>
      <c r="I2425" s="589"/>
      <c r="J2425" s="589"/>
      <c r="K2425" s="589"/>
      <c r="L2425" s="589"/>
      <c r="M2425" s="589"/>
      <c r="N2425" s="589"/>
      <c r="O2425" s="589"/>
      <c r="P2425" s="589"/>
      <c r="R2425" s="589"/>
      <c r="S2425" s="589"/>
      <c r="T2425" s="589"/>
      <c r="U2425" s="589"/>
    </row>
    <row r="2426" customHeight="1" spans="6:21">
      <c r="F2426" s="589"/>
      <c r="G2426" s="589"/>
      <c r="H2426" s="589"/>
      <c r="I2426" s="589"/>
      <c r="J2426" s="589"/>
      <c r="K2426" s="589"/>
      <c r="L2426" s="589"/>
      <c r="M2426" s="589"/>
      <c r="N2426" s="589"/>
      <c r="O2426" s="589"/>
      <c r="P2426" s="589"/>
      <c r="R2426" s="589"/>
      <c r="S2426" s="589"/>
      <c r="T2426" s="589"/>
      <c r="U2426" s="589"/>
    </row>
    <row r="2427" customHeight="1" spans="6:21">
      <c r="F2427" s="589"/>
      <c r="G2427" s="589"/>
      <c r="H2427" s="589"/>
      <c r="I2427" s="589"/>
      <c r="J2427" s="589"/>
      <c r="K2427" s="589"/>
      <c r="L2427" s="589"/>
      <c r="M2427" s="589"/>
      <c r="N2427" s="589"/>
      <c r="O2427" s="589"/>
      <c r="P2427" s="589"/>
      <c r="R2427" s="589"/>
      <c r="S2427" s="589"/>
      <c r="T2427" s="589"/>
      <c r="U2427" s="589"/>
    </row>
    <row r="2428" customHeight="1" spans="6:21">
      <c r="F2428" s="589"/>
      <c r="G2428" s="589"/>
      <c r="H2428" s="589"/>
      <c r="I2428" s="589"/>
      <c r="J2428" s="589"/>
      <c r="K2428" s="589"/>
      <c r="L2428" s="589"/>
      <c r="M2428" s="589"/>
      <c r="N2428" s="589"/>
      <c r="O2428" s="589"/>
      <c r="P2428" s="589"/>
      <c r="R2428" s="589"/>
      <c r="S2428" s="589"/>
      <c r="T2428" s="589"/>
      <c r="U2428" s="589"/>
    </row>
    <row r="2429" customHeight="1" spans="6:21">
      <c r="F2429" s="589"/>
      <c r="G2429" s="589"/>
      <c r="H2429" s="589"/>
      <c r="I2429" s="589"/>
      <c r="J2429" s="589"/>
      <c r="K2429" s="589"/>
      <c r="L2429" s="589"/>
      <c r="M2429" s="589"/>
      <c r="N2429" s="589"/>
      <c r="O2429" s="589"/>
      <c r="P2429" s="589"/>
      <c r="R2429" s="589"/>
      <c r="S2429" s="589"/>
      <c r="T2429" s="589"/>
      <c r="U2429" s="589"/>
    </row>
    <row r="2430" customHeight="1" spans="6:21">
      <c r="F2430" s="589"/>
      <c r="G2430" s="589"/>
      <c r="H2430" s="589"/>
      <c r="I2430" s="589"/>
      <c r="J2430" s="589"/>
      <c r="K2430" s="589"/>
      <c r="L2430" s="589"/>
      <c r="M2430" s="589"/>
      <c r="N2430" s="589"/>
      <c r="O2430" s="589"/>
      <c r="P2430" s="589"/>
      <c r="R2430" s="589"/>
      <c r="S2430" s="589"/>
      <c r="T2430" s="589"/>
      <c r="U2430" s="589"/>
    </row>
    <row r="2431" customHeight="1" spans="6:21">
      <c r="F2431" s="589"/>
      <c r="G2431" s="589"/>
      <c r="H2431" s="589"/>
      <c r="I2431" s="589"/>
      <c r="J2431" s="589"/>
      <c r="K2431" s="589"/>
      <c r="L2431" s="589"/>
      <c r="M2431" s="589"/>
      <c r="N2431" s="589"/>
      <c r="O2431" s="589"/>
      <c r="P2431" s="589"/>
      <c r="R2431" s="589"/>
      <c r="S2431" s="589"/>
      <c r="T2431" s="589"/>
      <c r="U2431" s="589"/>
    </row>
    <row r="2432" customHeight="1" spans="6:21">
      <c r="F2432" s="589"/>
      <c r="G2432" s="589"/>
      <c r="H2432" s="589"/>
      <c r="I2432" s="589"/>
      <c r="J2432" s="589"/>
      <c r="K2432" s="589"/>
      <c r="L2432" s="589"/>
      <c r="M2432" s="589"/>
      <c r="N2432" s="589"/>
      <c r="O2432" s="589"/>
      <c r="P2432" s="589"/>
      <c r="R2432" s="589"/>
      <c r="S2432" s="589"/>
      <c r="T2432" s="589"/>
      <c r="U2432" s="589"/>
    </row>
    <row r="2433" customHeight="1" spans="6:21">
      <c r="F2433" s="589"/>
      <c r="G2433" s="589"/>
      <c r="H2433" s="589"/>
      <c r="I2433" s="589"/>
      <c r="J2433" s="589"/>
      <c r="K2433" s="589"/>
      <c r="L2433" s="589"/>
      <c r="M2433" s="589"/>
      <c r="N2433" s="589"/>
      <c r="O2433" s="589"/>
      <c r="P2433" s="589"/>
      <c r="R2433" s="589"/>
      <c r="S2433" s="589"/>
      <c r="T2433" s="589"/>
      <c r="U2433" s="589"/>
    </row>
    <row r="2434" customHeight="1" spans="6:21">
      <c r="F2434" s="589"/>
      <c r="G2434" s="589"/>
      <c r="H2434" s="589"/>
      <c r="I2434" s="589"/>
      <c r="J2434" s="589"/>
      <c r="K2434" s="589"/>
      <c r="L2434" s="589"/>
      <c r="M2434" s="589"/>
      <c r="N2434" s="589"/>
      <c r="O2434" s="589"/>
      <c r="P2434" s="589"/>
      <c r="R2434" s="589"/>
      <c r="S2434" s="589"/>
      <c r="T2434" s="589"/>
      <c r="U2434" s="589"/>
    </row>
    <row r="2435" customHeight="1" spans="6:21">
      <c r="F2435" s="589"/>
      <c r="G2435" s="589"/>
      <c r="H2435" s="589"/>
      <c r="I2435" s="589"/>
      <c r="J2435" s="589"/>
      <c r="K2435" s="589"/>
      <c r="L2435" s="589"/>
      <c r="M2435" s="589"/>
      <c r="N2435" s="589"/>
      <c r="O2435" s="589"/>
      <c r="P2435" s="589"/>
      <c r="R2435" s="589"/>
      <c r="S2435" s="589"/>
      <c r="T2435" s="589"/>
      <c r="U2435" s="589"/>
    </row>
    <row r="2436" customHeight="1" spans="6:21">
      <c r="F2436" s="589"/>
      <c r="G2436" s="589"/>
      <c r="H2436" s="589"/>
      <c r="I2436" s="589"/>
      <c r="J2436" s="589"/>
      <c r="K2436" s="589"/>
      <c r="L2436" s="589"/>
      <c r="M2436" s="589"/>
      <c r="N2436" s="589"/>
      <c r="O2436" s="589"/>
      <c r="P2436" s="589"/>
      <c r="R2436" s="589"/>
      <c r="S2436" s="589"/>
      <c r="T2436" s="589"/>
      <c r="U2436" s="589"/>
    </row>
    <row r="2437" customHeight="1" spans="6:21">
      <c r="F2437" s="589"/>
      <c r="G2437" s="589"/>
      <c r="H2437" s="589"/>
      <c r="I2437" s="589"/>
      <c r="J2437" s="589"/>
      <c r="K2437" s="589"/>
      <c r="L2437" s="589"/>
      <c r="M2437" s="589"/>
      <c r="N2437" s="589"/>
      <c r="O2437" s="589"/>
      <c r="P2437" s="589"/>
      <c r="R2437" s="589"/>
      <c r="S2437" s="589"/>
      <c r="T2437" s="589"/>
      <c r="U2437" s="589"/>
    </row>
    <row r="2438" customHeight="1" spans="6:21">
      <c r="F2438" s="589"/>
      <c r="G2438" s="589"/>
      <c r="H2438" s="589"/>
      <c r="I2438" s="589"/>
      <c r="J2438" s="589"/>
      <c r="K2438" s="589"/>
      <c r="L2438" s="589"/>
      <c r="M2438" s="589"/>
      <c r="N2438" s="589"/>
      <c r="O2438" s="589"/>
      <c r="P2438" s="589"/>
      <c r="R2438" s="589"/>
      <c r="S2438" s="589"/>
      <c r="T2438" s="589"/>
      <c r="U2438" s="589"/>
    </row>
    <row r="2439" customHeight="1" spans="6:21">
      <c r="F2439" s="589"/>
      <c r="G2439" s="589"/>
      <c r="H2439" s="589"/>
      <c r="I2439" s="589"/>
      <c r="J2439" s="589"/>
      <c r="K2439" s="589"/>
      <c r="L2439" s="589"/>
      <c r="M2439" s="589"/>
      <c r="N2439" s="589"/>
      <c r="O2439" s="589"/>
      <c r="P2439" s="589"/>
      <c r="R2439" s="589"/>
      <c r="S2439" s="589"/>
      <c r="T2439" s="589"/>
      <c r="U2439" s="589"/>
    </row>
    <row r="2440" customHeight="1" spans="6:21">
      <c r="F2440" s="589"/>
      <c r="G2440" s="589"/>
      <c r="H2440" s="589"/>
      <c r="I2440" s="589"/>
      <c r="J2440" s="589"/>
      <c r="K2440" s="589"/>
      <c r="L2440" s="589"/>
      <c r="M2440" s="589"/>
      <c r="N2440" s="589"/>
      <c r="O2440" s="589"/>
      <c r="P2440" s="589"/>
      <c r="R2440" s="589"/>
      <c r="S2440" s="589"/>
      <c r="T2440" s="589"/>
      <c r="U2440" s="589"/>
    </row>
    <row r="2441" customHeight="1" spans="6:21">
      <c r="F2441" s="589"/>
      <c r="G2441" s="589"/>
      <c r="H2441" s="589"/>
      <c r="I2441" s="589"/>
      <c r="J2441" s="589"/>
      <c r="K2441" s="589"/>
      <c r="L2441" s="589"/>
      <c r="M2441" s="589"/>
      <c r="N2441" s="589"/>
      <c r="O2441" s="589"/>
      <c r="P2441" s="589"/>
      <c r="R2441" s="589"/>
      <c r="S2441" s="589"/>
      <c r="T2441" s="589"/>
      <c r="U2441" s="589"/>
    </row>
    <row r="2442" customHeight="1" spans="6:21">
      <c r="F2442" s="589"/>
      <c r="G2442" s="589"/>
      <c r="H2442" s="589"/>
      <c r="I2442" s="589"/>
      <c r="J2442" s="589"/>
      <c r="K2442" s="589"/>
      <c r="L2442" s="589"/>
      <c r="M2442" s="589"/>
      <c r="N2442" s="589"/>
      <c r="O2442" s="589"/>
      <c r="P2442" s="589"/>
      <c r="R2442" s="589"/>
      <c r="S2442" s="589"/>
      <c r="T2442" s="589"/>
      <c r="U2442" s="589"/>
    </row>
    <row r="2443" customHeight="1" spans="6:21">
      <c r="F2443" s="589"/>
      <c r="G2443" s="589"/>
      <c r="H2443" s="589"/>
      <c r="I2443" s="589"/>
      <c r="J2443" s="589"/>
      <c r="K2443" s="589"/>
      <c r="L2443" s="589"/>
      <c r="M2443" s="589"/>
      <c r="N2443" s="589"/>
      <c r="O2443" s="589"/>
      <c r="P2443" s="589"/>
      <c r="R2443" s="589"/>
      <c r="S2443" s="589"/>
      <c r="T2443" s="589"/>
      <c r="U2443" s="589"/>
    </row>
    <row r="2444" customHeight="1" spans="6:21">
      <c r="F2444" s="589"/>
      <c r="G2444" s="589"/>
      <c r="H2444" s="589"/>
      <c r="I2444" s="589"/>
      <c r="J2444" s="589"/>
      <c r="K2444" s="589"/>
      <c r="L2444" s="589"/>
      <c r="M2444" s="589"/>
      <c r="N2444" s="589"/>
      <c r="O2444" s="589"/>
      <c r="P2444" s="589"/>
      <c r="R2444" s="589"/>
      <c r="S2444" s="589"/>
      <c r="T2444" s="589"/>
      <c r="U2444" s="589"/>
    </row>
    <row r="2445" customHeight="1" spans="6:21">
      <c r="F2445" s="589"/>
      <c r="G2445" s="589"/>
      <c r="H2445" s="589"/>
      <c r="I2445" s="589"/>
      <c r="J2445" s="589"/>
      <c r="K2445" s="589"/>
      <c r="L2445" s="589"/>
      <c r="M2445" s="589"/>
      <c r="N2445" s="589"/>
      <c r="O2445" s="589"/>
      <c r="P2445" s="589"/>
      <c r="R2445" s="589"/>
      <c r="S2445" s="589"/>
      <c r="T2445" s="589"/>
      <c r="U2445" s="589"/>
    </row>
    <row r="2446" customHeight="1" spans="6:21">
      <c r="F2446" s="589"/>
      <c r="G2446" s="589"/>
      <c r="H2446" s="589"/>
      <c r="I2446" s="589"/>
      <c r="J2446" s="589"/>
      <c r="K2446" s="589"/>
      <c r="L2446" s="589"/>
      <c r="M2446" s="589"/>
      <c r="N2446" s="589"/>
      <c r="O2446" s="589"/>
      <c r="P2446" s="589"/>
      <c r="R2446" s="589"/>
      <c r="S2446" s="589"/>
      <c r="T2446" s="589"/>
      <c r="U2446" s="589"/>
    </row>
    <row r="2447" customHeight="1" spans="6:21">
      <c r="F2447" s="589"/>
      <c r="G2447" s="589"/>
      <c r="H2447" s="589"/>
      <c r="I2447" s="589"/>
      <c r="J2447" s="589"/>
      <c r="K2447" s="589"/>
      <c r="L2447" s="589"/>
      <c r="M2447" s="589"/>
      <c r="N2447" s="589"/>
      <c r="O2447" s="589"/>
      <c r="P2447" s="589"/>
      <c r="R2447" s="589"/>
      <c r="S2447" s="589"/>
      <c r="T2447" s="589"/>
      <c r="U2447" s="589"/>
    </row>
    <row r="2448" customHeight="1" spans="6:21">
      <c r="F2448" s="589"/>
      <c r="G2448" s="589"/>
      <c r="H2448" s="589"/>
      <c r="I2448" s="589"/>
      <c r="J2448" s="589"/>
      <c r="K2448" s="589"/>
      <c r="L2448" s="589"/>
      <c r="M2448" s="589"/>
      <c r="N2448" s="589"/>
      <c r="O2448" s="589"/>
      <c r="P2448" s="589"/>
      <c r="R2448" s="589"/>
      <c r="S2448" s="589"/>
      <c r="T2448" s="589"/>
      <c r="U2448" s="589"/>
    </row>
    <row r="2449" customHeight="1" spans="6:21">
      <c r="F2449" s="589"/>
      <c r="G2449" s="589"/>
      <c r="H2449" s="589"/>
      <c r="I2449" s="589"/>
      <c r="J2449" s="589"/>
      <c r="K2449" s="589"/>
      <c r="L2449" s="589"/>
      <c r="M2449" s="589"/>
      <c r="N2449" s="589"/>
      <c r="O2449" s="589"/>
      <c r="P2449" s="589"/>
      <c r="R2449" s="589"/>
      <c r="S2449" s="589"/>
      <c r="T2449" s="589"/>
      <c r="U2449" s="589"/>
    </row>
    <row r="2450" customHeight="1" spans="6:21">
      <c r="F2450" s="589"/>
      <c r="G2450" s="589"/>
      <c r="H2450" s="589"/>
      <c r="I2450" s="589"/>
      <c r="J2450" s="589"/>
      <c r="K2450" s="589"/>
      <c r="L2450" s="589"/>
      <c r="M2450" s="589"/>
      <c r="N2450" s="589"/>
      <c r="O2450" s="589"/>
      <c r="P2450" s="589"/>
      <c r="R2450" s="589"/>
      <c r="S2450" s="589"/>
      <c r="T2450" s="589"/>
      <c r="U2450" s="589"/>
    </row>
    <row r="2451" customHeight="1" spans="6:21">
      <c r="F2451" s="589"/>
      <c r="G2451" s="589"/>
      <c r="H2451" s="589"/>
      <c r="I2451" s="589"/>
      <c r="J2451" s="589"/>
      <c r="K2451" s="589"/>
      <c r="L2451" s="589"/>
      <c r="M2451" s="589"/>
      <c r="N2451" s="589"/>
      <c r="O2451" s="589"/>
      <c r="P2451" s="589"/>
      <c r="R2451" s="589"/>
      <c r="S2451" s="589"/>
      <c r="T2451" s="589"/>
      <c r="U2451" s="589"/>
    </row>
    <row r="2452" customHeight="1" spans="6:21">
      <c r="F2452" s="589"/>
      <c r="G2452" s="589"/>
      <c r="H2452" s="589"/>
      <c r="I2452" s="589"/>
      <c r="J2452" s="589"/>
      <c r="K2452" s="589"/>
      <c r="L2452" s="589"/>
      <c r="M2452" s="589"/>
      <c r="N2452" s="589"/>
      <c r="O2452" s="589"/>
      <c r="P2452" s="589"/>
      <c r="R2452" s="589"/>
      <c r="S2452" s="589"/>
      <c r="T2452" s="589"/>
      <c r="U2452" s="589"/>
    </row>
    <row r="2453" customHeight="1" spans="6:21">
      <c r="F2453" s="589"/>
      <c r="G2453" s="589"/>
      <c r="H2453" s="589"/>
      <c r="I2453" s="589"/>
      <c r="J2453" s="589"/>
      <c r="K2453" s="589"/>
      <c r="L2453" s="589"/>
      <c r="M2453" s="589"/>
      <c r="N2453" s="589"/>
      <c r="O2453" s="589"/>
      <c r="P2453" s="589"/>
      <c r="R2453" s="589"/>
      <c r="S2453" s="589"/>
      <c r="T2453" s="589"/>
      <c r="U2453" s="589"/>
    </row>
    <row r="2454" customHeight="1" spans="6:21">
      <c r="F2454" s="589"/>
      <c r="G2454" s="589"/>
      <c r="H2454" s="589"/>
      <c r="I2454" s="589"/>
      <c r="J2454" s="589"/>
      <c r="K2454" s="589"/>
      <c r="L2454" s="589"/>
      <c r="M2454" s="589"/>
      <c r="N2454" s="589"/>
      <c r="O2454" s="589"/>
      <c r="P2454" s="589"/>
      <c r="R2454" s="589"/>
      <c r="S2454" s="589"/>
      <c r="T2454" s="589"/>
      <c r="U2454" s="589"/>
    </row>
    <row r="2455" customHeight="1" spans="6:21">
      <c r="F2455" s="589"/>
      <c r="G2455" s="589"/>
      <c r="H2455" s="589"/>
      <c r="I2455" s="589"/>
      <c r="J2455" s="589"/>
      <c r="K2455" s="589"/>
      <c r="L2455" s="589"/>
      <c r="M2455" s="589"/>
      <c r="N2455" s="589"/>
      <c r="O2455" s="589"/>
      <c r="P2455" s="589"/>
      <c r="R2455" s="589"/>
      <c r="S2455" s="589"/>
      <c r="T2455" s="589"/>
      <c r="U2455" s="589"/>
    </row>
    <row r="2456" customHeight="1" spans="6:21">
      <c r="F2456" s="589"/>
      <c r="G2456" s="589"/>
      <c r="H2456" s="589"/>
      <c r="I2456" s="589"/>
      <c r="J2456" s="589"/>
      <c r="K2456" s="589"/>
      <c r="L2456" s="589"/>
      <c r="M2456" s="589"/>
      <c r="N2456" s="589"/>
      <c r="O2456" s="589"/>
      <c r="P2456" s="589"/>
      <c r="R2456" s="589"/>
      <c r="S2456" s="589"/>
      <c r="T2456" s="589"/>
      <c r="U2456" s="589"/>
    </row>
    <row r="2457" customHeight="1" spans="6:21">
      <c r="F2457" s="589"/>
      <c r="G2457" s="589"/>
      <c r="H2457" s="589"/>
      <c r="I2457" s="589"/>
      <c r="J2457" s="589"/>
      <c r="K2457" s="589"/>
      <c r="L2457" s="589"/>
      <c r="M2457" s="589"/>
      <c r="N2457" s="589"/>
      <c r="O2457" s="589"/>
      <c r="P2457" s="589"/>
      <c r="R2457" s="589"/>
      <c r="S2457" s="589"/>
      <c r="T2457" s="589"/>
      <c r="U2457" s="589"/>
    </row>
    <row r="2458" customHeight="1" spans="6:21">
      <c r="F2458" s="589"/>
      <c r="G2458" s="589"/>
      <c r="H2458" s="589"/>
      <c r="I2458" s="589"/>
      <c r="J2458" s="589"/>
      <c r="K2458" s="589"/>
      <c r="L2458" s="589"/>
      <c r="M2458" s="589"/>
      <c r="N2458" s="589"/>
      <c r="O2458" s="589"/>
      <c r="P2458" s="589"/>
      <c r="R2458" s="589"/>
      <c r="S2458" s="589"/>
      <c r="T2458" s="589"/>
      <c r="U2458" s="589"/>
    </row>
    <row r="2459" customHeight="1" spans="6:21">
      <c r="F2459" s="589"/>
      <c r="G2459" s="589"/>
      <c r="H2459" s="589"/>
      <c r="I2459" s="589"/>
      <c r="J2459" s="589"/>
      <c r="K2459" s="589"/>
      <c r="L2459" s="589"/>
      <c r="M2459" s="589"/>
      <c r="N2459" s="589"/>
      <c r="O2459" s="589"/>
      <c r="P2459" s="589"/>
      <c r="R2459" s="589"/>
      <c r="S2459" s="589"/>
      <c r="T2459" s="589"/>
      <c r="U2459" s="589"/>
    </row>
    <row r="2460" customHeight="1" spans="6:21">
      <c r="F2460" s="589"/>
      <c r="G2460" s="589"/>
      <c r="H2460" s="589"/>
      <c r="I2460" s="589"/>
      <c r="J2460" s="589"/>
      <c r="K2460" s="589"/>
      <c r="L2460" s="589"/>
      <c r="M2460" s="589"/>
      <c r="N2460" s="589"/>
      <c r="O2460" s="589"/>
      <c r="P2460" s="589"/>
      <c r="R2460" s="589"/>
      <c r="S2460" s="589"/>
      <c r="T2460" s="589"/>
      <c r="U2460" s="589"/>
    </row>
    <row r="2461" customHeight="1" spans="6:21">
      <c r="F2461" s="589"/>
      <c r="G2461" s="589"/>
      <c r="H2461" s="589"/>
      <c r="I2461" s="589"/>
      <c r="J2461" s="589"/>
      <c r="K2461" s="589"/>
      <c r="L2461" s="589"/>
      <c r="M2461" s="589"/>
      <c r="N2461" s="589"/>
      <c r="O2461" s="589"/>
      <c r="P2461" s="589"/>
      <c r="R2461" s="589"/>
      <c r="S2461" s="589"/>
      <c r="T2461" s="589"/>
      <c r="U2461" s="589"/>
    </row>
    <row r="2462" customHeight="1" spans="6:21">
      <c r="F2462" s="589"/>
      <c r="G2462" s="589"/>
      <c r="H2462" s="589"/>
      <c r="I2462" s="589"/>
      <c r="J2462" s="589"/>
      <c r="K2462" s="589"/>
      <c r="L2462" s="589"/>
      <c r="M2462" s="589"/>
      <c r="N2462" s="589"/>
      <c r="O2462" s="589"/>
      <c r="P2462" s="589"/>
      <c r="R2462" s="589"/>
      <c r="S2462" s="589"/>
      <c r="T2462" s="589"/>
      <c r="U2462" s="589"/>
    </row>
    <row r="2463" customHeight="1" spans="6:21">
      <c r="F2463" s="589"/>
      <c r="G2463" s="589"/>
      <c r="H2463" s="589"/>
      <c r="I2463" s="589"/>
      <c r="J2463" s="589"/>
      <c r="K2463" s="589"/>
      <c r="L2463" s="589"/>
      <c r="M2463" s="589"/>
      <c r="N2463" s="589"/>
      <c r="O2463" s="589"/>
      <c r="P2463" s="589"/>
      <c r="R2463" s="589"/>
      <c r="S2463" s="589"/>
      <c r="T2463" s="589"/>
      <c r="U2463" s="589"/>
    </row>
    <row r="2464" customHeight="1" spans="6:21">
      <c r="F2464" s="589"/>
      <c r="G2464" s="589"/>
      <c r="H2464" s="589"/>
      <c r="I2464" s="589"/>
      <c r="J2464" s="589"/>
      <c r="K2464" s="589"/>
      <c r="L2464" s="589"/>
      <c r="M2464" s="589"/>
      <c r="N2464" s="589"/>
      <c r="O2464" s="589"/>
      <c r="P2464" s="589"/>
      <c r="R2464" s="589"/>
      <c r="S2464" s="589"/>
      <c r="T2464" s="589"/>
      <c r="U2464" s="589"/>
    </row>
    <row r="2465" customHeight="1" spans="6:21">
      <c r="F2465" s="589"/>
      <c r="G2465" s="589"/>
      <c r="H2465" s="589"/>
      <c r="I2465" s="589"/>
      <c r="J2465" s="589"/>
      <c r="K2465" s="589"/>
      <c r="L2465" s="589"/>
      <c r="M2465" s="589"/>
      <c r="N2465" s="589"/>
      <c r="O2465" s="589"/>
      <c r="P2465" s="589"/>
      <c r="R2465" s="589"/>
      <c r="S2465" s="589"/>
      <c r="T2465" s="589"/>
      <c r="U2465" s="589"/>
    </row>
    <row r="2466" customHeight="1" spans="6:21">
      <c r="F2466" s="589"/>
      <c r="G2466" s="589"/>
      <c r="H2466" s="589"/>
      <c r="I2466" s="589"/>
      <c r="J2466" s="589"/>
      <c r="K2466" s="589"/>
      <c r="L2466" s="589"/>
      <c r="M2466" s="589"/>
      <c r="N2466" s="589"/>
      <c r="O2466" s="589"/>
      <c r="P2466" s="589"/>
      <c r="R2466" s="589"/>
      <c r="S2466" s="589"/>
      <c r="T2466" s="589"/>
      <c r="U2466" s="589"/>
    </row>
    <row r="2467" customHeight="1" spans="6:21">
      <c r="F2467" s="589"/>
      <c r="G2467" s="589"/>
      <c r="H2467" s="589"/>
      <c r="I2467" s="589"/>
      <c r="J2467" s="589"/>
      <c r="K2467" s="589"/>
      <c r="L2467" s="589"/>
      <c r="M2467" s="589"/>
      <c r="N2467" s="589"/>
      <c r="O2467" s="589"/>
      <c r="P2467" s="589"/>
      <c r="R2467" s="589"/>
      <c r="S2467" s="589"/>
      <c r="T2467" s="589"/>
      <c r="U2467" s="589"/>
    </row>
    <row r="2468" customHeight="1" spans="6:21">
      <c r="F2468" s="589"/>
      <c r="G2468" s="589"/>
      <c r="H2468" s="589"/>
      <c r="I2468" s="589"/>
      <c r="J2468" s="589"/>
      <c r="K2468" s="589"/>
      <c r="L2468" s="589"/>
      <c r="M2468" s="589"/>
      <c r="N2468" s="589"/>
      <c r="O2468" s="589"/>
      <c r="P2468" s="589"/>
      <c r="R2468" s="589"/>
      <c r="S2468" s="589"/>
      <c r="T2468" s="589"/>
      <c r="U2468" s="589"/>
    </row>
    <row r="2469" customHeight="1" spans="6:21">
      <c r="F2469" s="589"/>
      <c r="G2469" s="589"/>
      <c r="H2469" s="589"/>
      <c r="I2469" s="589"/>
      <c r="J2469" s="589"/>
      <c r="K2469" s="589"/>
      <c r="L2469" s="589"/>
      <c r="M2469" s="589"/>
      <c r="N2469" s="589"/>
      <c r="O2469" s="589"/>
      <c r="P2469" s="589"/>
      <c r="R2469" s="589"/>
      <c r="S2469" s="589"/>
      <c r="T2469" s="589"/>
      <c r="U2469" s="589"/>
    </row>
    <row r="2470" customHeight="1" spans="6:21">
      <c r="F2470" s="589"/>
      <c r="G2470" s="589"/>
      <c r="H2470" s="589"/>
      <c r="I2470" s="589"/>
      <c r="J2470" s="589"/>
      <c r="K2470" s="589"/>
      <c r="L2470" s="589"/>
      <c r="M2470" s="589"/>
      <c r="N2470" s="589"/>
      <c r="O2470" s="589"/>
      <c r="P2470" s="589"/>
      <c r="R2470" s="589"/>
      <c r="S2470" s="589"/>
      <c r="T2470" s="589"/>
      <c r="U2470" s="589"/>
    </row>
    <row r="2471" customHeight="1" spans="6:21">
      <c r="F2471" s="589"/>
      <c r="G2471" s="589"/>
      <c r="H2471" s="589"/>
      <c r="I2471" s="589"/>
      <c r="J2471" s="589"/>
      <c r="K2471" s="589"/>
      <c r="L2471" s="589"/>
      <c r="M2471" s="589"/>
      <c r="N2471" s="589"/>
      <c r="O2471" s="589"/>
      <c r="P2471" s="589"/>
      <c r="R2471" s="589"/>
      <c r="S2471" s="589"/>
      <c r="T2471" s="589"/>
      <c r="U2471" s="589"/>
    </row>
    <row r="2472" customHeight="1" spans="6:21">
      <c r="F2472" s="589"/>
      <c r="G2472" s="589"/>
      <c r="H2472" s="589"/>
      <c r="I2472" s="589"/>
      <c r="J2472" s="589"/>
      <c r="K2472" s="589"/>
      <c r="L2472" s="589"/>
      <c r="M2472" s="589"/>
      <c r="N2472" s="589"/>
      <c r="O2472" s="589"/>
      <c r="P2472" s="589"/>
      <c r="R2472" s="589"/>
      <c r="S2472" s="589"/>
      <c r="T2472" s="589"/>
      <c r="U2472" s="589"/>
    </row>
    <row r="2473" customHeight="1" spans="6:21">
      <c r="F2473" s="589"/>
      <c r="G2473" s="589"/>
      <c r="H2473" s="589"/>
      <c r="I2473" s="589"/>
      <c r="J2473" s="589"/>
      <c r="K2473" s="589"/>
      <c r="L2473" s="589"/>
      <c r="M2473" s="589"/>
      <c r="N2473" s="589"/>
      <c r="O2473" s="589"/>
      <c r="P2473" s="589"/>
      <c r="R2473" s="589"/>
      <c r="S2473" s="589"/>
      <c r="T2473" s="589"/>
      <c r="U2473" s="589"/>
    </row>
    <row r="2474" customHeight="1" spans="6:21">
      <c r="F2474" s="589"/>
      <c r="G2474" s="589"/>
      <c r="H2474" s="589"/>
      <c r="I2474" s="589"/>
      <c r="J2474" s="589"/>
      <c r="K2474" s="589"/>
      <c r="L2474" s="589"/>
      <c r="M2474" s="589"/>
      <c r="N2474" s="589"/>
      <c r="O2474" s="589"/>
      <c r="P2474" s="589"/>
      <c r="R2474" s="589"/>
      <c r="S2474" s="589"/>
      <c r="T2474" s="589"/>
      <c r="U2474" s="589"/>
    </row>
    <row r="2475" customHeight="1" spans="6:21">
      <c r="F2475" s="589"/>
      <c r="G2475" s="589"/>
      <c r="H2475" s="589"/>
      <c r="I2475" s="589"/>
      <c r="J2475" s="589"/>
      <c r="K2475" s="589"/>
      <c r="L2475" s="589"/>
      <c r="M2475" s="589"/>
      <c r="N2475" s="589"/>
      <c r="O2475" s="589"/>
      <c r="P2475" s="589"/>
      <c r="R2475" s="589"/>
      <c r="S2475" s="589"/>
      <c r="T2475" s="589"/>
      <c r="U2475" s="589"/>
    </row>
    <row r="2476" customHeight="1" spans="6:21">
      <c r="F2476" s="589"/>
      <c r="G2476" s="589"/>
      <c r="H2476" s="589"/>
      <c r="I2476" s="589"/>
      <c r="J2476" s="589"/>
      <c r="K2476" s="589"/>
      <c r="L2476" s="589"/>
      <c r="M2476" s="589"/>
      <c r="N2476" s="589"/>
      <c r="O2476" s="589"/>
      <c r="P2476" s="589"/>
      <c r="R2476" s="589"/>
      <c r="S2476" s="589"/>
      <c r="T2476" s="589"/>
      <c r="U2476" s="589"/>
    </row>
    <row r="2477" customHeight="1" spans="6:21">
      <c r="F2477" s="589"/>
      <c r="G2477" s="589"/>
      <c r="H2477" s="589"/>
      <c r="I2477" s="589"/>
      <c r="J2477" s="589"/>
      <c r="K2477" s="589"/>
      <c r="L2477" s="589"/>
      <c r="M2477" s="589"/>
      <c r="N2477" s="589"/>
      <c r="O2477" s="589"/>
      <c r="P2477" s="589"/>
      <c r="R2477" s="589"/>
      <c r="S2477" s="589"/>
      <c r="T2477" s="589"/>
      <c r="U2477" s="589"/>
    </row>
    <row r="2478" customHeight="1" spans="6:21">
      <c r="F2478" s="589"/>
      <c r="G2478" s="589"/>
      <c r="H2478" s="589"/>
      <c r="I2478" s="589"/>
      <c r="J2478" s="589"/>
      <c r="K2478" s="589"/>
      <c r="L2478" s="589"/>
      <c r="M2478" s="589"/>
      <c r="N2478" s="589"/>
      <c r="O2478" s="589"/>
      <c r="P2478" s="589"/>
      <c r="R2478" s="589"/>
      <c r="S2478" s="589"/>
      <c r="T2478" s="589"/>
      <c r="U2478" s="589"/>
    </row>
    <row r="2479" customHeight="1" spans="6:21">
      <c r="F2479" s="589"/>
      <c r="G2479" s="589"/>
      <c r="H2479" s="589"/>
      <c r="I2479" s="589"/>
      <c r="J2479" s="589"/>
      <c r="K2479" s="589"/>
      <c r="L2479" s="589"/>
      <c r="M2479" s="589"/>
      <c r="N2479" s="589"/>
      <c r="O2479" s="589"/>
      <c r="P2479" s="589"/>
      <c r="R2479" s="589"/>
      <c r="S2479" s="589"/>
      <c r="T2479" s="589"/>
      <c r="U2479" s="589"/>
    </row>
    <row r="2480" customHeight="1" spans="6:21">
      <c r="F2480" s="589"/>
      <c r="G2480" s="589"/>
      <c r="H2480" s="589"/>
      <c r="I2480" s="589"/>
      <c r="J2480" s="589"/>
      <c r="K2480" s="589"/>
      <c r="L2480" s="589"/>
      <c r="M2480" s="589"/>
      <c r="N2480" s="589"/>
      <c r="O2480" s="589"/>
      <c r="P2480" s="589"/>
      <c r="R2480" s="589"/>
      <c r="S2480" s="589"/>
      <c r="T2480" s="589"/>
      <c r="U2480" s="589"/>
    </row>
    <row r="2481" customHeight="1" spans="6:21">
      <c r="F2481" s="589"/>
      <c r="G2481" s="589"/>
      <c r="H2481" s="589"/>
      <c r="I2481" s="589"/>
      <c r="J2481" s="589"/>
      <c r="K2481" s="589"/>
      <c r="L2481" s="589"/>
      <c r="M2481" s="589"/>
      <c r="N2481" s="589"/>
      <c r="O2481" s="589"/>
      <c r="P2481" s="589"/>
      <c r="R2481" s="589"/>
      <c r="S2481" s="589"/>
      <c r="T2481" s="589"/>
      <c r="U2481" s="589"/>
    </row>
    <row r="2482" customHeight="1" spans="6:21">
      <c r="F2482" s="589"/>
      <c r="G2482" s="589"/>
      <c r="H2482" s="589"/>
      <c r="I2482" s="589"/>
      <c r="J2482" s="589"/>
      <c r="K2482" s="589"/>
      <c r="L2482" s="589"/>
      <c r="M2482" s="589"/>
      <c r="N2482" s="589"/>
      <c r="O2482" s="589"/>
      <c r="P2482" s="589"/>
      <c r="R2482" s="589"/>
      <c r="S2482" s="589"/>
      <c r="T2482" s="589"/>
      <c r="U2482" s="589"/>
    </row>
    <row r="2483" customHeight="1" spans="6:21">
      <c r="F2483" s="589"/>
      <c r="G2483" s="589"/>
      <c r="H2483" s="589"/>
      <c r="I2483" s="589"/>
      <c r="J2483" s="589"/>
      <c r="K2483" s="589"/>
      <c r="L2483" s="589"/>
      <c r="M2483" s="589"/>
      <c r="N2483" s="589"/>
      <c r="O2483" s="589"/>
      <c r="P2483" s="589"/>
      <c r="R2483" s="589"/>
      <c r="S2483" s="589"/>
      <c r="T2483" s="589"/>
      <c r="U2483" s="589"/>
    </row>
    <row r="2484" customHeight="1" spans="6:21">
      <c r="F2484" s="589"/>
      <c r="G2484" s="589"/>
      <c r="H2484" s="589"/>
      <c r="I2484" s="589"/>
      <c r="J2484" s="589"/>
      <c r="K2484" s="589"/>
      <c r="L2484" s="589"/>
      <c r="M2484" s="589"/>
      <c r="N2484" s="589"/>
      <c r="O2484" s="589"/>
      <c r="P2484" s="589"/>
      <c r="R2484" s="589"/>
      <c r="S2484" s="589"/>
      <c r="T2484" s="589"/>
      <c r="U2484" s="589"/>
    </row>
    <row r="2485" customHeight="1" spans="6:21">
      <c r="F2485" s="589"/>
      <c r="G2485" s="589"/>
      <c r="H2485" s="589"/>
      <c r="I2485" s="589"/>
      <c r="J2485" s="589"/>
      <c r="K2485" s="589"/>
      <c r="L2485" s="589"/>
      <c r="M2485" s="589"/>
      <c r="N2485" s="589"/>
      <c r="O2485" s="589"/>
      <c r="P2485" s="589"/>
      <c r="R2485" s="589"/>
      <c r="S2485" s="589"/>
      <c r="T2485" s="589"/>
      <c r="U2485" s="589"/>
    </row>
    <row r="2486" customHeight="1" spans="6:21">
      <c r="F2486" s="589"/>
      <c r="G2486" s="589"/>
      <c r="H2486" s="589"/>
      <c r="I2486" s="589"/>
      <c r="J2486" s="589"/>
      <c r="K2486" s="589"/>
      <c r="L2486" s="589"/>
      <c r="M2486" s="589"/>
      <c r="N2486" s="589"/>
      <c r="O2486" s="589"/>
      <c r="P2486" s="589"/>
      <c r="R2486" s="589"/>
      <c r="S2486" s="589"/>
      <c r="T2486" s="589"/>
      <c r="U2486" s="589"/>
    </row>
    <row r="2487" customHeight="1" spans="6:21">
      <c r="F2487" s="589"/>
      <c r="G2487" s="589"/>
      <c r="H2487" s="589"/>
      <c r="I2487" s="589"/>
      <c r="J2487" s="589"/>
      <c r="K2487" s="589"/>
      <c r="L2487" s="589"/>
      <c r="M2487" s="589"/>
      <c r="N2487" s="589"/>
      <c r="O2487" s="589"/>
      <c r="P2487" s="589"/>
      <c r="R2487" s="589"/>
      <c r="S2487" s="589"/>
      <c r="T2487" s="589"/>
      <c r="U2487" s="589"/>
    </row>
    <row r="2488" customHeight="1" spans="6:21">
      <c r="F2488" s="589"/>
      <c r="G2488" s="589"/>
      <c r="H2488" s="589"/>
      <c r="I2488" s="589"/>
      <c r="J2488" s="589"/>
      <c r="K2488" s="589"/>
      <c r="L2488" s="589"/>
      <c r="M2488" s="589"/>
      <c r="N2488" s="589"/>
      <c r="O2488" s="589"/>
      <c r="P2488" s="589"/>
      <c r="R2488" s="589"/>
      <c r="S2488" s="589"/>
      <c r="T2488" s="589"/>
      <c r="U2488" s="589"/>
    </row>
    <row r="2489" customHeight="1" spans="6:21">
      <c r="F2489" s="589"/>
      <c r="G2489" s="589"/>
      <c r="H2489" s="589"/>
      <c r="I2489" s="589"/>
      <c r="J2489" s="589"/>
      <c r="K2489" s="589"/>
      <c r="L2489" s="589"/>
      <c r="M2489" s="589"/>
      <c r="N2489" s="589"/>
      <c r="O2489" s="589"/>
      <c r="P2489" s="589"/>
      <c r="R2489" s="589"/>
      <c r="S2489" s="589"/>
      <c r="T2489" s="589"/>
      <c r="U2489" s="589"/>
    </row>
    <row r="2490" customHeight="1" spans="6:21">
      <c r="F2490" s="589"/>
      <c r="G2490" s="589"/>
      <c r="H2490" s="589"/>
      <c r="I2490" s="589"/>
      <c r="J2490" s="589"/>
      <c r="K2490" s="589"/>
      <c r="L2490" s="589"/>
      <c r="M2490" s="589"/>
      <c r="N2490" s="589"/>
      <c r="O2490" s="589"/>
      <c r="P2490" s="589"/>
      <c r="R2490" s="589"/>
      <c r="S2490" s="589"/>
      <c r="T2490" s="589"/>
      <c r="U2490" s="589"/>
    </row>
    <row r="2491" customHeight="1" spans="6:21">
      <c r="F2491" s="589"/>
      <c r="G2491" s="589"/>
      <c r="H2491" s="589"/>
      <c r="I2491" s="589"/>
      <c r="J2491" s="589"/>
      <c r="K2491" s="589"/>
      <c r="L2491" s="589"/>
      <c r="M2491" s="589"/>
      <c r="N2491" s="589"/>
      <c r="O2491" s="589"/>
      <c r="P2491" s="589"/>
      <c r="R2491" s="589"/>
      <c r="S2491" s="589"/>
      <c r="T2491" s="589"/>
      <c r="U2491" s="589"/>
    </row>
    <row r="2492" customHeight="1" spans="6:21">
      <c r="F2492" s="589"/>
      <c r="G2492" s="589"/>
      <c r="H2492" s="589"/>
      <c r="I2492" s="589"/>
      <c r="J2492" s="589"/>
      <c r="K2492" s="589"/>
      <c r="L2492" s="589"/>
      <c r="M2492" s="589"/>
      <c r="N2492" s="589"/>
      <c r="O2492" s="589"/>
      <c r="P2492" s="589"/>
      <c r="R2492" s="589"/>
      <c r="S2492" s="589"/>
      <c r="T2492" s="589"/>
      <c r="U2492" s="589"/>
    </row>
    <row r="2493" customHeight="1" spans="6:21">
      <c r="F2493" s="589"/>
      <c r="G2493" s="589"/>
      <c r="H2493" s="589"/>
      <c r="I2493" s="589"/>
      <c r="J2493" s="589"/>
      <c r="K2493" s="589"/>
      <c r="L2493" s="589"/>
      <c r="M2493" s="589"/>
      <c r="N2493" s="589"/>
      <c r="O2493" s="589"/>
      <c r="P2493" s="589"/>
      <c r="R2493" s="589"/>
      <c r="S2493" s="589"/>
      <c r="T2493" s="589"/>
      <c r="U2493" s="589"/>
    </row>
    <row r="2494" customHeight="1" spans="6:21">
      <c r="F2494" s="589"/>
      <c r="G2494" s="589"/>
      <c r="H2494" s="589"/>
      <c r="I2494" s="589"/>
      <c r="J2494" s="589"/>
      <c r="K2494" s="589"/>
      <c r="L2494" s="589"/>
      <c r="M2494" s="589"/>
      <c r="N2494" s="589"/>
      <c r="O2494" s="589"/>
      <c r="P2494" s="589"/>
      <c r="R2494" s="589"/>
      <c r="S2494" s="589"/>
      <c r="T2494" s="589"/>
      <c r="U2494" s="589"/>
    </row>
    <row r="2495" customHeight="1" spans="6:21">
      <c r="F2495" s="589"/>
      <c r="G2495" s="589"/>
      <c r="H2495" s="589"/>
      <c r="I2495" s="589"/>
      <c r="J2495" s="589"/>
      <c r="K2495" s="589"/>
      <c r="L2495" s="589"/>
      <c r="M2495" s="589"/>
      <c r="N2495" s="589"/>
      <c r="O2495" s="589"/>
      <c r="P2495" s="589"/>
      <c r="R2495" s="589"/>
      <c r="S2495" s="589"/>
      <c r="T2495" s="589"/>
      <c r="U2495" s="589"/>
    </row>
    <row r="2496" customHeight="1" spans="6:21">
      <c r="F2496" s="589"/>
      <c r="G2496" s="589"/>
      <c r="H2496" s="589"/>
      <c r="I2496" s="589"/>
      <c r="J2496" s="589"/>
      <c r="K2496" s="589"/>
      <c r="L2496" s="589"/>
      <c r="M2496" s="589"/>
      <c r="N2496" s="589"/>
      <c r="O2496" s="589"/>
      <c r="P2496" s="589"/>
      <c r="R2496" s="589"/>
      <c r="S2496" s="589"/>
      <c r="T2496" s="589"/>
      <c r="U2496" s="589"/>
    </row>
    <row r="2497" customHeight="1" spans="6:21">
      <c r="F2497" s="589"/>
      <c r="G2497" s="589"/>
      <c r="H2497" s="589"/>
      <c r="I2497" s="589"/>
      <c r="J2497" s="589"/>
      <c r="K2497" s="589"/>
      <c r="L2497" s="589"/>
      <c r="M2497" s="589"/>
      <c r="N2497" s="589"/>
      <c r="O2497" s="589"/>
      <c r="P2497" s="589"/>
      <c r="R2497" s="589"/>
      <c r="S2497" s="589"/>
      <c r="T2497" s="589"/>
      <c r="U2497" s="589"/>
    </row>
    <row r="2498" customHeight="1" spans="6:21">
      <c r="F2498" s="589"/>
      <c r="G2498" s="589"/>
      <c r="H2498" s="589"/>
      <c r="I2498" s="589"/>
      <c r="J2498" s="589"/>
      <c r="K2498" s="589"/>
      <c r="L2498" s="589"/>
      <c r="M2498" s="589"/>
      <c r="N2498" s="589"/>
      <c r="O2498" s="589"/>
      <c r="P2498" s="589"/>
      <c r="R2498" s="589"/>
      <c r="S2498" s="589"/>
      <c r="T2498" s="589"/>
      <c r="U2498" s="589"/>
    </row>
    <row r="2499" customHeight="1" spans="6:21">
      <c r="F2499" s="589"/>
      <c r="G2499" s="589"/>
      <c r="H2499" s="589"/>
      <c r="I2499" s="589"/>
      <c r="J2499" s="589"/>
      <c r="K2499" s="589"/>
      <c r="L2499" s="589"/>
      <c r="M2499" s="589"/>
      <c r="N2499" s="589"/>
      <c r="O2499" s="589"/>
      <c r="P2499" s="589"/>
      <c r="R2499" s="589"/>
      <c r="S2499" s="589"/>
      <c r="T2499" s="589"/>
      <c r="U2499" s="589"/>
    </row>
    <row r="2500" customHeight="1" spans="6:21">
      <c r="F2500" s="589"/>
      <c r="G2500" s="589"/>
      <c r="H2500" s="589"/>
      <c r="I2500" s="589"/>
      <c r="J2500" s="589"/>
      <c r="K2500" s="589"/>
      <c r="L2500" s="589"/>
      <c r="M2500" s="589"/>
      <c r="N2500" s="589"/>
      <c r="O2500" s="589"/>
      <c r="P2500" s="589"/>
      <c r="R2500" s="589"/>
      <c r="S2500" s="589"/>
      <c r="T2500" s="589"/>
      <c r="U2500" s="589"/>
    </row>
    <row r="2501" customHeight="1" spans="6:21">
      <c r="F2501" s="589"/>
      <c r="G2501" s="589"/>
      <c r="H2501" s="589"/>
      <c r="I2501" s="589"/>
      <c r="J2501" s="589"/>
      <c r="K2501" s="589"/>
      <c r="L2501" s="589"/>
      <c r="M2501" s="589"/>
      <c r="N2501" s="589"/>
      <c r="O2501" s="589"/>
      <c r="P2501" s="589"/>
      <c r="R2501" s="589"/>
      <c r="S2501" s="589"/>
      <c r="T2501" s="589"/>
      <c r="U2501" s="589"/>
    </row>
    <row r="2502" customHeight="1" spans="6:21">
      <c r="F2502" s="589"/>
      <c r="G2502" s="589"/>
      <c r="H2502" s="589"/>
      <c r="I2502" s="589"/>
      <c r="J2502" s="589"/>
      <c r="K2502" s="589"/>
      <c r="L2502" s="589"/>
      <c r="M2502" s="589"/>
      <c r="N2502" s="589"/>
      <c r="O2502" s="589"/>
      <c r="P2502" s="589"/>
      <c r="R2502" s="589"/>
      <c r="S2502" s="589"/>
      <c r="T2502" s="589"/>
      <c r="U2502" s="589"/>
    </row>
    <row r="2503" customHeight="1" spans="6:21">
      <c r="F2503" s="589"/>
      <c r="G2503" s="589"/>
      <c r="H2503" s="589"/>
      <c r="I2503" s="589"/>
      <c r="J2503" s="589"/>
      <c r="K2503" s="589"/>
      <c r="L2503" s="589"/>
      <c r="M2503" s="589"/>
      <c r="N2503" s="589"/>
      <c r="O2503" s="589"/>
      <c r="P2503" s="589"/>
      <c r="R2503" s="589"/>
      <c r="S2503" s="589"/>
      <c r="T2503" s="589"/>
      <c r="U2503" s="589"/>
    </row>
    <row r="2504" customHeight="1" spans="6:21">
      <c r="F2504" s="589"/>
      <c r="G2504" s="589"/>
      <c r="H2504" s="589"/>
      <c r="I2504" s="589"/>
      <c r="J2504" s="589"/>
      <c r="K2504" s="589"/>
      <c r="L2504" s="589"/>
      <c r="M2504" s="589"/>
      <c r="N2504" s="589"/>
      <c r="O2504" s="589"/>
      <c r="P2504" s="589"/>
      <c r="R2504" s="589"/>
      <c r="S2504" s="589"/>
      <c r="T2504" s="589"/>
      <c r="U2504" s="589"/>
    </row>
    <row r="2505" customHeight="1" spans="6:21">
      <c r="F2505" s="589"/>
      <c r="G2505" s="589"/>
      <c r="H2505" s="589"/>
      <c r="I2505" s="589"/>
      <c r="J2505" s="589"/>
      <c r="K2505" s="589"/>
      <c r="L2505" s="589"/>
      <c r="M2505" s="589"/>
      <c r="N2505" s="589"/>
      <c r="O2505" s="589"/>
      <c r="P2505" s="589"/>
      <c r="R2505" s="589"/>
      <c r="S2505" s="589"/>
      <c r="T2505" s="589"/>
      <c r="U2505" s="589"/>
    </row>
    <row r="2506" customHeight="1" spans="6:21">
      <c r="F2506" s="589"/>
      <c r="G2506" s="589"/>
      <c r="H2506" s="589"/>
      <c r="I2506" s="589"/>
      <c r="J2506" s="589"/>
      <c r="K2506" s="589"/>
      <c r="L2506" s="589"/>
      <c r="M2506" s="589"/>
      <c r="N2506" s="589"/>
      <c r="O2506" s="589"/>
      <c r="P2506" s="589"/>
      <c r="R2506" s="589"/>
      <c r="S2506" s="589"/>
      <c r="T2506" s="589"/>
      <c r="U2506" s="589"/>
    </row>
    <row r="2507" customHeight="1" spans="6:21">
      <c r="F2507" s="589"/>
      <c r="G2507" s="589"/>
      <c r="H2507" s="589"/>
      <c r="I2507" s="589"/>
      <c r="J2507" s="589"/>
      <c r="K2507" s="589"/>
      <c r="L2507" s="589"/>
      <c r="M2507" s="589"/>
      <c r="N2507" s="589"/>
      <c r="O2507" s="589"/>
      <c r="P2507" s="589"/>
      <c r="R2507" s="589"/>
      <c r="S2507" s="589"/>
      <c r="T2507" s="589"/>
      <c r="U2507" s="589"/>
    </row>
    <row r="2508" customHeight="1" spans="6:21">
      <c r="F2508" s="589"/>
      <c r="G2508" s="589"/>
      <c r="H2508" s="589"/>
      <c r="I2508" s="589"/>
      <c r="J2508" s="589"/>
      <c r="K2508" s="589"/>
      <c r="L2508" s="589"/>
      <c r="M2508" s="589"/>
      <c r="N2508" s="589"/>
      <c r="O2508" s="589"/>
      <c r="P2508" s="589"/>
      <c r="R2508" s="589"/>
      <c r="S2508" s="589"/>
      <c r="T2508" s="589"/>
      <c r="U2508" s="589"/>
    </row>
    <row r="2509" customHeight="1" spans="6:21">
      <c r="F2509" s="589"/>
      <c r="G2509" s="589"/>
      <c r="H2509" s="589"/>
      <c r="I2509" s="589"/>
      <c r="J2509" s="589"/>
      <c r="K2509" s="589"/>
      <c r="L2509" s="589"/>
      <c r="M2509" s="589"/>
      <c r="N2509" s="589"/>
      <c r="O2509" s="589"/>
      <c r="P2509" s="589"/>
      <c r="R2509" s="589"/>
      <c r="S2509" s="589"/>
      <c r="T2509" s="589"/>
      <c r="U2509" s="589"/>
    </row>
    <row r="2510" customHeight="1" spans="6:21">
      <c r="F2510" s="589"/>
      <c r="G2510" s="589"/>
      <c r="H2510" s="589"/>
      <c r="I2510" s="589"/>
      <c r="J2510" s="589"/>
      <c r="K2510" s="589"/>
      <c r="L2510" s="589"/>
      <c r="M2510" s="589"/>
      <c r="N2510" s="589"/>
      <c r="O2510" s="589"/>
      <c r="P2510" s="589"/>
      <c r="R2510" s="589"/>
      <c r="S2510" s="589"/>
      <c r="T2510" s="589"/>
      <c r="U2510" s="589"/>
    </row>
    <row r="2511" customHeight="1" spans="6:21">
      <c r="F2511" s="589"/>
      <c r="G2511" s="589"/>
      <c r="H2511" s="589"/>
      <c r="I2511" s="589"/>
      <c r="J2511" s="589"/>
      <c r="K2511" s="589"/>
      <c r="L2511" s="589"/>
      <c r="M2511" s="589"/>
      <c r="N2511" s="589"/>
      <c r="O2511" s="589"/>
      <c r="P2511" s="589"/>
      <c r="R2511" s="589"/>
      <c r="S2511" s="589"/>
      <c r="T2511" s="589"/>
      <c r="U2511" s="589"/>
    </row>
    <row r="2512" customHeight="1" spans="6:21">
      <c r="F2512" s="589"/>
      <c r="G2512" s="589"/>
      <c r="H2512" s="589"/>
      <c r="I2512" s="589"/>
      <c r="J2512" s="589"/>
      <c r="K2512" s="589"/>
      <c r="L2512" s="589"/>
      <c r="M2512" s="589"/>
      <c r="N2512" s="589"/>
      <c r="O2512" s="589"/>
      <c r="P2512" s="589"/>
      <c r="R2512" s="589"/>
      <c r="S2512" s="589"/>
      <c r="T2512" s="589"/>
      <c r="U2512" s="589"/>
    </row>
    <row r="2513" customHeight="1" spans="6:21">
      <c r="F2513" s="589"/>
      <c r="G2513" s="589"/>
      <c r="H2513" s="589"/>
      <c r="I2513" s="589"/>
      <c r="J2513" s="589"/>
      <c r="K2513" s="589"/>
      <c r="L2513" s="589"/>
      <c r="M2513" s="589"/>
      <c r="N2513" s="589"/>
      <c r="O2513" s="589"/>
      <c r="P2513" s="589"/>
      <c r="R2513" s="589"/>
      <c r="S2513" s="589"/>
      <c r="T2513" s="589"/>
      <c r="U2513" s="589"/>
    </row>
    <row r="2514" customHeight="1" spans="6:21">
      <c r="F2514" s="589"/>
      <c r="G2514" s="589"/>
      <c r="H2514" s="589"/>
      <c r="I2514" s="589"/>
      <c r="J2514" s="589"/>
      <c r="K2514" s="589"/>
      <c r="L2514" s="589"/>
      <c r="M2514" s="589"/>
      <c r="N2514" s="589"/>
      <c r="O2514" s="589"/>
      <c r="P2514" s="589"/>
      <c r="R2514" s="589"/>
      <c r="S2514" s="589"/>
      <c r="T2514" s="589"/>
      <c r="U2514" s="589"/>
    </row>
    <row r="2515" customHeight="1" spans="6:21">
      <c r="F2515" s="589"/>
      <c r="G2515" s="589"/>
      <c r="H2515" s="589"/>
      <c r="I2515" s="589"/>
      <c r="J2515" s="589"/>
      <c r="K2515" s="589"/>
      <c r="L2515" s="589"/>
      <c r="M2515" s="589"/>
      <c r="N2515" s="589"/>
      <c r="O2515" s="589"/>
      <c r="P2515" s="589"/>
      <c r="R2515" s="589"/>
      <c r="S2515" s="589"/>
      <c r="T2515" s="589"/>
      <c r="U2515" s="589"/>
    </row>
    <row r="2516" customHeight="1" spans="6:21">
      <c r="F2516" s="589"/>
      <c r="G2516" s="589"/>
      <c r="H2516" s="589"/>
      <c r="I2516" s="589"/>
      <c r="J2516" s="589"/>
      <c r="K2516" s="589"/>
      <c r="L2516" s="589"/>
      <c r="M2516" s="589"/>
      <c r="N2516" s="589"/>
      <c r="O2516" s="589"/>
      <c r="P2516" s="589"/>
      <c r="R2516" s="589"/>
      <c r="S2516" s="589"/>
      <c r="T2516" s="589"/>
      <c r="U2516" s="589"/>
    </row>
    <row r="2517" customHeight="1" spans="6:21">
      <c r="F2517" s="589"/>
      <c r="G2517" s="589"/>
      <c r="H2517" s="589"/>
      <c r="I2517" s="589"/>
      <c r="J2517" s="589"/>
      <c r="K2517" s="589"/>
      <c r="L2517" s="589"/>
      <c r="M2517" s="589"/>
      <c r="N2517" s="589"/>
      <c r="O2517" s="589"/>
      <c r="P2517" s="589"/>
      <c r="R2517" s="589"/>
      <c r="S2517" s="589"/>
      <c r="T2517" s="589"/>
      <c r="U2517" s="589"/>
    </row>
    <row r="2518" customHeight="1" spans="6:21">
      <c r="F2518" s="589"/>
      <c r="G2518" s="589"/>
      <c r="H2518" s="589"/>
      <c r="I2518" s="589"/>
      <c r="J2518" s="589"/>
      <c r="K2518" s="589"/>
      <c r="L2518" s="589"/>
      <c r="M2518" s="589"/>
      <c r="N2518" s="589"/>
      <c r="O2518" s="589"/>
      <c r="P2518" s="589"/>
      <c r="R2518" s="589"/>
      <c r="S2518" s="589"/>
      <c r="T2518" s="589"/>
      <c r="U2518" s="589"/>
    </row>
    <row r="2519" customHeight="1" spans="6:21">
      <c r="F2519" s="589"/>
      <c r="G2519" s="589"/>
      <c r="H2519" s="589"/>
      <c r="I2519" s="589"/>
      <c r="J2519" s="589"/>
      <c r="K2519" s="589"/>
      <c r="L2519" s="589"/>
      <c r="M2519" s="589"/>
      <c r="N2519" s="589"/>
      <c r="O2519" s="589"/>
      <c r="P2519" s="589"/>
      <c r="R2519" s="589"/>
      <c r="S2519" s="589"/>
      <c r="T2519" s="589"/>
      <c r="U2519" s="589"/>
    </row>
    <row r="2520" customHeight="1" spans="6:21">
      <c r="F2520" s="589"/>
      <c r="G2520" s="589"/>
      <c r="H2520" s="589"/>
      <c r="I2520" s="589"/>
      <c r="J2520" s="589"/>
      <c r="K2520" s="589"/>
      <c r="L2520" s="589"/>
      <c r="M2520" s="589"/>
      <c r="N2520" s="589"/>
      <c r="O2520" s="589"/>
      <c r="P2520" s="589"/>
      <c r="R2520" s="589"/>
      <c r="S2520" s="589"/>
      <c r="T2520" s="589"/>
      <c r="U2520" s="589"/>
    </row>
    <row r="2521" customHeight="1" spans="6:21">
      <c r="F2521" s="589"/>
      <c r="G2521" s="589"/>
      <c r="H2521" s="589"/>
      <c r="I2521" s="589"/>
      <c r="J2521" s="589"/>
      <c r="K2521" s="589"/>
      <c r="L2521" s="589"/>
      <c r="M2521" s="589"/>
      <c r="N2521" s="589"/>
      <c r="O2521" s="589"/>
      <c r="P2521" s="589"/>
      <c r="R2521" s="589"/>
      <c r="S2521" s="589"/>
      <c r="T2521" s="589"/>
      <c r="U2521" s="589"/>
    </row>
    <row r="2522" customHeight="1" spans="6:21">
      <c r="F2522" s="589"/>
      <c r="G2522" s="589"/>
      <c r="H2522" s="589"/>
      <c r="I2522" s="589"/>
      <c r="J2522" s="589"/>
      <c r="K2522" s="589"/>
      <c r="L2522" s="589"/>
      <c r="M2522" s="589"/>
      <c r="N2522" s="589"/>
      <c r="O2522" s="589"/>
      <c r="P2522" s="589"/>
      <c r="R2522" s="589"/>
      <c r="S2522" s="589"/>
      <c r="T2522" s="589"/>
      <c r="U2522" s="589"/>
    </row>
    <row r="2523" customHeight="1" spans="6:21">
      <c r="F2523" s="589"/>
      <c r="G2523" s="589"/>
      <c r="H2523" s="589"/>
      <c r="I2523" s="589"/>
      <c r="J2523" s="589"/>
      <c r="K2523" s="589"/>
      <c r="L2523" s="589"/>
      <c r="M2523" s="589"/>
      <c r="N2523" s="589"/>
      <c r="O2523" s="589"/>
      <c r="P2523" s="589"/>
      <c r="R2523" s="589"/>
      <c r="S2523" s="589"/>
      <c r="T2523" s="589"/>
      <c r="U2523" s="589"/>
    </row>
    <row r="2524" customHeight="1" spans="6:21">
      <c r="F2524" s="589"/>
      <c r="G2524" s="589"/>
      <c r="H2524" s="589"/>
      <c r="I2524" s="589"/>
      <c r="J2524" s="589"/>
      <c r="K2524" s="589"/>
      <c r="L2524" s="589"/>
      <c r="M2524" s="589"/>
      <c r="N2524" s="589"/>
      <c r="O2524" s="589"/>
      <c r="P2524" s="589"/>
      <c r="R2524" s="589"/>
      <c r="S2524" s="589"/>
      <c r="T2524" s="589"/>
      <c r="U2524" s="589"/>
    </row>
    <row r="2525" customHeight="1" spans="6:21">
      <c r="F2525" s="589"/>
      <c r="G2525" s="589"/>
      <c r="H2525" s="589"/>
      <c r="I2525" s="589"/>
      <c r="J2525" s="589"/>
      <c r="K2525" s="589"/>
      <c r="L2525" s="589"/>
      <c r="M2525" s="589"/>
      <c r="N2525" s="589"/>
      <c r="O2525" s="589"/>
      <c r="P2525" s="589"/>
      <c r="R2525" s="589"/>
      <c r="S2525" s="589"/>
      <c r="T2525" s="589"/>
      <c r="U2525" s="589"/>
    </row>
    <row r="2526" customHeight="1" spans="6:21">
      <c r="F2526" s="589"/>
      <c r="G2526" s="589"/>
      <c r="H2526" s="589"/>
      <c r="I2526" s="589"/>
      <c r="J2526" s="589"/>
      <c r="K2526" s="589"/>
      <c r="L2526" s="589"/>
      <c r="M2526" s="589"/>
      <c r="N2526" s="589"/>
      <c r="O2526" s="589"/>
      <c r="P2526" s="589"/>
      <c r="R2526" s="589"/>
      <c r="S2526" s="589"/>
      <c r="T2526" s="589"/>
      <c r="U2526" s="589"/>
    </row>
    <row r="2527" customHeight="1" spans="6:21">
      <c r="F2527" s="589"/>
      <c r="G2527" s="589"/>
      <c r="H2527" s="589"/>
      <c r="I2527" s="589"/>
      <c r="J2527" s="589"/>
      <c r="K2527" s="589"/>
      <c r="L2527" s="589"/>
      <c r="M2527" s="589"/>
      <c r="N2527" s="589"/>
      <c r="O2527" s="589"/>
      <c r="P2527" s="589"/>
      <c r="R2527" s="589"/>
      <c r="S2527" s="589"/>
      <c r="T2527" s="589"/>
      <c r="U2527" s="589"/>
    </row>
    <row r="2528" customHeight="1" spans="6:21">
      <c r="F2528" s="589"/>
      <c r="G2528" s="589"/>
      <c r="H2528" s="589"/>
      <c r="I2528" s="589"/>
      <c r="J2528" s="589"/>
      <c r="K2528" s="589"/>
      <c r="L2528" s="589"/>
      <c r="M2528" s="589"/>
      <c r="N2528" s="589"/>
      <c r="O2528" s="589"/>
      <c r="P2528" s="589"/>
      <c r="R2528" s="589"/>
      <c r="S2528" s="589"/>
      <c r="T2528" s="589"/>
      <c r="U2528" s="589"/>
    </row>
    <row r="2529" customHeight="1" spans="6:21">
      <c r="F2529" s="589"/>
      <c r="G2529" s="589"/>
      <c r="H2529" s="589"/>
      <c r="I2529" s="589"/>
      <c r="J2529" s="589"/>
      <c r="K2529" s="589"/>
      <c r="L2529" s="589"/>
      <c r="M2529" s="589"/>
      <c r="N2529" s="589"/>
      <c r="O2529" s="589"/>
      <c r="P2529" s="589"/>
      <c r="R2529" s="589"/>
      <c r="S2529" s="589"/>
      <c r="T2529" s="589"/>
      <c r="U2529" s="589"/>
    </row>
    <row r="2530" customHeight="1" spans="6:21">
      <c r="F2530" s="589"/>
      <c r="G2530" s="589"/>
      <c r="H2530" s="589"/>
      <c r="I2530" s="589"/>
      <c r="J2530" s="589"/>
      <c r="K2530" s="589"/>
      <c r="L2530" s="589"/>
      <c r="M2530" s="589"/>
      <c r="N2530" s="589"/>
      <c r="O2530" s="589"/>
      <c r="P2530" s="589"/>
      <c r="R2530" s="589"/>
      <c r="S2530" s="589"/>
      <c r="T2530" s="589"/>
      <c r="U2530" s="589"/>
    </row>
    <row r="2531" customHeight="1" spans="6:21">
      <c r="F2531" s="589"/>
      <c r="G2531" s="589"/>
      <c r="H2531" s="589"/>
      <c r="I2531" s="589"/>
      <c r="J2531" s="589"/>
      <c r="K2531" s="589"/>
      <c r="L2531" s="589"/>
      <c r="M2531" s="589"/>
      <c r="N2531" s="589"/>
      <c r="O2531" s="589"/>
      <c r="P2531" s="589"/>
      <c r="R2531" s="589"/>
      <c r="S2531" s="589"/>
      <c r="T2531" s="589"/>
      <c r="U2531" s="589"/>
    </row>
    <row r="2532" customHeight="1" spans="6:21">
      <c r="F2532" s="589"/>
      <c r="G2532" s="589"/>
      <c r="H2532" s="589"/>
      <c r="I2532" s="589"/>
      <c r="J2532" s="589"/>
      <c r="K2532" s="589"/>
      <c r="L2532" s="589"/>
      <c r="M2532" s="589"/>
      <c r="N2532" s="589"/>
      <c r="O2532" s="589"/>
      <c r="P2532" s="589"/>
      <c r="R2532" s="589"/>
      <c r="S2532" s="589"/>
      <c r="T2532" s="589"/>
      <c r="U2532" s="589"/>
    </row>
    <row r="2533" customHeight="1" spans="6:21">
      <c r="F2533" s="589"/>
      <c r="G2533" s="589"/>
      <c r="H2533" s="589"/>
      <c r="I2533" s="589"/>
      <c r="J2533" s="589"/>
      <c r="K2533" s="589"/>
      <c r="L2533" s="589"/>
      <c r="M2533" s="589"/>
      <c r="N2533" s="589"/>
      <c r="O2533" s="589"/>
      <c r="P2533" s="589"/>
      <c r="R2533" s="589"/>
      <c r="S2533" s="589"/>
      <c r="T2533" s="589"/>
      <c r="U2533" s="589"/>
    </row>
    <row r="2534" customHeight="1" spans="6:21">
      <c r="F2534" s="589"/>
      <c r="G2534" s="589"/>
      <c r="H2534" s="589"/>
      <c r="I2534" s="589"/>
      <c r="J2534" s="589"/>
      <c r="K2534" s="589"/>
      <c r="L2534" s="589"/>
      <c r="M2534" s="589"/>
      <c r="N2534" s="589"/>
      <c r="O2534" s="589"/>
      <c r="P2534" s="589"/>
      <c r="R2534" s="589"/>
      <c r="S2534" s="589"/>
      <c r="T2534" s="589"/>
      <c r="U2534" s="589"/>
    </row>
    <row r="2535" customHeight="1" spans="6:21">
      <c r="F2535" s="589"/>
      <c r="G2535" s="589"/>
      <c r="H2535" s="589"/>
      <c r="I2535" s="589"/>
      <c r="J2535" s="589"/>
      <c r="K2535" s="589"/>
      <c r="L2535" s="589"/>
      <c r="M2535" s="589"/>
      <c r="N2535" s="589"/>
      <c r="O2535" s="589"/>
      <c r="P2535" s="589"/>
      <c r="R2535" s="589"/>
      <c r="S2535" s="589"/>
      <c r="T2535" s="589"/>
      <c r="U2535" s="589"/>
    </row>
    <row r="2536" customHeight="1" spans="6:21">
      <c r="F2536" s="589"/>
      <c r="G2536" s="589"/>
      <c r="H2536" s="589"/>
      <c r="I2536" s="589"/>
      <c r="J2536" s="589"/>
      <c r="K2536" s="589"/>
      <c r="L2536" s="589"/>
      <c r="M2536" s="589"/>
      <c r="N2536" s="589"/>
      <c r="O2536" s="589"/>
      <c r="P2536" s="589"/>
      <c r="R2536" s="589"/>
      <c r="S2536" s="589"/>
      <c r="T2536" s="589"/>
      <c r="U2536" s="589"/>
    </row>
    <row r="2537" customHeight="1" spans="6:21">
      <c r="F2537" s="589"/>
      <c r="G2537" s="589"/>
      <c r="H2537" s="589"/>
      <c r="I2537" s="589"/>
      <c r="J2537" s="589"/>
      <c r="K2537" s="589"/>
      <c r="L2537" s="589"/>
      <c r="M2537" s="589"/>
      <c r="N2537" s="589"/>
      <c r="O2537" s="589"/>
      <c r="P2537" s="589"/>
      <c r="R2537" s="589"/>
      <c r="S2537" s="589"/>
      <c r="T2537" s="589"/>
      <c r="U2537" s="589"/>
    </row>
    <row r="2538" customHeight="1" spans="6:21">
      <c r="F2538" s="589"/>
      <c r="G2538" s="589"/>
      <c r="H2538" s="589"/>
      <c r="I2538" s="589"/>
      <c r="J2538" s="589"/>
      <c r="K2538" s="589"/>
      <c r="L2538" s="589"/>
      <c r="M2538" s="589"/>
      <c r="N2538" s="589"/>
      <c r="O2538" s="589"/>
      <c r="P2538" s="589"/>
      <c r="R2538" s="589"/>
      <c r="S2538" s="589"/>
      <c r="T2538" s="589"/>
      <c r="U2538" s="589"/>
    </row>
    <row r="2539" customHeight="1" spans="6:21">
      <c r="F2539" s="589"/>
      <c r="G2539" s="589"/>
      <c r="H2539" s="589"/>
      <c r="I2539" s="589"/>
      <c r="J2539" s="589"/>
      <c r="K2539" s="589"/>
      <c r="L2539" s="589"/>
      <c r="M2539" s="589"/>
      <c r="N2539" s="589"/>
      <c r="O2539" s="589"/>
      <c r="P2539" s="589"/>
      <c r="R2539" s="589"/>
      <c r="S2539" s="589"/>
      <c r="T2539" s="589"/>
      <c r="U2539" s="589"/>
    </row>
    <row r="2540" customHeight="1" spans="6:21">
      <c r="F2540" s="589"/>
      <c r="G2540" s="589"/>
      <c r="H2540" s="589"/>
      <c r="I2540" s="589"/>
      <c r="J2540" s="589"/>
      <c r="K2540" s="589"/>
      <c r="L2540" s="589"/>
      <c r="M2540" s="589"/>
      <c r="N2540" s="589"/>
      <c r="O2540" s="589"/>
      <c r="P2540" s="589"/>
      <c r="R2540" s="589"/>
      <c r="S2540" s="589"/>
      <c r="T2540" s="589"/>
      <c r="U2540" s="589"/>
    </row>
    <row r="2541" customHeight="1" spans="6:21">
      <c r="F2541" s="589"/>
      <c r="G2541" s="589"/>
      <c r="H2541" s="589"/>
      <c r="I2541" s="589"/>
      <c r="J2541" s="589"/>
      <c r="K2541" s="589"/>
      <c r="L2541" s="589"/>
      <c r="M2541" s="589"/>
      <c r="N2541" s="589"/>
      <c r="O2541" s="589"/>
      <c r="P2541" s="589"/>
      <c r="R2541" s="589"/>
      <c r="S2541" s="589"/>
      <c r="T2541" s="589"/>
      <c r="U2541" s="589"/>
    </row>
    <row r="2542" customHeight="1" spans="6:21">
      <c r="F2542" s="589"/>
      <c r="G2542" s="589"/>
      <c r="H2542" s="589"/>
      <c r="I2542" s="589"/>
      <c r="J2542" s="589"/>
      <c r="K2542" s="589"/>
      <c r="L2542" s="589"/>
      <c r="M2542" s="589"/>
      <c r="N2542" s="589"/>
      <c r="O2542" s="589"/>
      <c r="P2542" s="589"/>
      <c r="R2542" s="589"/>
      <c r="S2542" s="589"/>
      <c r="T2542" s="589"/>
      <c r="U2542" s="589"/>
    </row>
    <row r="2543" customHeight="1" spans="6:21">
      <c r="F2543" s="589"/>
      <c r="G2543" s="589"/>
      <c r="H2543" s="589"/>
      <c r="I2543" s="589"/>
      <c r="J2543" s="589"/>
      <c r="K2543" s="589"/>
      <c r="L2543" s="589"/>
      <c r="M2543" s="589"/>
      <c r="N2543" s="589"/>
      <c r="O2543" s="589"/>
      <c r="P2543" s="589"/>
      <c r="R2543" s="589"/>
      <c r="S2543" s="589"/>
      <c r="T2543" s="589"/>
      <c r="U2543" s="589"/>
    </row>
    <row r="2544" customHeight="1" spans="6:21">
      <c r="F2544" s="589"/>
      <c r="G2544" s="589"/>
      <c r="H2544" s="589"/>
      <c r="I2544" s="589"/>
      <c r="J2544" s="589"/>
      <c r="K2544" s="589"/>
      <c r="L2544" s="589"/>
      <c r="M2544" s="589"/>
      <c r="N2544" s="589"/>
      <c r="O2544" s="589"/>
      <c r="P2544" s="589"/>
      <c r="R2544" s="589"/>
      <c r="S2544" s="589"/>
      <c r="T2544" s="589"/>
      <c r="U2544" s="589"/>
    </row>
    <row r="2545" customHeight="1" spans="6:21">
      <c r="F2545" s="589"/>
      <c r="G2545" s="589"/>
      <c r="H2545" s="589"/>
      <c r="I2545" s="589"/>
      <c r="J2545" s="589"/>
      <c r="K2545" s="589"/>
      <c r="L2545" s="589"/>
      <c r="M2545" s="589"/>
      <c r="N2545" s="589"/>
      <c r="O2545" s="589"/>
      <c r="P2545" s="589"/>
      <c r="R2545" s="589"/>
      <c r="S2545" s="589"/>
      <c r="T2545" s="589"/>
      <c r="U2545" s="589"/>
    </row>
    <row r="2546" customHeight="1" spans="6:21">
      <c r="F2546" s="589"/>
      <c r="G2546" s="589"/>
      <c r="H2546" s="589"/>
      <c r="I2546" s="589"/>
      <c r="J2546" s="589"/>
      <c r="K2546" s="589"/>
      <c r="L2546" s="589"/>
      <c r="M2546" s="589"/>
      <c r="N2546" s="589"/>
      <c r="O2546" s="589"/>
      <c r="P2546" s="589"/>
      <c r="R2546" s="589"/>
      <c r="S2546" s="589"/>
      <c r="T2546" s="589"/>
      <c r="U2546" s="589"/>
    </row>
    <row r="2547" customHeight="1" spans="6:21">
      <c r="F2547" s="589"/>
      <c r="G2547" s="589"/>
      <c r="H2547" s="589"/>
      <c r="I2547" s="589"/>
      <c r="J2547" s="589"/>
      <c r="K2547" s="589"/>
      <c r="L2547" s="589"/>
      <c r="M2547" s="589"/>
      <c r="N2547" s="589"/>
      <c r="O2547" s="589"/>
      <c r="P2547" s="589"/>
      <c r="R2547" s="589"/>
      <c r="S2547" s="589"/>
      <c r="T2547" s="589"/>
      <c r="U2547" s="589"/>
    </row>
    <row r="2548" customHeight="1" spans="6:21">
      <c r="F2548" s="589"/>
      <c r="G2548" s="589"/>
      <c r="H2548" s="589"/>
      <c r="I2548" s="589"/>
      <c r="J2548" s="589"/>
      <c r="K2548" s="589"/>
      <c r="L2548" s="589"/>
      <c r="M2548" s="589"/>
      <c r="N2548" s="589"/>
      <c r="O2548" s="589"/>
      <c r="P2548" s="589"/>
      <c r="R2548" s="589"/>
      <c r="S2548" s="589"/>
      <c r="T2548" s="589"/>
      <c r="U2548" s="589"/>
    </row>
    <row r="2549" customHeight="1" spans="6:21">
      <c r="F2549" s="589"/>
      <c r="G2549" s="589"/>
      <c r="H2549" s="589"/>
      <c r="I2549" s="589"/>
      <c r="J2549" s="589"/>
      <c r="K2549" s="589"/>
      <c r="L2549" s="589"/>
      <c r="M2549" s="589"/>
      <c r="N2549" s="589"/>
      <c r="O2549" s="589"/>
      <c r="P2549" s="589"/>
      <c r="R2549" s="589"/>
      <c r="S2549" s="589"/>
      <c r="T2549" s="589"/>
      <c r="U2549" s="589"/>
    </row>
    <row r="2550" customHeight="1" spans="6:21">
      <c r="F2550" s="589"/>
      <c r="G2550" s="589"/>
      <c r="H2550" s="589"/>
      <c r="I2550" s="589"/>
      <c r="J2550" s="589"/>
      <c r="K2550" s="589"/>
      <c r="L2550" s="589"/>
      <c r="M2550" s="589"/>
      <c r="N2550" s="589"/>
      <c r="O2550" s="589"/>
      <c r="P2550" s="589"/>
      <c r="R2550" s="589"/>
      <c r="S2550" s="589"/>
      <c r="T2550" s="589"/>
      <c r="U2550" s="589"/>
    </row>
    <row r="2551" customHeight="1" spans="6:21">
      <c r="F2551" s="589"/>
      <c r="G2551" s="589"/>
      <c r="H2551" s="589"/>
      <c r="I2551" s="589"/>
      <c r="J2551" s="589"/>
      <c r="K2551" s="589"/>
      <c r="L2551" s="589"/>
      <c r="M2551" s="589"/>
      <c r="N2551" s="589"/>
      <c r="O2551" s="589"/>
      <c r="P2551" s="589"/>
      <c r="R2551" s="589"/>
      <c r="S2551" s="589"/>
      <c r="T2551" s="589"/>
      <c r="U2551" s="589"/>
    </row>
    <row r="2552" customHeight="1" spans="6:21">
      <c r="F2552" s="589"/>
      <c r="G2552" s="589"/>
      <c r="H2552" s="589"/>
      <c r="I2552" s="589"/>
      <c r="J2552" s="589"/>
      <c r="K2552" s="589"/>
      <c r="L2552" s="589"/>
      <c r="M2552" s="589"/>
      <c r="N2552" s="589"/>
      <c r="O2552" s="589"/>
      <c r="P2552" s="589"/>
      <c r="R2552" s="589"/>
      <c r="S2552" s="589"/>
      <c r="T2552" s="589"/>
      <c r="U2552" s="589"/>
    </row>
    <row r="2553" customHeight="1" spans="6:21">
      <c r="F2553" s="589"/>
      <c r="G2553" s="589"/>
      <c r="H2553" s="589"/>
      <c r="I2553" s="589"/>
      <c r="J2553" s="589"/>
      <c r="K2553" s="589"/>
      <c r="L2553" s="589"/>
      <c r="M2553" s="589"/>
      <c r="N2553" s="589"/>
      <c r="O2553" s="589"/>
      <c r="P2553" s="589"/>
      <c r="R2553" s="589"/>
      <c r="S2553" s="589"/>
      <c r="T2553" s="589"/>
      <c r="U2553" s="589"/>
    </row>
    <row r="2554" customHeight="1" spans="6:21">
      <c r="F2554" s="589"/>
      <c r="G2554" s="589"/>
      <c r="H2554" s="589"/>
      <c r="I2554" s="589"/>
      <c r="J2554" s="589"/>
      <c r="K2554" s="589"/>
      <c r="L2554" s="589"/>
      <c r="M2554" s="589"/>
      <c r="N2554" s="589"/>
      <c r="O2554" s="589"/>
      <c r="P2554" s="589"/>
      <c r="R2554" s="589"/>
      <c r="S2554" s="589"/>
      <c r="T2554" s="589"/>
      <c r="U2554" s="589"/>
    </row>
    <row r="2555" customHeight="1" spans="6:21">
      <c r="F2555" s="589"/>
      <c r="G2555" s="589"/>
      <c r="H2555" s="589"/>
      <c r="I2555" s="589"/>
      <c r="J2555" s="589"/>
      <c r="K2555" s="589"/>
      <c r="L2555" s="589"/>
      <c r="M2555" s="589"/>
      <c r="N2555" s="589"/>
      <c r="O2555" s="589"/>
      <c r="P2555" s="589"/>
      <c r="R2555" s="589"/>
      <c r="S2555" s="589"/>
      <c r="T2555" s="589"/>
      <c r="U2555" s="589"/>
    </row>
    <row r="2556" customHeight="1" spans="6:21">
      <c r="F2556" s="589"/>
      <c r="G2556" s="589"/>
      <c r="H2556" s="589"/>
      <c r="I2556" s="589"/>
      <c r="J2556" s="589"/>
      <c r="K2556" s="589"/>
      <c r="L2556" s="589"/>
      <c r="M2556" s="589"/>
      <c r="N2556" s="589"/>
      <c r="O2556" s="589"/>
      <c r="P2556" s="589"/>
      <c r="R2556" s="589"/>
      <c r="S2556" s="589"/>
      <c r="T2556" s="589"/>
      <c r="U2556" s="589"/>
    </row>
    <row r="2557" customHeight="1" spans="6:21">
      <c r="F2557" s="589"/>
      <c r="G2557" s="589"/>
      <c r="H2557" s="589"/>
      <c r="I2557" s="589"/>
      <c r="J2557" s="589"/>
      <c r="K2557" s="589"/>
      <c r="L2557" s="589"/>
      <c r="M2557" s="589"/>
      <c r="N2557" s="589"/>
      <c r="O2557" s="589"/>
      <c r="P2557" s="589"/>
      <c r="R2557" s="589"/>
      <c r="S2557" s="589"/>
      <c r="T2557" s="589"/>
      <c r="U2557" s="589"/>
    </row>
    <row r="2558" customHeight="1" spans="6:21">
      <c r="F2558" s="589"/>
      <c r="G2558" s="589"/>
      <c r="H2558" s="589"/>
      <c r="I2558" s="589"/>
      <c r="J2558" s="589"/>
      <c r="K2558" s="589"/>
      <c r="L2558" s="589"/>
      <c r="M2558" s="589"/>
      <c r="N2558" s="589"/>
      <c r="O2558" s="589"/>
      <c r="P2558" s="589"/>
      <c r="R2558" s="589"/>
      <c r="S2558" s="589"/>
      <c r="T2558" s="589"/>
      <c r="U2558" s="589"/>
    </row>
    <row r="2559" customHeight="1" spans="6:21">
      <c r="F2559" s="589"/>
      <c r="G2559" s="589"/>
      <c r="H2559" s="589"/>
      <c r="I2559" s="589"/>
      <c r="J2559" s="589"/>
      <c r="K2559" s="589"/>
      <c r="L2559" s="589"/>
      <c r="M2559" s="589"/>
      <c r="N2559" s="589"/>
      <c r="O2559" s="589"/>
      <c r="P2559" s="589"/>
      <c r="R2559" s="589"/>
      <c r="S2559" s="589"/>
      <c r="T2559" s="589"/>
      <c r="U2559" s="589"/>
    </row>
    <row r="2560" customHeight="1" spans="6:21">
      <c r="F2560" s="589"/>
      <c r="G2560" s="589"/>
      <c r="H2560" s="589"/>
      <c r="I2560" s="589"/>
      <c r="J2560" s="589"/>
      <c r="K2560" s="589"/>
      <c r="L2560" s="589"/>
      <c r="M2560" s="589"/>
      <c r="N2560" s="589"/>
      <c r="O2560" s="589"/>
      <c r="P2560" s="589"/>
      <c r="R2560" s="589"/>
      <c r="S2560" s="589"/>
      <c r="T2560" s="589"/>
      <c r="U2560" s="589"/>
    </row>
    <row r="2561" customHeight="1" spans="6:21">
      <c r="F2561" s="589"/>
      <c r="G2561" s="589"/>
      <c r="H2561" s="589"/>
      <c r="I2561" s="589"/>
      <c r="J2561" s="589"/>
      <c r="K2561" s="589"/>
      <c r="L2561" s="589"/>
      <c r="M2561" s="589"/>
      <c r="N2561" s="589"/>
      <c r="O2561" s="589"/>
      <c r="P2561" s="589"/>
      <c r="R2561" s="589"/>
      <c r="S2561" s="589"/>
      <c r="T2561" s="589"/>
      <c r="U2561" s="589"/>
    </row>
    <row r="2562" customHeight="1" spans="6:21">
      <c r="F2562" s="589"/>
      <c r="G2562" s="589"/>
      <c r="H2562" s="589"/>
      <c r="I2562" s="589"/>
      <c r="J2562" s="589"/>
      <c r="K2562" s="589"/>
      <c r="L2562" s="589"/>
      <c r="M2562" s="589"/>
      <c r="N2562" s="589"/>
      <c r="O2562" s="589"/>
      <c r="P2562" s="589"/>
      <c r="R2562" s="589"/>
      <c r="S2562" s="589"/>
      <c r="T2562" s="589"/>
      <c r="U2562" s="589"/>
    </row>
    <row r="2563" customHeight="1" spans="6:21">
      <c r="F2563" s="589"/>
      <c r="G2563" s="589"/>
      <c r="H2563" s="589"/>
      <c r="I2563" s="589"/>
      <c r="J2563" s="589"/>
      <c r="K2563" s="589"/>
      <c r="L2563" s="589"/>
      <c r="M2563" s="589"/>
      <c r="N2563" s="589"/>
      <c r="O2563" s="589"/>
      <c r="P2563" s="589"/>
      <c r="R2563" s="589"/>
      <c r="S2563" s="589"/>
      <c r="T2563" s="589"/>
      <c r="U2563" s="589"/>
    </row>
    <row r="2564" customHeight="1" spans="6:21">
      <c r="F2564" s="589"/>
      <c r="G2564" s="589"/>
      <c r="H2564" s="589"/>
      <c r="I2564" s="589"/>
      <c r="J2564" s="589"/>
      <c r="K2564" s="589"/>
      <c r="L2564" s="589"/>
      <c r="M2564" s="589"/>
      <c r="N2564" s="589"/>
      <c r="O2564" s="589"/>
      <c r="P2564" s="589"/>
      <c r="R2564" s="589"/>
      <c r="S2564" s="589"/>
      <c r="T2564" s="589"/>
      <c r="U2564" s="589"/>
    </row>
    <row r="2565" customHeight="1" spans="6:21">
      <c r="F2565" s="589"/>
      <c r="G2565" s="589"/>
      <c r="H2565" s="589"/>
      <c r="I2565" s="589"/>
      <c r="J2565" s="589"/>
      <c r="K2565" s="589"/>
      <c r="L2565" s="589"/>
      <c r="M2565" s="589"/>
      <c r="N2565" s="589"/>
      <c r="O2565" s="589"/>
      <c r="P2565" s="589"/>
      <c r="R2565" s="589"/>
      <c r="S2565" s="589"/>
      <c r="T2565" s="589"/>
      <c r="U2565" s="589"/>
    </row>
    <row r="2566" customHeight="1" spans="6:21">
      <c r="F2566" s="589"/>
      <c r="G2566" s="589"/>
      <c r="H2566" s="589"/>
      <c r="I2566" s="589"/>
      <c r="J2566" s="589"/>
      <c r="K2566" s="589"/>
      <c r="L2566" s="589"/>
      <c r="M2566" s="589"/>
      <c r="N2566" s="589"/>
      <c r="O2566" s="589"/>
      <c r="P2566" s="589"/>
      <c r="R2566" s="589"/>
      <c r="S2566" s="589"/>
      <c r="T2566" s="589"/>
      <c r="U2566" s="589"/>
    </row>
    <row r="2567" customHeight="1" spans="6:21">
      <c r="F2567" s="589"/>
      <c r="G2567" s="589"/>
      <c r="H2567" s="589"/>
      <c r="I2567" s="589"/>
      <c r="J2567" s="589"/>
      <c r="K2567" s="589"/>
      <c r="L2567" s="589"/>
      <c r="M2567" s="589"/>
      <c r="N2567" s="589"/>
      <c r="O2567" s="589"/>
      <c r="P2567" s="589"/>
      <c r="R2567" s="589"/>
      <c r="S2567" s="589"/>
      <c r="T2567" s="589"/>
      <c r="U2567" s="589"/>
    </row>
    <row r="2568" customHeight="1" spans="6:21">
      <c r="F2568" s="589"/>
      <c r="G2568" s="589"/>
      <c r="H2568" s="589"/>
      <c r="I2568" s="589"/>
      <c r="J2568" s="589"/>
      <c r="K2568" s="589"/>
      <c r="L2568" s="589"/>
      <c r="M2568" s="589"/>
      <c r="N2568" s="589"/>
      <c r="O2568" s="589"/>
      <c r="P2568" s="589"/>
      <c r="R2568" s="589"/>
      <c r="S2568" s="589"/>
      <c r="T2568" s="589"/>
      <c r="U2568" s="589"/>
    </row>
    <row r="2569" customHeight="1" spans="6:21">
      <c r="F2569" s="589"/>
      <c r="G2569" s="589"/>
      <c r="H2569" s="589"/>
      <c r="I2569" s="589"/>
      <c r="J2569" s="589"/>
      <c r="K2569" s="589"/>
      <c r="L2569" s="589"/>
      <c r="M2569" s="589"/>
      <c r="N2569" s="589"/>
      <c r="O2569" s="589"/>
      <c r="P2569" s="589"/>
      <c r="R2569" s="589"/>
      <c r="S2569" s="589"/>
      <c r="T2569" s="589"/>
      <c r="U2569" s="589"/>
    </row>
    <row r="2570" customHeight="1" spans="6:21">
      <c r="F2570" s="589"/>
      <c r="G2570" s="589"/>
      <c r="H2570" s="589"/>
      <c r="I2570" s="589"/>
      <c r="J2570" s="589"/>
      <c r="K2570" s="589"/>
      <c r="L2570" s="589"/>
      <c r="M2570" s="589"/>
      <c r="N2570" s="589"/>
      <c r="O2570" s="589"/>
      <c r="P2570" s="589"/>
      <c r="R2570" s="589"/>
      <c r="S2570" s="589"/>
      <c r="T2570" s="589"/>
      <c r="U2570" s="589"/>
    </row>
    <row r="2571" customHeight="1" spans="6:21">
      <c r="F2571" s="589"/>
      <c r="G2571" s="589"/>
      <c r="H2571" s="589"/>
      <c r="I2571" s="589"/>
      <c r="J2571" s="589"/>
      <c r="K2571" s="589"/>
      <c r="L2571" s="589"/>
      <c r="M2571" s="589"/>
      <c r="N2571" s="589"/>
      <c r="O2571" s="589"/>
      <c r="P2571" s="589"/>
      <c r="R2571" s="589"/>
      <c r="S2571" s="589"/>
      <c r="T2571" s="589"/>
      <c r="U2571" s="589"/>
    </row>
    <row r="2572" customHeight="1" spans="6:21">
      <c r="F2572" s="589"/>
      <c r="G2572" s="589"/>
      <c r="H2572" s="589"/>
      <c r="I2572" s="589"/>
      <c r="J2572" s="589"/>
      <c r="K2572" s="589"/>
      <c r="L2572" s="589"/>
      <c r="M2572" s="589"/>
      <c r="N2572" s="589"/>
      <c r="O2572" s="589"/>
      <c r="P2572" s="589"/>
      <c r="R2572" s="589"/>
      <c r="S2572" s="589"/>
      <c r="T2572" s="589"/>
      <c r="U2572" s="589"/>
    </row>
    <row r="2573" customHeight="1" spans="6:21">
      <c r="F2573" s="589"/>
      <c r="G2573" s="589"/>
      <c r="H2573" s="589"/>
      <c r="I2573" s="589"/>
      <c r="J2573" s="589"/>
      <c r="K2573" s="589"/>
      <c r="L2573" s="589"/>
      <c r="M2573" s="589"/>
      <c r="N2573" s="589"/>
      <c r="O2573" s="589"/>
      <c r="P2573" s="589"/>
      <c r="R2573" s="589"/>
      <c r="S2573" s="589"/>
      <c r="T2573" s="589"/>
      <c r="U2573" s="589"/>
    </row>
    <row r="2574" customHeight="1" spans="6:21">
      <c r="F2574" s="589"/>
      <c r="G2574" s="589"/>
      <c r="H2574" s="589"/>
      <c r="I2574" s="589"/>
      <c r="J2574" s="589"/>
      <c r="K2574" s="589"/>
      <c r="L2574" s="589"/>
      <c r="M2574" s="589"/>
      <c r="N2574" s="589"/>
      <c r="O2574" s="589"/>
      <c r="P2574" s="589"/>
      <c r="R2574" s="589"/>
      <c r="S2574" s="589"/>
      <c r="T2574" s="589"/>
      <c r="U2574" s="589"/>
    </row>
    <row r="2575" customHeight="1" spans="6:21">
      <c r="F2575" s="589"/>
      <c r="G2575" s="589"/>
      <c r="H2575" s="589"/>
      <c r="I2575" s="589"/>
      <c r="J2575" s="589"/>
      <c r="K2575" s="589"/>
      <c r="L2575" s="589"/>
      <c r="M2575" s="589"/>
      <c r="N2575" s="589"/>
      <c r="O2575" s="589"/>
      <c r="P2575" s="589"/>
      <c r="R2575" s="589"/>
      <c r="S2575" s="589"/>
      <c r="T2575" s="589"/>
      <c r="U2575" s="589"/>
    </row>
    <row r="2576" customHeight="1" spans="6:21">
      <c r="F2576" s="589"/>
      <c r="G2576" s="589"/>
      <c r="H2576" s="589"/>
      <c r="I2576" s="589"/>
      <c r="J2576" s="589"/>
      <c r="K2576" s="589"/>
      <c r="L2576" s="589"/>
      <c r="M2576" s="589"/>
      <c r="N2576" s="589"/>
      <c r="O2576" s="589"/>
      <c r="P2576" s="589"/>
      <c r="R2576" s="589"/>
      <c r="S2576" s="589"/>
      <c r="T2576" s="589"/>
      <c r="U2576" s="589"/>
    </row>
    <row r="2577" customHeight="1" spans="6:21">
      <c r="F2577" s="589"/>
      <c r="G2577" s="589"/>
      <c r="H2577" s="589"/>
      <c r="I2577" s="589"/>
      <c r="J2577" s="589"/>
      <c r="K2577" s="589"/>
      <c r="L2577" s="589"/>
      <c r="M2577" s="589"/>
      <c r="N2577" s="589"/>
      <c r="O2577" s="589"/>
      <c r="P2577" s="589"/>
      <c r="R2577" s="589"/>
      <c r="S2577" s="589"/>
      <c r="T2577" s="589"/>
      <c r="U2577" s="589"/>
    </row>
    <row r="2578" customHeight="1" spans="6:21">
      <c r="F2578" s="589"/>
      <c r="G2578" s="589"/>
      <c r="H2578" s="589"/>
      <c r="I2578" s="589"/>
      <c r="J2578" s="589"/>
      <c r="K2578" s="589"/>
      <c r="L2578" s="589"/>
      <c r="M2578" s="589"/>
      <c r="N2578" s="589"/>
      <c r="O2578" s="589"/>
      <c r="P2578" s="589"/>
      <c r="R2578" s="589"/>
      <c r="S2578" s="589"/>
      <c r="T2578" s="589"/>
      <c r="U2578" s="589"/>
    </row>
    <row r="2579" customHeight="1" spans="6:21">
      <c r="F2579" s="589"/>
      <c r="G2579" s="589"/>
      <c r="H2579" s="589"/>
      <c r="I2579" s="589"/>
      <c r="J2579" s="589"/>
      <c r="K2579" s="589"/>
      <c r="L2579" s="589"/>
      <c r="M2579" s="589"/>
      <c r="N2579" s="589"/>
      <c r="O2579" s="589"/>
      <c r="P2579" s="589"/>
      <c r="R2579" s="589"/>
      <c r="S2579" s="589"/>
      <c r="T2579" s="589"/>
      <c r="U2579" s="589"/>
    </row>
    <row r="2580" customHeight="1" spans="6:21">
      <c r="F2580" s="589"/>
      <c r="G2580" s="589"/>
      <c r="H2580" s="589"/>
      <c r="I2580" s="589"/>
      <c r="J2580" s="589"/>
      <c r="K2580" s="589"/>
      <c r="L2580" s="589"/>
      <c r="M2580" s="589"/>
      <c r="N2580" s="589"/>
      <c r="O2580" s="589"/>
      <c r="P2580" s="589"/>
      <c r="R2580" s="589"/>
      <c r="S2580" s="589"/>
      <c r="T2580" s="589"/>
      <c r="U2580" s="589"/>
    </row>
    <row r="2581" customHeight="1" spans="6:21">
      <c r="F2581" s="589"/>
      <c r="G2581" s="589"/>
      <c r="H2581" s="589"/>
      <c r="I2581" s="589"/>
      <c r="J2581" s="589"/>
      <c r="K2581" s="589"/>
      <c r="L2581" s="589"/>
      <c r="M2581" s="589"/>
      <c r="N2581" s="589"/>
      <c r="O2581" s="589"/>
      <c r="P2581" s="589"/>
      <c r="R2581" s="589"/>
      <c r="S2581" s="589"/>
      <c r="T2581" s="589"/>
      <c r="U2581" s="589"/>
    </row>
    <row r="2582" customHeight="1" spans="6:21">
      <c r="F2582" s="589"/>
      <c r="G2582" s="589"/>
      <c r="H2582" s="589"/>
      <c r="I2582" s="589"/>
      <c r="J2582" s="589"/>
      <c r="K2582" s="589"/>
      <c r="L2582" s="589"/>
      <c r="M2582" s="589"/>
      <c r="N2582" s="589"/>
      <c r="O2582" s="589"/>
      <c r="P2582" s="589"/>
      <c r="R2582" s="589"/>
      <c r="S2582" s="589"/>
      <c r="T2582" s="589"/>
      <c r="U2582" s="589"/>
    </row>
    <row r="2583" customHeight="1" spans="6:21">
      <c r="F2583" s="589"/>
      <c r="G2583" s="589"/>
      <c r="H2583" s="589"/>
      <c r="I2583" s="589"/>
      <c r="J2583" s="589"/>
      <c r="K2583" s="589"/>
      <c r="L2583" s="589"/>
      <c r="M2583" s="589"/>
      <c r="N2583" s="589"/>
      <c r="O2583" s="589"/>
      <c r="P2583" s="589"/>
      <c r="R2583" s="589"/>
      <c r="S2583" s="589"/>
      <c r="T2583" s="589"/>
      <c r="U2583" s="589"/>
    </row>
    <row r="2584" customHeight="1" spans="6:21">
      <c r="F2584" s="589"/>
      <c r="G2584" s="589"/>
      <c r="H2584" s="589"/>
      <c r="I2584" s="589"/>
      <c r="J2584" s="589"/>
      <c r="K2584" s="589"/>
      <c r="L2584" s="589"/>
      <c r="M2584" s="589"/>
      <c r="N2584" s="589"/>
      <c r="O2584" s="589"/>
      <c r="P2584" s="589"/>
      <c r="R2584" s="589"/>
      <c r="S2584" s="589"/>
      <c r="T2584" s="589"/>
      <c r="U2584" s="589"/>
    </row>
    <row r="2585" customHeight="1" spans="6:21">
      <c r="F2585" s="589"/>
      <c r="G2585" s="589"/>
      <c r="H2585" s="589"/>
      <c r="I2585" s="589"/>
      <c r="J2585" s="589"/>
      <c r="K2585" s="589"/>
      <c r="L2585" s="589"/>
      <c r="M2585" s="589"/>
      <c r="N2585" s="589"/>
      <c r="O2585" s="589"/>
      <c r="P2585" s="589"/>
      <c r="R2585" s="589"/>
      <c r="S2585" s="589"/>
      <c r="T2585" s="589"/>
      <c r="U2585" s="589"/>
    </row>
    <row r="2586" customHeight="1" spans="6:21">
      <c r="F2586" s="589"/>
      <c r="G2586" s="589"/>
      <c r="H2586" s="589"/>
      <c r="I2586" s="589"/>
      <c r="J2586" s="589"/>
      <c r="K2586" s="589"/>
      <c r="L2586" s="589"/>
      <c r="M2586" s="589"/>
      <c r="N2586" s="589"/>
      <c r="O2586" s="589"/>
      <c r="P2586" s="589"/>
      <c r="R2586" s="589"/>
      <c r="S2586" s="589"/>
      <c r="T2586" s="589"/>
      <c r="U2586" s="589"/>
    </row>
    <row r="2587" customHeight="1" spans="6:21">
      <c r="F2587" s="589"/>
      <c r="G2587" s="589"/>
      <c r="H2587" s="589"/>
      <c r="I2587" s="589"/>
      <c r="J2587" s="589"/>
      <c r="K2587" s="589"/>
      <c r="L2587" s="589"/>
      <c r="M2587" s="589"/>
      <c r="N2587" s="589"/>
      <c r="O2587" s="589"/>
      <c r="P2587" s="589"/>
      <c r="R2587" s="589"/>
      <c r="S2587" s="589"/>
      <c r="T2587" s="589"/>
      <c r="U2587" s="589"/>
    </row>
    <row r="2588" customHeight="1" spans="6:21">
      <c r="F2588" s="589"/>
      <c r="G2588" s="589"/>
      <c r="H2588" s="589"/>
      <c r="I2588" s="589"/>
      <c r="J2588" s="589"/>
      <c r="K2588" s="589"/>
      <c r="L2588" s="589"/>
      <c r="M2588" s="589"/>
      <c r="N2588" s="589"/>
      <c r="O2588" s="589"/>
      <c r="P2588" s="589"/>
      <c r="R2588" s="589"/>
      <c r="S2588" s="589"/>
      <c r="T2588" s="589"/>
      <c r="U2588" s="589"/>
    </row>
    <row r="2589" customHeight="1" spans="6:21">
      <c r="F2589" s="589"/>
      <c r="G2589" s="589"/>
      <c r="H2589" s="589"/>
      <c r="I2589" s="589"/>
      <c r="J2589" s="589"/>
      <c r="K2589" s="589"/>
      <c r="L2589" s="589"/>
      <c r="M2589" s="589"/>
      <c r="N2589" s="589"/>
      <c r="O2589" s="589"/>
      <c r="P2589" s="589"/>
      <c r="R2589" s="589"/>
      <c r="S2589" s="589"/>
      <c r="T2589" s="589"/>
      <c r="U2589" s="589"/>
    </row>
    <row r="2590" customHeight="1" spans="6:21">
      <c r="F2590" s="589"/>
      <c r="G2590" s="589"/>
      <c r="H2590" s="589"/>
      <c r="I2590" s="589"/>
      <c r="J2590" s="589"/>
      <c r="K2590" s="589"/>
      <c r="L2590" s="589"/>
      <c r="M2590" s="589"/>
      <c r="N2590" s="589"/>
      <c r="O2590" s="589"/>
      <c r="P2590" s="589"/>
      <c r="R2590" s="589"/>
      <c r="S2590" s="589"/>
      <c r="T2590" s="589"/>
      <c r="U2590" s="589"/>
    </row>
    <row r="2591" customHeight="1" spans="6:21">
      <c r="F2591" s="589"/>
      <c r="G2591" s="589"/>
      <c r="H2591" s="589"/>
      <c r="I2591" s="589"/>
      <c r="J2591" s="589"/>
      <c r="K2591" s="589"/>
      <c r="L2591" s="589"/>
      <c r="M2591" s="589"/>
      <c r="N2591" s="589"/>
      <c r="O2591" s="589"/>
      <c r="P2591" s="589"/>
      <c r="R2591" s="589"/>
      <c r="S2591" s="589"/>
      <c r="T2591" s="589"/>
      <c r="U2591" s="589"/>
    </row>
    <row r="2592" customHeight="1" spans="6:21">
      <c r="F2592" s="589"/>
      <c r="G2592" s="589"/>
      <c r="H2592" s="589"/>
      <c r="I2592" s="589"/>
      <c r="J2592" s="589"/>
      <c r="K2592" s="589"/>
      <c r="L2592" s="589"/>
      <c r="M2592" s="589"/>
      <c r="N2592" s="589"/>
      <c r="O2592" s="589"/>
      <c r="P2592" s="589"/>
      <c r="R2592" s="589"/>
      <c r="S2592" s="589"/>
      <c r="T2592" s="589"/>
      <c r="U2592" s="589"/>
    </row>
    <row r="2593" customHeight="1" spans="6:21">
      <c r="F2593" s="589"/>
      <c r="G2593" s="589"/>
      <c r="H2593" s="589"/>
      <c r="I2593" s="589"/>
      <c r="J2593" s="589"/>
      <c r="K2593" s="589"/>
      <c r="L2593" s="589"/>
      <c r="M2593" s="589"/>
      <c r="N2593" s="589"/>
      <c r="O2593" s="589"/>
      <c r="P2593" s="589"/>
      <c r="R2593" s="589"/>
      <c r="S2593" s="589"/>
      <c r="T2593" s="589"/>
      <c r="U2593" s="589"/>
    </row>
    <row r="2594" customHeight="1" spans="6:21">
      <c r="F2594" s="589"/>
      <c r="G2594" s="589"/>
      <c r="H2594" s="589"/>
      <c r="I2594" s="589"/>
      <c r="J2594" s="589"/>
      <c r="K2594" s="589"/>
      <c r="L2594" s="589"/>
      <c r="M2594" s="589"/>
      <c r="N2594" s="589"/>
      <c r="O2594" s="589"/>
      <c r="P2594" s="589"/>
      <c r="R2594" s="589"/>
      <c r="S2594" s="589"/>
      <c r="T2594" s="589"/>
      <c r="U2594" s="589"/>
    </row>
    <row r="2595" customHeight="1" spans="6:21">
      <c r="F2595" s="589"/>
      <c r="G2595" s="589"/>
      <c r="H2595" s="589"/>
      <c r="I2595" s="589"/>
      <c r="J2595" s="589"/>
      <c r="K2595" s="589"/>
      <c r="L2595" s="589"/>
      <c r="M2595" s="589"/>
      <c r="N2595" s="589"/>
      <c r="O2595" s="589"/>
      <c r="P2595" s="589"/>
      <c r="R2595" s="589"/>
      <c r="S2595" s="589"/>
      <c r="T2595" s="589"/>
      <c r="U2595" s="589"/>
    </row>
    <row r="2596" customHeight="1" spans="6:21">
      <c r="F2596" s="589"/>
      <c r="G2596" s="589"/>
      <c r="H2596" s="589"/>
      <c r="I2596" s="589"/>
      <c r="J2596" s="589"/>
      <c r="K2596" s="589"/>
      <c r="L2596" s="589"/>
      <c r="M2596" s="589"/>
      <c r="N2596" s="589"/>
      <c r="O2596" s="589"/>
      <c r="P2596" s="589"/>
      <c r="R2596" s="589"/>
      <c r="S2596" s="589"/>
      <c r="T2596" s="589"/>
      <c r="U2596" s="589"/>
    </row>
    <row r="2597" customHeight="1" spans="6:21">
      <c r="F2597" s="589"/>
      <c r="G2597" s="589"/>
      <c r="H2597" s="589"/>
      <c r="I2597" s="589"/>
      <c r="J2597" s="589"/>
      <c r="K2597" s="589"/>
      <c r="L2597" s="589"/>
      <c r="M2597" s="589"/>
      <c r="N2597" s="589"/>
      <c r="O2597" s="589"/>
      <c r="P2597" s="589"/>
      <c r="R2597" s="589"/>
      <c r="S2597" s="589"/>
      <c r="T2597" s="589"/>
      <c r="U2597" s="589"/>
    </row>
    <row r="2598" customHeight="1" spans="6:21">
      <c r="F2598" s="589"/>
      <c r="G2598" s="589"/>
      <c r="H2598" s="589"/>
      <c r="I2598" s="589"/>
      <c r="J2598" s="589"/>
      <c r="K2598" s="589"/>
      <c r="L2598" s="589"/>
      <c r="M2598" s="589"/>
      <c r="N2598" s="589"/>
      <c r="O2598" s="589"/>
      <c r="P2598" s="589"/>
      <c r="R2598" s="589"/>
      <c r="S2598" s="589"/>
      <c r="T2598" s="589"/>
      <c r="U2598" s="589"/>
    </row>
    <row r="2599" customHeight="1" spans="6:21">
      <c r="F2599" s="589"/>
      <c r="G2599" s="589"/>
      <c r="H2599" s="589"/>
      <c r="I2599" s="589"/>
      <c r="J2599" s="589"/>
      <c r="K2599" s="589"/>
      <c r="L2599" s="589"/>
      <c r="M2599" s="589"/>
      <c r="N2599" s="589"/>
      <c r="O2599" s="589"/>
      <c r="P2599" s="589"/>
      <c r="R2599" s="589"/>
      <c r="S2599" s="589"/>
      <c r="T2599" s="589"/>
      <c r="U2599" s="589"/>
    </row>
    <row r="2600" customHeight="1" spans="6:21">
      <c r="F2600" s="589"/>
      <c r="G2600" s="589"/>
      <c r="H2600" s="589"/>
      <c r="I2600" s="589"/>
      <c r="J2600" s="589"/>
      <c r="K2600" s="589"/>
      <c r="L2600" s="589"/>
      <c r="M2600" s="589"/>
      <c r="N2600" s="589"/>
      <c r="O2600" s="589"/>
      <c r="P2600" s="589"/>
      <c r="R2600" s="589"/>
      <c r="S2600" s="589"/>
      <c r="T2600" s="589"/>
      <c r="U2600" s="589"/>
    </row>
    <row r="2601" customHeight="1" spans="6:21">
      <c r="F2601" s="589"/>
      <c r="G2601" s="589"/>
      <c r="H2601" s="589"/>
      <c r="I2601" s="589"/>
      <c r="J2601" s="589"/>
      <c r="K2601" s="589"/>
      <c r="L2601" s="589"/>
      <c r="M2601" s="589"/>
      <c r="N2601" s="589"/>
      <c r="O2601" s="589"/>
      <c r="P2601" s="589"/>
      <c r="R2601" s="589"/>
      <c r="S2601" s="589"/>
      <c r="T2601" s="589"/>
      <c r="U2601" s="589"/>
    </row>
    <row r="2602" customHeight="1" spans="6:21">
      <c r="F2602" s="589"/>
      <c r="G2602" s="589"/>
      <c r="H2602" s="589"/>
      <c r="I2602" s="589"/>
      <c r="J2602" s="589"/>
      <c r="K2602" s="589"/>
      <c r="L2602" s="589"/>
      <c r="M2602" s="589"/>
      <c r="N2602" s="589"/>
      <c r="O2602" s="589"/>
      <c r="P2602" s="589"/>
      <c r="R2602" s="589"/>
      <c r="S2602" s="589"/>
      <c r="T2602" s="589"/>
      <c r="U2602" s="589"/>
    </row>
    <row r="2603" customHeight="1" spans="6:21">
      <c r="F2603" s="589"/>
      <c r="G2603" s="589"/>
      <c r="H2603" s="589"/>
      <c r="I2603" s="589"/>
      <c r="J2603" s="589"/>
      <c r="K2603" s="589"/>
      <c r="L2603" s="589"/>
      <c r="M2603" s="589"/>
      <c r="N2603" s="589"/>
      <c r="O2603" s="589"/>
      <c r="P2603" s="589"/>
      <c r="R2603" s="589"/>
      <c r="S2603" s="589"/>
      <c r="T2603" s="589"/>
      <c r="U2603" s="589"/>
    </row>
    <row r="2604" customHeight="1" spans="6:21">
      <c r="F2604" s="589"/>
      <c r="G2604" s="589"/>
      <c r="H2604" s="589"/>
      <c r="I2604" s="589"/>
      <c r="J2604" s="589"/>
      <c r="K2604" s="589"/>
      <c r="L2604" s="589"/>
      <c r="M2604" s="589"/>
      <c r="N2604" s="589"/>
      <c r="O2604" s="589"/>
      <c r="P2604" s="589"/>
      <c r="R2604" s="589"/>
      <c r="S2604" s="589"/>
      <c r="T2604" s="589"/>
      <c r="U2604" s="589"/>
    </row>
    <row r="2605" customHeight="1" spans="6:21">
      <c r="F2605" s="589"/>
      <c r="G2605" s="589"/>
      <c r="H2605" s="589"/>
      <c r="I2605" s="589"/>
      <c r="J2605" s="589"/>
      <c r="K2605" s="589"/>
      <c r="L2605" s="589"/>
      <c r="M2605" s="589"/>
      <c r="N2605" s="589"/>
      <c r="O2605" s="589"/>
      <c r="P2605" s="589"/>
      <c r="R2605" s="589"/>
      <c r="S2605" s="589"/>
      <c r="T2605" s="589"/>
      <c r="U2605" s="589"/>
    </row>
    <row r="2606" customHeight="1" spans="6:21">
      <c r="F2606" s="589"/>
      <c r="G2606" s="589"/>
      <c r="H2606" s="589"/>
      <c r="I2606" s="589"/>
      <c r="J2606" s="589"/>
      <c r="K2606" s="589"/>
      <c r="L2606" s="589"/>
      <c r="M2606" s="589"/>
      <c r="N2606" s="589"/>
      <c r="O2606" s="589"/>
      <c r="P2606" s="589"/>
      <c r="R2606" s="589"/>
      <c r="S2606" s="589"/>
      <c r="T2606" s="589"/>
      <c r="U2606" s="589"/>
    </row>
    <row r="2607" customHeight="1" spans="6:21">
      <c r="F2607" s="589"/>
      <c r="G2607" s="589"/>
      <c r="H2607" s="589"/>
      <c r="I2607" s="589"/>
      <c r="J2607" s="589"/>
      <c r="K2607" s="589"/>
      <c r="L2607" s="589"/>
      <c r="M2607" s="589"/>
      <c r="N2607" s="589"/>
      <c r="O2607" s="589"/>
      <c r="P2607" s="589"/>
      <c r="R2607" s="589"/>
      <c r="S2607" s="589"/>
      <c r="T2607" s="589"/>
      <c r="U2607" s="589"/>
    </row>
    <row r="2608" customHeight="1" spans="6:21">
      <c r="F2608" s="589"/>
      <c r="G2608" s="589"/>
      <c r="H2608" s="589"/>
      <c r="I2608" s="589"/>
      <c r="J2608" s="589"/>
      <c r="K2608" s="589"/>
      <c r="L2608" s="589"/>
      <c r="M2608" s="589"/>
      <c r="N2608" s="589"/>
      <c r="O2608" s="589"/>
      <c r="P2608" s="589"/>
      <c r="R2608" s="589"/>
      <c r="S2608" s="589"/>
      <c r="T2608" s="589"/>
      <c r="U2608" s="589"/>
    </row>
    <row r="2609" customHeight="1" spans="6:21">
      <c r="F2609" s="589"/>
      <c r="G2609" s="589"/>
      <c r="H2609" s="589"/>
      <c r="I2609" s="589"/>
      <c r="J2609" s="589"/>
      <c r="K2609" s="589"/>
      <c r="L2609" s="589"/>
      <c r="M2609" s="589"/>
      <c r="N2609" s="589"/>
      <c r="O2609" s="589"/>
      <c r="P2609" s="589"/>
      <c r="R2609" s="589"/>
      <c r="S2609" s="589"/>
      <c r="T2609" s="589"/>
      <c r="U2609" s="589"/>
    </row>
    <row r="2610" customHeight="1" spans="6:21">
      <c r="F2610" s="589"/>
      <c r="G2610" s="589"/>
      <c r="H2610" s="589"/>
      <c r="I2610" s="589"/>
      <c r="J2610" s="589"/>
      <c r="K2610" s="589"/>
      <c r="L2610" s="589"/>
      <c r="M2610" s="589"/>
      <c r="N2610" s="589"/>
      <c r="O2610" s="589"/>
      <c r="P2610" s="589"/>
      <c r="R2610" s="589"/>
      <c r="S2610" s="589"/>
      <c r="T2610" s="589"/>
      <c r="U2610" s="589"/>
    </row>
    <row r="2611" customHeight="1" spans="6:21">
      <c r="F2611" s="589"/>
      <c r="G2611" s="589"/>
      <c r="H2611" s="589"/>
      <c r="I2611" s="589"/>
      <c r="J2611" s="589"/>
      <c r="K2611" s="589"/>
      <c r="L2611" s="589"/>
      <c r="M2611" s="589"/>
      <c r="N2611" s="589"/>
      <c r="O2611" s="589"/>
      <c r="P2611" s="589"/>
      <c r="R2611" s="589"/>
      <c r="S2611" s="589"/>
      <c r="T2611" s="589"/>
      <c r="U2611" s="589"/>
    </row>
    <row r="2612" customHeight="1" spans="6:21">
      <c r="F2612" s="589"/>
      <c r="G2612" s="589"/>
      <c r="H2612" s="589"/>
      <c r="I2612" s="589"/>
      <c r="J2612" s="589"/>
      <c r="K2612" s="589"/>
      <c r="L2612" s="589"/>
      <c r="M2612" s="589"/>
      <c r="N2612" s="589"/>
      <c r="O2612" s="589"/>
      <c r="P2612" s="589"/>
      <c r="R2612" s="589"/>
      <c r="S2612" s="589"/>
      <c r="T2612" s="589"/>
      <c r="U2612" s="589"/>
    </row>
    <row r="2613" customHeight="1" spans="6:21">
      <c r="F2613" s="589"/>
      <c r="G2613" s="589"/>
      <c r="H2613" s="589"/>
      <c r="I2613" s="589"/>
      <c r="J2613" s="589"/>
      <c r="K2613" s="589"/>
      <c r="L2613" s="589"/>
      <c r="M2613" s="589"/>
      <c r="N2613" s="589"/>
      <c r="O2613" s="589"/>
      <c r="P2613" s="589"/>
      <c r="R2613" s="589"/>
      <c r="S2613" s="589"/>
      <c r="T2613" s="589"/>
      <c r="U2613" s="589"/>
    </row>
    <row r="2614" customHeight="1" spans="6:21">
      <c r="F2614" s="589"/>
      <c r="G2614" s="589"/>
      <c r="H2614" s="589"/>
      <c r="I2614" s="589"/>
      <c r="J2614" s="589"/>
      <c r="K2614" s="589"/>
      <c r="L2614" s="589"/>
      <c r="M2614" s="589"/>
      <c r="N2614" s="589"/>
      <c r="O2614" s="589"/>
      <c r="P2614" s="589"/>
      <c r="R2614" s="589"/>
      <c r="S2614" s="589"/>
      <c r="T2614" s="589"/>
      <c r="U2614" s="589"/>
    </row>
    <row r="2615" customHeight="1" spans="6:21">
      <c r="F2615" s="589"/>
      <c r="G2615" s="589"/>
      <c r="H2615" s="589"/>
      <c r="I2615" s="589"/>
      <c r="J2615" s="589"/>
      <c r="K2615" s="589"/>
      <c r="L2615" s="589"/>
      <c r="M2615" s="589"/>
      <c r="N2615" s="589"/>
      <c r="O2615" s="589"/>
      <c r="P2615" s="589"/>
      <c r="R2615" s="589"/>
      <c r="S2615" s="589"/>
      <c r="T2615" s="589"/>
      <c r="U2615" s="589"/>
    </row>
    <row r="2616" customHeight="1" spans="6:21">
      <c r="F2616" s="589"/>
      <c r="G2616" s="589"/>
      <c r="H2616" s="589"/>
      <c r="I2616" s="589"/>
      <c r="J2616" s="589"/>
      <c r="K2616" s="589"/>
      <c r="L2616" s="589"/>
      <c r="M2616" s="589"/>
      <c r="N2616" s="589"/>
      <c r="O2616" s="589"/>
      <c r="P2616" s="589"/>
      <c r="R2616" s="589"/>
      <c r="S2616" s="589"/>
      <c r="T2616" s="589"/>
      <c r="U2616" s="589"/>
    </row>
    <row r="2617" customHeight="1" spans="6:21">
      <c r="F2617" s="589"/>
      <c r="G2617" s="589"/>
      <c r="H2617" s="589"/>
      <c r="I2617" s="589"/>
      <c r="J2617" s="589"/>
      <c r="K2617" s="589"/>
      <c r="L2617" s="589"/>
      <c r="M2617" s="589"/>
      <c r="N2617" s="589"/>
      <c r="O2617" s="589"/>
      <c r="P2617" s="589"/>
      <c r="R2617" s="589"/>
      <c r="S2617" s="589"/>
      <c r="T2617" s="589"/>
      <c r="U2617" s="589"/>
    </row>
    <row r="2618" customHeight="1" spans="6:21">
      <c r="F2618" s="589"/>
      <c r="G2618" s="589"/>
      <c r="H2618" s="589"/>
      <c r="I2618" s="589"/>
      <c r="J2618" s="589"/>
      <c r="K2618" s="589"/>
      <c r="L2618" s="589"/>
      <c r="M2618" s="589"/>
      <c r="N2618" s="589"/>
      <c r="O2618" s="589"/>
      <c r="P2618" s="589"/>
      <c r="R2618" s="589"/>
      <c r="S2618" s="589"/>
      <c r="T2618" s="589"/>
      <c r="U2618" s="589"/>
    </row>
    <row r="2619" customHeight="1" spans="6:21">
      <c r="F2619" s="589"/>
      <c r="G2619" s="589"/>
      <c r="H2619" s="589"/>
      <c r="I2619" s="589"/>
      <c r="J2619" s="589"/>
      <c r="K2619" s="589"/>
      <c r="L2619" s="589"/>
      <c r="M2619" s="589"/>
      <c r="N2619" s="589"/>
      <c r="O2619" s="589"/>
      <c r="P2619" s="589"/>
      <c r="R2619" s="589"/>
      <c r="S2619" s="589"/>
      <c r="T2619" s="589"/>
      <c r="U2619" s="589"/>
    </row>
    <row r="2620" customHeight="1" spans="6:21">
      <c r="F2620" s="589"/>
      <c r="G2620" s="589"/>
      <c r="H2620" s="589"/>
      <c r="I2620" s="589"/>
      <c r="J2620" s="589"/>
      <c r="K2620" s="589"/>
      <c r="L2620" s="589"/>
      <c r="M2620" s="589"/>
      <c r="N2620" s="589"/>
      <c r="O2620" s="589"/>
      <c r="P2620" s="589"/>
      <c r="R2620" s="589"/>
      <c r="S2620" s="589"/>
      <c r="T2620" s="589"/>
      <c r="U2620" s="589"/>
    </row>
    <row r="2621" customHeight="1" spans="6:21">
      <c r="F2621" s="589"/>
      <c r="G2621" s="589"/>
      <c r="H2621" s="589"/>
      <c r="I2621" s="589"/>
      <c r="J2621" s="589"/>
      <c r="K2621" s="589"/>
      <c r="L2621" s="589"/>
      <c r="M2621" s="589"/>
      <c r="N2621" s="589"/>
      <c r="O2621" s="589"/>
      <c r="P2621" s="589"/>
      <c r="R2621" s="589"/>
      <c r="S2621" s="589"/>
      <c r="T2621" s="589"/>
      <c r="U2621" s="589"/>
    </row>
    <row r="2622" customHeight="1" spans="6:21">
      <c r="F2622" s="589"/>
      <c r="G2622" s="589"/>
      <c r="H2622" s="589"/>
      <c r="I2622" s="589"/>
      <c r="J2622" s="589"/>
      <c r="K2622" s="589"/>
      <c r="L2622" s="589"/>
      <c r="M2622" s="589"/>
      <c r="N2622" s="589"/>
      <c r="O2622" s="589"/>
      <c r="P2622" s="589"/>
      <c r="R2622" s="589"/>
      <c r="S2622" s="589"/>
      <c r="T2622" s="589"/>
      <c r="U2622" s="589"/>
    </row>
    <row r="2623" customHeight="1" spans="6:21">
      <c r="F2623" s="589"/>
      <c r="G2623" s="589"/>
      <c r="H2623" s="589"/>
      <c r="I2623" s="589"/>
      <c r="J2623" s="589"/>
      <c r="K2623" s="589"/>
      <c r="L2623" s="589"/>
      <c r="M2623" s="589"/>
      <c r="N2623" s="589"/>
      <c r="O2623" s="589"/>
      <c r="P2623" s="589"/>
      <c r="R2623" s="589"/>
      <c r="S2623" s="589"/>
      <c r="T2623" s="589"/>
      <c r="U2623" s="589"/>
    </row>
    <row r="2624" customHeight="1" spans="6:21">
      <c r="F2624" s="589"/>
      <c r="G2624" s="589"/>
      <c r="H2624" s="589"/>
      <c r="I2624" s="589"/>
      <c r="J2624" s="589"/>
      <c r="K2624" s="589"/>
      <c r="L2624" s="589"/>
      <c r="M2624" s="589"/>
      <c r="N2624" s="589"/>
      <c r="O2624" s="589"/>
      <c r="P2624" s="589"/>
      <c r="R2624" s="589"/>
      <c r="S2624" s="589"/>
      <c r="T2624" s="589"/>
      <c r="U2624" s="589"/>
    </row>
    <row r="2625" customHeight="1" spans="6:21">
      <c r="F2625" s="589"/>
      <c r="G2625" s="589"/>
      <c r="H2625" s="589"/>
      <c r="I2625" s="589"/>
      <c r="J2625" s="589"/>
      <c r="K2625" s="589"/>
      <c r="L2625" s="589"/>
      <c r="M2625" s="589"/>
      <c r="N2625" s="589"/>
      <c r="O2625" s="589"/>
      <c r="P2625" s="589"/>
      <c r="R2625" s="589"/>
      <c r="S2625" s="589"/>
      <c r="T2625" s="589"/>
      <c r="U2625" s="589"/>
    </row>
    <row r="2626" customHeight="1" spans="6:21">
      <c r="F2626" s="589"/>
      <c r="G2626" s="589"/>
      <c r="H2626" s="589"/>
      <c r="I2626" s="589"/>
      <c r="J2626" s="589"/>
      <c r="K2626" s="589"/>
      <c r="L2626" s="589"/>
      <c r="M2626" s="589"/>
      <c r="N2626" s="589"/>
      <c r="O2626" s="589"/>
      <c r="P2626" s="589"/>
      <c r="R2626" s="589"/>
      <c r="S2626" s="589"/>
      <c r="T2626" s="589"/>
      <c r="U2626" s="589"/>
    </row>
    <row r="2627" customHeight="1" spans="6:21">
      <c r="F2627" s="589"/>
      <c r="G2627" s="589"/>
      <c r="H2627" s="589"/>
      <c r="I2627" s="589"/>
      <c r="J2627" s="589"/>
      <c r="K2627" s="589"/>
      <c r="L2627" s="589"/>
      <c r="M2627" s="589"/>
      <c r="N2627" s="589"/>
      <c r="O2627" s="589"/>
      <c r="P2627" s="589"/>
      <c r="R2627" s="589"/>
      <c r="S2627" s="589"/>
      <c r="T2627" s="589"/>
      <c r="U2627" s="589"/>
    </row>
    <row r="2628" customHeight="1" spans="6:21">
      <c r="F2628" s="589"/>
      <c r="G2628" s="589"/>
      <c r="H2628" s="589"/>
      <c r="I2628" s="589"/>
      <c r="J2628" s="589"/>
      <c r="K2628" s="589"/>
      <c r="L2628" s="589"/>
      <c r="M2628" s="589"/>
      <c r="N2628" s="589"/>
      <c r="O2628" s="589"/>
      <c r="P2628" s="589"/>
      <c r="R2628" s="589"/>
      <c r="S2628" s="589"/>
      <c r="T2628" s="589"/>
      <c r="U2628" s="589"/>
    </row>
    <row r="2629" customHeight="1" spans="6:21">
      <c r="F2629" s="589"/>
      <c r="G2629" s="589"/>
      <c r="H2629" s="589"/>
      <c r="I2629" s="589"/>
      <c r="J2629" s="589"/>
      <c r="K2629" s="589"/>
      <c r="L2629" s="589"/>
      <c r="M2629" s="589"/>
      <c r="N2629" s="589"/>
      <c r="O2629" s="589"/>
      <c r="P2629" s="589"/>
      <c r="R2629" s="589"/>
      <c r="S2629" s="589"/>
      <c r="T2629" s="589"/>
      <c r="U2629" s="589"/>
    </row>
    <row r="2630" customHeight="1" spans="6:21">
      <c r="F2630" s="589"/>
      <c r="G2630" s="589"/>
      <c r="H2630" s="589"/>
      <c r="I2630" s="589"/>
      <c r="J2630" s="589"/>
      <c r="K2630" s="589"/>
      <c r="L2630" s="589"/>
      <c r="M2630" s="589"/>
      <c r="N2630" s="589"/>
      <c r="O2630" s="589"/>
      <c r="P2630" s="589"/>
      <c r="R2630" s="589"/>
      <c r="S2630" s="589"/>
      <c r="T2630" s="589"/>
      <c r="U2630" s="589"/>
    </row>
    <row r="2631" customHeight="1" spans="6:21">
      <c r="F2631" s="589"/>
      <c r="G2631" s="589"/>
      <c r="H2631" s="589"/>
      <c r="I2631" s="589"/>
      <c r="J2631" s="589"/>
      <c r="K2631" s="589"/>
      <c r="L2631" s="589"/>
      <c r="M2631" s="589"/>
      <c r="N2631" s="589"/>
      <c r="O2631" s="589"/>
      <c r="P2631" s="589"/>
      <c r="R2631" s="589"/>
      <c r="S2631" s="589"/>
      <c r="T2631" s="589"/>
      <c r="U2631" s="589"/>
    </row>
    <row r="2632" customHeight="1" spans="6:21">
      <c r="F2632" s="589"/>
      <c r="G2632" s="589"/>
      <c r="H2632" s="589"/>
      <c r="I2632" s="589"/>
      <c r="J2632" s="589"/>
      <c r="K2632" s="589"/>
      <c r="L2632" s="589"/>
      <c r="M2632" s="589"/>
      <c r="N2632" s="589"/>
      <c r="O2632" s="589"/>
      <c r="P2632" s="589"/>
      <c r="R2632" s="589"/>
      <c r="S2632" s="589"/>
      <c r="T2632" s="589"/>
      <c r="U2632" s="589"/>
    </row>
    <row r="2633" customHeight="1" spans="6:21">
      <c r="F2633" s="589"/>
      <c r="G2633" s="589"/>
      <c r="H2633" s="589"/>
      <c r="I2633" s="589"/>
      <c r="J2633" s="589"/>
      <c r="K2633" s="589"/>
      <c r="L2633" s="589"/>
      <c r="M2633" s="589"/>
      <c r="N2633" s="589"/>
      <c r="O2633" s="589"/>
      <c r="P2633" s="589"/>
      <c r="R2633" s="589"/>
      <c r="S2633" s="589"/>
      <c r="T2633" s="589"/>
      <c r="U2633" s="589"/>
    </row>
    <row r="2634" customHeight="1" spans="6:21">
      <c r="F2634" s="589"/>
      <c r="G2634" s="589"/>
      <c r="H2634" s="589"/>
      <c r="I2634" s="589"/>
      <c r="J2634" s="589"/>
      <c r="K2634" s="589"/>
      <c r="L2634" s="589"/>
      <c r="M2634" s="589"/>
      <c r="N2634" s="589"/>
      <c r="O2634" s="589"/>
      <c r="P2634" s="589"/>
      <c r="R2634" s="589"/>
      <c r="S2634" s="589"/>
      <c r="T2634" s="589"/>
      <c r="U2634" s="589"/>
    </row>
    <row r="2635" customHeight="1" spans="6:21">
      <c r="F2635" s="589"/>
      <c r="G2635" s="589"/>
      <c r="H2635" s="589"/>
      <c r="I2635" s="589"/>
      <c r="J2635" s="589"/>
      <c r="K2635" s="589"/>
      <c r="L2635" s="589"/>
      <c r="M2635" s="589"/>
      <c r="N2635" s="589"/>
      <c r="O2635" s="589"/>
      <c r="P2635" s="589"/>
      <c r="R2635" s="589"/>
      <c r="S2635" s="589"/>
      <c r="T2635" s="589"/>
      <c r="U2635" s="589"/>
    </row>
    <row r="2636" customHeight="1" spans="6:21">
      <c r="F2636" s="589"/>
      <c r="G2636" s="589"/>
      <c r="H2636" s="589"/>
      <c r="I2636" s="589"/>
      <c r="J2636" s="589"/>
      <c r="K2636" s="589"/>
      <c r="L2636" s="589"/>
      <c r="M2636" s="589"/>
      <c r="N2636" s="589"/>
      <c r="O2636" s="589"/>
      <c r="P2636" s="589"/>
      <c r="R2636" s="589"/>
      <c r="S2636" s="589"/>
      <c r="T2636" s="589"/>
      <c r="U2636" s="589"/>
    </row>
    <row r="2637" customHeight="1" spans="6:21">
      <c r="F2637" s="589"/>
      <c r="G2637" s="589"/>
      <c r="H2637" s="589"/>
      <c r="I2637" s="589"/>
      <c r="J2637" s="589"/>
      <c r="K2637" s="589"/>
      <c r="L2637" s="589"/>
      <c r="M2637" s="589"/>
      <c r="N2637" s="589"/>
      <c r="O2637" s="589"/>
      <c r="P2637" s="589"/>
      <c r="R2637" s="589"/>
      <c r="S2637" s="589"/>
      <c r="T2637" s="589"/>
      <c r="U2637" s="589"/>
    </row>
    <row r="2638" customHeight="1" spans="6:21">
      <c r="F2638" s="589"/>
      <c r="G2638" s="589"/>
      <c r="H2638" s="589"/>
      <c r="I2638" s="589"/>
      <c r="J2638" s="589"/>
      <c r="K2638" s="589"/>
      <c r="L2638" s="589"/>
      <c r="M2638" s="589"/>
      <c r="N2638" s="589"/>
      <c r="O2638" s="589"/>
      <c r="P2638" s="589"/>
      <c r="R2638" s="589"/>
      <c r="S2638" s="589"/>
      <c r="T2638" s="589"/>
      <c r="U2638" s="589"/>
    </row>
    <row r="2639" customHeight="1" spans="6:21">
      <c r="F2639" s="589"/>
      <c r="G2639" s="589"/>
      <c r="H2639" s="589"/>
      <c r="I2639" s="589"/>
      <c r="J2639" s="589"/>
      <c r="K2639" s="589"/>
      <c r="L2639" s="589"/>
      <c r="M2639" s="589"/>
      <c r="N2639" s="589"/>
      <c r="O2639" s="589"/>
      <c r="P2639" s="589"/>
      <c r="R2639" s="589"/>
      <c r="S2639" s="589"/>
      <c r="T2639" s="589"/>
      <c r="U2639" s="589"/>
    </row>
    <row r="2640" customHeight="1" spans="6:21">
      <c r="F2640" s="589"/>
      <c r="G2640" s="589"/>
      <c r="H2640" s="589"/>
      <c r="I2640" s="589"/>
      <c r="J2640" s="589"/>
      <c r="K2640" s="589"/>
      <c r="L2640" s="589"/>
      <c r="M2640" s="589"/>
      <c r="N2640" s="589"/>
      <c r="O2640" s="589"/>
      <c r="P2640" s="589"/>
      <c r="R2640" s="589"/>
      <c r="S2640" s="589"/>
      <c r="T2640" s="589"/>
      <c r="U2640" s="589"/>
    </row>
    <row r="2641" customHeight="1" spans="6:21">
      <c r="F2641" s="589"/>
      <c r="G2641" s="589"/>
      <c r="H2641" s="589"/>
      <c r="I2641" s="589"/>
      <c r="J2641" s="589"/>
      <c r="K2641" s="589"/>
      <c r="L2641" s="589"/>
      <c r="M2641" s="589"/>
      <c r="N2641" s="589"/>
      <c r="O2641" s="589"/>
      <c r="P2641" s="589"/>
      <c r="R2641" s="589"/>
      <c r="S2641" s="589"/>
      <c r="T2641" s="589"/>
      <c r="U2641" s="589"/>
    </row>
    <row r="2642" customHeight="1" spans="6:21">
      <c r="F2642" s="589"/>
      <c r="G2642" s="589"/>
      <c r="H2642" s="589"/>
      <c r="I2642" s="589"/>
      <c r="J2642" s="589"/>
      <c r="K2642" s="589"/>
      <c r="L2642" s="589"/>
      <c r="M2642" s="589"/>
      <c r="N2642" s="589"/>
      <c r="O2642" s="589"/>
      <c r="P2642" s="589"/>
      <c r="R2642" s="589"/>
      <c r="S2642" s="589"/>
      <c r="T2642" s="589"/>
      <c r="U2642" s="589"/>
    </row>
    <row r="2643" customHeight="1" spans="6:21">
      <c r="F2643" s="589"/>
      <c r="G2643" s="589"/>
      <c r="H2643" s="589"/>
      <c r="I2643" s="589"/>
      <c r="J2643" s="589"/>
      <c r="K2643" s="589"/>
      <c r="L2643" s="589"/>
      <c r="M2643" s="589"/>
      <c r="N2643" s="589"/>
      <c r="O2643" s="589"/>
      <c r="P2643" s="589"/>
      <c r="R2643" s="589"/>
      <c r="S2643" s="589"/>
      <c r="T2643" s="589"/>
      <c r="U2643" s="589"/>
    </row>
    <row r="2644" customHeight="1" spans="6:21">
      <c r="F2644" s="589"/>
      <c r="G2644" s="589"/>
      <c r="H2644" s="589"/>
      <c r="I2644" s="589"/>
      <c r="J2644" s="589"/>
      <c r="K2644" s="589"/>
      <c r="L2644" s="589"/>
      <c r="M2644" s="589"/>
      <c r="N2644" s="589"/>
      <c r="O2644" s="589"/>
      <c r="P2644" s="589"/>
      <c r="R2644" s="589"/>
      <c r="S2644" s="589"/>
      <c r="T2644" s="589"/>
      <c r="U2644" s="589"/>
    </row>
    <row r="2645" customHeight="1" spans="6:21">
      <c r="F2645" s="589"/>
      <c r="G2645" s="589"/>
      <c r="H2645" s="589"/>
      <c r="I2645" s="589"/>
      <c r="J2645" s="589"/>
      <c r="K2645" s="589"/>
      <c r="L2645" s="589"/>
      <c r="M2645" s="589"/>
      <c r="N2645" s="589"/>
      <c r="O2645" s="589"/>
      <c r="P2645" s="589"/>
      <c r="R2645" s="589"/>
      <c r="S2645" s="589"/>
      <c r="T2645" s="589"/>
      <c r="U2645" s="589"/>
    </row>
    <row r="2646" customHeight="1" spans="6:21">
      <c r="F2646" s="589"/>
      <c r="G2646" s="589"/>
      <c r="H2646" s="589"/>
      <c r="I2646" s="589"/>
      <c r="J2646" s="589"/>
      <c r="K2646" s="589"/>
      <c r="L2646" s="589"/>
      <c r="M2646" s="589"/>
      <c r="N2646" s="589"/>
      <c r="O2646" s="589"/>
      <c r="P2646" s="589"/>
      <c r="R2646" s="589"/>
      <c r="S2646" s="589"/>
      <c r="T2646" s="589"/>
      <c r="U2646" s="589"/>
    </row>
    <row r="2647" customHeight="1" spans="6:21">
      <c r="F2647" s="589"/>
      <c r="G2647" s="589"/>
      <c r="H2647" s="589"/>
      <c r="I2647" s="589"/>
      <c r="J2647" s="589"/>
      <c r="K2647" s="589"/>
      <c r="L2647" s="589"/>
      <c r="M2647" s="589"/>
      <c r="N2647" s="589"/>
      <c r="O2647" s="589"/>
      <c r="P2647" s="589"/>
      <c r="R2647" s="589"/>
      <c r="S2647" s="589"/>
      <c r="T2647" s="589"/>
      <c r="U2647" s="589"/>
    </row>
    <row r="2648" customHeight="1" spans="6:21">
      <c r="F2648" s="589"/>
      <c r="G2648" s="589"/>
      <c r="H2648" s="589"/>
      <c r="I2648" s="589"/>
      <c r="J2648" s="589"/>
      <c r="K2648" s="589"/>
      <c r="L2648" s="589"/>
      <c r="M2648" s="589"/>
      <c r="N2648" s="589"/>
      <c r="O2648" s="589"/>
      <c r="P2648" s="589"/>
      <c r="R2648" s="589"/>
      <c r="S2648" s="589"/>
      <c r="T2648" s="589"/>
      <c r="U2648" s="589"/>
    </row>
    <row r="2649" customHeight="1" spans="6:21">
      <c r="F2649" s="589"/>
      <c r="G2649" s="589"/>
      <c r="H2649" s="589"/>
      <c r="I2649" s="589"/>
      <c r="J2649" s="589"/>
      <c r="K2649" s="589"/>
      <c r="L2649" s="589"/>
      <c r="M2649" s="589"/>
      <c r="N2649" s="589"/>
      <c r="O2649" s="589"/>
      <c r="P2649" s="589"/>
      <c r="R2649" s="589"/>
      <c r="S2649" s="589"/>
      <c r="T2649" s="589"/>
      <c r="U2649" s="589"/>
    </row>
    <row r="2650" customHeight="1" spans="6:21">
      <c r="F2650" s="589"/>
      <c r="G2650" s="589"/>
      <c r="H2650" s="589"/>
      <c r="I2650" s="589"/>
      <c r="J2650" s="589"/>
      <c r="K2650" s="589"/>
      <c r="L2650" s="589"/>
      <c r="M2650" s="589"/>
      <c r="N2650" s="589"/>
      <c r="O2650" s="589"/>
      <c r="P2650" s="589"/>
      <c r="R2650" s="589"/>
      <c r="S2650" s="589"/>
      <c r="T2650" s="589"/>
      <c r="U2650" s="589"/>
    </row>
    <row r="2651" customHeight="1" spans="6:21">
      <c r="F2651" s="589"/>
      <c r="G2651" s="589"/>
      <c r="H2651" s="589"/>
      <c r="I2651" s="589"/>
      <c r="J2651" s="589"/>
      <c r="K2651" s="589"/>
      <c r="L2651" s="589"/>
      <c r="M2651" s="589"/>
      <c r="N2651" s="589"/>
      <c r="O2651" s="589"/>
      <c r="P2651" s="589"/>
      <c r="R2651" s="589"/>
      <c r="S2651" s="589"/>
      <c r="T2651" s="589"/>
      <c r="U2651" s="589"/>
    </row>
    <row r="2652" customHeight="1" spans="6:21">
      <c r="F2652" s="589"/>
      <c r="G2652" s="589"/>
      <c r="H2652" s="589"/>
      <c r="I2652" s="589"/>
      <c r="J2652" s="589"/>
      <c r="K2652" s="589"/>
      <c r="L2652" s="589"/>
      <c r="M2652" s="589"/>
      <c r="N2652" s="589"/>
      <c r="O2652" s="589"/>
      <c r="P2652" s="589"/>
      <c r="R2652" s="589"/>
      <c r="S2652" s="589"/>
      <c r="T2652" s="589"/>
      <c r="U2652" s="589"/>
    </row>
    <row r="2653" customHeight="1" spans="6:21">
      <c r="F2653" s="589"/>
      <c r="G2653" s="589"/>
      <c r="H2653" s="589"/>
      <c r="I2653" s="589"/>
      <c r="J2653" s="589"/>
      <c r="K2653" s="589"/>
      <c r="L2653" s="589"/>
      <c r="M2653" s="589"/>
      <c r="N2653" s="589"/>
      <c r="O2653" s="589"/>
      <c r="P2653" s="589"/>
      <c r="R2653" s="589"/>
      <c r="S2653" s="589"/>
      <c r="T2653" s="589"/>
      <c r="U2653" s="589"/>
    </row>
    <row r="2654" customHeight="1" spans="6:21">
      <c r="F2654" s="589"/>
      <c r="G2654" s="589"/>
      <c r="H2654" s="589"/>
      <c r="I2654" s="589"/>
      <c r="J2654" s="589"/>
      <c r="K2654" s="589"/>
      <c r="L2654" s="589"/>
      <c r="M2654" s="589"/>
      <c r="N2654" s="589"/>
      <c r="O2654" s="589"/>
      <c r="P2654" s="589"/>
      <c r="R2654" s="589"/>
      <c r="S2654" s="589"/>
      <c r="T2654" s="589"/>
      <c r="U2654" s="589"/>
    </row>
    <row r="2655" customHeight="1" spans="6:21">
      <c r="F2655" s="589"/>
      <c r="G2655" s="589"/>
      <c r="H2655" s="589"/>
      <c r="I2655" s="589"/>
      <c r="J2655" s="589"/>
      <c r="K2655" s="589"/>
      <c r="L2655" s="589"/>
      <c r="M2655" s="589"/>
      <c r="N2655" s="589"/>
      <c r="O2655" s="589"/>
      <c r="P2655" s="589"/>
      <c r="R2655" s="589"/>
      <c r="S2655" s="589"/>
      <c r="T2655" s="589"/>
      <c r="U2655" s="589"/>
    </row>
    <row r="2656" customHeight="1" spans="6:21">
      <c r="F2656" s="589"/>
      <c r="G2656" s="589"/>
      <c r="H2656" s="589"/>
      <c r="I2656" s="589"/>
      <c r="J2656" s="589"/>
      <c r="K2656" s="589"/>
      <c r="L2656" s="589"/>
      <c r="M2656" s="589"/>
      <c r="N2656" s="589"/>
      <c r="O2656" s="589"/>
      <c r="P2656" s="589"/>
      <c r="R2656" s="589"/>
      <c r="S2656" s="589"/>
      <c r="T2656" s="589"/>
      <c r="U2656" s="589"/>
    </row>
    <row r="2657" customHeight="1" spans="6:21">
      <c r="F2657" s="589"/>
      <c r="G2657" s="589"/>
      <c r="H2657" s="589"/>
      <c r="I2657" s="589"/>
      <c r="J2657" s="589"/>
      <c r="K2657" s="589"/>
      <c r="L2657" s="589"/>
      <c r="M2657" s="589"/>
      <c r="N2657" s="589"/>
      <c r="O2657" s="589"/>
      <c r="P2657" s="589"/>
      <c r="R2657" s="589"/>
      <c r="S2657" s="589"/>
      <c r="T2657" s="589"/>
      <c r="U2657" s="589"/>
    </row>
    <row r="2658" customHeight="1" spans="6:21">
      <c r="F2658" s="589"/>
      <c r="G2658" s="589"/>
      <c r="H2658" s="589"/>
      <c r="I2658" s="589"/>
      <c r="J2658" s="589"/>
      <c r="K2658" s="589"/>
      <c r="L2658" s="589"/>
      <c r="M2658" s="589"/>
      <c r="N2658" s="589"/>
      <c r="O2658" s="589"/>
      <c r="P2658" s="589"/>
      <c r="R2658" s="589"/>
      <c r="S2658" s="589"/>
      <c r="T2658" s="589"/>
      <c r="U2658" s="589"/>
    </row>
    <row r="2659" customHeight="1" spans="6:21">
      <c r="F2659" s="589"/>
      <c r="G2659" s="589"/>
      <c r="H2659" s="589"/>
      <c r="I2659" s="589"/>
      <c r="J2659" s="589"/>
      <c r="K2659" s="589"/>
      <c r="L2659" s="589"/>
      <c r="M2659" s="589"/>
      <c r="N2659" s="589"/>
      <c r="O2659" s="589"/>
      <c r="P2659" s="589"/>
      <c r="R2659" s="589"/>
      <c r="S2659" s="589"/>
      <c r="T2659" s="589"/>
      <c r="U2659" s="589"/>
    </row>
    <row r="2660" customHeight="1" spans="6:21">
      <c r="F2660" s="589"/>
      <c r="G2660" s="589"/>
      <c r="H2660" s="589"/>
      <c r="I2660" s="589"/>
      <c r="J2660" s="589"/>
      <c r="K2660" s="589"/>
      <c r="L2660" s="589"/>
      <c r="M2660" s="589"/>
      <c r="N2660" s="589"/>
      <c r="O2660" s="589"/>
      <c r="P2660" s="589"/>
      <c r="R2660" s="589"/>
      <c r="S2660" s="589"/>
      <c r="T2660" s="589"/>
      <c r="U2660" s="589"/>
    </row>
    <row r="2661" customHeight="1" spans="6:21">
      <c r="F2661" s="589"/>
      <c r="G2661" s="589"/>
      <c r="H2661" s="589"/>
      <c r="I2661" s="589"/>
      <c r="J2661" s="589"/>
      <c r="K2661" s="589"/>
      <c r="L2661" s="589"/>
      <c r="M2661" s="589"/>
      <c r="N2661" s="589"/>
      <c r="O2661" s="589"/>
      <c r="P2661" s="589"/>
      <c r="R2661" s="589"/>
      <c r="S2661" s="589"/>
      <c r="T2661" s="589"/>
      <c r="U2661" s="589"/>
    </row>
    <row r="2662" customHeight="1" spans="6:21">
      <c r="F2662" s="589"/>
      <c r="G2662" s="589"/>
      <c r="H2662" s="589"/>
      <c r="I2662" s="589"/>
      <c r="J2662" s="589"/>
      <c r="K2662" s="589"/>
      <c r="L2662" s="589"/>
      <c r="M2662" s="589"/>
      <c r="N2662" s="589"/>
      <c r="O2662" s="589"/>
      <c r="P2662" s="589"/>
      <c r="R2662" s="589"/>
      <c r="S2662" s="589"/>
      <c r="T2662" s="589"/>
      <c r="U2662" s="589"/>
    </row>
    <row r="2663" customHeight="1" spans="6:21">
      <c r="F2663" s="589"/>
      <c r="G2663" s="589"/>
      <c r="H2663" s="589"/>
      <c r="I2663" s="589"/>
      <c r="J2663" s="589"/>
      <c r="K2663" s="589"/>
      <c r="L2663" s="589"/>
      <c r="M2663" s="589"/>
      <c r="N2663" s="589"/>
      <c r="O2663" s="589"/>
      <c r="P2663" s="589"/>
      <c r="R2663" s="589"/>
      <c r="S2663" s="589"/>
      <c r="T2663" s="589"/>
      <c r="U2663" s="589"/>
    </row>
    <row r="2664" customHeight="1" spans="6:21">
      <c r="F2664" s="589"/>
      <c r="G2664" s="589"/>
      <c r="H2664" s="589"/>
      <c r="I2664" s="589"/>
      <c r="J2664" s="589"/>
      <c r="K2664" s="589"/>
      <c r="L2664" s="589"/>
      <c r="M2664" s="589"/>
      <c r="N2664" s="589"/>
      <c r="O2664" s="589"/>
      <c r="P2664" s="589"/>
      <c r="R2664" s="589"/>
      <c r="S2664" s="589"/>
      <c r="T2664" s="589"/>
      <c r="U2664" s="589"/>
    </row>
    <row r="2665" customHeight="1" spans="6:21">
      <c r="F2665" s="589"/>
      <c r="G2665" s="589"/>
      <c r="H2665" s="589"/>
      <c r="I2665" s="589"/>
      <c r="J2665" s="589"/>
      <c r="K2665" s="589"/>
      <c r="L2665" s="589"/>
      <c r="M2665" s="589"/>
      <c r="N2665" s="589"/>
      <c r="O2665" s="589"/>
      <c r="P2665" s="589"/>
      <c r="R2665" s="589"/>
      <c r="S2665" s="589"/>
      <c r="T2665" s="589"/>
      <c r="U2665" s="589"/>
    </row>
    <row r="2666" customHeight="1" spans="6:21">
      <c r="F2666" s="589"/>
      <c r="G2666" s="589"/>
      <c r="H2666" s="589"/>
      <c r="I2666" s="589"/>
      <c r="J2666" s="589"/>
      <c r="K2666" s="589"/>
      <c r="L2666" s="589"/>
      <c r="M2666" s="589"/>
      <c r="N2666" s="589"/>
      <c r="O2666" s="589"/>
      <c r="P2666" s="589"/>
      <c r="R2666" s="589"/>
      <c r="S2666" s="589"/>
      <c r="T2666" s="589"/>
      <c r="U2666" s="589"/>
    </row>
    <row r="2667" customHeight="1" spans="6:21">
      <c r="F2667" s="589"/>
      <c r="G2667" s="589"/>
      <c r="H2667" s="589"/>
      <c r="I2667" s="589"/>
      <c r="J2667" s="589"/>
      <c r="K2667" s="589"/>
      <c r="L2667" s="589"/>
      <c r="M2667" s="589"/>
      <c r="N2667" s="589"/>
      <c r="O2667" s="589"/>
      <c r="P2667" s="589"/>
      <c r="R2667" s="589"/>
      <c r="S2667" s="589"/>
      <c r="T2667" s="589"/>
      <c r="U2667" s="589"/>
    </row>
    <row r="2668" customHeight="1" spans="6:21">
      <c r="F2668" s="589"/>
      <c r="G2668" s="589"/>
      <c r="H2668" s="589"/>
      <c r="I2668" s="589"/>
      <c r="J2668" s="589"/>
      <c r="K2668" s="589"/>
      <c r="L2668" s="589"/>
      <c r="M2668" s="589"/>
      <c r="N2668" s="589"/>
      <c r="O2668" s="589"/>
      <c r="P2668" s="589"/>
      <c r="R2668" s="589"/>
      <c r="S2668" s="589"/>
      <c r="T2668" s="589"/>
      <c r="U2668" s="589"/>
    </row>
    <row r="2669" customHeight="1" spans="6:21">
      <c r="F2669" s="589"/>
      <c r="G2669" s="589"/>
      <c r="H2669" s="589"/>
      <c r="I2669" s="589"/>
      <c r="J2669" s="589"/>
      <c r="K2669" s="589"/>
      <c r="L2669" s="589"/>
      <c r="M2669" s="589"/>
      <c r="N2669" s="589"/>
      <c r="O2669" s="589"/>
      <c r="P2669" s="589"/>
      <c r="R2669" s="589"/>
      <c r="S2669" s="589"/>
      <c r="T2669" s="589"/>
      <c r="U2669" s="589"/>
    </row>
    <row r="2670" customHeight="1" spans="6:21">
      <c r="F2670" s="589"/>
      <c r="G2670" s="589"/>
      <c r="H2670" s="589"/>
      <c r="I2670" s="589"/>
      <c r="J2670" s="589"/>
      <c r="K2670" s="589"/>
      <c r="L2670" s="589"/>
      <c r="M2670" s="589"/>
      <c r="N2670" s="589"/>
      <c r="O2670" s="589"/>
      <c r="P2670" s="589"/>
      <c r="R2670" s="589"/>
      <c r="S2670" s="589"/>
      <c r="T2670" s="589"/>
      <c r="U2670" s="589"/>
    </row>
    <row r="2671" customHeight="1" spans="6:21">
      <c r="F2671" s="589"/>
      <c r="G2671" s="589"/>
      <c r="H2671" s="589"/>
      <c r="I2671" s="589"/>
      <c r="J2671" s="589"/>
      <c r="K2671" s="589"/>
      <c r="L2671" s="589"/>
      <c r="M2671" s="589"/>
      <c r="N2671" s="589"/>
      <c r="O2671" s="589"/>
      <c r="P2671" s="589"/>
      <c r="R2671" s="589"/>
      <c r="S2671" s="589"/>
      <c r="T2671" s="589"/>
      <c r="U2671" s="589"/>
    </row>
    <row r="2672" customHeight="1" spans="6:21">
      <c r="F2672" s="589"/>
      <c r="G2672" s="589"/>
      <c r="H2672" s="589"/>
      <c r="I2672" s="589"/>
      <c r="J2672" s="589"/>
      <c r="K2672" s="589"/>
      <c r="L2672" s="589"/>
      <c r="M2672" s="589"/>
      <c r="N2672" s="589"/>
      <c r="O2672" s="589"/>
      <c r="P2672" s="589"/>
      <c r="R2672" s="589"/>
      <c r="S2672" s="589"/>
      <c r="T2672" s="589"/>
      <c r="U2672" s="589"/>
    </row>
    <row r="2673" customHeight="1" spans="6:21">
      <c r="F2673" s="589"/>
      <c r="G2673" s="589"/>
      <c r="H2673" s="589"/>
      <c r="I2673" s="589"/>
      <c r="J2673" s="589"/>
      <c r="K2673" s="589"/>
      <c r="L2673" s="589"/>
      <c r="M2673" s="589"/>
      <c r="N2673" s="589"/>
      <c r="O2673" s="589"/>
      <c r="P2673" s="589"/>
      <c r="R2673" s="589"/>
      <c r="S2673" s="589"/>
      <c r="T2673" s="589"/>
      <c r="U2673" s="589"/>
    </row>
    <row r="2674" customHeight="1" spans="6:21">
      <c r="F2674" s="589"/>
      <c r="G2674" s="589"/>
      <c r="H2674" s="589"/>
      <c r="I2674" s="589"/>
      <c r="J2674" s="589"/>
      <c r="K2674" s="589"/>
      <c r="L2674" s="589"/>
      <c r="M2674" s="589"/>
      <c r="N2674" s="589"/>
      <c r="O2674" s="589"/>
      <c r="P2674" s="589"/>
      <c r="R2674" s="589"/>
      <c r="S2674" s="589"/>
      <c r="T2674" s="589"/>
      <c r="U2674" s="589"/>
    </row>
    <row r="2675" customHeight="1" spans="6:21">
      <c r="F2675" s="589"/>
      <c r="G2675" s="589"/>
      <c r="H2675" s="589"/>
      <c r="I2675" s="589"/>
      <c r="J2675" s="589"/>
      <c r="K2675" s="589"/>
      <c r="L2675" s="589"/>
      <c r="M2675" s="589"/>
      <c r="N2675" s="589"/>
      <c r="O2675" s="589"/>
      <c r="P2675" s="589"/>
      <c r="R2675" s="589"/>
      <c r="S2675" s="589"/>
      <c r="T2675" s="589"/>
      <c r="U2675" s="589"/>
    </row>
    <row r="2676" customHeight="1" spans="6:21">
      <c r="F2676" s="589"/>
      <c r="G2676" s="589"/>
      <c r="H2676" s="589"/>
      <c r="I2676" s="589"/>
      <c r="J2676" s="589"/>
      <c r="K2676" s="589"/>
      <c r="L2676" s="589"/>
      <c r="M2676" s="589"/>
      <c r="N2676" s="589"/>
      <c r="O2676" s="589"/>
      <c r="P2676" s="589"/>
      <c r="R2676" s="589"/>
      <c r="S2676" s="589"/>
      <c r="T2676" s="589"/>
      <c r="U2676" s="589"/>
    </row>
    <row r="2677" customHeight="1" spans="6:21">
      <c r="F2677" s="589"/>
      <c r="G2677" s="589"/>
      <c r="H2677" s="589"/>
      <c r="I2677" s="589"/>
      <c r="J2677" s="589"/>
      <c r="K2677" s="589"/>
      <c r="L2677" s="589"/>
      <c r="M2677" s="589"/>
      <c r="N2677" s="589"/>
      <c r="O2677" s="589"/>
      <c r="P2677" s="589"/>
      <c r="R2677" s="589"/>
      <c r="S2677" s="589"/>
      <c r="T2677" s="589"/>
      <c r="U2677" s="589"/>
    </row>
    <row r="2678" customHeight="1" spans="6:21">
      <c r="F2678" s="589"/>
      <c r="G2678" s="589"/>
      <c r="H2678" s="589"/>
      <c r="I2678" s="589"/>
      <c r="J2678" s="589"/>
      <c r="K2678" s="589"/>
      <c r="L2678" s="589"/>
      <c r="M2678" s="589"/>
      <c r="N2678" s="589"/>
      <c r="O2678" s="589"/>
      <c r="P2678" s="589"/>
      <c r="R2678" s="589"/>
      <c r="S2678" s="589"/>
      <c r="T2678" s="589"/>
      <c r="U2678" s="589"/>
    </row>
    <row r="2679" customHeight="1" spans="6:21">
      <c r="F2679" s="589"/>
      <c r="G2679" s="589"/>
      <c r="H2679" s="589"/>
      <c r="I2679" s="589"/>
      <c r="J2679" s="589"/>
      <c r="K2679" s="589"/>
      <c r="L2679" s="589"/>
      <c r="M2679" s="589"/>
      <c r="N2679" s="589"/>
      <c r="O2679" s="589"/>
      <c r="P2679" s="589"/>
      <c r="R2679" s="589"/>
      <c r="S2679" s="589"/>
      <c r="T2679" s="589"/>
      <c r="U2679" s="589"/>
    </row>
    <row r="2680" customHeight="1" spans="6:21">
      <c r="F2680" s="589"/>
      <c r="G2680" s="589"/>
      <c r="H2680" s="589"/>
      <c r="I2680" s="589"/>
      <c r="J2680" s="589"/>
      <c r="K2680" s="589"/>
      <c r="L2680" s="589"/>
      <c r="M2680" s="589"/>
      <c r="N2680" s="589"/>
      <c r="O2680" s="589"/>
      <c r="P2680" s="589"/>
      <c r="R2680" s="589"/>
      <c r="S2680" s="589"/>
      <c r="T2680" s="589"/>
      <c r="U2680" s="589"/>
    </row>
    <row r="2681" customHeight="1" spans="6:21">
      <c r="F2681" s="589"/>
      <c r="G2681" s="589"/>
      <c r="H2681" s="589"/>
      <c r="I2681" s="589"/>
      <c r="J2681" s="589"/>
      <c r="K2681" s="589"/>
      <c r="L2681" s="589"/>
      <c r="M2681" s="589"/>
      <c r="N2681" s="589"/>
      <c r="O2681" s="589"/>
      <c r="P2681" s="589"/>
      <c r="R2681" s="589"/>
      <c r="S2681" s="589"/>
      <c r="T2681" s="589"/>
      <c r="U2681" s="589"/>
    </row>
    <row r="2682" customHeight="1" spans="6:21">
      <c r="F2682" s="589"/>
      <c r="G2682" s="589"/>
      <c r="H2682" s="589"/>
      <c r="I2682" s="589"/>
      <c r="J2682" s="589"/>
      <c r="K2682" s="589"/>
      <c r="L2682" s="589"/>
      <c r="M2682" s="589"/>
      <c r="N2682" s="589"/>
      <c r="O2682" s="589"/>
      <c r="P2682" s="589"/>
      <c r="R2682" s="589"/>
      <c r="S2682" s="589"/>
      <c r="T2682" s="589"/>
      <c r="U2682" s="589"/>
    </row>
    <row r="2683" customHeight="1" spans="6:21">
      <c r="F2683" s="589"/>
      <c r="G2683" s="589"/>
      <c r="H2683" s="589"/>
      <c r="I2683" s="589"/>
      <c r="J2683" s="589"/>
      <c r="K2683" s="589"/>
      <c r="L2683" s="589"/>
      <c r="M2683" s="589"/>
      <c r="N2683" s="589"/>
      <c r="O2683" s="589"/>
      <c r="P2683" s="589"/>
      <c r="R2683" s="589"/>
      <c r="S2683" s="589"/>
      <c r="T2683" s="589"/>
      <c r="U2683" s="589"/>
    </row>
    <row r="2684" customHeight="1" spans="6:21">
      <c r="F2684" s="589"/>
      <c r="G2684" s="589"/>
      <c r="H2684" s="589"/>
      <c r="I2684" s="589"/>
      <c r="J2684" s="589"/>
      <c r="K2684" s="589"/>
      <c r="L2684" s="589"/>
      <c r="M2684" s="589"/>
      <c r="N2684" s="589"/>
      <c r="O2684" s="589"/>
      <c r="P2684" s="589"/>
      <c r="R2684" s="589"/>
      <c r="S2684" s="589"/>
      <c r="T2684" s="589"/>
      <c r="U2684" s="589"/>
    </row>
    <row r="2685" customHeight="1" spans="6:21">
      <c r="F2685" s="589"/>
      <c r="G2685" s="589"/>
      <c r="H2685" s="589"/>
      <c r="I2685" s="589"/>
      <c r="J2685" s="589"/>
      <c r="K2685" s="589"/>
      <c r="L2685" s="589"/>
      <c r="M2685" s="589"/>
      <c r="N2685" s="589"/>
      <c r="O2685" s="589"/>
      <c r="P2685" s="589"/>
      <c r="R2685" s="589"/>
      <c r="S2685" s="589"/>
      <c r="T2685" s="589"/>
      <c r="U2685" s="589"/>
    </row>
    <row r="2686" customHeight="1" spans="6:21">
      <c r="F2686" s="589"/>
      <c r="G2686" s="589"/>
      <c r="H2686" s="589"/>
      <c r="I2686" s="589"/>
      <c r="J2686" s="589"/>
      <c r="K2686" s="589"/>
      <c r="L2686" s="589"/>
      <c r="M2686" s="589"/>
      <c r="N2686" s="589"/>
      <c r="O2686" s="589"/>
      <c r="P2686" s="589"/>
      <c r="R2686" s="589"/>
      <c r="S2686" s="589"/>
      <c r="T2686" s="589"/>
      <c r="U2686" s="589"/>
    </row>
    <row r="2687" customHeight="1" spans="6:21">
      <c r="F2687" s="589"/>
      <c r="G2687" s="589"/>
      <c r="H2687" s="589"/>
      <c r="I2687" s="589"/>
      <c r="J2687" s="589"/>
      <c r="K2687" s="589"/>
      <c r="L2687" s="589"/>
      <c r="M2687" s="589"/>
      <c r="N2687" s="589"/>
      <c r="O2687" s="589"/>
      <c r="P2687" s="589"/>
      <c r="R2687" s="589"/>
      <c r="S2687" s="589"/>
      <c r="T2687" s="589"/>
      <c r="U2687" s="589"/>
    </row>
    <row r="2688" customHeight="1" spans="6:21">
      <c r="F2688" s="589"/>
      <c r="G2688" s="589"/>
      <c r="H2688" s="589"/>
      <c r="I2688" s="589"/>
      <c r="J2688" s="589"/>
      <c r="K2688" s="589"/>
      <c r="L2688" s="589"/>
      <c r="M2688" s="589"/>
      <c r="N2688" s="589"/>
      <c r="O2688" s="589"/>
      <c r="P2688" s="589"/>
      <c r="R2688" s="589"/>
      <c r="S2688" s="589"/>
      <c r="T2688" s="589"/>
      <c r="U2688" s="589"/>
    </row>
    <row r="2689" customHeight="1" spans="6:21">
      <c r="F2689" s="589"/>
      <c r="G2689" s="589"/>
      <c r="H2689" s="589"/>
      <c r="I2689" s="589"/>
      <c r="J2689" s="589"/>
      <c r="K2689" s="589"/>
      <c r="L2689" s="589"/>
      <c r="M2689" s="589"/>
      <c r="N2689" s="589"/>
      <c r="O2689" s="589"/>
      <c r="P2689" s="589"/>
      <c r="R2689" s="589"/>
      <c r="S2689" s="589"/>
      <c r="T2689" s="589"/>
      <c r="U2689" s="589"/>
    </row>
    <row r="2690" customHeight="1" spans="6:21">
      <c r="F2690" s="589"/>
      <c r="G2690" s="589"/>
      <c r="H2690" s="589"/>
      <c r="I2690" s="589"/>
      <c r="J2690" s="589"/>
      <c r="K2690" s="589"/>
      <c r="L2690" s="589"/>
      <c r="M2690" s="589"/>
      <c r="N2690" s="589"/>
      <c r="O2690" s="589"/>
      <c r="P2690" s="589"/>
      <c r="R2690" s="589"/>
      <c r="S2690" s="589"/>
      <c r="T2690" s="589"/>
      <c r="U2690" s="589"/>
    </row>
    <row r="2691" customHeight="1" spans="6:21">
      <c r="F2691" s="589"/>
      <c r="G2691" s="589"/>
      <c r="H2691" s="589"/>
      <c r="I2691" s="589"/>
      <c r="J2691" s="589"/>
      <c r="K2691" s="589"/>
      <c r="L2691" s="589"/>
      <c r="M2691" s="589"/>
      <c r="N2691" s="589"/>
      <c r="O2691" s="589"/>
      <c r="P2691" s="589"/>
      <c r="R2691" s="589"/>
      <c r="S2691" s="589"/>
      <c r="T2691" s="589"/>
      <c r="U2691" s="589"/>
    </row>
    <row r="2692" customHeight="1" spans="6:21">
      <c r="F2692" s="589"/>
      <c r="G2692" s="589"/>
      <c r="H2692" s="589"/>
      <c r="I2692" s="589"/>
      <c r="J2692" s="589"/>
      <c r="K2692" s="589"/>
      <c r="L2692" s="589"/>
      <c r="M2692" s="589"/>
      <c r="N2692" s="589"/>
      <c r="O2692" s="589"/>
      <c r="P2692" s="589"/>
      <c r="R2692" s="589"/>
      <c r="S2692" s="589"/>
      <c r="T2692" s="589"/>
      <c r="U2692" s="589"/>
    </row>
    <row r="2693" customHeight="1" spans="6:21">
      <c r="F2693" s="589"/>
      <c r="G2693" s="589"/>
      <c r="H2693" s="589"/>
      <c r="I2693" s="589"/>
      <c r="J2693" s="589"/>
      <c r="K2693" s="589"/>
      <c r="L2693" s="589"/>
      <c r="M2693" s="589"/>
      <c r="N2693" s="589"/>
      <c r="O2693" s="589"/>
      <c r="P2693" s="589"/>
      <c r="R2693" s="589"/>
      <c r="S2693" s="589"/>
      <c r="T2693" s="589"/>
      <c r="U2693" s="589"/>
    </row>
    <row r="2694" customHeight="1" spans="6:21">
      <c r="F2694" s="589"/>
      <c r="G2694" s="589"/>
      <c r="H2694" s="589"/>
      <c r="I2694" s="589"/>
      <c r="J2694" s="589"/>
      <c r="K2694" s="589"/>
      <c r="L2694" s="589"/>
      <c r="M2694" s="589"/>
      <c r="N2694" s="589"/>
      <c r="O2694" s="589"/>
      <c r="P2694" s="589"/>
      <c r="R2694" s="589"/>
      <c r="S2694" s="589"/>
      <c r="T2694" s="589"/>
      <c r="U2694" s="589"/>
    </row>
    <row r="2695" customHeight="1" spans="6:21">
      <c r="F2695" s="589"/>
      <c r="G2695" s="589"/>
      <c r="H2695" s="589"/>
      <c r="I2695" s="589"/>
      <c r="J2695" s="589"/>
      <c r="K2695" s="589"/>
      <c r="L2695" s="589"/>
      <c r="M2695" s="589"/>
      <c r="N2695" s="589"/>
      <c r="O2695" s="589"/>
      <c r="P2695" s="589"/>
      <c r="R2695" s="589"/>
      <c r="S2695" s="589"/>
      <c r="T2695" s="589"/>
      <c r="U2695" s="589"/>
    </row>
    <row r="2696" customHeight="1" spans="6:21">
      <c r="F2696" s="589"/>
      <c r="G2696" s="589"/>
      <c r="H2696" s="589"/>
      <c r="I2696" s="589"/>
      <c r="J2696" s="589"/>
      <c r="K2696" s="589"/>
      <c r="L2696" s="589"/>
      <c r="M2696" s="589"/>
      <c r="N2696" s="589"/>
      <c r="O2696" s="589"/>
      <c r="P2696" s="589"/>
      <c r="R2696" s="589"/>
      <c r="S2696" s="589"/>
      <c r="T2696" s="589"/>
      <c r="U2696" s="589"/>
    </row>
    <row r="2697" customHeight="1" spans="6:21">
      <c r="F2697" s="589"/>
      <c r="G2697" s="589"/>
      <c r="H2697" s="589"/>
      <c r="I2697" s="589"/>
      <c r="J2697" s="589"/>
      <c r="K2697" s="589"/>
      <c r="L2697" s="589"/>
      <c r="M2697" s="589"/>
      <c r="N2697" s="589"/>
      <c r="O2697" s="589"/>
      <c r="P2697" s="589"/>
      <c r="R2697" s="589"/>
      <c r="S2697" s="589"/>
      <c r="T2697" s="589"/>
      <c r="U2697" s="589"/>
    </row>
    <row r="2698" customHeight="1" spans="6:21">
      <c r="F2698" s="589"/>
      <c r="G2698" s="589"/>
      <c r="H2698" s="589"/>
      <c r="I2698" s="589"/>
      <c r="J2698" s="589"/>
      <c r="K2698" s="589"/>
      <c r="L2698" s="589"/>
      <c r="M2698" s="589"/>
      <c r="N2698" s="589"/>
      <c r="O2698" s="589"/>
      <c r="P2698" s="589"/>
      <c r="R2698" s="589"/>
      <c r="S2698" s="589"/>
      <c r="T2698" s="589"/>
      <c r="U2698" s="589"/>
    </row>
    <row r="2699" customHeight="1" spans="6:21">
      <c r="F2699" s="589"/>
      <c r="G2699" s="589"/>
      <c r="H2699" s="589"/>
      <c r="I2699" s="589"/>
      <c r="J2699" s="589"/>
      <c r="K2699" s="589"/>
      <c r="L2699" s="589"/>
      <c r="M2699" s="589"/>
      <c r="N2699" s="589"/>
      <c r="O2699" s="589"/>
      <c r="P2699" s="589"/>
      <c r="R2699" s="589"/>
      <c r="S2699" s="589"/>
      <c r="T2699" s="589"/>
      <c r="U2699" s="589"/>
    </row>
    <row r="2700" customHeight="1" spans="6:21">
      <c r="F2700" s="589"/>
      <c r="G2700" s="589"/>
      <c r="H2700" s="589"/>
      <c r="I2700" s="589"/>
      <c r="J2700" s="589"/>
      <c r="K2700" s="589"/>
      <c r="L2700" s="589"/>
      <c r="M2700" s="589"/>
      <c r="N2700" s="589"/>
      <c r="O2700" s="589"/>
      <c r="P2700" s="589"/>
      <c r="R2700" s="589"/>
      <c r="S2700" s="589"/>
      <c r="T2700" s="589"/>
      <c r="U2700" s="589"/>
    </row>
    <row r="2701" customHeight="1" spans="6:21">
      <c r="F2701" s="589"/>
      <c r="G2701" s="589"/>
      <c r="H2701" s="589"/>
      <c r="I2701" s="589"/>
      <c r="J2701" s="589"/>
      <c r="K2701" s="589"/>
      <c r="L2701" s="589"/>
      <c r="M2701" s="589"/>
      <c r="N2701" s="589"/>
      <c r="O2701" s="589"/>
      <c r="P2701" s="589"/>
      <c r="R2701" s="589"/>
      <c r="S2701" s="589"/>
      <c r="T2701" s="589"/>
      <c r="U2701" s="589"/>
    </row>
    <row r="2702" customHeight="1" spans="6:21">
      <c r="F2702" s="589"/>
      <c r="G2702" s="589"/>
      <c r="H2702" s="589"/>
      <c r="I2702" s="589"/>
      <c r="J2702" s="589"/>
      <c r="K2702" s="589"/>
      <c r="L2702" s="589"/>
      <c r="M2702" s="589"/>
      <c r="N2702" s="589"/>
      <c r="O2702" s="589"/>
      <c r="P2702" s="589"/>
      <c r="R2702" s="589"/>
      <c r="S2702" s="589"/>
      <c r="T2702" s="589"/>
      <c r="U2702" s="589"/>
    </row>
    <row r="2703" customHeight="1" spans="6:21">
      <c r="F2703" s="589"/>
      <c r="G2703" s="589"/>
      <c r="H2703" s="589"/>
      <c r="I2703" s="589"/>
      <c r="J2703" s="589"/>
      <c r="K2703" s="589"/>
      <c r="L2703" s="589"/>
      <c r="M2703" s="589"/>
      <c r="N2703" s="589"/>
      <c r="O2703" s="589"/>
      <c r="P2703" s="589"/>
      <c r="R2703" s="589"/>
      <c r="S2703" s="589"/>
      <c r="T2703" s="589"/>
      <c r="U2703" s="589"/>
    </row>
    <row r="2704" customHeight="1" spans="6:21">
      <c r="F2704" s="589"/>
      <c r="G2704" s="589"/>
      <c r="H2704" s="589"/>
      <c r="I2704" s="589"/>
      <c r="J2704" s="589"/>
      <c r="K2704" s="589"/>
      <c r="L2704" s="589"/>
      <c r="M2704" s="589"/>
      <c r="N2704" s="589"/>
      <c r="O2704" s="589"/>
      <c r="P2704" s="589"/>
      <c r="R2704" s="589"/>
      <c r="S2704" s="589"/>
      <c r="T2704" s="589"/>
      <c r="U2704" s="589"/>
    </row>
    <row r="2705" customHeight="1" spans="6:21">
      <c r="F2705" s="589"/>
      <c r="G2705" s="589"/>
      <c r="H2705" s="589"/>
      <c r="I2705" s="589"/>
      <c r="J2705" s="589"/>
      <c r="K2705" s="589"/>
      <c r="L2705" s="589"/>
      <c r="M2705" s="589"/>
      <c r="N2705" s="589"/>
      <c r="O2705" s="589"/>
      <c r="P2705" s="589"/>
      <c r="R2705" s="589"/>
      <c r="S2705" s="589"/>
      <c r="T2705" s="589"/>
      <c r="U2705" s="589"/>
    </row>
    <row r="2706" customHeight="1" spans="6:21">
      <c r="F2706" s="589"/>
      <c r="G2706" s="589"/>
      <c r="H2706" s="589"/>
      <c r="I2706" s="589"/>
      <c r="J2706" s="589"/>
      <c r="K2706" s="589"/>
      <c r="L2706" s="589"/>
      <c r="M2706" s="589"/>
      <c r="N2706" s="589"/>
      <c r="O2706" s="589"/>
      <c r="P2706" s="589"/>
      <c r="R2706" s="589"/>
      <c r="S2706" s="589"/>
      <c r="T2706" s="589"/>
      <c r="U2706" s="589"/>
    </row>
    <row r="2707" customHeight="1" spans="6:21">
      <c r="F2707" s="589"/>
      <c r="G2707" s="589"/>
      <c r="H2707" s="589"/>
      <c r="I2707" s="589"/>
      <c r="J2707" s="589"/>
      <c r="K2707" s="589"/>
      <c r="L2707" s="589"/>
      <c r="M2707" s="589"/>
      <c r="N2707" s="589"/>
      <c r="O2707" s="589"/>
      <c r="P2707" s="589"/>
      <c r="R2707" s="589"/>
      <c r="S2707" s="589"/>
      <c r="T2707" s="589"/>
      <c r="U2707" s="589"/>
    </row>
    <row r="2708" customHeight="1" spans="6:21">
      <c r="F2708" s="589"/>
      <c r="G2708" s="589"/>
      <c r="H2708" s="589"/>
      <c r="I2708" s="589"/>
      <c r="J2708" s="589"/>
      <c r="K2708" s="589"/>
      <c r="L2708" s="589"/>
      <c r="M2708" s="589"/>
      <c r="N2708" s="589"/>
      <c r="O2708" s="589"/>
      <c r="P2708" s="589"/>
      <c r="R2708" s="589"/>
      <c r="S2708" s="589"/>
      <c r="T2708" s="589"/>
      <c r="U2708" s="589"/>
    </row>
    <row r="2709" customHeight="1" spans="6:21">
      <c r="F2709" s="589"/>
      <c r="G2709" s="589"/>
      <c r="H2709" s="589"/>
      <c r="I2709" s="589"/>
      <c r="J2709" s="589"/>
      <c r="K2709" s="589"/>
      <c r="L2709" s="589"/>
      <c r="M2709" s="589"/>
      <c r="N2709" s="589"/>
      <c r="O2709" s="589"/>
      <c r="P2709" s="589"/>
      <c r="R2709" s="589"/>
      <c r="S2709" s="589"/>
      <c r="T2709" s="589"/>
      <c r="U2709" s="589"/>
    </row>
    <row r="2710" customHeight="1" spans="6:21">
      <c r="F2710" s="589"/>
      <c r="G2710" s="589"/>
      <c r="H2710" s="589"/>
      <c r="I2710" s="589"/>
      <c r="J2710" s="589"/>
      <c r="K2710" s="589"/>
      <c r="L2710" s="589"/>
      <c r="M2710" s="589"/>
      <c r="N2710" s="589"/>
      <c r="O2710" s="589"/>
      <c r="P2710" s="589"/>
      <c r="R2710" s="589"/>
      <c r="S2710" s="589"/>
      <c r="T2710" s="589"/>
      <c r="U2710" s="589"/>
    </row>
    <row r="2711" customHeight="1" spans="6:21">
      <c r="F2711" s="589"/>
      <c r="G2711" s="589"/>
      <c r="H2711" s="589"/>
      <c r="I2711" s="589"/>
      <c r="J2711" s="589"/>
      <c r="K2711" s="589"/>
      <c r="L2711" s="589"/>
      <c r="M2711" s="589"/>
      <c r="N2711" s="589"/>
      <c r="O2711" s="589"/>
      <c r="P2711" s="589"/>
      <c r="R2711" s="589"/>
      <c r="S2711" s="589"/>
      <c r="T2711" s="589"/>
      <c r="U2711" s="589"/>
    </row>
    <row r="2712" customHeight="1" spans="6:21">
      <c r="F2712" s="589"/>
      <c r="G2712" s="589"/>
      <c r="H2712" s="589"/>
      <c r="I2712" s="589"/>
      <c r="J2712" s="589"/>
      <c r="K2712" s="589"/>
      <c r="L2712" s="589"/>
      <c r="M2712" s="589"/>
      <c r="N2712" s="589"/>
      <c r="O2712" s="589"/>
      <c r="P2712" s="589"/>
      <c r="R2712" s="589"/>
      <c r="S2712" s="589"/>
      <c r="T2712" s="589"/>
      <c r="U2712" s="589"/>
    </row>
    <row r="2713" customHeight="1" spans="6:21">
      <c r="F2713" s="589"/>
      <c r="G2713" s="589"/>
      <c r="H2713" s="589"/>
      <c r="I2713" s="589"/>
      <c r="J2713" s="589"/>
      <c r="K2713" s="589"/>
      <c r="L2713" s="589"/>
      <c r="M2713" s="589"/>
      <c r="N2713" s="589"/>
      <c r="O2713" s="589"/>
      <c r="P2713" s="589"/>
      <c r="R2713" s="589"/>
      <c r="S2713" s="589"/>
      <c r="T2713" s="589"/>
      <c r="U2713" s="589"/>
    </row>
    <row r="2714" customHeight="1" spans="6:21">
      <c r="F2714" s="589"/>
      <c r="G2714" s="589"/>
      <c r="H2714" s="589"/>
      <c r="I2714" s="589"/>
      <c r="J2714" s="589"/>
      <c r="K2714" s="589"/>
      <c r="L2714" s="589"/>
      <c r="M2714" s="589"/>
      <c r="N2714" s="589"/>
      <c r="O2714" s="589"/>
      <c r="P2714" s="589"/>
      <c r="R2714" s="589"/>
      <c r="S2714" s="589"/>
      <c r="T2714" s="589"/>
      <c r="U2714" s="589"/>
    </row>
    <row r="2715" customHeight="1" spans="6:21">
      <c r="F2715" s="589"/>
      <c r="G2715" s="589"/>
      <c r="H2715" s="589"/>
      <c r="I2715" s="589"/>
      <c r="J2715" s="589"/>
      <c r="K2715" s="589"/>
      <c r="L2715" s="589"/>
      <c r="M2715" s="589"/>
      <c r="N2715" s="589"/>
      <c r="O2715" s="589"/>
      <c r="P2715" s="589"/>
      <c r="R2715" s="589"/>
      <c r="S2715" s="589"/>
      <c r="T2715" s="589"/>
      <c r="U2715" s="589"/>
    </row>
    <row r="2716" customHeight="1" spans="6:21">
      <c r="F2716" s="589"/>
      <c r="G2716" s="589"/>
      <c r="H2716" s="589"/>
      <c r="I2716" s="589"/>
      <c r="J2716" s="589"/>
      <c r="K2716" s="589"/>
      <c r="L2716" s="589"/>
      <c r="M2716" s="589"/>
      <c r="N2716" s="589"/>
      <c r="O2716" s="589"/>
      <c r="P2716" s="589"/>
      <c r="R2716" s="589"/>
      <c r="S2716" s="589"/>
      <c r="T2716" s="589"/>
      <c r="U2716" s="589"/>
    </row>
    <row r="2717" customHeight="1" spans="6:21">
      <c r="F2717" s="589"/>
      <c r="G2717" s="589"/>
      <c r="H2717" s="589"/>
      <c r="I2717" s="589"/>
      <c r="J2717" s="589"/>
      <c r="K2717" s="589"/>
      <c r="L2717" s="589"/>
      <c r="M2717" s="589"/>
      <c r="N2717" s="589"/>
      <c r="O2717" s="589"/>
      <c r="P2717" s="589"/>
      <c r="R2717" s="589"/>
      <c r="S2717" s="589"/>
      <c r="T2717" s="589"/>
      <c r="U2717" s="589"/>
    </row>
    <row r="2718" customHeight="1" spans="6:21">
      <c r="F2718" s="589"/>
      <c r="G2718" s="589"/>
      <c r="H2718" s="589"/>
      <c r="I2718" s="589"/>
      <c r="J2718" s="589"/>
      <c r="K2718" s="589"/>
      <c r="L2718" s="589"/>
      <c r="M2718" s="589"/>
      <c r="N2718" s="589"/>
      <c r="O2718" s="589"/>
      <c r="P2718" s="589"/>
      <c r="R2718" s="589"/>
      <c r="S2718" s="589"/>
      <c r="T2718" s="589"/>
      <c r="U2718" s="589"/>
    </row>
    <row r="2719" customHeight="1" spans="6:21">
      <c r="F2719" s="589"/>
      <c r="G2719" s="589"/>
      <c r="H2719" s="589"/>
      <c r="I2719" s="589"/>
      <c r="J2719" s="589"/>
      <c r="K2719" s="589"/>
      <c r="L2719" s="589"/>
      <c r="M2719" s="589"/>
      <c r="N2719" s="589"/>
      <c r="O2719" s="589"/>
      <c r="P2719" s="589"/>
      <c r="R2719" s="589"/>
      <c r="S2719" s="589"/>
      <c r="T2719" s="589"/>
      <c r="U2719" s="589"/>
    </row>
    <row r="2720" customHeight="1" spans="6:21">
      <c r="F2720" s="589"/>
      <c r="G2720" s="589"/>
      <c r="H2720" s="589"/>
      <c r="I2720" s="589"/>
      <c r="J2720" s="589"/>
      <c r="K2720" s="589"/>
      <c r="L2720" s="589"/>
      <c r="M2720" s="589"/>
      <c r="N2720" s="589"/>
      <c r="O2720" s="589"/>
      <c r="P2720" s="589"/>
      <c r="R2720" s="589"/>
      <c r="S2720" s="589"/>
      <c r="T2720" s="589"/>
      <c r="U2720" s="589"/>
    </row>
    <row r="2721" customHeight="1" spans="6:21">
      <c r="F2721" s="589"/>
      <c r="G2721" s="589"/>
      <c r="H2721" s="589"/>
      <c r="I2721" s="589"/>
      <c r="J2721" s="589"/>
      <c r="K2721" s="589"/>
      <c r="L2721" s="589"/>
      <c r="M2721" s="589"/>
      <c r="N2721" s="589"/>
      <c r="O2721" s="589"/>
      <c r="P2721" s="589"/>
      <c r="R2721" s="589"/>
      <c r="S2721" s="589"/>
      <c r="T2721" s="589"/>
      <c r="U2721" s="589"/>
    </row>
    <row r="2722" customHeight="1" spans="6:21">
      <c r="F2722" s="589"/>
      <c r="G2722" s="589"/>
      <c r="H2722" s="589"/>
      <c r="I2722" s="589"/>
      <c r="J2722" s="589"/>
      <c r="K2722" s="589"/>
      <c r="L2722" s="589"/>
      <c r="M2722" s="589"/>
      <c r="N2722" s="589"/>
      <c r="O2722" s="589"/>
      <c r="P2722" s="589"/>
      <c r="R2722" s="589"/>
      <c r="S2722" s="589"/>
      <c r="T2722" s="589"/>
      <c r="U2722" s="589"/>
    </row>
    <row r="2723" customHeight="1" spans="6:21">
      <c r="F2723" s="589"/>
      <c r="G2723" s="589"/>
      <c r="H2723" s="589"/>
      <c r="I2723" s="589"/>
      <c r="J2723" s="589"/>
      <c r="K2723" s="589"/>
      <c r="L2723" s="589"/>
      <c r="M2723" s="589"/>
      <c r="N2723" s="589"/>
      <c r="O2723" s="589"/>
      <c r="P2723" s="589"/>
      <c r="R2723" s="589"/>
      <c r="S2723" s="589"/>
      <c r="T2723" s="589"/>
      <c r="U2723" s="589"/>
    </row>
    <row r="2724" customHeight="1" spans="6:21">
      <c r="F2724" s="589"/>
      <c r="G2724" s="589"/>
      <c r="H2724" s="589"/>
      <c r="I2724" s="589"/>
      <c r="J2724" s="589"/>
      <c r="K2724" s="589"/>
      <c r="L2724" s="589"/>
      <c r="M2724" s="589"/>
      <c r="N2724" s="589"/>
      <c r="O2724" s="589"/>
      <c r="P2724" s="589"/>
      <c r="R2724" s="589"/>
      <c r="S2724" s="589"/>
      <c r="T2724" s="589"/>
      <c r="U2724" s="589"/>
    </row>
    <row r="2725" customHeight="1" spans="6:21">
      <c r="F2725" s="589"/>
      <c r="G2725" s="589"/>
      <c r="H2725" s="589"/>
      <c r="I2725" s="589"/>
      <c r="J2725" s="589"/>
      <c r="K2725" s="589"/>
      <c r="L2725" s="589"/>
      <c r="M2725" s="589"/>
      <c r="N2725" s="589"/>
      <c r="O2725" s="589"/>
      <c r="P2725" s="589"/>
      <c r="R2725" s="589"/>
      <c r="S2725" s="589"/>
      <c r="T2725" s="589"/>
      <c r="U2725" s="589"/>
    </row>
    <row r="2726" customHeight="1" spans="6:21">
      <c r="F2726" s="589"/>
      <c r="G2726" s="589"/>
      <c r="H2726" s="589"/>
      <c r="I2726" s="589"/>
      <c r="J2726" s="589"/>
      <c r="K2726" s="589"/>
      <c r="L2726" s="589"/>
      <c r="M2726" s="589"/>
      <c r="N2726" s="589"/>
      <c r="O2726" s="589"/>
      <c r="P2726" s="589"/>
      <c r="R2726" s="589"/>
      <c r="S2726" s="589"/>
      <c r="T2726" s="589"/>
      <c r="U2726" s="589"/>
    </row>
    <row r="2727" customHeight="1" spans="6:21">
      <c r="F2727" s="589"/>
      <c r="G2727" s="589"/>
      <c r="H2727" s="589"/>
      <c r="I2727" s="589"/>
      <c r="J2727" s="589"/>
      <c r="K2727" s="589"/>
      <c r="L2727" s="589"/>
      <c r="M2727" s="589"/>
      <c r="N2727" s="589"/>
      <c r="O2727" s="589"/>
      <c r="P2727" s="589"/>
      <c r="R2727" s="589"/>
      <c r="S2727" s="589"/>
      <c r="T2727" s="589"/>
      <c r="U2727" s="589"/>
    </row>
    <row r="2728" customHeight="1" spans="6:21">
      <c r="F2728" s="589"/>
      <c r="G2728" s="589"/>
      <c r="H2728" s="589"/>
      <c r="I2728" s="589"/>
      <c r="J2728" s="589"/>
      <c r="K2728" s="589"/>
      <c r="L2728" s="589"/>
      <c r="M2728" s="589"/>
      <c r="N2728" s="589"/>
      <c r="O2728" s="589"/>
      <c r="P2728" s="589"/>
      <c r="R2728" s="589"/>
      <c r="S2728" s="589"/>
      <c r="T2728" s="589"/>
      <c r="U2728" s="589"/>
    </row>
    <row r="2729" customHeight="1" spans="6:21">
      <c r="F2729" s="589"/>
      <c r="G2729" s="589"/>
      <c r="H2729" s="589"/>
      <c r="I2729" s="589"/>
      <c r="J2729" s="589"/>
      <c r="K2729" s="589"/>
      <c r="L2729" s="589"/>
      <c r="M2729" s="589"/>
      <c r="N2729" s="589"/>
      <c r="O2729" s="589"/>
      <c r="P2729" s="589"/>
      <c r="R2729" s="589"/>
      <c r="S2729" s="589"/>
      <c r="T2729" s="589"/>
      <c r="U2729" s="589"/>
    </row>
    <row r="2730" customHeight="1" spans="6:21">
      <c r="F2730" s="589"/>
      <c r="G2730" s="589"/>
      <c r="H2730" s="589"/>
      <c r="I2730" s="589"/>
      <c r="J2730" s="589"/>
      <c r="K2730" s="589"/>
      <c r="L2730" s="589"/>
      <c r="M2730" s="589"/>
      <c r="N2730" s="589"/>
      <c r="O2730" s="589"/>
      <c r="P2730" s="589"/>
      <c r="R2730" s="589"/>
      <c r="S2730" s="589"/>
      <c r="T2730" s="589"/>
      <c r="U2730" s="589"/>
    </row>
    <row r="2731" customHeight="1" spans="6:21">
      <c r="F2731" s="589"/>
      <c r="G2731" s="589"/>
      <c r="H2731" s="589"/>
      <c r="I2731" s="589"/>
      <c r="J2731" s="589"/>
      <c r="K2731" s="589"/>
      <c r="L2731" s="589"/>
      <c r="M2731" s="589"/>
      <c r="N2731" s="589"/>
      <c r="O2731" s="589"/>
      <c r="P2731" s="589"/>
      <c r="R2731" s="589"/>
      <c r="S2731" s="589"/>
      <c r="T2731" s="589"/>
      <c r="U2731" s="589"/>
    </row>
    <row r="2732" customHeight="1" spans="6:21">
      <c r="F2732" s="589"/>
      <c r="G2732" s="589"/>
      <c r="H2732" s="589"/>
      <c r="I2732" s="589"/>
      <c r="J2732" s="589"/>
      <c r="K2732" s="589"/>
      <c r="L2732" s="589"/>
      <c r="M2732" s="589"/>
      <c r="N2732" s="589"/>
      <c r="O2732" s="589"/>
      <c r="P2732" s="589"/>
      <c r="R2732" s="589"/>
      <c r="S2732" s="589"/>
      <c r="T2732" s="589"/>
      <c r="U2732" s="589"/>
    </row>
    <row r="2733" customHeight="1" spans="6:21">
      <c r="F2733" s="589"/>
      <c r="G2733" s="589"/>
      <c r="H2733" s="589"/>
      <c r="I2733" s="589"/>
      <c r="J2733" s="589"/>
      <c r="K2733" s="589"/>
      <c r="L2733" s="589"/>
      <c r="M2733" s="589"/>
      <c r="N2733" s="589"/>
      <c r="O2733" s="589"/>
      <c r="P2733" s="589"/>
      <c r="R2733" s="589"/>
      <c r="S2733" s="589"/>
      <c r="T2733" s="589"/>
      <c r="U2733" s="589"/>
    </row>
    <row r="2734" customHeight="1" spans="6:21">
      <c r="F2734" s="589"/>
      <c r="G2734" s="589"/>
      <c r="H2734" s="589"/>
      <c r="I2734" s="589"/>
      <c r="J2734" s="589"/>
      <c r="K2734" s="589"/>
      <c r="L2734" s="589"/>
      <c r="M2734" s="589"/>
      <c r="N2734" s="589"/>
      <c r="O2734" s="589"/>
      <c r="P2734" s="589"/>
      <c r="R2734" s="589"/>
      <c r="S2734" s="589"/>
      <c r="T2734" s="589"/>
      <c r="U2734" s="589"/>
    </row>
    <row r="2735" customHeight="1" spans="6:21">
      <c r="F2735" s="589"/>
      <c r="G2735" s="589"/>
      <c r="H2735" s="589"/>
      <c r="I2735" s="589"/>
      <c r="J2735" s="589"/>
      <c r="K2735" s="589"/>
      <c r="L2735" s="589"/>
      <c r="M2735" s="589"/>
      <c r="N2735" s="589"/>
      <c r="O2735" s="589"/>
      <c r="P2735" s="589"/>
      <c r="R2735" s="589"/>
      <c r="S2735" s="589"/>
      <c r="T2735" s="589"/>
      <c r="U2735" s="589"/>
    </row>
    <row r="2736" customHeight="1" spans="6:21">
      <c r="F2736" s="589"/>
      <c r="G2736" s="589"/>
      <c r="H2736" s="589"/>
      <c r="I2736" s="589"/>
      <c r="J2736" s="589"/>
      <c r="K2736" s="589"/>
      <c r="L2736" s="589"/>
      <c r="M2736" s="589"/>
      <c r="N2736" s="589"/>
      <c r="O2736" s="589"/>
      <c r="P2736" s="589"/>
      <c r="R2736" s="589"/>
      <c r="S2736" s="589"/>
      <c r="T2736" s="589"/>
      <c r="U2736" s="589"/>
    </row>
    <row r="2737" customHeight="1" spans="6:21">
      <c r="F2737" s="589"/>
      <c r="G2737" s="589"/>
      <c r="H2737" s="589"/>
      <c r="I2737" s="589"/>
      <c r="J2737" s="589"/>
      <c r="K2737" s="589"/>
      <c r="L2737" s="589"/>
      <c r="M2737" s="589"/>
      <c r="N2737" s="589"/>
      <c r="O2737" s="589"/>
      <c r="P2737" s="589"/>
      <c r="R2737" s="589"/>
      <c r="S2737" s="589"/>
      <c r="T2737" s="589"/>
      <c r="U2737" s="589"/>
    </row>
    <row r="2738" customHeight="1" spans="6:21">
      <c r="F2738" s="589"/>
      <c r="G2738" s="589"/>
      <c r="H2738" s="589"/>
      <c r="I2738" s="589"/>
      <c r="J2738" s="589"/>
      <c r="K2738" s="589"/>
      <c r="L2738" s="589"/>
      <c r="M2738" s="589"/>
      <c r="N2738" s="589"/>
      <c r="O2738" s="589"/>
      <c r="P2738" s="589"/>
      <c r="R2738" s="589"/>
      <c r="S2738" s="589"/>
      <c r="T2738" s="589"/>
      <c r="U2738" s="589"/>
    </row>
    <row r="2739" customHeight="1" spans="6:21">
      <c r="F2739" s="589"/>
      <c r="G2739" s="589"/>
      <c r="H2739" s="589"/>
      <c r="I2739" s="589"/>
      <c r="J2739" s="589"/>
      <c r="K2739" s="589"/>
      <c r="L2739" s="589"/>
      <c r="M2739" s="589"/>
      <c r="N2739" s="589"/>
      <c r="O2739" s="589"/>
      <c r="P2739" s="589"/>
      <c r="R2739" s="589"/>
      <c r="S2739" s="589"/>
      <c r="T2739" s="589"/>
      <c r="U2739" s="589"/>
    </row>
    <row r="2740" customHeight="1" spans="6:21">
      <c r="F2740" s="589"/>
      <c r="G2740" s="589"/>
      <c r="H2740" s="589"/>
      <c r="I2740" s="589"/>
      <c r="J2740" s="589"/>
      <c r="K2740" s="589"/>
      <c r="L2740" s="589"/>
      <c r="M2740" s="589"/>
      <c r="N2740" s="589"/>
      <c r="O2740" s="589"/>
      <c r="P2740" s="589"/>
      <c r="R2740" s="589"/>
      <c r="S2740" s="589"/>
      <c r="T2740" s="589"/>
      <c r="U2740" s="589"/>
    </row>
    <row r="2741" customHeight="1" spans="6:21">
      <c r="F2741" s="589"/>
      <c r="G2741" s="589"/>
      <c r="H2741" s="589"/>
      <c r="I2741" s="589"/>
      <c r="J2741" s="589"/>
      <c r="K2741" s="589"/>
      <c r="L2741" s="589"/>
      <c r="M2741" s="589"/>
      <c r="N2741" s="589"/>
      <c r="O2741" s="589"/>
      <c r="P2741" s="589"/>
      <c r="R2741" s="589"/>
      <c r="S2741" s="589"/>
      <c r="T2741" s="589"/>
      <c r="U2741" s="589"/>
    </row>
    <row r="2742" customHeight="1" spans="6:21">
      <c r="F2742" s="589"/>
      <c r="G2742" s="589"/>
      <c r="H2742" s="589"/>
      <c r="I2742" s="589"/>
      <c r="J2742" s="589"/>
      <c r="K2742" s="589"/>
      <c r="L2742" s="589"/>
      <c r="M2742" s="589"/>
      <c r="N2742" s="589"/>
      <c r="O2742" s="589"/>
      <c r="P2742" s="589"/>
      <c r="R2742" s="589"/>
      <c r="S2742" s="589"/>
      <c r="T2742" s="589"/>
      <c r="U2742" s="589"/>
    </row>
    <row r="2743" customHeight="1" spans="6:21">
      <c r="F2743" s="589"/>
      <c r="G2743" s="589"/>
      <c r="H2743" s="589"/>
      <c r="I2743" s="589"/>
      <c r="J2743" s="589"/>
      <c r="K2743" s="589"/>
      <c r="L2743" s="589"/>
      <c r="M2743" s="589"/>
      <c r="N2743" s="589"/>
      <c r="O2743" s="589"/>
      <c r="P2743" s="589"/>
      <c r="R2743" s="589"/>
      <c r="S2743" s="589"/>
      <c r="T2743" s="589"/>
      <c r="U2743" s="589"/>
    </row>
    <row r="2744" customHeight="1" spans="6:21">
      <c r="F2744" s="589"/>
      <c r="G2744" s="589"/>
      <c r="H2744" s="589"/>
      <c r="I2744" s="589"/>
      <c r="J2744" s="589"/>
      <c r="K2744" s="589"/>
      <c r="L2744" s="589"/>
      <c r="M2744" s="589"/>
      <c r="N2744" s="589"/>
      <c r="O2744" s="589"/>
      <c r="P2744" s="589"/>
      <c r="R2744" s="589"/>
      <c r="S2744" s="589"/>
      <c r="T2744" s="589"/>
      <c r="U2744" s="589"/>
    </row>
    <row r="2745" customHeight="1" spans="6:21">
      <c r="F2745" s="589"/>
      <c r="G2745" s="589"/>
      <c r="H2745" s="589"/>
      <c r="I2745" s="589"/>
      <c r="J2745" s="589"/>
      <c r="K2745" s="589"/>
      <c r="L2745" s="589"/>
      <c r="M2745" s="589"/>
      <c r="N2745" s="589"/>
      <c r="O2745" s="589"/>
      <c r="P2745" s="589"/>
      <c r="R2745" s="589"/>
      <c r="S2745" s="589"/>
      <c r="T2745" s="589"/>
      <c r="U2745" s="589"/>
    </row>
    <row r="2746" customHeight="1" spans="6:21">
      <c r="F2746" s="589"/>
      <c r="G2746" s="589"/>
      <c r="H2746" s="589"/>
      <c r="I2746" s="589"/>
      <c r="J2746" s="589"/>
      <c r="K2746" s="589"/>
      <c r="L2746" s="589"/>
      <c r="M2746" s="589"/>
      <c r="N2746" s="589"/>
      <c r="O2746" s="589"/>
      <c r="P2746" s="589"/>
      <c r="R2746" s="589"/>
      <c r="S2746" s="589"/>
      <c r="T2746" s="589"/>
      <c r="U2746" s="589"/>
    </row>
    <row r="2747" customHeight="1" spans="6:21">
      <c r="F2747" s="589"/>
      <c r="G2747" s="589"/>
      <c r="H2747" s="589"/>
      <c r="I2747" s="589"/>
      <c r="J2747" s="589"/>
      <c r="K2747" s="589"/>
      <c r="L2747" s="589"/>
      <c r="M2747" s="589"/>
      <c r="N2747" s="589"/>
      <c r="O2747" s="589"/>
      <c r="P2747" s="589"/>
      <c r="R2747" s="589"/>
      <c r="S2747" s="589"/>
      <c r="T2747" s="589"/>
      <c r="U2747" s="589"/>
    </row>
    <row r="2748" customHeight="1" spans="6:21">
      <c r="F2748" s="589"/>
      <c r="G2748" s="589"/>
      <c r="H2748" s="589"/>
      <c r="I2748" s="589"/>
      <c r="J2748" s="589"/>
      <c r="K2748" s="589"/>
      <c r="L2748" s="589"/>
      <c r="M2748" s="589"/>
      <c r="N2748" s="589"/>
      <c r="O2748" s="589"/>
      <c r="P2748" s="589"/>
      <c r="R2748" s="589"/>
      <c r="S2748" s="589"/>
      <c r="T2748" s="589"/>
      <c r="U2748" s="589"/>
    </row>
    <row r="2749" customHeight="1" spans="6:21">
      <c r="F2749" s="589"/>
      <c r="G2749" s="589"/>
      <c r="H2749" s="589"/>
      <c r="I2749" s="589"/>
      <c r="J2749" s="589"/>
      <c r="K2749" s="589"/>
      <c r="L2749" s="589"/>
      <c r="M2749" s="589"/>
      <c r="N2749" s="589"/>
      <c r="O2749" s="589"/>
      <c r="P2749" s="589"/>
      <c r="R2749" s="589"/>
      <c r="S2749" s="589"/>
      <c r="T2749" s="589"/>
      <c r="U2749" s="589"/>
    </row>
    <row r="2750" customHeight="1" spans="6:21">
      <c r="F2750" s="589"/>
      <c r="G2750" s="589"/>
      <c r="H2750" s="589"/>
      <c r="I2750" s="589"/>
      <c r="J2750" s="589"/>
      <c r="K2750" s="589"/>
      <c r="L2750" s="589"/>
      <c r="M2750" s="589"/>
      <c r="N2750" s="589"/>
      <c r="O2750" s="589"/>
      <c r="P2750" s="589"/>
      <c r="R2750" s="589"/>
      <c r="S2750" s="589"/>
      <c r="T2750" s="589"/>
      <c r="U2750" s="589"/>
    </row>
    <row r="2751" customHeight="1" spans="6:21">
      <c r="F2751" s="589"/>
      <c r="G2751" s="589"/>
      <c r="H2751" s="589"/>
      <c r="I2751" s="589"/>
      <c r="J2751" s="589"/>
      <c r="K2751" s="589"/>
      <c r="L2751" s="589"/>
      <c r="M2751" s="589"/>
      <c r="N2751" s="589"/>
      <c r="O2751" s="589"/>
      <c r="P2751" s="589"/>
      <c r="R2751" s="589"/>
      <c r="S2751" s="589"/>
      <c r="T2751" s="589"/>
      <c r="U2751" s="589"/>
    </row>
    <row r="2752" customHeight="1" spans="6:21">
      <c r="F2752" s="589"/>
      <c r="G2752" s="589"/>
      <c r="H2752" s="589"/>
      <c r="I2752" s="589"/>
      <c r="J2752" s="589"/>
      <c r="K2752" s="589"/>
      <c r="L2752" s="589"/>
      <c r="M2752" s="589"/>
      <c r="N2752" s="589"/>
      <c r="O2752" s="589"/>
      <c r="P2752" s="589"/>
      <c r="R2752" s="589"/>
      <c r="S2752" s="589"/>
      <c r="T2752" s="589"/>
      <c r="U2752" s="589"/>
    </row>
    <row r="2753" customHeight="1" spans="6:21">
      <c r="F2753" s="589"/>
      <c r="G2753" s="589"/>
      <c r="H2753" s="589"/>
      <c r="I2753" s="589"/>
      <c r="J2753" s="589"/>
      <c r="K2753" s="589"/>
      <c r="L2753" s="589"/>
      <c r="M2753" s="589"/>
      <c r="N2753" s="589"/>
      <c r="O2753" s="589"/>
      <c r="P2753" s="589"/>
      <c r="R2753" s="589"/>
      <c r="S2753" s="589"/>
      <c r="T2753" s="589"/>
      <c r="U2753" s="589"/>
    </row>
    <row r="2754" customHeight="1" spans="6:21">
      <c r="F2754" s="589"/>
      <c r="G2754" s="589"/>
      <c r="H2754" s="589"/>
      <c r="I2754" s="589"/>
      <c r="J2754" s="589"/>
      <c r="K2754" s="589"/>
      <c r="L2754" s="589"/>
      <c r="M2754" s="589"/>
      <c r="N2754" s="589"/>
      <c r="O2754" s="589"/>
      <c r="P2754" s="589"/>
      <c r="R2754" s="589"/>
      <c r="S2754" s="589"/>
      <c r="T2754" s="589"/>
      <c r="U2754" s="589"/>
    </row>
    <row r="2755" customHeight="1" spans="6:21">
      <c r="F2755" s="589"/>
      <c r="G2755" s="589"/>
      <c r="H2755" s="589"/>
      <c r="I2755" s="589"/>
      <c r="J2755" s="589"/>
      <c r="K2755" s="589"/>
      <c r="L2755" s="589"/>
      <c r="M2755" s="589"/>
      <c r="N2755" s="589"/>
      <c r="O2755" s="589"/>
      <c r="P2755" s="589"/>
      <c r="R2755" s="589"/>
      <c r="S2755" s="589"/>
      <c r="T2755" s="589"/>
      <c r="U2755" s="589"/>
    </row>
    <row r="2756" customHeight="1" spans="6:21">
      <c r="F2756" s="589"/>
      <c r="G2756" s="589"/>
      <c r="H2756" s="589"/>
      <c r="I2756" s="589"/>
      <c r="J2756" s="589"/>
      <c r="K2756" s="589"/>
      <c r="L2756" s="589"/>
      <c r="M2756" s="589"/>
      <c r="N2756" s="589"/>
      <c r="O2756" s="589"/>
      <c r="P2756" s="589"/>
      <c r="R2756" s="589"/>
      <c r="S2756" s="589"/>
      <c r="T2756" s="589"/>
      <c r="U2756" s="589"/>
    </row>
    <row r="2757" customHeight="1" spans="6:21">
      <c r="F2757" s="589"/>
      <c r="G2757" s="589"/>
      <c r="H2757" s="589"/>
      <c r="I2757" s="589"/>
      <c r="J2757" s="589"/>
      <c r="K2757" s="589"/>
      <c r="L2757" s="589"/>
      <c r="M2757" s="589"/>
      <c r="N2757" s="589"/>
      <c r="O2757" s="589"/>
      <c r="P2757" s="589"/>
      <c r="R2757" s="589"/>
      <c r="S2757" s="589"/>
      <c r="T2757" s="589"/>
      <c r="U2757" s="589"/>
    </row>
    <row r="2758" customHeight="1" spans="6:21">
      <c r="F2758" s="589"/>
      <c r="G2758" s="589"/>
      <c r="H2758" s="589"/>
      <c r="I2758" s="589"/>
      <c r="J2758" s="589"/>
      <c r="K2758" s="589"/>
      <c r="L2758" s="589"/>
      <c r="M2758" s="589"/>
      <c r="N2758" s="589"/>
      <c r="O2758" s="589"/>
      <c r="P2758" s="589"/>
      <c r="R2758" s="589"/>
      <c r="S2758" s="589"/>
      <c r="T2758" s="589"/>
      <c r="U2758" s="589"/>
    </row>
    <row r="2759" customHeight="1" spans="6:21">
      <c r="F2759" s="589"/>
      <c r="G2759" s="589"/>
      <c r="H2759" s="589"/>
      <c r="I2759" s="589"/>
      <c r="J2759" s="589"/>
      <c r="K2759" s="589"/>
      <c r="L2759" s="589"/>
      <c r="M2759" s="589"/>
      <c r="N2759" s="589"/>
      <c r="O2759" s="589"/>
      <c r="P2759" s="589"/>
      <c r="R2759" s="589"/>
      <c r="S2759" s="589"/>
      <c r="T2759" s="589"/>
      <c r="U2759" s="589"/>
    </row>
    <row r="2760" customHeight="1" spans="6:21">
      <c r="F2760" s="589"/>
      <c r="G2760" s="589"/>
      <c r="H2760" s="589"/>
      <c r="I2760" s="589"/>
      <c r="J2760" s="589"/>
      <c r="K2760" s="589"/>
      <c r="L2760" s="589"/>
      <c r="M2760" s="589"/>
      <c r="N2760" s="589"/>
      <c r="O2760" s="589"/>
      <c r="P2760" s="589"/>
      <c r="R2760" s="589"/>
      <c r="S2760" s="589"/>
      <c r="T2760" s="589"/>
      <c r="U2760" s="589"/>
    </row>
    <row r="2761" customHeight="1" spans="6:21">
      <c r="F2761" s="589"/>
      <c r="G2761" s="589"/>
      <c r="H2761" s="589"/>
      <c r="I2761" s="589"/>
      <c r="J2761" s="589"/>
      <c r="K2761" s="589"/>
      <c r="L2761" s="589"/>
      <c r="M2761" s="589"/>
      <c r="N2761" s="589"/>
      <c r="O2761" s="589"/>
      <c r="P2761" s="589"/>
      <c r="R2761" s="589"/>
      <c r="S2761" s="589"/>
      <c r="T2761" s="589"/>
      <c r="U2761" s="589"/>
    </row>
    <row r="2762" customHeight="1" spans="6:21">
      <c r="F2762" s="589"/>
      <c r="G2762" s="589"/>
      <c r="H2762" s="589"/>
      <c r="I2762" s="589"/>
      <c r="J2762" s="589"/>
      <c r="K2762" s="589"/>
      <c r="L2762" s="589"/>
      <c r="M2762" s="589"/>
      <c r="N2762" s="589"/>
      <c r="O2762" s="589"/>
      <c r="P2762" s="589"/>
      <c r="R2762" s="589"/>
      <c r="S2762" s="589"/>
      <c r="T2762" s="589"/>
      <c r="U2762" s="589"/>
    </row>
    <row r="2763" customHeight="1" spans="6:21">
      <c r="F2763" s="589"/>
      <c r="G2763" s="589"/>
      <c r="H2763" s="589"/>
      <c r="I2763" s="589"/>
      <c r="J2763" s="589"/>
      <c r="K2763" s="589"/>
      <c r="L2763" s="589"/>
      <c r="M2763" s="589"/>
      <c r="N2763" s="589"/>
      <c r="O2763" s="589"/>
      <c r="P2763" s="589"/>
      <c r="R2763" s="589"/>
      <c r="S2763" s="589"/>
      <c r="T2763" s="589"/>
      <c r="U2763" s="589"/>
    </row>
    <row r="2764" customHeight="1" spans="6:21">
      <c r="F2764" s="589"/>
      <c r="G2764" s="589"/>
      <c r="H2764" s="589"/>
      <c r="I2764" s="589"/>
      <c r="J2764" s="589"/>
      <c r="K2764" s="589"/>
      <c r="L2764" s="589"/>
      <c r="M2764" s="589"/>
      <c r="N2764" s="589"/>
      <c r="O2764" s="589"/>
      <c r="P2764" s="589"/>
      <c r="R2764" s="589"/>
      <c r="S2764" s="589"/>
      <c r="T2764" s="589"/>
      <c r="U2764" s="589"/>
    </row>
    <row r="2765" customHeight="1" spans="6:21">
      <c r="F2765" s="589"/>
      <c r="G2765" s="589"/>
      <c r="H2765" s="589"/>
      <c r="I2765" s="589"/>
      <c r="J2765" s="589"/>
      <c r="K2765" s="589"/>
      <c r="L2765" s="589"/>
      <c r="M2765" s="589"/>
      <c r="N2765" s="589"/>
      <c r="O2765" s="589"/>
      <c r="P2765" s="589"/>
      <c r="R2765" s="589"/>
      <c r="S2765" s="589"/>
      <c r="T2765" s="589"/>
      <c r="U2765" s="589"/>
    </row>
    <row r="2766" customHeight="1" spans="6:21">
      <c r="F2766" s="589"/>
      <c r="G2766" s="589"/>
      <c r="H2766" s="589"/>
      <c r="I2766" s="589"/>
      <c r="J2766" s="589"/>
      <c r="K2766" s="589"/>
      <c r="L2766" s="589"/>
      <c r="M2766" s="589"/>
      <c r="N2766" s="589"/>
      <c r="O2766" s="589"/>
      <c r="P2766" s="589"/>
      <c r="R2766" s="589"/>
      <c r="S2766" s="589"/>
      <c r="T2766" s="589"/>
      <c r="U2766" s="589"/>
    </row>
    <row r="2767" customHeight="1" spans="6:21">
      <c r="F2767" s="589"/>
      <c r="G2767" s="589"/>
      <c r="H2767" s="589"/>
      <c r="I2767" s="589"/>
      <c r="J2767" s="589"/>
      <c r="K2767" s="589"/>
      <c r="L2767" s="589"/>
      <c r="M2767" s="589"/>
      <c r="N2767" s="589"/>
      <c r="O2767" s="589"/>
      <c r="P2767" s="589"/>
      <c r="R2767" s="589"/>
      <c r="S2767" s="589"/>
      <c r="T2767" s="589"/>
      <c r="U2767" s="589"/>
    </row>
    <row r="2768" customHeight="1" spans="6:21">
      <c r="F2768" s="589"/>
      <c r="G2768" s="589"/>
      <c r="H2768" s="589"/>
      <c r="I2768" s="589"/>
      <c r="J2768" s="589"/>
      <c r="K2768" s="589"/>
      <c r="L2768" s="589"/>
      <c r="M2768" s="589"/>
      <c r="N2768" s="589"/>
      <c r="O2768" s="589"/>
      <c r="P2768" s="589"/>
      <c r="R2768" s="589"/>
      <c r="S2768" s="589"/>
      <c r="T2768" s="589"/>
      <c r="U2768" s="589"/>
    </row>
    <row r="2769" customHeight="1" spans="6:21">
      <c r="F2769" s="589"/>
      <c r="G2769" s="589"/>
      <c r="H2769" s="589"/>
      <c r="I2769" s="589"/>
      <c r="J2769" s="589"/>
      <c r="K2769" s="589"/>
      <c r="L2769" s="589"/>
      <c r="M2769" s="589"/>
      <c r="N2769" s="589"/>
      <c r="O2769" s="589"/>
      <c r="P2769" s="589"/>
      <c r="R2769" s="589"/>
      <c r="S2769" s="589"/>
      <c r="T2769" s="589"/>
      <c r="U2769" s="589"/>
    </row>
    <row r="2770" customHeight="1" spans="6:21">
      <c r="F2770" s="589"/>
      <c r="G2770" s="589"/>
      <c r="H2770" s="589"/>
      <c r="I2770" s="589"/>
      <c r="J2770" s="589"/>
      <c r="K2770" s="589"/>
      <c r="L2770" s="589"/>
      <c r="M2770" s="589"/>
      <c r="N2770" s="589"/>
      <c r="O2770" s="589"/>
      <c r="P2770" s="589"/>
      <c r="R2770" s="589"/>
      <c r="S2770" s="589"/>
      <c r="T2770" s="589"/>
      <c r="U2770" s="589"/>
    </row>
    <row r="2771" customHeight="1" spans="6:21">
      <c r="F2771" s="589"/>
      <c r="G2771" s="589"/>
      <c r="H2771" s="589"/>
      <c r="I2771" s="589"/>
      <c r="J2771" s="589"/>
      <c r="K2771" s="589"/>
      <c r="L2771" s="589"/>
      <c r="M2771" s="589"/>
      <c r="N2771" s="589"/>
      <c r="O2771" s="589"/>
      <c r="P2771" s="589"/>
      <c r="R2771" s="589"/>
      <c r="S2771" s="589"/>
      <c r="T2771" s="589"/>
      <c r="U2771" s="589"/>
    </row>
    <row r="2772" customHeight="1" spans="6:21">
      <c r="F2772" s="589"/>
      <c r="G2772" s="589"/>
      <c r="H2772" s="589"/>
      <c r="I2772" s="589"/>
      <c r="J2772" s="589"/>
      <c r="K2772" s="589"/>
      <c r="L2772" s="589"/>
      <c r="M2772" s="589"/>
      <c r="N2772" s="589"/>
      <c r="O2772" s="589"/>
      <c r="P2772" s="589"/>
      <c r="R2772" s="589"/>
      <c r="S2772" s="589"/>
      <c r="T2772" s="589"/>
      <c r="U2772" s="589"/>
    </row>
    <row r="2773" customHeight="1" spans="6:21">
      <c r="F2773" s="589"/>
      <c r="G2773" s="589"/>
      <c r="H2773" s="589"/>
      <c r="I2773" s="589"/>
      <c r="J2773" s="589"/>
      <c r="K2773" s="589"/>
      <c r="L2773" s="589"/>
      <c r="M2773" s="589"/>
      <c r="N2773" s="589"/>
      <c r="O2773" s="589"/>
      <c r="P2773" s="589"/>
      <c r="R2773" s="589"/>
      <c r="S2773" s="589"/>
      <c r="T2773" s="589"/>
      <c r="U2773" s="589"/>
    </row>
    <row r="2774" customHeight="1" spans="6:21">
      <c r="F2774" s="589"/>
      <c r="G2774" s="589"/>
      <c r="H2774" s="589"/>
      <c r="I2774" s="589"/>
      <c r="J2774" s="589"/>
      <c r="K2774" s="589"/>
      <c r="L2774" s="589"/>
      <c r="M2774" s="589"/>
      <c r="N2774" s="589"/>
      <c r="O2774" s="589"/>
      <c r="P2774" s="589"/>
      <c r="R2774" s="589"/>
      <c r="S2774" s="589"/>
      <c r="T2774" s="589"/>
      <c r="U2774" s="589"/>
    </row>
    <row r="2775" customHeight="1" spans="6:21">
      <c r="F2775" s="589"/>
      <c r="G2775" s="589"/>
      <c r="H2775" s="589"/>
      <c r="I2775" s="589"/>
      <c r="J2775" s="589"/>
      <c r="K2775" s="589"/>
      <c r="L2775" s="589"/>
      <c r="M2775" s="589"/>
      <c r="N2775" s="589"/>
      <c r="O2775" s="589"/>
      <c r="P2775" s="589"/>
      <c r="R2775" s="589"/>
      <c r="S2775" s="589"/>
      <c r="T2775" s="589"/>
      <c r="U2775" s="589"/>
    </row>
    <row r="2776" customHeight="1" spans="6:21">
      <c r="F2776" s="589"/>
      <c r="G2776" s="589"/>
      <c r="H2776" s="589"/>
      <c r="I2776" s="589"/>
      <c r="J2776" s="589"/>
      <c r="K2776" s="589"/>
      <c r="L2776" s="589"/>
      <c r="M2776" s="589"/>
      <c r="N2776" s="589"/>
      <c r="O2776" s="589"/>
      <c r="P2776" s="589"/>
      <c r="R2776" s="589"/>
      <c r="S2776" s="589"/>
      <c r="T2776" s="589"/>
      <c r="U2776" s="589"/>
    </row>
    <row r="2777" customHeight="1" spans="6:21">
      <c r="F2777" s="589"/>
      <c r="G2777" s="589"/>
      <c r="H2777" s="589"/>
      <c r="I2777" s="589"/>
      <c r="J2777" s="589"/>
      <c r="K2777" s="589"/>
      <c r="L2777" s="589"/>
      <c r="M2777" s="589"/>
      <c r="N2777" s="589"/>
      <c r="O2777" s="589"/>
      <c r="P2777" s="589"/>
      <c r="R2777" s="589"/>
      <c r="S2777" s="589"/>
      <c r="T2777" s="589"/>
      <c r="U2777" s="589"/>
    </row>
    <row r="2778" customHeight="1" spans="6:21">
      <c r="F2778" s="589"/>
      <c r="G2778" s="589"/>
      <c r="H2778" s="589"/>
      <c r="I2778" s="589"/>
      <c r="J2778" s="589"/>
      <c r="K2778" s="589"/>
      <c r="L2778" s="589"/>
      <c r="M2778" s="589"/>
      <c r="N2778" s="589"/>
      <c r="O2778" s="589"/>
      <c r="P2778" s="589"/>
      <c r="R2778" s="589"/>
      <c r="S2778" s="589"/>
      <c r="T2778" s="589"/>
      <c r="U2778" s="589"/>
    </row>
    <row r="2779" customHeight="1" spans="6:21">
      <c r="F2779" s="589"/>
      <c r="G2779" s="589"/>
      <c r="H2779" s="589"/>
      <c r="I2779" s="589"/>
      <c r="J2779" s="589"/>
      <c r="K2779" s="589"/>
      <c r="L2779" s="589"/>
      <c r="M2779" s="589"/>
      <c r="N2779" s="589"/>
      <c r="O2779" s="589"/>
      <c r="P2779" s="589"/>
      <c r="R2779" s="589"/>
      <c r="S2779" s="589"/>
      <c r="T2779" s="589"/>
      <c r="U2779" s="589"/>
    </row>
    <row r="2780" customHeight="1" spans="6:21">
      <c r="F2780" s="589"/>
      <c r="G2780" s="589"/>
      <c r="H2780" s="589"/>
      <c r="I2780" s="589"/>
      <c r="J2780" s="589"/>
      <c r="K2780" s="589"/>
      <c r="L2780" s="589"/>
      <c r="M2780" s="589"/>
      <c r="N2780" s="589"/>
      <c r="O2780" s="589"/>
      <c r="P2780" s="589"/>
      <c r="R2780" s="589"/>
      <c r="S2780" s="589"/>
      <c r="T2780" s="589"/>
      <c r="U2780" s="589"/>
    </row>
    <row r="2781" customHeight="1" spans="6:21">
      <c r="F2781" s="589"/>
      <c r="G2781" s="589"/>
      <c r="H2781" s="589"/>
      <c r="I2781" s="589"/>
      <c r="J2781" s="589"/>
      <c r="K2781" s="589"/>
      <c r="L2781" s="589"/>
      <c r="M2781" s="589"/>
      <c r="N2781" s="589"/>
      <c r="O2781" s="589"/>
      <c r="P2781" s="589"/>
      <c r="R2781" s="589"/>
      <c r="S2781" s="589"/>
      <c r="T2781" s="589"/>
      <c r="U2781" s="589"/>
    </row>
    <row r="2782" customHeight="1" spans="6:21">
      <c r="F2782" s="589"/>
      <c r="G2782" s="589"/>
      <c r="H2782" s="589"/>
      <c r="I2782" s="589"/>
      <c r="J2782" s="589"/>
      <c r="K2782" s="589"/>
      <c r="L2782" s="589"/>
      <c r="M2782" s="589"/>
      <c r="N2782" s="589"/>
      <c r="O2782" s="589"/>
      <c r="P2782" s="589"/>
      <c r="R2782" s="589"/>
      <c r="S2782" s="589"/>
      <c r="T2782" s="589"/>
      <c r="U2782" s="589"/>
    </row>
    <row r="2783" customHeight="1" spans="6:21">
      <c r="F2783" s="589"/>
      <c r="G2783" s="589"/>
      <c r="H2783" s="589"/>
      <c r="I2783" s="589"/>
      <c r="J2783" s="589"/>
      <c r="K2783" s="589"/>
      <c r="L2783" s="589"/>
      <c r="M2783" s="589"/>
      <c r="N2783" s="589"/>
      <c r="O2783" s="589"/>
      <c r="P2783" s="589"/>
      <c r="R2783" s="589"/>
      <c r="S2783" s="589"/>
      <c r="T2783" s="589"/>
      <c r="U2783" s="589"/>
    </row>
    <row r="2784" customHeight="1" spans="6:21">
      <c r="F2784" s="589"/>
      <c r="G2784" s="589"/>
      <c r="H2784" s="589"/>
      <c r="I2784" s="589"/>
      <c r="J2784" s="589"/>
      <c r="K2784" s="589"/>
      <c r="L2784" s="589"/>
      <c r="M2784" s="589"/>
      <c r="N2784" s="589"/>
      <c r="O2784" s="589"/>
      <c r="P2784" s="589"/>
      <c r="R2784" s="589"/>
      <c r="S2784" s="589"/>
      <c r="T2784" s="589"/>
      <c r="U2784" s="589"/>
    </row>
    <row r="2785" customHeight="1" spans="6:21">
      <c r="F2785" s="589"/>
      <c r="G2785" s="589"/>
      <c r="H2785" s="589"/>
      <c r="I2785" s="589"/>
      <c r="J2785" s="589"/>
      <c r="K2785" s="589"/>
      <c r="L2785" s="589"/>
      <c r="M2785" s="589"/>
      <c r="N2785" s="589"/>
      <c r="O2785" s="589"/>
      <c r="P2785" s="589"/>
      <c r="R2785" s="589"/>
      <c r="S2785" s="589"/>
      <c r="T2785" s="589"/>
      <c r="U2785" s="589"/>
    </row>
    <row r="2786" customHeight="1" spans="6:21">
      <c r="F2786" s="589"/>
      <c r="G2786" s="589"/>
      <c r="H2786" s="589"/>
      <c r="I2786" s="589"/>
      <c r="J2786" s="589"/>
      <c r="K2786" s="589"/>
      <c r="L2786" s="589"/>
      <c r="M2786" s="589"/>
      <c r="N2786" s="589"/>
      <c r="O2786" s="589"/>
      <c r="P2786" s="589"/>
      <c r="R2786" s="589"/>
      <c r="S2786" s="589"/>
      <c r="T2786" s="589"/>
      <c r="U2786" s="589"/>
    </row>
    <row r="2787" customHeight="1" spans="6:21">
      <c r="F2787" s="589"/>
      <c r="G2787" s="589"/>
      <c r="H2787" s="589"/>
      <c r="I2787" s="589"/>
      <c r="J2787" s="589"/>
      <c r="K2787" s="589"/>
      <c r="L2787" s="589"/>
      <c r="M2787" s="589"/>
      <c r="N2787" s="589"/>
      <c r="O2787" s="589"/>
      <c r="P2787" s="589"/>
      <c r="R2787" s="589"/>
      <c r="S2787" s="589"/>
      <c r="T2787" s="589"/>
      <c r="U2787" s="589"/>
    </row>
    <row r="2788" customHeight="1" spans="6:21">
      <c r="F2788" s="589"/>
      <c r="G2788" s="589"/>
      <c r="H2788" s="589"/>
      <c r="I2788" s="589"/>
      <c r="J2788" s="589"/>
      <c r="K2788" s="589"/>
      <c r="L2788" s="589"/>
      <c r="M2788" s="589"/>
      <c r="N2788" s="589"/>
      <c r="O2788" s="589"/>
      <c r="P2788" s="589"/>
      <c r="R2788" s="589"/>
      <c r="S2788" s="589"/>
      <c r="T2788" s="589"/>
      <c r="U2788" s="589"/>
    </row>
    <row r="2789" customHeight="1" spans="6:21">
      <c r="F2789" s="589"/>
      <c r="G2789" s="589"/>
      <c r="H2789" s="589"/>
      <c r="I2789" s="589"/>
      <c r="J2789" s="589"/>
      <c r="K2789" s="589"/>
      <c r="L2789" s="589"/>
      <c r="M2789" s="589"/>
      <c r="N2789" s="589"/>
      <c r="O2789" s="589"/>
      <c r="P2789" s="589"/>
      <c r="R2789" s="589"/>
      <c r="S2789" s="589"/>
      <c r="T2789" s="589"/>
      <c r="U2789" s="589"/>
    </row>
    <row r="2790" customHeight="1" spans="6:21">
      <c r="F2790" s="589"/>
      <c r="G2790" s="589"/>
      <c r="H2790" s="589"/>
      <c r="I2790" s="589"/>
      <c r="J2790" s="589"/>
      <c r="K2790" s="589"/>
      <c r="L2790" s="589"/>
      <c r="M2790" s="589"/>
      <c r="N2790" s="589"/>
      <c r="O2790" s="589"/>
      <c r="P2790" s="589"/>
      <c r="R2790" s="589"/>
      <c r="S2790" s="589"/>
      <c r="T2790" s="589"/>
      <c r="U2790" s="589"/>
    </row>
    <row r="2791" customHeight="1" spans="6:21">
      <c r="F2791" s="589"/>
      <c r="G2791" s="589"/>
      <c r="H2791" s="589"/>
      <c r="I2791" s="589"/>
      <c r="J2791" s="589"/>
      <c r="K2791" s="589"/>
      <c r="L2791" s="589"/>
      <c r="M2791" s="589"/>
      <c r="N2791" s="589"/>
      <c r="O2791" s="589"/>
      <c r="P2791" s="589"/>
      <c r="R2791" s="589"/>
      <c r="S2791" s="589"/>
      <c r="T2791" s="589"/>
      <c r="U2791" s="589"/>
    </row>
    <row r="2792" customHeight="1" spans="6:21">
      <c r="F2792" s="589"/>
      <c r="G2792" s="589"/>
      <c r="H2792" s="589"/>
      <c r="I2792" s="589"/>
      <c r="J2792" s="589"/>
      <c r="K2792" s="589"/>
      <c r="L2792" s="589"/>
      <c r="M2792" s="589"/>
      <c r="N2792" s="589"/>
      <c r="O2792" s="589"/>
      <c r="P2792" s="589"/>
      <c r="R2792" s="589"/>
      <c r="S2792" s="589"/>
      <c r="T2792" s="589"/>
      <c r="U2792" s="589"/>
    </row>
    <row r="2793" customHeight="1" spans="6:21">
      <c r="F2793" s="589"/>
      <c r="G2793" s="589"/>
      <c r="H2793" s="589"/>
      <c r="I2793" s="589"/>
      <c r="J2793" s="589"/>
      <c r="K2793" s="589"/>
      <c r="L2793" s="589"/>
      <c r="M2793" s="589"/>
      <c r="N2793" s="589"/>
      <c r="O2793" s="589"/>
      <c r="P2793" s="589"/>
      <c r="R2793" s="589"/>
      <c r="S2793" s="589"/>
      <c r="T2793" s="589"/>
      <c r="U2793" s="589"/>
    </row>
    <row r="2794" customHeight="1" spans="6:21">
      <c r="F2794" s="589"/>
      <c r="G2794" s="589"/>
      <c r="H2794" s="589"/>
      <c r="I2794" s="589"/>
      <c r="J2794" s="589"/>
      <c r="K2794" s="589"/>
      <c r="L2794" s="589"/>
      <c r="M2794" s="589"/>
      <c r="N2794" s="589"/>
      <c r="O2794" s="589"/>
      <c r="P2794" s="589"/>
      <c r="R2794" s="589"/>
      <c r="S2794" s="589"/>
      <c r="T2794" s="589"/>
      <c r="U2794" s="589"/>
    </row>
    <row r="2795" customHeight="1" spans="6:21">
      <c r="F2795" s="589"/>
      <c r="G2795" s="589"/>
      <c r="H2795" s="589"/>
      <c r="I2795" s="589"/>
      <c r="J2795" s="589"/>
      <c r="K2795" s="589"/>
      <c r="L2795" s="589"/>
      <c r="M2795" s="589"/>
      <c r="N2795" s="589"/>
      <c r="O2795" s="589"/>
      <c r="P2795" s="589"/>
      <c r="R2795" s="589"/>
      <c r="S2795" s="589"/>
      <c r="T2795" s="589"/>
      <c r="U2795" s="589"/>
    </row>
    <row r="2796" customHeight="1" spans="6:21">
      <c r="F2796" s="589"/>
      <c r="G2796" s="589"/>
      <c r="H2796" s="589"/>
      <c r="I2796" s="589"/>
      <c r="J2796" s="589"/>
      <c r="K2796" s="589"/>
      <c r="L2796" s="589"/>
      <c r="M2796" s="589"/>
      <c r="N2796" s="589"/>
      <c r="O2796" s="589"/>
      <c r="P2796" s="589"/>
      <c r="R2796" s="589"/>
      <c r="S2796" s="589"/>
      <c r="T2796" s="589"/>
      <c r="U2796" s="589"/>
    </row>
    <row r="2797" customHeight="1" spans="6:21">
      <c r="F2797" s="589"/>
      <c r="G2797" s="589"/>
      <c r="H2797" s="589"/>
      <c r="I2797" s="589"/>
      <c r="J2797" s="589"/>
      <c r="K2797" s="589"/>
      <c r="L2797" s="589"/>
      <c r="M2797" s="589"/>
      <c r="N2797" s="589"/>
      <c r="O2797" s="589"/>
      <c r="P2797" s="589"/>
      <c r="R2797" s="589"/>
      <c r="S2797" s="589"/>
      <c r="T2797" s="589"/>
      <c r="U2797" s="589"/>
    </row>
    <row r="2798" customHeight="1" spans="6:21">
      <c r="F2798" s="589"/>
      <c r="G2798" s="589"/>
      <c r="H2798" s="589"/>
      <c r="I2798" s="589"/>
      <c r="J2798" s="589"/>
      <c r="K2798" s="589"/>
      <c r="L2798" s="589"/>
      <c r="M2798" s="589"/>
      <c r="N2798" s="589"/>
      <c r="O2798" s="589"/>
      <c r="P2798" s="589"/>
      <c r="R2798" s="589"/>
      <c r="S2798" s="589"/>
      <c r="T2798" s="589"/>
      <c r="U2798" s="589"/>
    </row>
    <row r="2799" customHeight="1" spans="6:21">
      <c r="F2799" s="589"/>
      <c r="G2799" s="589"/>
      <c r="H2799" s="589"/>
      <c r="I2799" s="589"/>
      <c r="J2799" s="589"/>
      <c r="K2799" s="589"/>
      <c r="L2799" s="589"/>
      <c r="M2799" s="589"/>
      <c r="N2799" s="589"/>
      <c r="O2799" s="589"/>
      <c r="P2799" s="589"/>
      <c r="R2799" s="589"/>
      <c r="S2799" s="589"/>
      <c r="T2799" s="589"/>
      <c r="U2799" s="589"/>
    </row>
    <row r="2800" customHeight="1" spans="6:21">
      <c r="F2800" s="589"/>
      <c r="G2800" s="589"/>
      <c r="H2800" s="589"/>
      <c r="I2800" s="589"/>
      <c r="J2800" s="589"/>
      <c r="K2800" s="589"/>
      <c r="L2800" s="589"/>
      <c r="M2800" s="589"/>
      <c r="N2800" s="589"/>
      <c r="O2800" s="589"/>
      <c r="P2800" s="589"/>
      <c r="R2800" s="589"/>
      <c r="S2800" s="589"/>
      <c r="T2800" s="589"/>
      <c r="U2800" s="589"/>
    </row>
    <row r="2801" customHeight="1" spans="6:21">
      <c r="F2801" s="589"/>
      <c r="G2801" s="589"/>
      <c r="H2801" s="589"/>
      <c r="I2801" s="589"/>
      <c r="J2801" s="589"/>
      <c r="K2801" s="589"/>
      <c r="L2801" s="589"/>
      <c r="M2801" s="589"/>
      <c r="N2801" s="589"/>
      <c r="O2801" s="589"/>
      <c r="P2801" s="589"/>
      <c r="R2801" s="589"/>
      <c r="S2801" s="589"/>
      <c r="T2801" s="589"/>
      <c r="U2801" s="589"/>
    </row>
    <row r="2802" customHeight="1" spans="6:21">
      <c r="F2802" s="589"/>
      <c r="G2802" s="589"/>
      <c r="H2802" s="589"/>
      <c r="I2802" s="589"/>
      <c r="J2802" s="589"/>
      <c r="K2802" s="589"/>
      <c r="L2802" s="589"/>
      <c r="M2802" s="589"/>
      <c r="N2802" s="589"/>
      <c r="O2802" s="589"/>
      <c r="P2802" s="589"/>
      <c r="R2802" s="589"/>
      <c r="S2802" s="589"/>
      <c r="T2802" s="589"/>
      <c r="U2802" s="589"/>
    </row>
    <row r="2803" customHeight="1" spans="6:21">
      <c r="F2803" s="589"/>
      <c r="G2803" s="589"/>
      <c r="H2803" s="589"/>
      <c r="I2803" s="589"/>
      <c r="J2803" s="589"/>
      <c r="K2803" s="589"/>
      <c r="L2803" s="589"/>
      <c r="M2803" s="589"/>
      <c r="N2803" s="589"/>
      <c r="O2803" s="589"/>
      <c r="P2803" s="589"/>
      <c r="R2803" s="589"/>
      <c r="S2803" s="589"/>
      <c r="T2803" s="589"/>
      <c r="U2803" s="589"/>
    </row>
    <row r="2804" customHeight="1" spans="6:21">
      <c r="F2804" s="589"/>
      <c r="G2804" s="589"/>
      <c r="H2804" s="589"/>
      <c r="I2804" s="589"/>
      <c r="J2804" s="589"/>
      <c r="K2804" s="589"/>
      <c r="L2804" s="589"/>
      <c r="M2804" s="589"/>
      <c r="N2804" s="589"/>
      <c r="O2804" s="589"/>
      <c r="P2804" s="589"/>
      <c r="R2804" s="589"/>
      <c r="S2804" s="589"/>
      <c r="T2804" s="589"/>
      <c r="U2804" s="589"/>
    </row>
    <row r="2805" customHeight="1" spans="6:21">
      <c r="F2805" s="589"/>
      <c r="G2805" s="589"/>
      <c r="H2805" s="589"/>
      <c r="I2805" s="589"/>
      <c r="J2805" s="589"/>
      <c r="K2805" s="589"/>
      <c r="L2805" s="589"/>
      <c r="M2805" s="589"/>
      <c r="N2805" s="589"/>
      <c r="O2805" s="589"/>
      <c r="P2805" s="589"/>
      <c r="R2805" s="589"/>
      <c r="S2805" s="589"/>
      <c r="T2805" s="589"/>
      <c r="U2805" s="589"/>
    </row>
    <row r="2806" customHeight="1" spans="6:21">
      <c r="F2806" s="589"/>
      <c r="G2806" s="589"/>
      <c r="H2806" s="589"/>
      <c r="I2806" s="589"/>
      <c r="J2806" s="589"/>
      <c r="K2806" s="589"/>
      <c r="L2806" s="589"/>
      <c r="M2806" s="589"/>
      <c r="N2806" s="589"/>
      <c r="O2806" s="589"/>
      <c r="P2806" s="589"/>
      <c r="R2806" s="589"/>
      <c r="S2806" s="589"/>
      <c r="T2806" s="589"/>
      <c r="U2806" s="589"/>
    </row>
    <row r="2807" customHeight="1" spans="6:21">
      <c r="F2807" s="589"/>
      <c r="G2807" s="589"/>
      <c r="H2807" s="589"/>
      <c r="I2807" s="589"/>
      <c r="J2807" s="589"/>
      <c r="K2807" s="589"/>
      <c r="L2807" s="589"/>
      <c r="M2807" s="589"/>
      <c r="N2807" s="589"/>
      <c r="O2807" s="589"/>
      <c r="P2807" s="589"/>
      <c r="R2807" s="589"/>
      <c r="S2807" s="589"/>
      <c r="T2807" s="589"/>
      <c r="U2807" s="589"/>
    </row>
    <row r="2808" customHeight="1" spans="6:21">
      <c r="F2808" s="589"/>
      <c r="G2808" s="589"/>
      <c r="H2808" s="589"/>
      <c r="I2808" s="589"/>
      <c r="J2808" s="589"/>
      <c r="K2808" s="589"/>
      <c r="L2808" s="589"/>
      <c r="M2808" s="589"/>
      <c r="N2808" s="589"/>
      <c r="O2808" s="589"/>
      <c r="P2808" s="589"/>
      <c r="R2808" s="589"/>
      <c r="S2808" s="589"/>
      <c r="T2808" s="589"/>
      <c r="U2808" s="589"/>
    </row>
    <row r="2809" customHeight="1" spans="6:21">
      <c r="F2809" s="589"/>
      <c r="G2809" s="589"/>
      <c r="H2809" s="589"/>
      <c r="I2809" s="589"/>
      <c r="J2809" s="589"/>
      <c r="K2809" s="589"/>
      <c r="L2809" s="589"/>
      <c r="M2809" s="589"/>
      <c r="N2809" s="589"/>
      <c r="O2809" s="589"/>
      <c r="P2809" s="589"/>
      <c r="R2809" s="589"/>
      <c r="S2809" s="589"/>
      <c r="T2809" s="589"/>
      <c r="U2809" s="589"/>
    </row>
    <row r="2810" customHeight="1" spans="6:21">
      <c r="F2810" s="589"/>
      <c r="G2810" s="589"/>
      <c r="H2810" s="589"/>
      <c r="I2810" s="589"/>
      <c r="J2810" s="589"/>
      <c r="K2810" s="589"/>
      <c r="L2810" s="589"/>
      <c r="M2810" s="589"/>
      <c r="N2810" s="589"/>
      <c r="O2810" s="589"/>
      <c r="P2810" s="589"/>
      <c r="R2810" s="589"/>
      <c r="S2810" s="589"/>
      <c r="T2810" s="589"/>
      <c r="U2810" s="589"/>
    </row>
    <row r="2811" customHeight="1" spans="6:21">
      <c r="F2811" s="589"/>
      <c r="G2811" s="589"/>
      <c r="H2811" s="589"/>
      <c r="I2811" s="589"/>
      <c r="J2811" s="589"/>
      <c r="K2811" s="589"/>
      <c r="L2811" s="589"/>
      <c r="M2811" s="589"/>
      <c r="N2811" s="589"/>
      <c r="O2811" s="589"/>
      <c r="P2811" s="589"/>
      <c r="R2811" s="589"/>
      <c r="S2811" s="589"/>
      <c r="T2811" s="589"/>
      <c r="U2811" s="589"/>
    </row>
    <row r="2812" customHeight="1" spans="6:21">
      <c r="F2812" s="589"/>
      <c r="G2812" s="589"/>
      <c r="H2812" s="589"/>
      <c r="I2812" s="589"/>
      <c r="J2812" s="589"/>
      <c r="K2812" s="589"/>
      <c r="L2812" s="589"/>
      <c r="M2812" s="589"/>
      <c r="N2812" s="589"/>
      <c r="O2812" s="589"/>
      <c r="P2812" s="589"/>
      <c r="R2812" s="589"/>
      <c r="S2812" s="589"/>
      <c r="T2812" s="589"/>
      <c r="U2812" s="589"/>
    </row>
    <row r="2813" customHeight="1" spans="6:21">
      <c r="F2813" s="589"/>
      <c r="G2813" s="589"/>
      <c r="H2813" s="589"/>
      <c r="I2813" s="589"/>
      <c r="J2813" s="589"/>
      <c r="K2813" s="589"/>
      <c r="L2813" s="589"/>
      <c r="M2813" s="589"/>
      <c r="N2813" s="589"/>
      <c r="O2813" s="589"/>
      <c r="P2813" s="589"/>
      <c r="R2813" s="589"/>
      <c r="S2813" s="589"/>
      <c r="T2813" s="589"/>
      <c r="U2813" s="589"/>
    </row>
    <row r="2814" customHeight="1" spans="6:21">
      <c r="F2814" s="589"/>
      <c r="G2814" s="589"/>
      <c r="H2814" s="589"/>
      <c r="I2814" s="589"/>
      <c r="J2814" s="589"/>
      <c r="K2814" s="589"/>
      <c r="L2814" s="589"/>
      <c r="M2814" s="589"/>
      <c r="N2814" s="589"/>
      <c r="O2814" s="589"/>
      <c r="P2814" s="589"/>
      <c r="R2814" s="589"/>
      <c r="S2814" s="589"/>
      <c r="T2814" s="589"/>
      <c r="U2814" s="589"/>
    </row>
    <row r="2815" customHeight="1" spans="6:21">
      <c r="F2815" s="589"/>
      <c r="G2815" s="589"/>
      <c r="H2815" s="589"/>
      <c r="I2815" s="589"/>
      <c r="J2815" s="589"/>
      <c r="K2815" s="589"/>
      <c r="L2815" s="589"/>
      <c r="M2815" s="589"/>
      <c r="N2815" s="589"/>
      <c r="O2815" s="589"/>
      <c r="P2815" s="589"/>
      <c r="R2815" s="589"/>
      <c r="S2815" s="589"/>
      <c r="T2815" s="589"/>
      <c r="U2815" s="589"/>
    </row>
    <row r="2816" customHeight="1" spans="6:21">
      <c r="F2816" s="589"/>
      <c r="G2816" s="589"/>
      <c r="H2816" s="589"/>
      <c r="I2816" s="589"/>
      <c r="J2816" s="589"/>
      <c r="K2816" s="589"/>
      <c r="L2816" s="589"/>
      <c r="M2816" s="589"/>
      <c r="N2816" s="589"/>
      <c r="O2816" s="589"/>
      <c r="P2816" s="589"/>
      <c r="R2816" s="589"/>
      <c r="S2816" s="589"/>
      <c r="T2816" s="589"/>
      <c r="U2816" s="589"/>
    </row>
    <row r="2817" customHeight="1" spans="6:21">
      <c r="F2817" s="589"/>
      <c r="G2817" s="589"/>
      <c r="H2817" s="589"/>
      <c r="I2817" s="589"/>
      <c r="J2817" s="589"/>
      <c r="K2817" s="589"/>
      <c r="L2817" s="589"/>
      <c r="M2817" s="589"/>
      <c r="N2817" s="589"/>
      <c r="O2817" s="589"/>
      <c r="P2817" s="589"/>
      <c r="R2817" s="589"/>
      <c r="S2817" s="589"/>
      <c r="T2817" s="589"/>
      <c r="U2817" s="589"/>
    </row>
    <row r="2818" customHeight="1" spans="6:21">
      <c r="F2818" s="589"/>
      <c r="G2818" s="589"/>
      <c r="H2818" s="589"/>
      <c r="I2818" s="589"/>
      <c r="J2818" s="589"/>
      <c r="K2818" s="589"/>
      <c r="L2818" s="589"/>
      <c r="M2818" s="589"/>
      <c r="N2818" s="589"/>
      <c r="O2818" s="589"/>
      <c r="P2818" s="589"/>
      <c r="R2818" s="589"/>
      <c r="S2818" s="589"/>
      <c r="T2818" s="589"/>
      <c r="U2818" s="589"/>
    </row>
    <row r="2819" customHeight="1" spans="6:21">
      <c r="F2819" s="589"/>
      <c r="G2819" s="589"/>
      <c r="H2819" s="589"/>
      <c r="I2819" s="589"/>
      <c r="J2819" s="589"/>
      <c r="K2819" s="589"/>
      <c r="L2819" s="589"/>
      <c r="M2819" s="589"/>
      <c r="N2819" s="589"/>
      <c r="O2819" s="589"/>
      <c r="P2819" s="589"/>
      <c r="R2819" s="589"/>
      <c r="S2819" s="589"/>
      <c r="T2819" s="589"/>
      <c r="U2819" s="589"/>
    </row>
    <row r="2820" customHeight="1" spans="6:21">
      <c r="F2820" s="589"/>
      <c r="G2820" s="589"/>
      <c r="H2820" s="589"/>
      <c r="I2820" s="589"/>
      <c r="J2820" s="589"/>
      <c r="K2820" s="589"/>
      <c r="L2820" s="589"/>
      <c r="M2820" s="589"/>
      <c r="N2820" s="589"/>
      <c r="O2820" s="589"/>
      <c r="P2820" s="589"/>
      <c r="R2820" s="589"/>
      <c r="S2820" s="589"/>
      <c r="T2820" s="589"/>
      <c r="U2820" s="589"/>
    </row>
    <row r="2821" customHeight="1" spans="6:21">
      <c r="F2821" s="589"/>
      <c r="G2821" s="589"/>
      <c r="H2821" s="589"/>
      <c r="I2821" s="589"/>
      <c r="J2821" s="589"/>
      <c r="K2821" s="589"/>
      <c r="L2821" s="589"/>
      <c r="M2821" s="589"/>
      <c r="N2821" s="589"/>
      <c r="O2821" s="589"/>
      <c r="P2821" s="589"/>
      <c r="R2821" s="589"/>
      <c r="S2821" s="589"/>
      <c r="T2821" s="589"/>
      <c r="U2821" s="589"/>
    </row>
    <row r="2822" customHeight="1" spans="6:21">
      <c r="F2822" s="589"/>
      <c r="G2822" s="589"/>
      <c r="H2822" s="589"/>
      <c r="I2822" s="589"/>
      <c r="J2822" s="589"/>
      <c r="K2822" s="589"/>
      <c r="L2822" s="589"/>
      <c r="M2822" s="589"/>
      <c r="N2822" s="589"/>
      <c r="O2822" s="589"/>
      <c r="P2822" s="589"/>
      <c r="R2822" s="589"/>
      <c r="S2822" s="589"/>
      <c r="T2822" s="589"/>
      <c r="U2822" s="589"/>
    </row>
    <row r="2823" customHeight="1" spans="6:21">
      <c r="F2823" s="589"/>
      <c r="G2823" s="589"/>
      <c r="H2823" s="589"/>
      <c r="I2823" s="589"/>
      <c r="J2823" s="589"/>
      <c r="K2823" s="589"/>
      <c r="L2823" s="589"/>
      <c r="M2823" s="589"/>
      <c r="N2823" s="589"/>
      <c r="O2823" s="589"/>
      <c r="P2823" s="589"/>
      <c r="R2823" s="589"/>
      <c r="S2823" s="589"/>
      <c r="T2823" s="589"/>
      <c r="U2823" s="589"/>
    </row>
    <row r="2824" customHeight="1" spans="6:21">
      <c r="F2824" s="589"/>
      <c r="G2824" s="589"/>
      <c r="H2824" s="589"/>
      <c r="I2824" s="589"/>
      <c r="J2824" s="589"/>
      <c r="K2824" s="589"/>
      <c r="L2824" s="589"/>
      <c r="M2824" s="589"/>
      <c r="N2824" s="589"/>
      <c r="O2824" s="589"/>
      <c r="P2824" s="589"/>
      <c r="R2824" s="589"/>
      <c r="S2824" s="589"/>
      <c r="T2824" s="589"/>
      <c r="U2824" s="589"/>
    </row>
    <row r="2825" customHeight="1" spans="6:21">
      <c r="F2825" s="589"/>
      <c r="G2825" s="589"/>
      <c r="H2825" s="589"/>
      <c r="I2825" s="589"/>
      <c r="J2825" s="589"/>
      <c r="K2825" s="589"/>
      <c r="L2825" s="589"/>
      <c r="M2825" s="589"/>
      <c r="N2825" s="589"/>
      <c r="O2825" s="589"/>
      <c r="P2825" s="589"/>
      <c r="R2825" s="589"/>
      <c r="S2825" s="589"/>
      <c r="T2825" s="589"/>
      <c r="U2825" s="589"/>
    </row>
    <row r="2826" customHeight="1" spans="6:21">
      <c r="F2826" s="589"/>
      <c r="G2826" s="589"/>
      <c r="H2826" s="589"/>
      <c r="I2826" s="589"/>
      <c r="J2826" s="589"/>
      <c r="K2826" s="589"/>
      <c r="L2826" s="589"/>
      <c r="M2826" s="589"/>
      <c r="N2826" s="589"/>
      <c r="O2826" s="589"/>
      <c r="P2826" s="589"/>
      <c r="R2826" s="589"/>
      <c r="S2826" s="589"/>
      <c r="T2826" s="589"/>
      <c r="U2826" s="589"/>
    </row>
    <row r="2827" customHeight="1" spans="6:21">
      <c r="F2827" s="589"/>
      <c r="G2827" s="589"/>
      <c r="H2827" s="589"/>
      <c r="I2827" s="589"/>
      <c r="J2827" s="589"/>
      <c r="K2827" s="589"/>
      <c r="L2827" s="589"/>
      <c r="M2827" s="589"/>
      <c r="N2827" s="589"/>
      <c r="O2827" s="589"/>
      <c r="P2827" s="589"/>
      <c r="R2827" s="589"/>
      <c r="S2827" s="589"/>
      <c r="T2827" s="589"/>
      <c r="U2827" s="589"/>
    </row>
    <row r="2828" customHeight="1" spans="6:21">
      <c r="F2828" s="589"/>
      <c r="G2828" s="589"/>
      <c r="H2828" s="589"/>
      <c r="I2828" s="589"/>
      <c r="J2828" s="589"/>
      <c r="K2828" s="589"/>
      <c r="L2828" s="589"/>
      <c r="M2828" s="589"/>
      <c r="N2828" s="589"/>
      <c r="O2828" s="589"/>
      <c r="P2828" s="589"/>
      <c r="R2828" s="589"/>
      <c r="S2828" s="589"/>
      <c r="T2828" s="589"/>
      <c r="U2828" s="589"/>
    </row>
    <row r="2829" customHeight="1" spans="6:21">
      <c r="F2829" s="589"/>
      <c r="G2829" s="589"/>
      <c r="H2829" s="589"/>
      <c r="I2829" s="589"/>
      <c r="J2829" s="589"/>
      <c r="K2829" s="589"/>
      <c r="L2829" s="589"/>
      <c r="M2829" s="589"/>
      <c r="N2829" s="589"/>
      <c r="O2829" s="589"/>
      <c r="P2829" s="589"/>
      <c r="R2829" s="589"/>
      <c r="S2829" s="589"/>
      <c r="T2829" s="589"/>
      <c r="U2829" s="589"/>
    </row>
    <row r="2830" customHeight="1" spans="6:21">
      <c r="F2830" s="589"/>
      <c r="G2830" s="589"/>
      <c r="H2830" s="589"/>
      <c r="I2830" s="589"/>
      <c r="J2830" s="589"/>
      <c r="K2830" s="589"/>
      <c r="L2830" s="589"/>
      <c r="M2830" s="589"/>
      <c r="N2830" s="589"/>
      <c r="O2830" s="589"/>
      <c r="P2830" s="589"/>
      <c r="R2830" s="589"/>
      <c r="S2830" s="589"/>
      <c r="T2830" s="589"/>
      <c r="U2830" s="589"/>
    </row>
    <row r="2831" customHeight="1" spans="6:21">
      <c r="F2831" s="589"/>
      <c r="G2831" s="589"/>
      <c r="H2831" s="589"/>
      <c r="I2831" s="589"/>
      <c r="J2831" s="589"/>
      <c r="K2831" s="589"/>
      <c r="L2831" s="589"/>
      <c r="M2831" s="589"/>
      <c r="N2831" s="589"/>
      <c r="O2831" s="589"/>
      <c r="P2831" s="589"/>
      <c r="R2831" s="589"/>
      <c r="S2831" s="589"/>
      <c r="T2831" s="589"/>
      <c r="U2831" s="589"/>
    </row>
    <row r="2832" customHeight="1" spans="6:21">
      <c r="F2832" s="589"/>
      <c r="G2832" s="589"/>
      <c r="H2832" s="589"/>
      <c r="I2832" s="589"/>
      <c r="J2832" s="589"/>
      <c r="K2832" s="589"/>
      <c r="L2832" s="589"/>
      <c r="M2832" s="589"/>
      <c r="N2832" s="589"/>
      <c r="O2832" s="589"/>
      <c r="P2832" s="589"/>
      <c r="R2832" s="589"/>
      <c r="S2832" s="589"/>
      <c r="T2832" s="589"/>
      <c r="U2832" s="589"/>
    </row>
    <row r="2833" customHeight="1" spans="6:21">
      <c r="F2833" s="589"/>
      <c r="G2833" s="589"/>
      <c r="H2833" s="589"/>
      <c r="I2833" s="589"/>
      <c r="J2833" s="589"/>
      <c r="K2833" s="589"/>
      <c r="L2833" s="589"/>
      <c r="M2833" s="589"/>
      <c r="N2833" s="589"/>
      <c r="O2833" s="589"/>
      <c r="P2833" s="589"/>
      <c r="R2833" s="589"/>
      <c r="S2833" s="589"/>
      <c r="T2833" s="589"/>
      <c r="U2833" s="589"/>
    </row>
    <row r="2834" customHeight="1" spans="6:21">
      <c r="F2834" s="589"/>
      <c r="G2834" s="589"/>
      <c r="H2834" s="589"/>
      <c r="I2834" s="589"/>
      <c r="J2834" s="589"/>
      <c r="K2834" s="589"/>
      <c r="L2834" s="589"/>
      <c r="M2834" s="589"/>
      <c r="N2834" s="589"/>
      <c r="O2834" s="589"/>
      <c r="P2834" s="589"/>
      <c r="R2834" s="589"/>
      <c r="S2834" s="589"/>
      <c r="T2834" s="589"/>
      <c r="U2834" s="589"/>
    </row>
    <row r="2835" customHeight="1" spans="6:21">
      <c r="F2835" s="589"/>
      <c r="G2835" s="589"/>
      <c r="H2835" s="589"/>
      <c r="I2835" s="589"/>
      <c r="J2835" s="589"/>
      <c r="K2835" s="589"/>
      <c r="L2835" s="589"/>
      <c r="M2835" s="589"/>
      <c r="N2835" s="589"/>
      <c r="O2835" s="589"/>
      <c r="P2835" s="589"/>
      <c r="R2835" s="589"/>
      <c r="S2835" s="589"/>
      <c r="T2835" s="589"/>
      <c r="U2835" s="589"/>
    </row>
    <row r="2836" customHeight="1" spans="6:21">
      <c r="F2836" s="589"/>
      <c r="G2836" s="589"/>
      <c r="H2836" s="589"/>
      <c r="I2836" s="589"/>
      <c r="J2836" s="589"/>
      <c r="K2836" s="589"/>
      <c r="L2836" s="589"/>
      <c r="M2836" s="589"/>
      <c r="N2836" s="589"/>
      <c r="O2836" s="589"/>
      <c r="P2836" s="589"/>
      <c r="R2836" s="589"/>
      <c r="S2836" s="589"/>
      <c r="T2836" s="589"/>
      <c r="U2836" s="589"/>
    </row>
    <row r="2837" customHeight="1" spans="6:21">
      <c r="F2837" s="589"/>
      <c r="G2837" s="589"/>
      <c r="H2837" s="589"/>
      <c r="I2837" s="589"/>
      <c r="J2837" s="589"/>
      <c r="K2837" s="589"/>
      <c r="L2837" s="589"/>
      <c r="M2837" s="589"/>
      <c r="N2837" s="589"/>
      <c r="O2837" s="589"/>
      <c r="P2837" s="589"/>
      <c r="R2837" s="589"/>
      <c r="S2837" s="589"/>
      <c r="T2837" s="589"/>
      <c r="U2837" s="589"/>
    </row>
    <row r="2838" customHeight="1" spans="6:21">
      <c r="F2838" s="589"/>
      <c r="G2838" s="589"/>
      <c r="H2838" s="589"/>
      <c r="I2838" s="589"/>
      <c r="J2838" s="589"/>
      <c r="K2838" s="589"/>
      <c r="L2838" s="589"/>
      <c r="M2838" s="589"/>
      <c r="N2838" s="589"/>
      <c r="O2838" s="589"/>
      <c r="P2838" s="589"/>
      <c r="R2838" s="589"/>
      <c r="S2838" s="589"/>
      <c r="T2838" s="589"/>
      <c r="U2838" s="589"/>
    </row>
    <row r="2839" customHeight="1" spans="6:21">
      <c r="F2839" s="589"/>
      <c r="G2839" s="589"/>
      <c r="H2839" s="589"/>
      <c r="I2839" s="589"/>
      <c r="J2839" s="589"/>
      <c r="K2839" s="589"/>
      <c r="L2839" s="589"/>
      <c r="M2839" s="589"/>
      <c r="N2839" s="589"/>
      <c r="O2839" s="589"/>
      <c r="P2839" s="589"/>
      <c r="R2839" s="589"/>
      <c r="S2839" s="589"/>
      <c r="T2839" s="589"/>
      <c r="U2839" s="589"/>
    </row>
    <row r="2840" customHeight="1" spans="6:21">
      <c r="F2840" s="589"/>
      <c r="G2840" s="589"/>
      <c r="H2840" s="589"/>
      <c r="I2840" s="589"/>
      <c r="J2840" s="589"/>
      <c r="K2840" s="589"/>
      <c r="L2840" s="589"/>
      <c r="M2840" s="589"/>
      <c r="N2840" s="589"/>
      <c r="O2840" s="589"/>
      <c r="P2840" s="589"/>
      <c r="R2840" s="589"/>
      <c r="S2840" s="589"/>
      <c r="T2840" s="589"/>
      <c r="U2840" s="589"/>
    </row>
    <row r="2841" customHeight="1" spans="6:21">
      <c r="F2841" s="589"/>
      <c r="G2841" s="589"/>
      <c r="H2841" s="589"/>
      <c r="I2841" s="589"/>
      <c r="J2841" s="589"/>
      <c r="K2841" s="589"/>
      <c r="L2841" s="589"/>
      <c r="M2841" s="589"/>
      <c r="N2841" s="589"/>
      <c r="O2841" s="589"/>
      <c r="P2841" s="589"/>
      <c r="R2841" s="589"/>
      <c r="S2841" s="589"/>
      <c r="T2841" s="589"/>
      <c r="U2841" s="589"/>
    </row>
    <row r="2842" customHeight="1" spans="6:21">
      <c r="F2842" s="589"/>
      <c r="G2842" s="589"/>
      <c r="H2842" s="589"/>
      <c r="I2842" s="589"/>
      <c r="J2842" s="589"/>
      <c r="K2842" s="589"/>
      <c r="L2842" s="589"/>
      <c r="M2842" s="589"/>
      <c r="N2842" s="589"/>
      <c r="O2842" s="589"/>
      <c r="P2842" s="589"/>
      <c r="R2842" s="589"/>
      <c r="S2842" s="589"/>
      <c r="T2842" s="589"/>
      <c r="U2842" s="589"/>
    </row>
    <row r="2843" customHeight="1" spans="6:21">
      <c r="F2843" s="589"/>
      <c r="G2843" s="589"/>
      <c r="H2843" s="589"/>
      <c r="I2843" s="589"/>
      <c r="J2843" s="589"/>
      <c r="K2843" s="589"/>
      <c r="L2843" s="589"/>
      <c r="M2843" s="589"/>
      <c r="N2843" s="589"/>
      <c r="O2843" s="589"/>
      <c r="P2843" s="589"/>
      <c r="R2843" s="589"/>
      <c r="S2843" s="589"/>
      <c r="T2843" s="589"/>
      <c r="U2843" s="589"/>
    </row>
    <row r="2844" customHeight="1" spans="6:21">
      <c r="F2844" s="589"/>
      <c r="G2844" s="589"/>
      <c r="H2844" s="589"/>
      <c r="I2844" s="589"/>
      <c r="J2844" s="589"/>
      <c r="K2844" s="589"/>
      <c r="L2844" s="589"/>
      <c r="M2844" s="589"/>
      <c r="N2844" s="589"/>
      <c r="O2844" s="589"/>
      <c r="P2844" s="589"/>
      <c r="R2844" s="589"/>
      <c r="S2844" s="589"/>
      <c r="T2844" s="589"/>
      <c r="U2844" s="589"/>
    </row>
    <row r="2845" customHeight="1" spans="6:21">
      <c r="F2845" s="589"/>
      <c r="G2845" s="589"/>
      <c r="H2845" s="589"/>
      <c r="I2845" s="589"/>
      <c r="J2845" s="589"/>
      <c r="K2845" s="589"/>
      <c r="L2845" s="589"/>
      <c r="M2845" s="589"/>
      <c r="N2845" s="589"/>
      <c r="O2845" s="589"/>
      <c r="P2845" s="589"/>
      <c r="R2845" s="589"/>
      <c r="S2845" s="589"/>
      <c r="T2845" s="589"/>
      <c r="U2845" s="589"/>
    </row>
    <row r="2846" customHeight="1" spans="6:21">
      <c r="F2846" s="589"/>
      <c r="G2846" s="589"/>
      <c r="H2846" s="589"/>
      <c r="I2846" s="589"/>
      <c r="J2846" s="589"/>
      <c r="K2846" s="589"/>
      <c r="L2846" s="589"/>
      <c r="M2846" s="589"/>
      <c r="N2846" s="589"/>
      <c r="O2846" s="589"/>
      <c r="P2846" s="589"/>
      <c r="R2846" s="589"/>
      <c r="S2846" s="589"/>
      <c r="T2846" s="589"/>
      <c r="U2846" s="589"/>
    </row>
    <row r="2847" customHeight="1" spans="6:21">
      <c r="F2847" s="589"/>
      <c r="G2847" s="589"/>
      <c r="H2847" s="589"/>
      <c r="I2847" s="589"/>
      <c r="J2847" s="589"/>
      <c r="K2847" s="589"/>
      <c r="L2847" s="589"/>
      <c r="M2847" s="589"/>
      <c r="N2847" s="589"/>
      <c r="O2847" s="589"/>
      <c r="P2847" s="589"/>
      <c r="R2847" s="589"/>
      <c r="S2847" s="589"/>
      <c r="T2847" s="589"/>
      <c r="U2847" s="589"/>
    </row>
    <row r="2848" customHeight="1" spans="6:21">
      <c r="F2848" s="589"/>
      <c r="G2848" s="589"/>
      <c r="H2848" s="589"/>
      <c r="I2848" s="589"/>
      <c r="J2848" s="589"/>
      <c r="K2848" s="589"/>
      <c r="L2848" s="589"/>
      <c r="M2848" s="589"/>
      <c r="N2848" s="589"/>
      <c r="O2848" s="589"/>
      <c r="P2848" s="589"/>
      <c r="R2848" s="589"/>
      <c r="S2848" s="589"/>
      <c r="T2848" s="589"/>
      <c r="U2848" s="589"/>
    </row>
    <row r="2849" customHeight="1" spans="6:21">
      <c r="F2849" s="589"/>
      <c r="G2849" s="589"/>
      <c r="H2849" s="589"/>
      <c r="I2849" s="589"/>
      <c r="J2849" s="589"/>
      <c r="K2849" s="589"/>
      <c r="L2849" s="589"/>
      <c r="M2849" s="589"/>
      <c r="N2849" s="589"/>
      <c r="O2849" s="589"/>
      <c r="P2849" s="589"/>
      <c r="R2849" s="589"/>
      <c r="S2849" s="589"/>
      <c r="T2849" s="589"/>
      <c r="U2849" s="589"/>
    </row>
    <row r="2850" customHeight="1" spans="6:21">
      <c r="F2850" s="589"/>
      <c r="G2850" s="589"/>
      <c r="H2850" s="589"/>
      <c r="I2850" s="589"/>
      <c r="J2850" s="589"/>
      <c r="K2850" s="589"/>
      <c r="L2850" s="589"/>
      <c r="M2850" s="589"/>
      <c r="N2850" s="589"/>
      <c r="O2850" s="589"/>
      <c r="P2850" s="589"/>
      <c r="R2850" s="589"/>
      <c r="S2850" s="589"/>
      <c r="T2850" s="589"/>
      <c r="U2850" s="589"/>
    </row>
    <row r="2851" customHeight="1" spans="6:21">
      <c r="F2851" s="589"/>
      <c r="G2851" s="589"/>
      <c r="H2851" s="589"/>
      <c r="I2851" s="589"/>
      <c r="J2851" s="589"/>
      <c r="K2851" s="589"/>
      <c r="L2851" s="589"/>
      <c r="M2851" s="589"/>
      <c r="N2851" s="589"/>
      <c r="O2851" s="589"/>
      <c r="P2851" s="589"/>
      <c r="R2851" s="589"/>
      <c r="S2851" s="589"/>
      <c r="T2851" s="589"/>
      <c r="U2851" s="589"/>
    </row>
    <row r="2852" customHeight="1" spans="6:21">
      <c r="F2852" s="589"/>
      <c r="G2852" s="589"/>
      <c r="H2852" s="589"/>
      <c r="I2852" s="589"/>
      <c r="J2852" s="589"/>
      <c r="K2852" s="589"/>
      <c r="L2852" s="589"/>
      <c r="M2852" s="589"/>
      <c r="N2852" s="589"/>
      <c r="O2852" s="589"/>
      <c r="P2852" s="589"/>
      <c r="R2852" s="589"/>
      <c r="S2852" s="589"/>
      <c r="T2852" s="589"/>
      <c r="U2852" s="589"/>
    </row>
    <row r="2853" customHeight="1" spans="6:21">
      <c r="F2853" s="589"/>
      <c r="G2853" s="589"/>
      <c r="H2853" s="589"/>
      <c r="I2853" s="589"/>
      <c r="J2853" s="589"/>
      <c r="K2853" s="589"/>
      <c r="L2853" s="589"/>
      <c r="M2853" s="589"/>
      <c r="N2853" s="589"/>
      <c r="O2853" s="589"/>
      <c r="P2853" s="589"/>
      <c r="R2853" s="589"/>
      <c r="S2853" s="589"/>
      <c r="T2853" s="589"/>
      <c r="U2853" s="589"/>
    </row>
    <row r="2854" customHeight="1" spans="6:21">
      <c r="F2854" s="589"/>
      <c r="G2854" s="589"/>
      <c r="H2854" s="589"/>
      <c r="I2854" s="589"/>
      <c r="J2854" s="589"/>
      <c r="K2854" s="589"/>
      <c r="L2854" s="589"/>
      <c r="M2854" s="589"/>
      <c r="N2854" s="589"/>
      <c r="O2854" s="589"/>
      <c r="P2854" s="589"/>
      <c r="R2854" s="589"/>
      <c r="S2854" s="589"/>
      <c r="T2854" s="589"/>
      <c r="U2854" s="589"/>
    </row>
    <row r="2855" customHeight="1" spans="6:21">
      <c r="F2855" s="589"/>
      <c r="G2855" s="589"/>
      <c r="H2855" s="589"/>
      <c r="I2855" s="589"/>
      <c r="J2855" s="589"/>
      <c r="K2855" s="589"/>
      <c r="L2855" s="589"/>
      <c r="M2855" s="589"/>
      <c r="N2855" s="589"/>
      <c r="O2855" s="589"/>
      <c r="P2855" s="589"/>
      <c r="R2855" s="589"/>
      <c r="S2855" s="589"/>
      <c r="T2855" s="589"/>
      <c r="U2855" s="589"/>
    </row>
    <row r="2856" customHeight="1" spans="6:21">
      <c r="F2856" s="589"/>
      <c r="G2856" s="589"/>
      <c r="H2856" s="589"/>
      <c r="I2856" s="589"/>
      <c r="J2856" s="589"/>
      <c r="K2856" s="589"/>
      <c r="L2856" s="589"/>
      <c r="M2856" s="589"/>
      <c r="N2856" s="589"/>
      <c r="O2856" s="589"/>
      <c r="P2856" s="589"/>
      <c r="R2856" s="589"/>
      <c r="S2856" s="589"/>
      <c r="T2856" s="589"/>
      <c r="U2856" s="589"/>
    </row>
    <row r="2857" customHeight="1" spans="6:21">
      <c r="F2857" s="589"/>
      <c r="G2857" s="589"/>
      <c r="H2857" s="589"/>
      <c r="I2857" s="589"/>
      <c r="J2857" s="589"/>
      <c r="K2857" s="589"/>
      <c r="L2857" s="589"/>
      <c r="M2857" s="589"/>
      <c r="N2857" s="589"/>
      <c r="O2857" s="589"/>
      <c r="P2857" s="589"/>
      <c r="R2857" s="589"/>
      <c r="S2857" s="589"/>
      <c r="T2857" s="589"/>
      <c r="U2857" s="589"/>
    </row>
    <row r="2858" customHeight="1" spans="6:21">
      <c r="F2858" s="589"/>
      <c r="G2858" s="589"/>
      <c r="H2858" s="589"/>
      <c r="I2858" s="589"/>
      <c r="J2858" s="589"/>
      <c r="K2858" s="589"/>
      <c r="L2858" s="589"/>
      <c r="M2858" s="589"/>
      <c r="N2858" s="589"/>
      <c r="O2858" s="589"/>
      <c r="P2858" s="589"/>
      <c r="R2858" s="589"/>
      <c r="S2858" s="589"/>
      <c r="T2858" s="589"/>
      <c r="U2858" s="589"/>
    </row>
    <row r="2859" customHeight="1" spans="6:21">
      <c r="F2859" s="589"/>
      <c r="G2859" s="589"/>
      <c r="H2859" s="589"/>
      <c r="I2859" s="589"/>
      <c r="J2859" s="589"/>
      <c r="K2859" s="589"/>
      <c r="L2859" s="589"/>
      <c r="M2859" s="589"/>
      <c r="N2859" s="589"/>
      <c r="O2859" s="589"/>
      <c r="P2859" s="589"/>
      <c r="R2859" s="589"/>
      <c r="S2859" s="589"/>
      <c r="T2859" s="589"/>
      <c r="U2859" s="589"/>
    </row>
    <row r="2860" customHeight="1" spans="6:21">
      <c r="F2860" s="589"/>
      <c r="G2860" s="589"/>
      <c r="H2860" s="589"/>
      <c r="I2860" s="589"/>
      <c r="J2860" s="589"/>
      <c r="K2860" s="589"/>
      <c r="L2860" s="589"/>
      <c r="M2860" s="589"/>
      <c r="N2860" s="589"/>
      <c r="O2860" s="589"/>
      <c r="P2860" s="589"/>
      <c r="R2860" s="589"/>
      <c r="S2860" s="589"/>
      <c r="T2860" s="589"/>
      <c r="U2860" s="589"/>
    </row>
    <row r="2861" customHeight="1" spans="6:21">
      <c r="F2861" s="589"/>
      <c r="G2861" s="589"/>
      <c r="H2861" s="589"/>
      <c r="I2861" s="589"/>
      <c r="J2861" s="589"/>
      <c r="K2861" s="589"/>
      <c r="L2861" s="589"/>
      <c r="M2861" s="589"/>
      <c r="N2861" s="589"/>
      <c r="O2861" s="589"/>
      <c r="P2861" s="589"/>
      <c r="R2861" s="589"/>
      <c r="S2861" s="589"/>
      <c r="T2861" s="589"/>
      <c r="U2861" s="589"/>
    </row>
    <row r="2862" customHeight="1" spans="6:21">
      <c r="F2862" s="589"/>
      <c r="G2862" s="589"/>
      <c r="H2862" s="589"/>
      <c r="I2862" s="589"/>
      <c r="J2862" s="589"/>
      <c r="K2862" s="589"/>
      <c r="L2862" s="589"/>
      <c r="M2862" s="589"/>
      <c r="N2862" s="589"/>
      <c r="O2862" s="589"/>
      <c r="P2862" s="589"/>
      <c r="R2862" s="589"/>
      <c r="S2862" s="589"/>
      <c r="T2862" s="589"/>
      <c r="U2862" s="589"/>
    </row>
    <row r="2863" customHeight="1" spans="6:21">
      <c r="F2863" s="589"/>
      <c r="G2863" s="589"/>
      <c r="H2863" s="589"/>
      <c r="I2863" s="589"/>
      <c r="J2863" s="589"/>
      <c r="K2863" s="589"/>
      <c r="L2863" s="589"/>
      <c r="M2863" s="589"/>
      <c r="N2863" s="589"/>
      <c r="O2863" s="589"/>
      <c r="P2863" s="589"/>
      <c r="R2863" s="589"/>
      <c r="S2863" s="589"/>
      <c r="T2863" s="589"/>
      <c r="U2863" s="589"/>
    </row>
    <row r="2864" customHeight="1" spans="6:21">
      <c r="F2864" s="589"/>
      <c r="G2864" s="589"/>
      <c r="H2864" s="589"/>
      <c r="I2864" s="589"/>
      <c r="J2864" s="589"/>
      <c r="K2864" s="589"/>
      <c r="L2864" s="589"/>
      <c r="M2864" s="589"/>
      <c r="N2864" s="589"/>
      <c r="O2864" s="589"/>
      <c r="P2864" s="589"/>
      <c r="R2864" s="589"/>
      <c r="S2864" s="589"/>
      <c r="T2864" s="589"/>
      <c r="U2864" s="589"/>
    </row>
    <row r="2865" customHeight="1" spans="6:21">
      <c r="F2865" s="589"/>
      <c r="G2865" s="589"/>
      <c r="H2865" s="589"/>
      <c r="I2865" s="589"/>
      <c r="J2865" s="589"/>
      <c r="K2865" s="589"/>
      <c r="L2865" s="589"/>
      <c r="M2865" s="589"/>
      <c r="N2865" s="589"/>
      <c r="O2865" s="589"/>
      <c r="P2865" s="589"/>
      <c r="R2865" s="589"/>
      <c r="S2865" s="589"/>
      <c r="T2865" s="589"/>
      <c r="U2865" s="589"/>
    </row>
    <row r="2866" customHeight="1" spans="6:21">
      <c r="F2866" s="589"/>
      <c r="G2866" s="589"/>
      <c r="H2866" s="589"/>
      <c r="I2866" s="589"/>
      <c r="J2866" s="589"/>
      <c r="K2866" s="589"/>
      <c r="L2866" s="589"/>
      <c r="M2866" s="589"/>
      <c r="N2866" s="589"/>
      <c r="O2866" s="589"/>
      <c r="P2866" s="589"/>
      <c r="R2866" s="589"/>
      <c r="S2866" s="589"/>
      <c r="T2866" s="589"/>
      <c r="U2866" s="589"/>
    </row>
    <row r="2867" customHeight="1" spans="6:21">
      <c r="F2867" s="589"/>
      <c r="G2867" s="589"/>
      <c r="H2867" s="589"/>
      <c r="I2867" s="589"/>
      <c r="J2867" s="589"/>
      <c r="K2867" s="589"/>
      <c r="L2867" s="589"/>
      <c r="M2867" s="589"/>
      <c r="N2867" s="589"/>
      <c r="O2867" s="589"/>
      <c r="P2867" s="589"/>
      <c r="R2867" s="589"/>
      <c r="S2867" s="589"/>
      <c r="T2867" s="589"/>
      <c r="U2867" s="589"/>
    </row>
    <row r="2868" customHeight="1" spans="6:21">
      <c r="F2868" s="589"/>
      <c r="G2868" s="589"/>
      <c r="H2868" s="589"/>
      <c r="I2868" s="589"/>
      <c r="J2868" s="589"/>
      <c r="K2868" s="589"/>
      <c r="L2868" s="589"/>
      <c r="M2868" s="589"/>
      <c r="N2868" s="589"/>
      <c r="O2868" s="589"/>
      <c r="P2868" s="589"/>
      <c r="R2868" s="589"/>
      <c r="S2868" s="589"/>
      <c r="T2868" s="589"/>
      <c r="U2868" s="589"/>
    </row>
    <row r="2869" customHeight="1" spans="6:21">
      <c r="F2869" s="589"/>
      <c r="G2869" s="589"/>
      <c r="H2869" s="589"/>
      <c r="I2869" s="589"/>
      <c r="J2869" s="589"/>
      <c r="K2869" s="589"/>
      <c r="L2869" s="589"/>
      <c r="M2869" s="589"/>
      <c r="N2869" s="589"/>
      <c r="O2869" s="589"/>
      <c r="P2869" s="589"/>
      <c r="R2869" s="589"/>
      <c r="S2869" s="589"/>
      <c r="T2869" s="589"/>
      <c r="U2869" s="589"/>
    </row>
    <row r="2870" customHeight="1" spans="6:21">
      <c r="F2870" s="589"/>
      <c r="G2870" s="589"/>
      <c r="H2870" s="589"/>
      <c r="I2870" s="589"/>
      <c r="J2870" s="589"/>
      <c r="K2870" s="589"/>
      <c r="L2870" s="589"/>
      <c r="M2870" s="589"/>
      <c r="N2870" s="589"/>
      <c r="O2870" s="589"/>
      <c r="P2870" s="589"/>
      <c r="R2870" s="589"/>
      <c r="S2870" s="589"/>
      <c r="T2870" s="589"/>
      <c r="U2870" s="589"/>
    </row>
    <row r="2871" customHeight="1" spans="6:21">
      <c r="F2871" s="589"/>
      <c r="G2871" s="589"/>
      <c r="H2871" s="589"/>
      <c r="I2871" s="589"/>
      <c r="J2871" s="589"/>
      <c r="K2871" s="589"/>
      <c r="L2871" s="589"/>
      <c r="M2871" s="589"/>
      <c r="N2871" s="589"/>
      <c r="O2871" s="589"/>
      <c r="P2871" s="589"/>
      <c r="R2871" s="589"/>
      <c r="S2871" s="589"/>
      <c r="T2871" s="589"/>
      <c r="U2871" s="589"/>
    </row>
    <row r="2872" customHeight="1" spans="6:21">
      <c r="F2872" s="589"/>
      <c r="G2872" s="589"/>
      <c r="H2872" s="589"/>
      <c r="I2872" s="589"/>
      <c r="J2872" s="589"/>
      <c r="K2872" s="589"/>
      <c r="L2872" s="589"/>
      <c r="M2872" s="589"/>
      <c r="N2872" s="589"/>
      <c r="O2872" s="589"/>
      <c r="P2872" s="589"/>
      <c r="R2872" s="589"/>
      <c r="S2872" s="589"/>
      <c r="T2872" s="589"/>
      <c r="U2872" s="589"/>
    </row>
    <row r="2873" customHeight="1" spans="6:21">
      <c r="F2873" s="589"/>
      <c r="G2873" s="589"/>
      <c r="H2873" s="589"/>
      <c r="I2873" s="589"/>
      <c r="J2873" s="589"/>
      <c r="K2873" s="589"/>
      <c r="L2873" s="589"/>
      <c r="M2873" s="589"/>
      <c r="N2873" s="589"/>
      <c r="O2873" s="589"/>
      <c r="P2873" s="589"/>
      <c r="R2873" s="589"/>
      <c r="S2873" s="589"/>
      <c r="T2873" s="589"/>
      <c r="U2873" s="589"/>
    </row>
    <row r="2874" customHeight="1" spans="6:21">
      <c r="F2874" s="589"/>
      <c r="G2874" s="589"/>
      <c r="H2874" s="589"/>
      <c r="I2874" s="589"/>
      <c r="J2874" s="589"/>
      <c r="K2874" s="589"/>
      <c r="L2874" s="589"/>
      <c r="M2874" s="589"/>
      <c r="N2874" s="589"/>
      <c r="O2874" s="589"/>
      <c r="P2874" s="589"/>
      <c r="R2874" s="589"/>
      <c r="S2874" s="589"/>
      <c r="T2874" s="589"/>
      <c r="U2874" s="589"/>
    </row>
    <row r="2875" customHeight="1" spans="6:21">
      <c r="F2875" s="589"/>
      <c r="G2875" s="589"/>
      <c r="H2875" s="589"/>
      <c r="I2875" s="589"/>
      <c r="J2875" s="589"/>
      <c r="K2875" s="589"/>
      <c r="L2875" s="589"/>
      <c r="M2875" s="589"/>
      <c r="N2875" s="589"/>
      <c r="O2875" s="589"/>
      <c r="P2875" s="589"/>
      <c r="R2875" s="589"/>
      <c r="S2875" s="589"/>
      <c r="T2875" s="589"/>
      <c r="U2875" s="589"/>
    </row>
    <row r="2876" customHeight="1" spans="6:21">
      <c r="F2876" s="589"/>
      <c r="G2876" s="589"/>
      <c r="H2876" s="589"/>
      <c r="I2876" s="589"/>
      <c r="J2876" s="589"/>
      <c r="K2876" s="589"/>
      <c r="L2876" s="589"/>
      <c r="M2876" s="589"/>
      <c r="N2876" s="589"/>
      <c r="O2876" s="589"/>
      <c r="P2876" s="589"/>
      <c r="R2876" s="589"/>
      <c r="S2876" s="589"/>
      <c r="T2876" s="589"/>
      <c r="U2876" s="589"/>
    </row>
    <row r="2877" customHeight="1" spans="6:21">
      <c r="F2877" s="589"/>
      <c r="G2877" s="589"/>
      <c r="H2877" s="589"/>
      <c r="I2877" s="589"/>
      <c r="J2877" s="589"/>
      <c r="K2877" s="589"/>
      <c r="L2877" s="589"/>
      <c r="M2877" s="589"/>
      <c r="N2877" s="589"/>
      <c r="O2877" s="589"/>
      <c r="P2877" s="589"/>
      <c r="R2877" s="589"/>
      <c r="S2877" s="589"/>
      <c r="T2877" s="589"/>
      <c r="U2877" s="589"/>
    </row>
    <row r="2878" customHeight="1" spans="6:21">
      <c r="F2878" s="589"/>
      <c r="G2878" s="589"/>
      <c r="H2878" s="589"/>
      <c r="I2878" s="589"/>
      <c r="J2878" s="589"/>
      <c r="K2878" s="589"/>
      <c r="L2878" s="589"/>
      <c r="M2878" s="589"/>
      <c r="N2878" s="589"/>
      <c r="O2878" s="589"/>
      <c r="P2878" s="589"/>
      <c r="R2878" s="589"/>
      <c r="S2878" s="589"/>
      <c r="T2878" s="589"/>
      <c r="U2878" s="589"/>
    </row>
    <row r="2879" customHeight="1" spans="6:21">
      <c r="F2879" s="589"/>
      <c r="G2879" s="589"/>
      <c r="H2879" s="589"/>
      <c r="I2879" s="589"/>
      <c r="J2879" s="589"/>
      <c r="K2879" s="589"/>
      <c r="L2879" s="589"/>
      <c r="M2879" s="589"/>
      <c r="N2879" s="589"/>
      <c r="O2879" s="589"/>
      <c r="P2879" s="589"/>
      <c r="R2879" s="589"/>
      <c r="S2879" s="589"/>
      <c r="T2879" s="589"/>
      <c r="U2879" s="589"/>
    </row>
    <row r="2880" customHeight="1" spans="6:21">
      <c r="F2880" s="589"/>
      <c r="G2880" s="589"/>
      <c r="H2880" s="589"/>
      <c r="I2880" s="589"/>
      <c r="J2880" s="589"/>
      <c r="K2880" s="589"/>
      <c r="L2880" s="589"/>
      <c r="M2880" s="589"/>
      <c r="N2880" s="589"/>
      <c r="O2880" s="589"/>
      <c r="P2880" s="589"/>
      <c r="R2880" s="589"/>
      <c r="S2880" s="589"/>
      <c r="T2880" s="589"/>
      <c r="U2880" s="589"/>
    </row>
    <row r="2881" customHeight="1" spans="6:21">
      <c r="F2881" s="589"/>
      <c r="G2881" s="589"/>
      <c r="H2881" s="589"/>
      <c r="I2881" s="589"/>
      <c r="J2881" s="589"/>
      <c r="K2881" s="589"/>
      <c r="L2881" s="589"/>
      <c r="M2881" s="589"/>
      <c r="N2881" s="589"/>
      <c r="O2881" s="589"/>
      <c r="P2881" s="589"/>
      <c r="R2881" s="589"/>
      <c r="S2881" s="589"/>
      <c r="T2881" s="589"/>
      <c r="U2881" s="589"/>
    </row>
    <row r="2882" customHeight="1" spans="6:21">
      <c r="F2882" s="589"/>
      <c r="G2882" s="589"/>
      <c r="H2882" s="589"/>
      <c r="I2882" s="589"/>
      <c r="J2882" s="589"/>
      <c r="K2882" s="589"/>
      <c r="L2882" s="589"/>
      <c r="M2882" s="589"/>
      <c r="N2882" s="589"/>
      <c r="O2882" s="589"/>
      <c r="P2882" s="589"/>
      <c r="R2882" s="589"/>
      <c r="S2882" s="589"/>
      <c r="T2882" s="589"/>
      <c r="U2882" s="589"/>
    </row>
    <row r="2883" customHeight="1" spans="6:21">
      <c r="F2883" s="589"/>
      <c r="G2883" s="589"/>
      <c r="H2883" s="589"/>
      <c r="I2883" s="589"/>
      <c r="J2883" s="589"/>
      <c r="K2883" s="589"/>
      <c r="L2883" s="589"/>
      <c r="M2883" s="589"/>
      <c r="N2883" s="589"/>
      <c r="O2883" s="589"/>
      <c r="P2883" s="589"/>
      <c r="R2883" s="589"/>
      <c r="S2883" s="589"/>
      <c r="T2883" s="589"/>
      <c r="U2883" s="589"/>
    </row>
    <row r="2884" customHeight="1" spans="6:21">
      <c r="F2884" s="589"/>
      <c r="G2884" s="589"/>
      <c r="H2884" s="589"/>
      <c r="I2884" s="589"/>
      <c r="J2884" s="589"/>
      <c r="K2884" s="589"/>
      <c r="L2884" s="589"/>
      <c r="M2884" s="589"/>
      <c r="N2884" s="589"/>
      <c r="O2884" s="589"/>
      <c r="P2884" s="589"/>
      <c r="R2884" s="589"/>
      <c r="S2884" s="589"/>
      <c r="T2884" s="589"/>
      <c r="U2884" s="589"/>
    </row>
    <row r="2885" customHeight="1" spans="6:21">
      <c r="F2885" s="589"/>
      <c r="G2885" s="589"/>
      <c r="H2885" s="589"/>
      <c r="I2885" s="589"/>
      <c r="J2885" s="589"/>
      <c r="K2885" s="589"/>
      <c r="L2885" s="589"/>
      <c r="M2885" s="589"/>
      <c r="N2885" s="589"/>
      <c r="O2885" s="589"/>
      <c r="P2885" s="589"/>
      <c r="R2885" s="589"/>
      <c r="S2885" s="589"/>
      <c r="T2885" s="589"/>
      <c r="U2885" s="589"/>
    </row>
    <row r="2886" customHeight="1" spans="6:21">
      <c r="F2886" s="589"/>
      <c r="G2886" s="589"/>
      <c r="H2886" s="589"/>
      <c r="I2886" s="589"/>
      <c r="J2886" s="589"/>
      <c r="K2886" s="589"/>
      <c r="L2886" s="589"/>
      <c r="M2886" s="589"/>
      <c r="N2886" s="589"/>
      <c r="O2886" s="589"/>
      <c r="P2886" s="589"/>
      <c r="R2886" s="589"/>
      <c r="S2886" s="589"/>
      <c r="T2886" s="589"/>
      <c r="U2886" s="589"/>
    </row>
    <row r="2887" customHeight="1" spans="6:21">
      <c r="F2887" s="589"/>
      <c r="G2887" s="589"/>
      <c r="H2887" s="589"/>
      <c r="I2887" s="589"/>
      <c r="J2887" s="589"/>
      <c r="K2887" s="589"/>
      <c r="L2887" s="589"/>
      <c r="M2887" s="589"/>
      <c r="N2887" s="589"/>
      <c r="O2887" s="589"/>
      <c r="P2887" s="589"/>
      <c r="R2887" s="589"/>
      <c r="S2887" s="589"/>
      <c r="T2887" s="589"/>
      <c r="U2887" s="589"/>
    </row>
    <row r="2888" customHeight="1" spans="6:21">
      <c r="F2888" s="589"/>
      <c r="G2888" s="589"/>
      <c r="H2888" s="589"/>
      <c r="I2888" s="589"/>
      <c r="J2888" s="589"/>
      <c r="K2888" s="589"/>
      <c r="L2888" s="589"/>
      <c r="M2888" s="589"/>
      <c r="N2888" s="589"/>
      <c r="O2888" s="589"/>
      <c r="P2888" s="589"/>
      <c r="R2888" s="589"/>
      <c r="S2888" s="589"/>
      <c r="T2888" s="589"/>
      <c r="U2888" s="589"/>
    </row>
    <row r="2889" customHeight="1" spans="6:21">
      <c r="F2889" s="589"/>
      <c r="G2889" s="589"/>
      <c r="H2889" s="589"/>
      <c r="I2889" s="589"/>
      <c r="J2889" s="589"/>
      <c r="K2889" s="589"/>
      <c r="L2889" s="589"/>
      <c r="M2889" s="589"/>
      <c r="N2889" s="589"/>
      <c r="O2889" s="589"/>
      <c r="P2889" s="589"/>
      <c r="R2889" s="589"/>
      <c r="S2889" s="589"/>
      <c r="T2889" s="589"/>
      <c r="U2889" s="589"/>
    </row>
    <row r="2890" customHeight="1" spans="6:21">
      <c r="F2890" s="589"/>
      <c r="G2890" s="589"/>
      <c r="H2890" s="589"/>
      <c r="I2890" s="589"/>
      <c r="J2890" s="589"/>
      <c r="K2890" s="589"/>
      <c r="L2890" s="589"/>
      <c r="M2890" s="589"/>
      <c r="N2890" s="589"/>
      <c r="O2890" s="589"/>
      <c r="P2890" s="589"/>
      <c r="R2890" s="589"/>
      <c r="S2890" s="589"/>
      <c r="T2890" s="589"/>
      <c r="U2890" s="589"/>
    </row>
    <row r="2891" customHeight="1" spans="6:21">
      <c r="F2891" s="589"/>
      <c r="G2891" s="589"/>
      <c r="H2891" s="589"/>
      <c r="I2891" s="589"/>
      <c r="J2891" s="589"/>
      <c r="K2891" s="589"/>
      <c r="L2891" s="589"/>
      <c r="M2891" s="589"/>
      <c r="N2891" s="589"/>
      <c r="O2891" s="589"/>
      <c r="P2891" s="589"/>
      <c r="R2891" s="589"/>
      <c r="S2891" s="589"/>
      <c r="T2891" s="589"/>
      <c r="U2891" s="589"/>
    </row>
    <row r="2892" customHeight="1" spans="6:21">
      <c r="F2892" s="589"/>
      <c r="G2892" s="589"/>
      <c r="H2892" s="589"/>
      <c r="I2892" s="589"/>
      <c r="J2892" s="589"/>
      <c r="K2892" s="589"/>
      <c r="L2892" s="589"/>
      <c r="M2892" s="589"/>
      <c r="N2892" s="589"/>
      <c r="O2892" s="589"/>
      <c r="P2892" s="589"/>
      <c r="R2892" s="589"/>
      <c r="S2892" s="589"/>
      <c r="T2892" s="589"/>
      <c r="U2892" s="589"/>
    </row>
    <row r="2893" customHeight="1" spans="6:21">
      <c r="F2893" s="589"/>
      <c r="G2893" s="589"/>
      <c r="H2893" s="589"/>
      <c r="I2893" s="589"/>
      <c r="J2893" s="589"/>
      <c r="K2893" s="589"/>
      <c r="L2893" s="589"/>
      <c r="M2893" s="589"/>
      <c r="N2893" s="589"/>
      <c r="O2893" s="589"/>
      <c r="P2893" s="589"/>
      <c r="R2893" s="589"/>
      <c r="S2893" s="589"/>
      <c r="T2893" s="589"/>
      <c r="U2893" s="589"/>
    </row>
    <row r="2894" customHeight="1" spans="6:21">
      <c r="F2894" s="589"/>
      <c r="G2894" s="589"/>
      <c r="H2894" s="589"/>
      <c r="I2894" s="589"/>
      <c r="J2894" s="589"/>
      <c r="K2894" s="589"/>
      <c r="L2894" s="589"/>
      <c r="M2894" s="589"/>
      <c r="N2894" s="589"/>
      <c r="O2894" s="589"/>
      <c r="P2894" s="589"/>
      <c r="R2894" s="589"/>
      <c r="S2894" s="589"/>
      <c r="T2894" s="589"/>
      <c r="U2894" s="589"/>
    </row>
    <row r="2895" customHeight="1" spans="6:21">
      <c r="F2895" s="589"/>
      <c r="G2895" s="589"/>
      <c r="H2895" s="589"/>
      <c r="I2895" s="589"/>
      <c r="J2895" s="589"/>
      <c r="K2895" s="589"/>
      <c r="L2895" s="589"/>
      <c r="M2895" s="589"/>
      <c r="N2895" s="589"/>
      <c r="O2895" s="589"/>
      <c r="P2895" s="589"/>
      <c r="R2895" s="589"/>
      <c r="S2895" s="589"/>
      <c r="T2895" s="589"/>
      <c r="U2895" s="589"/>
    </row>
    <row r="2896" customHeight="1" spans="6:21">
      <c r="F2896" s="589"/>
      <c r="G2896" s="589"/>
      <c r="H2896" s="589"/>
      <c r="I2896" s="589"/>
      <c r="J2896" s="589"/>
      <c r="K2896" s="589"/>
      <c r="L2896" s="589"/>
      <c r="M2896" s="589"/>
      <c r="N2896" s="589"/>
      <c r="O2896" s="589"/>
      <c r="P2896" s="589"/>
      <c r="R2896" s="589"/>
      <c r="S2896" s="589"/>
      <c r="T2896" s="589"/>
      <c r="U2896" s="589"/>
    </row>
    <row r="2897" customHeight="1" spans="6:21">
      <c r="F2897" s="589"/>
      <c r="G2897" s="589"/>
      <c r="H2897" s="589"/>
      <c r="I2897" s="589"/>
      <c r="J2897" s="589"/>
      <c r="K2897" s="589"/>
      <c r="L2897" s="589"/>
      <c r="M2897" s="589"/>
      <c r="N2897" s="589"/>
      <c r="O2897" s="589"/>
      <c r="P2897" s="589"/>
      <c r="R2897" s="589"/>
      <c r="S2897" s="589"/>
      <c r="T2897" s="589"/>
      <c r="U2897" s="589"/>
    </row>
    <row r="2898" customHeight="1" spans="6:21">
      <c r="F2898" s="589"/>
      <c r="G2898" s="589"/>
      <c r="H2898" s="589"/>
      <c r="I2898" s="589"/>
      <c r="J2898" s="589"/>
      <c r="K2898" s="589"/>
      <c r="L2898" s="589"/>
      <c r="M2898" s="589"/>
      <c r="N2898" s="589"/>
      <c r="O2898" s="589"/>
      <c r="P2898" s="589"/>
      <c r="R2898" s="589"/>
      <c r="S2898" s="589"/>
      <c r="T2898" s="589"/>
      <c r="U2898" s="589"/>
    </row>
    <row r="2899" customHeight="1" spans="6:21">
      <c r="F2899" s="589"/>
      <c r="G2899" s="589"/>
      <c r="H2899" s="589"/>
      <c r="I2899" s="589"/>
      <c r="J2899" s="589"/>
      <c r="K2899" s="589"/>
      <c r="L2899" s="589"/>
      <c r="M2899" s="589"/>
      <c r="N2899" s="589"/>
      <c r="O2899" s="589"/>
      <c r="P2899" s="589"/>
      <c r="R2899" s="589"/>
      <c r="S2899" s="589"/>
      <c r="T2899" s="589"/>
      <c r="U2899" s="589"/>
    </row>
    <row r="2900" customHeight="1" spans="6:21">
      <c r="F2900" s="589"/>
      <c r="G2900" s="589"/>
      <c r="H2900" s="589"/>
      <c r="I2900" s="589"/>
      <c r="J2900" s="589"/>
      <c r="K2900" s="589"/>
      <c r="L2900" s="589"/>
      <c r="M2900" s="589"/>
      <c r="N2900" s="589"/>
      <c r="O2900" s="589"/>
      <c r="P2900" s="589"/>
      <c r="R2900" s="589"/>
      <c r="S2900" s="589"/>
      <c r="T2900" s="589"/>
      <c r="U2900" s="589"/>
    </row>
    <row r="2901" customHeight="1" spans="6:21">
      <c r="F2901" s="589"/>
      <c r="G2901" s="589"/>
      <c r="H2901" s="589"/>
      <c r="I2901" s="589"/>
      <c r="J2901" s="589"/>
      <c r="K2901" s="589"/>
      <c r="L2901" s="589"/>
      <c r="M2901" s="589"/>
      <c r="N2901" s="589"/>
      <c r="O2901" s="589"/>
      <c r="P2901" s="589"/>
      <c r="R2901" s="589"/>
      <c r="S2901" s="589"/>
      <c r="T2901" s="589"/>
      <c r="U2901" s="589"/>
    </row>
    <row r="2902" customHeight="1" spans="6:21">
      <c r="F2902" s="589"/>
      <c r="G2902" s="589"/>
      <c r="H2902" s="589"/>
      <c r="I2902" s="589"/>
      <c r="J2902" s="589"/>
      <c r="K2902" s="589"/>
      <c r="L2902" s="589"/>
      <c r="M2902" s="589"/>
      <c r="N2902" s="589"/>
      <c r="O2902" s="589"/>
      <c r="P2902" s="589"/>
      <c r="R2902" s="589"/>
      <c r="S2902" s="589"/>
      <c r="T2902" s="589"/>
      <c r="U2902" s="589"/>
    </row>
    <row r="2903" customHeight="1" spans="6:21">
      <c r="F2903" s="589"/>
      <c r="G2903" s="589"/>
      <c r="H2903" s="589"/>
      <c r="I2903" s="589"/>
      <c r="J2903" s="589"/>
      <c r="K2903" s="589"/>
      <c r="L2903" s="589"/>
      <c r="M2903" s="589"/>
      <c r="N2903" s="589"/>
      <c r="O2903" s="589"/>
      <c r="P2903" s="589"/>
      <c r="R2903" s="589"/>
      <c r="S2903" s="589"/>
      <c r="T2903" s="589"/>
      <c r="U2903" s="589"/>
    </row>
    <row r="2904" customHeight="1" spans="6:21">
      <c r="F2904" s="589"/>
      <c r="G2904" s="589"/>
      <c r="H2904" s="589"/>
      <c r="I2904" s="589"/>
      <c r="J2904" s="589"/>
      <c r="K2904" s="589"/>
      <c r="L2904" s="589"/>
      <c r="M2904" s="589"/>
      <c r="N2904" s="589"/>
      <c r="O2904" s="589"/>
      <c r="P2904" s="589"/>
      <c r="R2904" s="589"/>
      <c r="S2904" s="589"/>
      <c r="T2904" s="589"/>
      <c r="U2904" s="589"/>
    </row>
    <row r="2905" customHeight="1" spans="6:21">
      <c r="F2905" s="589"/>
      <c r="G2905" s="589"/>
      <c r="H2905" s="589"/>
      <c r="I2905" s="589"/>
      <c r="J2905" s="589"/>
      <c r="K2905" s="589"/>
      <c r="L2905" s="589"/>
      <c r="M2905" s="589"/>
      <c r="N2905" s="589"/>
      <c r="O2905" s="589"/>
      <c r="P2905" s="589"/>
      <c r="R2905" s="589"/>
      <c r="S2905" s="589"/>
      <c r="T2905" s="589"/>
      <c r="U2905" s="589"/>
    </row>
    <row r="2906" customHeight="1" spans="6:21">
      <c r="F2906" s="589"/>
      <c r="G2906" s="589"/>
      <c r="H2906" s="589"/>
      <c r="I2906" s="589"/>
      <c r="J2906" s="589"/>
      <c r="K2906" s="589"/>
      <c r="L2906" s="589"/>
      <c r="M2906" s="589"/>
      <c r="N2906" s="589"/>
      <c r="O2906" s="589"/>
      <c r="P2906" s="589"/>
      <c r="R2906" s="589"/>
      <c r="S2906" s="589"/>
      <c r="T2906" s="589"/>
      <c r="U2906" s="589"/>
    </row>
    <row r="2907" customHeight="1" spans="6:21">
      <c r="F2907" s="589"/>
      <c r="G2907" s="589"/>
      <c r="H2907" s="589"/>
      <c r="I2907" s="589"/>
      <c r="J2907" s="589"/>
      <c r="K2907" s="589"/>
      <c r="L2907" s="589"/>
      <c r="M2907" s="589"/>
      <c r="N2907" s="589"/>
      <c r="O2907" s="589"/>
      <c r="P2907" s="589"/>
      <c r="R2907" s="589"/>
      <c r="S2907" s="589"/>
      <c r="T2907" s="589"/>
      <c r="U2907" s="589"/>
    </row>
    <row r="2908" customHeight="1" spans="6:21">
      <c r="F2908" s="589"/>
      <c r="G2908" s="589"/>
      <c r="H2908" s="589"/>
      <c r="I2908" s="589"/>
      <c r="J2908" s="589"/>
      <c r="K2908" s="589"/>
      <c r="L2908" s="589"/>
      <c r="M2908" s="589"/>
      <c r="N2908" s="589"/>
      <c r="O2908" s="589"/>
      <c r="P2908" s="589"/>
      <c r="R2908" s="589"/>
      <c r="S2908" s="589"/>
      <c r="T2908" s="589"/>
      <c r="U2908" s="589"/>
    </row>
    <row r="2909" customHeight="1" spans="6:21">
      <c r="F2909" s="589"/>
      <c r="G2909" s="589"/>
      <c r="H2909" s="589"/>
      <c r="I2909" s="589"/>
      <c r="J2909" s="589"/>
      <c r="K2909" s="589"/>
      <c r="L2909" s="589"/>
      <c r="M2909" s="589"/>
      <c r="N2909" s="589"/>
      <c r="O2909" s="589"/>
      <c r="P2909" s="589"/>
      <c r="R2909" s="589"/>
      <c r="S2909" s="589"/>
      <c r="T2909" s="589"/>
      <c r="U2909" s="589"/>
    </row>
    <row r="2910" customHeight="1" spans="6:21">
      <c r="F2910" s="589"/>
      <c r="G2910" s="589"/>
      <c r="H2910" s="589"/>
      <c r="I2910" s="589"/>
      <c r="J2910" s="589"/>
      <c r="K2910" s="589"/>
      <c r="L2910" s="589"/>
      <c r="M2910" s="589"/>
      <c r="N2910" s="589"/>
      <c r="O2910" s="589"/>
      <c r="P2910" s="589"/>
      <c r="R2910" s="589"/>
      <c r="S2910" s="589"/>
      <c r="T2910" s="589"/>
      <c r="U2910" s="589"/>
    </row>
    <row r="2911" customHeight="1" spans="6:21">
      <c r="F2911" s="589"/>
      <c r="G2911" s="589"/>
      <c r="H2911" s="589"/>
      <c r="I2911" s="589"/>
      <c r="J2911" s="589"/>
      <c r="K2911" s="589"/>
      <c r="L2911" s="589"/>
      <c r="M2911" s="589"/>
      <c r="N2911" s="589"/>
      <c r="O2911" s="589"/>
      <c r="P2911" s="589"/>
      <c r="R2911" s="589"/>
      <c r="S2911" s="589"/>
      <c r="T2911" s="589"/>
      <c r="U2911" s="589"/>
    </row>
    <row r="2912" customHeight="1" spans="6:21">
      <c r="F2912" s="589"/>
      <c r="G2912" s="589"/>
      <c r="H2912" s="589"/>
      <c r="I2912" s="589"/>
      <c r="J2912" s="589"/>
      <c r="K2912" s="589"/>
      <c r="L2912" s="589"/>
      <c r="M2912" s="589"/>
      <c r="N2912" s="589"/>
      <c r="O2912" s="589"/>
      <c r="P2912" s="589"/>
      <c r="R2912" s="589"/>
      <c r="S2912" s="589"/>
      <c r="T2912" s="589"/>
      <c r="U2912" s="589"/>
    </row>
    <row r="2913" customHeight="1" spans="6:21">
      <c r="F2913" s="589"/>
      <c r="G2913" s="589"/>
      <c r="H2913" s="589"/>
      <c r="I2913" s="589"/>
      <c r="J2913" s="589"/>
      <c r="K2913" s="589"/>
      <c r="L2913" s="589"/>
      <c r="M2913" s="589"/>
      <c r="N2913" s="589"/>
      <c r="O2913" s="589"/>
      <c r="P2913" s="589"/>
      <c r="R2913" s="589"/>
      <c r="S2913" s="589"/>
      <c r="T2913" s="589"/>
      <c r="U2913" s="589"/>
    </row>
    <row r="2914" customHeight="1" spans="6:21">
      <c r="F2914" s="589"/>
      <c r="G2914" s="589"/>
      <c r="H2914" s="589"/>
      <c r="I2914" s="589"/>
      <c r="J2914" s="589"/>
      <c r="K2914" s="589"/>
      <c r="L2914" s="589"/>
      <c r="M2914" s="589"/>
      <c r="N2914" s="589"/>
      <c r="O2914" s="589"/>
      <c r="P2914" s="589"/>
      <c r="R2914" s="589"/>
      <c r="S2914" s="589"/>
      <c r="T2914" s="589"/>
      <c r="U2914" s="589"/>
    </row>
    <row r="2915" customHeight="1" spans="6:21">
      <c r="F2915" s="589"/>
      <c r="G2915" s="589"/>
      <c r="H2915" s="589"/>
      <c r="I2915" s="589"/>
      <c r="J2915" s="589"/>
      <c r="K2915" s="589"/>
      <c r="L2915" s="589"/>
      <c r="M2915" s="589"/>
      <c r="N2915" s="589"/>
      <c r="O2915" s="589"/>
      <c r="P2915" s="589"/>
      <c r="R2915" s="589"/>
      <c r="S2915" s="589"/>
      <c r="T2915" s="589"/>
      <c r="U2915" s="589"/>
    </row>
    <row r="2916" customHeight="1" spans="6:21">
      <c r="F2916" s="589"/>
      <c r="G2916" s="589"/>
      <c r="H2916" s="589"/>
      <c r="I2916" s="589"/>
      <c r="J2916" s="589"/>
      <c r="K2916" s="589"/>
      <c r="L2916" s="589"/>
      <c r="M2916" s="589"/>
      <c r="N2916" s="589"/>
      <c r="O2916" s="589"/>
      <c r="P2916" s="589"/>
      <c r="R2916" s="589"/>
      <c r="S2916" s="589"/>
      <c r="T2916" s="589"/>
      <c r="U2916" s="589"/>
    </row>
    <row r="2917" customHeight="1" spans="6:21">
      <c r="F2917" s="589"/>
      <c r="G2917" s="589"/>
      <c r="H2917" s="589"/>
      <c r="I2917" s="589"/>
      <c r="J2917" s="589"/>
      <c r="K2917" s="589"/>
      <c r="L2917" s="589"/>
      <c r="M2917" s="589"/>
      <c r="N2917" s="589"/>
      <c r="O2917" s="589"/>
      <c r="P2917" s="589"/>
      <c r="R2917" s="589"/>
      <c r="S2917" s="589"/>
      <c r="T2917" s="589"/>
      <c r="U2917" s="589"/>
    </row>
    <row r="2918" customHeight="1" spans="6:21">
      <c r="F2918" s="589"/>
      <c r="G2918" s="589"/>
      <c r="H2918" s="589"/>
      <c r="I2918" s="589"/>
      <c r="J2918" s="589"/>
      <c r="K2918" s="589"/>
      <c r="L2918" s="589"/>
      <c r="M2918" s="589"/>
      <c r="N2918" s="589"/>
      <c r="O2918" s="589"/>
      <c r="P2918" s="589"/>
      <c r="R2918" s="589"/>
      <c r="S2918" s="589"/>
      <c r="T2918" s="589"/>
      <c r="U2918" s="589"/>
    </row>
    <row r="2919" customHeight="1" spans="6:21">
      <c r="F2919" s="589"/>
      <c r="G2919" s="589"/>
      <c r="H2919" s="589"/>
      <c r="I2919" s="589"/>
      <c r="J2919" s="589"/>
      <c r="K2919" s="589"/>
      <c r="L2919" s="589"/>
      <c r="M2919" s="589"/>
      <c r="N2919" s="589"/>
      <c r="O2919" s="589"/>
      <c r="P2919" s="589"/>
      <c r="R2919" s="589"/>
      <c r="S2919" s="589"/>
      <c r="T2919" s="589"/>
      <c r="U2919" s="589"/>
    </row>
    <row r="2920" customHeight="1" spans="6:21">
      <c r="F2920" s="589"/>
      <c r="G2920" s="589"/>
      <c r="H2920" s="589"/>
      <c r="I2920" s="589"/>
      <c r="J2920" s="589"/>
      <c r="K2920" s="589"/>
      <c r="L2920" s="589"/>
      <c r="M2920" s="589"/>
      <c r="N2920" s="589"/>
      <c r="O2920" s="589"/>
      <c r="P2920" s="589"/>
      <c r="R2920" s="589"/>
      <c r="S2920" s="589"/>
      <c r="T2920" s="589"/>
      <c r="U2920" s="589"/>
    </row>
    <row r="2921" customHeight="1" spans="6:21">
      <c r="F2921" s="589"/>
      <c r="G2921" s="589"/>
      <c r="H2921" s="589"/>
      <c r="I2921" s="589"/>
      <c r="J2921" s="589"/>
      <c r="K2921" s="589"/>
      <c r="L2921" s="589"/>
      <c r="M2921" s="589"/>
      <c r="N2921" s="589"/>
      <c r="O2921" s="589"/>
      <c r="P2921" s="589"/>
      <c r="R2921" s="589"/>
      <c r="S2921" s="589"/>
      <c r="T2921" s="589"/>
      <c r="U2921" s="589"/>
    </row>
    <row r="2922" customHeight="1" spans="6:21">
      <c r="F2922" s="589"/>
      <c r="G2922" s="589"/>
      <c r="H2922" s="589"/>
      <c r="I2922" s="589"/>
      <c r="J2922" s="589"/>
      <c r="K2922" s="589"/>
      <c r="L2922" s="589"/>
      <c r="M2922" s="589"/>
      <c r="N2922" s="589"/>
      <c r="O2922" s="589"/>
      <c r="P2922" s="589"/>
      <c r="R2922" s="589"/>
      <c r="S2922" s="589"/>
      <c r="T2922" s="589"/>
      <c r="U2922" s="589"/>
    </row>
    <row r="2923" customHeight="1" spans="6:21">
      <c r="F2923" s="589"/>
      <c r="G2923" s="589"/>
      <c r="H2923" s="589"/>
      <c r="I2923" s="589"/>
      <c r="J2923" s="589"/>
      <c r="K2923" s="589"/>
      <c r="L2923" s="589"/>
      <c r="M2923" s="589"/>
      <c r="N2923" s="589"/>
      <c r="O2923" s="589"/>
      <c r="P2923" s="589"/>
      <c r="R2923" s="589"/>
      <c r="S2923" s="589"/>
      <c r="T2923" s="589"/>
      <c r="U2923" s="589"/>
    </row>
    <row r="2924" customHeight="1" spans="6:21">
      <c r="F2924" s="589"/>
      <c r="G2924" s="589"/>
      <c r="H2924" s="589"/>
      <c r="I2924" s="589"/>
      <c r="J2924" s="589"/>
      <c r="K2924" s="589"/>
      <c r="L2924" s="589"/>
      <c r="M2924" s="589"/>
      <c r="N2924" s="589"/>
      <c r="O2924" s="589"/>
      <c r="P2924" s="589"/>
      <c r="R2924" s="589"/>
      <c r="S2924" s="589"/>
      <c r="T2924" s="589"/>
      <c r="U2924" s="589"/>
    </row>
    <row r="2925" customHeight="1" spans="6:21">
      <c r="F2925" s="589"/>
      <c r="G2925" s="589"/>
      <c r="H2925" s="589"/>
      <c r="I2925" s="589"/>
      <c r="J2925" s="589"/>
      <c r="K2925" s="589"/>
      <c r="L2925" s="589"/>
      <c r="M2925" s="589"/>
      <c r="N2925" s="589"/>
      <c r="O2925" s="589"/>
      <c r="P2925" s="589"/>
      <c r="R2925" s="589"/>
      <c r="S2925" s="589"/>
      <c r="T2925" s="589"/>
      <c r="U2925" s="589"/>
    </row>
    <row r="2926" customHeight="1" spans="6:21">
      <c r="F2926" s="589"/>
      <c r="G2926" s="589"/>
      <c r="H2926" s="589"/>
      <c r="I2926" s="589"/>
      <c r="J2926" s="589"/>
      <c r="K2926" s="589"/>
      <c r="L2926" s="589"/>
      <c r="M2926" s="589"/>
      <c r="N2926" s="589"/>
      <c r="O2926" s="589"/>
      <c r="P2926" s="589"/>
      <c r="R2926" s="589"/>
      <c r="S2926" s="589"/>
      <c r="T2926" s="589"/>
      <c r="U2926" s="589"/>
    </row>
    <row r="2927" customHeight="1" spans="6:21">
      <c r="F2927" s="589"/>
      <c r="G2927" s="589"/>
      <c r="H2927" s="589"/>
      <c r="I2927" s="589"/>
      <c r="J2927" s="589"/>
      <c r="K2927" s="589"/>
      <c r="L2927" s="589"/>
      <c r="M2927" s="589"/>
      <c r="N2927" s="589"/>
      <c r="O2927" s="589"/>
      <c r="P2927" s="589"/>
      <c r="R2927" s="589"/>
      <c r="S2927" s="589"/>
      <c r="T2927" s="589"/>
      <c r="U2927" s="589"/>
    </row>
    <row r="2928" customHeight="1" spans="6:21">
      <c r="F2928" s="589"/>
      <c r="G2928" s="589"/>
      <c r="H2928" s="589"/>
      <c r="I2928" s="589"/>
      <c r="J2928" s="589"/>
      <c r="K2928" s="589"/>
      <c r="L2928" s="589"/>
      <c r="M2928" s="589"/>
      <c r="N2928" s="589"/>
      <c r="O2928" s="589"/>
      <c r="P2928" s="589"/>
      <c r="R2928" s="589"/>
      <c r="S2928" s="589"/>
      <c r="T2928" s="589"/>
      <c r="U2928" s="589"/>
    </row>
    <row r="2929" customHeight="1" spans="6:21">
      <c r="F2929" s="589"/>
      <c r="G2929" s="589"/>
      <c r="H2929" s="589"/>
      <c r="I2929" s="589"/>
      <c r="J2929" s="589"/>
      <c r="K2929" s="589"/>
      <c r="L2929" s="589"/>
      <c r="M2929" s="589"/>
      <c r="N2929" s="589"/>
      <c r="O2929" s="589"/>
      <c r="P2929" s="589"/>
      <c r="R2929" s="589"/>
      <c r="S2929" s="589"/>
      <c r="T2929" s="589"/>
      <c r="U2929" s="589"/>
    </row>
    <row r="2930" customHeight="1" spans="6:21">
      <c r="F2930" s="589"/>
      <c r="G2930" s="589"/>
      <c r="H2930" s="589"/>
      <c r="I2930" s="589"/>
      <c r="J2930" s="589"/>
      <c r="K2930" s="589"/>
      <c r="L2930" s="589"/>
      <c r="M2930" s="589"/>
      <c r="N2930" s="589"/>
      <c r="O2930" s="589"/>
      <c r="P2930" s="589"/>
      <c r="R2930" s="589"/>
      <c r="S2930" s="589"/>
      <c r="T2930" s="589"/>
      <c r="U2930" s="589"/>
    </row>
    <row r="2931" customHeight="1" spans="6:21">
      <c r="F2931" s="589"/>
      <c r="G2931" s="589"/>
      <c r="H2931" s="589"/>
      <c r="I2931" s="589"/>
      <c r="J2931" s="589"/>
      <c r="K2931" s="589"/>
      <c r="L2931" s="589"/>
      <c r="M2931" s="589"/>
      <c r="N2931" s="589"/>
      <c r="O2931" s="589"/>
      <c r="P2931" s="589"/>
      <c r="R2931" s="589"/>
      <c r="S2931" s="589"/>
      <c r="T2931" s="589"/>
      <c r="U2931" s="589"/>
    </row>
    <row r="2932" customHeight="1" spans="6:21">
      <c r="F2932" s="589"/>
      <c r="G2932" s="589"/>
      <c r="H2932" s="589"/>
      <c r="I2932" s="589"/>
      <c r="J2932" s="589"/>
      <c r="K2932" s="589"/>
      <c r="L2932" s="589"/>
      <c r="M2932" s="589"/>
      <c r="N2932" s="589"/>
      <c r="O2932" s="589"/>
      <c r="P2932" s="589"/>
      <c r="R2932" s="589"/>
      <c r="S2932" s="589"/>
      <c r="T2932" s="589"/>
      <c r="U2932" s="589"/>
    </row>
    <row r="2933" customHeight="1" spans="6:21">
      <c r="F2933" s="589"/>
      <c r="G2933" s="589"/>
      <c r="H2933" s="589"/>
      <c r="I2933" s="589"/>
      <c r="J2933" s="589"/>
      <c r="K2933" s="589"/>
      <c r="L2933" s="589"/>
      <c r="M2933" s="589"/>
      <c r="N2933" s="589"/>
      <c r="O2933" s="589"/>
      <c r="P2933" s="589"/>
      <c r="R2933" s="589"/>
      <c r="S2933" s="589"/>
      <c r="T2933" s="589"/>
      <c r="U2933" s="589"/>
    </row>
    <row r="2934" customHeight="1" spans="6:21">
      <c r="F2934" s="589"/>
      <c r="G2934" s="589"/>
      <c r="H2934" s="589"/>
      <c r="I2934" s="589"/>
      <c r="J2934" s="589"/>
      <c r="K2934" s="589"/>
      <c r="L2934" s="589"/>
      <c r="M2934" s="589"/>
      <c r="N2934" s="589"/>
      <c r="O2934" s="589"/>
      <c r="P2934" s="589"/>
      <c r="R2934" s="589"/>
      <c r="S2934" s="589"/>
      <c r="T2934" s="589"/>
      <c r="U2934" s="589"/>
    </row>
    <row r="2935" customHeight="1" spans="6:21">
      <c r="F2935" s="589"/>
      <c r="G2935" s="589"/>
      <c r="H2935" s="589"/>
      <c r="I2935" s="589"/>
      <c r="J2935" s="589"/>
      <c r="K2935" s="589"/>
      <c r="L2935" s="589"/>
      <c r="M2935" s="589"/>
      <c r="N2935" s="589"/>
      <c r="O2935" s="589"/>
      <c r="P2935" s="589"/>
      <c r="R2935" s="589"/>
      <c r="S2935" s="589"/>
      <c r="T2935" s="589"/>
      <c r="U2935" s="589"/>
    </row>
    <row r="2936" customHeight="1" spans="6:21">
      <c r="F2936" s="589"/>
      <c r="G2936" s="589"/>
      <c r="H2936" s="589"/>
      <c r="I2936" s="589"/>
      <c r="J2936" s="589"/>
      <c r="K2936" s="589"/>
      <c r="L2936" s="589"/>
      <c r="M2936" s="589"/>
      <c r="N2936" s="589"/>
      <c r="O2936" s="589"/>
      <c r="P2936" s="589"/>
      <c r="R2936" s="589"/>
      <c r="S2936" s="589"/>
      <c r="T2936" s="589"/>
      <c r="U2936" s="589"/>
    </row>
    <row r="2937" customHeight="1" spans="6:21">
      <c r="F2937" s="589"/>
      <c r="G2937" s="589"/>
      <c r="H2937" s="589"/>
      <c r="I2937" s="589"/>
      <c r="J2937" s="589"/>
      <c r="K2937" s="589"/>
      <c r="L2937" s="589"/>
      <c r="M2937" s="589"/>
      <c r="N2937" s="589"/>
      <c r="O2937" s="589"/>
      <c r="P2937" s="589"/>
      <c r="R2937" s="589"/>
      <c r="S2937" s="589"/>
      <c r="T2937" s="589"/>
      <c r="U2937" s="589"/>
    </row>
    <row r="2938" customHeight="1" spans="6:21">
      <c r="F2938" s="589"/>
      <c r="G2938" s="589"/>
      <c r="H2938" s="589"/>
      <c r="I2938" s="589"/>
      <c r="J2938" s="589"/>
      <c r="K2938" s="589"/>
      <c r="L2938" s="589"/>
      <c r="M2938" s="589"/>
      <c r="N2938" s="589"/>
      <c r="O2938" s="589"/>
      <c r="P2938" s="589"/>
      <c r="R2938" s="589"/>
      <c r="S2938" s="589"/>
      <c r="T2938" s="589"/>
      <c r="U2938" s="589"/>
    </row>
    <row r="2939" customHeight="1" spans="6:21">
      <c r="F2939" s="589"/>
      <c r="G2939" s="589"/>
      <c r="H2939" s="589"/>
      <c r="I2939" s="589"/>
      <c r="J2939" s="589"/>
      <c r="K2939" s="589"/>
      <c r="L2939" s="589"/>
      <c r="M2939" s="589"/>
      <c r="N2939" s="589"/>
      <c r="O2939" s="589"/>
      <c r="P2939" s="589"/>
      <c r="R2939" s="589"/>
      <c r="S2939" s="589"/>
      <c r="T2939" s="589"/>
      <c r="U2939" s="589"/>
    </row>
    <row r="2940" customHeight="1" spans="6:21">
      <c r="F2940" s="589"/>
      <c r="G2940" s="589"/>
      <c r="H2940" s="589"/>
      <c r="I2940" s="589"/>
      <c r="J2940" s="589"/>
      <c r="K2940" s="589"/>
      <c r="L2940" s="589"/>
      <c r="M2940" s="589"/>
      <c r="N2940" s="589"/>
      <c r="O2940" s="589"/>
      <c r="P2940" s="589"/>
      <c r="R2940" s="589"/>
      <c r="S2940" s="589"/>
      <c r="T2940" s="589"/>
      <c r="U2940" s="589"/>
    </row>
    <row r="2941" customHeight="1" spans="6:21">
      <c r="F2941" s="589"/>
      <c r="G2941" s="589"/>
      <c r="H2941" s="589"/>
      <c r="I2941" s="589"/>
      <c r="J2941" s="589"/>
      <c r="K2941" s="589"/>
      <c r="L2941" s="589"/>
      <c r="M2941" s="589"/>
      <c r="N2941" s="589"/>
      <c r="O2941" s="589"/>
      <c r="P2941" s="589"/>
      <c r="R2941" s="589"/>
      <c r="S2941" s="589"/>
      <c r="T2941" s="589"/>
      <c r="U2941" s="589"/>
    </row>
    <row r="2942" customHeight="1" spans="6:21">
      <c r="F2942" s="589"/>
      <c r="G2942" s="589"/>
      <c r="H2942" s="589"/>
      <c r="I2942" s="589"/>
      <c r="J2942" s="589"/>
      <c r="K2942" s="589"/>
      <c r="L2942" s="589"/>
      <c r="M2942" s="589"/>
      <c r="N2942" s="589"/>
      <c r="O2942" s="589"/>
      <c r="P2942" s="589"/>
      <c r="R2942" s="589"/>
      <c r="S2942" s="589"/>
      <c r="T2942" s="589"/>
      <c r="U2942" s="589"/>
    </row>
    <row r="2943" customHeight="1" spans="6:21">
      <c r="F2943" s="589"/>
      <c r="G2943" s="589"/>
      <c r="H2943" s="589"/>
      <c r="I2943" s="589"/>
      <c r="J2943" s="589"/>
      <c r="K2943" s="589"/>
      <c r="L2943" s="589"/>
      <c r="M2943" s="589"/>
      <c r="N2943" s="589"/>
      <c r="O2943" s="589"/>
      <c r="P2943" s="589"/>
      <c r="R2943" s="589"/>
      <c r="S2943" s="589"/>
      <c r="T2943" s="589"/>
      <c r="U2943" s="589"/>
    </row>
    <row r="2944" customHeight="1" spans="6:21">
      <c r="F2944" s="589"/>
      <c r="G2944" s="589"/>
      <c r="H2944" s="589"/>
      <c r="I2944" s="589"/>
      <c r="J2944" s="589"/>
      <c r="K2944" s="589"/>
      <c r="L2944" s="589"/>
      <c r="M2944" s="589"/>
      <c r="N2944" s="589"/>
      <c r="O2944" s="589"/>
      <c r="P2944" s="589"/>
      <c r="R2944" s="589"/>
      <c r="S2944" s="589"/>
      <c r="T2944" s="589"/>
      <c r="U2944" s="589"/>
    </row>
    <row r="2945" customHeight="1" spans="6:21">
      <c r="F2945" s="589"/>
      <c r="G2945" s="589"/>
      <c r="H2945" s="589"/>
      <c r="I2945" s="589"/>
      <c r="J2945" s="589"/>
      <c r="K2945" s="589"/>
      <c r="L2945" s="589"/>
      <c r="M2945" s="589"/>
      <c r="N2945" s="589"/>
      <c r="O2945" s="589"/>
      <c r="P2945" s="589"/>
      <c r="R2945" s="589"/>
      <c r="S2945" s="589"/>
      <c r="T2945" s="589"/>
      <c r="U2945" s="589"/>
    </row>
    <row r="2946" customHeight="1" spans="6:21">
      <c r="F2946" s="589"/>
      <c r="G2946" s="589"/>
      <c r="H2946" s="589"/>
      <c r="I2946" s="589"/>
      <c r="J2946" s="589"/>
      <c r="K2946" s="589"/>
      <c r="L2946" s="589"/>
      <c r="M2946" s="589"/>
      <c r="N2946" s="589"/>
      <c r="O2946" s="589"/>
      <c r="P2946" s="589"/>
      <c r="R2946" s="589"/>
      <c r="S2946" s="589"/>
      <c r="T2946" s="589"/>
      <c r="U2946" s="589"/>
    </row>
    <row r="2947" customHeight="1" spans="6:21">
      <c r="F2947" s="589"/>
      <c r="G2947" s="589"/>
      <c r="H2947" s="589"/>
      <c r="I2947" s="589"/>
      <c r="J2947" s="589"/>
      <c r="K2947" s="589"/>
      <c r="L2947" s="589"/>
      <c r="M2947" s="589"/>
      <c r="N2947" s="589"/>
      <c r="O2947" s="589"/>
      <c r="P2947" s="589"/>
      <c r="R2947" s="589"/>
      <c r="S2947" s="589"/>
      <c r="T2947" s="589"/>
      <c r="U2947" s="589"/>
    </row>
    <row r="2948" customHeight="1" spans="6:21">
      <c r="F2948" s="589"/>
      <c r="G2948" s="589"/>
      <c r="H2948" s="589"/>
      <c r="I2948" s="589"/>
      <c r="J2948" s="589"/>
      <c r="K2948" s="589"/>
      <c r="L2948" s="589"/>
      <c r="M2948" s="589"/>
      <c r="N2948" s="589"/>
      <c r="O2948" s="589"/>
      <c r="P2948" s="589"/>
      <c r="R2948" s="589"/>
      <c r="S2948" s="589"/>
      <c r="T2948" s="589"/>
      <c r="U2948" s="589"/>
    </row>
    <row r="2949" customHeight="1" spans="6:21">
      <c r="F2949" s="589"/>
      <c r="G2949" s="589"/>
      <c r="H2949" s="589"/>
      <c r="I2949" s="589"/>
      <c r="J2949" s="589"/>
      <c r="K2949" s="589"/>
      <c r="L2949" s="589"/>
      <c r="M2949" s="589"/>
      <c r="N2949" s="589"/>
      <c r="O2949" s="589"/>
      <c r="P2949" s="589"/>
      <c r="R2949" s="589"/>
      <c r="S2949" s="589"/>
      <c r="T2949" s="589"/>
      <c r="U2949" s="589"/>
    </row>
    <row r="2950" customHeight="1" spans="6:21">
      <c r="F2950" s="589"/>
      <c r="G2950" s="589"/>
      <c r="H2950" s="589"/>
      <c r="I2950" s="589"/>
      <c r="J2950" s="589"/>
      <c r="K2950" s="589"/>
      <c r="L2950" s="589"/>
      <c r="M2950" s="589"/>
      <c r="N2950" s="589"/>
      <c r="O2950" s="589"/>
      <c r="P2950" s="589"/>
      <c r="R2950" s="589"/>
      <c r="S2950" s="589"/>
      <c r="T2950" s="589"/>
      <c r="U2950" s="589"/>
    </row>
    <row r="2951" customHeight="1" spans="6:21">
      <c r="F2951" s="589"/>
      <c r="G2951" s="589"/>
      <c r="H2951" s="589"/>
      <c r="I2951" s="589"/>
      <c r="J2951" s="589"/>
      <c r="K2951" s="589"/>
      <c r="L2951" s="589"/>
      <c r="M2951" s="589"/>
      <c r="N2951" s="589"/>
      <c r="O2951" s="589"/>
      <c r="P2951" s="589"/>
      <c r="R2951" s="589"/>
      <c r="S2951" s="589"/>
      <c r="T2951" s="589"/>
      <c r="U2951" s="589"/>
    </row>
    <row r="2952" customHeight="1" spans="6:21">
      <c r="F2952" s="589"/>
      <c r="G2952" s="589"/>
      <c r="H2952" s="589"/>
      <c r="I2952" s="589"/>
      <c r="J2952" s="589"/>
      <c r="K2952" s="589"/>
      <c r="L2952" s="589"/>
      <c r="M2952" s="589"/>
      <c r="N2952" s="589"/>
      <c r="O2952" s="589"/>
      <c r="P2952" s="589"/>
      <c r="R2952" s="589"/>
      <c r="S2952" s="589"/>
      <c r="T2952" s="589"/>
      <c r="U2952" s="589"/>
    </row>
    <row r="2953" customHeight="1" spans="6:21">
      <c r="F2953" s="589"/>
      <c r="G2953" s="589"/>
      <c r="H2953" s="589"/>
      <c r="I2953" s="589"/>
      <c r="J2953" s="589"/>
      <c r="K2953" s="589"/>
      <c r="L2953" s="589"/>
      <c r="M2953" s="589"/>
      <c r="N2953" s="589"/>
      <c r="O2953" s="589"/>
      <c r="P2953" s="589"/>
      <c r="R2953" s="589"/>
      <c r="S2953" s="589"/>
      <c r="T2953" s="589"/>
      <c r="U2953" s="589"/>
    </row>
    <row r="2954" customHeight="1" spans="6:21">
      <c r="F2954" s="589"/>
      <c r="G2954" s="589"/>
      <c r="H2954" s="589"/>
      <c r="I2954" s="589"/>
      <c r="J2954" s="589"/>
      <c r="K2954" s="589"/>
      <c r="L2954" s="589"/>
      <c r="M2954" s="589"/>
      <c r="N2954" s="589"/>
      <c r="O2954" s="589"/>
      <c r="P2954" s="589"/>
      <c r="R2954" s="589"/>
      <c r="S2954" s="589"/>
      <c r="T2954" s="589"/>
      <c r="U2954" s="589"/>
    </row>
    <row r="2955" customHeight="1" spans="6:21">
      <c r="F2955" s="589"/>
      <c r="G2955" s="589"/>
      <c r="H2955" s="589"/>
      <c r="I2955" s="589"/>
      <c r="J2955" s="589"/>
      <c r="K2955" s="589"/>
      <c r="L2955" s="589"/>
      <c r="M2955" s="589"/>
      <c r="N2955" s="589"/>
      <c r="O2955" s="589"/>
      <c r="P2955" s="589"/>
      <c r="R2955" s="589"/>
      <c r="S2955" s="589"/>
      <c r="T2955" s="589"/>
      <c r="U2955" s="589"/>
    </row>
    <row r="2956" customHeight="1" spans="6:21">
      <c r="F2956" s="589"/>
      <c r="G2956" s="589"/>
      <c r="H2956" s="589"/>
      <c r="I2956" s="589"/>
      <c r="J2956" s="589"/>
      <c r="K2956" s="589"/>
      <c r="L2956" s="589"/>
      <c r="M2956" s="589"/>
      <c r="N2956" s="589"/>
      <c r="O2956" s="589"/>
      <c r="P2956" s="589"/>
      <c r="R2956" s="589"/>
      <c r="S2956" s="589"/>
      <c r="T2956" s="589"/>
      <c r="U2956" s="589"/>
    </row>
    <row r="2957" customHeight="1" spans="6:21">
      <c r="F2957" s="589"/>
      <c r="G2957" s="589"/>
      <c r="H2957" s="589"/>
      <c r="I2957" s="589"/>
      <c r="J2957" s="589"/>
      <c r="K2957" s="589"/>
      <c r="L2957" s="589"/>
      <c r="M2957" s="589"/>
      <c r="N2957" s="589"/>
      <c r="O2957" s="589"/>
      <c r="P2957" s="589"/>
      <c r="R2957" s="589"/>
      <c r="S2957" s="589"/>
      <c r="T2957" s="589"/>
      <c r="U2957" s="589"/>
    </row>
    <row r="2958" customHeight="1" spans="6:21">
      <c r="F2958" s="589"/>
      <c r="G2958" s="589"/>
      <c r="H2958" s="589"/>
      <c r="I2958" s="589"/>
      <c r="J2958" s="589"/>
      <c r="K2958" s="589"/>
      <c r="L2958" s="589"/>
      <c r="M2958" s="589"/>
      <c r="N2958" s="589"/>
      <c r="O2958" s="589"/>
      <c r="P2958" s="589"/>
      <c r="R2958" s="589"/>
      <c r="S2958" s="589"/>
      <c r="T2958" s="589"/>
      <c r="U2958" s="589"/>
    </row>
    <row r="2959" customHeight="1" spans="6:21">
      <c r="F2959" s="589"/>
      <c r="G2959" s="589"/>
      <c r="H2959" s="589"/>
      <c r="I2959" s="589"/>
      <c r="J2959" s="589"/>
      <c r="K2959" s="589"/>
      <c r="L2959" s="589"/>
      <c r="M2959" s="589"/>
      <c r="N2959" s="589"/>
      <c r="O2959" s="589"/>
      <c r="P2959" s="589"/>
      <c r="R2959" s="589"/>
      <c r="S2959" s="589"/>
      <c r="T2959" s="589"/>
      <c r="U2959" s="589"/>
    </row>
    <row r="2960" customHeight="1" spans="6:21">
      <c r="F2960" s="589"/>
      <c r="G2960" s="589"/>
      <c r="H2960" s="589"/>
      <c r="I2960" s="589"/>
      <c r="J2960" s="589"/>
      <c r="K2960" s="589"/>
      <c r="L2960" s="589"/>
      <c r="M2960" s="589"/>
      <c r="N2960" s="589"/>
      <c r="O2960" s="589"/>
      <c r="P2960" s="589"/>
      <c r="R2960" s="589"/>
      <c r="S2960" s="589"/>
      <c r="T2960" s="589"/>
      <c r="U2960" s="589"/>
    </row>
    <row r="2961" customHeight="1" spans="6:21">
      <c r="F2961" s="589"/>
      <c r="G2961" s="589"/>
      <c r="H2961" s="589"/>
      <c r="I2961" s="589"/>
      <c r="J2961" s="589"/>
      <c r="K2961" s="589"/>
      <c r="L2961" s="589"/>
      <c r="M2961" s="589"/>
      <c r="N2961" s="589"/>
      <c r="O2961" s="589"/>
      <c r="P2961" s="589"/>
      <c r="R2961" s="589"/>
      <c r="S2961" s="589"/>
      <c r="T2961" s="589"/>
      <c r="U2961" s="589"/>
    </row>
    <row r="2962" customHeight="1" spans="6:21">
      <c r="F2962" s="589"/>
      <c r="G2962" s="589"/>
      <c r="H2962" s="589"/>
      <c r="I2962" s="589"/>
      <c r="J2962" s="589"/>
      <c r="K2962" s="589"/>
      <c r="L2962" s="589"/>
      <c r="M2962" s="589"/>
      <c r="N2962" s="589"/>
      <c r="O2962" s="589"/>
      <c r="P2962" s="589"/>
      <c r="R2962" s="589"/>
      <c r="S2962" s="589"/>
      <c r="T2962" s="589"/>
      <c r="U2962" s="589"/>
    </row>
    <row r="2963" customHeight="1" spans="6:21">
      <c r="F2963" s="589"/>
      <c r="G2963" s="589"/>
      <c r="H2963" s="589"/>
      <c r="I2963" s="589"/>
      <c r="J2963" s="589"/>
      <c r="K2963" s="589"/>
      <c r="L2963" s="589"/>
      <c r="M2963" s="589"/>
      <c r="N2963" s="589"/>
      <c r="O2963" s="589"/>
      <c r="P2963" s="589"/>
      <c r="R2963" s="589"/>
      <c r="S2963" s="589"/>
      <c r="T2963" s="589"/>
      <c r="U2963" s="589"/>
    </row>
    <row r="2964" customHeight="1" spans="6:21">
      <c r="F2964" s="589"/>
      <c r="G2964" s="589"/>
      <c r="H2964" s="589"/>
      <c r="I2964" s="589"/>
      <c r="J2964" s="589"/>
      <c r="K2964" s="589"/>
      <c r="L2964" s="589"/>
      <c r="M2964" s="589"/>
      <c r="N2964" s="589"/>
      <c r="O2964" s="589"/>
      <c r="P2964" s="589"/>
      <c r="R2964" s="589"/>
      <c r="S2964" s="589"/>
      <c r="T2964" s="589"/>
      <c r="U2964" s="589"/>
    </row>
    <row r="2965" customHeight="1" spans="6:21">
      <c r="F2965" s="589"/>
      <c r="G2965" s="589"/>
      <c r="H2965" s="589"/>
      <c r="I2965" s="589"/>
      <c r="J2965" s="589"/>
      <c r="K2965" s="589"/>
      <c r="L2965" s="589"/>
      <c r="M2965" s="589"/>
      <c r="N2965" s="589"/>
      <c r="O2965" s="589"/>
      <c r="P2965" s="589"/>
      <c r="R2965" s="589"/>
      <c r="S2965" s="589"/>
      <c r="T2965" s="589"/>
      <c r="U2965" s="589"/>
    </row>
    <row r="2966" customHeight="1" spans="6:21">
      <c r="F2966" s="589"/>
      <c r="G2966" s="589"/>
      <c r="H2966" s="589"/>
      <c r="I2966" s="589"/>
      <c r="J2966" s="589"/>
      <c r="K2966" s="589"/>
      <c r="L2966" s="589"/>
      <c r="M2966" s="589"/>
      <c r="N2966" s="589"/>
      <c r="O2966" s="589"/>
      <c r="P2966" s="589"/>
      <c r="R2966" s="589"/>
      <c r="S2966" s="589"/>
      <c r="T2966" s="589"/>
      <c r="U2966" s="589"/>
    </row>
    <row r="2967" customHeight="1" spans="6:21">
      <c r="F2967" s="589"/>
      <c r="G2967" s="589"/>
      <c r="H2967" s="589"/>
      <c r="I2967" s="589"/>
      <c r="J2967" s="589"/>
      <c r="K2967" s="589"/>
      <c r="L2967" s="589"/>
      <c r="M2967" s="589"/>
      <c r="N2967" s="589"/>
      <c r="O2967" s="589"/>
      <c r="P2967" s="589"/>
      <c r="R2967" s="589"/>
      <c r="S2967" s="589"/>
      <c r="T2967" s="589"/>
      <c r="U2967" s="589"/>
    </row>
    <row r="2968" customHeight="1" spans="6:21">
      <c r="F2968" s="589"/>
      <c r="G2968" s="589"/>
      <c r="H2968" s="589"/>
      <c r="I2968" s="589"/>
      <c r="J2968" s="589"/>
      <c r="K2968" s="589"/>
      <c r="L2968" s="589"/>
      <c r="M2968" s="589"/>
      <c r="N2968" s="589"/>
      <c r="O2968" s="589"/>
      <c r="P2968" s="589"/>
      <c r="R2968" s="589"/>
      <c r="S2968" s="589"/>
      <c r="T2968" s="589"/>
      <c r="U2968" s="589"/>
    </row>
    <row r="2969" customHeight="1" spans="6:21">
      <c r="F2969" s="589"/>
      <c r="G2969" s="589"/>
      <c r="H2969" s="589"/>
      <c r="I2969" s="589"/>
      <c r="J2969" s="589"/>
      <c r="K2969" s="589"/>
      <c r="L2969" s="589"/>
      <c r="M2969" s="589"/>
      <c r="N2969" s="589"/>
      <c r="O2969" s="589"/>
      <c r="P2969" s="589"/>
      <c r="R2969" s="589"/>
      <c r="S2969" s="589"/>
      <c r="T2969" s="589"/>
      <c r="U2969" s="589"/>
    </row>
    <row r="2970" customHeight="1" spans="6:21">
      <c r="F2970" s="589"/>
      <c r="G2970" s="589"/>
      <c r="H2970" s="589"/>
      <c r="I2970" s="589"/>
      <c r="J2970" s="589"/>
      <c r="K2970" s="589"/>
      <c r="L2970" s="589"/>
      <c r="M2970" s="589"/>
      <c r="N2970" s="589"/>
      <c r="O2970" s="589"/>
      <c r="P2970" s="589"/>
      <c r="R2970" s="589"/>
      <c r="S2970" s="589"/>
      <c r="T2970" s="589"/>
      <c r="U2970" s="589"/>
    </row>
    <row r="2971" customHeight="1" spans="6:21">
      <c r="F2971" s="589"/>
      <c r="G2971" s="589"/>
      <c r="H2971" s="589"/>
      <c r="I2971" s="589"/>
      <c r="J2971" s="589"/>
      <c r="K2971" s="589"/>
      <c r="L2971" s="589"/>
      <c r="M2971" s="589"/>
      <c r="N2971" s="589"/>
      <c r="O2971" s="589"/>
      <c r="P2971" s="589"/>
      <c r="R2971" s="589"/>
      <c r="S2971" s="589"/>
      <c r="T2971" s="589"/>
      <c r="U2971" s="589"/>
    </row>
    <row r="2972" customHeight="1" spans="6:21">
      <c r="F2972" s="589"/>
      <c r="G2972" s="589"/>
      <c r="H2972" s="589"/>
      <c r="I2972" s="589"/>
      <c r="J2972" s="589"/>
      <c r="K2972" s="589"/>
      <c r="L2972" s="589"/>
      <c r="M2972" s="589"/>
      <c r="N2972" s="589"/>
      <c r="O2972" s="589"/>
      <c r="P2972" s="589"/>
      <c r="R2972" s="589"/>
      <c r="S2972" s="589"/>
      <c r="T2972" s="589"/>
      <c r="U2972" s="589"/>
    </row>
    <row r="2973" customHeight="1" spans="6:21">
      <c r="F2973" s="589"/>
      <c r="G2973" s="589"/>
      <c r="H2973" s="589"/>
      <c r="I2973" s="589"/>
      <c r="J2973" s="589"/>
      <c r="K2973" s="589"/>
      <c r="L2973" s="589"/>
      <c r="M2973" s="589"/>
      <c r="N2973" s="589"/>
      <c r="O2973" s="589"/>
      <c r="P2973" s="589"/>
      <c r="R2973" s="589"/>
      <c r="S2973" s="589"/>
      <c r="T2973" s="589"/>
      <c r="U2973" s="589"/>
    </row>
    <row r="2974" customHeight="1" spans="6:21">
      <c r="F2974" s="589"/>
      <c r="G2974" s="589"/>
      <c r="H2974" s="589"/>
      <c r="I2974" s="589"/>
      <c r="J2974" s="589"/>
      <c r="K2974" s="589"/>
      <c r="L2974" s="589"/>
      <c r="M2974" s="589"/>
      <c r="N2974" s="589"/>
      <c r="O2974" s="589"/>
      <c r="P2974" s="589"/>
      <c r="R2974" s="589"/>
      <c r="S2974" s="589"/>
      <c r="T2974" s="589"/>
      <c r="U2974" s="589"/>
    </row>
    <row r="2975" customHeight="1" spans="6:21">
      <c r="F2975" s="589"/>
      <c r="G2975" s="589"/>
      <c r="H2975" s="589"/>
      <c r="I2975" s="589"/>
      <c r="J2975" s="589"/>
      <c r="K2975" s="589"/>
      <c r="L2975" s="589"/>
      <c r="M2975" s="589"/>
      <c r="N2975" s="589"/>
      <c r="O2975" s="589"/>
      <c r="P2975" s="589"/>
      <c r="R2975" s="589"/>
      <c r="S2975" s="589"/>
      <c r="T2975" s="589"/>
      <c r="U2975" s="589"/>
    </row>
    <row r="2976" customHeight="1" spans="6:21">
      <c r="F2976" s="589"/>
      <c r="G2976" s="589"/>
      <c r="H2976" s="589"/>
      <c r="I2976" s="589"/>
      <c r="J2976" s="589"/>
      <c r="K2976" s="589"/>
      <c r="L2976" s="589"/>
      <c r="M2976" s="589"/>
      <c r="N2976" s="589"/>
      <c r="O2976" s="589"/>
      <c r="P2976" s="589"/>
      <c r="R2976" s="589"/>
      <c r="S2976" s="589"/>
      <c r="T2976" s="589"/>
      <c r="U2976" s="589"/>
    </row>
    <row r="2977" customHeight="1" spans="6:21">
      <c r="F2977" s="589"/>
      <c r="G2977" s="589"/>
      <c r="H2977" s="589"/>
      <c r="I2977" s="589"/>
      <c r="J2977" s="589"/>
      <c r="K2977" s="589"/>
      <c r="L2977" s="589"/>
      <c r="M2977" s="589"/>
      <c r="N2977" s="589"/>
      <c r="O2977" s="589"/>
      <c r="P2977" s="589"/>
      <c r="R2977" s="589"/>
      <c r="S2977" s="589"/>
      <c r="T2977" s="589"/>
      <c r="U2977" s="589"/>
    </row>
    <row r="2978" customHeight="1" spans="6:21">
      <c r="F2978" s="589"/>
      <c r="G2978" s="589"/>
      <c r="H2978" s="589"/>
      <c r="I2978" s="589"/>
      <c r="J2978" s="589"/>
      <c r="K2978" s="589"/>
      <c r="L2978" s="589"/>
      <c r="M2978" s="589"/>
      <c r="N2978" s="589"/>
      <c r="O2978" s="589"/>
      <c r="P2978" s="589"/>
      <c r="R2978" s="589"/>
      <c r="S2978" s="589"/>
      <c r="T2978" s="589"/>
      <c r="U2978" s="589"/>
    </row>
    <row r="2979" customHeight="1" spans="6:21">
      <c r="F2979" s="589"/>
      <c r="G2979" s="589"/>
      <c r="H2979" s="589"/>
      <c r="I2979" s="589"/>
      <c r="J2979" s="589"/>
      <c r="K2979" s="589"/>
      <c r="L2979" s="589"/>
      <c r="M2979" s="589"/>
      <c r="N2979" s="589"/>
      <c r="O2979" s="589"/>
      <c r="P2979" s="589"/>
      <c r="R2979" s="589"/>
      <c r="S2979" s="589"/>
      <c r="T2979" s="589"/>
      <c r="U2979" s="589"/>
    </row>
    <row r="2980" customHeight="1" spans="6:21">
      <c r="F2980" s="589"/>
      <c r="G2980" s="589"/>
      <c r="H2980" s="589"/>
      <c r="I2980" s="589"/>
      <c r="J2980" s="589"/>
      <c r="K2980" s="589"/>
      <c r="L2980" s="589"/>
      <c r="M2980" s="589"/>
      <c r="N2980" s="589"/>
      <c r="O2980" s="589"/>
      <c r="P2980" s="589"/>
      <c r="R2980" s="589"/>
      <c r="S2980" s="589"/>
      <c r="T2980" s="589"/>
      <c r="U2980" s="589"/>
    </row>
    <row r="2981" customHeight="1" spans="6:21">
      <c r="F2981" s="589"/>
      <c r="G2981" s="589"/>
      <c r="H2981" s="589"/>
      <c r="I2981" s="589"/>
      <c r="J2981" s="589"/>
      <c r="K2981" s="589"/>
      <c r="L2981" s="589"/>
      <c r="M2981" s="589"/>
      <c r="N2981" s="589"/>
      <c r="O2981" s="589"/>
      <c r="P2981" s="589"/>
      <c r="R2981" s="589"/>
      <c r="S2981" s="589"/>
      <c r="T2981" s="589"/>
      <c r="U2981" s="589"/>
    </row>
    <row r="2982" customHeight="1" spans="6:21">
      <c r="F2982" s="589"/>
      <c r="G2982" s="589"/>
      <c r="H2982" s="589"/>
      <c r="I2982" s="589"/>
      <c r="J2982" s="589"/>
      <c r="K2982" s="589"/>
      <c r="L2982" s="589"/>
      <c r="M2982" s="589"/>
      <c r="N2982" s="589"/>
      <c r="O2982" s="589"/>
      <c r="P2982" s="589"/>
      <c r="R2982" s="589"/>
      <c r="S2982" s="589"/>
      <c r="T2982" s="589"/>
      <c r="U2982" s="589"/>
    </row>
    <row r="2983" customHeight="1" spans="6:21">
      <c r="F2983" s="589"/>
      <c r="G2983" s="589"/>
      <c r="H2983" s="589"/>
      <c r="I2983" s="589"/>
      <c r="J2983" s="589"/>
      <c r="K2983" s="589"/>
      <c r="L2983" s="589"/>
      <c r="M2983" s="589"/>
      <c r="N2983" s="589"/>
      <c r="O2983" s="589"/>
      <c r="P2983" s="589"/>
      <c r="R2983" s="589"/>
      <c r="S2983" s="589"/>
      <c r="T2983" s="589"/>
      <c r="U2983" s="589"/>
    </row>
    <row r="2984" customHeight="1" spans="6:21">
      <c r="F2984" s="589"/>
      <c r="G2984" s="589"/>
      <c r="H2984" s="589"/>
      <c r="I2984" s="589"/>
      <c r="J2984" s="589"/>
      <c r="K2984" s="589"/>
      <c r="L2984" s="589"/>
      <c r="M2984" s="589"/>
      <c r="N2984" s="589"/>
      <c r="O2984" s="589"/>
      <c r="P2984" s="589"/>
      <c r="R2984" s="589"/>
      <c r="S2984" s="589"/>
      <c r="T2984" s="589"/>
      <c r="U2984" s="589"/>
    </row>
    <row r="2985" customHeight="1" spans="6:21">
      <c r="F2985" s="589"/>
      <c r="G2985" s="589"/>
      <c r="H2985" s="589"/>
      <c r="I2985" s="589"/>
      <c r="J2985" s="589"/>
      <c r="K2985" s="589"/>
      <c r="L2985" s="589"/>
      <c r="M2985" s="589"/>
      <c r="N2985" s="589"/>
      <c r="O2985" s="589"/>
      <c r="P2985" s="589"/>
      <c r="R2985" s="589"/>
      <c r="S2985" s="589"/>
      <c r="T2985" s="589"/>
      <c r="U2985" s="589"/>
    </row>
    <row r="2986" customHeight="1" spans="6:21">
      <c r="F2986" s="589"/>
      <c r="G2986" s="589"/>
      <c r="H2986" s="589"/>
      <c r="I2986" s="589"/>
      <c r="J2986" s="589"/>
      <c r="K2986" s="589"/>
      <c r="L2986" s="589"/>
      <c r="M2986" s="589"/>
      <c r="N2986" s="589"/>
      <c r="O2986" s="589"/>
      <c r="P2986" s="589"/>
      <c r="R2986" s="589"/>
      <c r="S2986" s="589"/>
      <c r="T2986" s="589"/>
      <c r="U2986" s="589"/>
    </row>
    <row r="2987" customHeight="1" spans="6:21">
      <c r="F2987" s="589"/>
      <c r="G2987" s="589"/>
      <c r="H2987" s="589"/>
      <c r="I2987" s="589"/>
      <c r="J2987" s="589"/>
      <c r="K2987" s="589"/>
      <c r="L2987" s="589"/>
      <c r="M2987" s="589"/>
      <c r="N2987" s="589"/>
      <c r="O2987" s="589"/>
      <c r="P2987" s="589"/>
      <c r="R2987" s="589"/>
      <c r="S2987" s="589"/>
      <c r="T2987" s="589"/>
      <c r="U2987" s="589"/>
    </row>
    <row r="2988" customHeight="1" spans="6:21">
      <c r="F2988" s="589"/>
      <c r="G2988" s="589"/>
      <c r="H2988" s="589"/>
      <c r="I2988" s="589"/>
      <c r="J2988" s="589"/>
      <c r="K2988" s="589"/>
      <c r="L2988" s="589"/>
      <c r="M2988" s="589"/>
      <c r="N2988" s="589"/>
      <c r="O2988" s="589"/>
      <c r="P2988" s="589"/>
      <c r="R2988" s="589"/>
      <c r="S2988" s="589"/>
      <c r="T2988" s="589"/>
      <c r="U2988" s="589"/>
    </row>
    <row r="2989" customHeight="1" spans="6:21">
      <c r="F2989" s="589"/>
      <c r="G2989" s="589"/>
      <c r="H2989" s="589"/>
      <c r="I2989" s="589"/>
      <c r="J2989" s="589"/>
      <c r="K2989" s="589"/>
      <c r="L2989" s="589"/>
      <c r="M2989" s="589"/>
      <c r="N2989" s="589"/>
      <c r="O2989" s="589"/>
      <c r="P2989" s="589"/>
      <c r="R2989" s="589"/>
      <c r="S2989" s="589"/>
      <c r="T2989" s="589"/>
      <c r="U2989" s="589"/>
    </row>
    <row r="2990" customHeight="1" spans="6:21">
      <c r="F2990" s="589"/>
      <c r="G2990" s="589"/>
      <c r="H2990" s="589"/>
      <c r="I2990" s="589"/>
      <c r="J2990" s="589"/>
      <c r="K2990" s="589"/>
      <c r="L2990" s="589"/>
      <c r="M2990" s="589"/>
      <c r="N2990" s="589"/>
      <c r="O2990" s="589"/>
      <c r="P2990" s="589"/>
      <c r="R2990" s="589"/>
      <c r="S2990" s="589"/>
      <c r="T2990" s="589"/>
      <c r="U2990" s="589"/>
    </row>
    <row r="2991" customHeight="1" spans="6:21">
      <c r="F2991" s="589"/>
      <c r="G2991" s="589"/>
      <c r="H2991" s="589"/>
      <c r="I2991" s="589"/>
      <c r="J2991" s="589"/>
      <c r="K2991" s="589"/>
      <c r="L2991" s="589"/>
      <c r="M2991" s="589"/>
      <c r="N2991" s="589"/>
      <c r="O2991" s="589"/>
      <c r="P2991" s="589"/>
      <c r="R2991" s="589"/>
      <c r="S2991" s="589"/>
      <c r="T2991" s="589"/>
      <c r="U2991" s="589"/>
    </row>
    <row r="2992" customHeight="1" spans="6:21">
      <c r="F2992" s="589"/>
      <c r="G2992" s="589"/>
      <c r="H2992" s="589"/>
      <c r="I2992" s="589"/>
      <c r="J2992" s="589"/>
      <c r="K2992" s="589"/>
      <c r="L2992" s="589"/>
      <c r="M2992" s="589"/>
      <c r="N2992" s="589"/>
      <c r="O2992" s="589"/>
      <c r="P2992" s="589"/>
      <c r="R2992" s="589"/>
      <c r="S2992" s="589"/>
      <c r="T2992" s="589"/>
      <c r="U2992" s="589"/>
    </row>
    <row r="2993" customHeight="1" spans="6:21">
      <c r="F2993" s="589"/>
      <c r="G2993" s="589"/>
      <c r="H2993" s="589"/>
      <c r="I2993" s="589"/>
      <c r="J2993" s="589"/>
      <c r="K2993" s="589"/>
      <c r="L2993" s="589"/>
      <c r="M2993" s="589"/>
      <c r="N2993" s="589"/>
      <c r="O2993" s="589"/>
      <c r="P2993" s="589"/>
      <c r="R2993" s="589"/>
      <c r="S2993" s="589"/>
      <c r="T2993" s="589"/>
      <c r="U2993" s="589"/>
    </row>
    <row r="2994" customHeight="1" spans="6:21">
      <c r="F2994" s="589"/>
      <c r="G2994" s="589"/>
      <c r="H2994" s="589"/>
      <c r="I2994" s="589"/>
      <c r="J2994" s="589"/>
      <c r="K2994" s="589"/>
      <c r="L2994" s="589"/>
      <c r="M2994" s="589"/>
      <c r="N2994" s="589"/>
      <c r="O2994" s="589"/>
      <c r="P2994" s="589"/>
      <c r="R2994" s="589"/>
      <c r="S2994" s="589"/>
      <c r="T2994" s="589"/>
      <c r="U2994" s="589"/>
    </row>
    <row r="2995" customHeight="1" spans="6:21">
      <c r="F2995" s="589"/>
      <c r="G2995" s="589"/>
      <c r="H2995" s="589"/>
      <c r="I2995" s="589"/>
      <c r="J2995" s="589"/>
      <c r="K2995" s="589"/>
      <c r="L2995" s="589"/>
      <c r="M2995" s="589"/>
      <c r="N2995" s="589"/>
      <c r="O2995" s="589"/>
      <c r="P2995" s="589"/>
      <c r="R2995" s="589"/>
      <c r="S2995" s="589"/>
      <c r="T2995" s="589"/>
      <c r="U2995" s="589"/>
    </row>
    <row r="2996" customHeight="1" spans="6:21">
      <c r="F2996" s="589"/>
      <c r="G2996" s="589"/>
      <c r="H2996" s="589"/>
      <c r="I2996" s="589"/>
      <c r="J2996" s="589"/>
      <c r="K2996" s="589"/>
      <c r="L2996" s="589"/>
      <c r="M2996" s="589"/>
      <c r="N2996" s="589"/>
      <c r="O2996" s="589"/>
      <c r="P2996" s="589"/>
      <c r="R2996" s="589"/>
      <c r="S2996" s="589"/>
      <c r="T2996" s="589"/>
      <c r="U2996" s="589"/>
    </row>
    <row r="2997" customHeight="1" spans="6:21">
      <c r="F2997" s="589"/>
      <c r="G2997" s="589"/>
      <c r="H2997" s="589"/>
      <c r="I2997" s="589"/>
      <c r="J2997" s="589"/>
      <c r="K2997" s="589"/>
      <c r="L2997" s="589"/>
      <c r="M2997" s="589"/>
      <c r="N2997" s="589"/>
      <c r="O2997" s="589"/>
      <c r="P2997" s="589"/>
      <c r="R2997" s="589"/>
      <c r="S2997" s="589"/>
      <c r="T2997" s="589"/>
      <c r="U2997" s="589"/>
    </row>
    <row r="2998" customHeight="1" spans="6:21">
      <c r="F2998" s="589"/>
      <c r="G2998" s="589"/>
      <c r="H2998" s="589"/>
      <c r="I2998" s="589"/>
      <c r="J2998" s="589"/>
      <c r="K2998" s="589"/>
      <c r="L2998" s="589"/>
      <c r="M2998" s="589"/>
      <c r="N2998" s="589"/>
      <c r="O2998" s="589"/>
      <c r="P2998" s="589"/>
      <c r="R2998" s="589"/>
      <c r="S2998" s="589"/>
      <c r="T2998" s="589"/>
      <c r="U2998" s="589"/>
    </row>
    <row r="2999" customHeight="1" spans="6:21">
      <c r="F2999" s="589"/>
      <c r="G2999" s="589"/>
      <c r="H2999" s="589"/>
      <c r="I2999" s="589"/>
      <c r="J2999" s="589"/>
      <c r="K2999" s="589"/>
      <c r="L2999" s="589"/>
      <c r="M2999" s="589"/>
      <c r="N2999" s="589"/>
      <c r="O2999" s="589"/>
      <c r="P2999" s="589"/>
      <c r="R2999" s="589"/>
      <c r="S2999" s="589"/>
      <c r="T2999" s="589"/>
      <c r="U2999" s="589"/>
    </row>
    <row r="3000" customHeight="1" spans="6:21">
      <c r="F3000" s="589"/>
      <c r="G3000" s="589"/>
      <c r="H3000" s="589"/>
      <c r="I3000" s="589"/>
      <c r="J3000" s="589"/>
      <c r="K3000" s="589"/>
      <c r="L3000" s="589"/>
      <c r="M3000" s="589"/>
      <c r="N3000" s="589"/>
      <c r="O3000" s="589"/>
      <c r="P3000" s="589"/>
      <c r="R3000" s="589"/>
      <c r="S3000" s="589"/>
      <c r="T3000" s="589"/>
      <c r="U3000" s="589"/>
    </row>
    <row r="3001" customHeight="1" spans="6:21">
      <c r="F3001" s="589"/>
      <c r="G3001" s="589"/>
      <c r="H3001" s="589"/>
      <c r="I3001" s="589"/>
      <c r="J3001" s="589"/>
      <c r="K3001" s="589"/>
      <c r="L3001" s="589"/>
      <c r="M3001" s="589"/>
      <c r="N3001" s="589"/>
      <c r="O3001" s="589"/>
      <c r="P3001" s="589"/>
      <c r="R3001" s="589"/>
      <c r="S3001" s="589"/>
      <c r="T3001" s="589"/>
      <c r="U3001" s="589"/>
    </row>
    <row r="3002" customHeight="1" spans="6:21">
      <c r="F3002" s="589"/>
      <c r="G3002" s="589"/>
      <c r="H3002" s="589"/>
      <c r="I3002" s="589"/>
      <c r="J3002" s="589"/>
      <c r="K3002" s="589"/>
      <c r="L3002" s="589"/>
      <c r="M3002" s="589"/>
      <c r="N3002" s="589"/>
      <c r="O3002" s="589"/>
      <c r="P3002" s="589"/>
      <c r="R3002" s="589"/>
      <c r="S3002" s="589"/>
      <c r="T3002" s="589"/>
      <c r="U3002" s="589"/>
    </row>
    <row r="3003" customHeight="1" spans="6:21">
      <c r="F3003" s="589"/>
      <c r="G3003" s="589"/>
      <c r="H3003" s="589"/>
      <c r="I3003" s="589"/>
      <c r="J3003" s="589"/>
      <c r="K3003" s="589"/>
      <c r="L3003" s="589"/>
      <c r="M3003" s="589"/>
      <c r="N3003" s="589"/>
      <c r="O3003" s="589"/>
      <c r="P3003" s="589"/>
      <c r="R3003" s="589"/>
      <c r="S3003" s="589"/>
      <c r="T3003" s="589"/>
      <c r="U3003" s="589"/>
    </row>
    <row r="3004" customHeight="1" spans="6:21">
      <c r="F3004" s="589"/>
      <c r="G3004" s="589"/>
      <c r="H3004" s="589"/>
      <c r="I3004" s="589"/>
      <c r="J3004" s="589"/>
      <c r="K3004" s="589"/>
      <c r="L3004" s="589"/>
      <c r="M3004" s="589"/>
      <c r="N3004" s="589"/>
      <c r="O3004" s="589"/>
      <c r="P3004" s="589"/>
      <c r="R3004" s="589"/>
      <c r="S3004" s="589"/>
      <c r="T3004" s="589"/>
      <c r="U3004" s="589"/>
    </row>
    <row r="3005" customHeight="1" spans="6:21">
      <c r="F3005" s="589"/>
      <c r="G3005" s="589"/>
      <c r="H3005" s="589"/>
      <c r="I3005" s="589"/>
      <c r="J3005" s="589"/>
      <c r="K3005" s="589"/>
      <c r="L3005" s="589"/>
      <c r="M3005" s="589"/>
      <c r="N3005" s="589"/>
      <c r="O3005" s="589"/>
      <c r="P3005" s="589"/>
      <c r="R3005" s="589"/>
      <c r="S3005" s="589"/>
      <c r="T3005" s="589"/>
      <c r="U3005" s="589"/>
    </row>
    <row r="3006" customHeight="1" spans="6:21">
      <c r="F3006" s="589"/>
      <c r="G3006" s="589"/>
      <c r="H3006" s="589"/>
      <c r="I3006" s="589"/>
      <c r="J3006" s="589"/>
      <c r="K3006" s="589"/>
      <c r="L3006" s="589"/>
      <c r="M3006" s="589"/>
      <c r="N3006" s="589"/>
      <c r="O3006" s="589"/>
      <c r="P3006" s="589"/>
      <c r="R3006" s="589"/>
      <c r="S3006" s="589"/>
      <c r="T3006" s="589"/>
      <c r="U3006" s="589"/>
    </row>
    <row r="3007" customHeight="1" spans="6:21">
      <c r="F3007" s="589"/>
      <c r="G3007" s="589"/>
      <c r="H3007" s="589"/>
      <c r="I3007" s="589"/>
      <c r="J3007" s="589"/>
      <c r="K3007" s="589"/>
      <c r="L3007" s="589"/>
      <c r="M3007" s="589"/>
      <c r="N3007" s="589"/>
      <c r="O3007" s="589"/>
      <c r="P3007" s="589"/>
      <c r="R3007" s="589"/>
      <c r="S3007" s="589"/>
      <c r="T3007" s="589"/>
      <c r="U3007" s="589"/>
    </row>
    <row r="3008" customHeight="1" spans="6:21">
      <c r="F3008" s="589"/>
      <c r="G3008" s="589"/>
      <c r="H3008" s="589"/>
      <c r="I3008" s="589"/>
      <c r="J3008" s="589"/>
      <c r="K3008" s="589"/>
      <c r="L3008" s="589"/>
      <c r="M3008" s="589"/>
      <c r="N3008" s="589"/>
      <c r="O3008" s="589"/>
      <c r="P3008" s="589"/>
      <c r="R3008" s="589"/>
      <c r="S3008" s="589"/>
      <c r="T3008" s="589"/>
      <c r="U3008" s="589"/>
    </row>
    <row r="3009" customHeight="1" spans="6:21">
      <c r="F3009" s="589"/>
      <c r="G3009" s="589"/>
      <c r="H3009" s="589"/>
      <c r="I3009" s="589"/>
      <c r="J3009" s="589"/>
      <c r="K3009" s="589"/>
      <c r="L3009" s="589"/>
      <c r="M3009" s="589"/>
      <c r="N3009" s="589"/>
      <c r="O3009" s="589"/>
      <c r="P3009" s="589"/>
      <c r="R3009" s="589"/>
      <c r="S3009" s="589"/>
      <c r="T3009" s="589"/>
      <c r="U3009" s="589"/>
    </row>
    <row r="3010" customHeight="1" spans="6:21">
      <c r="F3010" s="589"/>
      <c r="G3010" s="589"/>
      <c r="H3010" s="589"/>
      <c r="I3010" s="589"/>
      <c r="J3010" s="589"/>
      <c r="K3010" s="589"/>
      <c r="L3010" s="589"/>
      <c r="M3010" s="589"/>
      <c r="N3010" s="589"/>
      <c r="O3010" s="589"/>
      <c r="P3010" s="589"/>
      <c r="R3010" s="589"/>
      <c r="S3010" s="589"/>
      <c r="T3010" s="589"/>
      <c r="U3010" s="589"/>
    </row>
    <row r="3011" customHeight="1" spans="6:21">
      <c r="F3011" s="589"/>
      <c r="G3011" s="589"/>
      <c r="H3011" s="589"/>
      <c r="I3011" s="589"/>
      <c r="J3011" s="589"/>
      <c r="K3011" s="589"/>
      <c r="L3011" s="589"/>
      <c r="M3011" s="589"/>
      <c r="N3011" s="589"/>
      <c r="O3011" s="589"/>
      <c r="P3011" s="589"/>
      <c r="R3011" s="589"/>
      <c r="S3011" s="589"/>
      <c r="T3011" s="589"/>
      <c r="U3011" s="589"/>
    </row>
    <row r="3012" customHeight="1" spans="6:21">
      <c r="F3012" s="589"/>
      <c r="G3012" s="589"/>
      <c r="H3012" s="589"/>
      <c r="I3012" s="589"/>
      <c r="J3012" s="589"/>
      <c r="K3012" s="589"/>
      <c r="L3012" s="589"/>
      <c r="M3012" s="589"/>
      <c r="N3012" s="589"/>
      <c r="O3012" s="589"/>
      <c r="P3012" s="589"/>
      <c r="R3012" s="589"/>
      <c r="S3012" s="589"/>
      <c r="T3012" s="589"/>
      <c r="U3012" s="589"/>
    </row>
    <row r="3013" customHeight="1" spans="6:21">
      <c r="F3013" s="589"/>
      <c r="G3013" s="589"/>
      <c r="H3013" s="589"/>
      <c r="I3013" s="589"/>
      <c r="J3013" s="589"/>
      <c r="K3013" s="589"/>
      <c r="L3013" s="589"/>
      <c r="M3013" s="589"/>
      <c r="N3013" s="589"/>
      <c r="O3013" s="589"/>
      <c r="P3013" s="589"/>
      <c r="R3013" s="589"/>
      <c r="S3013" s="589"/>
      <c r="T3013" s="589"/>
      <c r="U3013" s="589"/>
    </row>
    <row r="3014" customHeight="1" spans="6:21">
      <c r="F3014" s="589"/>
      <c r="G3014" s="589"/>
      <c r="H3014" s="589"/>
      <c r="I3014" s="589"/>
      <c r="J3014" s="589"/>
      <c r="K3014" s="589"/>
      <c r="L3014" s="589"/>
      <c r="M3014" s="589"/>
      <c r="N3014" s="589"/>
      <c r="O3014" s="589"/>
      <c r="P3014" s="589"/>
      <c r="R3014" s="589"/>
      <c r="S3014" s="589"/>
      <c r="T3014" s="589"/>
      <c r="U3014" s="589"/>
    </row>
    <row r="3015" customHeight="1" spans="6:21">
      <c r="F3015" s="589"/>
      <c r="G3015" s="589"/>
      <c r="H3015" s="589"/>
      <c r="I3015" s="589"/>
      <c r="J3015" s="589"/>
      <c r="K3015" s="589"/>
      <c r="L3015" s="589"/>
      <c r="M3015" s="589"/>
      <c r="N3015" s="589"/>
      <c r="O3015" s="589"/>
      <c r="P3015" s="589"/>
      <c r="R3015" s="589"/>
      <c r="S3015" s="589"/>
      <c r="T3015" s="589"/>
      <c r="U3015" s="589"/>
    </row>
    <row r="3016" customHeight="1" spans="6:21">
      <c r="F3016" s="589"/>
      <c r="G3016" s="589"/>
      <c r="H3016" s="589"/>
      <c r="I3016" s="589"/>
      <c r="J3016" s="589"/>
      <c r="K3016" s="589"/>
      <c r="L3016" s="589"/>
      <c r="M3016" s="589"/>
      <c r="N3016" s="589"/>
      <c r="O3016" s="589"/>
      <c r="P3016" s="589"/>
      <c r="R3016" s="589"/>
      <c r="S3016" s="589"/>
      <c r="T3016" s="589"/>
      <c r="U3016" s="589"/>
    </row>
    <row r="3017" customHeight="1" spans="6:21">
      <c r="F3017" s="589"/>
      <c r="G3017" s="589"/>
      <c r="H3017" s="589"/>
      <c r="I3017" s="589"/>
      <c r="J3017" s="589"/>
      <c r="K3017" s="589"/>
      <c r="L3017" s="589"/>
      <c r="M3017" s="589"/>
      <c r="N3017" s="589"/>
      <c r="O3017" s="589"/>
      <c r="P3017" s="589"/>
      <c r="R3017" s="589"/>
      <c r="S3017" s="589"/>
      <c r="T3017" s="589"/>
      <c r="U3017" s="589"/>
    </row>
    <row r="3018" customHeight="1" spans="6:21">
      <c r="F3018" s="589"/>
      <c r="G3018" s="589"/>
      <c r="H3018" s="589"/>
      <c r="I3018" s="589"/>
      <c r="J3018" s="589"/>
      <c r="K3018" s="589"/>
      <c r="L3018" s="589"/>
      <c r="M3018" s="589"/>
      <c r="N3018" s="589"/>
      <c r="O3018" s="589"/>
      <c r="P3018" s="589"/>
      <c r="R3018" s="589"/>
      <c r="S3018" s="589"/>
      <c r="T3018" s="589"/>
      <c r="U3018" s="589"/>
    </row>
    <row r="3019" customHeight="1" spans="6:21">
      <c r="F3019" s="589"/>
      <c r="G3019" s="589"/>
      <c r="H3019" s="589"/>
      <c r="I3019" s="589"/>
      <c r="J3019" s="589"/>
      <c r="K3019" s="589"/>
      <c r="L3019" s="589"/>
      <c r="M3019" s="589"/>
      <c r="N3019" s="589"/>
      <c r="O3019" s="589"/>
      <c r="P3019" s="589"/>
      <c r="R3019" s="589"/>
      <c r="S3019" s="589"/>
      <c r="T3019" s="589"/>
      <c r="U3019" s="589"/>
    </row>
    <row r="3020" customHeight="1" spans="6:21">
      <c r="F3020" s="589"/>
      <c r="G3020" s="589"/>
      <c r="H3020" s="589"/>
      <c r="I3020" s="589"/>
      <c r="J3020" s="589"/>
      <c r="K3020" s="589"/>
      <c r="L3020" s="589"/>
      <c r="M3020" s="589"/>
      <c r="N3020" s="589"/>
      <c r="O3020" s="589"/>
      <c r="P3020" s="589"/>
      <c r="R3020" s="589"/>
      <c r="S3020" s="589"/>
      <c r="T3020" s="589"/>
      <c r="U3020" s="589"/>
    </row>
    <row r="3021" customHeight="1" spans="6:21">
      <c r="F3021" s="589"/>
      <c r="G3021" s="589"/>
      <c r="H3021" s="589"/>
      <c r="I3021" s="589"/>
      <c r="J3021" s="589"/>
      <c r="K3021" s="589"/>
      <c r="L3021" s="589"/>
      <c r="M3021" s="589"/>
      <c r="N3021" s="589"/>
      <c r="O3021" s="589"/>
      <c r="P3021" s="589"/>
      <c r="R3021" s="589"/>
      <c r="S3021" s="589"/>
      <c r="T3021" s="589"/>
      <c r="U3021" s="589"/>
    </row>
    <row r="3022" customHeight="1" spans="6:21">
      <c r="F3022" s="589"/>
      <c r="G3022" s="589"/>
      <c r="H3022" s="589"/>
      <c r="I3022" s="589"/>
      <c r="J3022" s="589"/>
      <c r="K3022" s="589"/>
      <c r="L3022" s="589"/>
      <c r="M3022" s="589"/>
      <c r="N3022" s="589"/>
      <c r="O3022" s="589"/>
      <c r="P3022" s="589"/>
      <c r="R3022" s="589"/>
      <c r="S3022" s="589"/>
      <c r="T3022" s="589"/>
      <c r="U3022" s="589"/>
    </row>
    <row r="3023" customHeight="1" spans="6:21">
      <c r="F3023" s="589"/>
      <c r="G3023" s="589"/>
      <c r="H3023" s="589"/>
      <c r="I3023" s="589"/>
      <c r="J3023" s="589"/>
      <c r="K3023" s="589"/>
      <c r="L3023" s="589"/>
      <c r="M3023" s="589"/>
      <c r="N3023" s="589"/>
      <c r="O3023" s="589"/>
      <c r="P3023" s="589"/>
      <c r="R3023" s="589"/>
      <c r="S3023" s="589"/>
      <c r="T3023" s="589"/>
      <c r="U3023" s="589"/>
    </row>
    <row r="3024" customHeight="1" spans="6:21">
      <c r="F3024" s="589"/>
      <c r="G3024" s="589"/>
      <c r="H3024" s="589"/>
      <c r="I3024" s="589"/>
      <c r="J3024" s="589"/>
      <c r="K3024" s="589"/>
      <c r="L3024" s="589"/>
      <c r="M3024" s="589"/>
      <c r="N3024" s="589"/>
      <c r="O3024" s="589"/>
      <c r="P3024" s="589"/>
      <c r="R3024" s="589"/>
      <c r="S3024" s="589"/>
      <c r="T3024" s="589"/>
      <c r="U3024" s="589"/>
    </row>
    <row r="3025" customHeight="1" spans="6:21">
      <c r="F3025" s="589"/>
      <c r="G3025" s="589"/>
      <c r="H3025" s="589"/>
      <c r="I3025" s="589"/>
      <c r="J3025" s="589"/>
      <c r="K3025" s="589"/>
      <c r="L3025" s="589"/>
      <c r="M3025" s="589"/>
      <c r="N3025" s="589"/>
      <c r="O3025" s="589"/>
      <c r="P3025" s="589"/>
      <c r="R3025" s="589"/>
      <c r="S3025" s="589"/>
      <c r="T3025" s="589"/>
      <c r="U3025" s="589"/>
    </row>
    <row r="3026" customHeight="1" spans="6:21">
      <c r="F3026" s="589"/>
      <c r="G3026" s="589"/>
      <c r="H3026" s="589"/>
      <c r="I3026" s="589"/>
      <c r="J3026" s="589"/>
      <c r="K3026" s="589"/>
      <c r="L3026" s="589"/>
      <c r="M3026" s="589"/>
      <c r="N3026" s="589"/>
      <c r="O3026" s="589"/>
      <c r="P3026" s="589"/>
      <c r="R3026" s="589"/>
      <c r="S3026" s="589"/>
      <c r="T3026" s="589"/>
      <c r="U3026" s="589"/>
    </row>
    <row r="3027" customHeight="1" spans="6:21">
      <c r="F3027" s="589"/>
      <c r="G3027" s="589"/>
      <c r="H3027" s="589"/>
      <c r="I3027" s="589"/>
      <c r="J3027" s="589"/>
      <c r="K3027" s="589"/>
      <c r="L3027" s="589"/>
      <c r="M3027" s="589"/>
      <c r="N3027" s="589"/>
      <c r="O3027" s="589"/>
      <c r="P3027" s="589"/>
      <c r="R3027" s="589"/>
      <c r="S3027" s="589"/>
      <c r="T3027" s="589"/>
      <c r="U3027" s="589"/>
    </row>
    <row r="3028" customHeight="1" spans="6:21">
      <c r="F3028" s="589"/>
      <c r="G3028" s="589"/>
      <c r="H3028" s="589"/>
      <c r="I3028" s="589"/>
      <c r="J3028" s="589"/>
      <c r="K3028" s="589"/>
      <c r="L3028" s="589"/>
      <c r="M3028" s="589"/>
      <c r="N3028" s="589"/>
      <c r="O3028" s="589"/>
      <c r="P3028" s="589"/>
      <c r="R3028" s="589"/>
      <c r="S3028" s="589"/>
      <c r="T3028" s="589"/>
      <c r="U3028" s="589"/>
    </row>
    <row r="3029" customHeight="1" spans="6:21">
      <c r="F3029" s="589"/>
      <c r="G3029" s="589"/>
      <c r="H3029" s="589"/>
      <c r="I3029" s="589"/>
      <c r="J3029" s="589"/>
      <c r="K3029" s="589"/>
      <c r="L3029" s="589"/>
      <c r="M3029" s="589"/>
      <c r="N3029" s="589"/>
      <c r="O3029" s="589"/>
      <c r="P3029" s="589"/>
      <c r="R3029" s="589"/>
      <c r="S3029" s="589"/>
      <c r="T3029" s="589"/>
      <c r="U3029" s="589"/>
    </row>
    <row r="3030" customHeight="1" spans="6:21">
      <c r="F3030" s="589"/>
      <c r="G3030" s="589"/>
      <c r="H3030" s="589"/>
      <c r="I3030" s="589"/>
      <c r="J3030" s="589"/>
      <c r="K3030" s="589"/>
      <c r="L3030" s="589"/>
      <c r="M3030" s="589"/>
      <c r="N3030" s="589"/>
      <c r="O3030" s="589"/>
      <c r="P3030" s="589"/>
      <c r="R3030" s="589"/>
      <c r="S3030" s="589"/>
      <c r="T3030" s="589"/>
      <c r="U3030" s="589"/>
    </row>
    <row r="3031" customHeight="1" spans="6:21">
      <c r="F3031" s="589"/>
      <c r="G3031" s="589"/>
      <c r="H3031" s="589"/>
      <c r="I3031" s="589"/>
      <c r="J3031" s="589"/>
      <c r="K3031" s="589"/>
      <c r="L3031" s="589"/>
      <c r="M3031" s="589"/>
      <c r="N3031" s="589"/>
      <c r="O3031" s="589"/>
      <c r="P3031" s="589"/>
      <c r="R3031" s="589"/>
      <c r="S3031" s="589"/>
      <c r="T3031" s="589"/>
      <c r="U3031" s="589"/>
    </row>
    <row r="3032" customHeight="1" spans="6:21">
      <c r="F3032" s="589"/>
      <c r="G3032" s="589"/>
      <c r="H3032" s="589"/>
      <c r="I3032" s="589"/>
      <c r="J3032" s="589"/>
      <c r="K3032" s="589"/>
      <c r="L3032" s="589"/>
      <c r="M3032" s="589"/>
      <c r="N3032" s="589"/>
      <c r="O3032" s="589"/>
      <c r="P3032" s="589"/>
      <c r="R3032" s="589"/>
      <c r="S3032" s="589"/>
      <c r="T3032" s="589"/>
      <c r="U3032" s="589"/>
    </row>
    <row r="3033" customHeight="1" spans="6:21">
      <c r="F3033" s="589"/>
      <c r="G3033" s="589"/>
      <c r="H3033" s="589"/>
      <c r="I3033" s="589"/>
      <c r="J3033" s="589"/>
      <c r="K3033" s="589"/>
      <c r="L3033" s="589"/>
      <c r="M3033" s="589"/>
      <c r="N3033" s="589"/>
      <c r="O3033" s="589"/>
      <c r="P3033" s="589"/>
      <c r="R3033" s="589"/>
      <c r="S3033" s="589"/>
      <c r="T3033" s="589"/>
      <c r="U3033" s="589"/>
    </row>
    <row r="3034" customHeight="1" spans="6:21">
      <c r="F3034" s="589"/>
      <c r="G3034" s="589"/>
      <c r="H3034" s="589"/>
      <c r="I3034" s="589"/>
      <c r="J3034" s="589"/>
      <c r="K3034" s="589"/>
      <c r="L3034" s="589"/>
      <c r="M3034" s="589"/>
      <c r="N3034" s="589"/>
      <c r="O3034" s="589"/>
      <c r="P3034" s="589"/>
      <c r="R3034" s="589"/>
      <c r="S3034" s="589"/>
      <c r="T3034" s="589"/>
      <c r="U3034" s="589"/>
    </row>
    <row r="3035" customHeight="1" spans="6:21">
      <c r="F3035" s="589"/>
      <c r="G3035" s="589"/>
      <c r="H3035" s="589"/>
      <c r="I3035" s="589"/>
      <c r="J3035" s="589"/>
      <c r="K3035" s="589"/>
      <c r="L3035" s="589"/>
      <c r="M3035" s="589"/>
      <c r="N3035" s="589"/>
      <c r="O3035" s="589"/>
      <c r="P3035" s="589"/>
      <c r="R3035" s="589"/>
      <c r="S3035" s="589"/>
      <c r="T3035" s="589"/>
      <c r="U3035" s="589"/>
    </row>
    <row r="3036" customHeight="1" spans="6:21">
      <c r="F3036" s="589"/>
      <c r="G3036" s="589"/>
      <c r="H3036" s="589"/>
      <c r="I3036" s="589"/>
      <c r="J3036" s="589"/>
      <c r="K3036" s="589"/>
      <c r="L3036" s="589"/>
      <c r="M3036" s="589"/>
      <c r="N3036" s="589"/>
      <c r="O3036" s="589"/>
      <c r="P3036" s="589"/>
      <c r="R3036" s="589"/>
      <c r="S3036" s="589"/>
      <c r="T3036" s="589"/>
      <c r="U3036" s="589"/>
    </row>
    <row r="3037" customHeight="1" spans="6:21">
      <c r="F3037" s="589"/>
      <c r="G3037" s="589"/>
      <c r="H3037" s="589"/>
      <c r="I3037" s="589"/>
      <c r="J3037" s="589"/>
      <c r="K3037" s="589"/>
      <c r="L3037" s="589"/>
      <c r="M3037" s="589"/>
      <c r="N3037" s="589"/>
      <c r="O3037" s="589"/>
      <c r="P3037" s="589"/>
      <c r="R3037" s="589"/>
      <c r="S3037" s="589"/>
      <c r="T3037" s="589"/>
      <c r="U3037" s="589"/>
    </row>
    <row r="3038" customHeight="1" spans="6:21">
      <c r="F3038" s="589"/>
      <c r="G3038" s="589"/>
      <c r="H3038" s="589"/>
      <c r="I3038" s="589"/>
      <c r="J3038" s="589"/>
      <c r="K3038" s="589"/>
      <c r="L3038" s="589"/>
      <c r="M3038" s="589"/>
      <c r="N3038" s="589"/>
      <c r="O3038" s="589"/>
      <c r="P3038" s="589"/>
      <c r="R3038" s="589"/>
      <c r="S3038" s="589"/>
      <c r="T3038" s="589"/>
      <c r="U3038" s="589"/>
    </row>
    <row r="3039" customHeight="1" spans="6:21">
      <c r="F3039" s="589"/>
      <c r="G3039" s="589"/>
      <c r="H3039" s="589"/>
      <c r="I3039" s="589"/>
      <c r="J3039" s="589"/>
      <c r="K3039" s="589"/>
      <c r="L3039" s="589"/>
      <c r="M3039" s="589"/>
      <c r="N3039" s="589"/>
      <c r="O3039" s="589"/>
      <c r="P3039" s="589"/>
      <c r="R3039" s="589"/>
      <c r="S3039" s="589"/>
      <c r="T3039" s="589"/>
      <c r="U3039" s="589"/>
    </row>
    <row r="3040" customHeight="1" spans="6:21">
      <c r="F3040" s="589"/>
      <c r="G3040" s="589"/>
      <c r="H3040" s="589"/>
      <c r="I3040" s="589"/>
      <c r="J3040" s="589"/>
      <c r="K3040" s="589"/>
      <c r="L3040" s="589"/>
      <c r="M3040" s="589"/>
      <c r="N3040" s="589"/>
      <c r="O3040" s="589"/>
      <c r="P3040" s="589"/>
      <c r="R3040" s="589"/>
      <c r="S3040" s="589"/>
      <c r="T3040" s="589"/>
      <c r="U3040" s="589"/>
    </row>
    <row r="3041" customHeight="1" spans="6:21">
      <c r="F3041" s="589"/>
      <c r="G3041" s="589"/>
      <c r="H3041" s="589"/>
      <c r="I3041" s="589"/>
      <c r="J3041" s="589"/>
      <c r="K3041" s="589"/>
      <c r="L3041" s="589"/>
      <c r="M3041" s="589"/>
      <c r="N3041" s="589"/>
      <c r="O3041" s="589"/>
      <c r="P3041" s="589"/>
      <c r="R3041" s="589"/>
      <c r="S3041" s="589"/>
      <c r="T3041" s="589"/>
      <c r="U3041" s="589"/>
    </row>
    <row r="3042" customHeight="1" spans="6:21">
      <c r="F3042" s="589"/>
      <c r="G3042" s="589"/>
      <c r="H3042" s="589"/>
      <c r="I3042" s="589"/>
      <c r="J3042" s="589"/>
      <c r="K3042" s="589"/>
      <c r="L3042" s="589"/>
      <c r="M3042" s="589"/>
      <c r="N3042" s="589"/>
      <c r="O3042" s="589"/>
      <c r="P3042" s="589"/>
      <c r="R3042" s="589"/>
      <c r="S3042" s="589"/>
      <c r="T3042" s="589"/>
      <c r="U3042" s="589"/>
    </row>
    <row r="3043" customHeight="1" spans="6:21">
      <c r="F3043" s="589"/>
      <c r="G3043" s="589"/>
      <c r="H3043" s="589"/>
      <c r="I3043" s="589"/>
      <c r="J3043" s="589"/>
      <c r="K3043" s="589"/>
      <c r="L3043" s="589"/>
      <c r="M3043" s="589"/>
      <c r="N3043" s="589"/>
      <c r="O3043" s="589"/>
      <c r="P3043" s="589"/>
      <c r="R3043" s="589"/>
      <c r="S3043" s="589"/>
      <c r="T3043" s="589"/>
      <c r="U3043" s="589"/>
    </row>
    <row r="3044" customHeight="1" spans="6:21">
      <c r="F3044" s="589"/>
      <c r="G3044" s="589"/>
      <c r="H3044" s="589"/>
      <c r="I3044" s="589"/>
      <c r="J3044" s="589"/>
      <c r="K3044" s="589"/>
      <c r="L3044" s="589"/>
      <c r="M3044" s="589"/>
      <c r="N3044" s="589"/>
      <c r="O3044" s="589"/>
      <c r="P3044" s="589"/>
      <c r="R3044" s="589"/>
      <c r="S3044" s="589"/>
      <c r="T3044" s="589"/>
      <c r="U3044" s="589"/>
    </row>
  </sheetData>
  <mergeCells count="18">
    <mergeCell ref="A2:V2"/>
    <mergeCell ref="A3:V3"/>
    <mergeCell ref="E5:G5"/>
    <mergeCell ref="I5:K5"/>
    <mergeCell ref="Q5:S5"/>
    <mergeCell ref="A5:A6"/>
    <mergeCell ref="B5:B6"/>
    <mergeCell ref="C5:C6"/>
    <mergeCell ref="D5:D6"/>
    <mergeCell ref="H5:H6"/>
    <mergeCell ref="L5:L6"/>
    <mergeCell ref="M5:M6"/>
    <mergeCell ref="N5:N6"/>
    <mergeCell ref="O5:O6"/>
    <mergeCell ref="P5:P6"/>
    <mergeCell ref="T5:T6"/>
    <mergeCell ref="U5:U6"/>
    <mergeCell ref="V5:V6"/>
  </mergeCells>
  <hyperlinks>
    <hyperlink ref="A1" location="索引目录!E26" display="返回索引页"/>
    <hyperlink ref="B1" location="存货汇总!B14" display="返回"/>
  </hyperlinks>
  <printOptions horizontalCentered="1"/>
  <pageMargins left="0.354166666666667" right="0.354166666666667" top="0.786805555555556" bottom="0.786805555555556" header="0.869444444444444" footer="0.511805555555556"/>
  <pageSetup paperSize="9" scale="52" fitToHeight="0" orientation="landscape"/>
  <headerFooter alignWithMargins="0">
    <oddHeader>&amp;R&amp;"宋体,常规"&amp;10表&amp;"Times New Roman,常规"3-9-7
&amp;"宋体,常规"共&amp;"Times New Roman,常规"&amp;N&amp;"宋体,常规"页第&amp;"Times New Roman,常规"&amp;P&amp;"宋体,常规"页</oddHeader>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U44"/>
  <sheetViews>
    <sheetView topLeftCell="V1" workbookViewId="0">
      <selection activeCell="H13" sqref="H13"/>
    </sheetView>
  </sheetViews>
  <sheetFormatPr defaultColWidth="9" defaultRowHeight="16.5" customHeight="1"/>
  <cols>
    <col min="1" max="2" width="5.5" customWidth="1"/>
    <col min="3" max="3" width="11.1" customWidth="1"/>
    <col min="4" max="6" width="8.6" customWidth="1" outlineLevel="1"/>
    <col min="7" max="7" width="7.4" customWidth="1" outlineLevel="1"/>
    <col min="8" max="8" width="7.6" customWidth="1" outlineLevel="1"/>
    <col min="9" max="9" width="8.1" customWidth="1"/>
    <col min="10" max="10" width="8.4" customWidth="1"/>
    <col min="11" max="11" width="5.1" customWidth="1"/>
    <col min="12" max="12" width="5.1" customWidth="1" outlineLevel="1"/>
    <col min="13" max="13" width="9.1" customWidth="1" outlineLevel="1"/>
    <col min="14" max="14" width="9.5" customWidth="1" outlineLevel="1"/>
    <col min="15" max="18" width="6.5" customWidth="1"/>
    <col min="19" max="22" width="6.4" customWidth="1" outlineLevel="1"/>
    <col min="23" max="23" width="5.4" customWidth="1" outlineLevel="1"/>
    <col min="24" max="24" width="5" customWidth="1" outlineLevel="1"/>
    <col min="25" max="25" width="5.4" customWidth="1" outlineLevel="1"/>
    <col min="26" max="26" width="4.9" customWidth="1" outlineLevel="1"/>
    <col min="27" max="27" width="6.4" customWidth="1" outlineLevel="1"/>
    <col min="28" max="29" width="5.1" customWidth="1" outlineLevel="1"/>
    <col min="30" max="31" width="7.1" customWidth="1" outlineLevel="1"/>
    <col min="32" max="35" width="6.4" customWidth="1" outlineLevel="1"/>
    <col min="36" max="36" width="5.4" customWidth="1" outlineLevel="1"/>
    <col min="37" max="37" width="5" customWidth="1" outlineLevel="1"/>
    <col min="38" max="38" width="5.4" customWidth="1" outlineLevel="1"/>
    <col min="39" max="39" width="4.9" customWidth="1" outlineLevel="1"/>
    <col min="40" max="40" width="6.4" customWidth="1" outlineLevel="1"/>
    <col min="41" max="42" width="5.1" customWidth="1" outlineLevel="1"/>
    <col min="43" max="44" width="7.1" customWidth="1"/>
    <col min="46" max="46" width="7.4" customWidth="1"/>
    <col min="47" max="47" width="6.6" customWidth="1"/>
  </cols>
  <sheetData>
    <row r="1" customHeight="1" spans="1:47">
      <c r="A1" s="1" t="s">
        <v>421</v>
      </c>
      <c r="B1" s="2" t="s">
        <v>462</v>
      </c>
      <c r="C1" s="3"/>
    </row>
    <row r="2" ht="24.75" customHeight="1" spans="1:47">
      <c r="A2" s="588" t="s">
        <v>924</v>
      </c>
    </row>
    <row r="3" customHeight="1" spans="1:47">
      <c r="A3" s="5" t="e">
        <f>CONCATENATE(#REF!,#REF!,#REF!,#REF!,#REF!,#REF!,#REF!)</f>
        <v>#REF!</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row>
    <row r="4" customHeight="1" spans="1:47">
      <c r="A4" s="7" t="e">
        <f>#REF!&amp;#REF!</f>
        <v>#REF!</v>
      </c>
      <c r="B4" s="27"/>
      <c r="C4" s="27"/>
      <c r="D4" s="27"/>
      <c r="E4" s="589"/>
      <c r="F4" s="589"/>
      <c r="G4" s="589"/>
      <c r="H4" s="589"/>
      <c r="I4" s="589"/>
      <c r="J4" s="589"/>
      <c r="K4" s="27"/>
      <c r="L4" s="589"/>
      <c r="M4" s="589"/>
      <c r="N4" s="589"/>
      <c r="P4" s="618"/>
      <c r="Q4" s="618"/>
      <c r="R4" s="618"/>
      <c r="S4" s="618"/>
      <c r="T4" s="618"/>
      <c r="U4" s="618"/>
      <c r="V4" s="618"/>
      <c r="W4" s="618"/>
      <c r="X4" s="618"/>
      <c r="Y4" s="618"/>
      <c r="Z4" s="618"/>
      <c r="AA4" s="618"/>
      <c r="AB4" s="618"/>
      <c r="AC4" s="618"/>
      <c r="AD4" s="618"/>
      <c r="AE4" s="618"/>
      <c r="AF4" s="618"/>
      <c r="AG4" s="618"/>
      <c r="AH4" s="618"/>
      <c r="AI4" s="618"/>
      <c r="AJ4" s="618"/>
      <c r="AK4" s="618"/>
      <c r="AL4" s="618"/>
      <c r="AM4" s="618"/>
      <c r="AN4" s="618"/>
      <c r="AO4" s="618"/>
      <c r="AP4" s="618"/>
      <c r="AQ4" s="618"/>
      <c r="AR4" s="618"/>
      <c r="AS4" s="618"/>
      <c r="AT4" s="619"/>
      <c r="AU4" s="8" t="s">
        <v>464</v>
      </c>
    </row>
    <row r="5" ht="18" customHeight="1" spans="1:47">
      <c r="A5" s="590" t="s">
        <v>465</v>
      </c>
      <c r="B5" s="591" t="s">
        <v>572</v>
      </c>
      <c r="C5" s="592" t="s">
        <v>847</v>
      </c>
      <c r="D5" s="620" t="s">
        <v>848</v>
      </c>
      <c r="E5" s="621"/>
      <c r="F5" s="621"/>
      <c r="G5" s="621"/>
      <c r="H5" s="601"/>
      <c r="I5" s="592" t="s">
        <v>849</v>
      </c>
      <c r="J5" s="592" t="s">
        <v>925</v>
      </c>
      <c r="K5" s="592" t="s">
        <v>926</v>
      </c>
      <c r="L5" s="592" t="s">
        <v>927</v>
      </c>
      <c r="M5" s="592" t="s">
        <v>928</v>
      </c>
      <c r="N5" s="592" t="s">
        <v>929</v>
      </c>
      <c r="O5" s="592" t="s">
        <v>930</v>
      </c>
      <c r="P5" s="592" t="s">
        <v>931</v>
      </c>
      <c r="Q5" s="592" t="s">
        <v>932</v>
      </c>
      <c r="R5" s="592" t="s">
        <v>933</v>
      </c>
      <c r="S5" s="620" t="s">
        <v>905</v>
      </c>
      <c r="T5" s="621"/>
      <c r="U5" s="621"/>
      <c r="V5" s="621"/>
      <c r="W5" s="621"/>
      <c r="X5" s="621"/>
      <c r="Y5" s="621"/>
      <c r="Z5" s="621"/>
      <c r="AA5" s="621"/>
      <c r="AB5" s="621"/>
      <c r="AC5" s="621"/>
      <c r="AD5" s="621"/>
      <c r="AE5" s="622" t="s">
        <v>704</v>
      </c>
      <c r="AF5" s="621" t="s">
        <v>857</v>
      </c>
      <c r="AG5" s="621"/>
      <c r="AH5" s="621"/>
      <c r="AI5" s="621"/>
      <c r="AJ5" s="621"/>
      <c r="AK5" s="621"/>
      <c r="AL5" s="621"/>
      <c r="AM5" s="621"/>
      <c r="AN5" s="621"/>
      <c r="AO5" s="621"/>
      <c r="AP5" s="621"/>
      <c r="AQ5" s="601"/>
      <c r="AR5" s="590" t="s">
        <v>704</v>
      </c>
      <c r="AS5" s="590" t="s">
        <v>427</v>
      </c>
      <c r="AT5" s="623" t="s">
        <v>469</v>
      </c>
      <c r="AU5" s="590" t="s">
        <v>577</v>
      </c>
    </row>
    <row r="6" ht="24.75" customHeight="1" spans="1:47">
      <c r="A6" s="590"/>
      <c r="B6" s="599"/>
      <c r="C6" s="592"/>
      <c r="D6" s="592" t="s">
        <v>858</v>
      </c>
      <c r="E6" s="592" t="s">
        <v>859</v>
      </c>
      <c r="F6" s="592" t="s">
        <v>860</v>
      </c>
      <c r="G6" s="592" t="s">
        <v>861</v>
      </c>
      <c r="H6" s="592" t="s">
        <v>906</v>
      </c>
      <c r="I6" s="592"/>
      <c r="J6" s="592"/>
      <c r="K6" s="592"/>
      <c r="L6" s="592"/>
      <c r="M6" s="592"/>
      <c r="N6" s="592"/>
      <c r="O6" s="592"/>
      <c r="P6" s="592"/>
      <c r="Q6" s="592"/>
      <c r="R6" s="592"/>
      <c r="S6" s="592" t="s">
        <v>863</v>
      </c>
      <c r="T6" s="592" t="s">
        <v>864</v>
      </c>
      <c r="U6" s="592" t="s">
        <v>865</v>
      </c>
      <c r="V6" s="592" t="s">
        <v>866</v>
      </c>
      <c r="W6" s="592" t="s">
        <v>867</v>
      </c>
      <c r="X6" s="592" t="s">
        <v>868</v>
      </c>
      <c r="Y6" s="592" t="s">
        <v>869</v>
      </c>
      <c r="Z6" s="592" t="s">
        <v>870</v>
      </c>
      <c r="AA6" s="592" t="s">
        <v>871</v>
      </c>
      <c r="AB6" s="592" t="s">
        <v>872</v>
      </c>
      <c r="AC6" s="592" t="s">
        <v>873</v>
      </c>
      <c r="AD6" s="620" t="s">
        <v>709</v>
      </c>
      <c r="AE6" s="622"/>
      <c r="AF6" s="624" t="s">
        <v>863</v>
      </c>
      <c r="AG6" s="592" t="s">
        <v>864</v>
      </c>
      <c r="AH6" s="592" t="s">
        <v>865</v>
      </c>
      <c r="AI6" s="592" t="s">
        <v>866</v>
      </c>
      <c r="AJ6" s="592" t="s">
        <v>867</v>
      </c>
      <c r="AK6" s="592" t="s">
        <v>868</v>
      </c>
      <c r="AL6" s="592" t="s">
        <v>869</v>
      </c>
      <c r="AM6" s="592" t="s">
        <v>870</v>
      </c>
      <c r="AN6" s="592" t="s">
        <v>871</v>
      </c>
      <c r="AO6" s="592" t="s">
        <v>872</v>
      </c>
      <c r="AP6" s="592" t="s">
        <v>873</v>
      </c>
      <c r="AQ6" s="590" t="s">
        <v>709</v>
      </c>
      <c r="AR6" s="590"/>
      <c r="AS6" s="590"/>
      <c r="AT6" s="623"/>
      <c r="AU6" s="590"/>
    </row>
    <row r="7" customHeight="1" spans="1:47">
      <c r="A7" s="602">
        <v>1</v>
      </c>
      <c r="B7" s="602"/>
      <c r="C7" s="603" t="s">
        <v>874</v>
      </c>
      <c r="D7" s="602"/>
      <c r="E7" s="602"/>
      <c r="F7" s="602"/>
      <c r="G7" s="602"/>
      <c r="H7" s="602"/>
      <c r="I7" s="602"/>
      <c r="J7" s="603"/>
      <c r="K7" s="603"/>
      <c r="L7" s="603"/>
      <c r="M7" s="603"/>
      <c r="N7" s="603"/>
      <c r="O7" s="603"/>
      <c r="P7" s="603"/>
      <c r="Q7" s="603"/>
      <c r="R7" s="603"/>
      <c r="S7" s="603"/>
      <c r="T7" s="603"/>
      <c r="U7" s="603"/>
      <c r="V7" s="603"/>
      <c r="W7" s="603"/>
      <c r="X7" s="603"/>
      <c r="Y7" s="603"/>
      <c r="Z7" s="603"/>
      <c r="AA7" s="603"/>
      <c r="AB7" s="625"/>
      <c r="AC7" s="625"/>
      <c r="AD7" s="626"/>
      <c r="AE7" s="627"/>
      <c r="AF7" s="628"/>
      <c r="AG7" s="603"/>
      <c r="AH7" s="603"/>
      <c r="AI7" s="603"/>
      <c r="AJ7" s="603"/>
      <c r="AK7" s="603"/>
      <c r="AL7" s="603"/>
      <c r="AM7" s="603"/>
      <c r="AN7" s="603"/>
      <c r="AO7" s="625"/>
      <c r="AP7" s="625"/>
      <c r="AQ7" s="625"/>
      <c r="AR7" s="625"/>
      <c r="AS7" s="625"/>
      <c r="AT7" s="629" t="str">
        <f t="shared" ref="AT7:AT27" si="0">IF(AQ7-AR7=0," ",(AS7-AQ7+AR7)/(AQ7-AR7)*100)</f>
        <v> </v>
      </c>
      <c r="AU7" s="603"/>
    </row>
    <row r="8" customHeight="1" spans="1:47">
      <c r="A8" s="602"/>
      <c r="B8" s="602"/>
      <c r="C8" s="603" t="s">
        <v>875</v>
      </c>
      <c r="D8" s="602"/>
      <c r="E8" s="602"/>
      <c r="F8" s="602"/>
      <c r="G8" s="602"/>
      <c r="H8" s="602"/>
      <c r="I8" s="602"/>
      <c r="J8" s="603"/>
      <c r="K8" s="603"/>
      <c r="L8" s="603"/>
      <c r="M8" s="603"/>
      <c r="N8" s="603"/>
      <c r="O8" s="603"/>
      <c r="P8" s="603"/>
      <c r="Q8" s="603"/>
      <c r="R8" s="603"/>
      <c r="S8" s="603"/>
      <c r="T8" s="603"/>
      <c r="U8" s="603"/>
      <c r="V8" s="603"/>
      <c r="W8" s="603"/>
      <c r="X8" s="603"/>
      <c r="Y8" s="603"/>
      <c r="Z8" s="603"/>
      <c r="AA8" s="603"/>
      <c r="AB8" s="625"/>
      <c r="AC8" s="625"/>
      <c r="AD8" s="626"/>
      <c r="AE8" s="627"/>
      <c r="AF8" s="628"/>
      <c r="AG8" s="603"/>
      <c r="AH8" s="603"/>
      <c r="AI8" s="603"/>
      <c r="AJ8" s="603"/>
      <c r="AK8" s="603"/>
      <c r="AL8" s="603"/>
      <c r="AM8" s="603"/>
      <c r="AN8" s="603"/>
      <c r="AO8" s="625"/>
      <c r="AP8" s="625"/>
      <c r="AQ8" s="625"/>
      <c r="AR8" s="625"/>
      <c r="AS8" s="625"/>
      <c r="AT8" s="629" t="str">
        <f t="shared" si="0"/>
        <v> </v>
      </c>
      <c r="AU8" s="603"/>
    </row>
    <row r="9" customHeight="1" spans="1:47">
      <c r="A9" s="602"/>
      <c r="B9" s="602"/>
      <c r="C9" s="603" t="s">
        <v>876</v>
      </c>
      <c r="D9" s="602"/>
      <c r="E9" s="602"/>
      <c r="F9" s="602"/>
      <c r="G9" s="602"/>
      <c r="H9" s="602"/>
      <c r="I9" s="602"/>
      <c r="J9" s="603"/>
      <c r="K9" s="603"/>
      <c r="L9" s="603"/>
      <c r="M9" s="603"/>
      <c r="N9" s="603"/>
      <c r="O9" s="603"/>
      <c r="P9" s="603"/>
      <c r="Q9" s="603"/>
      <c r="R9" s="603"/>
      <c r="S9" s="603"/>
      <c r="T9" s="603"/>
      <c r="U9" s="603"/>
      <c r="V9" s="603"/>
      <c r="W9" s="603"/>
      <c r="X9" s="603"/>
      <c r="Y9" s="603"/>
      <c r="Z9" s="603"/>
      <c r="AA9" s="603"/>
      <c r="AB9" s="625"/>
      <c r="AC9" s="625"/>
      <c r="AD9" s="626"/>
      <c r="AE9" s="627"/>
      <c r="AF9" s="628"/>
      <c r="AG9" s="603"/>
      <c r="AH9" s="603"/>
      <c r="AI9" s="603"/>
      <c r="AJ9" s="603"/>
      <c r="AK9" s="603"/>
      <c r="AL9" s="603"/>
      <c r="AM9" s="603"/>
      <c r="AN9" s="603"/>
      <c r="AO9" s="625"/>
      <c r="AP9" s="625"/>
      <c r="AQ9" s="625"/>
      <c r="AR9" s="625"/>
      <c r="AS9" s="625"/>
      <c r="AT9" s="629" t="str">
        <f t="shared" si="0"/>
        <v> </v>
      </c>
      <c r="AU9" s="603"/>
    </row>
    <row r="10" customHeight="1" spans="1:47">
      <c r="A10" s="602"/>
      <c r="B10" s="602"/>
      <c r="C10" s="603" t="s">
        <v>877</v>
      </c>
      <c r="D10" s="602"/>
      <c r="E10" s="602"/>
      <c r="F10" s="602"/>
      <c r="G10" s="602"/>
      <c r="H10" s="602"/>
      <c r="I10" s="602"/>
      <c r="J10" s="603"/>
      <c r="K10" s="603"/>
      <c r="L10" s="603"/>
      <c r="M10" s="603"/>
      <c r="N10" s="603"/>
      <c r="O10" s="603"/>
      <c r="P10" s="603"/>
      <c r="Q10" s="603"/>
      <c r="R10" s="603"/>
      <c r="S10" s="603"/>
      <c r="T10" s="603"/>
      <c r="U10" s="603"/>
      <c r="V10" s="603"/>
      <c r="W10" s="603"/>
      <c r="X10" s="603"/>
      <c r="Y10" s="603"/>
      <c r="Z10" s="603"/>
      <c r="AA10" s="603"/>
      <c r="AB10" s="625"/>
      <c r="AC10" s="625"/>
      <c r="AD10" s="626"/>
      <c r="AE10" s="627"/>
      <c r="AF10" s="628"/>
      <c r="AG10" s="603"/>
      <c r="AH10" s="603"/>
      <c r="AI10" s="603"/>
      <c r="AJ10" s="603"/>
      <c r="AK10" s="603"/>
      <c r="AL10" s="603"/>
      <c r="AM10" s="603"/>
      <c r="AN10" s="603"/>
      <c r="AO10" s="625"/>
      <c r="AP10" s="625"/>
      <c r="AQ10" s="625"/>
      <c r="AR10" s="625"/>
      <c r="AS10" s="625"/>
      <c r="AT10" s="629" t="str">
        <f t="shared" si="0"/>
        <v> </v>
      </c>
      <c r="AU10" s="603"/>
    </row>
    <row r="11" customHeight="1" spans="1:47">
      <c r="A11" s="602"/>
      <c r="B11" s="602"/>
      <c r="C11" s="603" t="s">
        <v>878</v>
      </c>
      <c r="D11" s="602"/>
      <c r="E11" s="602"/>
      <c r="F11" s="602"/>
      <c r="G11" s="602"/>
      <c r="H11" s="602"/>
      <c r="I11" s="602"/>
      <c r="J11" s="603"/>
      <c r="K11" s="603"/>
      <c r="L11" s="603"/>
      <c r="M11" s="603"/>
      <c r="N11" s="603"/>
      <c r="O11" s="603"/>
      <c r="P11" s="603"/>
      <c r="Q11" s="603"/>
      <c r="R11" s="603"/>
      <c r="S11" s="603"/>
      <c r="T11" s="603"/>
      <c r="U11" s="603"/>
      <c r="V11" s="603"/>
      <c r="W11" s="603"/>
      <c r="X11" s="603"/>
      <c r="Y11" s="603"/>
      <c r="Z11" s="603"/>
      <c r="AA11" s="603"/>
      <c r="AB11" s="625"/>
      <c r="AC11" s="625"/>
      <c r="AD11" s="626"/>
      <c r="AE11" s="627"/>
      <c r="AF11" s="628"/>
      <c r="AG11" s="603"/>
      <c r="AH11" s="603"/>
      <c r="AI11" s="603"/>
      <c r="AJ11" s="603"/>
      <c r="AK11" s="603"/>
      <c r="AL11" s="603"/>
      <c r="AM11" s="603"/>
      <c r="AN11" s="603"/>
      <c r="AO11" s="625"/>
      <c r="AP11" s="625"/>
      <c r="AQ11" s="625"/>
      <c r="AR11" s="625"/>
      <c r="AS11" s="625"/>
      <c r="AT11" s="629" t="str">
        <f t="shared" si="0"/>
        <v> </v>
      </c>
      <c r="AU11" s="603"/>
    </row>
    <row r="12" customHeight="1" spans="1:47">
      <c r="A12" s="602"/>
      <c r="B12" s="602"/>
      <c r="C12" s="603" t="s">
        <v>879</v>
      </c>
      <c r="D12" s="602"/>
      <c r="E12" s="602"/>
      <c r="F12" s="602"/>
      <c r="G12" s="602"/>
      <c r="H12" s="602"/>
      <c r="I12" s="602"/>
      <c r="J12" s="603"/>
      <c r="K12" s="603"/>
      <c r="L12" s="603"/>
      <c r="M12" s="603"/>
      <c r="N12" s="603"/>
      <c r="O12" s="603"/>
      <c r="P12" s="603"/>
      <c r="Q12" s="603"/>
      <c r="R12" s="603"/>
      <c r="S12" s="603"/>
      <c r="T12" s="603"/>
      <c r="U12" s="603"/>
      <c r="V12" s="603"/>
      <c r="W12" s="603"/>
      <c r="X12" s="603"/>
      <c r="Y12" s="603"/>
      <c r="Z12" s="603"/>
      <c r="AA12" s="603"/>
      <c r="AB12" s="625"/>
      <c r="AC12" s="625"/>
      <c r="AD12" s="626"/>
      <c r="AE12" s="627"/>
      <c r="AF12" s="628"/>
      <c r="AG12" s="603"/>
      <c r="AH12" s="603"/>
      <c r="AI12" s="603"/>
      <c r="AJ12" s="603"/>
      <c r="AK12" s="603"/>
      <c r="AL12" s="603"/>
      <c r="AM12" s="603"/>
      <c r="AN12" s="603"/>
      <c r="AO12" s="625"/>
      <c r="AP12" s="625"/>
      <c r="AQ12" s="625"/>
      <c r="AR12" s="625"/>
      <c r="AS12" s="625"/>
      <c r="AT12" s="629" t="str">
        <f t="shared" si="0"/>
        <v> </v>
      </c>
      <c r="AU12" s="603"/>
    </row>
    <row r="13" customHeight="1" spans="1:47">
      <c r="A13" s="602"/>
      <c r="B13" s="602"/>
      <c r="C13" s="603" t="s">
        <v>880</v>
      </c>
      <c r="D13" s="602"/>
      <c r="E13" s="602"/>
      <c r="F13" s="602"/>
      <c r="G13" s="602"/>
      <c r="H13" s="602"/>
      <c r="I13" s="602"/>
      <c r="J13" s="603"/>
      <c r="K13" s="603"/>
      <c r="L13" s="603"/>
      <c r="M13" s="603"/>
      <c r="N13" s="603"/>
      <c r="O13" s="603"/>
      <c r="P13" s="603"/>
      <c r="Q13" s="603"/>
      <c r="R13" s="603"/>
      <c r="S13" s="603"/>
      <c r="T13" s="603"/>
      <c r="U13" s="603"/>
      <c r="V13" s="603"/>
      <c r="W13" s="603"/>
      <c r="X13" s="603"/>
      <c r="Y13" s="603"/>
      <c r="Z13" s="603"/>
      <c r="AA13" s="603"/>
      <c r="AB13" s="625"/>
      <c r="AC13" s="625"/>
      <c r="AD13" s="626"/>
      <c r="AE13" s="627"/>
      <c r="AF13" s="628"/>
      <c r="AG13" s="603"/>
      <c r="AH13" s="603"/>
      <c r="AI13" s="603"/>
      <c r="AJ13" s="603"/>
      <c r="AK13" s="603"/>
      <c r="AL13" s="603"/>
      <c r="AM13" s="603"/>
      <c r="AN13" s="603"/>
      <c r="AO13" s="625"/>
      <c r="AP13" s="625"/>
      <c r="AQ13" s="625"/>
      <c r="AR13" s="625"/>
      <c r="AS13" s="625"/>
      <c r="AT13" s="629" t="str">
        <f t="shared" si="0"/>
        <v> </v>
      </c>
      <c r="AU13" s="603"/>
    </row>
    <row r="14" customHeight="1" spans="1:47">
      <c r="A14" s="602"/>
      <c r="B14" s="602"/>
      <c r="C14" s="603" t="s">
        <v>881</v>
      </c>
      <c r="D14" s="602"/>
      <c r="E14" s="602"/>
      <c r="F14" s="602"/>
      <c r="G14" s="602"/>
      <c r="H14" s="602"/>
      <c r="I14" s="602"/>
      <c r="J14" s="603"/>
      <c r="K14" s="603"/>
      <c r="L14" s="603"/>
      <c r="M14" s="603"/>
      <c r="N14" s="603"/>
      <c r="O14" s="603"/>
      <c r="P14" s="603"/>
      <c r="Q14" s="603"/>
      <c r="R14" s="603"/>
      <c r="S14" s="603"/>
      <c r="T14" s="603"/>
      <c r="U14" s="603"/>
      <c r="V14" s="603"/>
      <c r="W14" s="603"/>
      <c r="X14" s="603"/>
      <c r="Y14" s="603"/>
      <c r="Z14" s="603"/>
      <c r="AA14" s="603"/>
      <c r="AB14" s="625"/>
      <c r="AC14" s="625"/>
      <c r="AD14" s="626"/>
      <c r="AE14" s="627"/>
      <c r="AF14" s="628"/>
      <c r="AG14" s="603"/>
      <c r="AH14" s="603"/>
      <c r="AI14" s="603"/>
      <c r="AJ14" s="603"/>
      <c r="AK14" s="603"/>
      <c r="AL14" s="603"/>
      <c r="AM14" s="603"/>
      <c r="AN14" s="603"/>
      <c r="AO14" s="625"/>
      <c r="AP14" s="625"/>
      <c r="AQ14" s="625"/>
      <c r="AR14" s="625"/>
      <c r="AS14" s="625"/>
      <c r="AT14" s="629" t="str">
        <f t="shared" si="0"/>
        <v> </v>
      </c>
      <c r="AU14" s="603"/>
    </row>
    <row r="15" customHeight="1" spans="1:47">
      <c r="A15" s="602"/>
      <c r="B15" s="602"/>
      <c r="C15" s="603" t="s">
        <v>882</v>
      </c>
      <c r="D15" s="602"/>
      <c r="E15" s="602"/>
      <c r="F15" s="602"/>
      <c r="G15" s="602"/>
      <c r="H15" s="602"/>
      <c r="I15" s="602"/>
      <c r="J15" s="603"/>
      <c r="K15" s="603"/>
      <c r="L15" s="603"/>
      <c r="M15" s="603"/>
      <c r="N15" s="603"/>
      <c r="O15" s="603"/>
      <c r="P15" s="603"/>
      <c r="Q15" s="603"/>
      <c r="R15" s="603"/>
      <c r="S15" s="603"/>
      <c r="T15" s="603"/>
      <c r="U15" s="603"/>
      <c r="V15" s="603"/>
      <c r="W15" s="603"/>
      <c r="X15" s="603"/>
      <c r="Y15" s="603"/>
      <c r="Z15" s="603"/>
      <c r="AA15" s="603"/>
      <c r="AB15" s="625"/>
      <c r="AC15" s="625"/>
      <c r="AD15" s="626"/>
      <c r="AE15" s="627"/>
      <c r="AF15" s="628"/>
      <c r="AG15" s="603"/>
      <c r="AH15" s="603"/>
      <c r="AI15" s="603"/>
      <c r="AJ15" s="603"/>
      <c r="AK15" s="603"/>
      <c r="AL15" s="603"/>
      <c r="AM15" s="603"/>
      <c r="AN15" s="603"/>
      <c r="AO15" s="625"/>
      <c r="AP15" s="625"/>
      <c r="AQ15" s="625"/>
      <c r="AR15" s="625"/>
      <c r="AS15" s="625"/>
      <c r="AT15" s="629" t="str">
        <f t="shared" si="0"/>
        <v> </v>
      </c>
      <c r="AU15" s="603"/>
    </row>
    <row r="16" customHeight="1" spans="1:47">
      <c r="A16" s="602"/>
      <c r="B16" s="602"/>
      <c r="C16" s="603" t="s">
        <v>876</v>
      </c>
      <c r="D16" s="602"/>
      <c r="E16" s="602"/>
      <c r="F16" s="602"/>
      <c r="G16" s="602"/>
      <c r="H16" s="602"/>
      <c r="I16" s="602"/>
      <c r="J16" s="603"/>
      <c r="K16" s="603"/>
      <c r="L16" s="603"/>
      <c r="M16" s="603"/>
      <c r="N16" s="603"/>
      <c r="O16" s="603"/>
      <c r="P16" s="603"/>
      <c r="Q16" s="603"/>
      <c r="R16" s="603"/>
      <c r="S16" s="603"/>
      <c r="T16" s="603"/>
      <c r="U16" s="603"/>
      <c r="V16" s="603"/>
      <c r="W16" s="603"/>
      <c r="X16" s="603"/>
      <c r="Y16" s="603"/>
      <c r="Z16" s="603"/>
      <c r="AA16" s="603"/>
      <c r="AB16" s="625"/>
      <c r="AC16" s="625"/>
      <c r="AD16" s="626"/>
      <c r="AE16" s="627"/>
      <c r="AF16" s="628"/>
      <c r="AG16" s="603"/>
      <c r="AH16" s="603"/>
      <c r="AI16" s="603"/>
      <c r="AJ16" s="603"/>
      <c r="AK16" s="603"/>
      <c r="AL16" s="603"/>
      <c r="AM16" s="603"/>
      <c r="AN16" s="603"/>
      <c r="AO16" s="625"/>
      <c r="AP16" s="625"/>
      <c r="AQ16" s="625"/>
      <c r="AR16" s="625"/>
      <c r="AS16" s="625"/>
      <c r="AT16" s="629" t="str">
        <f t="shared" si="0"/>
        <v> </v>
      </c>
      <c r="AU16" s="603"/>
    </row>
    <row r="17" customHeight="1" spans="1:47">
      <c r="A17" s="602"/>
      <c r="B17" s="602"/>
      <c r="C17" s="603" t="s">
        <v>877</v>
      </c>
      <c r="D17" s="602"/>
      <c r="E17" s="602"/>
      <c r="F17" s="602"/>
      <c r="G17" s="602"/>
      <c r="H17" s="602"/>
      <c r="I17" s="602"/>
      <c r="J17" s="603"/>
      <c r="K17" s="603"/>
      <c r="L17" s="603"/>
      <c r="M17" s="603"/>
      <c r="N17" s="603"/>
      <c r="O17" s="603"/>
      <c r="P17" s="603"/>
      <c r="Q17" s="603"/>
      <c r="R17" s="603"/>
      <c r="S17" s="603"/>
      <c r="T17" s="603"/>
      <c r="U17" s="603"/>
      <c r="V17" s="603"/>
      <c r="W17" s="603"/>
      <c r="X17" s="603"/>
      <c r="Y17" s="603"/>
      <c r="Z17" s="603"/>
      <c r="AA17" s="603"/>
      <c r="AB17" s="625"/>
      <c r="AC17" s="625"/>
      <c r="AD17" s="626"/>
      <c r="AE17" s="627"/>
      <c r="AF17" s="628"/>
      <c r="AG17" s="603"/>
      <c r="AH17" s="603"/>
      <c r="AI17" s="603"/>
      <c r="AJ17" s="603"/>
      <c r="AK17" s="603"/>
      <c r="AL17" s="603"/>
      <c r="AM17" s="603"/>
      <c r="AN17" s="603"/>
      <c r="AO17" s="625"/>
      <c r="AP17" s="625"/>
      <c r="AQ17" s="625"/>
      <c r="AR17" s="625"/>
      <c r="AS17" s="625"/>
      <c r="AT17" s="629" t="str">
        <f t="shared" si="0"/>
        <v> </v>
      </c>
      <c r="AU17" s="603"/>
    </row>
    <row r="18" customHeight="1" spans="1:47">
      <c r="A18" s="602"/>
      <c r="B18" s="602"/>
      <c r="C18" s="603" t="s">
        <v>878</v>
      </c>
      <c r="D18" s="602"/>
      <c r="E18" s="602"/>
      <c r="F18" s="602"/>
      <c r="G18" s="602"/>
      <c r="H18" s="602"/>
      <c r="I18" s="602"/>
      <c r="J18" s="603"/>
      <c r="K18" s="603"/>
      <c r="L18" s="603"/>
      <c r="M18" s="603"/>
      <c r="N18" s="603"/>
      <c r="O18" s="603"/>
      <c r="P18" s="603"/>
      <c r="Q18" s="603"/>
      <c r="R18" s="603"/>
      <c r="S18" s="603"/>
      <c r="T18" s="603"/>
      <c r="U18" s="603"/>
      <c r="V18" s="603"/>
      <c r="W18" s="603"/>
      <c r="X18" s="603"/>
      <c r="Y18" s="603"/>
      <c r="Z18" s="603"/>
      <c r="AA18" s="603"/>
      <c r="AB18" s="625"/>
      <c r="AC18" s="625"/>
      <c r="AD18" s="626"/>
      <c r="AE18" s="627"/>
      <c r="AF18" s="628"/>
      <c r="AG18" s="603"/>
      <c r="AH18" s="603"/>
      <c r="AI18" s="603"/>
      <c r="AJ18" s="603"/>
      <c r="AK18" s="603"/>
      <c r="AL18" s="603"/>
      <c r="AM18" s="603"/>
      <c r="AN18" s="603"/>
      <c r="AO18" s="625"/>
      <c r="AP18" s="625"/>
      <c r="AQ18" s="625"/>
      <c r="AR18" s="625"/>
      <c r="AS18" s="625"/>
      <c r="AT18" s="629" t="str">
        <f t="shared" si="0"/>
        <v> </v>
      </c>
      <c r="AU18" s="603"/>
    </row>
    <row r="19" customHeight="1" spans="1:47">
      <c r="A19" s="602"/>
      <c r="B19" s="602"/>
      <c r="C19" s="603" t="s">
        <v>879</v>
      </c>
      <c r="D19" s="602"/>
      <c r="E19" s="602"/>
      <c r="F19" s="602"/>
      <c r="G19" s="602"/>
      <c r="H19" s="602"/>
      <c r="I19" s="602"/>
      <c r="J19" s="603"/>
      <c r="K19" s="603"/>
      <c r="L19" s="603"/>
      <c r="M19" s="603"/>
      <c r="N19" s="603"/>
      <c r="O19" s="603"/>
      <c r="P19" s="603"/>
      <c r="Q19" s="603"/>
      <c r="R19" s="603"/>
      <c r="S19" s="603"/>
      <c r="T19" s="603"/>
      <c r="U19" s="603"/>
      <c r="V19" s="603"/>
      <c r="W19" s="603"/>
      <c r="X19" s="603"/>
      <c r="Y19" s="603"/>
      <c r="Z19" s="603"/>
      <c r="AA19" s="603"/>
      <c r="AB19" s="625"/>
      <c r="AC19" s="625"/>
      <c r="AD19" s="626"/>
      <c r="AE19" s="627"/>
      <c r="AF19" s="628"/>
      <c r="AG19" s="603"/>
      <c r="AH19" s="603"/>
      <c r="AI19" s="603"/>
      <c r="AJ19" s="603"/>
      <c r="AK19" s="603"/>
      <c r="AL19" s="603"/>
      <c r="AM19" s="603"/>
      <c r="AN19" s="603"/>
      <c r="AO19" s="625"/>
      <c r="AP19" s="625"/>
      <c r="AQ19" s="625"/>
      <c r="AR19" s="625"/>
      <c r="AS19" s="625"/>
      <c r="AT19" s="629" t="str">
        <f t="shared" si="0"/>
        <v> </v>
      </c>
      <c r="AU19" s="603"/>
    </row>
    <row r="20" customHeight="1" spans="1:47">
      <c r="A20" s="602"/>
      <c r="B20" s="602"/>
      <c r="C20" s="603" t="s">
        <v>880</v>
      </c>
      <c r="D20" s="602"/>
      <c r="E20" s="602"/>
      <c r="F20" s="602"/>
      <c r="G20" s="602"/>
      <c r="H20" s="602"/>
      <c r="I20" s="602"/>
      <c r="J20" s="603"/>
      <c r="K20" s="603"/>
      <c r="L20" s="603"/>
      <c r="M20" s="603"/>
      <c r="N20" s="603"/>
      <c r="O20" s="603"/>
      <c r="P20" s="603"/>
      <c r="Q20" s="603"/>
      <c r="R20" s="603"/>
      <c r="S20" s="603"/>
      <c r="T20" s="603"/>
      <c r="U20" s="603"/>
      <c r="V20" s="603"/>
      <c r="W20" s="603"/>
      <c r="X20" s="603"/>
      <c r="Y20" s="603"/>
      <c r="Z20" s="603"/>
      <c r="AA20" s="603"/>
      <c r="AB20" s="625"/>
      <c r="AC20" s="625"/>
      <c r="AD20" s="626"/>
      <c r="AE20" s="627"/>
      <c r="AF20" s="628"/>
      <c r="AG20" s="603"/>
      <c r="AH20" s="603"/>
      <c r="AI20" s="603"/>
      <c r="AJ20" s="603"/>
      <c r="AK20" s="603"/>
      <c r="AL20" s="603"/>
      <c r="AM20" s="603"/>
      <c r="AN20" s="603"/>
      <c r="AO20" s="625"/>
      <c r="AP20" s="625"/>
      <c r="AQ20" s="625"/>
      <c r="AR20" s="625"/>
      <c r="AS20" s="625"/>
      <c r="AT20" s="629" t="str">
        <f t="shared" si="0"/>
        <v> </v>
      </c>
      <c r="AU20" s="603"/>
    </row>
    <row r="21" customHeight="1" spans="1:47">
      <c r="A21" s="602"/>
      <c r="B21" s="602"/>
      <c r="C21" s="603" t="s">
        <v>881</v>
      </c>
      <c r="D21" s="602"/>
      <c r="E21" s="602"/>
      <c r="F21" s="602"/>
      <c r="G21" s="602"/>
      <c r="H21" s="602"/>
      <c r="I21" s="602"/>
      <c r="J21" s="603"/>
      <c r="K21" s="603"/>
      <c r="L21" s="603"/>
      <c r="M21" s="603"/>
      <c r="N21" s="603"/>
      <c r="O21" s="603"/>
      <c r="P21" s="603"/>
      <c r="Q21" s="603"/>
      <c r="R21" s="603"/>
      <c r="S21" s="603"/>
      <c r="T21" s="603"/>
      <c r="U21" s="603"/>
      <c r="V21" s="603"/>
      <c r="W21" s="603"/>
      <c r="X21" s="603"/>
      <c r="Y21" s="603"/>
      <c r="Z21" s="603"/>
      <c r="AA21" s="603"/>
      <c r="AB21" s="625"/>
      <c r="AC21" s="625"/>
      <c r="AD21" s="626"/>
      <c r="AE21" s="627"/>
      <c r="AF21" s="628"/>
      <c r="AG21" s="603"/>
      <c r="AH21" s="603"/>
      <c r="AI21" s="603"/>
      <c r="AJ21" s="603"/>
      <c r="AK21" s="603"/>
      <c r="AL21" s="603"/>
      <c r="AM21" s="603"/>
      <c r="AN21" s="603"/>
      <c r="AO21" s="625"/>
      <c r="AP21" s="625"/>
      <c r="AQ21" s="625"/>
      <c r="AR21" s="625"/>
      <c r="AS21" s="625"/>
      <c r="AT21" s="629" t="str">
        <f t="shared" si="0"/>
        <v> </v>
      </c>
      <c r="AU21" s="603"/>
    </row>
    <row r="22" customHeight="1" spans="1:47">
      <c r="A22" s="602"/>
      <c r="B22" s="602"/>
      <c r="C22" s="603" t="s">
        <v>883</v>
      </c>
      <c r="D22" s="602"/>
      <c r="E22" s="602"/>
      <c r="F22" s="602"/>
      <c r="G22" s="602"/>
      <c r="H22" s="602"/>
      <c r="I22" s="602"/>
      <c r="J22" s="603"/>
      <c r="K22" s="603"/>
      <c r="L22" s="603"/>
      <c r="M22" s="603"/>
      <c r="N22" s="603"/>
      <c r="O22" s="603"/>
      <c r="P22" s="603"/>
      <c r="Q22" s="603"/>
      <c r="R22" s="603"/>
      <c r="S22" s="603"/>
      <c r="T22" s="603"/>
      <c r="U22" s="603"/>
      <c r="V22" s="603"/>
      <c r="W22" s="603"/>
      <c r="X22" s="603"/>
      <c r="Y22" s="603"/>
      <c r="Z22" s="603"/>
      <c r="AA22" s="603"/>
      <c r="AB22" s="625"/>
      <c r="AC22" s="625"/>
      <c r="AD22" s="626"/>
      <c r="AE22" s="627"/>
      <c r="AF22" s="628"/>
      <c r="AG22" s="603"/>
      <c r="AH22" s="603"/>
      <c r="AI22" s="603"/>
      <c r="AJ22" s="603"/>
      <c r="AK22" s="603"/>
      <c r="AL22" s="603"/>
      <c r="AM22" s="603"/>
      <c r="AN22" s="603"/>
      <c r="AO22" s="625"/>
      <c r="AP22" s="625"/>
      <c r="AQ22" s="625"/>
      <c r="AR22" s="625"/>
      <c r="AS22" s="625"/>
      <c r="AT22" s="629" t="str">
        <f t="shared" si="0"/>
        <v> </v>
      </c>
      <c r="AU22" s="603"/>
    </row>
    <row r="23" customHeight="1" spans="1:47">
      <c r="A23" s="602"/>
      <c r="B23" s="602"/>
      <c r="C23" s="603" t="s">
        <v>884</v>
      </c>
      <c r="D23" s="602"/>
      <c r="E23" s="602"/>
      <c r="F23" s="602"/>
      <c r="G23" s="602"/>
      <c r="H23" s="602"/>
      <c r="I23" s="602"/>
      <c r="J23" s="603"/>
      <c r="K23" s="603"/>
      <c r="L23" s="603"/>
      <c r="M23" s="603"/>
      <c r="N23" s="603"/>
      <c r="O23" s="603"/>
      <c r="P23" s="603"/>
      <c r="Q23" s="603"/>
      <c r="R23" s="603"/>
      <c r="S23" s="603"/>
      <c r="T23" s="603"/>
      <c r="U23" s="603"/>
      <c r="V23" s="603"/>
      <c r="W23" s="603"/>
      <c r="X23" s="603"/>
      <c r="Y23" s="603"/>
      <c r="Z23" s="603"/>
      <c r="AA23" s="603"/>
      <c r="AB23" s="625"/>
      <c r="AC23" s="625"/>
      <c r="AD23" s="626"/>
      <c r="AE23" s="627"/>
      <c r="AF23" s="628"/>
      <c r="AG23" s="603"/>
      <c r="AH23" s="603"/>
      <c r="AI23" s="603"/>
      <c r="AJ23" s="603"/>
      <c r="AK23" s="603"/>
      <c r="AL23" s="603"/>
      <c r="AM23" s="603"/>
      <c r="AN23" s="603"/>
      <c r="AO23" s="625"/>
      <c r="AP23" s="625"/>
      <c r="AQ23" s="625"/>
      <c r="AR23" s="625"/>
      <c r="AS23" s="625"/>
      <c r="AT23" s="629" t="str">
        <f t="shared" si="0"/>
        <v> </v>
      </c>
      <c r="AU23" s="603"/>
    </row>
    <row r="24" customHeight="1" spans="1:47">
      <c r="A24" s="602"/>
      <c r="B24" s="602"/>
      <c r="C24" s="603" t="s">
        <v>875</v>
      </c>
      <c r="D24" s="602"/>
      <c r="E24" s="602"/>
      <c r="F24" s="602"/>
      <c r="G24" s="602"/>
      <c r="H24" s="602"/>
      <c r="I24" s="602"/>
      <c r="J24" s="603"/>
      <c r="K24" s="603"/>
      <c r="L24" s="603"/>
      <c r="M24" s="603"/>
      <c r="N24" s="603"/>
      <c r="O24" s="603"/>
      <c r="P24" s="603"/>
      <c r="Q24" s="603"/>
      <c r="R24" s="603"/>
      <c r="S24" s="603"/>
      <c r="T24" s="603"/>
      <c r="U24" s="603"/>
      <c r="V24" s="603"/>
      <c r="W24" s="603"/>
      <c r="X24" s="603"/>
      <c r="Y24" s="603"/>
      <c r="Z24" s="603"/>
      <c r="AA24" s="603"/>
      <c r="AB24" s="625"/>
      <c r="AC24" s="625"/>
      <c r="AD24" s="626"/>
      <c r="AE24" s="627"/>
      <c r="AF24" s="628"/>
      <c r="AG24" s="603"/>
      <c r="AH24" s="603"/>
      <c r="AI24" s="603"/>
      <c r="AJ24" s="603"/>
      <c r="AK24" s="603"/>
      <c r="AL24" s="603"/>
      <c r="AM24" s="603"/>
      <c r="AN24" s="603"/>
      <c r="AO24" s="625"/>
      <c r="AP24" s="625"/>
      <c r="AQ24" s="625"/>
      <c r="AR24" s="625"/>
      <c r="AS24" s="625"/>
      <c r="AT24" s="629" t="str">
        <f t="shared" si="0"/>
        <v> </v>
      </c>
      <c r="AU24" s="603"/>
    </row>
    <row r="25" customHeight="1" spans="1:47">
      <c r="A25" s="602"/>
      <c r="B25" s="602"/>
      <c r="C25" s="603" t="s">
        <v>883</v>
      </c>
      <c r="D25" s="602"/>
      <c r="E25" s="602"/>
      <c r="F25" s="602"/>
      <c r="G25" s="602"/>
      <c r="H25" s="602"/>
      <c r="I25" s="602"/>
      <c r="J25" s="603"/>
      <c r="K25" s="603"/>
      <c r="L25" s="603"/>
      <c r="M25" s="603"/>
      <c r="N25" s="603"/>
      <c r="O25" s="603"/>
      <c r="P25" s="603"/>
      <c r="Q25" s="603"/>
      <c r="R25" s="603"/>
      <c r="S25" s="603"/>
      <c r="T25" s="603"/>
      <c r="U25" s="603"/>
      <c r="V25" s="603"/>
      <c r="W25" s="603"/>
      <c r="X25" s="603"/>
      <c r="Y25" s="603"/>
      <c r="Z25" s="603"/>
      <c r="AA25" s="603"/>
      <c r="AB25" s="625"/>
      <c r="AC25" s="625"/>
      <c r="AD25" s="626"/>
      <c r="AE25" s="627"/>
      <c r="AF25" s="628"/>
      <c r="AG25" s="603"/>
      <c r="AH25" s="603"/>
      <c r="AI25" s="603"/>
      <c r="AJ25" s="603"/>
      <c r="AK25" s="603"/>
      <c r="AL25" s="603"/>
      <c r="AM25" s="603"/>
      <c r="AN25" s="603"/>
      <c r="AO25" s="625"/>
      <c r="AP25" s="625"/>
      <c r="AQ25" s="625"/>
      <c r="AR25" s="625"/>
      <c r="AS25" s="625"/>
      <c r="AT25" s="629" t="str">
        <f t="shared" si="0"/>
        <v> </v>
      </c>
      <c r="AU25" s="603"/>
    </row>
    <row r="26" customHeight="1" spans="1:47">
      <c r="A26" s="609"/>
      <c r="B26" s="609"/>
      <c r="C26" s="610"/>
      <c r="D26" s="609"/>
      <c r="E26" s="609"/>
      <c r="F26" s="609"/>
      <c r="G26" s="609"/>
      <c r="H26" s="609"/>
      <c r="I26" s="609"/>
      <c r="J26" s="610"/>
      <c r="K26" s="610"/>
      <c r="L26" s="610"/>
      <c r="M26" s="610"/>
      <c r="N26" s="610"/>
      <c r="O26" s="610"/>
      <c r="P26" s="610"/>
      <c r="Q26" s="610"/>
      <c r="R26" s="610"/>
      <c r="S26" s="610"/>
      <c r="T26" s="610"/>
      <c r="U26" s="610"/>
      <c r="V26" s="610"/>
      <c r="W26" s="610"/>
      <c r="X26" s="610"/>
      <c r="Y26" s="610"/>
      <c r="Z26" s="610"/>
      <c r="AA26" s="610"/>
      <c r="AB26" s="630"/>
      <c r="AC26" s="630"/>
      <c r="AD26" s="631"/>
      <c r="AE26" s="632"/>
      <c r="AF26" s="633"/>
      <c r="AG26" s="610"/>
      <c r="AH26" s="610"/>
      <c r="AI26" s="610"/>
      <c r="AJ26" s="610"/>
      <c r="AK26" s="610"/>
      <c r="AL26" s="610"/>
      <c r="AM26" s="610"/>
      <c r="AN26" s="610"/>
      <c r="AO26" s="630"/>
      <c r="AP26" s="630"/>
      <c r="AQ26" s="630"/>
      <c r="AR26" s="630"/>
      <c r="AS26" s="630"/>
      <c r="AT26" s="629" t="str">
        <f t="shared" si="0"/>
        <v> </v>
      </c>
      <c r="AU26" s="610"/>
    </row>
    <row r="27" customHeight="1" spans="1:47">
      <c r="A27" s="634" t="s">
        <v>934</v>
      </c>
      <c r="B27" s="635"/>
      <c r="C27" s="635"/>
      <c r="D27" s="635"/>
      <c r="E27" s="635"/>
      <c r="F27" s="635"/>
      <c r="G27" s="635"/>
      <c r="H27" s="635"/>
      <c r="I27" s="635"/>
      <c r="J27" s="635"/>
      <c r="K27" s="635"/>
      <c r="L27" s="635"/>
      <c r="M27" s="635"/>
      <c r="N27" s="635"/>
      <c r="O27" s="635"/>
      <c r="P27" s="635"/>
      <c r="Q27" s="635"/>
      <c r="R27" s="635"/>
      <c r="S27" s="605">
        <f t="shared" ref="S27:AS27" si="1">SUM(S7:S26)</f>
        <v>0</v>
      </c>
      <c r="T27" s="605">
        <f t="shared" si="1"/>
        <v>0</v>
      </c>
      <c r="U27" s="605">
        <f t="shared" si="1"/>
        <v>0</v>
      </c>
      <c r="V27" s="605">
        <f t="shared" si="1"/>
        <v>0</v>
      </c>
      <c r="W27" s="605">
        <f t="shared" si="1"/>
        <v>0</v>
      </c>
      <c r="X27" s="605">
        <f t="shared" si="1"/>
        <v>0</v>
      </c>
      <c r="Y27" s="605">
        <f t="shared" si="1"/>
        <v>0</v>
      </c>
      <c r="Z27" s="605">
        <f t="shared" si="1"/>
        <v>0</v>
      </c>
      <c r="AA27" s="605">
        <f t="shared" si="1"/>
        <v>0</v>
      </c>
      <c r="AB27" s="605">
        <f t="shared" si="1"/>
        <v>0</v>
      </c>
      <c r="AC27" s="605">
        <f t="shared" si="1"/>
        <v>0</v>
      </c>
      <c r="AD27" s="636">
        <f t="shared" si="1"/>
        <v>0</v>
      </c>
      <c r="AE27" s="637">
        <f t="shared" si="1"/>
        <v>0</v>
      </c>
      <c r="AF27" s="608">
        <f t="shared" si="1"/>
        <v>0</v>
      </c>
      <c r="AG27" s="201">
        <f t="shared" si="1"/>
        <v>0</v>
      </c>
      <c r="AH27" s="201">
        <f t="shared" si="1"/>
        <v>0</v>
      </c>
      <c r="AI27" s="201">
        <f t="shared" si="1"/>
        <v>0</v>
      </c>
      <c r="AJ27" s="201">
        <f t="shared" si="1"/>
        <v>0</v>
      </c>
      <c r="AK27" s="201">
        <f t="shared" si="1"/>
        <v>0</v>
      </c>
      <c r="AL27" s="201">
        <f t="shared" si="1"/>
        <v>0</v>
      </c>
      <c r="AM27" s="201">
        <f t="shared" si="1"/>
        <v>0</v>
      </c>
      <c r="AN27" s="201">
        <f t="shared" si="1"/>
        <v>0</v>
      </c>
      <c r="AO27" s="201">
        <f t="shared" si="1"/>
        <v>0</v>
      </c>
      <c r="AP27" s="201">
        <f t="shared" si="1"/>
        <v>0</v>
      </c>
      <c r="AQ27" s="638">
        <f t="shared" si="1"/>
        <v>0</v>
      </c>
      <c r="AR27" s="638">
        <f t="shared" si="1"/>
        <v>0</v>
      </c>
      <c r="AS27" s="638">
        <f t="shared" si="1"/>
        <v>0</v>
      </c>
      <c r="AT27" s="629" t="str">
        <f t="shared" si="0"/>
        <v> </v>
      </c>
      <c r="AU27" s="603"/>
    </row>
    <row r="28" customHeight="1" spans="1:47">
      <c r="A28" s="20" t="e">
        <f>#REF!&amp;#REF!</f>
        <v>#REF!</v>
      </c>
      <c r="B28" s="616"/>
      <c r="P28" s="639"/>
      <c r="Q28" s="639"/>
      <c r="R28" s="639"/>
      <c r="S28" s="639"/>
      <c r="T28" s="639"/>
      <c r="U28" s="639"/>
      <c r="V28" s="639"/>
      <c r="W28" s="639"/>
      <c r="X28" s="639"/>
      <c r="Y28" s="639"/>
      <c r="Z28" s="639"/>
      <c r="AA28" s="639"/>
      <c r="AF28" s="639"/>
      <c r="AG28" s="639"/>
      <c r="AH28" s="639"/>
      <c r="AI28" s="639"/>
      <c r="AJ28" s="639"/>
      <c r="AK28" s="639"/>
      <c r="AL28" s="639"/>
      <c r="AM28" s="639"/>
      <c r="AN28" s="639"/>
      <c r="AS28" s="640" t="e">
        <f>"评估人员："&amp;#REF!</f>
        <v>#REF!</v>
      </c>
    </row>
    <row r="29" customHeight="1" spans="1:47">
      <c r="A29" s="27" t="e">
        <f>CONCATENATE(#REF!,#REF!,#REF!,#REF!,#REF!,#REF!,#REF!)</f>
        <v>#REF!</v>
      </c>
      <c r="B29" s="616"/>
      <c r="P29" s="639"/>
      <c r="Q29" s="639"/>
      <c r="R29" s="639"/>
      <c r="S29" s="639"/>
      <c r="T29" s="639"/>
      <c r="U29" s="639"/>
      <c r="V29" s="639"/>
      <c r="W29" s="639"/>
      <c r="X29" s="639"/>
      <c r="Y29" s="639"/>
      <c r="Z29" s="639"/>
      <c r="AA29" s="639"/>
      <c r="AF29" s="639"/>
      <c r="AG29" s="639"/>
      <c r="AH29" s="639"/>
      <c r="AI29" s="639"/>
      <c r="AJ29" s="639"/>
      <c r="AK29" s="639"/>
      <c r="AL29" s="639"/>
      <c r="AM29" s="639"/>
      <c r="AN29" s="639"/>
    </row>
    <row r="30" customHeight="1" spans="1:47">
      <c r="A30" s="616"/>
      <c r="B30" s="616"/>
      <c r="C30" s="616"/>
      <c r="D30" s="616"/>
      <c r="E30" s="616"/>
      <c r="F30" s="616"/>
      <c r="G30" s="616"/>
      <c r="H30" s="616"/>
      <c r="I30" s="616"/>
      <c r="S30" s="639"/>
      <c r="T30" s="639"/>
      <c r="U30" s="639"/>
      <c r="V30" s="639"/>
      <c r="W30" s="639"/>
      <c r="X30" s="639"/>
      <c r="Y30" s="639"/>
      <c r="Z30" s="639"/>
      <c r="AA30" s="639"/>
      <c r="AF30" s="639"/>
      <c r="AG30" s="639"/>
      <c r="AH30" s="639"/>
      <c r="AI30" s="639"/>
      <c r="AJ30" s="639"/>
      <c r="AK30" s="639"/>
      <c r="AL30" s="639"/>
      <c r="AM30" s="639"/>
      <c r="AN30" s="639"/>
      <c r="AT30" s="641"/>
    </row>
    <row r="31" customHeight="1" spans="1:47">
      <c r="A31" s="567" t="s">
        <v>913</v>
      </c>
      <c r="B31" s="567"/>
      <c r="C31" s="642"/>
      <c r="D31" s="642"/>
      <c r="E31" s="642"/>
      <c r="F31" s="642"/>
      <c r="G31" s="642"/>
      <c r="H31" s="642"/>
      <c r="I31" s="642"/>
      <c r="T31" s="643"/>
      <c r="AG31" s="643"/>
      <c r="AT31" s="642"/>
    </row>
    <row r="32" customHeight="1" spans="1:47">
      <c r="A32" s="644" t="s">
        <v>887</v>
      </c>
      <c r="B32" s="644"/>
      <c r="C32" s="644"/>
      <c r="D32" s="642"/>
      <c r="E32" s="642"/>
      <c r="F32" s="642"/>
      <c r="G32" s="642"/>
      <c r="H32" s="642"/>
      <c r="I32" s="642"/>
      <c r="P32" s="643"/>
      <c r="AT32" s="642"/>
    </row>
    <row r="33" customHeight="1" spans="1:46">
      <c r="A33" s="644" t="s">
        <v>888</v>
      </c>
      <c r="B33" s="644"/>
      <c r="C33" s="644"/>
      <c r="D33" s="642"/>
      <c r="E33" s="642"/>
      <c r="F33" s="642"/>
      <c r="G33" s="642"/>
      <c r="H33" s="642"/>
      <c r="I33" s="642"/>
      <c r="P33" s="643"/>
      <c r="AT33" s="642"/>
    </row>
    <row r="34" customHeight="1" spans="1:46">
      <c r="A34" s="644" t="s">
        <v>889</v>
      </c>
      <c r="B34" s="644"/>
      <c r="C34" s="644"/>
      <c r="D34" s="642"/>
      <c r="E34" s="642"/>
      <c r="F34" s="642"/>
      <c r="G34" s="642"/>
      <c r="H34" s="642"/>
      <c r="I34" s="642"/>
      <c r="P34" s="643"/>
      <c r="AT34" s="642"/>
    </row>
    <row r="35" customHeight="1" spans="1:46">
      <c r="A35" s="644" t="s">
        <v>935</v>
      </c>
      <c r="B35" s="644"/>
      <c r="C35" s="644"/>
      <c r="D35" s="642"/>
      <c r="E35" s="642"/>
      <c r="F35" s="642"/>
      <c r="G35" s="642"/>
      <c r="H35" s="642"/>
      <c r="I35" s="642"/>
      <c r="P35" s="643"/>
      <c r="AT35" s="642"/>
    </row>
    <row r="36" customHeight="1" spans="1:46">
      <c r="A36" s="644" t="s">
        <v>936</v>
      </c>
      <c r="B36" s="644"/>
      <c r="C36" s="644"/>
      <c r="D36" s="642"/>
      <c r="E36" s="642"/>
      <c r="F36" s="642"/>
      <c r="G36" s="642"/>
      <c r="H36" s="642"/>
      <c r="I36" s="642"/>
      <c r="P36" s="643"/>
      <c r="AT36" s="642"/>
    </row>
    <row r="37" customHeight="1" spans="1:46">
      <c r="A37" s="644" t="s">
        <v>937</v>
      </c>
      <c r="B37" s="644"/>
      <c r="C37" s="644"/>
      <c r="D37" s="642"/>
      <c r="E37" s="642"/>
      <c r="F37" s="642"/>
      <c r="G37" s="642"/>
      <c r="H37" s="642"/>
      <c r="I37" s="642"/>
      <c r="P37" s="643"/>
      <c r="AT37" s="642"/>
    </row>
    <row r="38" customHeight="1" spans="1:46">
      <c r="A38" s="644" t="s">
        <v>938</v>
      </c>
      <c r="B38" s="644"/>
      <c r="C38" s="644"/>
      <c r="D38" s="642"/>
      <c r="E38" s="642"/>
      <c r="F38" s="642"/>
      <c r="G38" s="642"/>
      <c r="H38" s="642"/>
      <c r="I38" s="642"/>
      <c r="P38" s="643"/>
      <c r="AT38" s="642"/>
    </row>
    <row r="39" customHeight="1" spans="1:46">
      <c r="A39" s="644" t="s">
        <v>939</v>
      </c>
      <c r="B39" s="644"/>
      <c r="C39" s="644"/>
      <c r="D39" s="642"/>
      <c r="E39" s="642"/>
      <c r="F39" s="642"/>
      <c r="G39" s="642"/>
      <c r="H39" s="642"/>
      <c r="I39" s="642"/>
      <c r="P39" s="643"/>
      <c r="AT39" s="642"/>
    </row>
    <row r="40" customHeight="1" spans="1:46">
      <c r="A40" s="644" t="s">
        <v>940</v>
      </c>
      <c r="B40" s="644"/>
      <c r="C40" s="644"/>
      <c r="D40" s="642"/>
      <c r="E40" s="642"/>
      <c r="F40" s="642"/>
      <c r="G40" s="642"/>
      <c r="H40" s="642"/>
      <c r="I40" s="642"/>
      <c r="P40" s="643"/>
      <c r="AT40" s="642"/>
    </row>
    <row r="41" customHeight="1" spans="1:46">
      <c r="A41" s="644" t="s">
        <v>941</v>
      </c>
      <c r="B41" s="644"/>
      <c r="C41" s="644"/>
      <c r="D41" s="642"/>
      <c r="E41" s="642"/>
      <c r="F41" s="642"/>
      <c r="G41" s="642"/>
      <c r="H41" s="642"/>
      <c r="I41" s="642"/>
      <c r="T41" s="643"/>
      <c r="AG41" s="643"/>
      <c r="AT41" s="642"/>
    </row>
    <row r="42" customHeight="1" spans="1:46">
      <c r="A42" s="644" t="s">
        <v>942</v>
      </c>
      <c r="B42" s="644"/>
      <c r="C42" s="644"/>
      <c r="D42" s="642"/>
      <c r="E42" s="642"/>
      <c r="F42" s="642"/>
      <c r="G42" s="642"/>
      <c r="H42" s="642"/>
      <c r="I42" s="642"/>
      <c r="T42" s="643"/>
      <c r="AG42" s="643"/>
      <c r="AT42" s="642"/>
    </row>
    <row r="43" customHeight="1" spans="1:46">
      <c r="A43" s="644" t="s">
        <v>943</v>
      </c>
      <c r="B43" s="644"/>
      <c r="C43" s="644"/>
      <c r="D43" s="642"/>
      <c r="E43" s="642"/>
      <c r="F43" s="642"/>
      <c r="G43" s="642"/>
      <c r="H43" s="642"/>
      <c r="I43" s="642"/>
      <c r="T43" s="643"/>
      <c r="AG43" s="643"/>
      <c r="AT43" s="642"/>
    </row>
    <row r="44" customHeight="1" spans="1:46">
      <c r="A44" s="644" t="s">
        <v>944</v>
      </c>
      <c r="B44" s="644"/>
      <c r="C44" s="644"/>
      <c r="D44" s="642"/>
      <c r="E44" s="642"/>
      <c r="F44" s="642"/>
      <c r="G44" s="642"/>
      <c r="H44" s="642"/>
      <c r="I44" s="642"/>
      <c r="P44" s="643"/>
      <c r="AT44" s="642"/>
    </row>
  </sheetData>
  <mergeCells count="24">
    <mergeCell ref="A2:AU2"/>
    <mergeCell ref="A3:AU3"/>
    <mergeCell ref="D5:H5"/>
    <mergeCell ref="S5:AD5"/>
    <mergeCell ref="AF5:AQ5"/>
    <mergeCell ref="A27:R27"/>
    <mergeCell ref="A5:A6"/>
    <mergeCell ref="B5:B6"/>
    <mergeCell ref="C5:C6"/>
    <mergeCell ref="I5:I6"/>
    <mergeCell ref="J5:J6"/>
    <mergeCell ref="K5:K6"/>
    <mergeCell ref="L5:L6"/>
    <mergeCell ref="M5:M6"/>
    <mergeCell ref="N5:N6"/>
    <mergeCell ref="O5:O6"/>
    <mergeCell ref="P5:P6"/>
    <mergeCell ref="Q5:Q6"/>
    <mergeCell ref="R5:R6"/>
    <mergeCell ref="AE5:AE6"/>
    <mergeCell ref="AR5:AR6"/>
    <mergeCell ref="AS5:AS6"/>
    <mergeCell ref="AT5:AT6"/>
    <mergeCell ref="AU5:AU6"/>
  </mergeCells>
  <hyperlinks>
    <hyperlink ref="A1" location="索引目录!E27" display="返回索引页"/>
    <hyperlink ref="B1" location="存货汇总!B15" display="返回"/>
  </hyperlinks>
  <printOptions horizontalCentered="1"/>
  <pageMargins left="0.354166666666667" right="0.354166666666667" top="0.786805555555556" bottom="0.786805555555556" header="0.869444444444444" footer="0.511805555555556"/>
  <pageSetup paperSize="9" scale="41" fitToHeight="0" orientation="landscape"/>
  <headerFooter alignWithMargins="0">
    <oddHeader>&amp;R&amp;"宋体,常规"&amp;10表&amp;"Times New Roman,常规"3-9-7-1
&amp;"宋体,常规"共&amp;"Times New Roman,常规"&amp;N&amp;"宋体,常规"页第&amp;"Times New Roman,常规"&amp;P&amp;"宋体,常规"页</oddHeader>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S3044"/>
  <sheetViews>
    <sheetView topLeftCell="E9" workbookViewId="0">
      <selection activeCell="H13" sqref="H13"/>
    </sheetView>
  </sheetViews>
  <sheetFormatPr defaultColWidth="9" defaultRowHeight="15.75" customHeight="1"/>
  <cols>
    <col min="1" max="1" width="5.6" customWidth="1"/>
    <col min="2" max="2" width="15.5" customWidth="1" outlineLevel="1"/>
    <col min="3" max="3" width="12.9" customWidth="1"/>
    <col min="4" max="4" width="13.5" customWidth="1"/>
    <col min="5" max="5" width="5.1" customWidth="1"/>
    <col min="6" max="7" width="9" outlineLevel="1"/>
    <col min="8" max="9" width="12.6" customWidth="1" outlineLevel="1"/>
    <col min="10" max="10" width="10.1" customWidth="1"/>
    <col min="11" max="11" width="6.9" customWidth="1"/>
    <col min="12" max="12" width="13.1" customWidth="1"/>
    <col min="13" max="13" width="13.1" customWidth="1" outlineLevel="1"/>
    <col min="14" max="14" width="8.9" customWidth="1"/>
    <col min="15" max="15" width="8.5" customWidth="1"/>
    <col min="16" max="16" width="12.1" customWidth="1"/>
    <col min="17" max="17" width="9.4" customWidth="1"/>
    <col min="18" max="18" width="8.5" customWidth="1"/>
    <col min="19" max="19" width="8.1" customWidth="1"/>
  </cols>
  <sheetData>
    <row r="1" spans="1:19">
      <c r="A1" s="1" t="s">
        <v>421</v>
      </c>
      <c r="B1" s="21" t="s">
        <v>462</v>
      </c>
      <c r="C1" s="21"/>
      <c r="D1" s="21"/>
      <c r="E1" s="22"/>
      <c r="F1" s="22"/>
      <c r="G1" s="22"/>
      <c r="H1" s="22"/>
      <c r="I1" s="22"/>
      <c r="J1" s="22"/>
      <c r="K1" s="22"/>
      <c r="L1" s="22"/>
      <c r="M1" s="22"/>
      <c r="N1" s="22"/>
      <c r="O1" s="22"/>
      <c r="P1" s="22"/>
      <c r="Q1" s="22"/>
      <c r="R1" s="22"/>
      <c r="S1" s="22"/>
    </row>
    <row r="2" ht="30" customHeight="1" spans="1:19">
      <c r="A2" s="4" t="s">
        <v>945</v>
      </c>
      <c r="B2" s="23"/>
      <c r="C2" s="23"/>
      <c r="D2" s="23"/>
      <c r="E2" s="23"/>
      <c r="F2" s="23"/>
      <c r="G2" s="23"/>
      <c r="H2" s="23"/>
      <c r="I2" s="23"/>
      <c r="J2" s="23"/>
      <c r="K2" s="23"/>
      <c r="L2" s="23"/>
      <c r="M2" s="23"/>
      <c r="N2" s="23"/>
      <c r="O2" s="23"/>
      <c r="P2" s="23"/>
      <c r="Q2" s="23"/>
      <c r="R2" s="23"/>
      <c r="S2" s="23"/>
    </row>
    <row r="3" ht="14.1" customHeight="1" spans="1:19">
      <c r="A3" s="5" t="e">
        <f>CONCATENATE(#REF!,#REF!,#REF!,#REF!,#REF!,#REF!,#REF!)</f>
        <v>#REF!</v>
      </c>
      <c r="B3" s="5"/>
      <c r="C3" s="5"/>
      <c r="D3" s="5"/>
      <c r="E3" s="5"/>
      <c r="F3" s="5"/>
      <c r="G3" s="5"/>
      <c r="H3" s="5"/>
      <c r="I3" s="5"/>
      <c r="J3" s="5"/>
      <c r="K3" s="5"/>
      <c r="L3" s="6"/>
      <c r="M3" s="6"/>
      <c r="N3" s="6"/>
      <c r="O3" s="6"/>
      <c r="P3" s="6"/>
      <c r="Q3" s="6"/>
      <c r="R3" s="6"/>
      <c r="S3" s="6"/>
    </row>
    <row r="4" customHeight="1" spans="1:19">
      <c r="A4" s="7" t="e">
        <f>#REF!&amp;#REF!</f>
        <v>#REF!</v>
      </c>
      <c r="G4" s="589"/>
      <c r="H4" s="589"/>
      <c r="I4" s="589"/>
      <c r="J4" s="589"/>
      <c r="K4" s="589"/>
      <c r="L4" s="589"/>
      <c r="M4" s="589"/>
      <c r="O4" s="589"/>
      <c r="P4" s="589"/>
      <c r="Q4" s="589"/>
      <c r="R4" s="589"/>
      <c r="S4" s="8" t="s">
        <v>464</v>
      </c>
    </row>
    <row r="5" ht="18" customHeight="1" spans="1:19">
      <c r="A5" s="9" t="s">
        <v>465</v>
      </c>
      <c r="B5" s="65" t="s">
        <v>572</v>
      </c>
      <c r="C5" s="9" t="s">
        <v>946</v>
      </c>
      <c r="D5" s="9" t="s">
        <v>947</v>
      </c>
      <c r="E5" s="65" t="s">
        <v>714</v>
      </c>
      <c r="F5" s="9" t="s">
        <v>467</v>
      </c>
      <c r="G5" s="9"/>
      <c r="H5" s="50"/>
      <c r="I5" s="583" t="s">
        <v>704</v>
      </c>
      <c r="J5" s="30" t="s">
        <v>426</v>
      </c>
      <c r="K5" s="30"/>
      <c r="L5" s="31"/>
      <c r="M5" s="65" t="s">
        <v>704</v>
      </c>
      <c r="N5" s="30" t="s">
        <v>427</v>
      </c>
      <c r="O5" s="30"/>
      <c r="P5" s="31"/>
      <c r="Q5" s="54" t="s">
        <v>428</v>
      </c>
      <c r="R5" s="9" t="s">
        <v>469</v>
      </c>
      <c r="S5" s="9" t="s">
        <v>577</v>
      </c>
    </row>
    <row r="6" ht="18" customHeight="1" spans="1:19">
      <c r="A6" s="9"/>
      <c r="B6" s="66"/>
      <c r="C6" s="9"/>
      <c r="D6" s="9"/>
      <c r="E6" s="66"/>
      <c r="F6" s="9" t="s">
        <v>707</v>
      </c>
      <c r="G6" s="9" t="s">
        <v>708</v>
      </c>
      <c r="H6" s="50" t="s">
        <v>709</v>
      </c>
      <c r="I6" s="584"/>
      <c r="J6" s="9" t="s">
        <v>707</v>
      </c>
      <c r="K6" s="9" t="s">
        <v>708</v>
      </c>
      <c r="L6" s="9" t="s">
        <v>709</v>
      </c>
      <c r="M6" s="66"/>
      <c r="N6" s="9" t="s">
        <v>710</v>
      </c>
      <c r="O6" s="9" t="s">
        <v>708</v>
      </c>
      <c r="P6" s="9" t="s">
        <v>709</v>
      </c>
      <c r="Q6" s="58"/>
      <c r="R6" s="9"/>
      <c r="S6" s="9"/>
    </row>
    <row r="7" customHeight="1" spans="1:19">
      <c r="A7" s="46"/>
      <c r="B7" s="71"/>
      <c r="C7" s="71"/>
      <c r="D7" s="72"/>
      <c r="E7" s="73"/>
      <c r="F7" s="39"/>
      <c r="G7" s="16" t="str">
        <f t="shared" ref="G7:G25" si="0">IF(F7=0,"",H7/F7)</f>
        <v/>
      </c>
      <c r="H7" s="74"/>
      <c r="I7" s="15"/>
      <c r="J7" s="585"/>
      <c r="K7" s="16" t="str">
        <f t="shared" ref="K7:K25" si="1">IF(J7=0,"",L7/J7)</f>
        <v/>
      </c>
      <c r="L7" s="586"/>
      <c r="M7" s="586"/>
      <c r="N7" s="39"/>
      <c r="O7" s="16"/>
      <c r="P7" s="16"/>
      <c r="Q7" s="16">
        <f t="shared" ref="Q7:Q27" si="2">P7-(L7-M7)</f>
        <v>0</v>
      </c>
      <c r="R7" s="16" t="str">
        <f t="shared" ref="R7:R27" si="3">IF(L7-M7=0,"",Q7/(L7-M7)*100)</f>
        <v/>
      </c>
      <c r="S7" s="17"/>
    </row>
    <row r="8" customHeight="1" spans="1:19">
      <c r="A8" s="12"/>
      <c r="B8" s="13"/>
      <c r="C8" s="13"/>
      <c r="D8" s="13"/>
      <c r="E8" s="17"/>
      <c r="F8" s="39"/>
      <c r="G8" s="16" t="str">
        <f t="shared" si="0"/>
        <v/>
      </c>
      <c r="H8" s="74"/>
      <c r="I8" s="15"/>
      <c r="J8" s="585"/>
      <c r="K8" s="16" t="str">
        <f t="shared" si="1"/>
        <v/>
      </c>
      <c r="L8" s="586"/>
      <c r="M8" s="586"/>
      <c r="N8" s="39"/>
      <c r="O8" s="16"/>
      <c r="P8" s="16"/>
      <c r="Q8" s="16">
        <f t="shared" si="2"/>
        <v>0</v>
      </c>
      <c r="R8" s="16" t="str">
        <f t="shared" si="3"/>
        <v/>
      </c>
      <c r="S8" s="17"/>
    </row>
    <row r="9" customHeight="1" spans="1:19">
      <c r="A9" s="12"/>
      <c r="B9" s="13"/>
      <c r="C9" s="13"/>
      <c r="D9" s="13"/>
      <c r="E9" s="17"/>
      <c r="F9" s="39"/>
      <c r="G9" s="16" t="str">
        <f t="shared" si="0"/>
        <v/>
      </c>
      <c r="H9" s="74"/>
      <c r="I9" s="15"/>
      <c r="J9" s="585"/>
      <c r="K9" s="16" t="str">
        <f t="shared" si="1"/>
        <v/>
      </c>
      <c r="L9" s="586"/>
      <c r="M9" s="586"/>
      <c r="N9" s="39"/>
      <c r="O9" s="16"/>
      <c r="P9" s="16"/>
      <c r="Q9" s="16">
        <f t="shared" si="2"/>
        <v>0</v>
      </c>
      <c r="R9" s="16" t="str">
        <f t="shared" si="3"/>
        <v/>
      </c>
      <c r="S9" s="17"/>
    </row>
    <row r="10" customHeight="1" spans="1:19">
      <c r="A10" s="12"/>
      <c r="B10" s="13"/>
      <c r="C10" s="13"/>
      <c r="D10" s="13"/>
      <c r="E10" s="17"/>
      <c r="F10" s="39"/>
      <c r="G10" s="16" t="str">
        <f t="shared" si="0"/>
        <v/>
      </c>
      <c r="H10" s="74"/>
      <c r="I10" s="15"/>
      <c r="J10" s="585"/>
      <c r="K10" s="16" t="str">
        <f t="shared" si="1"/>
        <v/>
      </c>
      <c r="L10" s="586"/>
      <c r="M10" s="586"/>
      <c r="N10" s="39"/>
      <c r="O10" s="16"/>
      <c r="P10" s="16"/>
      <c r="Q10" s="16">
        <f t="shared" si="2"/>
        <v>0</v>
      </c>
      <c r="R10" s="16" t="str">
        <f t="shared" si="3"/>
        <v/>
      </c>
      <c r="S10" s="17"/>
    </row>
    <row r="11" customHeight="1" spans="1:19">
      <c r="A11" s="12"/>
      <c r="B11" s="13"/>
      <c r="C11" s="13"/>
      <c r="D11" s="13"/>
      <c r="E11" s="17"/>
      <c r="F11" s="39"/>
      <c r="G11" s="16" t="str">
        <f t="shared" si="0"/>
        <v/>
      </c>
      <c r="H11" s="74"/>
      <c r="I11" s="15"/>
      <c r="J11" s="585"/>
      <c r="K11" s="16" t="str">
        <f t="shared" si="1"/>
        <v/>
      </c>
      <c r="L11" s="586"/>
      <c r="M11" s="586"/>
      <c r="N11" s="39"/>
      <c r="O11" s="16"/>
      <c r="P11" s="16"/>
      <c r="Q11" s="16">
        <f t="shared" si="2"/>
        <v>0</v>
      </c>
      <c r="R11" s="16" t="str">
        <f t="shared" si="3"/>
        <v/>
      </c>
      <c r="S11" s="17"/>
    </row>
    <row r="12" customHeight="1" spans="1:19">
      <c r="A12" s="12"/>
      <c r="B12" s="13"/>
      <c r="C12" s="13"/>
      <c r="D12" s="13"/>
      <c r="E12" s="17"/>
      <c r="F12" s="39"/>
      <c r="G12" s="16" t="str">
        <f t="shared" si="0"/>
        <v/>
      </c>
      <c r="H12" s="74"/>
      <c r="I12" s="15"/>
      <c r="J12" s="585"/>
      <c r="K12" s="16" t="str">
        <f t="shared" si="1"/>
        <v/>
      </c>
      <c r="L12" s="586"/>
      <c r="M12" s="586"/>
      <c r="N12" s="39"/>
      <c r="O12" s="16"/>
      <c r="P12" s="16"/>
      <c r="Q12" s="16">
        <f t="shared" si="2"/>
        <v>0</v>
      </c>
      <c r="R12" s="16" t="str">
        <f t="shared" si="3"/>
        <v/>
      </c>
      <c r="S12" s="17"/>
    </row>
    <row r="13" customHeight="1" spans="1:19">
      <c r="A13" s="12"/>
      <c r="B13" s="13"/>
      <c r="C13" s="13"/>
      <c r="D13" s="13"/>
      <c r="E13" s="17"/>
      <c r="F13" s="39"/>
      <c r="G13" s="16" t="str">
        <f t="shared" si="0"/>
        <v/>
      </c>
      <c r="H13" s="74"/>
      <c r="I13" s="15"/>
      <c r="J13" s="585"/>
      <c r="K13" s="16" t="str">
        <f t="shared" si="1"/>
        <v/>
      </c>
      <c r="L13" s="586"/>
      <c r="M13" s="586"/>
      <c r="N13" s="39"/>
      <c r="O13" s="16"/>
      <c r="P13" s="16"/>
      <c r="Q13" s="16">
        <f t="shared" si="2"/>
        <v>0</v>
      </c>
      <c r="R13" s="16" t="str">
        <f t="shared" si="3"/>
        <v/>
      </c>
      <c r="S13" s="17"/>
    </row>
    <row r="14" customHeight="1" spans="1:19">
      <c r="A14" s="12"/>
      <c r="B14" s="13"/>
      <c r="C14" s="13"/>
      <c r="D14" s="13"/>
      <c r="E14" s="17"/>
      <c r="F14" s="39"/>
      <c r="G14" s="16" t="str">
        <f t="shared" si="0"/>
        <v/>
      </c>
      <c r="H14" s="74"/>
      <c r="I14" s="15"/>
      <c r="J14" s="585"/>
      <c r="K14" s="16" t="str">
        <f t="shared" si="1"/>
        <v/>
      </c>
      <c r="L14" s="586"/>
      <c r="M14" s="586"/>
      <c r="N14" s="39"/>
      <c r="O14" s="16"/>
      <c r="P14" s="16"/>
      <c r="Q14" s="16">
        <f t="shared" si="2"/>
        <v>0</v>
      </c>
      <c r="R14" s="16" t="str">
        <f t="shared" si="3"/>
        <v/>
      </c>
      <c r="S14" s="17"/>
    </row>
    <row r="15" customHeight="1" spans="1:19">
      <c r="A15" s="12"/>
      <c r="B15" s="13"/>
      <c r="C15" s="13"/>
      <c r="D15" s="13"/>
      <c r="E15" s="17"/>
      <c r="F15" s="39"/>
      <c r="G15" s="16" t="str">
        <f t="shared" si="0"/>
        <v/>
      </c>
      <c r="H15" s="74"/>
      <c r="I15" s="15"/>
      <c r="J15" s="585"/>
      <c r="K15" s="16" t="str">
        <f t="shared" si="1"/>
        <v/>
      </c>
      <c r="L15" s="586"/>
      <c r="M15" s="586"/>
      <c r="N15" s="39"/>
      <c r="O15" s="16"/>
      <c r="P15" s="16"/>
      <c r="Q15" s="16">
        <f t="shared" si="2"/>
        <v>0</v>
      </c>
      <c r="R15" s="16" t="str">
        <f t="shared" si="3"/>
        <v/>
      </c>
      <c r="S15" s="17"/>
    </row>
    <row r="16" customHeight="1" spans="1:19">
      <c r="A16" s="12"/>
      <c r="B16" s="13"/>
      <c r="C16" s="13"/>
      <c r="D16" s="13"/>
      <c r="E16" s="17"/>
      <c r="F16" s="39"/>
      <c r="G16" s="16" t="str">
        <f t="shared" si="0"/>
        <v/>
      </c>
      <c r="H16" s="74"/>
      <c r="I16" s="15"/>
      <c r="J16" s="585"/>
      <c r="K16" s="16" t="str">
        <f t="shared" si="1"/>
        <v/>
      </c>
      <c r="L16" s="586"/>
      <c r="M16" s="586"/>
      <c r="N16" s="39"/>
      <c r="O16" s="16"/>
      <c r="P16" s="16"/>
      <c r="Q16" s="16">
        <f t="shared" si="2"/>
        <v>0</v>
      </c>
      <c r="R16" s="16" t="str">
        <f t="shared" si="3"/>
        <v/>
      </c>
      <c r="S16" s="17"/>
    </row>
    <row r="17" customHeight="1" spans="1:19">
      <c r="A17" s="12"/>
      <c r="B17" s="13"/>
      <c r="C17" s="13"/>
      <c r="D17" s="13"/>
      <c r="E17" s="17"/>
      <c r="F17" s="39"/>
      <c r="G17" s="16" t="str">
        <f t="shared" si="0"/>
        <v/>
      </c>
      <c r="H17" s="74"/>
      <c r="I17" s="15"/>
      <c r="J17" s="585"/>
      <c r="K17" s="16" t="str">
        <f t="shared" si="1"/>
        <v/>
      </c>
      <c r="L17" s="586"/>
      <c r="M17" s="586"/>
      <c r="N17" s="39"/>
      <c r="O17" s="16"/>
      <c r="P17" s="16"/>
      <c r="Q17" s="16">
        <f t="shared" si="2"/>
        <v>0</v>
      </c>
      <c r="R17" s="16" t="str">
        <f t="shared" si="3"/>
        <v/>
      </c>
      <c r="S17" s="17"/>
    </row>
    <row r="18" customHeight="1" spans="1:19">
      <c r="A18" s="12"/>
      <c r="B18" s="13"/>
      <c r="C18" s="13"/>
      <c r="D18" s="13"/>
      <c r="E18" s="17"/>
      <c r="F18" s="39"/>
      <c r="G18" s="16" t="str">
        <f t="shared" si="0"/>
        <v/>
      </c>
      <c r="H18" s="74"/>
      <c r="I18" s="15"/>
      <c r="J18" s="585"/>
      <c r="K18" s="16" t="str">
        <f t="shared" si="1"/>
        <v/>
      </c>
      <c r="L18" s="586"/>
      <c r="M18" s="586"/>
      <c r="N18" s="39"/>
      <c r="O18" s="16"/>
      <c r="P18" s="16"/>
      <c r="Q18" s="16">
        <f t="shared" si="2"/>
        <v>0</v>
      </c>
      <c r="R18" s="16" t="str">
        <f t="shared" si="3"/>
        <v/>
      </c>
      <c r="S18" s="17"/>
    </row>
    <row r="19" customHeight="1" spans="1:19">
      <c r="A19" s="12"/>
      <c r="B19" s="13"/>
      <c r="C19" s="13"/>
      <c r="D19" s="13"/>
      <c r="E19" s="17"/>
      <c r="F19" s="39"/>
      <c r="G19" s="16" t="str">
        <f t="shared" si="0"/>
        <v/>
      </c>
      <c r="H19" s="74"/>
      <c r="I19" s="15"/>
      <c r="J19" s="585"/>
      <c r="K19" s="16" t="str">
        <f t="shared" si="1"/>
        <v/>
      </c>
      <c r="L19" s="586"/>
      <c r="M19" s="586"/>
      <c r="N19" s="39"/>
      <c r="O19" s="16"/>
      <c r="P19" s="16"/>
      <c r="Q19" s="16">
        <f t="shared" si="2"/>
        <v>0</v>
      </c>
      <c r="R19" s="16" t="str">
        <f t="shared" si="3"/>
        <v/>
      </c>
      <c r="S19" s="17"/>
    </row>
    <row r="20" customHeight="1" spans="1:19">
      <c r="A20" s="12"/>
      <c r="B20" s="13"/>
      <c r="C20" s="13"/>
      <c r="D20" s="13"/>
      <c r="E20" s="17"/>
      <c r="F20" s="39"/>
      <c r="G20" s="16" t="str">
        <f t="shared" si="0"/>
        <v/>
      </c>
      <c r="H20" s="74"/>
      <c r="I20" s="15"/>
      <c r="J20" s="585"/>
      <c r="K20" s="16" t="str">
        <f t="shared" si="1"/>
        <v/>
      </c>
      <c r="L20" s="586"/>
      <c r="M20" s="586"/>
      <c r="N20" s="39"/>
      <c r="O20" s="16"/>
      <c r="P20" s="16"/>
      <c r="Q20" s="16">
        <f t="shared" si="2"/>
        <v>0</v>
      </c>
      <c r="R20" s="16" t="str">
        <f t="shared" si="3"/>
        <v/>
      </c>
      <c r="S20" s="17"/>
    </row>
    <row r="21" customHeight="1" spans="1:19">
      <c r="A21" s="12"/>
      <c r="B21" s="13"/>
      <c r="C21" s="13"/>
      <c r="D21" s="13"/>
      <c r="E21" s="17"/>
      <c r="F21" s="39"/>
      <c r="G21" s="16" t="str">
        <f t="shared" si="0"/>
        <v/>
      </c>
      <c r="H21" s="74"/>
      <c r="I21" s="15"/>
      <c r="J21" s="585"/>
      <c r="K21" s="16" t="str">
        <f t="shared" si="1"/>
        <v/>
      </c>
      <c r="L21" s="586"/>
      <c r="M21" s="586"/>
      <c r="N21" s="39"/>
      <c r="O21" s="16"/>
      <c r="P21" s="16"/>
      <c r="Q21" s="16">
        <f t="shared" si="2"/>
        <v>0</v>
      </c>
      <c r="R21" s="16" t="str">
        <f t="shared" si="3"/>
        <v/>
      </c>
      <c r="S21" s="17"/>
    </row>
    <row r="22" customHeight="1" spans="1:19">
      <c r="A22" s="12"/>
      <c r="B22" s="13"/>
      <c r="C22" s="13"/>
      <c r="D22" s="13"/>
      <c r="E22" s="17"/>
      <c r="F22" s="39"/>
      <c r="G22" s="16" t="str">
        <f t="shared" si="0"/>
        <v/>
      </c>
      <c r="H22" s="74"/>
      <c r="I22" s="15"/>
      <c r="J22" s="585"/>
      <c r="K22" s="16" t="str">
        <f t="shared" si="1"/>
        <v/>
      </c>
      <c r="L22" s="586"/>
      <c r="M22" s="586"/>
      <c r="N22" s="39"/>
      <c r="O22" s="16"/>
      <c r="P22" s="16"/>
      <c r="Q22" s="16">
        <f t="shared" si="2"/>
        <v>0</v>
      </c>
      <c r="R22" s="16" t="str">
        <f t="shared" si="3"/>
        <v/>
      </c>
      <c r="S22" s="17"/>
    </row>
    <row r="23" customHeight="1" spans="1:19">
      <c r="A23" s="12"/>
      <c r="B23" s="13"/>
      <c r="C23" s="13"/>
      <c r="D23" s="13"/>
      <c r="E23" s="17"/>
      <c r="F23" s="39"/>
      <c r="G23" s="16" t="str">
        <f t="shared" si="0"/>
        <v/>
      </c>
      <c r="H23" s="74"/>
      <c r="I23" s="15"/>
      <c r="J23" s="585"/>
      <c r="K23" s="16" t="str">
        <f t="shared" si="1"/>
        <v/>
      </c>
      <c r="L23" s="586"/>
      <c r="M23" s="586"/>
      <c r="N23" s="39"/>
      <c r="O23" s="16"/>
      <c r="P23" s="16"/>
      <c r="Q23" s="16">
        <f t="shared" si="2"/>
        <v>0</v>
      </c>
      <c r="R23" s="16" t="str">
        <f t="shared" si="3"/>
        <v/>
      </c>
      <c r="S23" s="17"/>
    </row>
    <row r="24" customHeight="1" spans="1:19">
      <c r="A24" s="12"/>
      <c r="B24" s="13"/>
      <c r="C24" s="13"/>
      <c r="D24" s="13"/>
      <c r="E24" s="17"/>
      <c r="F24" s="39"/>
      <c r="G24" s="16" t="str">
        <f t="shared" si="0"/>
        <v/>
      </c>
      <c r="H24" s="74"/>
      <c r="I24" s="15"/>
      <c r="J24" s="585"/>
      <c r="K24" s="16" t="str">
        <f t="shared" si="1"/>
        <v/>
      </c>
      <c r="L24" s="586"/>
      <c r="M24" s="586"/>
      <c r="N24" s="39"/>
      <c r="O24" s="16"/>
      <c r="P24" s="16"/>
      <c r="Q24" s="16">
        <f t="shared" si="2"/>
        <v>0</v>
      </c>
      <c r="R24" s="16" t="str">
        <f t="shared" si="3"/>
        <v/>
      </c>
      <c r="S24" s="17"/>
    </row>
    <row r="25" customHeight="1" spans="1:19">
      <c r="A25" s="12"/>
      <c r="B25" s="13"/>
      <c r="C25" s="13"/>
      <c r="D25" s="13"/>
      <c r="E25" s="17"/>
      <c r="F25" s="39"/>
      <c r="G25" s="16" t="str">
        <f t="shared" si="0"/>
        <v/>
      </c>
      <c r="H25" s="74"/>
      <c r="I25" s="15"/>
      <c r="J25" s="585"/>
      <c r="K25" s="16" t="str">
        <f t="shared" si="1"/>
        <v/>
      </c>
      <c r="L25" s="586"/>
      <c r="M25" s="586"/>
      <c r="N25" s="39"/>
      <c r="O25" s="16"/>
      <c r="P25" s="16"/>
      <c r="Q25" s="16">
        <f t="shared" si="2"/>
        <v>0</v>
      </c>
      <c r="R25" s="16" t="str">
        <f t="shared" si="3"/>
        <v/>
      </c>
      <c r="S25" s="17"/>
    </row>
    <row r="26" customHeight="1" spans="1:19">
      <c r="A26" s="12"/>
      <c r="B26" s="13"/>
      <c r="C26" s="13"/>
      <c r="D26" s="13"/>
      <c r="E26" s="17"/>
      <c r="F26" s="39"/>
      <c r="G26" s="16"/>
      <c r="H26" s="74"/>
      <c r="I26" s="15"/>
      <c r="J26" s="79"/>
      <c r="K26" s="78"/>
      <c r="L26" s="79"/>
      <c r="M26" s="79"/>
      <c r="N26" s="39"/>
      <c r="O26" s="16"/>
      <c r="P26" s="16"/>
      <c r="Q26" s="16">
        <f t="shared" si="2"/>
        <v>0</v>
      </c>
      <c r="R26" s="16" t="str">
        <f t="shared" si="3"/>
        <v/>
      </c>
      <c r="S26" s="17"/>
    </row>
    <row r="27" customHeight="1" spans="1:19">
      <c r="A27" s="148" t="s">
        <v>621</v>
      </c>
      <c r="B27" s="91"/>
      <c r="C27" s="91"/>
      <c r="D27" s="29"/>
      <c r="E27" s="17"/>
      <c r="F27" s="39"/>
      <c r="G27" s="16"/>
      <c r="H27" s="74">
        <f>SUM(H7:H26)</f>
        <v>0</v>
      </c>
      <c r="I27" s="15">
        <f>SUM(I7:I26)</f>
        <v>0</v>
      </c>
      <c r="J27" s="77"/>
      <c r="K27" s="16"/>
      <c r="L27" s="16">
        <f>SUM(L7:L26)</f>
        <v>0</v>
      </c>
      <c r="M27" s="16">
        <f>SUM(M7:M26)</f>
        <v>0</v>
      </c>
      <c r="N27" s="39"/>
      <c r="O27" s="16"/>
      <c r="P27" s="16">
        <f>SUM(P7:P26)</f>
        <v>0</v>
      </c>
      <c r="Q27" s="16">
        <f t="shared" si="2"/>
        <v>0</v>
      </c>
      <c r="R27" s="16" t="str">
        <f t="shared" si="3"/>
        <v/>
      </c>
      <c r="S27" s="17"/>
    </row>
    <row r="28" customHeight="1" spans="1:19">
      <c r="A28" s="20" t="e">
        <f>#REF!&amp;#REF!</f>
        <v>#REF!</v>
      </c>
      <c r="G28" s="589"/>
      <c r="H28" s="589"/>
      <c r="I28" s="589"/>
      <c r="J28" s="589"/>
      <c r="K28" s="589"/>
      <c r="L28" s="589"/>
      <c r="M28" s="589"/>
      <c r="N28" s="27" t="e">
        <f>"评估人员："&amp;#REF!</f>
        <v>#REF!</v>
      </c>
      <c r="O28" s="589"/>
      <c r="P28" s="589"/>
      <c r="Q28" s="589"/>
      <c r="R28" s="589"/>
    </row>
    <row r="29" customHeight="1" spans="1:19">
      <c r="A29" s="20" t="e">
        <f>CONCATENATE(#REF!,#REF!,#REF!,#REF!,#REF!,#REF!,#REF!)</f>
        <v>#REF!</v>
      </c>
      <c r="G29" s="589"/>
      <c r="H29" s="589"/>
      <c r="I29" s="589"/>
      <c r="J29" s="589"/>
      <c r="K29" s="589"/>
      <c r="L29" s="589"/>
      <c r="M29" s="589"/>
      <c r="O29" s="589"/>
      <c r="P29" s="589"/>
      <c r="Q29" s="589"/>
      <c r="R29" s="589"/>
    </row>
    <row r="30" customHeight="1" spans="1:19">
      <c r="G30" s="589"/>
      <c r="H30" s="589"/>
      <c r="I30" s="589"/>
      <c r="J30" s="589"/>
      <c r="K30" s="589"/>
      <c r="L30" s="589"/>
      <c r="M30" s="589"/>
      <c r="O30" s="589"/>
      <c r="P30" s="589"/>
      <c r="Q30" s="589"/>
      <c r="R30" s="589"/>
    </row>
    <row r="31" customHeight="1" spans="1:19">
      <c r="G31" s="589"/>
      <c r="H31" s="589"/>
      <c r="I31" s="589"/>
      <c r="J31" s="589"/>
      <c r="K31" s="589"/>
      <c r="L31" s="589"/>
      <c r="M31" s="589"/>
      <c r="O31" s="589"/>
      <c r="P31" s="589"/>
      <c r="Q31" s="589"/>
      <c r="R31" s="589"/>
    </row>
    <row r="32" customHeight="1" spans="1:19">
      <c r="G32" s="589"/>
      <c r="H32" s="589"/>
      <c r="I32" s="589"/>
      <c r="J32" s="589"/>
      <c r="K32" s="589"/>
      <c r="L32" s="589"/>
      <c r="M32" s="589"/>
      <c r="O32" s="589"/>
      <c r="P32" s="589"/>
      <c r="Q32" s="589"/>
      <c r="R32" s="589"/>
    </row>
    <row r="33" customHeight="1" spans="7:18">
      <c r="G33" s="589"/>
      <c r="H33" s="589"/>
      <c r="I33" s="589"/>
      <c r="J33" s="589"/>
      <c r="K33" s="589"/>
      <c r="L33" s="589"/>
      <c r="M33" s="589"/>
      <c r="O33" s="589"/>
      <c r="P33" s="589"/>
      <c r="Q33" s="589"/>
      <c r="R33" s="589"/>
    </row>
    <row r="34" customHeight="1" spans="7:18">
      <c r="G34" s="589"/>
      <c r="H34" s="589"/>
      <c r="I34" s="589"/>
      <c r="J34" s="589"/>
      <c r="K34" s="589"/>
      <c r="L34" s="589"/>
      <c r="M34" s="589"/>
      <c r="O34" s="589"/>
      <c r="P34" s="589"/>
      <c r="Q34" s="589"/>
      <c r="R34" s="589"/>
    </row>
    <row r="35" customHeight="1" spans="7:18">
      <c r="G35" s="589"/>
      <c r="H35" s="589"/>
      <c r="I35" s="589"/>
      <c r="J35" s="589"/>
      <c r="K35" s="589"/>
      <c r="L35" s="589"/>
      <c r="M35" s="589"/>
      <c r="O35" s="589"/>
      <c r="P35" s="589"/>
      <c r="Q35" s="589"/>
      <c r="R35" s="589"/>
    </row>
    <row r="36" customHeight="1" spans="7:18">
      <c r="G36" s="589"/>
      <c r="H36" s="589"/>
      <c r="I36" s="589"/>
      <c r="J36" s="589"/>
      <c r="K36" s="589"/>
      <c r="L36" s="589"/>
      <c r="M36" s="589"/>
      <c r="O36" s="589"/>
      <c r="P36" s="589"/>
      <c r="Q36" s="589"/>
      <c r="R36" s="589"/>
    </row>
    <row r="37" customHeight="1" spans="7:18">
      <c r="G37" s="589"/>
      <c r="H37" s="589"/>
      <c r="I37" s="589"/>
      <c r="J37" s="589"/>
      <c r="K37" s="589"/>
      <c r="L37" s="589"/>
      <c r="M37" s="589"/>
      <c r="O37" s="589"/>
      <c r="P37" s="589"/>
      <c r="Q37" s="589"/>
      <c r="R37" s="589"/>
    </row>
    <row r="38" customHeight="1" spans="7:18">
      <c r="G38" s="589"/>
      <c r="H38" s="589"/>
      <c r="I38" s="589"/>
      <c r="J38" s="589"/>
      <c r="K38" s="589"/>
      <c r="L38" s="589"/>
      <c r="M38" s="589"/>
      <c r="O38" s="589"/>
      <c r="P38" s="589"/>
      <c r="Q38" s="589"/>
      <c r="R38" s="589"/>
    </row>
    <row r="39" customHeight="1" spans="7:18">
      <c r="G39" s="589"/>
      <c r="H39" s="589"/>
      <c r="I39" s="589"/>
      <c r="J39" s="589"/>
      <c r="K39" s="589"/>
      <c r="L39" s="589"/>
      <c r="M39" s="589"/>
      <c r="O39" s="589"/>
      <c r="P39" s="589"/>
      <c r="Q39" s="589"/>
      <c r="R39" s="589"/>
    </row>
    <row r="40" customHeight="1" spans="7:18">
      <c r="G40" s="589"/>
      <c r="H40" s="589"/>
      <c r="I40" s="589"/>
      <c r="J40" s="589"/>
      <c r="K40" s="589"/>
      <c r="L40" s="589"/>
      <c r="M40" s="589"/>
      <c r="O40" s="589"/>
      <c r="P40" s="589"/>
      <c r="Q40" s="589"/>
      <c r="R40" s="589"/>
    </row>
    <row r="41" customHeight="1" spans="7:18">
      <c r="G41" s="589"/>
      <c r="H41" s="589"/>
      <c r="I41" s="589"/>
      <c r="J41" s="589"/>
      <c r="K41" s="589"/>
      <c r="L41" s="589"/>
      <c r="M41" s="589"/>
      <c r="O41" s="589"/>
      <c r="P41" s="589"/>
      <c r="Q41" s="589"/>
      <c r="R41" s="589"/>
    </row>
    <row r="42" customHeight="1" spans="7:18">
      <c r="G42" s="589"/>
      <c r="H42" s="589"/>
      <c r="I42" s="589"/>
      <c r="J42" s="589"/>
      <c r="K42" s="589"/>
      <c r="L42" s="589"/>
      <c r="M42" s="589"/>
      <c r="O42" s="589"/>
      <c r="P42" s="589"/>
      <c r="Q42" s="589"/>
      <c r="R42" s="589"/>
    </row>
    <row r="43" customHeight="1" spans="7:18">
      <c r="G43" s="589"/>
      <c r="H43" s="589"/>
      <c r="I43" s="589"/>
      <c r="J43" s="589"/>
      <c r="K43" s="589"/>
      <c r="L43" s="589"/>
      <c r="M43" s="589"/>
      <c r="O43" s="589"/>
      <c r="P43" s="589"/>
      <c r="Q43" s="589"/>
      <c r="R43" s="589"/>
    </row>
    <row r="44" customHeight="1" spans="7:18">
      <c r="G44" s="589"/>
      <c r="H44" s="589"/>
      <c r="I44" s="589"/>
      <c r="J44" s="589"/>
      <c r="K44" s="589"/>
      <c r="L44" s="589"/>
      <c r="M44" s="589"/>
      <c r="O44" s="589"/>
      <c r="P44" s="589"/>
      <c r="Q44" s="589"/>
      <c r="R44" s="589"/>
    </row>
    <row r="45" customHeight="1" spans="7:18">
      <c r="G45" s="589"/>
      <c r="H45" s="589"/>
      <c r="I45" s="589"/>
      <c r="J45" s="589"/>
      <c r="K45" s="589"/>
      <c r="L45" s="589"/>
      <c r="M45" s="589"/>
      <c r="O45" s="589"/>
      <c r="P45" s="589"/>
      <c r="Q45" s="589"/>
      <c r="R45" s="589"/>
    </row>
    <row r="46" customHeight="1" spans="7:18">
      <c r="G46" s="589"/>
      <c r="H46" s="589"/>
      <c r="I46" s="589"/>
      <c r="J46" s="589"/>
      <c r="K46" s="589"/>
      <c r="L46" s="589"/>
      <c r="M46" s="589"/>
      <c r="O46" s="589"/>
      <c r="P46" s="589"/>
      <c r="Q46" s="589"/>
      <c r="R46" s="589"/>
    </row>
    <row r="47" customHeight="1" spans="7:18">
      <c r="G47" s="589"/>
      <c r="H47" s="589"/>
      <c r="I47" s="589"/>
      <c r="J47" s="589"/>
      <c r="K47" s="589"/>
      <c r="L47" s="589"/>
      <c r="M47" s="589"/>
      <c r="O47" s="589"/>
      <c r="P47" s="589"/>
      <c r="Q47" s="589"/>
      <c r="R47" s="589"/>
    </row>
    <row r="48" customHeight="1" spans="7:18">
      <c r="G48" s="589"/>
      <c r="H48" s="589"/>
      <c r="I48" s="589"/>
      <c r="J48" s="589"/>
      <c r="K48" s="589"/>
      <c r="L48" s="589"/>
      <c r="M48" s="589"/>
      <c r="O48" s="589"/>
      <c r="P48" s="589"/>
      <c r="Q48" s="589"/>
      <c r="R48" s="589"/>
    </row>
    <row r="49" customHeight="1" spans="7:18">
      <c r="G49" s="589"/>
      <c r="H49" s="589"/>
      <c r="I49" s="589"/>
      <c r="J49" s="589"/>
      <c r="K49" s="589"/>
      <c r="L49" s="589"/>
      <c r="M49" s="589"/>
      <c r="O49" s="589"/>
      <c r="P49" s="589"/>
      <c r="Q49" s="589"/>
      <c r="R49" s="589"/>
    </row>
    <row r="50" customHeight="1" spans="7:18">
      <c r="G50" s="589"/>
      <c r="H50" s="589"/>
      <c r="I50" s="589"/>
      <c r="J50" s="589"/>
      <c r="K50" s="589"/>
      <c r="L50" s="589"/>
      <c r="M50" s="589"/>
      <c r="O50" s="589"/>
      <c r="P50" s="589"/>
      <c r="Q50" s="589"/>
      <c r="R50" s="589"/>
    </row>
    <row r="51" customHeight="1" spans="7:18">
      <c r="G51" s="589"/>
      <c r="H51" s="589"/>
      <c r="I51" s="589"/>
      <c r="J51" s="589"/>
      <c r="K51" s="589"/>
      <c r="L51" s="589"/>
      <c r="M51" s="589"/>
      <c r="O51" s="589"/>
      <c r="P51" s="589"/>
      <c r="Q51" s="589"/>
      <c r="R51" s="589"/>
    </row>
    <row r="52" customHeight="1" spans="7:18">
      <c r="G52" s="589"/>
      <c r="H52" s="589"/>
      <c r="I52" s="589"/>
      <c r="J52" s="589"/>
      <c r="K52" s="589"/>
      <c r="L52" s="589"/>
      <c r="M52" s="589"/>
      <c r="O52" s="589"/>
      <c r="P52" s="589"/>
      <c r="Q52" s="589"/>
      <c r="R52" s="589"/>
    </row>
    <row r="53" customHeight="1" spans="7:18">
      <c r="G53" s="589"/>
      <c r="H53" s="589"/>
      <c r="I53" s="589"/>
      <c r="J53" s="589"/>
      <c r="K53" s="589"/>
      <c r="L53" s="589"/>
      <c r="M53" s="589"/>
      <c r="O53" s="589"/>
      <c r="P53" s="589"/>
      <c r="Q53" s="589"/>
      <c r="R53" s="589"/>
    </row>
    <row r="54" customHeight="1" spans="7:18">
      <c r="G54" s="589"/>
      <c r="H54" s="589"/>
      <c r="I54" s="589"/>
      <c r="J54" s="589"/>
      <c r="K54" s="589"/>
      <c r="L54" s="589"/>
      <c r="M54" s="589"/>
      <c r="O54" s="589"/>
      <c r="P54" s="589"/>
      <c r="Q54" s="589"/>
      <c r="R54" s="589"/>
    </row>
    <row r="55" customHeight="1" spans="7:18">
      <c r="G55" s="589"/>
      <c r="H55" s="589"/>
      <c r="I55" s="589"/>
      <c r="J55" s="589"/>
      <c r="K55" s="589"/>
      <c r="L55" s="589"/>
      <c r="M55" s="589"/>
      <c r="O55" s="589"/>
      <c r="P55" s="589"/>
      <c r="Q55" s="589"/>
      <c r="R55" s="589"/>
    </row>
    <row r="56" customHeight="1" spans="7:18">
      <c r="G56" s="589"/>
      <c r="H56" s="589"/>
      <c r="I56" s="589"/>
      <c r="J56" s="589"/>
      <c r="K56" s="589"/>
      <c r="L56" s="589"/>
      <c r="M56" s="589"/>
      <c r="O56" s="589"/>
      <c r="P56" s="589"/>
      <c r="Q56" s="589"/>
      <c r="R56" s="589"/>
    </row>
    <row r="57" customHeight="1" spans="7:18">
      <c r="G57" s="589"/>
      <c r="H57" s="589"/>
      <c r="I57" s="589"/>
      <c r="J57" s="589"/>
      <c r="K57" s="589"/>
      <c r="L57" s="589"/>
      <c r="M57" s="589"/>
      <c r="O57" s="589"/>
      <c r="P57" s="589"/>
      <c r="Q57" s="589"/>
      <c r="R57" s="589"/>
    </row>
    <row r="58" customHeight="1" spans="7:18">
      <c r="G58" s="589"/>
      <c r="H58" s="589"/>
      <c r="I58" s="589"/>
      <c r="J58" s="589"/>
      <c r="K58" s="589"/>
      <c r="L58" s="589"/>
      <c r="M58" s="589"/>
      <c r="O58" s="589"/>
      <c r="P58" s="589"/>
      <c r="Q58" s="589"/>
      <c r="R58" s="589"/>
    </row>
    <row r="59" customHeight="1" spans="7:18">
      <c r="G59" s="589"/>
      <c r="H59" s="589"/>
      <c r="I59" s="589"/>
      <c r="J59" s="589"/>
      <c r="K59" s="589"/>
      <c r="L59" s="589"/>
      <c r="M59" s="589"/>
      <c r="O59" s="589"/>
      <c r="P59" s="589"/>
      <c r="Q59" s="589"/>
      <c r="R59" s="589"/>
    </row>
    <row r="60" customHeight="1" spans="7:18">
      <c r="G60" s="589"/>
      <c r="H60" s="589"/>
      <c r="I60" s="589"/>
      <c r="J60" s="589"/>
      <c r="K60" s="589"/>
      <c r="L60" s="589"/>
      <c r="M60" s="589"/>
      <c r="O60" s="589"/>
      <c r="P60" s="589"/>
      <c r="Q60" s="589"/>
      <c r="R60" s="589"/>
    </row>
    <row r="61" customHeight="1" spans="7:18">
      <c r="G61" s="589"/>
      <c r="H61" s="589"/>
      <c r="I61" s="589"/>
      <c r="J61" s="589"/>
      <c r="K61" s="589"/>
      <c r="L61" s="589"/>
      <c r="M61" s="589"/>
      <c r="O61" s="589"/>
      <c r="P61" s="589"/>
      <c r="Q61" s="589"/>
      <c r="R61" s="589"/>
    </row>
    <row r="62" customHeight="1" spans="7:18">
      <c r="G62" s="589"/>
      <c r="H62" s="589"/>
      <c r="I62" s="589"/>
      <c r="J62" s="589"/>
      <c r="K62" s="589"/>
      <c r="L62" s="589"/>
      <c r="M62" s="589"/>
      <c r="O62" s="589"/>
      <c r="P62" s="589"/>
      <c r="Q62" s="589"/>
      <c r="R62" s="589"/>
    </row>
    <row r="63" customHeight="1" spans="7:18">
      <c r="G63" s="589"/>
      <c r="H63" s="589"/>
      <c r="I63" s="589"/>
      <c r="J63" s="589"/>
      <c r="K63" s="589"/>
      <c r="L63" s="589"/>
      <c r="M63" s="589"/>
      <c r="O63" s="589"/>
      <c r="P63" s="589"/>
      <c r="Q63" s="589"/>
      <c r="R63" s="589"/>
    </row>
    <row r="64" customHeight="1" spans="7:18">
      <c r="G64" s="589"/>
      <c r="H64" s="589"/>
      <c r="I64" s="589"/>
      <c r="J64" s="589"/>
      <c r="K64" s="589"/>
      <c r="L64" s="589"/>
      <c r="M64" s="589"/>
      <c r="O64" s="589"/>
      <c r="P64" s="589"/>
      <c r="Q64" s="589"/>
      <c r="R64" s="589"/>
    </row>
    <row r="65" customHeight="1" spans="7:18">
      <c r="G65" s="589"/>
      <c r="H65" s="589"/>
      <c r="I65" s="589"/>
      <c r="J65" s="589"/>
      <c r="K65" s="589"/>
      <c r="L65" s="589"/>
      <c r="M65" s="589"/>
      <c r="O65" s="589"/>
      <c r="P65" s="589"/>
      <c r="Q65" s="589"/>
      <c r="R65" s="589"/>
    </row>
    <row r="66" customHeight="1" spans="7:18">
      <c r="G66" s="589"/>
      <c r="H66" s="589"/>
      <c r="I66" s="589"/>
      <c r="J66" s="589"/>
      <c r="K66" s="589"/>
      <c r="L66" s="589"/>
      <c r="M66" s="589"/>
      <c r="O66" s="589"/>
      <c r="P66" s="589"/>
      <c r="Q66" s="589"/>
      <c r="R66" s="589"/>
    </row>
    <row r="67" customHeight="1" spans="7:18">
      <c r="G67" s="589"/>
      <c r="H67" s="589"/>
      <c r="I67" s="589"/>
      <c r="J67" s="589"/>
      <c r="K67" s="589"/>
      <c r="L67" s="589"/>
      <c r="M67" s="589"/>
      <c r="O67" s="589"/>
      <c r="P67" s="589"/>
      <c r="Q67" s="589"/>
      <c r="R67" s="589"/>
    </row>
    <row r="68" customHeight="1" spans="7:18">
      <c r="G68" s="589"/>
      <c r="H68" s="589"/>
      <c r="I68" s="589"/>
      <c r="J68" s="589"/>
      <c r="K68" s="589"/>
      <c r="L68" s="589"/>
      <c r="M68" s="589"/>
      <c r="O68" s="589"/>
      <c r="P68" s="589"/>
      <c r="Q68" s="589"/>
      <c r="R68" s="589"/>
    </row>
    <row r="69" customHeight="1" spans="7:18">
      <c r="G69" s="589"/>
      <c r="H69" s="589"/>
      <c r="I69" s="589"/>
      <c r="J69" s="589"/>
      <c r="K69" s="589"/>
      <c r="L69" s="589"/>
      <c r="M69" s="589"/>
      <c r="O69" s="589"/>
      <c r="P69" s="589"/>
      <c r="Q69" s="589"/>
      <c r="R69" s="589"/>
    </row>
    <row r="70" customHeight="1" spans="7:18">
      <c r="G70" s="589"/>
      <c r="H70" s="589"/>
      <c r="I70" s="589"/>
      <c r="J70" s="589"/>
      <c r="K70" s="589"/>
      <c r="L70" s="589"/>
      <c r="M70" s="589"/>
      <c r="O70" s="589"/>
      <c r="P70" s="589"/>
      <c r="Q70" s="589"/>
      <c r="R70" s="589"/>
    </row>
    <row r="71" customHeight="1" spans="7:18">
      <c r="G71" s="589"/>
      <c r="H71" s="589"/>
      <c r="I71" s="589"/>
      <c r="J71" s="589"/>
      <c r="K71" s="589"/>
      <c r="L71" s="589"/>
      <c r="M71" s="589"/>
      <c r="O71" s="589"/>
      <c r="P71" s="589"/>
      <c r="Q71" s="589"/>
      <c r="R71" s="589"/>
    </row>
    <row r="72" customHeight="1" spans="7:18">
      <c r="G72" s="589"/>
      <c r="H72" s="589"/>
      <c r="I72" s="589"/>
      <c r="J72" s="589"/>
      <c r="K72" s="589"/>
      <c r="L72" s="589"/>
      <c r="M72" s="589"/>
      <c r="O72" s="589"/>
      <c r="P72" s="589"/>
      <c r="Q72" s="589"/>
      <c r="R72" s="589"/>
    </row>
    <row r="73" customHeight="1" spans="7:18">
      <c r="G73" s="589"/>
      <c r="H73" s="589"/>
      <c r="I73" s="589"/>
      <c r="J73" s="589"/>
      <c r="K73" s="589"/>
      <c r="L73" s="589"/>
      <c r="M73" s="589"/>
      <c r="O73" s="589"/>
      <c r="P73" s="589"/>
      <c r="Q73" s="589"/>
      <c r="R73" s="589"/>
    </row>
    <row r="74" customHeight="1" spans="7:18">
      <c r="G74" s="589"/>
      <c r="H74" s="589"/>
      <c r="I74" s="589"/>
      <c r="J74" s="589"/>
      <c r="K74" s="589"/>
      <c r="L74" s="589"/>
      <c r="M74" s="589"/>
      <c r="O74" s="589"/>
      <c r="P74" s="589"/>
      <c r="Q74" s="589"/>
      <c r="R74" s="589"/>
    </row>
    <row r="75" customHeight="1" spans="7:18">
      <c r="G75" s="589"/>
      <c r="H75" s="589"/>
      <c r="I75" s="589"/>
      <c r="J75" s="589"/>
      <c r="K75" s="589"/>
      <c r="L75" s="589"/>
      <c r="M75" s="589"/>
      <c r="O75" s="589"/>
      <c r="P75" s="589"/>
      <c r="Q75" s="589"/>
      <c r="R75" s="589"/>
    </row>
    <row r="76" customHeight="1" spans="7:18">
      <c r="G76" s="589"/>
      <c r="H76" s="589"/>
      <c r="I76" s="589"/>
      <c r="J76" s="589"/>
      <c r="K76" s="589"/>
      <c r="L76" s="589"/>
      <c r="M76" s="589"/>
      <c r="O76" s="589"/>
      <c r="P76" s="589"/>
      <c r="Q76" s="589"/>
      <c r="R76" s="589"/>
    </row>
    <row r="77" customHeight="1" spans="7:18">
      <c r="G77" s="589"/>
      <c r="H77" s="589"/>
      <c r="I77" s="589"/>
      <c r="J77" s="589"/>
      <c r="K77" s="589"/>
      <c r="L77" s="589"/>
      <c r="M77" s="589"/>
      <c r="O77" s="589"/>
      <c r="P77" s="589"/>
      <c r="Q77" s="589"/>
      <c r="R77" s="589"/>
    </row>
    <row r="78" customHeight="1" spans="7:18">
      <c r="G78" s="589"/>
      <c r="H78" s="589"/>
      <c r="I78" s="589"/>
      <c r="J78" s="589"/>
      <c r="K78" s="589"/>
      <c r="L78" s="589"/>
      <c r="M78" s="589"/>
      <c r="O78" s="589"/>
      <c r="P78" s="589"/>
      <c r="Q78" s="589"/>
      <c r="R78" s="589"/>
    </row>
    <row r="79" customHeight="1" spans="7:18">
      <c r="G79" s="589"/>
      <c r="H79" s="589"/>
      <c r="I79" s="589"/>
      <c r="J79" s="589"/>
      <c r="K79" s="589"/>
      <c r="L79" s="589"/>
      <c r="M79" s="589"/>
      <c r="O79" s="589"/>
      <c r="P79" s="589"/>
      <c r="Q79" s="589"/>
      <c r="R79" s="589"/>
    </row>
    <row r="80" customHeight="1" spans="7:18">
      <c r="G80" s="589"/>
      <c r="H80" s="589"/>
      <c r="I80" s="589"/>
      <c r="J80" s="589"/>
      <c r="K80" s="589"/>
      <c r="L80" s="589"/>
      <c r="M80" s="589"/>
      <c r="O80" s="589"/>
      <c r="P80" s="589"/>
      <c r="Q80" s="589"/>
      <c r="R80" s="589"/>
    </row>
    <row r="81" customHeight="1" spans="7:18">
      <c r="G81" s="589"/>
      <c r="H81" s="589"/>
      <c r="I81" s="589"/>
      <c r="J81" s="589"/>
      <c r="K81" s="589"/>
      <c r="L81" s="589"/>
      <c r="M81" s="589"/>
      <c r="O81" s="589"/>
      <c r="P81" s="589"/>
      <c r="Q81" s="589"/>
      <c r="R81" s="589"/>
    </row>
    <row r="82" customHeight="1" spans="7:18">
      <c r="G82" s="589"/>
      <c r="H82" s="589"/>
      <c r="I82" s="589"/>
      <c r="J82" s="589"/>
      <c r="K82" s="589"/>
      <c r="L82" s="589"/>
      <c r="M82" s="589"/>
      <c r="O82" s="589"/>
      <c r="P82" s="589"/>
      <c r="Q82" s="589"/>
      <c r="R82" s="589"/>
    </row>
    <row r="83" customHeight="1" spans="7:18">
      <c r="G83" s="589"/>
      <c r="H83" s="589"/>
      <c r="I83" s="589"/>
      <c r="J83" s="589"/>
      <c r="K83" s="589"/>
      <c r="L83" s="589"/>
      <c r="M83" s="589"/>
      <c r="O83" s="589"/>
      <c r="P83" s="589"/>
      <c r="Q83" s="589"/>
      <c r="R83" s="589"/>
    </row>
    <row r="84" customHeight="1" spans="7:18">
      <c r="G84" s="589"/>
      <c r="H84" s="589"/>
      <c r="I84" s="589"/>
      <c r="J84" s="589"/>
      <c r="K84" s="589"/>
      <c r="L84" s="589"/>
      <c r="M84" s="589"/>
      <c r="O84" s="589"/>
      <c r="P84" s="589"/>
      <c r="Q84" s="589"/>
      <c r="R84" s="589"/>
    </row>
    <row r="85" customHeight="1" spans="7:18">
      <c r="G85" s="589"/>
      <c r="H85" s="589"/>
      <c r="I85" s="589"/>
      <c r="J85" s="589"/>
      <c r="K85" s="589"/>
      <c r="L85" s="589"/>
      <c r="M85" s="589"/>
      <c r="O85" s="589"/>
      <c r="P85" s="589"/>
      <c r="Q85" s="589"/>
      <c r="R85" s="589"/>
    </row>
    <row r="86" customHeight="1" spans="7:18">
      <c r="G86" s="589"/>
      <c r="H86" s="589"/>
      <c r="I86" s="589"/>
      <c r="J86" s="589"/>
      <c r="K86" s="589"/>
      <c r="L86" s="589"/>
      <c r="M86" s="589"/>
      <c r="O86" s="589"/>
      <c r="P86" s="589"/>
      <c r="Q86" s="589"/>
      <c r="R86" s="589"/>
    </row>
    <row r="87" customHeight="1" spans="7:18">
      <c r="G87" s="589"/>
      <c r="H87" s="589"/>
      <c r="I87" s="589"/>
      <c r="J87" s="589"/>
      <c r="K87" s="589"/>
      <c r="L87" s="589"/>
      <c r="M87" s="589"/>
      <c r="O87" s="589"/>
      <c r="P87" s="589"/>
      <c r="Q87" s="589"/>
      <c r="R87" s="589"/>
    </row>
    <row r="88" customHeight="1" spans="7:18">
      <c r="G88" s="589"/>
      <c r="H88" s="589"/>
      <c r="I88" s="589"/>
      <c r="J88" s="589"/>
      <c r="K88" s="589"/>
      <c r="L88" s="589"/>
      <c r="M88" s="589"/>
      <c r="O88" s="589"/>
      <c r="P88" s="589"/>
      <c r="Q88" s="589"/>
      <c r="R88" s="589"/>
    </row>
    <row r="89" customHeight="1" spans="7:18">
      <c r="G89" s="589"/>
      <c r="H89" s="589"/>
      <c r="I89" s="589"/>
      <c r="J89" s="589"/>
      <c r="K89" s="589"/>
      <c r="L89" s="589"/>
      <c r="M89" s="589"/>
      <c r="O89" s="589"/>
      <c r="P89" s="589"/>
      <c r="Q89" s="589"/>
      <c r="R89" s="589"/>
    </row>
    <row r="90" customHeight="1" spans="7:18">
      <c r="G90" s="589"/>
      <c r="H90" s="589"/>
      <c r="I90" s="589"/>
      <c r="J90" s="589"/>
      <c r="K90" s="589"/>
      <c r="L90" s="589"/>
      <c r="M90" s="589"/>
      <c r="O90" s="589"/>
      <c r="P90" s="589"/>
      <c r="Q90" s="589"/>
      <c r="R90" s="589"/>
    </row>
    <row r="91" customHeight="1" spans="7:18">
      <c r="G91" s="589"/>
      <c r="H91" s="589"/>
      <c r="I91" s="589"/>
      <c r="J91" s="589"/>
      <c r="K91" s="589"/>
      <c r="L91" s="589"/>
      <c r="M91" s="589"/>
      <c r="O91" s="589"/>
      <c r="P91" s="589"/>
      <c r="Q91" s="589"/>
      <c r="R91" s="589"/>
    </row>
    <row r="92" customHeight="1" spans="7:18">
      <c r="G92" s="589"/>
      <c r="H92" s="589"/>
      <c r="I92" s="589"/>
      <c r="J92" s="589"/>
      <c r="K92" s="589"/>
      <c r="L92" s="589"/>
      <c r="M92" s="589"/>
      <c r="O92" s="589"/>
      <c r="P92" s="589"/>
      <c r="Q92" s="589"/>
      <c r="R92" s="589"/>
    </row>
    <row r="93" customHeight="1" spans="7:18">
      <c r="G93" s="589"/>
      <c r="H93" s="589"/>
      <c r="I93" s="589"/>
      <c r="J93" s="589"/>
      <c r="K93" s="589"/>
      <c r="L93" s="589"/>
      <c r="M93" s="589"/>
      <c r="O93" s="589"/>
      <c r="P93" s="589"/>
      <c r="Q93" s="589"/>
      <c r="R93" s="589"/>
    </row>
    <row r="94" customHeight="1" spans="7:18">
      <c r="G94" s="589"/>
      <c r="H94" s="589"/>
      <c r="I94" s="589"/>
      <c r="J94" s="589"/>
      <c r="K94" s="589"/>
      <c r="L94" s="589"/>
      <c r="M94" s="589"/>
      <c r="O94" s="589"/>
      <c r="P94" s="589"/>
      <c r="Q94" s="589"/>
      <c r="R94" s="589"/>
    </row>
    <row r="95" customHeight="1" spans="7:18">
      <c r="G95" s="589"/>
      <c r="H95" s="589"/>
      <c r="I95" s="589"/>
      <c r="J95" s="589"/>
      <c r="K95" s="589"/>
      <c r="L95" s="589"/>
      <c r="M95" s="589"/>
      <c r="O95" s="589"/>
      <c r="P95" s="589"/>
      <c r="Q95" s="589"/>
      <c r="R95" s="589"/>
    </row>
    <row r="96" customHeight="1" spans="7:18">
      <c r="G96" s="589"/>
      <c r="H96" s="589"/>
      <c r="I96" s="589"/>
      <c r="J96" s="589"/>
      <c r="K96" s="589"/>
      <c r="L96" s="589"/>
      <c r="M96" s="589"/>
      <c r="O96" s="589"/>
      <c r="P96" s="589"/>
      <c r="Q96" s="589"/>
      <c r="R96" s="589"/>
    </row>
    <row r="97" customHeight="1" spans="7:18">
      <c r="G97" s="589"/>
      <c r="H97" s="589"/>
      <c r="I97" s="589"/>
      <c r="J97" s="589"/>
      <c r="K97" s="589"/>
      <c r="L97" s="589"/>
      <c r="M97" s="589"/>
      <c r="O97" s="589"/>
      <c r="P97" s="589"/>
      <c r="Q97" s="589"/>
      <c r="R97" s="589"/>
    </row>
    <row r="98" customHeight="1" spans="7:18">
      <c r="G98" s="589"/>
      <c r="H98" s="589"/>
      <c r="I98" s="589"/>
      <c r="J98" s="589"/>
      <c r="K98" s="589"/>
      <c r="L98" s="589"/>
      <c r="M98" s="589"/>
      <c r="O98" s="589"/>
      <c r="P98" s="589"/>
      <c r="Q98" s="589"/>
      <c r="R98" s="589"/>
    </row>
    <row r="99" customHeight="1" spans="7:18">
      <c r="G99" s="589"/>
      <c r="H99" s="589"/>
      <c r="I99" s="589"/>
      <c r="J99" s="589"/>
      <c r="K99" s="589"/>
      <c r="L99" s="589"/>
      <c r="M99" s="589"/>
      <c r="O99" s="589"/>
      <c r="P99" s="589"/>
      <c r="Q99" s="589"/>
      <c r="R99" s="589"/>
    </row>
    <row r="100" customHeight="1" spans="7:18">
      <c r="G100" s="589"/>
      <c r="H100" s="589"/>
      <c r="I100" s="589"/>
      <c r="J100" s="589"/>
      <c r="K100" s="589"/>
      <c r="L100" s="589"/>
      <c r="M100" s="589"/>
      <c r="O100" s="589"/>
      <c r="P100" s="589"/>
      <c r="Q100" s="589"/>
      <c r="R100" s="589"/>
    </row>
    <row r="101" customHeight="1" spans="7:18">
      <c r="G101" s="589"/>
      <c r="H101" s="589"/>
      <c r="I101" s="589"/>
      <c r="J101" s="589"/>
      <c r="K101" s="589"/>
      <c r="L101" s="589"/>
      <c r="M101" s="589"/>
      <c r="O101" s="589"/>
      <c r="P101" s="589"/>
      <c r="Q101" s="589"/>
      <c r="R101" s="589"/>
    </row>
    <row r="102" customHeight="1" spans="7:18">
      <c r="G102" s="589"/>
      <c r="H102" s="589"/>
      <c r="I102" s="589"/>
      <c r="J102" s="589"/>
      <c r="K102" s="589"/>
      <c r="L102" s="589"/>
      <c r="M102" s="589"/>
      <c r="O102" s="589"/>
      <c r="P102" s="589"/>
      <c r="Q102" s="589"/>
      <c r="R102" s="589"/>
    </row>
    <row r="103" customHeight="1" spans="7:18">
      <c r="G103" s="589"/>
      <c r="H103" s="589"/>
      <c r="I103" s="589"/>
      <c r="J103" s="589"/>
      <c r="K103" s="589"/>
      <c r="L103" s="589"/>
      <c r="M103" s="589"/>
      <c r="O103" s="589"/>
      <c r="P103" s="589"/>
      <c r="Q103" s="589"/>
      <c r="R103" s="589"/>
    </row>
    <row r="104" customHeight="1" spans="7:18">
      <c r="G104" s="589"/>
      <c r="H104" s="589"/>
      <c r="I104" s="589"/>
      <c r="J104" s="589"/>
      <c r="K104" s="589"/>
      <c r="L104" s="589"/>
      <c r="M104" s="589"/>
      <c r="O104" s="589"/>
      <c r="P104" s="589"/>
      <c r="Q104" s="589"/>
      <c r="R104" s="589"/>
    </row>
    <row r="105" customHeight="1" spans="7:18">
      <c r="G105" s="589"/>
      <c r="H105" s="589"/>
      <c r="I105" s="589"/>
      <c r="J105" s="589"/>
      <c r="K105" s="589"/>
      <c r="L105" s="589"/>
      <c r="M105" s="589"/>
      <c r="O105" s="589"/>
      <c r="P105" s="589"/>
      <c r="Q105" s="589"/>
      <c r="R105" s="589"/>
    </row>
    <row r="106" customHeight="1" spans="7:18">
      <c r="G106" s="589"/>
      <c r="H106" s="589"/>
      <c r="I106" s="589"/>
      <c r="J106" s="589"/>
      <c r="K106" s="589"/>
      <c r="L106" s="589"/>
      <c r="M106" s="589"/>
      <c r="O106" s="589"/>
      <c r="P106" s="589"/>
      <c r="Q106" s="589"/>
      <c r="R106" s="589"/>
    </row>
    <row r="107" customHeight="1" spans="7:18">
      <c r="G107" s="589"/>
      <c r="H107" s="589"/>
      <c r="I107" s="589"/>
      <c r="J107" s="589"/>
      <c r="K107" s="589"/>
      <c r="L107" s="589"/>
      <c r="M107" s="589"/>
      <c r="O107" s="589"/>
      <c r="P107" s="589"/>
      <c r="Q107" s="589"/>
      <c r="R107" s="589"/>
    </row>
    <row r="108" customHeight="1" spans="7:18">
      <c r="G108" s="589"/>
      <c r="H108" s="589"/>
      <c r="I108" s="589"/>
      <c r="J108" s="589"/>
      <c r="K108" s="589"/>
      <c r="L108" s="589"/>
      <c r="M108" s="589"/>
      <c r="O108" s="589"/>
      <c r="P108" s="589"/>
      <c r="Q108" s="589"/>
      <c r="R108" s="589"/>
    </row>
    <row r="109" customHeight="1" spans="7:18">
      <c r="G109" s="589"/>
      <c r="H109" s="589"/>
      <c r="I109" s="589"/>
      <c r="J109" s="589"/>
      <c r="K109" s="589"/>
      <c r="L109" s="589"/>
      <c r="M109" s="589"/>
      <c r="O109" s="589"/>
      <c r="P109" s="589"/>
      <c r="Q109" s="589"/>
      <c r="R109" s="589"/>
    </row>
    <row r="110" customHeight="1" spans="7:18">
      <c r="G110" s="589"/>
      <c r="H110" s="589"/>
      <c r="I110" s="589"/>
      <c r="J110" s="589"/>
      <c r="K110" s="589"/>
      <c r="L110" s="589"/>
      <c r="M110" s="589"/>
      <c r="O110" s="589"/>
      <c r="P110" s="589"/>
      <c r="Q110" s="589"/>
      <c r="R110" s="589"/>
    </row>
    <row r="111" customHeight="1" spans="7:18">
      <c r="G111" s="589"/>
      <c r="H111" s="589"/>
      <c r="I111" s="589"/>
      <c r="J111" s="589"/>
      <c r="K111" s="589"/>
      <c r="L111" s="589"/>
      <c r="M111" s="589"/>
      <c r="O111" s="589"/>
      <c r="P111" s="589"/>
      <c r="Q111" s="589"/>
      <c r="R111" s="589"/>
    </row>
    <row r="112" customHeight="1" spans="7:18">
      <c r="G112" s="589"/>
      <c r="H112" s="589"/>
      <c r="I112" s="589"/>
      <c r="J112" s="589"/>
      <c r="K112" s="589"/>
      <c r="L112" s="589"/>
      <c r="M112" s="589"/>
      <c r="O112" s="589"/>
      <c r="P112" s="589"/>
      <c r="Q112" s="589"/>
      <c r="R112" s="589"/>
    </row>
    <row r="113" customHeight="1" spans="7:18">
      <c r="G113" s="589"/>
      <c r="H113" s="589"/>
      <c r="I113" s="589"/>
      <c r="J113" s="589"/>
      <c r="K113" s="589"/>
      <c r="L113" s="589"/>
      <c r="M113" s="589"/>
      <c r="O113" s="589"/>
      <c r="P113" s="589"/>
      <c r="Q113" s="589"/>
      <c r="R113" s="589"/>
    </row>
    <row r="114" customHeight="1" spans="7:18">
      <c r="G114" s="589"/>
      <c r="H114" s="589"/>
      <c r="I114" s="589"/>
      <c r="J114" s="589"/>
      <c r="K114" s="589"/>
      <c r="L114" s="589"/>
      <c r="M114" s="589"/>
      <c r="O114" s="589"/>
      <c r="P114" s="589"/>
      <c r="Q114" s="589"/>
      <c r="R114" s="589"/>
    </row>
    <row r="115" customHeight="1" spans="7:18">
      <c r="G115" s="589"/>
      <c r="H115" s="589"/>
      <c r="I115" s="589"/>
      <c r="J115" s="589"/>
      <c r="K115" s="589"/>
      <c r="L115" s="589"/>
      <c r="M115" s="589"/>
      <c r="O115" s="589"/>
      <c r="P115" s="589"/>
      <c r="Q115" s="589"/>
      <c r="R115" s="589"/>
    </row>
    <row r="116" customHeight="1" spans="7:18">
      <c r="G116" s="589"/>
      <c r="H116" s="589"/>
      <c r="I116" s="589"/>
      <c r="J116" s="589"/>
      <c r="K116" s="589"/>
      <c r="L116" s="589"/>
      <c r="M116" s="589"/>
      <c r="O116" s="589"/>
      <c r="P116" s="589"/>
      <c r="Q116" s="589"/>
      <c r="R116" s="589"/>
    </row>
    <row r="117" customHeight="1" spans="7:18">
      <c r="G117" s="589"/>
      <c r="H117" s="589"/>
      <c r="I117" s="589"/>
      <c r="J117" s="589"/>
      <c r="K117" s="589"/>
      <c r="L117" s="589"/>
      <c r="M117" s="589"/>
      <c r="O117" s="589"/>
      <c r="P117" s="589"/>
      <c r="Q117" s="589"/>
      <c r="R117" s="589"/>
    </row>
    <row r="118" customHeight="1" spans="7:18">
      <c r="G118" s="589"/>
      <c r="H118" s="589"/>
      <c r="I118" s="589"/>
      <c r="J118" s="589"/>
      <c r="K118" s="589"/>
      <c r="L118" s="589"/>
      <c r="M118" s="589"/>
      <c r="O118" s="589"/>
      <c r="P118" s="589"/>
      <c r="Q118" s="589"/>
      <c r="R118" s="589"/>
    </row>
    <row r="119" customHeight="1" spans="7:18">
      <c r="G119" s="589"/>
      <c r="H119" s="589"/>
      <c r="I119" s="589"/>
      <c r="J119" s="589"/>
      <c r="K119" s="589"/>
      <c r="L119" s="589"/>
      <c r="M119" s="589"/>
      <c r="O119" s="589"/>
      <c r="P119" s="589"/>
      <c r="Q119" s="589"/>
      <c r="R119" s="589"/>
    </row>
    <row r="120" customHeight="1" spans="7:18">
      <c r="G120" s="589"/>
      <c r="H120" s="589"/>
      <c r="I120" s="589"/>
      <c r="J120" s="589"/>
      <c r="K120" s="589"/>
      <c r="L120" s="589"/>
      <c r="M120" s="589"/>
      <c r="O120" s="589"/>
      <c r="P120" s="589"/>
      <c r="Q120" s="589"/>
      <c r="R120" s="589"/>
    </row>
    <row r="121" customHeight="1" spans="7:18">
      <c r="G121" s="589"/>
      <c r="H121" s="589"/>
      <c r="I121" s="589"/>
      <c r="J121" s="589"/>
      <c r="K121" s="589"/>
      <c r="L121" s="589"/>
      <c r="M121" s="589"/>
      <c r="O121" s="589"/>
      <c r="P121" s="589"/>
      <c r="Q121" s="589"/>
      <c r="R121" s="589"/>
    </row>
    <row r="122" customHeight="1" spans="7:18">
      <c r="G122" s="589"/>
      <c r="H122" s="589"/>
      <c r="I122" s="589"/>
      <c r="J122" s="589"/>
      <c r="K122" s="589"/>
      <c r="L122" s="589"/>
      <c r="M122" s="589"/>
      <c r="O122" s="589"/>
      <c r="P122" s="589"/>
      <c r="Q122" s="589"/>
      <c r="R122" s="589"/>
    </row>
    <row r="123" customHeight="1" spans="7:18">
      <c r="G123" s="589"/>
      <c r="H123" s="589"/>
      <c r="I123" s="589"/>
      <c r="J123" s="589"/>
      <c r="K123" s="589"/>
      <c r="L123" s="589"/>
      <c r="M123" s="589"/>
      <c r="O123" s="589"/>
      <c r="P123" s="589"/>
      <c r="Q123" s="589"/>
      <c r="R123" s="589"/>
    </row>
    <row r="124" customHeight="1" spans="7:18">
      <c r="G124" s="589"/>
      <c r="H124" s="589"/>
      <c r="I124" s="589"/>
      <c r="J124" s="589"/>
      <c r="K124" s="589"/>
      <c r="L124" s="589"/>
      <c r="M124" s="589"/>
      <c r="O124" s="589"/>
      <c r="P124" s="589"/>
      <c r="Q124" s="589"/>
      <c r="R124" s="589"/>
    </row>
    <row r="125" customHeight="1" spans="7:18">
      <c r="G125" s="589"/>
      <c r="H125" s="589"/>
      <c r="I125" s="589"/>
      <c r="J125" s="589"/>
      <c r="K125" s="589"/>
      <c r="L125" s="589"/>
      <c r="M125" s="589"/>
      <c r="O125" s="589"/>
      <c r="P125" s="589"/>
      <c r="Q125" s="589"/>
      <c r="R125" s="589"/>
    </row>
    <row r="126" customHeight="1" spans="7:18">
      <c r="G126" s="589"/>
      <c r="H126" s="589"/>
      <c r="I126" s="589"/>
      <c r="J126" s="589"/>
      <c r="K126" s="589"/>
      <c r="L126" s="589"/>
      <c r="M126" s="589"/>
      <c r="O126" s="589"/>
      <c r="P126" s="589"/>
      <c r="Q126" s="589"/>
      <c r="R126" s="589"/>
    </row>
    <row r="127" customHeight="1" spans="7:18">
      <c r="G127" s="589"/>
      <c r="H127" s="589"/>
      <c r="I127" s="589"/>
      <c r="J127" s="589"/>
      <c r="K127" s="589"/>
      <c r="L127" s="589"/>
      <c r="M127" s="589"/>
      <c r="O127" s="589"/>
      <c r="P127" s="589"/>
      <c r="Q127" s="589"/>
      <c r="R127" s="589"/>
    </row>
    <row r="128" customHeight="1" spans="7:18">
      <c r="G128" s="589"/>
      <c r="H128" s="589"/>
      <c r="I128" s="589"/>
      <c r="J128" s="589"/>
      <c r="K128" s="589"/>
      <c r="L128" s="589"/>
      <c r="M128" s="589"/>
      <c r="O128" s="589"/>
      <c r="P128" s="589"/>
      <c r="Q128" s="589"/>
      <c r="R128" s="589"/>
    </row>
    <row r="129" customHeight="1" spans="7:18">
      <c r="G129" s="589"/>
      <c r="H129" s="589"/>
      <c r="I129" s="589"/>
      <c r="J129" s="589"/>
      <c r="K129" s="589"/>
      <c r="L129" s="589"/>
      <c r="M129" s="589"/>
      <c r="O129" s="589"/>
      <c r="P129" s="589"/>
      <c r="Q129" s="589"/>
      <c r="R129" s="589"/>
    </row>
    <row r="130" customHeight="1" spans="7:18">
      <c r="G130" s="589"/>
      <c r="H130" s="589"/>
      <c r="I130" s="589"/>
      <c r="J130" s="589"/>
      <c r="K130" s="589"/>
      <c r="L130" s="589"/>
      <c r="M130" s="589"/>
      <c r="O130" s="589"/>
      <c r="P130" s="589"/>
      <c r="Q130" s="589"/>
      <c r="R130" s="589"/>
    </row>
    <row r="131" customHeight="1" spans="7:18">
      <c r="G131" s="589"/>
      <c r="H131" s="589"/>
      <c r="I131" s="589"/>
      <c r="J131" s="589"/>
      <c r="K131" s="589"/>
      <c r="L131" s="589"/>
      <c r="M131" s="589"/>
      <c r="O131" s="589"/>
      <c r="P131" s="589"/>
      <c r="Q131" s="589"/>
      <c r="R131" s="589"/>
    </row>
    <row r="132" customHeight="1" spans="7:18">
      <c r="G132" s="589"/>
      <c r="H132" s="589"/>
      <c r="I132" s="589"/>
      <c r="J132" s="589"/>
      <c r="K132" s="589"/>
      <c r="L132" s="589"/>
      <c r="M132" s="589"/>
      <c r="O132" s="589"/>
      <c r="P132" s="589"/>
      <c r="Q132" s="589"/>
      <c r="R132" s="589"/>
    </row>
    <row r="133" customHeight="1" spans="7:18">
      <c r="G133" s="589"/>
      <c r="H133" s="589"/>
      <c r="I133" s="589"/>
      <c r="J133" s="589"/>
      <c r="K133" s="589"/>
      <c r="L133" s="589"/>
      <c r="M133" s="589"/>
      <c r="O133" s="589"/>
      <c r="P133" s="589"/>
      <c r="Q133" s="589"/>
      <c r="R133" s="589"/>
    </row>
    <row r="134" customHeight="1" spans="7:18">
      <c r="G134" s="589"/>
      <c r="H134" s="589"/>
      <c r="I134" s="589"/>
      <c r="J134" s="589"/>
      <c r="K134" s="589"/>
      <c r="L134" s="589"/>
      <c r="M134" s="589"/>
      <c r="O134" s="589"/>
      <c r="P134" s="589"/>
      <c r="Q134" s="589"/>
      <c r="R134" s="589"/>
    </row>
    <row r="135" customHeight="1" spans="7:18">
      <c r="G135" s="589"/>
      <c r="H135" s="589"/>
      <c r="I135" s="589"/>
      <c r="J135" s="589"/>
      <c r="K135" s="589"/>
      <c r="L135" s="589"/>
      <c r="M135" s="589"/>
      <c r="O135" s="589"/>
      <c r="P135" s="589"/>
      <c r="Q135" s="589"/>
      <c r="R135" s="589"/>
    </row>
    <row r="136" customHeight="1" spans="7:18">
      <c r="G136" s="589"/>
      <c r="H136" s="589"/>
      <c r="I136" s="589"/>
      <c r="J136" s="589"/>
      <c r="K136" s="589"/>
      <c r="L136" s="589"/>
      <c r="M136" s="589"/>
      <c r="O136" s="589"/>
      <c r="P136" s="589"/>
      <c r="Q136" s="589"/>
      <c r="R136" s="589"/>
    </row>
    <row r="137" customHeight="1" spans="7:18">
      <c r="G137" s="589"/>
      <c r="H137" s="589"/>
      <c r="I137" s="589"/>
      <c r="J137" s="589"/>
      <c r="K137" s="589"/>
      <c r="L137" s="589"/>
      <c r="M137" s="589"/>
      <c r="O137" s="589"/>
      <c r="P137" s="589"/>
      <c r="Q137" s="589"/>
      <c r="R137" s="589"/>
    </row>
    <row r="138" customHeight="1" spans="7:18">
      <c r="G138" s="589"/>
      <c r="H138" s="589"/>
      <c r="I138" s="589"/>
      <c r="J138" s="589"/>
      <c r="K138" s="589"/>
      <c r="L138" s="589"/>
      <c r="M138" s="589"/>
      <c r="O138" s="589"/>
      <c r="P138" s="589"/>
      <c r="Q138" s="589"/>
      <c r="R138" s="589"/>
    </row>
    <row r="139" customHeight="1" spans="7:18">
      <c r="G139" s="589"/>
      <c r="H139" s="589"/>
      <c r="I139" s="589"/>
      <c r="J139" s="589"/>
      <c r="K139" s="589"/>
      <c r="L139" s="589"/>
      <c r="M139" s="589"/>
      <c r="O139" s="589"/>
      <c r="P139" s="589"/>
      <c r="Q139" s="589"/>
      <c r="R139" s="589"/>
    </row>
    <row r="140" customHeight="1" spans="7:18">
      <c r="G140" s="589"/>
      <c r="H140" s="589"/>
      <c r="I140" s="589"/>
      <c r="J140" s="589"/>
      <c r="K140" s="589"/>
      <c r="L140" s="589"/>
      <c r="M140" s="589"/>
      <c r="O140" s="589"/>
      <c r="P140" s="589"/>
      <c r="Q140" s="589"/>
      <c r="R140" s="589"/>
    </row>
    <row r="141" customHeight="1" spans="7:18">
      <c r="G141" s="589"/>
      <c r="H141" s="589"/>
      <c r="I141" s="589"/>
      <c r="J141" s="589"/>
      <c r="K141" s="589"/>
      <c r="L141" s="589"/>
      <c r="M141" s="589"/>
      <c r="O141" s="589"/>
      <c r="P141" s="589"/>
      <c r="Q141" s="589"/>
      <c r="R141" s="589"/>
    </row>
    <row r="142" customHeight="1" spans="7:18">
      <c r="G142" s="589"/>
      <c r="H142" s="589"/>
      <c r="I142" s="589"/>
      <c r="J142" s="589"/>
      <c r="K142" s="589"/>
      <c r="L142" s="589"/>
      <c r="M142" s="589"/>
      <c r="O142" s="589"/>
      <c r="P142" s="589"/>
      <c r="Q142" s="589"/>
      <c r="R142" s="589"/>
    </row>
    <row r="143" customHeight="1" spans="7:18">
      <c r="G143" s="589"/>
      <c r="H143" s="589"/>
      <c r="I143" s="589"/>
      <c r="J143" s="589"/>
      <c r="K143" s="589"/>
      <c r="L143" s="589"/>
      <c r="M143" s="589"/>
      <c r="O143" s="589"/>
      <c r="P143" s="589"/>
      <c r="Q143" s="589"/>
      <c r="R143" s="589"/>
    </row>
    <row r="144" customHeight="1" spans="7:18">
      <c r="G144" s="589"/>
      <c r="H144" s="589"/>
      <c r="I144" s="589"/>
      <c r="J144" s="589"/>
      <c r="K144" s="589"/>
      <c r="L144" s="589"/>
      <c r="M144" s="589"/>
      <c r="O144" s="589"/>
      <c r="P144" s="589"/>
      <c r="Q144" s="589"/>
      <c r="R144" s="589"/>
    </row>
    <row r="145" customHeight="1" spans="7:18">
      <c r="G145" s="589"/>
      <c r="H145" s="589"/>
      <c r="I145" s="589"/>
      <c r="J145" s="589"/>
      <c r="K145" s="589"/>
      <c r="L145" s="589"/>
      <c r="M145" s="589"/>
      <c r="O145" s="589"/>
      <c r="P145" s="589"/>
      <c r="Q145" s="589"/>
      <c r="R145" s="589"/>
    </row>
    <row r="146" customHeight="1" spans="7:18">
      <c r="G146" s="589"/>
      <c r="H146" s="589"/>
      <c r="I146" s="589"/>
      <c r="J146" s="589"/>
      <c r="K146" s="589"/>
      <c r="L146" s="589"/>
      <c r="M146" s="589"/>
      <c r="O146" s="589"/>
      <c r="P146" s="589"/>
      <c r="Q146" s="589"/>
      <c r="R146" s="589"/>
    </row>
    <row r="147" customHeight="1" spans="7:18">
      <c r="G147" s="589"/>
      <c r="H147" s="589"/>
      <c r="I147" s="589"/>
      <c r="J147" s="589"/>
      <c r="K147" s="589"/>
      <c r="L147" s="589"/>
      <c r="M147" s="589"/>
      <c r="O147" s="589"/>
      <c r="P147" s="589"/>
      <c r="Q147" s="589"/>
      <c r="R147" s="589"/>
    </row>
    <row r="148" customHeight="1" spans="7:18">
      <c r="G148" s="589"/>
      <c r="H148" s="589"/>
      <c r="I148" s="589"/>
      <c r="J148" s="589"/>
      <c r="K148" s="589"/>
      <c r="L148" s="589"/>
      <c r="M148" s="589"/>
      <c r="O148" s="589"/>
      <c r="P148" s="589"/>
      <c r="Q148" s="589"/>
      <c r="R148" s="589"/>
    </row>
    <row r="149" customHeight="1" spans="7:18">
      <c r="G149" s="589"/>
      <c r="H149" s="589"/>
      <c r="I149" s="589"/>
      <c r="J149" s="589"/>
      <c r="K149" s="589"/>
      <c r="L149" s="589"/>
      <c r="M149" s="589"/>
      <c r="O149" s="589"/>
      <c r="P149" s="589"/>
      <c r="Q149" s="589"/>
      <c r="R149" s="589"/>
    </row>
    <row r="150" customHeight="1" spans="7:18">
      <c r="G150" s="589"/>
      <c r="H150" s="589"/>
      <c r="I150" s="589"/>
      <c r="J150" s="589"/>
      <c r="K150" s="589"/>
      <c r="L150" s="589"/>
      <c r="M150" s="589"/>
      <c r="O150" s="589"/>
      <c r="P150" s="589"/>
      <c r="Q150" s="589"/>
      <c r="R150" s="589"/>
    </row>
    <row r="151" customHeight="1" spans="7:18">
      <c r="G151" s="589"/>
      <c r="H151" s="589"/>
      <c r="I151" s="589"/>
      <c r="J151" s="589"/>
      <c r="K151" s="589"/>
      <c r="L151" s="589"/>
      <c r="M151" s="589"/>
      <c r="O151" s="589"/>
      <c r="P151" s="589"/>
      <c r="Q151" s="589"/>
      <c r="R151" s="589"/>
    </row>
    <row r="152" customHeight="1" spans="7:18">
      <c r="G152" s="589"/>
      <c r="H152" s="589"/>
      <c r="I152" s="589"/>
      <c r="J152" s="589"/>
      <c r="K152" s="589"/>
      <c r="L152" s="589"/>
      <c r="M152" s="589"/>
      <c r="O152" s="589"/>
      <c r="P152" s="589"/>
      <c r="Q152" s="589"/>
      <c r="R152" s="589"/>
    </row>
    <row r="153" customHeight="1" spans="7:18">
      <c r="G153" s="589"/>
      <c r="H153" s="589"/>
      <c r="I153" s="589"/>
      <c r="J153" s="589"/>
      <c r="K153" s="589"/>
      <c r="L153" s="589"/>
      <c r="M153" s="589"/>
      <c r="O153" s="589"/>
      <c r="P153" s="589"/>
      <c r="Q153" s="589"/>
      <c r="R153" s="589"/>
    </row>
    <row r="154" customHeight="1" spans="7:18">
      <c r="G154" s="589"/>
      <c r="H154" s="589"/>
      <c r="I154" s="589"/>
      <c r="J154" s="589"/>
      <c r="K154" s="589"/>
      <c r="L154" s="589"/>
      <c r="M154" s="589"/>
      <c r="O154" s="589"/>
      <c r="P154" s="589"/>
      <c r="Q154" s="589"/>
      <c r="R154" s="589"/>
    </row>
    <row r="155" customHeight="1" spans="7:18">
      <c r="G155" s="589"/>
      <c r="H155" s="589"/>
      <c r="I155" s="589"/>
      <c r="J155" s="589"/>
      <c r="K155" s="589"/>
      <c r="L155" s="589"/>
      <c r="M155" s="589"/>
      <c r="O155" s="589"/>
      <c r="P155" s="589"/>
      <c r="Q155" s="589"/>
      <c r="R155" s="589"/>
    </row>
    <row r="156" customHeight="1" spans="7:18">
      <c r="G156" s="589"/>
      <c r="H156" s="589"/>
      <c r="I156" s="589"/>
      <c r="J156" s="589"/>
      <c r="K156" s="589"/>
      <c r="L156" s="589"/>
      <c r="M156" s="589"/>
      <c r="O156" s="589"/>
      <c r="P156" s="589"/>
      <c r="Q156" s="589"/>
      <c r="R156" s="589"/>
    </row>
    <row r="157" customHeight="1" spans="7:18">
      <c r="G157" s="589"/>
      <c r="H157" s="589"/>
      <c r="I157" s="589"/>
      <c r="J157" s="589"/>
      <c r="K157" s="589"/>
      <c r="L157" s="589"/>
      <c r="M157" s="589"/>
      <c r="O157" s="589"/>
      <c r="P157" s="589"/>
      <c r="Q157" s="589"/>
      <c r="R157" s="589"/>
    </row>
    <row r="158" customHeight="1" spans="7:18">
      <c r="G158" s="589"/>
      <c r="H158" s="589"/>
      <c r="I158" s="589"/>
      <c r="J158" s="589"/>
      <c r="K158" s="589"/>
      <c r="L158" s="589"/>
      <c r="M158" s="589"/>
      <c r="O158" s="589"/>
      <c r="P158" s="589"/>
      <c r="Q158" s="589"/>
      <c r="R158" s="589"/>
    </row>
    <row r="159" customHeight="1" spans="7:18">
      <c r="G159" s="589"/>
      <c r="H159" s="589"/>
      <c r="I159" s="589"/>
      <c r="J159" s="589"/>
      <c r="K159" s="589"/>
      <c r="L159" s="589"/>
      <c r="M159" s="589"/>
      <c r="O159" s="589"/>
      <c r="P159" s="589"/>
      <c r="Q159" s="589"/>
      <c r="R159" s="589"/>
    </row>
    <row r="160" customHeight="1" spans="7:18">
      <c r="G160" s="589"/>
      <c r="H160" s="589"/>
      <c r="I160" s="589"/>
      <c r="J160" s="589"/>
      <c r="K160" s="589"/>
      <c r="L160" s="589"/>
      <c r="M160" s="589"/>
      <c r="O160" s="589"/>
      <c r="P160" s="589"/>
      <c r="Q160" s="589"/>
      <c r="R160" s="589"/>
    </row>
    <row r="161" customHeight="1" spans="7:18">
      <c r="G161" s="589"/>
      <c r="H161" s="589"/>
      <c r="I161" s="589"/>
      <c r="J161" s="589"/>
      <c r="K161" s="589"/>
      <c r="L161" s="589"/>
      <c r="M161" s="589"/>
      <c r="O161" s="589"/>
      <c r="P161" s="589"/>
      <c r="Q161" s="589"/>
      <c r="R161" s="589"/>
    </row>
    <row r="162" customHeight="1" spans="7:18">
      <c r="G162" s="589"/>
      <c r="H162" s="589"/>
      <c r="I162" s="589"/>
      <c r="J162" s="589"/>
      <c r="K162" s="589"/>
      <c r="L162" s="589"/>
      <c r="M162" s="589"/>
      <c r="O162" s="589"/>
      <c r="P162" s="589"/>
      <c r="Q162" s="589"/>
      <c r="R162" s="589"/>
    </row>
    <row r="163" customHeight="1" spans="7:18">
      <c r="G163" s="589"/>
      <c r="H163" s="589"/>
      <c r="I163" s="589"/>
      <c r="J163" s="589"/>
      <c r="K163" s="589"/>
      <c r="L163" s="589"/>
      <c r="M163" s="589"/>
      <c r="O163" s="589"/>
      <c r="P163" s="589"/>
      <c r="Q163" s="589"/>
      <c r="R163" s="589"/>
    </row>
    <row r="164" customHeight="1" spans="7:18">
      <c r="G164" s="589"/>
      <c r="H164" s="589"/>
      <c r="I164" s="589"/>
      <c r="J164" s="589"/>
      <c r="K164" s="589"/>
      <c r="L164" s="589"/>
      <c r="M164" s="589"/>
      <c r="O164" s="589"/>
      <c r="P164" s="589"/>
      <c r="Q164" s="589"/>
      <c r="R164" s="589"/>
    </row>
    <row r="165" customHeight="1" spans="7:18">
      <c r="G165" s="589"/>
      <c r="H165" s="589"/>
      <c r="I165" s="589"/>
      <c r="J165" s="589"/>
      <c r="K165" s="589"/>
      <c r="L165" s="589"/>
      <c r="M165" s="589"/>
      <c r="O165" s="589"/>
      <c r="P165" s="589"/>
      <c r="Q165" s="589"/>
      <c r="R165" s="589"/>
    </row>
    <row r="166" customHeight="1" spans="7:18">
      <c r="G166" s="589"/>
      <c r="H166" s="589"/>
      <c r="I166" s="589"/>
      <c r="J166" s="589"/>
      <c r="K166" s="589"/>
      <c r="L166" s="589"/>
      <c r="M166" s="589"/>
      <c r="O166" s="589"/>
      <c r="P166" s="589"/>
      <c r="Q166" s="589"/>
      <c r="R166" s="589"/>
    </row>
    <row r="167" customHeight="1" spans="7:18">
      <c r="G167" s="589"/>
      <c r="H167" s="589"/>
      <c r="I167" s="589"/>
      <c r="J167" s="589"/>
      <c r="K167" s="589"/>
      <c r="L167" s="589"/>
      <c r="M167" s="589"/>
      <c r="O167" s="589"/>
      <c r="P167" s="589"/>
      <c r="Q167" s="589"/>
      <c r="R167" s="589"/>
    </row>
    <row r="168" customHeight="1" spans="7:18">
      <c r="G168" s="589"/>
      <c r="H168" s="589"/>
      <c r="I168" s="589"/>
      <c r="J168" s="589"/>
      <c r="K168" s="589"/>
      <c r="L168" s="589"/>
      <c r="M168" s="589"/>
      <c r="O168" s="589"/>
      <c r="P168" s="589"/>
      <c r="Q168" s="589"/>
      <c r="R168" s="589"/>
    </row>
    <row r="169" customHeight="1" spans="7:18">
      <c r="G169" s="589"/>
      <c r="H169" s="589"/>
      <c r="I169" s="589"/>
      <c r="J169" s="589"/>
      <c r="K169" s="589"/>
      <c r="L169" s="589"/>
      <c r="M169" s="589"/>
      <c r="O169" s="589"/>
      <c r="P169" s="589"/>
      <c r="Q169" s="589"/>
      <c r="R169" s="589"/>
    </row>
    <row r="170" customHeight="1" spans="7:18">
      <c r="G170" s="589"/>
      <c r="H170" s="589"/>
      <c r="I170" s="589"/>
      <c r="J170" s="589"/>
      <c r="K170" s="589"/>
      <c r="L170" s="589"/>
      <c r="M170" s="589"/>
      <c r="O170" s="589"/>
      <c r="P170" s="589"/>
      <c r="Q170" s="589"/>
      <c r="R170" s="589"/>
    </row>
    <row r="171" customHeight="1" spans="7:18">
      <c r="G171" s="589"/>
      <c r="H171" s="589"/>
      <c r="I171" s="589"/>
      <c r="J171" s="589"/>
      <c r="K171" s="589"/>
      <c r="L171" s="589"/>
      <c r="M171" s="589"/>
      <c r="O171" s="589"/>
      <c r="P171" s="589"/>
      <c r="Q171" s="589"/>
      <c r="R171" s="589"/>
    </row>
    <row r="172" customHeight="1" spans="7:18">
      <c r="G172" s="589"/>
      <c r="H172" s="589"/>
      <c r="I172" s="589"/>
      <c r="J172" s="589"/>
      <c r="K172" s="589"/>
      <c r="L172" s="589"/>
      <c r="M172" s="589"/>
      <c r="O172" s="589"/>
      <c r="P172" s="589"/>
      <c r="Q172" s="589"/>
      <c r="R172" s="589"/>
    </row>
    <row r="173" customHeight="1" spans="7:18">
      <c r="G173" s="589"/>
      <c r="H173" s="589"/>
      <c r="I173" s="589"/>
      <c r="J173" s="589"/>
      <c r="K173" s="589"/>
      <c r="L173" s="589"/>
      <c r="M173" s="589"/>
      <c r="O173" s="589"/>
      <c r="P173" s="589"/>
      <c r="Q173" s="589"/>
      <c r="R173" s="589"/>
    </row>
    <row r="174" customHeight="1" spans="7:18">
      <c r="G174" s="589"/>
      <c r="H174" s="589"/>
      <c r="I174" s="589"/>
      <c r="J174" s="589"/>
      <c r="K174" s="589"/>
      <c r="L174" s="589"/>
      <c r="M174" s="589"/>
      <c r="O174" s="589"/>
      <c r="P174" s="589"/>
      <c r="Q174" s="589"/>
      <c r="R174" s="589"/>
    </row>
    <row r="175" customHeight="1" spans="7:18">
      <c r="G175" s="589"/>
      <c r="H175" s="589"/>
      <c r="I175" s="589"/>
      <c r="J175" s="589"/>
      <c r="K175" s="589"/>
      <c r="L175" s="589"/>
      <c r="M175" s="589"/>
      <c r="O175" s="589"/>
      <c r="P175" s="589"/>
      <c r="Q175" s="589"/>
      <c r="R175" s="589"/>
    </row>
    <row r="176" customHeight="1" spans="7:18">
      <c r="G176" s="589"/>
      <c r="H176" s="589"/>
      <c r="I176" s="589"/>
      <c r="J176" s="589"/>
      <c r="K176" s="589"/>
      <c r="L176" s="589"/>
      <c r="M176" s="589"/>
      <c r="O176" s="589"/>
      <c r="P176" s="589"/>
      <c r="Q176" s="589"/>
      <c r="R176" s="589"/>
    </row>
    <row r="177" customHeight="1" spans="7:18">
      <c r="G177" s="589"/>
      <c r="H177" s="589"/>
      <c r="I177" s="589"/>
      <c r="J177" s="589"/>
      <c r="K177" s="589"/>
      <c r="L177" s="589"/>
      <c r="M177" s="589"/>
      <c r="O177" s="589"/>
      <c r="P177" s="589"/>
      <c r="Q177" s="589"/>
      <c r="R177" s="589"/>
    </row>
    <row r="178" customHeight="1" spans="7:18">
      <c r="G178" s="589"/>
      <c r="H178" s="589"/>
      <c r="I178" s="589"/>
      <c r="J178" s="589"/>
      <c r="K178" s="589"/>
      <c r="L178" s="589"/>
      <c r="M178" s="589"/>
      <c r="O178" s="589"/>
      <c r="P178" s="589"/>
      <c r="Q178" s="589"/>
      <c r="R178" s="589"/>
    </row>
    <row r="179" customHeight="1" spans="7:18">
      <c r="G179" s="589"/>
      <c r="H179" s="589"/>
      <c r="I179" s="589"/>
      <c r="J179" s="589"/>
      <c r="K179" s="589"/>
      <c r="L179" s="589"/>
      <c r="M179" s="589"/>
      <c r="O179" s="589"/>
      <c r="P179" s="589"/>
      <c r="Q179" s="589"/>
      <c r="R179" s="589"/>
    </row>
    <row r="180" customHeight="1" spans="7:18">
      <c r="G180" s="589"/>
      <c r="H180" s="589"/>
      <c r="I180" s="589"/>
      <c r="J180" s="589"/>
      <c r="K180" s="589"/>
      <c r="L180" s="589"/>
      <c r="M180" s="589"/>
      <c r="O180" s="589"/>
      <c r="P180" s="589"/>
      <c r="Q180" s="589"/>
      <c r="R180" s="589"/>
    </row>
    <row r="181" customHeight="1" spans="7:18">
      <c r="G181" s="589"/>
      <c r="H181" s="589"/>
      <c r="I181" s="589"/>
      <c r="J181" s="589"/>
      <c r="K181" s="589"/>
      <c r="L181" s="589"/>
      <c r="M181" s="589"/>
      <c r="O181" s="589"/>
      <c r="P181" s="589"/>
      <c r="Q181" s="589"/>
      <c r="R181" s="589"/>
    </row>
    <row r="182" customHeight="1" spans="7:18">
      <c r="G182" s="589"/>
      <c r="H182" s="589"/>
      <c r="I182" s="589"/>
      <c r="J182" s="589"/>
      <c r="K182" s="589"/>
      <c r="L182" s="589"/>
      <c r="M182" s="589"/>
      <c r="O182" s="589"/>
      <c r="P182" s="589"/>
      <c r="Q182" s="589"/>
      <c r="R182" s="589"/>
    </row>
    <row r="183" customHeight="1" spans="7:18">
      <c r="G183" s="589"/>
      <c r="H183" s="589"/>
      <c r="I183" s="589"/>
      <c r="J183" s="589"/>
      <c r="K183" s="589"/>
      <c r="L183" s="589"/>
      <c r="M183" s="589"/>
      <c r="O183" s="589"/>
      <c r="P183" s="589"/>
      <c r="Q183" s="589"/>
      <c r="R183" s="589"/>
    </row>
    <row r="184" customHeight="1" spans="7:18">
      <c r="G184" s="589"/>
      <c r="H184" s="589"/>
      <c r="I184" s="589"/>
      <c r="J184" s="589"/>
      <c r="K184" s="589"/>
      <c r="L184" s="589"/>
      <c r="M184" s="589"/>
      <c r="O184" s="589"/>
      <c r="P184" s="589"/>
      <c r="Q184" s="589"/>
      <c r="R184" s="589"/>
    </row>
    <row r="185" customHeight="1" spans="7:18">
      <c r="G185" s="589"/>
      <c r="H185" s="589"/>
      <c r="I185" s="589"/>
      <c r="J185" s="589"/>
      <c r="K185" s="589"/>
      <c r="L185" s="589"/>
      <c r="M185" s="589"/>
      <c r="O185" s="589"/>
      <c r="P185" s="589"/>
      <c r="Q185" s="589"/>
      <c r="R185" s="589"/>
    </row>
    <row r="186" customHeight="1" spans="7:18">
      <c r="G186" s="589"/>
      <c r="H186" s="589"/>
      <c r="I186" s="589"/>
      <c r="J186" s="589"/>
      <c r="K186" s="589"/>
      <c r="L186" s="589"/>
      <c r="M186" s="589"/>
      <c r="O186" s="589"/>
      <c r="P186" s="589"/>
      <c r="Q186" s="589"/>
      <c r="R186" s="589"/>
    </row>
    <row r="187" customHeight="1" spans="7:18">
      <c r="G187" s="589"/>
      <c r="H187" s="589"/>
      <c r="I187" s="589"/>
      <c r="J187" s="589"/>
      <c r="K187" s="589"/>
      <c r="L187" s="589"/>
      <c r="M187" s="589"/>
      <c r="O187" s="589"/>
      <c r="P187" s="589"/>
      <c r="Q187" s="589"/>
      <c r="R187" s="589"/>
    </row>
    <row r="188" customHeight="1" spans="7:18">
      <c r="G188" s="589"/>
      <c r="H188" s="589"/>
      <c r="I188" s="589"/>
      <c r="J188" s="589"/>
      <c r="K188" s="589"/>
      <c r="L188" s="589"/>
      <c r="M188" s="589"/>
      <c r="O188" s="589"/>
      <c r="P188" s="589"/>
      <c r="Q188" s="589"/>
      <c r="R188" s="589"/>
    </row>
    <row r="189" customHeight="1" spans="7:18">
      <c r="G189" s="589"/>
      <c r="H189" s="589"/>
      <c r="I189" s="589"/>
      <c r="J189" s="589"/>
      <c r="K189" s="589"/>
      <c r="L189" s="589"/>
      <c r="M189" s="589"/>
      <c r="O189" s="589"/>
      <c r="P189" s="589"/>
      <c r="Q189" s="589"/>
      <c r="R189" s="589"/>
    </row>
    <row r="190" customHeight="1" spans="7:18">
      <c r="G190" s="589"/>
      <c r="H190" s="589"/>
      <c r="I190" s="589"/>
      <c r="J190" s="589"/>
      <c r="K190" s="589"/>
      <c r="L190" s="589"/>
      <c r="M190" s="589"/>
      <c r="O190" s="589"/>
      <c r="P190" s="589"/>
      <c r="Q190" s="589"/>
      <c r="R190" s="589"/>
    </row>
    <row r="191" customHeight="1" spans="7:18">
      <c r="G191" s="589"/>
      <c r="H191" s="589"/>
      <c r="I191" s="589"/>
      <c r="J191" s="589"/>
      <c r="K191" s="589"/>
      <c r="L191" s="589"/>
      <c r="M191" s="589"/>
      <c r="O191" s="589"/>
      <c r="P191" s="589"/>
      <c r="Q191" s="589"/>
      <c r="R191" s="589"/>
    </row>
    <row r="192" customHeight="1" spans="7:18">
      <c r="G192" s="589"/>
      <c r="H192" s="589"/>
      <c r="I192" s="589"/>
      <c r="J192" s="589"/>
      <c r="K192" s="589"/>
      <c r="L192" s="589"/>
      <c r="M192" s="589"/>
      <c r="O192" s="589"/>
      <c r="P192" s="589"/>
      <c r="Q192" s="589"/>
      <c r="R192" s="589"/>
    </row>
    <row r="193" customHeight="1" spans="7:18">
      <c r="G193" s="589"/>
      <c r="H193" s="589"/>
      <c r="I193" s="589"/>
      <c r="J193" s="589"/>
      <c r="K193" s="589"/>
      <c r="L193" s="589"/>
      <c r="M193" s="589"/>
      <c r="O193" s="589"/>
      <c r="P193" s="589"/>
      <c r="Q193" s="589"/>
      <c r="R193" s="589"/>
    </row>
    <row r="194" customHeight="1" spans="7:18">
      <c r="G194" s="589"/>
      <c r="H194" s="589"/>
      <c r="I194" s="589"/>
      <c r="J194" s="589"/>
      <c r="K194" s="589"/>
      <c r="L194" s="589"/>
      <c r="M194" s="589"/>
      <c r="O194" s="589"/>
      <c r="P194" s="589"/>
      <c r="Q194" s="589"/>
      <c r="R194" s="589"/>
    </row>
    <row r="195" customHeight="1" spans="7:18">
      <c r="G195" s="589"/>
      <c r="H195" s="589"/>
      <c r="I195" s="589"/>
      <c r="J195" s="589"/>
      <c r="K195" s="589"/>
      <c r="L195" s="589"/>
      <c r="M195" s="589"/>
      <c r="O195" s="589"/>
      <c r="P195" s="589"/>
      <c r="Q195" s="589"/>
      <c r="R195" s="589"/>
    </row>
    <row r="196" customHeight="1" spans="7:18">
      <c r="G196" s="589"/>
      <c r="H196" s="589"/>
      <c r="I196" s="589"/>
      <c r="J196" s="589"/>
      <c r="K196" s="589"/>
      <c r="L196" s="589"/>
      <c r="M196" s="589"/>
      <c r="O196" s="589"/>
      <c r="P196" s="589"/>
      <c r="Q196" s="589"/>
      <c r="R196" s="589"/>
    </row>
    <row r="197" customHeight="1" spans="7:18">
      <c r="G197" s="589"/>
      <c r="H197" s="589"/>
      <c r="I197" s="589"/>
      <c r="J197" s="589"/>
      <c r="K197" s="589"/>
      <c r="L197" s="589"/>
      <c r="M197" s="589"/>
      <c r="O197" s="589"/>
      <c r="P197" s="589"/>
      <c r="Q197" s="589"/>
      <c r="R197" s="589"/>
    </row>
    <row r="198" customHeight="1" spans="7:18">
      <c r="G198" s="589"/>
      <c r="H198" s="589"/>
      <c r="I198" s="589"/>
      <c r="J198" s="589"/>
      <c r="K198" s="589"/>
      <c r="L198" s="589"/>
      <c r="M198" s="589"/>
      <c r="O198" s="589"/>
      <c r="P198" s="589"/>
      <c r="Q198" s="589"/>
      <c r="R198" s="589"/>
    </row>
    <row r="199" customHeight="1" spans="7:18">
      <c r="G199" s="589"/>
      <c r="H199" s="589"/>
      <c r="I199" s="589"/>
      <c r="J199" s="589"/>
      <c r="K199" s="589"/>
      <c r="L199" s="589"/>
      <c r="M199" s="589"/>
      <c r="O199" s="589"/>
      <c r="P199" s="589"/>
      <c r="Q199" s="589"/>
      <c r="R199" s="589"/>
    </row>
    <row r="200" customHeight="1" spans="7:18">
      <c r="G200" s="589"/>
      <c r="H200" s="589"/>
      <c r="I200" s="589"/>
      <c r="J200" s="589"/>
      <c r="K200" s="589"/>
      <c r="L200" s="589"/>
      <c r="M200" s="589"/>
      <c r="O200" s="589"/>
      <c r="P200" s="589"/>
      <c r="Q200" s="589"/>
      <c r="R200" s="589"/>
    </row>
    <row r="201" customHeight="1" spans="7:18">
      <c r="G201" s="589"/>
      <c r="H201" s="589"/>
      <c r="I201" s="589"/>
      <c r="J201" s="589"/>
      <c r="K201" s="589"/>
      <c r="L201" s="589"/>
      <c r="M201" s="589"/>
      <c r="O201" s="589"/>
      <c r="P201" s="589"/>
      <c r="Q201" s="589"/>
      <c r="R201" s="589"/>
    </row>
    <row r="202" customHeight="1" spans="7:18">
      <c r="G202" s="589"/>
      <c r="H202" s="589"/>
      <c r="I202" s="589"/>
      <c r="J202" s="589"/>
      <c r="K202" s="589"/>
      <c r="L202" s="589"/>
      <c r="M202" s="589"/>
      <c r="O202" s="589"/>
      <c r="P202" s="589"/>
      <c r="Q202" s="589"/>
      <c r="R202" s="589"/>
    </row>
    <row r="203" customHeight="1" spans="7:18">
      <c r="G203" s="589"/>
      <c r="H203" s="589"/>
      <c r="I203" s="589"/>
      <c r="J203" s="589"/>
      <c r="K203" s="589"/>
      <c r="L203" s="589"/>
      <c r="M203" s="589"/>
      <c r="O203" s="589"/>
      <c r="P203" s="589"/>
      <c r="Q203" s="589"/>
      <c r="R203" s="589"/>
    </row>
    <row r="204" customHeight="1" spans="7:18">
      <c r="G204" s="589"/>
      <c r="H204" s="589"/>
      <c r="I204" s="589"/>
      <c r="J204" s="589"/>
      <c r="K204" s="589"/>
      <c r="L204" s="589"/>
      <c r="M204" s="589"/>
      <c r="O204" s="589"/>
      <c r="P204" s="589"/>
      <c r="Q204" s="589"/>
      <c r="R204" s="589"/>
    </row>
    <row r="205" customHeight="1" spans="7:18">
      <c r="G205" s="589"/>
      <c r="H205" s="589"/>
      <c r="I205" s="589"/>
      <c r="J205" s="589"/>
      <c r="K205" s="589"/>
      <c r="L205" s="589"/>
      <c r="M205" s="589"/>
      <c r="O205" s="589"/>
      <c r="P205" s="589"/>
      <c r="Q205" s="589"/>
      <c r="R205" s="589"/>
    </row>
    <row r="206" customHeight="1" spans="7:18">
      <c r="G206" s="589"/>
      <c r="H206" s="589"/>
      <c r="I206" s="589"/>
      <c r="J206" s="589"/>
      <c r="K206" s="589"/>
      <c r="L206" s="589"/>
      <c r="M206" s="589"/>
      <c r="O206" s="589"/>
      <c r="P206" s="589"/>
      <c r="Q206" s="589"/>
      <c r="R206" s="589"/>
    </row>
    <row r="207" customHeight="1" spans="7:18">
      <c r="G207" s="589"/>
      <c r="H207" s="589"/>
      <c r="I207" s="589"/>
      <c r="J207" s="589"/>
      <c r="K207" s="589"/>
      <c r="L207" s="589"/>
      <c r="M207" s="589"/>
      <c r="O207" s="589"/>
      <c r="P207" s="589"/>
      <c r="Q207" s="589"/>
      <c r="R207" s="589"/>
    </row>
    <row r="208" customHeight="1" spans="7:18">
      <c r="G208" s="589"/>
      <c r="H208" s="589"/>
      <c r="I208" s="589"/>
      <c r="J208" s="589"/>
      <c r="K208" s="589"/>
      <c r="L208" s="589"/>
      <c r="M208" s="589"/>
      <c r="O208" s="589"/>
      <c r="P208" s="589"/>
      <c r="Q208" s="589"/>
      <c r="R208" s="589"/>
    </row>
    <row r="209" customHeight="1" spans="7:18">
      <c r="G209" s="589"/>
      <c r="H209" s="589"/>
      <c r="I209" s="589"/>
      <c r="J209" s="589"/>
      <c r="K209" s="589"/>
      <c r="L209" s="589"/>
      <c r="M209" s="589"/>
      <c r="O209" s="589"/>
      <c r="P209" s="589"/>
      <c r="Q209" s="589"/>
      <c r="R209" s="589"/>
    </row>
    <row r="210" customHeight="1" spans="7:18">
      <c r="G210" s="589"/>
      <c r="H210" s="589"/>
      <c r="I210" s="589"/>
      <c r="J210" s="589"/>
      <c r="K210" s="589"/>
      <c r="L210" s="589"/>
      <c r="M210" s="589"/>
      <c r="O210" s="589"/>
      <c r="P210" s="589"/>
      <c r="Q210" s="589"/>
      <c r="R210" s="589"/>
    </row>
    <row r="211" customHeight="1" spans="7:18">
      <c r="G211" s="589"/>
      <c r="H211" s="589"/>
      <c r="I211" s="589"/>
      <c r="J211" s="589"/>
      <c r="K211" s="589"/>
      <c r="L211" s="589"/>
      <c r="M211" s="589"/>
      <c r="O211" s="589"/>
      <c r="P211" s="589"/>
      <c r="Q211" s="589"/>
      <c r="R211" s="589"/>
    </row>
    <row r="212" customHeight="1" spans="7:18">
      <c r="G212" s="589"/>
      <c r="H212" s="589"/>
      <c r="I212" s="589"/>
      <c r="J212" s="589"/>
      <c r="K212" s="589"/>
      <c r="L212" s="589"/>
      <c r="M212" s="589"/>
      <c r="O212" s="589"/>
      <c r="P212" s="589"/>
      <c r="Q212" s="589"/>
      <c r="R212" s="589"/>
    </row>
    <row r="213" customHeight="1" spans="7:18">
      <c r="G213" s="589"/>
      <c r="H213" s="589"/>
      <c r="I213" s="589"/>
      <c r="J213" s="589"/>
      <c r="K213" s="589"/>
      <c r="L213" s="589"/>
      <c r="M213" s="589"/>
      <c r="O213" s="589"/>
      <c r="P213" s="589"/>
      <c r="Q213" s="589"/>
      <c r="R213" s="589"/>
    </row>
    <row r="214" customHeight="1" spans="7:18">
      <c r="G214" s="589"/>
      <c r="H214" s="589"/>
      <c r="I214" s="589"/>
      <c r="J214" s="589"/>
      <c r="K214" s="589"/>
      <c r="L214" s="589"/>
      <c r="M214" s="589"/>
      <c r="O214" s="589"/>
      <c r="P214" s="589"/>
      <c r="Q214" s="589"/>
      <c r="R214" s="589"/>
    </row>
    <row r="215" customHeight="1" spans="7:18">
      <c r="G215" s="589"/>
      <c r="H215" s="589"/>
      <c r="I215" s="589"/>
      <c r="J215" s="589"/>
      <c r="K215" s="589"/>
      <c r="L215" s="589"/>
      <c r="M215" s="589"/>
      <c r="O215" s="589"/>
      <c r="P215" s="589"/>
      <c r="Q215" s="589"/>
      <c r="R215" s="589"/>
    </row>
    <row r="216" customHeight="1" spans="7:18">
      <c r="G216" s="589"/>
      <c r="H216" s="589"/>
      <c r="I216" s="589"/>
      <c r="J216" s="589"/>
      <c r="K216" s="589"/>
      <c r="L216" s="589"/>
      <c r="M216" s="589"/>
      <c r="O216" s="589"/>
      <c r="P216" s="589"/>
      <c r="Q216" s="589"/>
      <c r="R216" s="589"/>
    </row>
    <row r="217" customHeight="1" spans="7:18">
      <c r="G217" s="589"/>
      <c r="H217" s="589"/>
      <c r="I217" s="589"/>
      <c r="J217" s="589"/>
      <c r="K217" s="589"/>
      <c r="L217" s="589"/>
      <c r="M217" s="589"/>
      <c r="O217" s="589"/>
      <c r="P217" s="589"/>
      <c r="Q217" s="589"/>
      <c r="R217" s="589"/>
    </row>
    <row r="218" customHeight="1" spans="7:18">
      <c r="G218" s="589"/>
      <c r="H218" s="589"/>
      <c r="I218" s="589"/>
      <c r="J218" s="589"/>
      <c r="K218" s="589"/>
      <c r="L218" s="589"/>
      <c r="M218" s="589"/>
      <c r="O218" s="589"/>
      <c r="P218" s="589"/>
      <c r="Q218" s="589"/>
      <c r="R218" s="589"/>
    </row>
    <row r="219" customHeight="1" spans="7:18">
      <c r="G219" s="589"/>
      <c r="H219" s="589"/>
      <c r="I219" s="589"/>
      <c r="J219" s="589"/>
      <c r="K219" s="589"/>
      <c r="L219" s="589"/>
      <c r="M219" s="589"/>
      <c r="O219" s="589"/>
      <c r="P219" s="589"/>
      <c r="Q219" s="589"/>
      <c r="R219" s="589"/>
    </row>
    <row r="220" customHeight="1" spans="7:18">
      <c r="G220" s="589"/>
      <c r="H220" s="589"/>
      <c r="I220" s="589"/>
      <c r="J220" s="589"/>
      <c r="K220" s="589"/>
      <c r="L220" s="589"/>
      <c r="M220" s="589"/>
      <c r="O220" s="589"/>
      <c r="P220" s="589"/>
      <c r="Q220" s="589"/>
      <c r="R220" s="589"/>
    </row>
    <row r="221" customHeight="1" spans="7:18">
      <c r="G221" s="589"/>
      <c r="H221" s="589"/>
      <c r="I221" s="589"/>
      <c r="J221" s="589"/>
      <c r="K221" s="589"/>
      <c r="L221" s="589"/>
      <c r="M221" s="589"/>
      <c r="O221" s="589"/>
      <c r="P221" s="589"/>
      <c r="Q221" s="589"/>
      <c r="R221" s="589"/>
    </row>
    <row r="222" customHeight="1" spans="7:18">
      <c r="G222" s="589"/>
      <c r="H222" s="589"/>
      <c r="I222" s="589"/>
      <c r="J222" s="589"/>
      <c r="K222" s="589"/>
      <c r="L222" s="589"/>
      <c r="M222" s="589"/>
      <c r="O222" s="589"/>
      <c r="P222" s="589"/>
      <c r="Q222" s="589"/>
      <c r="R222" s="589"/>
    </row>
    <row r="223" customHeight="1" spans="7:18">
      <c r="G223" s="589"/>
      <c r="H223" s="589"/>
      <c r="I223" s="589"/>
      <c r="J223" s="589"/>
      <c r="K223" s="589"/>
      <c r="L223" s="589"/>
      <c r="M223" s="589"/>
      <c r="O223" s="589"/>
      <c r="P223" s="589"/>
      <c r="Q223" s="589"/>
      <c r="R223" s="589"/>
    </row>
    <row r="224" customHeight="1" spans="7:18">
      <c r="G224" s="589"/>
      <c r="H224" s="589"/>
      <c r="I224" s="589"/>
      <c r="J224" s="589"/>
      <c r="K224" s="589"/>
      <c r="L224" s="589"/>
      <c r="M224" s="589"/>
      <c r="O224" s="589"/>
      <c r="P224" s="589"/>
      <c r="Q224" s="589"/>
      <c r="R224" s="589"/>
    </row>
    <row r="225" customHeight="1" spans="7:18">
      <c r="G225" s="589"/>
      <c r="H225" s="589"/>
      <c r="I225" s="589"/>
      <c r="J225" s="589"/>
      <c r="K225" s="589"/>
      <c r="L225" s="589"/>
      <c r="M225" s="589"/>
      <c r="O225" s="589"/>
      <c r="P225" s="589"/>
      <c r="Q225" s="589"/>
      <c r="R225" s="589"/>
    </row>
    <row r="226" customHeight="1" spans="7:18">
      <c r="G226" s="589"/>
      <c r="H226" s="589"/>
      <c r="I226" s="589"/>
      <c r="J226" s="589"/>
      <c r="K226" s="589"/>
      <c r="L226" s="589"/>
      <c r="M226" s="589"/>
      <c r="O226" s="589"/>
      <c r="P226" s="589"/>
      <c r="Q226" s="589"/>
      <c r="R226" s="589"/>
    </row>
    <row r="227" customHeight="1" spans="7:18">
      <c r="G227" s="589"/>
      <c r="H227" s="589"/>
      <c r="I227" s="589"/>
      <c r="J227" s="589"/>
      <c r="K227" s="589"/>
      <c r="L227" s="589"/>
      <c r="M227" s="589"/>
      <c r="O227" s="589"/>
      <c r="P227" s="589"/>
      <c r="Q227" s="589"/>
      <c r="R227" s="589"/>
    </row>
    <row r="228" customHeight="1" spans="7:18">
      <c r="G228" s="589"/>
      <c r="H228" s="589"/>
      <c r="I228" s="589"/>
      <c r="J228" s="589"/>
      <c r="K228" s="589"/>
      <c r="L228" s="589"/>
      <c r="M228" s="589"/>
      <c r="O228" s="589"/>
      <c r="P228" s="589"/>
      <c r="Q228" s="589"/>
      <c r="R228" s="589"/>
    </row>
    <row r="229" customHeight="1" spans="7:18">
      <c r="G229" s="589"/>
      <c r="H229" s="589"/>
      <c r="I229" s="589"/>
      <c r="J229" s="589"/>
      <c r="K229" s="589"/>
      <c r="L229" s="589"/>
      <c r="M229" s="589"/>
      <c r="O229" s="589"/>
      <c r="P229" s="589"/>
      <c r="Q229" s="589"/>
      <c r="R229" s="589"/>
    </row>
    <row r="230" customHeight="1" spans="7:18">
      <c r="G230" s="589"/>
      <c r="H230" s="589"/>
      <c r="I230" s="589"/>
      <c r="J230" s="589"/>
      <c r="K230" s="589"/>
      <c r="L230" s="589"/>
      <c r="M230" s="589"/>
      <c r="O230" s="589"/>
      <c r="P230" s="589"/>
      <c r="Q230" s="589"/>
      <c r="R230" s="589"/>
    </row>
    <row r="231" customHeight="1" spans="7:18">
      <c r="G231" s="589"/>
      <c r="H231" s="589"/>
      <c r="I231" s="589"/>
      <c r="J231" s="589"/>
      <c r="K231" s="589"/>
      <c r="L231" s="589"/>
      <c r="M231" s="589"/>
      <c r="O231" s="589"/>
      <c r="P231" s="589"/>
      <c r="Q231" s="589"/>
      <c r="R231" s="589"/>
    </row>
    <row r="232" customHeight="1" spans="7:18">
      <c r="G232" s="589"/>
      <c r="H232" s="589"/>
      <c r="I232" s="589"/>
      <c r="J232" s="589"/>
      <c r="K232" s="589"/>
      <c r="L232" s="589"/>
      <c r="M232" s="589"/>
      <c r="O232" s="589"/>
      <c r="P232" s="589"/>
      <c r="Q232" s="589"/>
      <c r="R232" s="589"/>
    </row>
    <row r="233" customHeight="1" spans="7:18">
      <c r="G233" s="589"/>
      <c r="H233" s="589"/>
      <c r="I233" s="589"/>
      <c r="J233" s="589"/>
      <c r="K233" s="589"/>
      <c r="L233" s="589"/>
      <c r="M233" s="589"/>
      <c r="O233" s="589"/>
      <c r="P233" s="589"/>
      <c r="Q233" s="589"/>
      <c r="R233" s="589"/>
    </row>
    <row r="234" customHeight="1" spans="7:18">
      <c r="G234" s="589"/>
      <c r="H234" s="589"/>
      <c r="I234" s="589"/>
      <c r="J234" s="589"/>
      <c r="K234" s="589"/>
      <c r="L234" s="589"/>
      <c r="M234" s="589"/>
      <c r="O234" s="589"/>
      <c r="P234" s="589"/>
      <c r="Q234" s="589"/>
      <c r="R234" s="589"/>
    </row>
    <row r="235" customHeight="1" spans="7:18">
      <c r="G235" s="589"/>
      <c r="H235" s="589"/>
      <c r="I235" s="589"/>
      <c r="J235" s="589"/>
      <c r="K235" s="589"/>
      <c r="L235" s="589"/>
      <c r="M235" s="589"/>
      <c r="O235" s="589"/>
      <c r="P235" s="589"/>
      <c r="Q235" s="589"/>
      <c r="R235" s="589"/>
    </row>
    <row r="236" customHeight="1" spans="7:18">
      <c r="G236" s="589"/>
      <c r="H236" s="589"/>
      <c r="I236" s="589"/>
      <c r="J236" s="589"/>
      <c r="K236" s="589"/>
      <c r="L236" s="589"/>
      <c r="M236" s="589"/>
      <c r="O236" s="589"/>
      <c r="P236" s="589"/>
      <c r="Q236" s="589"/>
      <c r="R236" s="589"/>
    </row>
    <row r="237" customHeight="1" spans="7:18">
      <c r="G237" s="589"/>
      <c r="H237" s="589"/>
      <c r="I237" s="589"/>
      <c r="J237" s="589"/>
      <c r="K237" s="589"/>
      <c r="L237" s="589"/>
      <c r="M237" s="589"/>
      <c r="O237" s="589"/>
      <c r="P237" s="589"/>
      <c r="Q237" s="589"/>
      <c r="R237" s="589"/>
    </row>
    <row r="238" customHeight="1" spans="7:18">
      <c r="G238" s="589"/>
      <c r="H238" s="589"/>
      <c r="I238" s="589"/>
      <c r="J238" s="589"/>
      <c r="K238" s="589"/>
      <c r="L238" s="589"/>
      <c r="M238" s="589"/>
      <c r="O238" s="589"/>
      <c r="P238" s="589"/>
      <c r="Q238" s="589"/>
      <c r="R238" s="589"/>
    </row>
    <row r="239" customHeight="1" spans="7:18">
      <c r="G239" s="589"/>
      <c r="H239" s="589"/>
      <c r="I239" s="589"/>
      <c r="J239" s="589"/>
      <c r="K239" s="589"/>
      <c r="L239" s="589"/>
      <c r="M239" s="589"/>
      <c r="O239" s="589"/>
      <c r="P239" s="589"/>
      <c r="Q239" s="589"/>
      <c r="R239" s="589"/>
    </row>
    <row r="240" customHeight="1" spans="7:18">
      <c r="G240" s="589"/>
      <c r="H240" s="589"/>
      <c r="I240" s="589"/>
      <c r="J240" s="589"/>
      <c r="K240" s="589"/>
      <c r="L240" s="589"/>
      <c r="M240" s="589"/>
      <c r="O240" s="589"/>
      <c r="P240" s="589"/>
      <c r="Q240" s="589"/>
      <c r="R240" s="589"/>
    </row>
    <row r="241" customHeight="1" spans="7:18">
      <c r="G241" s="589"/>
      <c r="H241" s="589"/>
      <c r="I241" s="589"/>
      <c r="J241" s="589"/>
      <c r="K241" s="589"/>
      <c r="L241" s="589"/>
      <c r="M241" s="589"/>
      <c r="O241" s="589"/>
      <c r="P241" s="589"/>
      <c r="Q241" s="589"/>
      <c r="R241" s="589"/>
    </row>
    <row r="242" customHeight="1" spans="7:18">
      <c r="G242" s="589"/>
      <c r="H242" s="589"/>
      <c r="I242" s="589"/>
      <c r="J242" s="589"/>
      <c r="K242" s="589"/>
      <c r="L242" s="589"/>
      <c r="M242" s="589"/>
      <c r="O242" s="589"/>
      <c r="P242" s="589"/>
      <c r="Q242" s="589"/>
      <c r="R242" s="589"/>
    </row>
    <row r="243" customHeight="1" spans="7:18">
      <c r="G243" s="589"/>
      <c r="H243" s="589"/>
      <c r="I243" s="589"/>
      <c r="J243" s="589"/>
      <c r="K243" s="589"/>
      <c r="L243" s="589"/>
      <c r="M243" s="589"/>
      <c r="O243" s="589"/>
      <c r="P243" s="589"/>
      <c r="Q243" s="589"/>
      <c r="R243" s="589"/>
    </row>
    <row r="244" customHeight="1" spans="7:18">
      <c r="G244" s="589"/>
      <c r="H244" s="589"/>
      <c r="I244" s="589"/>
      <c r="J244" s="589"/>
      <c r="K244" s="589"/>
      <c r="L244" s="589"/>
      <c r="M244" s="589"/>
      <c r="O244" s="589"/>
      <c r="P244" s="589"/>
      <c r="Q244" s="589"/>
      <c r="R244" s="589"/>
    </row>
    <row r="245" customHeight="1" spans="7:18">
      <c r="G245" s="589"/>
      <c r="H245" s="589"/>
      <c r="I245" s="589"/>
      <c r="J245" s="589"/>
      <c r="K245" s="589"/>
      <c r="L245" s="589"/>
      <c r="M245" s="589"/>
      <c r="O245" s="589"/>
      <c r="P245" s="589"/>
      <c r="Q245" s="589"/>
      <c r="R245" s="589"/>
    </row>
    <row r="246" customHeight="1" spans="7:18">
      <c r="G246" s="589"/>
      <c r="H246" s="589"/>
      <c r="I246" s="589"/>
      <c r="J246" s="589"/>
      <c r="K246" s="589"/>
      <c r="L246" s="589"/>
      <c r="M246" s="589"/>
      <c r="O246" s="589"/>
      <c r="P246" s="589"/>
      <c r="Q246" s="589"/>
      <c r="R246" s="589"/>
    </row>
    <row r="247" customHeight="1" spans="7:18">
      <c r="G247" s="589"/>
      <c r="H247" s="589"/>
      <c r="I247" s="589"/>
      <c r="J247" s="589"/>
      <c r="K247" s="589"/>
      <c r="L247" s="589"/>
      <c r="M247" s="589"/>
      <c r="O247" s="589"/>
      <c r="P247" s="589"/>
      <c r="Q247" s="589"/>
      <c r="R247" s="589"/>
    </row>
    <row r="248" customHeight="1" spans="7:18">
      <c r="G248" s="589"/>
      <c r="H248" s="589"/>
      <c r="I248" s="589"/>
      <c r="J248" s="589"/>
      <c r="K248" s="589"/>
      <c r="L248" s="589"/>
      <c r="M248" s="589"/>
      <c r="O248" s="589"/>
      <c r="P248" s="589"/>
      <c r="Q248" s="589"/>
      <c r="R248" s="589"/>
    </row>
    <row r="249" customHeight="1" spans="7:18">
      <c r="G249" s="589"/>
      <c r="H249" s="589"/>
      <c r="I249" s="589"/>
      <c r="J249" s="589"/>
      <c r="K249" s="589"/>
      <c r="L249" s="589"/>
      <c r="M249" s="589"/>
      <c r="O249" s="589"/>
      <c r="P249" s="589"/>
      <c r="Q249" s="589"/>
      <c r="R249" s="589"/>
    </row>
    <row r="250" customHeight="1" spans="7:18">
      <c r="G250" s="589"/>
      <c r="H250" s="589"/>
      <c r="I250" s="589"/>
      <c r="J250" s="589"/>
      <c r="K250" s="589"/>
      <c r="L250" s="589"/>
      <c r="M250" s="589"/>
      <c r="O250" s="589"/>
      <c r="P250" s="589"/>
      <c r="Q250" s="589"/>
      <c r="R250" s="589"/>
    </row>
    <row r="251" customHeight="1" spans="7:18">
      <c r="G251" s="589"/>
      <c r="H251" s="589"/>
      <c r="I251" s="589"/>
      <c r="J251" s="589"/>
      <c r="K251" s="589"/>
      <c r="L251" s="589"/>
      <c r="M251" s="589"/>
      <c r="O251" s="589"/>
      <c r="P251" s="589"/>
      <c r="Q251" s="589"/>
      <c r="R251" s="589"/>
    </row>
    <row r="252" customHeight="1" spans="7:18">
      <c r="G252" s="589"/>
      <c r="H252" s="589"/>
      <c r="I252" s="589"/>
      <c r="J252" s="589"/>
      <c r="K252" s="589"/>
      <c r="L252" s="589"/>
      <c r="M252" s="589"/>
      <c r="O252" s="589"/>
      <c r="P252" s="589"/>
      <c r="Q252" s="589"/>
      <c r="R252" s="589"/>
    </row>
    <row r="253" customHeight="1" spans="7:18">
      <c r="G253" s="589"/>
      <c r="H253" s="589"/>
      <c r="I253" s="589"/>
      <c r="J253" s="589"/>
      <c r="K253" s="589"/>
      <c r="L253" s="589"/>
      <c r="M253" s="589"/>
      <c r="O253" s="589"/>
      <c r="P253" s="589"/>
      <c r="Q253" s="589"/>
      <c r="R253" s="589"/>
    </row>
    <row r="254" customHeight="1" spans="7:18">
      <c r="G254" s="589"/>
      <c r="H254" s="589"/>
      <c r="I254" s="589"/>
      <c r="J254" s="589"/>
      <c r="K254" s="589"/>
      <c r="L254" s="589"/>
      <c r="M254" s="589"/>
      <c r="O254" s="589"/>
      <c r="P254" s="589"/>
      <c r="Q254" s="589"/>
      <c r="R254" s="589"/>
    </row>
    <row r="255" customHeight="1" spans="7:18">
      <c r="G255" s="589"/>
      <c r="H255" s="589"/>
      <c r="I255" s="589"/>
      <c r="J255" s="589"/>
      <c r="K255" s="589"/>
      <c r="L255" s="589"/>
      <c r="M255" s="589"/>
      <c r="O255" s="589"/>
      <c r="P255" s="589"/>
      <c r="Q255" s="589"/>
      <c r="R255" s="589"/>
    </row>
    <row r="256" customHeight="1" spans="7:18">
      <c r="G256" s="589"/>
      <c r="H256" s="589"/>
      <c r="I256" s="589"/>
      <c r="J256" s="589"/>
      <c r="K256" s="589"/>
      <c r="L256" s="589"/>
      <c r="M256" s="589"/>
      <c r="O256" s="589"/>
      <c r="P256" s="589"/>
      <c r="Q256" s="589"/>
      <c r="R256" s="589"/>
    </row>
    <row r="257" customHeight="1" spans="7:18">
      <c r="G257" s="589"/>
      <c r="H257" s="589"/>
      <c r="I257" s="589"/>
      <c r="J257" s="589"/>
      <c r="K257" s="589"/>
      <c r="L257" s="589"/>
      <c r="M257" s="589"/>
      <c r="O257" s="589"/>
      <c r="P257" s="589"/>
      <c r="Q257" s="589"/>
      <c r="R257" s="589"/>
    </row>
    <row r="258" customHeight="1" spans="7:18">
      <c r="G258" s="589"/>
      <c r="H258" s="589"/>
      <c r="I258" s="589"/>
      <c r="J258" s="589"/>
      <c r="K258" s="589"/>
      <c r="L258" s="589"/>
      <c r="M258" s="589"/>
      <c r="O258" s="589"/>
      <c r="P258" s="589"/>
      <c r="Q258" s="589"/>
      <c r="R258" s="589"/>
    </row>
    <row r="259" customHeight="1" spans="7:18">
      <c r="G259" s="589"/>
      <c r="H259" s="589"/>
      <c r="I259" s="589"/>
      <c r="J259" s="589"/>
      <c r="K259" s="589"/>
      <c r="L259" s="589"/>
      <c r="M259" s="589"/>
      <c r="O259" s="589"/>
      <c r="P259" s="589"/>
      <c r="Q259" s="589"/>
      <c r="R259" s="589"/>
    </row>
    <row r="260" customHeight="1" spans="7:18">
      <c r="G260" s="589"/>
      <c r="H260" s="589"/>
      <c r="I260" s="589"/>
      <c r="J260" s="589"/>
      <c r="K260" s="589"/>
      <c r="L260" s="589"/>
      <c r="M260" s="589"/>
      <c r="O260" s="589"/>
      <c r="P260" s="589"/>
      <c r="Q260" s="589"/>
      <c r="R260" s="589"/>
    </row>
    <row r="261" customHeight="1" spans="7:18">
      <c r="G261" s="589"/>
      <c r="H261" s="589"/>
      <c r="I261" s="589"/>
      <c r="J261" s="589"/>
      <c r="K261" s="589"/>
      <c r="L261" s="589"/>
      <c r="M261" s="589"/>
      <c r="O261" s="589"/>
      <c r="P261" s="589"/>
      <c r="Q261" s="589"/>
      <c r="R261" s="589"/>
    </row>
    <row r="262" customHeight="1" spans="7:18">
      <c r="G262" s="589"/>
      <c r="H262" s="589"/>
      <c r="I262" s="589"/>
      <c r="J262" s="589"/>
      <c r="K262" s="589"/>
      <c r="L262" s="589"/>
      <c r="M262" s="589"/>
      <c r="O262" s="589"/>
      <c r="P262" s="589"/>
      <c r="Q262" s="589"/>
      <c r="R262" s="589"/>
    </row>
    <row r="263" customHeight="1" spans="7:18">
      <c r="G263" s="589"/>
      <c r="H263" s="589"/>
      <c r="I263" s="589"/>
      <c r="J263" s="589"/>
      <c r="K263" s="589"/>
      <c r="L263" s="589"/>
      <c r="M263" s="589"/>
      <c r="O263" s="589"/>
      <c r="P263" s="589"/>
      <c r="Q263" s="589"/>
      <c r="R263" s="589"/>
    </row>
    <row r="264" customHeight="1" spans="7:18">
      <c r="G264" s="589"/>
      <c r="H264" s="589"/>
      <c r="I264" s="589"/>
      <c r="J264" s="589"/>
      <c r="K264" s="589"/>
      <c r="L264" s="589"/>
      <c r="M264" s="589"/>
      <c r="O264" s="589"/>
      <c r="P264" s="589"/>
      <c r="Q264" s="589"/>
      <c r="R264" s="589"/>
    </row>
    <row r="265" customHeight="1" spans="7:18">
      <c r="G265" s="589"/>
      <c r="H265" s="589"/>
      <c r="I265" s="589"/>
      <c r="J265" s="589"/>
      <c r="K265" s="589"/>
      <c r="L265" s="589"/>
      <c r="M265" s="589"/>
      <c r="O265" s="589"/>
      <c r="P265" s="589"/>
      <c r="Q265" s="589"/>
      <c r="R265" s="589"/>
    </row>
    <row r="266" customHeight="1" spans="7:18">
      <c r="G266" s="589"/>
      <c r="H266" s="589"/>
      <c r="I266" s="589"/>
      <c r="J266" s="589"/>
      <c r="K266" s="589"/>
      <c r="L266" s="589"/>
      <c r="M266" s="589"/>
      <c r="O266" s="589"/>
      <c r="P266" s="589"/>
      <c r="Q266" s="589"/>
      <c r="R266" s="589"/>
    </row>
    <row r="267" customHeight="1" spans="7:18">
      <c r="G267" s="589"/>
      <c r="H267" s="589"/>
      <c r="I267" s="589"/>
      <c r="J267" s="589"/>
      <c r="K267" s="589"/>
      <c r="L267" s="589"/>
      <c r="M267" s="589"/>
      <c r="O267" s="589"/>
      <c r="P267" s="589"/>
      <c r="Q267" s="589"/>
      <c r="R267" s="589"/>
    </row>
    <row r="268" customHeight="1" spans="7:18">
      <c r="G268" s="589"/>
      <c r="H268" s="589"/>
      <c r="I268" s="589"/>
      <c r="J268" s="589"/>
      <c r="K268" s="589"/>
      <c r="L268" s="589"/>
      <c r="M268" s="589"/>
      <c r="O268" s="589"/>
      <c r="P268" s="589"/>
      <c r="Q268" s="589"/>
      <c r="R268" s="589"/>
    </row>
    <row r="269" customHeight="1" spans="7:18">
      <c r="G269" s="589"/>
      <c r="H269" s="589"/>
      <c r="I269" s="589"/>
      <c r="J269" s="589"/>
      <c r="K269" s="589"/>
      <c r="L269" s="589"/>
      <c r="M269" s="589"/>
      <c r="O269" s="589"/>
      <c r="P269" s="589"/>
      <c r="Q269" s="589"/>
      <c r="R269" s="589"/>
    </row>
    <row r="270" customHeight="1" spans="7:18">
      <c r="G270" s="589"/>
      <c r="H270" s="589"/>
      <c r="I270" s="589"/>
      <c r="J270" s="589"/>
      <c r="K270" s="589"/>
      <c r="L270" s="589"/>
      <c r="M270" s="589"/>
      <c r="O270" s="589"/>
      <c r="P270" s="589"/>
      <c r="Q270" s="589"/>
      <c r="R270" s="589"/>
    </row>
    <row r="271" customHeight="1" spans="7:18">
      <c r="G271" s="589"/>
      <c r="H271" s="589"/>
      <c r="I271" s="589"/>
      <c r="J271" s="589"/>
      <c r="K271" s="589"/>
      <c r="L271" s="589"/>
      <c r="M271" s="589"/>
      <c r="O271" s="589"/>
      <c r="P271" s="589"/>
      <c r="Q271" s="589"/>
      <c r="R271" s="589"/>
    </row>
    <row r="272" customHeight="1" spans="7:18">
      <c r="G272" s="589"/>
      <c r="H272" s="589"/>
      <c r="I272" s="589"/>
      <c r="J272" s="589"/>
      <c r="K272" s="589"/>
      <c r="L272" s="589"/>
      <c r="M272" s="589"/>
      <c r="O272" s="589"/>
      <c r="P272" s="589"/>
      <c r="Q272" s="589"/>
      <c r="R272" s="589"/>
    </row>
    <row r="273" customHeight="1" spans="7:18">
      <c r="G273" s="589"/>
      <c r="H273" s="589"/>
      <c r="I273" s="589"/>
      <c r="J273" s="589"/>
      <c r="K273" s="589"/>
      <c r="L273" s="589"/>
      <c r="M273" s="589"/>
      <c r="O273" s="589"/>
      <c r="P273" s="589"/>
      <c r="Q273" s="589"/>
      <c r="R273" s="589"/>
    </row>
    <row r="274" customHeight="1" spans="7:18">
      <c r="G274" s="589"/>
      <c r="H274" s="589"/>
      <c r="I274" s="589"/>
      <c r="J274" s="589"/>
      <c r="K274" s="589"/>
      <c r="L274" s="589"/>
      <c r="M274" s="589"/>
      <c r="O274" s="589"/>
      <c r="P274" s="589"/>
      <c r="Q274" s="589"/>
      <c r="R274" s="589"/>
    </row>
    <row r="275" customHeight="1" spans="7:18">
      <c r="G275" s="589"/>
      <c r="H275" s="589"/>
      <c r="I275" s="589"/>
      <c r="J275" s="589"/>
      <c r="K275" s="589"/>
      <c r="L275" s="589"/>
      <c r="M275" s="589"/>
      <c r="O275" s="589"/>
      <c r="P275" s="589"/>
      <c r="Q275" s="589"/>
      <c r="R275" s="589"/>
    </row>
    <row r="276" customHeight="1" spans="7:18">
      <c r="G276" s="589"/>
      <c r="H276" s="589"/>
      <c r="I276" s="589"/>
      <c r="J276" s="589"/>
      <c r="K276" s="589"/>
      <c r="L276" s="589"/>
      <c r="M276" s="589"/>
      <c r="O276" s="589"/>
      <c r="P276" s="589"/>
      <c r="Q276" s="589"/>
      <c r="R276" s="589"/>
    </row>
    <row r="277" customHeight="1" spans="7:18">
      <c r="G277" s="589"/>
      <c r="H277" s="589"/>
      <c r="I277" s="589"/>
      <c r="J277" s="589"/>
      <c r="K277" s="589"/>
      <c r="L277" s="589"/>
      <c r="M277" s="589"/>
      <c r="O277" s="589"/>
      <c r="P277" s="589"/>
      <c r="Q277" s="589"/>
      <c r="R277" s="589"/>
    </row>
    <row r="278" customHeight="1" spans="7:18">
      <c r="G278" s="589"/>
      <c r="H278" s="589"/>
      <c r="I278" s="589"/>
      <c r="J278" s="589"/>
      <c r="K278" s="589"/>
      <c r="L278" s="589"/>
      <c r="M278" s="589"/>
      <c r="O278" s="589"/>
      <c r="P278" s="589"/>
      <c r="Q278" s="589"/>
      <c r="R278" s="589"/>
    </row>
    <row r="279" customHeight="1" spans="7:18">
      <c r="G279" s="589"/>
      <c r="H279" s="589"/>
      <c r="I279" s="589"/>
      <c r="J279" s="589"/>
      <c r="K279" s="589"/>
      <c r="L279" s="589"/>
      <c r="M279" s="589"/>
      <c r="O279" s="589"/>
      <c r="P279" s="589"/>
      <c r="Q279" s="589"/>
      <c r="R279" s="589"/>
    </row>
    <row r="280" customHeight="1" spans="7:18">
      <c r="G280" s="589"/>
      <c r="H280" s="589"/>
      <c r="I280" s="589"/>
      <c r="J280" s="589"/>
      <c r="K280" s="589"/>
      <c r="L280" s="589"/>
      <c r="M280" s="589"/>
      <c r="O280" s="589"/>
      <c r="P280" s="589"/>
      <c r="Q280" s="589"/>
      <c r="R280" s="589"/>
    </row>
    <row r="281" customHeight="1" spans="7:18">
      <c r="G281" s="589"/>
      <c r="H281" s="589"/>
      <c r="I281" s="589"/>
      <c r="J281" s="589"/>
      <c r="K281" s="589"/>
      <c r="L281" s="589"/>
      <c r="M281" s="589"/>
      <c r="O281" s="589"/>
      <c r="P281" s="589"/>
      <c r="Q281" s="589"/>
      <c r="R281" s="589"/>
    </row>
    <row r="282" customHeight="1" spans="7:18">
      <c r="G282" s="589"/>
      <c r="H282" s="589"/>
      <c r="I282" s="589"/>
      <c r="J282" s="589"/>
      <c r="K282" s="589"/>
      <c r="L282" s="589"/>
      <c r="M282" s="589"/>
      <c r="O282" s="589"/>
      <c r="P282" s="589"/>
      <c r="Q282" s="589"/>
      <c r="R282" s="589"/>
    </row>
    <row r="283" customHeight="1" spans="7:18">
      <c r="G283" s="589"/>
      <c r="H283" s="589"/>
      <c r="I283" s="589"/>
      <c r="J283" s="589"/>
      <c r="K283" s="589"/>
      <c r="L283" s="589"/>
      <c r="M283" s="589"/>
      <c r="O283" s="589"/>
      <c r="P283" s="589"/>
      <c r="Q283" s="589"/>
      <c r="R283" s="589"/>
    </row>
    <row r="284" customHeight="1" spans="7:18">
      <c r="G284" s="589"/>
      <c r="H284" s="589"/>
      <c r="I284" s="589"/>
      <c r="J284" s="589"/>
      <c r="K284" s="589"/>
      <c r="L284" s="589"/>
      <c r="M284" s="589"/>
      <c r="O284" s="589"/>
      <c r="P284" s="589"/>
      <c r="Q284" s="589"/>
      <c r="R284" s="589"/>
    </row>
    <row r="285" customHeight="1" spans="7:18">
      <c r="G285" s="589"/>
      <c r="H285" s="589"/>
      <c r="I285" s="589"/>
      <c r="J285" s="589"/>
      <c r="K285" s="589"/>
      <c r="L285" s="589"/>
      <c r="M285" s="589"/>
      <c r="O285" s="589"/>
      <c r="P285" s="589"/>
      <c r="Q285" s="589"/>
      <c r="R285" s="589"/>
    </row>
    <row r="286" customHeight="1" spans="7:18">
      <c r="G286" s="589"/>
      <c r="H286" s="589"/>
      <c r="I286" s="589"/>
      <c r="J286" s="589"/>
      <c r="K286" s="589"/>
      <c r="L286" s="589"/>
      <c r="M286" s="589"/>
      <c r="O286" s="589"/>
      <c r="P286" s="589"/>
      <c r="Q286" s="589"/>
      <c r="R286" s="589"/>
    </row>
    <row r="287" customHeight="1" spans="7:18">
      <c r="G287" s="589"/>
      <c r="H287" s="589"/>
      <c r="I287" s="589"/>
      <c r="J287" s="589"/>
      <c r="K287" s="589"/>
      <c r="L287" s="589"/>
      <c r="M287" s="589"/>
      <c r="O287" s="589"/>
      <c r="P287" s="589"/>
      <c r="Q287" s="589"/>
      <c r="R287" s="589"/>
    </row>
    <row r="288" customHeight="1" spans="7:18">
      <c r="G288" s="589"/>
      <c r="H288" s="589"/>
      <c r="I288" s="589"/>
      <c r="J288" s="589"/>
      <c r="K288" s="589"/>
      <c r="L288" s="589"/>
      <c r="M288" s="589"/>
      <c r="O288" s="589"/>
      <c r="P288" s="589"/>
      <c r="Q288" s="589"/>
      <c r="R288" s="589"/>
    </row>
    <row r="289" customHeight="1" spans="7:18">
      <c r="G289" s="589"/>
      <c r="H289" s="589"/>
      <c r="I289" s="589"/>
      <c r="J289" s="589"/>
      <c r="K289" s="589"/>
      <c r="L289" s="589"/>
      <c r="M289" s="589"/>
      <c r="O289" s="589"/>
      <c r="P289" s="589"/>
      <c r="Q289" s="589"/>
      <c r="R289" s="589"/>
    </row>
    <row r="290" customHeight="1" spans="7:18">
      <c r="G290" s="589"/>
      <c r="H290" s="589"/>
      <c r="I290" s="589"/>
      <c r="J290" s="589"/>
      <c r="K290" s="589"/>
      <c r="L290" s="589"/>
      <c r="M290" s="589"/>
      <c r="O290" s="589"/>
      <c r="P290" s="589"/>
      <c r="Q290" s="589"/>
      <c r="R290" s="589"/>
    </row>
    <row r="291" customHeight="1" spans="7:18">
      <c r="G291" s="589"/>
      <c r="H291" s="589"/>
      <c r="I291" s="589"/>
      <c r="J291" s="589"/>
      <c r="K291" s="589"/>
      <c r="L291" s="589"/>
      <c r="M291" s="589"/>
      <c r="O291" s="589"/>
      <c r="P291" s="589"/>
      <c r="Q291" s="589"/>
      <c r="R291" s="589"/>
    </row>
    <row r="292" customHeight="1" spans="7:18">
      <c r="G292" s="589"/>
      <c r="H292" s="589"/>
      <c r="I292" s="589"/>
      <c r="J292" s="589"/>
      <c r="K292" s="589"/>
      <c r="L292" s="589"/>
      <c r="M292" s="589"/>
      <c r="O292" s="589"/>
      <c r="P292" s="589"/>
      <c r="Q292" s="589"/>
      <c r="R292" s="589"/>
    </row>
    <row r="293" customHeight="1" spans="7:18">
      <c r="G293" s="589"/>
      <c r="H293" s="589"/>
      <c r="I293" s="589"/>
      <c r="J293" s="589"/>
      <c r="K293" s="589"/>
      <c r="L293" s="589"/>
      <c r="M293" s="589"/>
      <c r="O293" s="589"/>
      <c r="P293" s="589"/>
      <c r="Q293" s="589"/>
      <c r="R293" s="589"/>
    </row>
    <row r="294" customHeight="1" spans="7:18">
      <c r="G294" s="589"/>
      <c r="H294" s="589"/>
      <c r="I294" s="589"/>
      <c r="J294" s="589"/>
      <c r="K294" s="589"/>
      <c r="L294" s="589"/>
      <c r="M294" s="589"/>
      <c r="O294" s="589"/>
      <c r="P294" s="589"/>
      <c r="Q294" s="589"/>
      <c r="R294" s="589"/>
    </row>
    <row r="295" customHeight="1" spans="7:18">
      <c r="G295" s="589"/>
      <c r="H295" s="589"/>
      <c r="I295" s="589"/>
      <c r="J295" s="589"/>
      <c r="K295" s="589"/>
      <c r="L295" s="589"/>
      <c r="M295" s="589"/>
      <c r="O295" s="589"/>
      <c r="P295" s="589"/>
      <c r="Q295" s="589"/>
      <c r="R295" s="589"/>
    </row>
    <row r="296" customHeight="1" spans="7:18">
      <c r="G296" s="589"/>
      <c r="H296" s="589"/>
      <c r="I296" s="589"/>
      <c r="J296" s="589"/>
      <c r="K296" s="589"/>
      <c r="L296" s="589"/>
      <c r="M296" s="589"/>
      <c r="O296" s="589"/>
      <c r="P296" s="589"/>
      <c r="Q296" s="589"/>
      <c r="R296" s="589"/>
    </row>
    <row r="297" customHeight="1" spans="7:18">
      <c r="G297" s="589"/>
      <c r="H297" s="589"/>
      <c r="I297" s="589"/>
      <c r="J297" s="589"/>
      <c r="K297" s="589"/>
      <c r="L297" s="589"/>
      <c r="M297" s="589"/>
      <c r="O297" s="589"/>
      <c r="P297" s="589"/>
      <c r="Q297" s="589"/>
      <c r="R297" s="589"/>
    </row>
    <row r="298" customHeight="1" spans="7:18">
      <c r="G298" s="589"/>
      <c r="H298" s="589"/>
      <c r="I298" s="589"/>
      <c r="J298" s="589"/>
      <c r="K298" s="589"/>
      <c r="L298" s="589"/>
      <c r="M298" s="589"/>
      <c r="O298" s="589"/>
      <c r="P298" s="589"/>
      <c r="Q298" s="589"/>
      <c r="R298" s="589"/>
    </row>
    <row r="299" customHeight="1" spans="7:18">
      <c r="G299" s="589"/>
      <c r="H299" s="589"/>
      <c r="I299" s="589"/>
      <c r="J299" s="589"/>
      <c r="K299" s="589"/>
      <c r="L299" s="589"/>
      <c r="M299" s="589"/>
      <c r="O299" s="589"/>
      <c r="P299" s="589"/>
      <c r="Q299" s="589"/>
      <c r="R299" s="589"/>
    </row>
    <row r="300" customHeight="1" spans="7:18">
      <c r="G300" s="589"/>
      <c r="H300" s="589"/>
      <c r="I300" s="589"/>
      <c r="J300" s="589"/>
      <c r="K300" s="589"/>
      <c r="L300" s="589"/>
      <c r="M300" s="589"/>
      <c r="O300" s="589"/>
      <c r="P300" s="589"/>
      <c r="Q300" s="589"/>
      <c r="R300" s="589"/>
    </row>
    <row r="301" customHeight="1" spans="7:18">
      <c r="G301" s="589"/>
      <c r="H301" s="589"/>
      <c r="I301" s="589"/>
      <c r="J301" s="589"/>
      <c r="K301" s="589"/>
      <c r="L301" s="589"/>
      <c r="M301" s="589"/>
      <c r="O301" s="589"/>
      <c r="P301" s="589"/>
      <c r="Q301" s="589"/>
      <c r="R301" s="589"/>
    </row>
    <row r="302" customHeight="1" spans="7:18">
      <c r="G302" s="589"/>
      <c r="H302" s="589"/>
      <c r="I302" s="589"/>
      <c r="J302" s="589"/>
      <c r="K302" s="589"/>
      <c r="L302" s="589"/>
      <c r="M302" s="589"/>
      <c r="O302" s="589"/>
      <c r="P302" s="589"/>
      <c r="Q302" s="589"/>
      <c r="R302" s="589"/>
    </row>
    <row r="303" customHeight="1" spans="7:18">
      <c r="G303" s="589"/>
      <c r="H303" s="589"/>
      <c r="I303" s="589"/>
      <c r="J303" s="589"/>
      <c r="K303" s="589"/>
      <c r="L303" s="589"/>
      <c r="M303" s="589"/>
      <c r="O303" s="589"/>
      <c r="P303" s="589"/>
      <c r="Q303" s="589"/>
      <c r="R303" s="589"/>
    </row>
    <row r="304" customHeight="1" spans="7:18">
      <c r="G304" s="589"/>
      <c r="H304" s="589"/>
      <c r="I304" s="589"/>
      <c r="J304" s="589"/>
      <c r="K304" s="589"/>
      <c r="L304" s="589"/>
      <c r="M304" s="589"/>
      <c r="O304" s="589"/>
      <c r="P304" s="589"/>
      <c r="Q304" s="589"/>
      <c r="R304" s="589"/>
    </row>
    <row r="305" customHeight="1" spans="7:18">
      <c r="G305" s="589"/>
      <c r="H305" s="589"/>
      <c r="I305" s="589"/>
      <c r="J305" s="589"/>
      <c r="K305" s="589"/>
      <c r="L305" s="589"/>
      <c r="M305" s="589"/>
      <c r="O305" s="589"/>
      <c r="P305" s="589"/>
      <c r="Q305" s="589"/>
      <c r="R305" s="589"/>
    </row>
    <row r="306" customHeight="1" spans="7:18">
      <c r="G306" s="589"/>
      <c r="H306" s="589"/>
      <c r="I306" s="589"/>
      <c r="J306" s="589"/>
      <c r="K306" s="589"/>
      <c r="L306" s="589"/>
      <c r="M306" s="589"/>
      <c r="O306" s="589"/>
      <c r="P306" s="589"/>
      <c r="Q306" s="589"/>
      <c r="R306" s="589"/>
    </row>
    <row r="307" customHeight="1" spans="7:18">
      <c r="G307" s="589"/>
      <c r="H307" s="589"/>
      <c r="I307" s="589"/>
      <c r="J307" s="589"/>
      <c r="K307" s="589"/>
      <c r="L307" s="589"/>
      <c r="M307" s="589"/>
      <c r="O307" s="589"/>
      <c r="P307" s="589"/>
      <c r="Q307" s="589"/>
      <c r="R307" s="589"/>
    </row>
    <row r="308" customHeight="1" spans="7:18">
      <c r="G308" s="589"/>
      <c r="H308" s="589"/>
      <c r="I308" s="589"/>
      <c r="J308" s="589"/>
      <c r="K308" s="589"/>
      <c r="L308" s="589"/>
      <c r="M308" s="589"/>
      <c r="O308" s="589"/>
      <c r="P308" s="589"/>
      <c r="Q308" s="589"/>
      <c r="R308" s="589"/>
    </row>
    <row r="309" customHeight="1" spans="7:18">
      <c r="G309" s="589"/>
      <c r="H309" s="589"/>
      <c r="I309" s="589"/>
      <c r="J309" s="589"/>
      <c r="K309" s="589"/>
      <c r="L309" s="589"/>
      <c r="M309" s="589"/>
      <c r="O309" s="589"/>
      <c r="P309" s="589"/>
      <c r="Q309" s="589"/>
      <c r="R309" s="589"/>
    </row>
    <row r="310" customHeight="1" spans="7:18">
      <c r="G310" s="589"/>
      <c r="H310" s="589"/>
      <c r="I310" s="589"/>
      <c r="J310" s="589"/>
      <c r="K310" s="589"/>
      <c r="L310" s="589"/>
      <c r="M310" s="589"/>
      <c r="O310" s="589"/>
      <c r="P310" s="589"/>
      <c r="Q310" s="589"/>
      <c r="R310" s="589"/>
    </row>
    <row r="311" customHeight="1" spans="7:18">
      <c r="G311" s="589"/>
      <c r="H311" s="589"/>
      <c r="I311" s="589"/>
      <c r="J311" s="589"/>
      <c r="K311" s="589"/>
      <c r="L311" s="589"/>
      <c r="M311" s="589"/>
      <c r="O311" s="589"/>
      <c r="P311" s="589"/>
      <c r="Q311" s="589"/>
      <c r="R311" s="589"/>
    </row>
    <row r="312" customHeight="1" spans="7:18">
      <c r="G312" s="589"/>
      <c r="H312" s="589"/>
      <c r="I312" s="589"/>
      <c r="J312" s="589"/>
      <c r="K312" s="589"/>
      <c r="L312" s="589"/>
      <c r="M312" s="589"/>
      <c r="O312" s="589"/>
      <c r="P312" s="589"/>
      <c r="Q312" s="589"/>
      <c r="R312" s="589"/>
    </row>
    <row r="313" customHeight="1" spans="7:18">
      <c r="G313" s="589"/>
      <c r="H313" s="589"/>
      <c r="I313" s="589"/>
      <c r="J313" s="589"/>
      <c r="K313" s="589"/>
      <c r="L313" s="589"/>
      <c r="M313" s="589"/>
      <c r="O313" s="589"/>
      <c r="P313" s="589"/>
      <c r="Q313" s="589"/>
      <c r="R313" s="589"/>
    </row>
    <row r="314" customHeight="1" spans="7:18">
      <c r="G314" s="589"/>
      <c r="H314" s="589"/>
      <c r="I314" s="589"/>
      <c r="J314" s="589"/>
      <c r="K314" s="589"/>
      <c r="L314" s="589"/>
      <c r="M314" s="589"/>
      <c r="O314" s="589"/>
      <c r="P314" s="589"/>
      <c r="Q314" s="589"/>
      <c r="R314" s="589"/>
    </row>
    <row r="315" customHeight="1" spans="7:18">
      <c r="G315" s="589"/>
      <c r="H315" s="589"/>
      <c r="I315" s="589"/>
      <c r="J315" s="589"/>
      <c r="K315" s="589"/>
      <c r="L315" s="589"/>
      <c r="M315" s="589"/>
      <c r="O315" s="589"/>
      <c r="P315" s="589"/>
      <c r="Q315" s="589"/>
      <c r="R315" s="589"/>
    </row>
    <row r="316" customHeight="1" spans="7:18">
      <c r="G316" s="589"/>
      <c r="H316" s="589"/>
      <c r="I316" s="589"/>
      <c r="J316" s="589"/>
      <c r="K316" s="589"/>
      <c r="L316" s="589"/>
      <c r="M316" s="589"/>
      <c r="O316" s="589"/>
      <c r="P316" s="589"/>
      <c r="Q316" s="589"/>
      <c r="R316" s="589"/>
    </row>
    <row r="317" customHeight="1" spans="7:18">
      <c r="G317" s="589"/>
      <c r="H317" s="589"/>
      <c r="I317" s="589"/>
      <c r="J317" s="589"/>
      <c r="K317" s="589"/>
      <c r="L317" s="589"/>
      <c r="M317" s="589"/>
      <c r="O317" s="589"/>
      <c r="P317" s="589"/>
      <c r="Q317" s="589"/>
      <c r="R317" s="589"/>
    </row>
    <row r="318" customHeight="1" spans="7:18">
      <c r="G318" s="589"/>
      <c r="H318" s="589"/>
      <c r="I318" s="589"/>
      <c r="J318" s="589"/>
      <c r="K318" s="589"/>
      <c r="L318" s="589"/>
      <c r="M318" s="589"/>
      <c r="O318" s="589"/>
      <c r="P318" s="589"/>
      <c r="Q318" s="589"/>
      <c r="R318" s="589"/>
    </row>
    <row r="319" customHeight="1" spans="7:18">
      <c r="G319" s="589"/>
      <c r="H319" s="589"/>
      <c r="I319" s="589"/>
      <c r="J319" s="589"/>
      <c r="K319" s="589"/>
      <c r="L319" s="589"/>
      <c r="M319" s="589"/>
      <c r="O319" s="589"/>
      <c r="P319" s="589"/>
      <c r="Q319" s="589"/>
      <c r="R319" s="589"/>
    </row>
    <row r="320" customHeight="1" spans="7:18">
      <c r="G320" s="589"/>
      <c r="H320" s="589"/>
      <c r="I320" s="589"/>
      <c r="J320" s="589"/>
      <c r="K320" s="589"/>
      <c r="L320" s="589"/>
      <c r="M320" s="589"/>
      <c r="O320" s="589"/>
      <c r="P320" s="589"/>
      <c r="Q320" s="589"/>
      <c r="R320" s="589"/>
    </row>
    <row r="321" customHeight="1" spans="7:18">
      <c r="G321" s="589"/>
      <c r="H321" s="589"/>
      <c r="I321" s="589"/>
      <c r="J321" s="589"/>
      <c r="K321" s="589"/>
      <c r="L321" s="589"/>
      <c r="M321" s="589"/>
      <c r="O321" s="589"/>
      <c r="P321" s="589"/>
      <c r="Q321" s="589"/>
      <c r="R321" s="589"/>
    </row>
    <row r="322" customHeight="1" spans="7:18">
      <c r="G322" s="589"/>
      <c r="H322" s="589"/>
      <c r="I322" s="589"/>
      <c r="J322" s="589"/>
      <c r="K322" s="589"/>
      <c r="L322" s="589"/>
      <c r="M322" s="589"/>
      <c r="O322" s="589"/>
      <c r="P322" s="589"/>
      <c r="Q322" s="589"/>
      <c r="R322" s="589"/>
    </row>
    <row r="323" customHeight="1" spans="7:18">
      <c r="G323" s="589"/>
      <c r="H323" s="589"/>
      <c r="I323" s="589"/>
      <c r="J323" s="589"/>
      <c r="K323" s="589"/>
      <c r="L323" s="589"/>
      <c r="M323" s="589"/>
      <c r="O323" s="589"/>
      <c r="P323" s="589"/>
      <c r="Q323" s="589"/>
      <c r="R323" s="589"/>
    </row>
    <row r="324" customHeight="1" spans="7:18">
      <c r="G324" s="589"/>
      <c r="H324" s="589"/>
      <c r="I324" s="589"/>
      <c r="J324" s="589"/>
      <c r="K324" s="589"/>
      <c r="L324" s="589"/>
      <c r="M324" s="589"/>
      <c r="O324" s="589"/>
      <c r="P324" s="589"/>
      <c r="Q324" s="589"/>
      <c r="R324" s="589"/>
    </row>
    <row r="325" customHeight="1" spans="7:18">
      <c r="G325" s="589"/>
      <c r="H325" s="589"/>
      <c r="I325" s="589"/>
      <c r="J325" s="589"/>
      <c r="K325" s="589"/>
      <c r="L325" s="589"/>
      <c r="M325" s="589"/>
      <c r="O325" s="589"/>
      <c r="P325" s="589"/>
      <c r="Q325" s="589"/>
      <c r="R325" s="589"/>
    </row>
    <row r="326" customHeight="1" spans="7:18">
      <c r="G326" s="589"/>
      <c r="H326" s="589"/>
      <c r="I326" s="589"/>
      <c r="J326" s="589"/>
      <c r="K326" s="589"/>
      <c r="L326" s="589"/>
      <c r="M326" s="589"/>
      <c r="O326" s="589"/>
      <c r="P326" s="589"/>
      <c r="Q326" s="589"/>
      <c r="R326" s="589"/>
    </row>
    <row r="327" customHeight="1" spans="7:18">
      <c r="G327" s="589"/>
      <c r="H327" s="589"/>
      <c r="I327" s="589"/>
      <c r="J327" s="589"/>
      <c r="K327" s="589"/>
      <c r="L327" s="589"/>
      <c r="M327" s="589"/>
      <c r="O327" s="589"/>
      <c r="P327" s="589"/>
      <c r="Q327" s="589"/>
      <c r="R327" s="589"/>
    </row>
    <row r="328" customHeight="1" spans="7:18">
      <c r="G328" s="589"/>
      <c r="H328" s="589"/>
      <c r="I328" s="589"/>
      <c r="J328" s="589"/>
      <c r="K328" s="589"/>
      <c r="L328" s="589"/>
      <c r="M328" s="589"/>
      <c r="O328" s="589"/>
      <c r="P328" s="589"/>
      <c r="Q328" s="589"/>
      <c r="R328" s="589"/>
    </row>
    <row r="329" customHeight="1" spans="7:18">
      <c r="G329" s="589"/>
      <c r="H329" s="589"/>
      <c r="I329" s="589"/>
      <c r="J329" s="589"/>
      <c r="K329" s="589"/>
      <c r="L329" s="589"/>
      <c r="M329" s="589"/>
      <c r="O329" s="589"/>
      <c r="P329" s="589"/>
      <c r="Q329" s="589"/>
      <c r="R329" s="589"/>
    </row>
    <row r="330" customHeight="1" spans="7:18">
      <c r="G330" s="589"/>
      <c r="H330" s="589"/>
      <c r="I330" s="589"/>
      <c r="J330" s="589"/>
      <c r="K330" s="589"/>
      <c r="L330" s="589"/>
      <c r="M330" s="589"/>
      <c r="O330" s="589"/>
      <c r="P330" s="589"/>
      <c r="Q330" s="589"/>
      <c r="R330" s="589"/>
    </row>
    <row r="331" customHeight="1" spans="7:18">
      <c r="G331" s="589"/>
      <c r="H331" s="589"/>
      <c r="I331" s="589"/>
      <c r="J331" s="589"/>
      <c r="K331" s="589"/>
      <c r="L331" s="589"/>
      <c r="M331" s="589"/>
      <c r="O331" s="589"/>
      <c r="P331" s="589"/>
      <c r="Q331" s="589"/>
      <c r="R331" s="589"/>
    </row>
    <row r="332" customHeight="1" spans="7:18">
      <c r="G332" s="589"/>
      <c r="H332" s="589"/>
      <c r="I332" s="589"/>
      <c r="J332" s="589"/>
      <c r="K332" s="589"/>
      <c r="L332" s="589"/>
      <c r="M332" s="589"/>
      <c r="O332" s="589"/>
      <c r="P332" s="589"/>
      <c r="Q332" s="589"/>
      <c r="R332" s="589"/>
    </row>
    <row r="333" customHeight="1" spans="7:18">
      <c r="G333" s="589"/>
      <c r="H333" s="589"/>
      <c r="I333" s="589"/>
      <c r="J333" s="589"/>
      <c r="K333" s="589"/>
      <c r="L333" s="589"/>
      <c r="M333" s="589"/>
      <c r="O333" s="589"/>
      <c r="P333" s="589"/>
      <c r="Q333" s="589"/>
      <c r="R333" s="589"/>
    </row>
    <row r="334" customHeight="1" spans="7:18">
      <c r="G334" s="589"/>
      <c r="H334" s="589"/>
      <c r="I334" s="589"/>
      <c r="J334" s="589"/>
      <c r="K334" s="589"/>
      <c r="L334" s="589"/>
      <c r="M334" s="589"/>
      <c r="O334" s="589"/>
      <c r="P334" s="589"/>
      <c r="Q334" s="589"/>
      <c r="R334" s="589"/>
    </row>
    <row r="335" customHeight="1" spans="7:18">
      <c r="G335" s="589"/>
      <c r="H335" s="589"/>
      <c r="I335" s="589"/>
      <c r="J335" s="589"/>
      <c r="K335" s="589"/>
      <c r="L335" s="589"/>
      <c r="M335" s="589"/>
      <c r="O335" s="589"/>
      <c r="P335" s="589"/>
      <c r="Q335" s="589"/>
      <c r="R335" s="589"/>
    </row>
    <row r="336" customHeight="1" spans="7:18">
      <c r="G336" s="589"/>
      <c r="H336" s="589"/>
      <c r="I336" s="589"/>
      <c r="J336" s="589"/>
      <c r="K336" s="589"/>
      <c r="L336" s="589"/>
      <c r="M336" s="589"/>
      <c r="O336" s="589"/>
      <c r="P336" s="589"/>
      <c r="Q336" s="589"/>
      <c r="R336" s="589"/>
    </row>
    <row r="337" customHeight="1" spans="7:18">
      <c r="G337" s="589"/>
      <c r="H337" s="589"/>
      <c r="I337" s="589"/>
      <c r="J337" s="589"/>
      <c r="K337" s="589"/>
      <c r="L337" s="589"/>
      <c r="M337" s="589"/>
      <c r="O337" s="589"/>
      <c r="P337" s="589"/>
      <c r="Q337" s="589"/>
      <c r="R337" s="589"/>
    </row>
    <row r="338" customHeight="1" spans="7:18">
      <c r="G338" s="589"/>
      <c r="H338" s="589"/>
      <c r="I338" s="589"/>
      <c r="J338" s="589"/>
      <c r="K338" s="589"/>
      <c r="L338" s="589"/>
      <c r="M338" s="589"/>
      <c r="O338" s="589"/>
      <c r="P338" s="589"/>
      <c r="Q338" s="589"/>
      <c r="R338" s="589"/>
    </row>
    <row r="339" customHeight="1" spans="7:18">
      <c r="G339" s="589"/>
      <c r="H339" s="589"/>
      <c r="I339" s="589"/>
      <c r="J339" s="589"/>
      <c r="K339" s="589"/>
      <c r="L339" s="589"/>
      <c r="M339" s="589"/>
      <c r="O339" s="589"/>
      <c r="P339" s="589"/>
      <c r="Q339" s="589"/>
      <c r="R339" s="589"/>
    </row>
    <row r="340" customHeight="1" spans="7:18">
      <c r="G340" s="589"/>
      <c r="H340" s="589"/>
      <c r="I340" s="589"/>
      <c r="J340" s="589"/>
      <c r="K340" s="589"/>
      <c r="L340" s="589"/>
      <c r="M340" s="589"/>
      <c r="O340" s="589"/>
      <c r="P340" s="589"/>
      <c r="Q340" s="589"/>
      <c r="R340" s="589"/>
    </row>
    <row r="341" customHeight="1" spans="7:18">
      <c r="G341" s="589"/>
      <c r="H341" s="589"/>
      <c r="I341" s="589"/>
      <c r="J341" s="589"/>
      <c r="K341" s="589"/>
      <c r="L341" s="589"/>
      <c r="M341" s="589"/>
      <c r="O341" s="589"/>
      <c r="P341" s="589"/>
      <c r="Q341" s="589"/>
      <c r="R341" s="589"/>
    </row>
    <row r="342" customHeight="1" spans="7:18">
      <c r="G342" s="589"/>
      <c r="H342" s="589"/>
      <c r="I342" s="589"/>
      <c r="J342" s="589"/>
      <c r="K342" s="589"/>
      <c r="L342" s="589"/>
      <c r="M342" s="589"/>
      <c r="O342" s="589"/>
      <c r="P342" s="589"/>
      <c r="Q342" s="589"/>
      <c r="R342" s="589"/>
    </row>
    <row r="343" customHeight="1" spans="7:18">
      <c r="G343" s="589"/>
      <c r="H343" s="589"/>
      <c r="I343" s="589"/>
      <c r="J343" s="589"/>
      <c r="K343" s="589"/>
      <c r="L343" s="589"/>
      <c r="M343" s="589"/>
      <c r="O343" s="589"/>
      <c r="P343" s="589"/>
      <c r="Q343" s="589"/>
      <c r="R343" s="589"/>
    </row>
    <row r="344" customHeight="1" spans="7:18">
      <c r="G344" s="589"/>
      <c r="H344" s="589"/>
      <c r="I344" s="589"/>
      <c r="J344" s="589"/>
      <c r="K344" s="589"/>
      <c r="L344" s="589"/>
      <c r="M344" s="589"/>
      <c r="O344" s="589"/>
      <c r="P344" s="589"/>
      <c r="Q344" s="589"/>
      <c r="R344" s="589"/>
    </row>
    <row r="345" customHeight="1" spans="7:18">
      <c r="G345" s="589"/>
      <c r="H345" s="589"/>
      <c r="I345" s="589"/>
      <c r="J345" s="589"/>
      <c r="K345" s="589"/>
      <c r="L345" s="589"/>
      <c r="M345" s="589"/>
      <c r="O345" s="589"/>
      <c r="P345" s="589"/>
      <c r="Q345" s="589"/>
      <c r="R345" s="589"/>
    </row>
    <row r="346" customHeight="1" spans="7:18">
      <c r="G346" s="589"/>
      <c r="H346" s="589"/>
      <c r="I346" s="589"/>
      <c r="J346" s="589"/>
      <c r="K346" s="589"/>
      <c r="L346" s="589"/>
      <c r="M346" s="589"/>
      <c r="O346" s="589"/>
      <c r="P346" s="589"/>
      <c r="Q346" s="589"/>
      <c r="R346" s="589"/>
    </row>
    <row r="347" customHeight="1" spans="7:18">
      <c r="G347" s="589"/>
      <c r="H347" s="589"/>
      <c r="I347" s="589"/>
      <c r="J347" s="589"/>
      <c r="K347" s="589"/>
      <c r="L347" s="589"/>
      <c r="M347" s="589"/>
      <c r="O347" s="589"/>
      <c r="P347" s="589"/>
      <c r="Q347" s="589"/>
      <c r="R347" s="589"/>
    </row>
    <row r="348" customHeight="1" spans="7:18">
      <c r="G348" s="589"/>
      <c r="H348" s="589"/>
      <c r="I348" s="589"/>
      <c r="J348" s="589"/>
      <c r="K348" s="589"/>
      <c r="L348" s="589"/>
      <c r="M348" s="589"/>
      <c r="O348" s="589"/>
      <c r="P348" s="589"/>
      <c r="Q348" s="589"/>
      <c r="R348" s="589"/>
    </row>
    <row r="349" customHeight="1" spans="7:18">
      <c r="G349" s="589"/>
      <c r="H349" s="589"/>
      <c r="I349" s="589"/>
      <c r="J349" s="589"/>
      <c r="K349" s="589"/>
      <c r="L349" s="589"/>
      <c r="M349" s="589"/>
      <c r="O349" s="589"/>
      <c r="P349" s="589"/>
      <c r="Q349" s="589"/>
      <c r="R349" s="589"/>
    </row>
    <row r="350" customHeight="1" spans="7:18">
      <c r="G350" s="589"/>
      <c r="H350" s="589"/>
      <c r="I350" s="589"/>
      <c r="J350" s="589"/>
      <c r="K350" s="589"/>
      <c r="L350" s="589"/>
      <c r="M350" s="589"/>
      <c r="O350" s="589"/>
      <c r="P350" s="589"/>
      <c r="Q350" s="589"/>
      <c r="R350" s="589"/>
    </row>
    <row r="351" customHeight="1" spans="7:18">
      <c r="G351" s="589"/>
      <c r="H351" s="589"/>
      <c r="I351" s="589"/>
      <c r="J351" s="589"/>
      <c r="K351" s="589"/>
      <c r="L351" s="589"/>
      <c r="M351" s="589"/>
      <c r="O351" s="589"/>
      <c r="P351" s="589"/>
      <c r="Q351" s="589"/>
      <c r="R351" s="589"/>
    </row>
    <row r="352" customHeight="1" spans="7:18">
      <c r="G352" s="589"/>
      <c r="H352" s="589"/>
      <c r="I352" s="589"/>
      <c r="J352" s="589"/>
      <c r="K352" s="589"/>
      <c r="L352" s="589"/>
      <c r="M352" s="589"/>
      <c r="O352" s="589"/>
      <c r="P352" s="589"/>
      <c r="Q352" s="589"/>
      <c r="R352" s="589"/>
    </row>
    <row r="353" customHeight="1" spans="7:18">
      <c r="G353" s="589"/>
      <c r="H353" s="589"/>
      <c r="I353" s="589"/>
      <c r="J353" s="589"/>
      <c r="K353" s="589"/>
      <c r="L353" s="589"/>
      <c r="M353" s="589"/>
      <c r="O353" s="589"/>
      <c r="P353" s="589"/>
      <c r="Q353" s="589"/>
      <c r="R353" s="589"/>
    </row>
    <row r="354" customHeight="1" spans="7:18">
      <c r="G354" s="589"/>
      <c r="H354" s="589"/>
      <c r="I354" s="589"/>
      <c r="J354" s="589"/>
      <c r="K354" s="589"/>
      <c r="L354" s="589"/>
      <c r="M354" s="589"/>
      <c r="O354" s="589"/>
      <c r="P354" s="589"/>
      <c r="Q354" s="589"/>
      <c r="R354" s="589"/>
    </row>
    <row r="355" customHeight="1" spans="7:18">
      <c r="G355" s="589"/>
      <c r="H355" s="589"/>
      <c r="I355" s="589"/>
      <c r="J355" s="589"/>
      <c r="K355" s="589"/>
      <c r="L355" s="589"/>
      <c r="M355" s="589"/>
      <c r="O355" s="589"/>
      <c r="P355" s="589"/>
      <c r="Q355" s="589"/>
      <c r="R355" s="589"/>
    </row>
    <row r="356" customHeight="1" spans="7:18">
      <c r="G356" s="589"/>
      <c r="H356" s="589"/>
      <c r="I356" s="589"/>
      <c r="J356" s="589"/>
      <c r="K356" s="589"/>
      <c r="L356" s="589"/>
      <c r="M356" s="589"/>
      <c r="O356" s="589"/>
      <c r="P356" s="589"/>
      <c r="Q356" s="589"/>
      <c r="R356" s="589"/>
    </row>
    <row r="357" customHeight="1" spans="7:18">
      <c r="G357" s="589"/>
      <c r="H357" s="589"/>
      <c r="I357" s="589"/>
      <c r="J357" s="589"/>
      <c r="K357" s="589"/>
      <c r="L357" s="589"/>
      <c r="M357" s="589"/>
      <c r="O357" s="589"/>
      <c r="P357" s="589"/>
      <c r="Q357" s="589"/>
      <c r="R357" s="589"/>
    </row>
    <row r="358" customHeight="1" spans="7:18">
      <c r="G358" s="589"/>
      <c r="H358" s="589"/>
      <c r="I358" s="589"/>
      <c r="J358" s="589"/>
      <c r="K358" s="589"/>
      <c r="L358" s="589"/>
      <c r="M358" s="589"/>
      <c r="O358" s="589"/>
      <c r="P358" s="589"/>
      <c r="Q358" s="589"/>
      <c r="R358" s="589"/>
    </row>
    <row r="359" customHeight="1" spans="7:18">
      <c r="G359" s="589"/>
      <c r="H359" s="589"/>
      <c r="I359" s="589"/>
      <c r="J359" s="589"/>
      <c r="K359" s="589"/>
      <c r="L359" s="589"/>
      <c r="M359" s="589"/>
      <c r="O359" s="589"/>
      <c r="P359" s="589"/>
      <c r="Q359" s="589"/>
      <c r="R359" s="589"/>
    </row>
    <row r="360" customHeight="1" spans="7:18">
      <c r="G360" s="589"/>
      <c r="H360" s="589"/>
      <c r="I360" s="589"/>
      <c r="J360" s="589"/>
      <c r="K360" s="589"/>
      <c r="L360" s="589"/>
      <c r="M360" s="589"/>
      <c r="O360" s="589"/>
      <c r="P360" s="589"/>
      <c r="Q360" s="589"/>
      <c r="R360" s="589"/>
    </row>
    <row r="361" customHeight="1" spans="7:18">
      <c r="G361" s="589"/>
      <c r="H361" s="589"/>
      <c r="I361" s="589"/>
      <c r="J361" s="589"/>
      <c r="K361" s="589"/>
      <c r="L361" s="589"/>
      <c r="M361" s="589"/>
      <c r="O361" s="589"/>
      <c r="P361" s="589"/>
      <c r="Q361" s="589"/>
      <c r="R361" s="589"/>
    </row>
    <row r="362" customHeight="1" spans="7:18">
      <c r="G362" s="589"/>
      <c r="H362" s="589"/>
      <c r="I362" s="589"/>
      <c r="J362" s="589"/>
      <c r="K362" s="589"/>
      <c r="L362" s="589"/>
      <c r="M362" s="589"/>
      <c r="O362" s="589"/>
      <c r="P362" s="589"/>
      <c r="Q362" s="589"/>
      <c r="R362" s="589"/>
    </row>
    <row r="363" customHeight="1" spans="7:18">
      <c r="G363" s="589"/>
      <c r="H363" s="589"/>
      <c r="I363" s="589"/>
      <c r="J363" s="589"/>
      <c r="K363" s="589"/>
      <c r="L363" s="589"/>
      <c r="M363" s="589"/>
      <c r="O363" s="589"/>
      <c r="P363" s="589"/>
      <c r="Q363" s="589"/>
      <c r="R363" s="589"/>
    </row>
    <row r="364" customHeight="1" spans="7:18">
      <c r="G364" s="589"/>
      <c r="H364" s="589"/>
      <c r="I364" s="589"/>
      <c r="J364" s="589"/>
      <c r="K364" s="589"/>
      <c r="L364" s="589"/>
      <c r="M364" s="589"/>
      <c r="O364" s="589"/>
      <c r="P364" s="589"/>
      <c r="Q364" s="589"/>
      <c r="R364" s="589"/>
    </row>
    <row r="365" customHeight="1" spans="7:18">
      <c r="G365" s="589"/>
      <c r="H365" s="589"/>
      <c r="I365" s="589"/>
      <c r="J365" s="589"/>
      <c r="K365" s="589"/>
      <c r="L365" s="589"/>
      <c r="M365" s="589"/>
      <c r="O365" s="589"/>
      <c r="P365" s="589"/>
      <c r="Q365" s="589"/>
      <c r="R365" s="589"/>
    </row>
    <row r="366" customHeight="1" spans="7:18">
      <c r="G366" s="589"/>
      <c r="H366" s="589"/>
      <c r="I366" s="589"/>
      <c r="J366" s="589"/>
      <c r="K366" s="589"/>
      <c r="L366" s="589"/>
      <c r="M366" s="589"/>
      <c r="O366" s="589"/>
      <c r="P366" s="589"/>
      <c r="Q366" s="589"/>
      <c r="R366" s="589"/>
    </row>
    <row r="367" customHeight="1" spans="7:18">
      <c r="G367" s="589"/>
      <c r="H367" s="589"/>
      <c r="I367" s="589"/>
      <c r="J367" s="589"/>
      <c r="K367" s="589"/>
      <c r="L367" s="589"/>
      <c r="M367" s="589"/>
      <c r="O367" s="589"/>
      <c r="P367" s="589"/>
      <c r="Q367" s="589"/>
      <c r="R367" s="589"/>
    </row>
    <row r="368" customHeight="1" spans="7:18">
      <c r="G368" s="589"/>
      <c r="H368" s="589"/>
      <c r="I368" s="589"/>
      <c r="J368" s="589"/>
      <c r="K368" s="589"/>
      <c r="L368" s="589"/>
      <c r="M368" s="589"/>
      <c r="O368" s="589"/>
      <c r="P368" s="589"/>
      <c r="Q368" s="589"/>
      <c r="R368" s="589"/>
    </row>
    <row r="369" customHeight="1" spans="7:18">
      <c r="G369" s="589"/>
      <c r="H369" s="589"/>
      <c r="I369" s="589"/>
      <c r="J369" s="589"/>
      <c r="K369" s="589"/>
      <c r="L369" s="589"/>
      <c r="M369" s="589"/>
      <c r="O369" s="589"/>
      <c r="P369" s="589"/>
      <c r="Q369" s="589"/>
      <c r="R369" s="589"/>
    </row>
    <row r="370" customHeight="1" spans="7:18">
      <c r="G370" s="589"/>
      <c r="H370" s="589"/>
      <c r="I370" s="589"/>
      <c r="J370" s="589"/>
      <c r="K370" s="589"/>
      <c r="L370" s="589"/>
      <c r="M370" s="589"/>
      <c r="O370" s="589"/>
      <c r="P370" s="589"/>
      <c r="Q370" s="589"/>
      <c r="R370" s="589"/>
    </row>
    <row r="371" customHeight="1" spans="7:18">
      <c r="G371" s="589"/>
      <c r="H371" s="589"/>
      <c r="I371" s="589"/>
      <c r="J371" s="589"/>
      <c r="K371" s="589"/>
      <c r="L371" s="589"/>
      <c r="M371" s="589"/>
      <c r="O371" s="589"/>
      <c r="P371" s="589"/>
      <c r="Q371" s="589"/>
      <c r="R371" s="589"/>
    </row>
    <row r="372" customHeight="1" spans="7:18">
      <c r="G372" s="589"/>
      <c r="H372" s="589"/>
      <c r="I372" s="589"/>
      <c r="J372" s="589"/>
      <c r="K372" s="589"/>
      <c r="L372" s="589"/>
      <c r="M372" s="589"/>
      <c r="O372" s="589"/>
      <c r="P372" s="589"/>
      <c r="Q372" s="589"/>
      <c r="R372" s="589"/>
    </row>
    <row r="373" customHeight="1" spans="7:18">
      <c r="G373" s="589"/>
      <c r="H373" s="589"/>
      <c r="I373" s="589"/>
      <c r="J373" s="589"/>
      <c r="K373" s="589"/>
      <c r="L373" s="589"/>
      <c r="M373" s="589"/>
      <c r="O373" s="589"/>
      <c r="P373" s="589"/>
      <c r="Q373" s="589"/>
      <c r="R373" s="589"/>
    </row>
    <row r="374" customHeight="1" spans="7:18">
      <c r="G374" s="589"/>
      <c r="H374" s="589"/>
      <c r="I374" s="589"/>
      <c r="J374" s="589"/>
      <c r="K374" s="589"/>
      <c r="L374" s="589"/>
      <c r="M374" s="589"/>
      <c r="O374" s="589"/>
      <c r="P374" s="589"/>
      <c r="Q374" s="589"/>
      <c r="R374" s="589"/>
    </row>
    <row r="375" customHeight="1" spans="7:18">
      <c r="G375" s="589"/>
      <c r="H375" s="589"/>
      <c r="I375" s="589"/>
      <c r="J375" s="589"/>
      <c r="K375" s="589"/>
      <c r="L375" s="589"/>
      <c r="M375" s="589"/>
      <c r="O375" s="589"/>
      <c r="P375" s="589"/>
      <c r="Q375" s="589"/>
      <c r="R375" s="589"/>
    </row>
    <row r="376" customHeight="1" spans="7:18">
      <c r="G376" s="589"/>
      <c r="H376" s="589"/>
      <c r="I376" s="589"/>
      <c r="J376" s="589"/>
      <c r="K376" s="589"/>
      <c r="L376" s="589"/>
      <c r="M376" s="589"/>
      <c r="O376" s="589"/>
      <c r="P376" s="589"/>
      <c r="Q376" s="589"/>
      <c r="R376" s="589"/>
    </row>
    <row r="377" customHeight="1" spans="7:18">
      <c r="G377" s="589"/>
      <c r="H377" s="589"/>
      <c r="I377" s="589"/>
      <c r="J377" s="589"/>
      <c r="K377" s="589"/>
      <c r="L377" s="589"/>
      <c r="M377" s="589"/>
      <c r="O377" s="589"/>
      <c r="P377" s="589"/>
      <c r="Q377" s="589"/>
      <c r="R377" s="589"/>
    </row>
    <row r="378" customHeight="1" spans="7:18">
      <c r="G378" s="589"/>
      <c r="H378" s="589"/>
      <c r="I378" s="589"/>
      <c r="J378" s="589"/>
      <c r="K378" s="589"/>
      <c r="L378" s="589"/>
      <c r="M378" s="589"/>
      <c r="O378" s="589"/>
      <c r="P378" s="589"/>
      <c r="Q378" s="589"/>
      <c r="R378" s="589"/>
    </row>
    <row r="379" customHeight="1" spans="7:18">
      <c r="G379" s="589"/>
      <c r="H379" s="589"/>
      <c r="I379" s="589"/>
      <c r="J379" s="589"/>
      <c r="K379" s="589"/>
      <c r="L379" s="589"/>
      <c r="M379" s="589"/>
      <c r="O379" s="589"/>
      <c r="P379" s="589"/>
      <c r="Q379" s="589"/>
      <c r="R379" s="589"/>
    </row>
    <row r="380" customHeight="1" spans="7:18">
      <c r="G380" s="589"/>
      <c r="H380" s="589"/>
      <c r="I380" s="589"/>
      <c r="J380" s="589"/>
      <c r="K380" s="589"/>
      <c r="L380" s="589"/>
      <c r="M380" s="589"/>
      <c r="O380" s="589"/>
      <c r="P380" s="589"/>
      <c r="Q380" s="589"/>
      <c r="R380" s="589"/>
    </row>
    <row r="381" customHeight="1" spans="7:18">
      <c r="G381" s="589"/>
      <c r="H381" s="589"/>
      <c r="I381" s="589"/>
      <c r="J381" s="589"/>
      <c r="K381" s="589"/>
      <c r="L381" s="589"/>
      <c r="M381" s="589"/>
      <c r="O381" s="589"/>
      <c r="P381" s="589"/>
      <c r="Q381" s="589"/>
      <c r="R381" s="589"/>
    </row>
    <row r="382" customHeight="1" spans="7:18">
      <c r="G382" s="589"/>
      <c r="H382" s="589"/>
      <c r="I382" s="589"/>
      <c r="J382" s="589"/>
      <c r="K382" s="589"/>
      <c r="L382" s="589"/>
      <c r="M382" s="589"/>
      <c r="O382" s="589"/>
      <c r="P382" s="589"/>
      <c r="Q382" s="589"/>
      <c r="R382" s="589"/>
    </row>
    <row r="383" customHeight="1" spans="7:18">
      <c r="G383" s="589"/>
      <c r="H383" s="589"/>
      <c r="I383" s="589"/>
      <c r="J383" s="589"/>
      <c r="K383" s="589"/>
      <c r="L383" s="589"/>
      <c r="M383" s="589"/>
      <c r="O383" s="589"/>
      <c r="P383" s="589"/>
      <c r="Q383" s="589"/>
      <c r="R383" s="589"/>
    </row>
    <row r="384" customHeight="1" spans="7:18">
      <c r="G384" s="589"/>
      <c r="H384" s="589"/>
      <c r="I384" s="589"/>
      <c r="J384" s="589"/>
      <c r="K384" s="589"/>
      <c r="L384" s="589"/>
      <c r="M384" s="589"/>
      <c r="O384" s="589"/>
      <c r="P384" s="589"/>
      <c r="Q384" s="589"/>
      <c r="R384" s="589"/>
    </row>
    <row r="385" customHeight="1" spans="7:18">
      <c r="G385" s="589"/>
      <c r="H385" s="589"/>
      <c r="I385" s="589"/>
      <c r="J385" s="589"/>
      <c r="K385" s="589"/>
      <c r="L385" s="589"/>
      <c r="M385" s="589"/>
      <c r="O385" s="589"/>
      <c r="P385" s="589"/>
      <c r="Q385" s="589"/>
      <c r="R385" s="589"/>
    </row>
    <row r="386" customHeight="1" spans="7:18">
      <c r="G386" s="589"/>
      <c r="H386" s="589"/>
      <c r="I386" s="589"/>
      <c r="J386" s="589"/>
      <c r="K386" s="589"/>
      <c r="L386" s="589"/>
      <c r="M386" s="589"/>
      <c r="O386" s="589"/>
      <c r="P386" s="589"/>
      <c r="Q386" s="589"/>
      <c r="R386" s="589"/>
    </row>
    <row r="387" customHeight="1" spans="7:18">
      <c r="G387" s="589"/>
      <c r="H387" s="589"/>
      <c r="I387" s="589"/>
      <c r="J387" s="589"/>
      <c r="K387" s="589"/>
      <c r="L387" s="589"/>
      <c r="M387" s="589"/>
      <c r="O387" s="589"/>
      <c r="P387" s="589"/>
      <c r="Q387" s="589"/>
      <c r="R387" s="589"/>
    </row>
    <row r="388" customHeight="1" spans="7:18">
      <c r="G388" s="589"/>
      <c r="H388" s="589"/>
      <c r="I388" s="589"/>
      <c r="J388" s="589"/>
      <c r="K388" s="589"/>
      <c r="L388" s="589"/>
      <c r="M388" s="589"/>
      <c r="O388" s="589"/>
      <c r="P388" s="589"/>
      <c r="Q388" s="589"/>
      <c r="R388" s="589"/>
    </row>
    <row r="389" customHeight="1" spans="7:18">
      <c r="G389" s="589"/>
      <c r="H389" s="589"/>
      <c r="I389" s="589"/>
      <c r="J389" s="589"/>
      <c r="K389" s="589"/>
      <c r="L389" s="589"/>
      <c r="M389" s="589"/>
      <c r="O389" s="589"/>
      <c r="P389" s="589"/>
      <c r="Q389" s="589"/>
      <c r="R389" s="589"/>
    </row>
    <row r="390" customHeight="1" spans="7:18">
      <c r="G390" s="589"/>
      <c r="H390" s="589"/>
      <c r="I390" s="589"/>
      <c r="J390" s="589"/>
      <c r="K390" s="589"/>
      <c r="L390" s="589"/>
      <c r="M390" s="589"/>
      <c r="O390" s="589"/>
      <c r="P390" s="589"/>
      <c r="Q390" s="589"/>
      <c r="R390" s="589"/>
    </row>
    <row r="391" customHeight="1" spans="7:18">
      <c r="G391" s="589"/>
      <c r="H391" s="589"/>
      <c r="I391" s="589"/>
      <c r="J391" s="589"/>
      <c r="K391" s="589"/>
      <c r="L391" s="589"/>
      <c r="M391" s="589"/>
      <c r="O391" s="589"/>
      <c r="P391" s="589"/>
      <c r="Q391" s="589"/>
      <c r="R391" s="589"/>
    </row>
    <row r="392" customHeight="1" spans="7:18">
      <c r="G392" s="589"/>
      <c r="H392" s="589"/>
      <c r="I392" s="589"/>
      <c r="J392" s="589"/>
      <c r="K392" s="589"/>
      <c r="L392" s="589"/>
      <c r="M392" s="589"/>
      <c r="O392" s="589"/>
      <c r="P392" s="589"/>
      <c r="Q392" s="589"/>
      <c r="R392" s="589"/>
    </row>
    <row r="393" customHeight="1" spans="7:18">
      <c r="G393" s="589"/>
      <c r="H393" s="589"/>
      <c r="I393" s="589"/>
      <c r="J393" s="589"/>
      <c r="K393" s="589"/>
      <c r="L393" s="589"/>
      <c r="M393" s="589"/>
      <c r="O393" s="589"/>
      <c r="P393" s="589"/>
      <c r="Q393" s="589"/>
      <c r="R393" s="589"/>
    </row>
    <row r="394" customHeight="1" spans="7:18">
      <c r="G394" s="589"/>
      <c r="H394" s="589"/>
      <c r="I394" s="589"/>
      <c r="J394" s="589"/>
      <c r="K394" s="589"/>
      <c r="L394" s="589"/>
      <c r="M394" s="589"/>
      <c r="O394" s="589"/>
      <c r="P394" s="589"/>
      <c r="Q394" s="589"/>
      <c r="R394" s="589"/>
    </row>
    <row r="395" customHeight="1" spans="7:18">
      <c r="G395" s="589"/>
      <c r="H395" s="589"/>
      <c r="I395" s="589"/>
      <c r="J395" s="589"/>
      <c r="K395" s="589"/>
      <c r="L395" s="589"/>
      <c r="M395" s="589"/>
      <c r="O395" s="589"/>
      <c r="P395" s="589"/>
      <c r="Q395" s="589"/>
      <c r="R395" s="589"/>
    </row>
    <row r="396" customHeight="1" spans="7:18">
      <c r="G396" s="589"/>
      <c r="H396" s="589"/>
      <c r="I396" s="589"/>
      <c r="J396" s="589"/>
      <c r="K396" s="589"/>
      <c r="L396" s="589"/>
      <c r="M396" s="589"/>
      <c r="O396" s="589"/>
      <c r="P396" s="589"/>
      <c r="Q396" s="589"/>
      <c r="R396" s="589"/>
    </row>
    <row r="397" customHeight="1" spans="7:18">
      <c r="G397" s="589"/>
      <c r="H397" s="589"/>
      <c r="I397" s="589"/>
      <c r="J397" s="589"/>
      <c r="K397" s="589"/>
      <c r="L397" s="589"/>
      <c r="M397" s="589"/>
      <c r="O397" s="589"/>
      <c r="P397" s="589"/>
      <c r="Q397" s="589"/>
      <c r="R397" s="589"/>
    </row>
    <row r="398" customHeight="1" spans="7:18">
      <c r="G398" s="589"/>
      <c r="H398" s="589"/>
      <c r="I398" s="589"/>
      <c r="J398" s="589"/>
      <c r="K398" s="589"/>
      <c r="L398" s="589"/>
      <c r="M398" s="589"/>
      <c r="O398" s="589"/>
      <c r="P398" s="589"/>
      <c r="Q398" s="589"/>
      <c r="R398" s="589"/>
    </row>
    <row r="399" customHeight="1" spans="7:18">
      <c r="G399" s="589"/>
      <c r="H399" s="589"/>
      <c r="I399" s="589"/>
      <c r="J399" s="589"/>
      <c r="K399" s="589"/>
      <c r="L399" s="589"/>
      <c r="M399" s="589"/>
      <c r="O399" s="589"/>
      <c r="P399" s="589"/>
      <c r="Q399" s="589"/>
      <c r="R399" s="589"/>
    </row>
    <row r="400" customHeight="1" spans="7:18">
      <c r="G400" s="589"/>
      <c r="H400" s="589"/>
      <c r="I400" s="589"/>
      <c r="J400" s="589"/>
      <c r="K400" s="589"/>
      <c r="L400" s="589"/>
      <c r="M400" s="589"/>
      <c r="O400" s="589"/>
      <c r="P400" s="589"/>
      <c r="Q400" s="589"/>
      <c r="R400" s="589"/>
    </row>
    <row r="401" customHeight="1" spans="7:18">
      <c r="G401" s="589"/>
      <c r="H401" s="589"/>
      <c r="I401" s="589"/>
      <c r="J401" s="589"/>
      <c r="K401" s="589"/>
      <c r="L401" s="589"/>
      <c r="M401" s="589"/>
      <c r="O401" s="589"/>
      <c r="P401" s="589"/>
      <c r="Q401" s="589"/>
      <c r="R401" s="589"/>
    </row>
    <row r="402" customHeight="1" spans="7:18">
      <c r="G402" s="589"/>
      <c r="H402" s="589"/>
      <c r="I402" s="589"/>
      <c r="J402" s="589"/>
      <c r="K402" s="589"/>
      <c r="L402" s="589"/>
      <c r="M402" s="589"/>
      <c r="O402" s="589"/>
      <c r="P402" s="589"/>
      <c r="Q402" s="589"/>
      <c r="R402" s="589"/>
    </row>
    <row r="403" customHeight="1" spans="7:18">
      <c r="G403" s="589"/>
      <c r="H403" s="589"/>
      <c r="I403" s="589"/>
      <c r="J403" s="589"/>
      <c r="K403" s="589"/>
      <c r="L403" s="589"/>
      <c r="M403" s="589"/>
      <c r="O403" s="589"/>
      <c r="P403" s="589"/>
      <c r="Q403" s="589"/>
      <c r="R403" s="589"/>
    </row>
    <row r="404" customHeight="1" spans="7:18">
      <c r="G404" s="589"/>
      <c r="H404" s="589"/>
      <c r="I404" s="589"/>
      <c r="J404" s="589"/>
      <c r="K404" s="589"/>
      <c r="L404" s="589"/>
      <c r="M404" s="589"/>
      <c r="O404" s="589"/>
      <c r="P404" s="589"/>
      <c r="Q404" s="589"/>
      <c r="R404" s="589"/>
    </row>
    <row r="405" customHeight="1" spans="7:18">
      <c r="G405" s="589"/>
      <c r="H405" s="589"/>
      <c r="I405" s="589"/>
      <c r="J405" s="589"/>
      <c r="K405" s="589"/>
      <c r="L405" s="589"/>
      <c r="M405" s="589"/>
      <c r="O405" s="589"/>
      <c r="P405" s="589"/>
      <c r="Q405" s="589"/>
      <c r="R405" s="589"/>
    </row>
    <row r="406" customHeight="1" spans="7:18">
      <c r="G406" s="589"/>
      <c r="H406" s="589"/>
      <c r="I406" s="589"/>
      <c r="J406" s="589"/>
      <c r="K406" s="589"/>
      <c r="L406" s="589"/>
      <c r="M406" s="589"/>
      <c r="O406" s="589"/>
      <c r="P406" s="589"/>
      <c r="Q406" s="589"/>
      <c r="R406" s="589"/>
    </row>
    <row r="407" customHeight="1" spans="7:18">
      <c r="G407" s="589"/>
      <c r="H407" s="589"/>
      <c r="I407" s="589"/>
      <c r="J407" s="589"/>
      <c r="K407" s="589"/>
      <c r="L407" s="589"/>
      <c r="M407" s="589"/>
      <c r="O407" s="589"/>
      <c r="P407" s="589"/>
      <c r="Q407" s="589"/>
      <c r="R407" s="589"/>
    </row>
    <row r="408" customHeight="1" spans="7:18">
      <c r="G408" s="589"/>
      <c r="H408" s="589"/>
      <c r="I408" s="589"/>
      <c r="J408" s="589"/>
      <c r="K408" s="589"/>
      <c r="L408" s="589"/>
      <c r="M408" s="589"/>
      <c r="O408" s="589"/>
      <c r="P408" s="589"/>
      <c r="Q408" s="589"/>
      <c r="R408" s="589"/>
    </row>
    <row r="409" customHeight="1" spans="7:18">
      <c r="G409" s="589"/>
      <c r="H409" s="589"/>
      <c r="I409" s="589"/>
      <c r="J409" s="589"/>
      <c r="K409" s="589"/>
      <c r="L409" s="589"/>
      <c r="M409" s="589"/>
      <c r="O409" s="589"/>
      <c r="P409" s="589"/>
      <c r="Q409" s="589"/>
      <c r="R409" s="589"/>
    </row>
    <row r="410" customHeight="1" spans="7:18">
      <c r="G410" s="589"/>
      <c r="H410" s="589"/>
      <c r="I410" s="589"/>
      <c r="J410" s="589"/>
      <c r="K410" s="589"/>
      <c r="L410" s="589"/>
      <c r="M410" s="589"/>
      <c r="O410" s="589"/>
      <c r="P410" s="589"/>
      <c r="Q410" s="589"/>
      <c r="R410" s="589"/>
    </row>
    <row r="411" customHeight="1" spans="7:18">
      <c r="G411" s="589"/>
      <c r="H411" s="589"/>
      <c r="I411" s="589"/>
      <c r="J411" s="589"/>
      <c r="K411" s="589"/>
      <c r="L411" s="589"/>
      <c r="M411" s="589"/>
      <c r="O411" s="589"/>
      <c r="P411" s="589"/>
      <c r="Q411" s="589"/>
      <c r="R411" s="589"/>
    </row>
    <row r="412" customHeight="1" spans="7:18">
      <c r="G412" s="589"/>
      <c r="H412" s="589"/>
      <c r="I412" s="589"/>
      <c r="J412" s="589"/>
      <c r="K412" s="589"/>
      <c r="L412" s="589"/>
      <c r="M412" s="589"/>
      <c r="O412" s="589"/>
      <c r="P412" s="589"/>
      <c r="Q412" s="589"/>
      <c r="R412" s="589"/>
    </row>
    <row r="413" customHeight="1" spans="7:18">
      <c r="G413" s="589"/>
      <c r="H413" s="589"/>
      <c r="I413" s="589"/>
      <c r="J413" s="589"/>
      <c r="K413" s="589"/>
      <c r="L413" s="589"/>
      <c r="M413" s="589"/>
      <c r="O413" s="589"/>
      <c r="P413" s="589"/>
      <c r="Q413" s="589"/>
      <c r="R413" s="589"/>
    </row>
    <row r="414" customHeight="1" spans="7:18">
      <c r="G414" s="589"/>
      <c r="H414" s="589"/>
      <c r="I414" s="589"/>
      <c r="J414" s="589"/>
      <c r="K414" s="589"/>
      <c r="L414" s="589"/>
      <c r="M414" s="589"/>
      <c r="O414" s="589"/>
      <c r="P414" s="589"/>
      <c r="Q414" s="589"/>
      <c r="R414" s="589"/>
    </row>
    <row r="415" customHeight="1" spans="7:18">
      <c r="G415" s="589"/>
      <c r="H415" s="589"/>
      <c r="I415" s="589"/>
      <c r="J415" s="589"/>
      <c r="K415" s="589"/>
      <c r="L415" s="589"/>
      <c r="M415" s="589"/>
      <c r="O415" s="589"/>
      <c r="P415" s="589"/>
      <c r="Q415" s="589"/>
      <c r="R415" s="589"/>
    </row>
    <row r="416" customHeight="1" spans="7:18">
      <c r="G416" s="589"/>
      <c r="H416" s="589"/>
      <c r="I416" s="589"/>
      <c r="J416" s="589"/>
      <c r="K416" s="589"/>
      <c r="L416" s="589"/>
      <c r="M416" s="589"/>
      <c r="O416" s="589"/>
      <c r="P416" s="589"/>
      <c r="Q416" s="589"/>
      <c r="R416" s="589"/>
    </row>
    <row r="417" customHeight="1" spans="7:18">
      <c r="G417" s="589"/>
      <c r="H417" s="589"/>
      <c r="I417" s="589"/>
      <c r="J417" s="589"/>
      <c r="K417" s="589"/>
      <c r="L417" s="589"/>
      <c r="M417" s="589"/>
      <c r="O417" s="589"/>
      <c r="P417" s="589"/>
      <c r="Q417" s="589"/>
      <c r="R417" s="589"/>
    </row>
    <row r="418" customHeight="1" spans="7:18">
      <c r="G418" s="589"/>
      <c r="H418" s="589"/>
      <c r="I418" s="589"/>
      <c r="J418" s="589"/>
      <c r="K418" s="589"/>
      <c r="L418" s="589"/>
      <c r="M418" s="589"/>
      <c r="O418" s="589"/>
      <c r="P418" s="589"/>
      <c r="Q418" s="589"/>
      <c r="R418" s="589"/>
    </row>
    <row r="419" customHeight="1" spans="7:18">
      <c r="G419" s="589"/>
      <c r="H419" s="589"/>
      <c r="I419" s="589"/>
      <c r="J419" s="589"/>
      <c r="K419" s="589"/>
      <c r="L419" s="589"/>
      <c r="M419" s="589"/>
      <c r="O419" s="589"/>
      <c r="P419" s="589"/>
      <c r="Q419" s="589"/>
      <c r="R419" s="589"/>
    </row>
    <row r="420" customHeight="1" spans="7:18">
      <c r="G420" s="589"/>
      <c r="H420" s="589"/>
      <c r="I420" s="589"/>
      <c r="J420" s="589"/>
      <c r="K420" s="589"/>
      <c r="L420" s="589"/>
      <c r="M420" s="589"/>
      <c r="O420" s="589"/>
      <c r="P420" s="589"/>
      <c r="Q420" s="589"/>
      <c r="R420" s="589"/>
    </row>
    <row r="421" customHeight="1" spans="7:18">
      <c r="G421" s="589"/>
      <c r="H421" s="589"/>
      <c r="I421" s="589"/>
      <c r="J421" s="589"/>
      <c r="K421" s="589"/>
      <c r="L421" s="589"/>
      <c r="M421" s="589"/>
      <c r="O421" s="589"/>
      <c r="P421" s="589"/>
      <c r="Q421" s="589"/>
      <c r="R421" s="589"/>
    </row>
    <row r="422" customHeight="1" spans="7:18">
      <c r="G422" s="589"/>
      <c r="H422" s="589"/>
      <c r="I422" s="589"/>
      <c r="J422" s="589"/>
      <c r="K422" s="589"/>
      <c r="L422" s="589"/>
      <c r="M422" s="589"/>
      <c r="O422" s="589"/>
      <c r="P422" s="589"/>
      <c r="Q422" s="589"/>
      <c r="R422" s="589"/>
    </row>
    <row r="423" customHeight="1" spans="7:18">
      <c r="G423" s="589"/>
      <c r="H423" s="589"/>
      <c r="I423" s="589"/>
      <c r="J423" s="589"/>
      <c r="K423" s="589"/>
      <c r="L423" s="589"/>
      <c r="M423" s="589"/>
      <c r="O423" s="589"/>
      <c r="P423" s="589"/>
      <c r="Q423" s="589"/>
      <c r="R423" s="589"/>
    </row>
    <row r="424" customHeight="1" spans="7:18">
      <c r="G424" s="589"/>
      <c r="H424" s="589"/>
      <c r="I424" s="589"/>
      <c r="J424" s="589"/>
      <c r="K424" s="589"/>
      <c r="L424" s="589"/>
      <c r="M424" s="589"/>
      <c r="O424" s="589"/>
      <c r="P424" s="589"/>
      <c r="Q424" s="589"/>
      <c r="R424" s="589"/>
    </row>
    <row r="425" customHeight="1" spans="7:18">
      <c r="G425" s="589"/>
      <c r="H425" s="589"/>
      <c r="I425" s="589"/>
      <c r="J425" s="589"/>
      <c r="K425" s="589"/>
      <c r="L425" s="589"/>
      <c r="M425" s="589"/>
      <c r="O425" s="589"/>
      <c r="P425" s="589"/>
      <c r="Q425" s="589"/>
      <c r="R425" s="589"/>
    </row>
    <row r="426" customHeight="1" spans="7:18">
      <c r="G426" s="589"/>
      <c r="H426" s="589"/>
      <c r="I426" s="589"/>
      <c r="J426" s="589"/>
      <c r="K426" s="589"/>
      <c r="L426" s="589"/>
      <c r="M426" s="589"/>
      <c r="O426" s="589"/>
      <c r="P426" s="589"/>
      <c r="Q426" s="589"/>
      <c r="R426" s="589"/>
    </row>
    <row r="427" customHeight="1" spans="7:18">
      <c r="G427" s="589"/>
      <c r="H427" s="589"/>
      <c r="I427" s="589"/>
      <c r="J427" s="589"/>
      <c r="K427" s="589"/>
      <c r="L427" s="589"/>
      <c r="M427" s="589"/>
      <c r="O427" s="589"/>
      <c r="P427" s="589"/>
      <c r="Q427" s="589"/>
      <c r="R427" s="589"/>
    </row>
    <row r="428" customHeight="1" spans="7:18">
      <c r="G428" s="589"/>
      <c r="H428" s="589"/>
      <c r="I428" s="589"/>
      <c r="J428" s="589"/>
      <c r="K428" s="589"/>
      <c r="L428" s="589"/>
      <c r="M428" s="589"/>
      <c r="O428" s="589"/>
      <c r="P428" s="589"/>
      <c r="Q428" s="589"/>
      <c r="R428" s="589"/>
    </row>
    <row r="429" customHeight="1" spans="7:18">
      <c r="G429" s="589"/>
      <c r="H429" s="589"/>
      <c r="I429" s="589"/>
      <c r="J429" s="589"/>
      <c r="K429" s="589"/>
      <c r="L429" s="589"/>
      <c r="M429" s="589"/>
      <c r="O429" s="589"/>
      <c r="P429" s="589"/>
      <c r="Q429" s="589"/>
      <c r="R429" s="589"/>
    </row>
    <row r="430" customHeight="1" spans="7:18">
      <c r="G430" s="589"/>
      <c r="H430" s="589"/>
      <c r="I430" s="589"/>
      <c r="J430" s="589"/>
      <c r="K430" s="589"/>
      <c r="L430" s="589"/>
      <c r="M430" s="589"/>
      <c r="O430" s="589"/>
      <c r="P430" s="589"/>
      <c r="Q430" s="589"/>
      <c r="R430" s="589"/>
    </row>
    <row r="431" customHeight="1" spans="7:18">
      <c r="G431" s="589"/>
      <c r="H431" s="589"/>
      <c r="I431" s="589"/>
      <c r="J431" s="589"/>
      <c r="K431" s="589"/>
      <c r="L431" s="589"/>
      <c r="M431" s="589"/>
      <c r="O431" s="589"/>
      <c r="P431" s="589"/>
      <c r="Q431" s="589"/>
      <c r="R431" s="589"/>
    </row>
    <row r="432" customHeight="1" spans="7:18">
      <c r="G432" s="589"/>
      <c r="H432" s="589"/>
      <c r="I432" s="589"/>
      <c r="J432" s="589"/>
      <c r="K432" s="589"/>
      <c r="L432" s="589"/>
      <c r="M432" s="589"/>
      <c r="O432" s="589"/>
      <c r="P432" s="589"/>
      <c r="Q432" s="589"/>
      <c r="R432" s="589"/>
    </row>
    <row r="433" customHeight="1" spans="7:18">
      <c r="G433" s="589"/>
      <c r="H433" s="589"/>
      <c r="I433" s="589"/>
      <c r="J433" s="589"/>
      <c r="K433" s="589"/>
      <c r="L433" s="589"/>
      <c r="M433" s="589"/>
      <c r="O433" s="589"/>
      <c r="P433" s="589"/>
      <c r="Q433" s="589"/>
      <c r="R433" s="589"/>
    </row>
    <row r="434" customHeight="1" spans="7:18">
      <c r="G434" s="589"/>
      <c r="H434" s="589"/>
      <c r="I434" s="589"/>
      <c r="J434" s="589"/>
      <c r="K434" s="589"/>
      <c r="L434" s="589"/>
      <c r="M434" s="589"/>
      <c r="O434" s="589"/>
      <c r="P434" s="589"/>
      <c r="Q434" s="589"/>
      <c r="R434" s="589"/>
    </row>
    <row r="435" customHeight="1" spans="7:18">
      <c r="G435" s="589"/>
      <c r="H435" s="589"/>
      <c r="I435" s="589"/>
      <c r="J435" s="589"/>
      <c r="K435" s="589"/>
      <c r="L435" s="589"/>
      <c r="M435" s="589"/>
      <c r="O435" s="589"/>
      <c r="P435" s="589"/>
      <c r="Q435" s="589"/>
      <c r="R435" s="589"/>
    </row>
    <row r="436" customHeight="1" spans="7:18">
      <c r="G436" s="589"/>
      <c r="H436" s="589"/>
      <c r="I436" s="589"/>
      <c r="J436" s="589"/>
      <c r="K436" s="589"/>
      <c r="L436" s="589"/>
      <c r="M436" s="589"/>
      <c r="O436" s="589"/>
      <c r="P436" s="589"/>
      <c r="Q436" s="589"/>
      <c r="R436" s="589"/>
    </row>
    <row r="437" customHeight="1" spans="7:18">
      <c r="G437" s="589"/>
      <c r="H437" s="589"/>
      <c r="I437" s="589"/>
      <c r="J437" s="589"/>
      <c r="K437" s="589"/>
      <c r="L437" s="589"/>
      <c r="M437" s="589"/>
      <c r="O437" s="589"/>
      <c r="P437" s="589"/>
      <c r="Q437" s="589"/>
      <c r="R437" s="589"/>
    </row>
    <row r="438" customHeight="1" spans="7:18">
      <c r="G438" s="589"/>
      <c r="H438" s="589"/>
      <c r="I438" s="589"/>
      <c r="J438" s="589"/>
      <c r="K438" s="589"/>
      <c r="L438" s="589"/>
      <c r="M438" s="589"/>
      <c r="O438" s="589"/>
      <c r="P438" s="589"/>
      <c r="Q438" s="589"/>
      <c r="R438" s="589"/>
    </row>
    <row r="439" customHeight="1" spans="7:18">
      <c r="G439" s="589"/>
      <c r="H439" s="589"/>
      <c r="I439" s="589"/>
      <c r="J439" s="589"/>
      <c r="K439" s="589"/>
      <c r="L439" s="589"/>
      <c r="M439" s="589"/>
      <c r="O439" s="589"/>
      <c r="P439" s="589"/>
      <c r="Q439" s="589"/>
      <c r="R439" s="589"/>
    </row>
    <row r="440" customHeight="1" spans="7:18">
      <c r="G440" s="589"/>
      <c r="H440" s="589"/>
      <c r="I440" s="589"/>
      <c r="J440" s="589"/>
      <c r="K440" s="589"/>
      <c r="L440" s="589"/>
      <c r="M440" s="589"/>
      <c r="O440" s="589"/>
      <c r="P440" s="589"/>
      <c r="Q440" s="589"/>
      <c r="R440" s="589"/>
    </row>
    <row r="441" customHeight="1" spans="7:18">
      <c r="G441" s="589"/>
      <c r="H441" s="589"/>
      <c r="I441" s="589"/>
      <c r="J441" s="589"/>
      <c r="K441" s="589"/>
      <c r="L441" s="589"/>
      <c r="M441" s="589"/>
      <c r="O441" s="589"/>
      <c r="P441" s="589"/>
      <c r="Q441" s="589"/>
      <c r="R441" s="589"/>
    </row>
    <row r="442" customHeight="1" spans="7:18">
      <c r="G442" s="589"/>
      <c r="H442" s="589"/>
      <c r="I442" s="589"/>
      <c r="J442" s="589"/>
      <c r="K442" s="589"/>
      <c r="L442" s="589"/>
      <c r="M442" s="589"/>
      <c r="O442" s="589"/>
      <c r="P442" s="589"/>
      <c r="Q442" s="589"/>
      <c r="R442" s="589"/>
    </row>
    <row r="443" customHeight="1" spans="7:18">
      <c r="G443" s="589"/>
      <c r="H443" s="589"/>
      <c r="I443" s="589"/>
      <c r="J443" s="589"/>
      <c r="K443" s="589"/>
      <c r="L443" s="589"/>
      <c r="M443" s="589"/>
      <c r="O443" s="589"/>
      <c r="P443" s="589"/>
      <c r="Q443" s="589"/>
      <c r="R443" s="589"/>
    </row>
    <row r="444" customHeight="1" spans="7:18">
      <c r="G444" s="589"/>
      <c r="H444" s="589"/>
      <c r="I444" s="589"/>
      <c r="J444" s="589"/>
      <c r="K444" s="589"/>
      <c r="L444" s="589"/>
      <c r="M444" s="589"/>
      <c r="O444" s="589"/>
      <c r="P444" s="589"/>
      <c r="Q444" s="589"/>
      <c r="R444" s="589"/>
    </row>
    <row r="445" customHeight="1" spans="7:18">
      <c r="G445" s="589"/>
      <c r="H445" s="589"/>
      <c r="I445" s="589"/>
      <c r="J445" s="589"/>
      <c r="K445" s="589"/>
      <c r="L445" s="589"/>
      <c r="M445" s="589"/>
      <c r="O445" s="589"/>
      <c r="P445" s="589"/>
      <c r="Q445" s="589"/>
      <c r="R445" s="589"/>
    </row>
    <row r="446" customHeight="1" spans="7:18">
      <c r="G446" s="589"/>
      <c r="H446" s="589"/>
      <c r="I446" s="589"/>
      <c r="J446" s="589"/>
      <c r="K446" s="589"/>
      <c r="L446" s="589"/>
      <c r="M446" s="589"/>
      <c r="O446" s="589"/>
      <c r="P446" s="589"/>
      <c r="Q446" s="589"/>
      <c r="R446" s="589"/>
    </row>
    <row r="447" customHeight="1" spans="7:18">
      <c r="G447" s="589"/>
      <c r="H447" s="589"/>
      <c r="I447" s="589"/>
      <c r="J447" s="589"/>
      <c r="K447" s="589"/>
      <c r="L447" s="589"/>
      <c r="M447" s="589"/>
      <c r="O447" s="589"/>
      <c r="P447" s="589"/>
      <c r="Q447" s="589"/>
      <c r="R447" s="589"/>
    </row>
    <row r="448" customHeight="1" spans="7:18">
      <c r="G448" s="589"/>
      <c r="H448" s="589"/>
      <c r="I448" s="589"/>
      <c r="J448" s="589"/>
      <c r="K448" s="589"/>
      <c r="L448" s="589"/>
      <c r="M448" s="589"/>
      <c r="O448" s="589"/>
      <c r="P448" s="589"/>
      <c r="Q448" s="589"/>
      <c r="R448" s="589"/>
    </row>
    <row r="449" customHeight="1" spans="7:18">
      <c r="G449" s="589"/>
      <c r="H449" s="589"/>
      <c r="I449" s="589"/>
      <c r="J449" s="589"/>
      <c r="K449" s="589"/>
      <c r="L449" s="589"/>
      <c r="M449" s="589"/>
      <c r="O449" s="589"/>
      <c r="P449" s="589"/>
      <c r="Q449" s="589"/>
      <c r="R449" s="589"/>
    </row>
    <row r="450" customHeight="1" spans="7:18">
      <c r="G450" s="589"/>
      <c r="H450" s="589"/>
      <c r="I450" s="589"/>
      <c r="J450" s="589"/>
      <c r="K450" s="589"/>
      <c r="L450" s="589"/>
      <c r="M450" s="589"/>
      <c r="O450" s="589"/>
      <c r="P450" s="589"/>
      <c r="Q450" s="589"/>
      <c r="R450" s="589"/>
    </row>
    <row r="451" customHeight="1" spans="7:18">
      <c r="G451" s="589"/>
      <c r="H451" s="589"/>
      <c r="I451" s="589"/>
      <c r="J451" s="589"/>
      <c r="K451" s="589"/>
      <c r="L451" s="589"/>
      <c r="M451" s="589"/>
      <c r="O451" s="589"/>
      <c r="P451" s="589"/>
      <c r="Q451" s="589"/>
      <c r="R451" s="589"/>
    </row>
    <row r="452" customHeight="1" spans="7:18">
      <c r="G452" s="589"/>
      <c r="H452" s="589"/>
      <c r="I452" s="589"/>
      <c r="J452" s="589"/>
      <c r="K452" s="589"/>
      <c r="L452" s="589"/>
      <c r="M452" s="589"/>
      <c r="O452" s="589"/>
      <c r="P452" s="589"/>
      <c r="Q452" s="589"/>
      <c r="R452" s="589"/>
    </row>
    <row r="453" customHeight="1" spans="7:18">
      <c r="G453" s="589"/>
      <c r="H453" s="589"/>
      <c r="I453" s="589"/>
      <c r="J453" s="589"/>
      <c r="K453" s="589"/>
      <c r="L453" s="589"/>
      <c r="M453" s="589"/>
      <c r="O453" s="589"/>
      <c r="P453" s="589"/>
      <c r="Q453" s="589"/>
      <c r="R453" s="589"/>
    </row>
    <row r="454" customHeight="1" spans="7:18">
      <c r="G454" s="589"/>
      <c r="H454" s="589"/>
      <c r="I454" s="589"/>
      <c r="J454" s="589"/>
      <c r="K454" s="589"/>
      <c r="L454" s="589"/>
      <c r="M454" s="589"/>
      <c r="O454" s="589"/>
      <c r="P454" s="589"/>
      <c r="Q454" s="589"/>
      <c r="R454" s="589"/>
    </row>
    <row r="455" customHeight="1" spans="7:18">
      <c r="G455" s="589"/>
      <c r="H455" s="589"/>
      <c r="I455" s="589"/>
      <c r="J455" s="589"/>
      <c r="K455" s="589"/>
      <c r="L455" s="589"/>
      <c r="M455" s="589"/>
      <c r="O455" s="589"/>
      <c r="P455" s="589"/>
      <c r="Q455" s="589"/>
      <c r="R455" s="589"/>
    </row>
    <row r="456" customHeight="1" spans="7:18">
      <c r="G456" s="589"/>
      <c r="H456" s="589"/>
      <c r="I456" s="589"/>
      <c r="J456" s="589"/>
      <c r="K456" s="589"/>
      <c r="L456" s="589"/>
      <c r="M456" s="589"/>
      <c r="O456" s="589"/>
      <c r="P456" s="589"/>
      <c r="Q456" s="589"/>
      <c r="R456" s="589"/>
    </row>
    <row r="457" customHeight="1" spans="7:18">
      <c r="G457" s="589"/>
      <c r="H457" s="589"/>
      <c r="I457" s="589"/>
      <c r="J457" s="589"/>
      <c r="K457" s="589"/>
      <c r="L457" s="589"/>
      <c r="M457" s="589"/>
      <c r="O457" s="589"/>
      <c r="P457" s="589"/>
      <c r="Q457" s="589"/>
      <c r="R457" s="589"/>
    </row>
    <row r="458" customHeight="1" spans="7:18">
      <c r="G458" s="589"/>
      <c r="H458" s="589"/>
      <c r="I458" s="589"/>
      <c r="J458" s="589"/>
      <c r="K458" s="589"/>
      <c r="L458" s="589"/>
      <c r="M458" s="589"/>
      <c r="O458" s="589"/>
      <c r="P458" s="589"/>
      <c r="Q458" s="589"/>
      <c r="R458" s="589"/>
    </row>
    <row r="459" customHeight="1" spans="7:18">
      <c r="G459" s="589"/>
      <c r="H459" s="589"/>
      <c r="I459" s="589"/>
      <c r="J459" s="589"/>
      <c r="K459" s="589"/>
      <c r="L459" s="589"/>
      <c r="M459" s="589"/>
      <c r="O459" s="589"/>
      <c r="P459" s="589"/>
      <c r="Q459" s="589"/>
      <c r="R459" s="589"/>
    </row>
    <row r="460" customHeight="1" spans="7:18">
      <c r="G460" s="589"/>
      <c r="H460" s="589"/>
      <c r="I460" s="589"/>
      <c r="J460" s="589"/>
      <c r="K460" s="589"/>
      <c r="L460" s="589"/>
      <c r="M460" s="589"/>
      <c r="O460" s="589"/>
      <c r="P460" s="589"/>
      <c r="Q460" s="589"/>
      <c r="R460" s="589"/>
    </row>
    <row r="461" customHeight="1" spans="7:18">
      <c r="G461" s="589"/>
      <c r="H461" s="589"/>
      <c r="I461" s="589"/>
      <c r="J461" s="589"/>
      <c r="K461" s="589"/>
      <c r="L461" s="589"/>
      <c r="M461" s="589"/>
      <c r="O461" s="589"/>
      <c r="P461" s="589"/>
      <c r="Q461" s="589"/>
      <c r="R461" s="589"/>
    </row>
    <row r="462" customHeight="1" spans="7:18">
      <c r="G462" s="589"/>
      <c r="H462" s="589"/>
      <c r="I462" s="589"/>
      <c r="J462" s="589"/>
      <c r="K462" s="589"/>
      <c r="L462" s="589"/>
      <c r="M462" s="589"/>
      <c r="O462" s="589"/>
      <c r="P462" s="589"/>
      <c r="Q462" s="589"/>
      <c r="R462" s="589"/>
    </row>
    <row r="463" customHeight="1" spans="7:18">
      <c r="G463" s="589"/>
      <c r="H463" s="589"/>
      <c r="I463" s="589"/>
      <c r="J463" s="589"/>
      <c r="K463" s="589"/>
      <c r="L463" s="589"/>
      <c r="M463" s="589"/>
      <c r="O463" s="589"/>
      <c r="P463" s="589"/>
      <c r="Q463" s="589"/>
      <c r="R463" s="589"/>
    </row>
    <row r="464" customHeight="1" spans="7:18">
      <c r="G464" s="589"/>
      <c r="H464" s="589"/>
      <c r="I464" s="589"/>
      <c r="J464" s="589"/>
      <c r="K464" s="589"/>
      <c r="L464" s="589"/>
      <c r="M464" s="589"/>
      <c r="O464" s="589"/>
      <c r="P464" s="589"/>
      <c r="Q464" s="589"/>
      <c r="R464" s="589"/>
    </row>
    <row r="465" customHeight="1" spans="7:18">
      <c r="G465" s="589"/>
      <c r="H465" s="589"/>
      <c r="I465" s="589"/>
      <c r="J465" s="589"/>
      <c r="K465" s="589"/>
      <c r="L465" s="589"/>
      <c r="M465" s="589"/>
      <c r="O465" s="589"/>
      <c r="P465" s="589"/>
      <c r="Q465" s="589"/>
      <c r="R465" s="589"/>
    </row>
    <row r="466" customHeight="1" spans="7:18">
      <c r="G466" s="589"/>
      <c r="H466" s="589"/>
      <c r="I466" s="589"/>
      <c r="J466" s="589"/>
      <c r="K466" s="589"/>
      <c r="L466" s="589"/>
      <c r="M466" s="589"/>
      <c r="O466" s="589"/>
      <c r="P466" s="589"/>
      <c r="Q466" s="589"/>
      <c r="R466" s="589"/>
    </row>
    <row r="467" customHeight="1" spans="7:18">
      <c r="G467" s="589"/>
      <c r="H467" s="589"/>
      <c r="I467" s="589"/>
      <c r="J467" s="589"/>
      <c r="K467" s="589"/>
      <c r="L467" s="589"/>
      <c r="M467" s="589"/>
      <c r="O467" s="589"/>
      <c r="P467" s="589"/>
      <c r="Q467" s="589"/>
      <c r="R467" s="589"/>
    </row>
    <row r="468" customHeight="1" spans="7:18">
      <c r="G468" s="589"/>
      <c r="H468" s="589"/>
      <c r="I468" s="589"/>
      <c r="J468" s="589"/>
      <c r="K468" s="589"/>
      <c r="L468" s="589"/>
      <c r="M468" s="589"/>
      <c r="O468" s="589"/>
      <c r="P468" s="589"/>
      <c r="Q468" s="589"/>
      <c r="R468" s="589"/>
    </row>
    <row r="469" customHeight="1" spans="7:18">
      <c r="G469" s="589"/>
      <c r="H469" s="589"/>
      <c r="I469" s="589"/>
      <c r="J469" s="589"/>
      <c r="K469" s="589"/>
      <c r="L469" s="589"/>
      <c r="M469" s="589"/>
      <c r="O469" s="589"/>
      <c r="P469" s="589"/>
      <c r="Q469" s="589"/>
      <c r="R469" s="589"/>
    </row>
    <row r="470" customHeight="1" spans="7:18">
      <c r="G470" s="589"/>
      <c r="H470" s="589"/>
      <c r="I470" s="589"/>
      <c r="J470" s="589"/>
      <c r="K470" s="589"/>
      <c r="L470" s="589"/>
      <c r="M470" s="589"/>
      <c r="O470" s="589"/>
      <c r="P470" s="589"/>
      <c r="Q470" s="589"/>
      <c r="R470" s="589"/>
    </row>
    <row r="471" customHeight="1" spans="7:18">
      <c r="G471" s="589"/>
      <c r="H471" s="589"/>
      <c r="I471" s="589"/>
      <c r="J471" s="589"/>
      <c r="K471" s="589"/>
      <c r="L471" s="589"/>
      <c r="M471" s="589"/>
      <c r="O471" s="589"/>
      <c r="P471" s="589"/>
      <c r="Q471" s="589"/>
      <c r="R471" s="589"/>
    </row>
    <row r="472" customHeight="1" spans="7:18">
      <c r="G472" s="589"/>
      <c r="H472" s="589"/>
      <c r="I472" s="589"/>
      <c r="J472" s="589"/>
      <c r="K472" s="589"/>
      <c r="L472" s="589"/>
      <c r="M472" s="589"/>
      <c r="O472" s="589"/>
      <c r="P472" s="589"/>
      <c r="Q472" s="589"/>
      <c r="R472" s="589"/>
    </row>
    <row r="473" customHeight="1" spans="7:18">
      <c r="G473" s="589"/>
      <c r="H473" s="589"/>
      <c r="I473" s="589"/>
      <c r="J473" s="589"/>
      <c r="K473" s="589"/>
      <c r="L473" s="589"/>
      <c r="M473" s="589"/>
      <c r="O473" s="589"/>
      <c r="P473" s="589"/>
      <c r="Q473" s="589"/>
      <c r="R473" s="589"/>
    </row>
    <row r="474" customHeight="1" spans="7:18">
      <c r="G474" s="589"/>
      <c r="H474" s="589"/>
      <c r="I474" s="589"/>
      <c r="J474" s="589"/>
      <c r="K474" s="589"/>
      <c r="L474" s="589"/>
      <c r="M474" s="589"/>
      <c r="O474" s="589"/>
      <c r="P474" s="589"/>
      <c r="Q474" s="589"/>
      <c r="R474" s="589"/>
    </row>
    <row r="475" customHeight="1" spans="7:18">
      <c r="G475" s="589"/>
      <c r="H475" s="589"/>
      <c r="I475" s="589"/>
      <c r="J475" s="589"/>
      <c r="K475" s="589"/>
      <c r="L475" s="589"/>
      <c r="M475" s="589"/>
      <c r="O475" s="589"/>
      <c r="P475" s="589"/>
      <c r="Q475" s="589"/>
      <c r="R475" s="589"/>
    </row>
    <row r="476" customHeight="1" spans="7:18">
      <c r="G476" s="589"/>
      <c r="H476" s="589"/>
      <c r="I476" s="589"/>
      <c r="J476" s="589"/>
      <c r="K476" s="589"/>
      <c r="L476" s="589"/>
      <c r="M476" s="589"/>
      <c r="O476" s="589"/>
      <c r="P476" s="589"/>
      <c r="Q476" s="589"/>
      <c r="R476" s="589"/>
    </row>
    <row r="477" customHeight="1" spans="7:18">
      <c r="G477" s="589"/>
      <c r="H477" s="589"/>
      <c r="I477" s="589"/>
      <c r="J477" s="589"/>
      <c r="K477" s="589"/>
      <c r="L477" s="589"/>
      <c r="M477" s="589"/>
      <c r="O477" s="589"/>
      <c r="P477" s="589"/>
      <c r="Q477" s="589"/>
      <c r="R477" s="589"/>
    </row>
    <row r="478" customHeight="1" spans="7:18">
      <c r="G478" s="589"/>
      <c r="H478" s="589"/>
      <c r="I478" s="589"/>
      <c r="J478" s="589"/>
      <c r="K478" s="589"/>
      <c r="L478" s="589"/>
      <c r="M478" s="589"/>
      <c r="O478" s="589"/>
      <c r="P478" s="589"/>
      <c r="Q478" s="589"/>
      <c r="R478" s="589"/>
    </row>
    <row r="479" customHeight="1" spans="7:18">
      <c r="G479" s="589"/>
      <c r="H479" s="589"/>
      <c r="I479" s="589"/>
      <c r="J479" s="589"/>
      <c r="K479" s="589"/>
      <c r="L479" s="589"/>
      <c r="M479" s="589"/>
      <c r="O479" s="589"/>
      <c r="P479" s="589"/>
      <c r="Q479" s="589"/>
      <c r="R479" s="589"/>
    </row>
    <row r="480" customHeight="1" spans="7:18">
      <c r="G480" s="589"/>
      <c r="H480" s="589"/>
      <c r="I480" s="589"/>
      <c r="J480" s="589"/>
      <c r="K480" s="589"/>
      <c r="L480" s="589"/>
      <c r="M480" s="589"/>
      <c r="O480" s="589"/>
      <c r="P480" s="589"/>
      <c r="Q480" s="589"/>
      <c r="R480" s="589"/>
    </row>
    <row r="481" customHeight="1" spans="7:18">
      <c r="G481" s="589"/>
      <c r="H481" s="589"/>
      <c r="I481" s="589"/>
      <c r="J481" s="589"/>
      <c r="K481" s="589"/>
      <c r="L481" s="589"/>
      <c r="M481" s="589"/>
      <c r="O481" s="589"/>
      <c r="P481" s="589"/>
      <c r="Q481" s="589"/>
      <c r="R481" s="589"/>
    </row>
    <row r="482" customHeight="1" spans="7:18">
      <c r="G482" s="589"/>
      <c r="H482" s="589"/>
      <c r="I482" s="589"/>
      <c r="J482" s="589"/>
      <c r="K482" s="589"/>
      <c r="L482" s="589"/>
      <c r="M482" s="589"/>
      <c r="O482" s="589"/>
      <c r="P482" s="589"/>
      <c r="Q482" s="589"/>
      <c r="R482" s="589"/>
    </row>
    <row r="483" customHeight="1" spans="7:18">
      <c r="G483" s="589"/>
      <c r="H483" s="589"/>
      <c r="I483" s="589"/>
      <c r="J483" s="589"/>
      <c r="K483" s="589"/>
      <c r="L483" s="589"/>
      <c r="M483" s="589"/>
      <c r="O483" s="589"/>
      <c r="P483" s="589"/>
      <c r="Q483" s="589"/>
      <c r="R483" s="589"/>
    </row>
    <row r="484" customHeight="1" spans="7:18">
      <c r="G484" s="589"/>
      <c r="H484" s="589"/>
      <c r="I484" s="589"/>
      <c r="J484" s="589"/>
      <c r="K484" s="589"/>
      <c r="L484" s="589"/>
      <c r="M484" s="589"/>
      <c r="O484" s="589"/>
      <c r="P484" s="589"/>
      <c r="Q484" s="589"/>
      <c r="R484" s="589"/>
    </row>
    <row r="485" customHeight="1" spans="7:18">
      <c r="G485" s="589"/>
      <c r="H485" s="589"/>
      <c r="I485" s="589"/>
      <c r="J485" s="589"/>
      <c r="K485" s="589"/>
      <c r="L485" s="589"/>
      <c r="M485" s="589"/>
      <c r="O485" s="589"/>
      <c r="P485" s="589"/>
      <c r="Q485" s="589"/>
      <c r="R485" s="589"/>
    </row>
    <row r="486" customHeight="1" spans="7:18">
      <c r="G486" s="589"/>
      <c r="H486" s="589"/>
      <c r="I486" s="589"/>
      <c r="J486" s="589"/>
      <c r="K486" s="589"/>
      <c r="L486" s="589"/>
      <c r="M486" s="589"/>
      <c r="O486" s="589"/>
      <c r="P486" s="589"/>
      <c r="Q486" s="589"/>
      <c r="R486" s="589"/>
    </row>
    <row r="487" customHeight="1" spans="7:18">
      <c r="G487" s="589"/>
      <c r="H487" s="589"/>
      <c r="I487" s="589"/>
      <c r="J487" s="589"/>
      <c r="K487" s="589"/>
      <c r="L487" s="589"/>
      <c r="M487" s="589"/>
      <c r="O487" s="589"/>
      <c r="P487" s="589"/>
      <c r="Q487" s="589"/>
      <c r="R487" s="589"/>
    </row>
    <row r="488" customHeight="1" spans="7:18">
      <c r="G488" s="589"/>
      <c r="H488" s="589"/>
      <c r="I488" s="589"/>
      <c r="J488" s="589"/>
      <c r="K488" s="589"/>
      <c r="L488" s="589"/>
      <c r="M488" s="589"/>
      <c r="O488" s="589"/>
      <c r="P488" s="589"/>
      <c r="Q488" s="589"/>
      <c r="R488" s="589"/>
    </row>
    <row r="489" customHeight="1" spans="7:18">
      <c r="G489" s="589"/>
      <c r="H489" s="589"/>
      <c r="I489" s="589"/>
      <c r="J489" s="589"/>
      <c r="K489" s="589"/>
      <c r="L489" s="589"/>
      <c r="M489" s="589"/>
      <c r="O489" s="589"/>
      <c r="P489" s="589"/>
      <c r="Q489" s="589"/>
      <c r="R489" s="589"/>
    </row>
    <row r="490" customHeight="1" spans="7:18">
      <c r="G490" s="589"/>
      <c r="H490" s="589"/>
      <c r="I490" s="589"/>
      <c r="J490" s="589"/>
      <c r="K490" s="589"/>
      <c r="L490" s="589"/>
      <c r="M490" s="589"/>
      <c r="O490" s="589"/>
      <c r="P490" s="589"/>
      <c r="Q490" s="589"/>
      <c r="R490" s="589"/>
    </row>
    <row r="491" customHeight="1" spans="7:18">
      <c r="G491" s="589"/>
      <c r="H491" s="589"/>
      <c r="I491" s="589"/>
      <c r="J491" s="589"/>
      <c r="K491" s="589"/>
      <c r="L491" s="589"/>
      <c r="M491" s="589"/>
      <c r="O491" s="589"/>
      <c r="P491" s="589"/>
      <c r="Q491" s="589"/>
      <c r="R491" s="589"/>
    </row>
    <row r="492" customHeight="1" spans="7:18">
      <c r="G492" s="589"/>
      <c r="H492" s="589"/>
      <c r="I492" s="589"/>
      <c r="J492" s="589"/>
      <c r="K492" s="589"/>
      <c r="L492" s="589"/>
      <c r="M492" s="589"/>
      <c r="O492" s="589"/>
      <c r="P492" s="589"/>
      <c r="Q492" s="589"/>
      <c r="R492" s="589"/>
    </row>
    <row r="493" customHeight="1" spans="7:18">
      <c r="G493" s="589"/>
      <c r="H493" s="589"/>
      <c r="I493" s="589"/>
      <c r="J493" s="589"/>
      <c r="K493" s="589"/>
      <c r="L493" s="589"/>
      <c r="M493" s="589"/>
      <c r="O493" s="589"/>
      <c r="P493" s="589"/>
      <c r="Q493" s="589"/>
      <c r="R493" s="589"/>
    </row>
    <row r="494" customHeight="1" spans="7:18">
      <c r="G494" s="589"/>
      <c r="H494" s="589"/>
      <c r="I494" s="589"/>
      <c r="J494" s="589"/>
      <c r="K494" s="589"/>
      <c r="L494" s="589"/>
      <c r="M494" s="589"/>
      <c r="O494" s="589"/>
      <c r="P494" s="589"/>
      <c r="Q494" s="589"/>
      <c r="R494" s="589"/>
    </row>
    <row r="495" customHeight="1" spans="7:18">
      <c r="G495" s="589"/>
      <c r="H495" s="589"/>
      <c r="I495" s="589"/>
      <c r="J495" s="589"/>
      <c r="K495" s="589"/>
      <c r="L495" s="589"/>
      <c r="M495" s="589"/>
      <c r="O495" s="589"/>
      <c r="P495" s="589"/>
      <c r="Q495" s="589"/>
      <c r="R495" s="589"/>
    </row>
    <row r="496" customHeight="1" spans="7:18">
      <c r="G496" s="589"/>
      <c r="H496" s="589"/>
      <c r="I496" s="589"/>
      <c r="J496" s="589"/>
      <c r="K496" s="589"/>
      <c r="L496" s="589"/>
      <c r="M496" s="589"/>
      <c r="O496" s="589"/>
      <c r="P496" s="589"/>
      <c r="Q496" s="589"/>
      <c r="R496" s="589"/>
    </row>
    <row r="497" customHeight="1" spans="7:18">
      <c r="G497" s="589"/>
      <c r="H497" s="589"/>
      <c r="I497" s="589"/>
      <c r="J497" s="589"/>
      <c r="K497" s="589"/>
      <c r="L497" s="589"/>
      <c r="M497" s="589"/>
      <c r="O497" s="589"/>
      <c r="P497" s="589"/>
      <c r="Q497" s="589"/>
      <c r="R497" s="589"/>
    </row>
    <row r="498" customHeight="1" spans="7:18">
      <c r="G498" s="589"/>
      <c r="H498" s="589"/>
      <c r="I498" s="589"/>
      <c r="J498" s="589"/>
      <c r="K498" s="589"/>
      <c r="L498" s="589"/>
      <c r="M498" s="589"/>
      <c r="O498" s="589"/>
      <c r="P498" s="589"/>
      <c r="Q498" s="589"/>
      <c r="R498" s="589"/>
    </row>
    <row r="499" customHeight="1" spans="7:18">
      <c r="G499" s="589"/>
      <c r="H499" s="589"/>
      <c r="I499" s="589"/>
      <c r="J499" s="589"/>
      <c r="K499" s="589"/>
      <c r="L499" s="589"/>
      <c r="M499" s="589"/>
      <c r="O499" s="589"/>
      <c r="P499" s="589"/>
      <c r="Q499" s="589"/>
      <c r="R499" s="589"/>
    </row>
    <row r="500" customHeight="1" spans="7:18">
      <c r="G500" s="589"/>
      <c r="H500" s="589"/>
      <c r="I500" s="589"/>
      <c r="J500" s="589"/>
      <c r="K500" s="589"/>
      <c r="L500" s="589"/>
      <c r="M500" s="589"/>
      <c r="O500" s="589"/>
      <c r="P500" s="589"/>
      <c r="Q500" s="589"/>
      <c r="R500" s="589"/>
    </row>
    <row r="501" customHeight="1" spans="7:18">
      <c r="G501" s="589"/>
      <c r="H501" s="589"/>
      <c r="I501" s="589"/>
      <c r="J501" s="589"/>
      <c r="K501" s="589"/>
      <c r="L501" s="589"/>
      <c r="M501" s="589"/>
      <c r="O501" s="589"/>
      <c r="P501" s="589"/>
      <c r="Q501" s="589"/>
      <c r="R501" s="589"/>
    </row>
    <row r="502" customHeight="1" spans="7:18">
      <c r="G502" s="589"/>
      <c r="H502" s="589"/>
      <c r="I502" s="589"/>
      <c r="J502" s="589"/>
      <c r="K502" s="589"/>
      <c r="L502" s="589"/>
      <c r="M502" s="589"/>
      <c r="O502" s="589"/>
      <c r="P502" s="589"/>
      <c r="Q502" s="589"/>
      <c r="R502" s="589"/>
    </row>
    <row r="503" customHeight="1" spans="7:18">
      <c r="G503" s="589"/>
      <c r="H503" s="589"/>
      <c r="I503" s="589"/>
      <c r="J503" s="589"/>
      <c r="K503" s="589"/>
      <c r="L503" s="589"/>
      <c r="M503" s="589"/>
      <c r="O503" s="589"/>
      <c r="P503" s="589"/>
      <c r="Q503" s="589"/>
      <c r="R503" s="589"/>
    </row>
    <row r="504" customHeight="1" spans="7:18">
      <c r="G504" s="589"/>
      <c r="H504" s="589"/>
      <c r="I504" s="589"/>
      <c r="J504" s="589"/>
      <c r="K504" s="589"/>
      <c r="L504" s="589"/>
      <c r="M504" s="589"/>
      <c r="O504" s="589"/>
      <c r="P504" s="589"/>
      <c r="Q504" s="589"/>
      <c r="R504" s="589"/>
    </row>
    <row r="505" customHeight="1" spans="7:18">
      <c r="G505" s="589"/>
      <c r="H505" s="589"/>
      <c r="I505" s="589"/>
      <c r="J505" s="589"/>
      <c r="K505" s="589"/>
      <c r="L505" s="589"/>
      <c r="M505" s="589"/>
      <c r="O505" s="589"/>
      <c r="P505" s="589"/>
      <c r="Q505" s="589"/>
      <c r="R505" s="589"/>
    </row>
    <row r="506" customHeight="1" spans="7:18">
      <c r="G506" s="589"/>
      <c r="H506" s="589"/>
      <c r="I506" s="589"/>
      <c r="J506" s="589"/>
      <c r="K506" s="589"/>
      <c r="L506" s="589"/>
      <c r="M506" s="589"/>
      <c r="O506" s="589"/>
      <c r="P506" s="589"/>
      <c r="Q506" s="589"/>
      <c r="R506" s="589"/>
    </row>
    <row r="507" customHeight="1" spans="7:18">
      <c r="G507" s="589"/>
      <c r="H507" s="589"/>
      <c r="I507" s="589"/>
      <c r="J507" s="589"/>
      <c r="K507" s="589"/>
      <c r="L507" s="589"/>
      <c r="M507" s="589"/>
      <c r="O507" s="589"/>
      <c r="P507" s="589"/>
      <c r="Q507" s="589"/>
      <c r="R507" s="589"/>
    </row>
    <row r="508" customHeight="1" spans="7:18">
      <c r="G508" s="589"/>
      <c r="H508" s="589"/>
      <c r="I508" s="589"/>
      <c r="J508" s="589"/>
      <c r="K508" s="589"/>
      <c r="L508" s="589"/>
      <c r="M508" s="589"/>
      <c r="O508" s="589"/>
      <c r="P508" s="589"/>
      <c r="Q508" s="589"/>
      <c r="R508" s="589"/>
    </row>
    <row r="509" customHeight="1" spans="7:18">
      <c r="G509" s="589"/>
      <c r="H509" s="589"/>
      <c r="I509" s="589"/>
      <c r="J509" s="589"/>
      <c r="K509" s="589"/>
      <c r="L509" s="589"/>
      <c r="M509" s="589"/>
      <c r="O509" s="589"/>
      <c r="P509" s="589"/>
      <c r="Q509" s="589"/>
      <c r="R509" s="589"/>
    </row>
    <row r="510" customHeight="1" spans="7:18">
      <c r="G510" s="589"/>
      <c r="H510" s="589"/>
      <c r="I510" s="589"/>
      <c r="J510" s="589"/>
      <c r="K510" s="589"/>
      <c r="L510" s="589"/>
      <c r="M510" s="589"/>
      <c r="O510" s="589"/>
      <c r="P510" s="589"/>
      <c r="Q510" s="589"/>
      <c r="R510" s="589"/>
    </row>
    <row r="511" customHeight="1" spans="7:18">
      <c r="G511" s="589"/>
      <c r="H511" s="589"/>
      <c r="I511" s="589"/>
      <c r="J511" s="589"/>
      <c r="K511" s="589"/>
      <c r="L511" s="589"/>
      <c r="M511" s="589"/>
      <c r="O511" s="589"/>
      <c r="P511" s="589"/>
      <c r="Q511" s="589"/>
      <c r="R511" s="589"/>
    </row>
    <row r="512" customHeight="1" spans="7:18">
      <c r="G512" s="589"/>
      <c r="H512" s="589"/>
      <c r="I512" s="589"/>
      <c r="J512" s="589"/>
      <c r="K512" s="589"/>
      <c r="L512" s="589"/>
      <c r="M512" s="589"/>
      <c r="O512" s="589"/>
      <c r="P512" s="589"/>
      <c r="Q512" s="589"/>
      <c r="R512" s="589"/>
    </row>
    <row r="513" customHeight="1" spans="7:18">
      <c r="G513" s="589"/>
      <c r="H513" s="589"/>
      <c r="I513" s="589"/>
      <c r="J513" s="589"/>
      <c r="K513" s="589"/>
      <c r="L513" s="589"/>
      <c r="M513" s="589"/>
      <c r="O513" s="589"/>
      <c r="P513" s="589"/>
      <c r="Q513" s="589"/>
      <c r="R513" s="589"/>
    </row>
    <row r="514" customHeight="1" spans="7:18">
      <c r="G514" s="589"/>
      <c r="H514" s="589"/>
      <c r="I514" s="589"/>
      <c r="J514" s="589"/>
      <c r="K514" s="589"/>
      <c r="L514" s="589"/>
      <c r="M514" s="589"/>
      <c r="O514" s="589"/>
      <c r="P514" s="589"/>
      <c r="Q514" s="589"/>
      <c r="R514" s="589"/>
    </row>
    <row r="515" customHeight="1" spans="7:18">
      <c r="G515" s="589"/>
      <c r="H515" s="589"/>
      <c r="I515" s="589"/>
      <c r="J515" s="589"/>
      <c r="K515" s="589"/>
      <c r="L515" s="589"/>
      <c r="M515" s="589"/>
      <c r="O515" s="589"/>
      <c r="P515" s="589"/>
      <c r="Q515" s="589"/>
      <c r="R515" s="589"/>
    </row>
    <row r="516" customHeight="1" spans="7:18">
      <c r="G516" s="589"/>
      <c r="H516" s="589"/>
      <c r="I516" s="589"/>
      <c r="J516" s="589"/>
      <c r="K516" s="589"/>
      <c r="L516" s="589"/>
      <c r="M516" s="589"/>
      <c r="O516" s="589"/>
      <c r="P516" s="589"/>
      <c r="Q516" s="589"/>
      <c r="R516" s="589"/>
    </row>
    <row r="517" customHeight="1" spans="7:18">
      <c r="G517" s="589"/>
      <c r="H517" s="589"/>
      <c r="I517" s="589"/>
      <c r="J517" s="589"/>
      <c r="K517" s="589"/>
      <c r="L517" s="589"/>
      <c r="M517" s="589"/>
      <c r="O517" s="589"/>
      <c r="P517" s="589"/>
      <c r="Q517" s="589"/>
      <c r="R517" s="589"/>
    </row>
    <row r="518" customHeight="1" spans="7:18">
      <c r="G518" s="589"/>
      <c r="H518" s="589"/>
      <c r="I518" s="589"/>
      <c r="J518" s="589"/>
      <c r="K518" s="589"/>
      <c r="L518" s="589"/>
      <c r="M518" s="589"/>
      <c r="O518" s="589"/>
      <c r="P518" s="589"/>
      <c r="Q518" s="589"/>
      <c r="R518" s="589"/>
    </row>
    <row r="519" customHeight="1" spans="7:18">
      <c r="G519" s="589"/>
      <c r="H519" s="589"/>
      <c r="I519" s="589"/>
      <c r="J519" s="589"/>
      <c r="K519" s="589"/>
      <c r="L519" s="589"/>
      <c r="M519" s="589"/>
      <c r="O519" s="589"/>
      <c r="P519" s="589"/>
      <c r="Q519" s="589"/>
      <c r="R519" s="589"/>
    </row>
    <row r="520" customHeight="1" spans="7:18">
      <c r="G520" s="589"/>
      <c r="H520" s="589"/>
      <c r="I520" s="589"/>
      <c r="J520" s="589"/>
      <c r="K520" s="589"/>
      <c r="L520" s="589"/>
      <c r="M520" s="589"/>
      <c r="O520" s="589"/>
      <c r="P520" s="589"/>
      <c r="Q520" s="589"/>
      <c r="R520" s="589"/>
    </row>
    <row r="521" customHeight="1" spans="7:18">
      <c r="G521" s="589"/>
      <c r="H521" s="589"/>
      <c r="I521" s="589"/>
      <c r="J521" s="589"/>
      <c r="K521" s="589"/>
      <c r="L521" s="589"/>
      <c r="M521" s="589"/>
      <c r="O521" s="589"/>
      <c r="P521" s="589"/>
      <c r="Q521" s="589"/>
      <c r="R521" s="589"/>
    </row>
    <row r="522" customHeight="1" spans="7:18">
      <c r="G522" s="589"/>
      <c r="H522" s="589"/>
      <c r="I522" s="589"/>
      <c r="J522" s="589"/>
      <c r="K522" s="589"/>
      <c r="L522" s="589"/>
      <c r="M522" s="589"/>
      <c r="O522" s="589"/>
      <c r="P522" s="589"/>
      <c r="Q522" s="589"/>
      <c r="R522" s="589"/>
    </row>
    <row r="523" customHeight="1" spans="7:18">
      <c r="G523" s="589"/>
      <c r="H523" s="589"/>
      <c r="I523" s="589"/>
      <c r="J523" s="589"/>
      <c r="K523" s="589"/>
      <c r="L523" s="589"/>
      <c r="M523" s="589"/>
      <c r="O523" s="589"/>
      <c r="P523" s="589"/>
      <c r="Q523" s="589"/>
      <c r="R523" s="589"/>
    </row>
    <row r="524" customHeight="1" spans="7:18">
      <c r="G524" s="589"/>
      <c r="H524" s="589"/>
      <c r="I524" s="589"/>
      <c r="J524" s="589"/>
      <c r="K524" s="589"/>
      <c r="L524" s="589"/>
      <c r="M524" s="589"/>
      <c r="O524" s="589"/>
      <c r="P524" s="589"/>
      <c r="Q524" s="589"/>
      <c r="R524" s="589"/>
    </row>
    <row r="525" customHeight="1" spans="7:18">
      <c r="G525" s="589"/>
      <c r="H525" s="589"/>
      <c r="I525" s="589"/>
      <c r="J525" s="589"/>
      <c r="K525" s="589"/>
      <c r="L525" s="589"/>
      <c r="M525" s="589"/>
      <c r="O525" s="589"/>
      <c r="P525" s="589"/>
      <c r="Q525" s="589"/>
      <c r="R525" s="589"/>
    </row>
    <row r="526" customHeight="1" spans="7:18">
      <c r="G526" s="589"/>
      <c r="H526" s="589"/>
      <c r="I526" s="589"/>
      <c r="J526" s="589"/>
      <c r="K526" s="589"/>
      <c r="L526" s="589"/>
      <c r="M526" s="589"/>
      <c r="O526" s="589"/>
      <c r="P526" s="589"/>
      <c r="Q526" s="589"/>
      <c r="R526" s="589"/>
    </row>
    <row r="527" customHeight="1" spans="7:18">
      <c r="G527" s="589"/>
      <c r="H527" s="589"/>
      <c r="I527" s="589"/>
      <c r="J527" s="589"/>
      <c r="K527" s="589"/>
      <c r="L527" s="589"/>
      <c r="M527" s="589"/>
      <c r="O527" s="589"/>
      <c r="P527" s="589"/>
      <c r="Q527" s="589"/>
      <c r="R527" s="589"/>
    </row>
    <row r="528" customHeight="1" spans="7:18">
      <c r="G528" s="589"/>
      <c r="H528" s="589"/>
      <c r="I528" s="589"/>
      <c r="J528" s="589"/>
      <c r="K528" s="589"/>
      <c r="L528" s="589"/>
      <c r="M528" s="589"/>
      <c r="O528" s="589"/>
      <c r="P528" s="589"/>
      <c r="Q528" s="589"/>
      <c r="R528" s="589"/>
    </row>
    <row r="529" customHeight="1" spans="7:18">
      <c r="G529" s="589"/>
      <c r="H529" s="589"/>
      <c r="I529" s="589"/>
      <c r="J529" s="589"/>
      <c r="K529" s="589"/>
      <c r="L529" s="589"/>
      <c r="M529" s="589"/>
      <c r="O529" s="589"/>
      <c r="P529" s="589"/>
      <c r="Q529" s="589"/>
      <c r="R529" s="589"/>
    </row>
    <row r="530" customHeight="1" spans="7:18">
      <c r="G530" s="589"/>
      <c r="H530" s="589"/>
      <c r="I530" s="589"/>
      <c r="J530" s="589"/>
      <c r="K530" s="589"/>
      <c r="L530" s="589"/>
      <c r="M530" s="589"/>
      <c r="O530" s="589"/>
      <c r="P530" s="589"/>
      <c r="Q530" s="589"/>
      <c r="R530" s="589"/>
    </row>
    <row r="531" customHeight="1" spans="7:18">
      <c r="G531" s="589"/>
      <c r="H531" s="589"/>
      <c r="I531" s="589"/>
      <c r="J531" s="589"/>
      <c r="K531" s="589"/>
      <c r="L531" s="589"/>
      <c r="M531" s="589"/>
      <c r="O531" s="589"/>
      <c r="P531" s="589"/>
      <c r="Q531" s="589"/>
      <c r="R531" s="589"/>
    </row>
    <row r="532" customHeight="1" spans="7:18">
      <c r="G532" s="589"/>
      <c r="H532" s="589"/>
      <c r="I532" s="589"/>
      <c r="J532" s="589"/>
      <c r="K532" s="589"/>
      <c r="L532" s="589"/>
      <c r="M532" s="589"/>
      <c r="O532" s="589"/>
      <c r="P532" s="589"/>
      <c r="Q532" s="589"/>
      <c r="R532" s="589"/>
    </row>
    <row r="533" customHeight="1" spans="7:18">
      <c r="G533" s="589"/>
      <c r="H533" s="589"/>
      <c r="I533" s="589"/>
      <c r="J533" s="589"/>
      <c r="K533" s="589"/>
      <c r="L533" s="589"/>
      <c r="M533" s="589"/>
      <c r="O533" s="589"/>
      <c r="P533" s="589"/>
      <c r="Q533" s="589"/>
      <c r="R533" s="589"/>
    </row>
    <row r="534" customHeight="1" spans="7:18">
      <c r="G534" s="589"/>
      <c r="H534" s="589"/>
      <c r="I534" s="589"/>
      <c r="J534" s="589"/>
      <c r="K534" s="589"/>
      <c r="L534" s="589"/>
      <c r="M534" s="589"/>
      <c r="O534" s="589"/>
      <c r="P534" s="589"/>
      <c r="Q534" s="589"/>
      <c r="R534" s="589"/>
    </row>
    <row r="535" customHeight="1" spans="7:18">
      <c r="G535" s="589"/>
      <c r="H535" s="589"/>
      <c r="I535" s="589"/>
      <c r="J535" s="589"/>
      <c r="K535" s="589"/>
      <c r="L535" s="589"/>
      <c r="M535" s="589"/>
      <c r="O535" s="589"/>
      <c r="P535" s="589"/>
      <c r="Q535" s="589"/>
      <c r="R535" s="589"/>
    </row>
    <row r="536" customHeight="1" spans="7:18">
      <c r="G536" s="589"/>
      <c r="H536" s="589"/>
      <c r="I536" s="589"/>
      <c r="J536" s="589"/>
      <c r="K536" s="589"/>
      <c r="L536" s="589"/>
      <c r="M536" s="589"/>
      <c r="O536" s="589"/>
      <c r="P536" s="589"/>
      <c r="Q536" s="589"/>
      <c r="R536" s="589"/>
    </row>
    <row r="537" customHeight="1" spans="7:18">
      <c r="G537" s="589"/>
      <c r="H537" s="589"/>
      <c r="I537" s="589"/>
      <c r="J537" s="589"/>
      <c r="K537" s="589"/>
      <c r="L537" s="589"/>
      <c r="M537" s="589"/>
      <c r="O537" s="589"/>
      <c r="P537" s="589"/>
      <c r="Q537" s="589"/>
      <c r="R537" s="589"/>
    </row>
    <row r="538" customHeight="1" spans="7:18">
      <c r="G538" s="589"/>
      <c r="H538" s="589"/>
      <c r="I538" s="589"/>
      <c r="J538" s="589"/>
      <c r="K538" s="589"/>
      <c r="L538" s="589"/>
      <c r="M538" s="589"/>
      <c r="O538" s="589"/>
      <c r="P538" s="589"/>
      <c r="Q538" s="589"/>
      <c r="R538" s="589"/>
    </row>
    <row r="539" customHeight="1" spans="7:18">
      <c r="G539" s="589"/>
      <c r="H539" s="589"/>
      <c r="I539" s="589"/>
      <c r="J539" s="589"/>
      <c r="K539" s="589"/>
      <c r="L539" s="589"/>
      <c r="M539" s="589"/>
      <c r="O539" s="589"/>
      <c r="P539" s="589"/>
      <c r="Q539" s="589"/>
      <c r="R539" s="589"/>
    </row>
    <row r="540" customHeight="1" spans="7:18">
      <c r="G540" s="589"/>
      <c r="H540" s="589"/>
      <c r="I540" s="589"/>
      <c r="J540" s="589"/>
      <c r="K540" s="589"/>
      <c r="L540" s="589"/>
      <c r="M540" s="589"/>
      <c r="O540" s="589"/>
      <c r="P540" s="589"/>
      <c r="Q540" s="589"/>
      <c r="R540" s="589"/>
    </row>
    <row r="541" customHeight="1" spans="7:18">
      <c r="G541" s="589"/>
      <c r="H541" s="589"/>
      <c r="I541" s="589"/>
      <c r="J541" s="589"/>
      <c r="K541" s="589"/>
      <c r="L541" s="589"/>
      <c r="M541" s="589"/>
      <c r="O541" s="589"/>
      <c r="P541" s="589"/>
      <c r="Q541" s="589"/>
      <c r="R541" s="589"/>
    </row>
    <row r="542" customHeight="1" spans="7:18">
      <c r="G542" s="589"/>
      <c r="H542" s="589"/>
      <c r="I542" s="589"/>
      <c r="J542" s="589"/>
      <c r="K542" s="589"/>
      <c r="L542" s="589"/>
      <c r="M542" s="589"/>
      <c r="O542" s="589"/>
      <c r="P542" s="589"/>
      <c r="Q542" s="589"/>
      <c r="R542" s="589"/>
    </row>
    <row r="543" customHeight="1" spans="7:18">
      <c r="G543" s="589"/>
      <c r="H543" s="589"/>
      <c r="I543" s="589"/>
      <c r="J543" s="589"/>
      <c r="K543" s="589"/>
      <c r="L543" s="589"/>
      <c r="M543" s="589"/>
      <c r="O543" s="589"/>
      <c r="P543" s="589"/>
      <c r="Q543" s="589"/>
      <c r="R543" s="589"/>
    </row>
    <row r="544" customHeight="1" spans="7:18">
      <c r="G544" s="589"/>
      <c r="H544" s="589"/>
      <c r="I544" s="589"/>
      <c r="J544" s="589"/>
      <c r="K544" s="589"/>
      <c r="L544" s="589"/>
      <c r="M544" s="589"/>
      <c r="O544" s="589"/>
      <c r="P544" s="589"/>
      <c r="Q544" s="589"/>
      <c r="R544" s="589"/>
    </row>
    <row r="545" customHeight="1" spans="7:18">
      <c r="G545" s="589"/>
      <c r="H545" s="589"/>
      <c r="I545" s="589"/>
      <c r="J545" s="589"/>
      <c r="K545" s="589"/>
      <c r="L545" s="589"/>
      <c r="M545" s="589"/>
      <c r="O545" s="589"/>
      <c r="P545" s="589"/>
      <c r="Q545" s="589"/>
      <c r="R545" s="589"/>
    </row>
    <row r="546" customHeight="1" spans="7:18">
      <c r="G546" s="589"/>
      <c r="H546" s="589"/>
      <c r="I546" s="589"/>
      <c r="J546" s="589"/>
      <c r="K546" s="589"/>
      <c r="L546" s="589"/>
      <c r="M546" s="589"/>
      <c r="O546" s="589"/>
      <c r="P546" s="589"/>
      <c r="Q546" s="589"/>
      <c r="R546" s="589"/>
    </row>
    <row r="547" customHeight="1" spans="7:18">
      <c r="G547" s="589"/>
      <c r="H547" s="589"/>
      <c r="I547" s="589"/>
      <c r="J547" s="589"/>
      <c r="K547" s="589"/>
      <c r="L547" s="589"/>
      <c r="M547" s="589"/>
      <c r="O547" s="589"/>
      <c r="P547" s="589"/>
      <c r="Q547" s="589"/>
      <c r="R547" s="589"/>
    </row>
    <row r="548" customHeight="1" spans="7:18">
      <c r="G548" s="589"/>
      <c r="H548" s="589"/>
      <c r="I548" s="589"/>
      <c r="J548" s="589"/>
      <c r="K548" s="589"/>
      <c r="L548" s="589"/>
      <c r="M548" s="589"/>
      <c r="O548" s="589"/>
      <c r="P548" s="589"/>
      <c r="Q548" s="589"/>
      <c r="R548" s="589"/>
    </row>
    <row r="549" customHeight="1" spans="7:18">
      <c r="G549" s="589"/>
      <c r="H549" s="589"/>
      <c r="I549" s="589"/>
      <c r="J549" s="589"/>
      <c r="K549" s="589"/>
      <c r="L549" s="589"/>
      <c r="M549" s="589"/>
      <c r="O549" s="589"/>
      <c r="P549" s="589"/>
      <c r="Q549" s="589"/>
      <c r="R549" s="589"/>
    </row>
    <row r="550" customHeight="1" spans="7:18">
      <c r="G550" s="589"/>
      <c r="H550" s="589"/>
      <c r="I550" s="589"/>
      <c r="J550" s="589"/>
      <c r="K550" s="589"/>
      <c r="L550" s="589"/>
      <c r="M550" s="589"/>
      <c r="O550" s="589"/>
      <c r="P550" s="589"/>
      <c r="Q550" s="589"/>
      <c r="R550" s="589"/>
    </row>
    <row r="551" customHeight="1" spans="7:18">
      <c r="G551" s="589"/>
      <c r="H551" s="589"/>
      <c r="I551" s="589"/>
      <c r="J551" s="589"/>
      <c r="K551" s="589"/>
      <c r="L551" s="589"/>
      <c r="M551" s="589"/>
      <c r="O551" s="589"/>
      <c r="P551" s="589"/>
      <c r="Q551" s="589"/>
      <c r="R551" s="589"/>
    </row>
    <row r="552" customHeight="1" spans="7:18">
      <c r="G552" s="589"/>
      <c r="H552" s="589"/>
      <c r="I552" s="589"/>
      <c r="J552" s="589"/>
      <c r="K552" s="589"/>
      <c r="L552" s="589"/>
      <c r="M552" s="589"/>
      <c r="O552" s="589"/>
      <c r="P552" s="589"/>
      <c r="Q552" s="589"/>
      <c r="R552" s="589"/>
    </row>
    <row r="553" customHeight="1" spans="7:18">
      <c r="G553" s="589"/>
      <c r="H553" s="589"/>
      <c r="I553" s="589"/>
      <c r="J553" s="589"/>
      <c r="K553" s="589"/>
      <c r="L553" s="589"/>
      <c r="M553" s="589"/>
      <c r="O553" s="589"/>
      <c r="P553" s="589"/>
      <c r="Q553" s="589"/>
      <c r="R553" s="589"/>
    </row>
    <row r="554" customHeight="1" spans="7:18">
      <c r="G554" s="589"/>
      <c r="H554" s="589"/>
      <c r="I554" s="589"/>
      <c r="J554" s="589"/>
      <c r="K554" s="589"/>
      <c r="L554" s="589"/>
      <c r="M554" s="589"/>
      <c r="O554" s="589"/>
      <c r="P554" s="589"/>
      <c r="Q554" s="589"/>
      <c r="R554" s="589"/>
    </row>
    <row r="555" customHeight="1" spans="7:18">
      <c r="G555" s="589"/>
      <c r="H555" s="589"/>
      <c r="I555" s="589"/>
      <c r="J555" s="589"/>
      <c r="K555" s="589"/>
      <c r="L555" s="589"/>
      <c r="M555" s="589"/>
      <c r="O555" s="589"/>
      <c r="P555" s="589"/>
      <c r="Q555" s="589"/>
      <c r="R555" s="589"/>
    </row>
    <row r="556" customHeight="1" spans="7:18">
      <c r="G556" s="589"/>
      <c r="H556" s="589"/>
      <c r="I556" s="589"/>
      <c r="J556" s="589"/>
      <c r="K556" s="589"/>
      <c r="L556" s="589"/>
      <c r="M556" s="589"/>
      <c r="O556" s="589"/>
      <c r="P556" s="589"/>
      <c r="Q556" s="589"/>
      <c r="R556" s="589"/>
    </row>
    <row r="557" customHeight="1" spans="7:18">
      <c r="G557" s="589"/>
      <c r="H557" s="589"/>
      <c r="I557" s="589"/>
      <c r="J557" s="589"/>
      <c r="K557" s="589"/>
      <c r="L557" s="589"/>
      <c r="M557" s="589"/>
      <c r="O557" s="589"/>
      <c r="P557" s="589"/>
      <c r="Q557" s="589"/>
      <c r="R557" s="589"/>
    </row>
    <row r="558" customHeight="1" spans="7:18">
      <c r="G558" s="589"/>
      <c r="H558" s="589"/>
      <c r="I558" s="589"/>
      <c r="J558" s="589"/>
      <c r="K558" s="589"/>
      <c r="L558" s="589"/>
      <c r="M558" s="589"/>
      <c r="O558" s="589"/>
      <c r="P558" s="589"/>
      <c r="Q558" s="589"/>
      <c r="R558" s="589"/>
    </row>
    <row r="559" customHeight="1" spans="7:18">
      <c r="G559" s="589"/>
      <c r="H559" s="589"/>
      <c r="I559" s="589"/>
      <c r="J559" s="589"/>
      <c r="K559" s="589"/>
      <c r="L559" s="589"/>
      <c r="M559" s="589"/>
      <c r="O559" s="589"/>
      <c r="P559" s="589"/>
      <c r="Q559" s="589"/>
      <c r="R559" s="589"/>
    </row>
    <row r="560" customHeight="1" spans="7:18">
      <c r="G560" s="589"/>
      <c r="H560" s="589"/>
      <c r="I560" s="589"/>
      <c r="J560" s="589"/>
      <c r="K560" s="589"/>
      <c r="L560" s="589"/>
      <c r="M560" s="589"/>
      <c r="O560" s="589"/>
      <c r="P560" s="589"/>
      <c r="Q560" s="589"/>
      <c r="R560" s="589"/>
    </row>
    <row r="561" customHeight="1" spans="7:18">
      <c r="G561" s="589"/>
      <c r="H561" s="589"/>
      <c r="I561" s="589"/>
      <c r="J561" s="589"/>
      <c r="K561" s="589"/>
      <c r="L561" s="589"/>
      <c r="M561" s="589"/>
      <c r="O561" s="589"/>
      <c r="P561" s="589"/>
      <c r="Q561" s="589"/>
      <c r="R561" s="589"/>
    </row>
    <row r="562" customHeight="1" spans="7:18">
      <c r="G562" s="589"/>
      <c r="H562" s="589"/>
      <c r="I562" s="589"/>
      <c r="J562" s="589"/>
      <c r="K562" s="589"/>
      <c r="L562" s="589"/>
      <c r="M562" s="589"/>
      <c r="O562" s="589"/>
      <c r="P562" s="589"/>
      <c r="Q562" s="589"/>
      <c r="R562" s="589"/>
    </row>
    <row r="563" customHeight="1" spans="7:18">
      <c r="G563" s="589"/>
      <c r="H563" s="589"/>
      <c r="I563" s="589"/>
      <c r="J563" s="589"/>
      <c r="K563" s="589"/>
      <c r="L563" s="589"/>
      <c r="M563" s="589"/>
      <c r="O563" s="589"/>
      <c r="P563" s="589"/>
      <c r="Q563" s="589"/>
      <c r="R563" s="589"/>
    </row>
    <row r="564" customHeight="1" spans="7:18">
      <c r="G564" s="589"/>
      <c r="H564" s="589"/>
      <c r="I564" s="589"/>
      <c r="J564" s="589"/>
      <c r="K564" s="589"/>
      <c r="L564" s="589"/>
      <c r="M564" s="589"/>
      <c r="O564" s="589"/>
      <c r="P564" s="589"/>
      <c r="Q564" s="589"/>
      <c r="R564" s="589"/>
    </row>
    <row r="565" customHeight="1" spans="7:18">
      <c r="G565" s="589"/>
      <c r="H565" s="589"/>
      <c r="I565" s="589"/>
      <c r="J565" s="589"/>
      <c r="K565" s="589"/>
      <c r="L565" s="589"/>
      <c r="M565" s="589"/>
      <c r="O565" s="589"/>
      <c r="P565" s="589"/>
      <c r="Q565" s="589"/>
      <c r="R565" s="589"/>
    </row>
    <row r="566" customHeight="1" spans="7:18">
      <c r="G566" s="589"/>
      <c r="H566" s="589"/>
      <c r="I566" s="589"/>
      <c r="J566" s="589"/>
      <c r="K566" s="589"/>
      <c r="L566" s="589"/>
      <c r="M566" s="589"/>
      <c r="O566" s="589"/>
      <c r="P566" s="589"/>
      <c r="Q566" s="589"/>
      <c r="R566" s="589"/>
    </row>
    <row r="567" customHeight="1" spans="7:18">
      <c r="G567" s="589"/>
      <c r="H567" s="589"/>
      <c r="I567" s="589"/>
      <c r="J567" s="589"/>
      <c r="K567" s="589"/>
      <c r="L567" s="589"/>
      <c r="M567" s="589"/>
      <c r="O567" s="589"/>
      <c r="P567" s="589"/>
      <c r="Q567" s="589"/>
      <c r="R567" s="589"/>
    </row>
    <row r="568" customHeight="1" spans="7:18">
      <c r="G568" s="589"/>
      <c r="H568" s="589"/>
      <c r="I568" s="589"/>
      <c r="J568" s="589"/>
      <c r="K568" s="589"/>
      <c r="L568" s="589"/>
      <c r="M568" s="589"/>
      <c r="O568" s="589"/>
      <c r="P568" s="589"/>
      <c r="Q568" s="589"/>
      <c r="R568" s="589"/>
    </row>
    <row r="569" customHeight="1" spans="7:18">
      <c r="G569" s="589"/>
      <c r="H569" s="589"/>
      <c r="I569" s="589"/>
      <c r="J569" s="589"/>
      <c r="K569" s="589"/>
      <c r="L569" s="589"/>
      <c r="M569" s="589"/>
      <c r="O569" s="589"/>
      <c r="P569" s="589"/>
      <c r="Q569" s="589"/>
      <c r="R569" s="589"/>
    </row>
    <row r="570" customHeight="1" spans="7:18">
      <c r="G570" s="589"/>
      <c r="H570" s="589"/>
      <c r="I570" s="589"/>
      <c r="J570" s="589"/>
      <c r="K570" s="589"/>
      <c r="L570" s="589"/>
      <c r="M570" s="589"/>
      <c r="O570" s="589"/>
      <c r="P570" s="589"/>
      <c r="Q570" s="589"/>
      <c r="R570" s="589"/>
    </row>
    <row r="571" customHeight="1" spans="7:18">
      <c r="G571" s="589"/>
      <c r="H571" s="589"/>
      <c r="I571" s="589"/>
      <c r="J571" s="589"/>
      <c r="K571" s="589"/>
      <c r="L571" s="589"/>
      <c r="M571" s="589"/>
      <c r="O571" s="589"/>
      <c r="P571" s="589"/>
      <c r="Q571" s="589"/>
      <c r="R571" s="589"/>
    </row>
    <row r="572" customHeight="1" spans="7:18">
      <c r="G572" s="589"/>
      <c r="H572" s="589"/>
      <c r="I572" s="589"/>
      <c r="J572" s="589"/>
      <c r="K572" s="589"/>
      <c r="L572" s="589"/>
      <c r="M572" s="589"/>
      <c r="O572" s="589"/>
      <c r="P572" s="589"/>
      <c r="Q572" s="589"/>
      <c r="R572" s="589"/>
    </row>
    <row r="573" customHeight="1" spans="7:18">
      <c r="G573" s="589"/>
      <c r="H573" s="589"/>
      <c r="I573" s="589"/>
      <c r="J573" s="589"/>
      <c r="K573" s="589"/>
      <c r="L573" s="589"/>
      <c r="M573" s="589"/>
      <c r="O573" s="589"/>
      <c r="P573" s="589"/>
      <c r="Q573" s="589"/>
      <c r="R573" s="589"/>
    </row>
    <row r="574" customHeight="1" spans="7:18">
      <c r="G574" s="589"/>
      <c r="H574" s="589"/>
      <c r="I574" s="589"/>
      <c r="J574" s="589"/>
      <c r="K574" s="589"/>
      <c r="L574" s="589"/>
      <c r="M574" s="589"/>
      <c r="O574" s="589"/>
      <c r="P574" s="589"/>
      <c r="Q574" s="589"/>
      <c r="R574" s="589"/>
    </row>
    <row r="575" customHeight="1" spans="7:18">
      <c r="G575" s="589"/>
      <c r="H575" s="589"/>
      <c r="I575" s="589"/>
      <c r="J575" s="589"/>
      <c r="K575" s="589"/>
      <c r="L575" s="589"/>
      <c r="M575" s="589"/>
      <c r="O575" s="589"/>
      <c r="P575" s="589"/>
      <c r="Q575" s="589"/>
      <c r="R575" s="589"/>
    </row>
    <row r="576" customHeight="1" spans="7:18">
      <c r="G576" s="589"/>
      <c r="H576" s="589"/>
      <c r="I576" s="589"/>
      <c r="J576" s="589"/>
      <c r="K576" s="589"/>
      <c r="L576" s="589"/>
      <c r="M576" s="589"/>
      <c r="O576" s="589"/>
      <c r="P576" s="589"/>
      <c r="Q576" s="589"/>
      <c r="R576" s="589"/>
    </row>
    <row r="577" customHeight="1" spans="7:18">
      <c r="G577" s="589"/>
      <c r="H577" s="589"/>
      <c r="I577" s="589"/>
      <c r="J577" s="589"/>
      <c r="K577" s="589"/>
      <c r="L577" s="589"/>
      <c r="M577" s="589"/>
      <c r="O577" s="589"/>
      <c r="P577" s="589"/>
      <c r="Q577" s="589"/>
      <c r="R577" s="589"/>
    </row>
    <row r="578" customHeight="1" spans="7:18">
      <c r="G578" s="589"/>
      <c r="H578" s="589"/>
      <c r="I578" s="589"/>
      <c r="J578" s="589"/>
      <c r="K578" s="589"/>
      <c r="L578" s="589"/>
      <c r="M578" s="589"/>
      <c r="O578" s="589"/>
      <c r="P578" s="589"/>
      <c r="Q578" s="589"/>
      <c r="R578" s="589"/>
    </row>
    <row r="579" customHeight="1" spans="7:18">
      <c r="G579" s="589"/>
      <c r="H579" s="589"/>
      <c r="I579" s="589"/>
      <c r="J579" s="589"/>
      <c r="K579" s="589"/>
      <c r="L579" s="589"/>
      <c r="M579" s="589"/>
      <c r="O579" s="589"/>
      <c r="P579" s="589"/>
      <c r="Q579" s="589"/>
      <c r="R579" s="589"/>
    </row>
    <row r="580" customHeight="1" spans="7:18">
      <c r="G580" s="589"/>
      <c r="H580" s="589"/>
      <c r="I580" s="589"/>
      <c r="J580" s="589"/>
      <c r="K580" s="589"/>
      <c r="L580" s="589"/>
      <c r="M580" s="589"/>
      <c r="O580" s="589"/>
      <c r="P580" s="589"/>
      <c r="Q580" s="589"/>
      <c r="R580" s="589"/>
    </row>
    <row r="581" customHeight="1" spans="7:18">
      <c r="G581" s="589"/>
      <c r="H581" s="589"/>
      <c r="I581" s="589"/>
      <c r="J581" s="589"/>
      <c r="K581" s="589"/>
      <c r="L581" s="589"/>
      <c r="M581" s="589"/>
      <c r="O581" s="589"/>
      <c r="P581" s="589"/>
      <c r="Q581" s="589"/>
      <c r="R581" s="589"/>
    </row>
    <row r="582" customHeight="1" spans="7:18">
      <c r="G582" s="589"/>
      <c r="H582" s="589"/>
      <c r="I582" s="589"/>
      <c r="J582" s="589"/>
      <c r="K582" s="589"/>
      <c r="L582" s="589"/>
      <c r="M582" s="589"/>
      <c r="O582" s="589"/>
      <c r="P582" s="589"/>
      <c r="Q582" s="589"/>
      <c r="R582" s="589"/>
    </row>
    <row r="583" customHeight="1" spans="7:18">
      <c r="G583" s="589"/>
      <c r="H583" s="589"/>
      <c r="I583" s="589"/>
      <c r="J583" s="589"/>
      <c r="K583" s="589"/>
      <c r="L583" s="589"/>
      <c r="M583" s="589"/>
      <c r="O583" s="589"/>
      <c r="P583" s="589"/>
      <c r="Q583" s="589"/>
      <c r="R583" s="589"/>
    </row>
    <row r="584" customHeight="1" spans="7:18">
      <c r="G584" s="589"/>
      <c r="H584" s="589"/>
      <c r="I584" s="589"/>
      <c r="J584" s="589"/>
      <c r="K584" s="589"/>
      <c r="L584" s="589"/>
      <c r="M584" s="589"/>
      <c r="O584" s="589"/>
      <c r="P584" s="589"/>
      <c r="Q584" s="589"/>
      <c r="R584" s="589"/>
    </row>
    <row r="585" customHeight="1" spans="7:18">
      <c r="G585" s="589"/>
      <c r="H585" s="589"/>
      <c r="I585" s="589"/>
      <c r="J585" s="589"/>
      <c r="K585" s="589"/>
      <c r="L585" s="589"/>
      <c r="M585" s="589"/>
      <c r="O585" s="589"/>
      <c r="P585" s="589"/>
      <c r="Q585" s="589"/>
      <c r="R585" s="589"/>
    </row>
    <row r="586" customHeight="1" spans="7:18">
      <c r="G586" s="589"/>
      <c r="H586" s="589"/>
      <c r="I586" s="589"/>
      <c r="J586" s="589"/>
      <c r="K586" s="589"/>
      <c r="L586" s="589"/>
      <c r="M586" s="589"/>
      <c r="O586" s="589"/>
      <c r="P586" s="589"/>
      <c r="Q586" s="589"/>
      <c r="R586" s="589"/>
    </row>
    <row r="587" customHeight="1" spans="7:18">
      <c r="G587" s="589"/>
      <c r="H587" s="589"/>
      <c r="I587" s="589"/>
      <c r="J587" s="589"/>
      <c r="K587" s="589"/>
      <c r="L587" s="589"/>
      <c r="M587" s="589"/>
      <c r="O587" s="589"/>
      <c r="P587" s="589"/>
      <c r="Q587" s="589"/>
      <c r="R587" s="589"/>
    </row>
    <row r="588" customHeight="1" spans="7:18">
      <c r="G588" s="589"/>
      <c r="H588" s="589"/>
      <c r="I588" s="589"/>
      <c r="J588" s="589"/>
      <c r="K588" s="589"/>
      <c r="L588" s="589"/>
      <c r="M588" s="589"/>
      <c r="O588" s="589"/>
      <c r="P588" s="589"/>
      <c r="Q588" s="589"/>
      <c r="R588" s="589"/>
    </row>
    <row r="589" customHeight="1" spans="7:18">
      <c r="G589" s="589"/>
      <c r="H589" s="589"/>
      <c r="I589" s="589"/>
      <c r="J589" s="589"/>
      <c r="K589" s="589"/>
      <c r="L589" s="589"/>
      <c r="M589" s="589"/>
      <c r="O589" s="589"/>
      <c r="P589" s="589"/>
      <c r="Q589" s="589"/>
      <c r="R589" s="589"/>
    </row>
    <row r="590" customHeight="1" spans="7:18">
      <c r="G590" s="589"/>
      <c r="H590" s="589"/>
      <c r="I590" s="589"/>
      <c r="J590" s="589"/>
      <c r="K590" s="589"/>
      <c r="L590" s="589"/>
      <c r="M590" s="589"/>
      <c r="O590" s="589"/>
      <c r="P590" s="589"/>
      <c r="Q590" s="589"/>
      <c r="R590" s="589"/>
    </row>
    <row r="591" customHeight="1" spans="7:18">
      <c r="G591" s="589"/>
      <c r="H591" s="589"/>
      <c r="I591" s="589"/>
      <c r="J591" s="589"/>
      <c r="K591" s="589"/>
      <c r="L591" s="589"/>
      <c r="M591" s="589"/>
      <c r="O591" s="589"/>
      <c r="P591" s="589"/>
      <c r="Q591" s="589"/>
      <c r="R591" s="589"/>
    </row>
    <row r="592" customHeight="1" spans="7:18">
      <c r="G592" s="589"/>
      <c r="H592" s="589"/>
      <c r="I592" s="589"/>
      <c r="J592" s="589"/>
      <c r="K592" s="589"/>
      <c r="L592" s="589"/>
      <c r="M592" s="589"/>
      <c r="O592" s="589"/>
      <c r="P592" s="589"/>
      <c r="Q592" s="589"/>
      <c r="R592" s="589"/>
    </row>
    <row r="593" customHeight="1" spans="7:18">
      <c r="G593" s="589"/>
      <c r="H593" s="589"/>
      <c r="I593" s="589"/>
      <c r="J593" s="589"/>
      <c r="K593" s="589"/>
      <c r="L593" s="589"/>
      <c r="M593" s="589"/>
      <c r="O593" s="589"/>
      <c r="P593" s="589"/>
      <c r="Q593" s="589"/>
      <c r="R593" s="589"/>
    </row>
    <row r="594" customHeight="1" spans="7:18">
      <c r="G594" s="589"/>
      <c r="H594" s="589"/>
      <c r="I594" s="589"/>
      <c r="J594" s="589"/>
      <c r="K594" s="589"/>
      <c r="L594" s="589"/>
      <c r="M594" s="589"/>
      <c r="O594" s="589"/>
      <c r="P594" s="589"/>
      <c r="Q594" s="589"/>
      <c r="R594" s="589"/>
    </row>
    <row r="595" customHeight="1" spans="7:18">
      <c r="G595" s="589"/>
      <c r="H595" s="589"/>
      <c r="I595" s="589"/>
      <c r="J595" s="589"/>
      <c r="K595" s="589"/>
      <c r="L595" s="589"/>
      <c r="M595" s="589"/>
      <c r="O595" s="589"/>
      <c r="P595" s="589"/>
      <c r="Q595" s="589"/>
      <c r="R595" s="589"/>
    </row>
    <row r="596" customHeight="1" spans="7:18">
      <c r="G596" s="589"/>
      <c r="H596" s="589"/>
      <c r="I596" s="589"/>
      <c r="J596" s="589"/>
      <c r="K596" s="589"/>
      <c r="L596" s="589"/>
      <c r="M596" s="589"/>
      <c r="O596" s="589"/>
      <c r="P596" s="589"/>
      <c r="Q596" s="589"/>
      <c r="R596" s="589"/>
    </row>
    <row r="597" customHeight="1" spans="7:18">
      <c r="G597" s="589"/>
      <c r="H597" s="589"/>
      <c r="I597" s="589"/>
      <c r="J597" s="589"/>
      <c r="K597" s="589"/>
      <c r="L597" s="589"/>
      <c r="M597" s="589"/>
      <c r="O597" s="589"/>
      <c r="P597" s="589"/>
      <c r="Q597" s="589"/>
      <c r="R597" s="589"/>
    </row>
    <row r="598" customHeight="1" spans="7:18">
      <c r="G598" s="589"/>
      <c r="H598" s="589"/>
      <c r="I598" s="589"/>
      <c r="J598" s="589"/>
      <c r="K598" s="589"/>
      <c r="L598" s="589"/>
      <c r="M598" s="589"/>
      <c r="O598" s="589"/>
      <c r="P598" s="589"/>
      <c r="Q598" s="589"/>
      <c r="R598" s="589"/>
    </row>
    <row r="599" customHeight="1" spans="7:18">
      <c r="G599" s="589"/>
      <c r="H599" s="589"/>
      <c r="I599" s="589"/>
      <c r="J599" s="589"/>
      <c r="K599" s="589"/>
      <c r="L599" s="589"/>
      <c r="M599" s="589"/>
      <c r="O599" s="589"/>
      <c r="P599" s="589"/>
      <c r="Q599" s="589"/>
      <c r="R599" s="589"/>
    </row>
    <row r="600" customHeight="1" spans="7:18">
      <c r="G600" s="589"/>
      <c r="H600" s="589"/>
      <c r="I600" s="589"/>
      <c r="J600" s="589"/>
      <c r="K600" s="589"/>
      <c r="L600" s="589"/>
      <c r="M600" s="589"/>
      <c r="O600" s="589"/>
      <c r="P600" s="589"/>
      <c r="Q600" s="589"/>
      <c r="R600" s="589"/>
    </row>
    <row r="601" customHeight="1" spans="7:18">
      <c r="G601" s="589"/>
      <c r="H601" s="589"/>
      <c r="I601" s="589"/>
      <c r="J601" s="589"/>
      <c r="K601" s="589"/>
      <c r="L601" s="589"/>
      <c r="M601" s="589"/>
      <c r="O601" s="589"/>
      <c r="P601" s="589"/>
      <c r="Q601" s="589"/>
      <c r="R601" s="589"/>
    </row>
    <row r="602" customHeight="1" spans="7:18">
      <c r="G602" s="589"/>
      <c r="H602" s="589"/>
      <c r="I602" s="589"/>
      <c r="J602" s="589"/>
      <c r="K602" s="589"/>
      <c r="L602" s="589"/>
      <c r="M602" s="589"/>
      <c r="O602" s="589"/>
      <c r="P602" s="589"/>
      <c r="Q602" s="589"/>
      <c r="R602" s="589"/>
    </row>
    <row r="603" customHeight="1" spans="7:18">
      <c r="G603" s="589"/>
      <c r="H603" s="589"/>
      <c r="I603" s="589"/>
      <c r="J603" s="589"/>
      <c r="K603" s="589"/>
      <c r="L603" s="589"/>
      <c r="M603" s="589"/>
      <c r="O603" s="589"/>
      <c r="P603" s="589"/>
      <c r="Q603" s="589"/>
      <c r="R603" s="589"/>
    </row>
    <row r="604" customHeight="1" spans="7:18">
      <c r="G604" s="589"/>
      <c r="H604" s="589"/>
      <c r="I604" s="589"/>
      <c r="J604" s="589"/>
      <c r="K604" s="589"/>
      <c r="L604" s="589"/>
      <c r="M604" s="589"/>
      <c r="O604" s="589"/>
      <c r="P604" s="589"/>
      <c r="Q604" s="589"/>
      <c r="R604" s="589"/>
    </row>
    <row r="605" customHeight="1" spans="7:18">
      <c r="G605" s="589"/>
      <c r="H605" s="589"/>
      <c r="I605" s="589"/>
      <c r="J605" s="589"/>
      <c r="K605" s="589"/>
      <c r="L605" s="589"/>
      <c r="M605" s="589"/>
      <c r="O605" s="589"/>
      <c r="P605" s="589"/>
      <c r="Q605" s="589"/>
      <c r="R605" s="589"/>
    </row>
    <row r="606" customHeight="1" spans="7:18">
      <c r="G606" s="589"/>
      <c r="H606" s="589"/>
      <c r="I606" s="589"/>
      <c r="J606" s="589"/>
      <c r="K606" s="589"/>
      <c r="L606" s="589"/>
      <c r="M606" s="589"/>
      <c r="O606" s="589"/>
      <c r="P606" s="589"/>
      <c r="Q606" s="589"/>
      <c r="R606" s="589"/>
    </row>
    <row r="607" customHeight="1" spans="7:18">
      <c r="G607" s="589"/>
      <c r="H607" s="589"/>
      <c r="I607" s="589"/>
      <c r="J607" s="589"/>
      <c r="K607" s="589"/>
      <c r="L607" s="589"/>
      <c r="M607" s="589"/>
      <c r="O607" s="589"/>
      <c r="P607" s="589"/>
      <c r="Q607" s="589"/>
      <c r="R607" s="589"/>
    </row>
    <row r="608" customHeight="1" spans="7:18">
      <c r="G608" s="589"/>
      <c r="H608" s="589"/>
      <c r="I608" s="589"/>
      <c r="J608" s="589"/>
      <c r="K608" s="589"/>
      <c r="L608" s="589"/>
      <c r="M608" s="589"/>
      <c r="O608" s="589"/>
      <c r="P608" s="589"/>
      <c r="Q608" s="589"/>
      <c r="R608" s="589"/>
    </row>
    <row r="609" customHeight="1" spans="7:18">
      <c r="G609" s="589"/>
      <c r="H609" s="589"/>
      <c r="I609" s="589"/>
      <c r="J609" s="589"/>
      <c r="K609" s="589"/>
      <c r="L609" s="589"/>
      <c r="M609" s="589"/>
      <c r="O609" s="589"/>
      <c r="P609" s="589"/>
      <c r="Q609" s="589"/>
      <c r="R609" s="589"/>
    </row>
    <row r="610" customHeight="1" spans="7:18">
      <c r="G610" s="589"/>
      <c r="H610" s="589"/>
      <c r="I610" s="589"/>
      <c r="J610" s="589"/>
      <c r="K610" s="589"/>
      <c r="L610" s="589"/>
      <c r="M610" s="589"/>
      <c r="O610" s="589"/>
      <c r="P610" s="589"/>
      <c r="Q610" s="589"/>
      <c r="R610" s="589"/>
    </row>
    <row r="611" customHeight="1" spans="7:18">
      <c r="G611" s="589"/>
      <c r="H611" s="589"/>
      <c r="I611" s="589"/>
      <c r="J611" s="589"/>
      <c r="K611" s="589"/>
      <c r="L611" s="589"/>
      <c r="M611" s="589"/>
      <c r="O611" s="589"/>
      <c r="P611" s="589"/>
      <c r="Q611" s="589"/>
      <c r="R611" s="589"/>
    </row>
    <row r="612" customHeight="1" spans="7:18">
      <c r="G612" s="589"/>
      <c r="H612" s="589"/>
      <c r="I612" s="589"/>
      <c r="J612" s="589"/>
      <c r="K612" s="589"/>
      <c r="L612" s="589"/>
      <c r="M612" s="589"/>
      <c r="O612" s="589"/>
      <c r="P612" s="589"/>
      <c r="Q612" s="589"/>
      <c r="R612" s="589"/>
    </row>
    <row r="613" customHeight="1" spans="7:18">
      <c r="G613" s="589"/>
      <c r="H613" s="589"/>
      <c r="I613" s="589"/>
      <c r="J613" s="589"/>
      <c r="K613" s="589"/>
      <c r="L613" s="589"/>
      <c r="M613" s="589"/>
      <c r="O613" s="589"/>
      <c r="P613" s="589"/>
      <c r="Q613" s="589"/>
      <c r="R613" s="589"/>
    </row>
    <row r="614" customHeight="1" spans="7:18">
      <c r="G614" s="589"/>
      <c r="H614" s="589"/>
      <c r="I614" s="589"/>
      <c r="J614" s="589"/>
      <c r="K614" s="589"/>
      <c r="L614" s="589"/>
      <c r="M614" s="589"/>
      <c r="O614" s="589"/>
      <c r="P614" s="589"/>
      <c r="Q614" s="589"/>
      <c r="R614" s="589"/>
    </row>
    <row r="615" customHeight="1" spans="7:18">
      <c r="G615" s="589"/>
      <c r="H615" s="589"/>
      <c r="I615" s="589"/>
      <c r="J615" s="589"/>
      <c r="K615" s="589"/>
      <c r="L615" s="589"/>
      <c r="M615" s="589"/>
      <c r="O615" s="589"/>
      <c r="P615" s="589"/>
      <c r="Q615" s="589"/>
      <c r="R615" s="589"/>
    </row>
    <row r="616" customHeight="1" spans="7:18">
      <c r="G616" s="589"/>
      <c r="H616" s="589"/>
      <c r="I616" s="589"/>
      <c r="J616" s="589"/>
      <c r="K616" s="589"/>
      <c r="L616" s="589"/>
      <c r="M616" s="589"/>
      <c r="O616" s="589"/>
      <c r="P616" s="589"/>
      <c r="Q616" s="589"/>
      <c r="R616" s="589"/>
    </row>
    <row r="617" customHeight="1" spans="7:18">
      <c r="G617" s="589"/>
      <c r="H617" s="589"/>
      <c r="I617" s="589"/>
      <c r="J617" s="589"/>
      <c r="K617" s="589"/>
      <c r="L617" s="589"/>
      <c r="M617" s="589"/>
      <c r="O617" s="589"/>
      <c r="P617" s="589"/>
      <c r="Q617" s="589"/>
      <c r="R617" s="589"/>
    </row>
    <row r="618" customHeight="1" spans="7:18">
      <c r="G618" s="589"/>
      <c r="H618" s="589"/>
      <c r="I618" s="589"/>
      <c r="J618" s="589"/>
      <c r="K618" s="589"/>
      <c r="L618" s="589"/>
      <c r="M618" s="589"/>
      <c r="O618" s="589"/>
      <c r="P618" s="589"/>
      <c r="Q618" s="589"/>
      <c r="R618" s="589"/>
    </row>
    <row r="619" customHeight="1" spans="7:18">
      <c r="G619" s="589"/>
      <c r="H619" s="589"/>
      <c r="I619" s="589"/>
      <c r="J619" s="589"/>
      <c r="K619" s="589"/>
      <c r="L619" s="589"/>
      <c r="M619" s="589"/>
      <c r="O619" s="589"/>
      <c r="P619" s="589"/>
      <c r="Q619" s="589"/>
      <c r="R619" s="589"/>
    </row>
    <row r="620" customHeight="1" spans="7:18">
      <c r="G620" s="589"/>
      <c r="H620" s="589"/>
      <c r="I620" s="589"/>
      <c r="J620" s="589"/>
      <c r="K620" s="589"/>
      <c r="L620" s="589"/>
      <c r="M620" s="589"/>
      <c r="O620" s="589"/>
      <c r="P620" s="589"/>
      <c r="Q620" s="589"/>
      <c r="R620" s="589"/>
    </row>
    <row r="621" customHeight="1" spans="7:18">
      <c r="G621" s="589"/>
      <c r="H621" s="589"/>
      <c r="I621" s="589"/>
      <c r="J621" s="589"/>
      <c r="K621" s="589"/>
      <c r="L621" s="589"/>
      <c r="M621" s="589"/>
      <c r="O621" s="589"/>
      <c r="P621" s="589"/>
      <c r="Q621" s="589"/>
      <c r="R621" s="589"/>
    </row>
    <row r="622" customHeight="1" spans="7:18">
      <c r="G622" s="589"/>
      <c r="H622" s="589"/>
      <c r="I622" s="589"/>
      <c r="J622" s="589"/>
      <c r="K622" s="589"/>
      <c r="L622" s="589"/>
      <c r="M622" s="589"/>
      <c r="O622" s="589"/>
      <c r="P622" s="589"/>
      <c r="Q622" s="589"/>
      <c r="R622" s="589"/>
    </row>
    <row r="623" customHeight="1" spans="7:18">
      <c r="G623" s="589"/>
      <c r="H623" s="589"/>
      <c r="I623" s="589"/>
      <c r="J623" s="589"/>
      <c r="K623" s="589"/>
      <c r="L623" s="589"/>
      <c r="M623" s="589"/>
      <c r="O623" s="589"/>
      <c r="P623" s="589"/>
      <c r="Q623" s="589"/>
      <c r="R623" s="589"/>
    </row>
    <row r="624" customHeight="1" spans="7:18">
      <c r="G624" s="589"/>
      <c r="H624" s="589"/>
      <c r="I624" s="589"/>
      <c r="J624" s="589"/>
      <c r="K624" s="589"/>
      <c r="L624" s="589"/>
      <c r="M624" s="589"/>
      <c r="O624" s="589"/>
      <c r="P624" s="589"/>
      <c r="Q624" s="589"/>
      <c r="R624" s="589"/>
    </row>
    <row r="625" customHeight="1" spans="7:18">
      <c r="G625" s="589"/>
      <c r="H625" s="589"/>
      <c r="I625" s="589"/>
      <c r="J625" s="589"/>
      <c r="K625" s="589"/>
      <c r="L625" s="589"/>
      <c r="M625" s="589"/>
      <c r="O625" s="589"/>
      <c r="P625" s="589"/>
      <c r="Q625" s="589"/>
      <c r="R625" s="589"/>
    </row>
    <row r="626" customHeight="1" spans="7:18">
      <c r="G626" s="589"/>
      <c r="H626" s="589"/>
      <c r="I626" s="589"/>
      <c r="J626" s="589"/>
      <c r="K626" s="589"/>
      <c r="L626" s="589"/>
      <c r="M626" s="589"/>
      <c r="O626" s="589"/>
      <c r="P626" s="589"/>
      <c r="Q626" s="589"/>
      <c r="R626" s="589"/>
    </row>
    <row r="627" customHeight="1" spans="7:18">
      <c r="G627" s="589"/>
      <c r="H627" s="589"/>
      <c r="I627" s="589"/>
      <c r="J627" s="589"/>
      <c r="K627" s="589"/>
      <c r="L627" s="589"/>
      <c r="M627" s="589"/>
      <c r="O627" s="589"/>
      <c r="P627" s="589"/>
      <c r="Q627" s="589"/>
      <c r="R627" s="589"/>
    </row>
    <row r="628" customHeight="1" spans="7:18">
      <c r="G628" s="589"/>
      <c r="H628" s="589"/>
      <c r="I628" s="589"/>
      <c r="J628" s="589"/>
      <c r="K628" s="589"/>
      <c r="L628" s="589"/>
      <c r="M628" s="589"/>
      <c r="O628" s="589"/>
      <c r="P628" s="589"/>
      <c r="Q628" s="589"/>
      <c r="R628" s="589"/>
    </row>
    <row r="629" customHeight="1" spans="7:18">
      <c r="G629" s="589"/>
      <c r="H629" s="589"/>
      <c r="I629" s="589"/>
      <c r="J629" s="589"/>
      <c r="K629" s="589"/>
      <c r="L629" s="589"/>
      <c r="M629" s="589"/>
      <c r="O629" s="589"/>
      <c r="P629" s="589"/>
      <c r="Q629" s="589"/>
      <c r="R629" s="589"/>
    </row>
    <row r="630" customHeight="1" spans="7:18">
      <c r="G630" s="589"/>
      <c r="H630" s="589"/>
      <c r="I630" s="589"/>
      <c r="J630" s="589"/>
      <c r="K630" s="589"/>
      <c r="L630" s="589"/>
      <c r="M630" s="589"/>
      <c r="O630" s="589"/>
      <c r="P630" s="589"/>
      <c r="Q630" s="589"/>
      <c r="R630" s="589"/>
    </row>
    <row r="631" customHeight="1" spans="7:18">
      <c r="G631" s="589"/>
      <c r="H631" s="589"/>
      <c r="I631" s="589"/>
      <c r="J631" s="589"/>
      <c r="K631" s="589"/>
      <c r="L631" s="589"/>
      <c r="M631" s="589"/>
      <c r="O631" s="589"/>
      <c r="P631" s="589"/>
      <c r="Q631" s="589"/>
      <c r="R631" s="589"/>
    </row>
    <row r="632" customHeight="1" spans="7:18">
      <c r="G632" s="589"/>
      <c r="H632" s="589"/>
      <c r="I632" s="589"/>
      <c r="J632" s="589"/>
      <c r="K632" s="589"/>
      <c r="L632" s="589"/>
      <c r="M632" s="589"/>
      <c r="O632" s="589"/>
      <c r="P632" s="589"/>
      <c r="Q632" s="589"/>
      <c r="R632" s="589"/>
    </row>
    <row r="633" customHeight="1" spans="7:18">
      <c r="G633" s="589"/>
      <c r="H633" s="589"/>
      <c r="I633" s="589"/>
      <c r="J633" s="589"/>
      <c r="K633" s="589"/>
      <c r="L633" s="589"/>
      <c r="M633" s="589"/>
      <c r="O633" s="589"/>
      <c r="P633" s="589"/>
      <c r="Q633" s="589"/>
      <c r="R633" s="589"/>
    </row>
    <row r="634" customHeight="1" spans="7:18">
      <c r="G634" s="589"/>
      <c r="H634" s="589"/>
      <c r="I634" s="589"/>
      <c r="J634" s="589"/>
      <c r="K634" s="589"/>
      <c r="L634" s="589"/>
      <c r="M634" s="589"/>
      <c r="O634" s="589"/>
      <c r="P634" s="589"/>
      <c r="Q634" s="589"/>
      <c r="R634" s="589"/>
    </row>
    <row r="635" customHeight="1" spans="7:18">
      <c r="G635" s="589"/>
      <c r="H635" s="589"/>
      <c r="I635" s="589"/>
      <c r="J635" s="589"/>
      <c r="K635" s="589"/>
      <c r="L635" s="589"/>
      <c r="M635" s="589"/>
      <c r="O635" s="589"/>
      <c r="P635" s="589"/>
      <c r="Q635" s="589"/>
      <c r="R635" s="589"/>
    </row>
    <row r="636" customHeight="1" spans="7:18">
      <c r="G636" s="589"/>
      <c r="H636" s="589"/>
      <c r="I636" s="589"/>
      <c r="J636" s="589"/>
      <c r="K636" s="589"/>
      <c r="L636" s="589"/>
      <c r="M636" s="589"/>
      <c r="O636" s="589"/>
      <c r="P636" s="589"/>
      <c r="Q636" s="589"/>
      <c r="R636" s="589"/>
    </row>
    <row r="637" customHeight="1" spans="7:18">
      <c r="G637" s="589"/>
      <c r="H637" s="589"/>
      <c r="I637" s="589"/>
      <c r="J637" s="589"/>
      <c r="K637" s="589"/>
      <c r="L637" s="589"/>
      <c r="M637" s="589"/>
      <c r="O637" s="589"/>
      <c r="P637" s="589"/>
      <c r="Q637" s="589"/>
      <c r="R637" s="589"/>
    </row>
    <row r="638" customHeight="1" spans="7:18">
      <c r="G638" s="589"/>
      <c r="H638" s="589"/>
      <c r="I638" s="589"/>
      <c r="J638" s="589"/>
      <c r="K638" s="589"/>
      <c r="L638" s="589"/>
      <c r="M638" s="589"/>
      <c r="O638" s="589"/>
      <c r="P638" s="589"/>
      <c r="Q638" s="589"/>
      <c r="R638" s="589"/>
    </row>
    <row r="639" customHeight="1" spans="7:18">
      <c r="G639" s="589"/>
      <c r="H639" s="589"/>
      <c r="I639" s="589"/>
      <c r="J639" s="589"/>
      <c r="K639" s="589"/>
      <c r="L639" s="589"/>
      <c r="M639" s="589"/>
      <c r="O639" s="589"/>
      <c r="P639" s="589"/>
      <c r="Q639" s="589"/>
      <c r="R639" s="589"/>
    </row>
    <row r="640" customHeight="1" spans="7:18">
      <c r="G640" s="589"/>
      <c r="H640" s="589"/>
      <c r="I640" s="589"/>
      <c r="J640" s="589"/>
      <c r="K640" s="589"/>
      <c r="L640" s="589"/>
      <c r="M640" s="589"/>
      <c r="O640" s="589"/>
      <c r="P640" s="589"/>
      <c r="Q640" s="589"/>
      <c r="R640" s="589"/>
    </row>
    <row r="641" customHeight="1" spans="7:18">
      <c r="G641" s="589"/>
      <c r="H641" s="589"/>
      <c r="I641" s="589"/>
      <c r="J641" s="589"/>
      <c r="K641" s="589"/>
      <c r="L641" s="589"/>
      <c r="M641" s="589"/>
      <c r="O641" s="589"/>
      <c r="P641" s="589"/>
      <c r="Q641" s="589"/>
      <c r="R641" s="589"/>
    </row>
    <row r="642" customHeight="1" spans="7:18">
      <c r="G642" s="589"/>
      <c r="H642" s="589"/>
      <c r="I642" s="589"/>
      <c r="J642" s="589"/>
      <c r="K642" s="589"/>
      <c r="L642" s="589"/>
      <c r="M642" s="589"/>
      <c r="O642" s="589"/>
      <c r="P642" s="589"/>
      <c r="Q642" s="589"/>
      <c r="R642" s="589"/>
    </row>
    <row r="643" customHeight="1" spans="7:18">
      <c r="G643" s="589"/>
      <c r="H643" s="589"/>
      <c r="I643" s="589"/>
      <c r="J643" s="589"/>
      <c r="K643" s="589"/>
      <c r="L643" s="589"/>
      <c r="M643" s="589"/>
      <c r="O643" s="589"/>
      <c r="P643" s="589"/>
      <c r="Q643" s="589"/>
      <c r="R643" s="589"/>
    </row>
    <row r="644" customHeight="1" spans="7:18">
      <c r="G644" s="589"/>
      <c r="H644" s="589"/>
      <c r="I644" s="589"/>
      <c r="J644" s="589"/>
      <c r="K644" s="589"/>
      <c r="L644" s="589"/>
      <c r="M644" s="589"/>
      <c r="O644" s="589"/>
      <c r="P644" s="589"/>
      <c r="Q644" s="589"/>
      <c r="R644" s="589"/>
    </row>
    <row r="645" customHeight="1" spans="7:18">
      <c r="G645" s="589"/>
      <c r="H645" s="589"/>
      <c r="I645" s="589"/>
      <c r="J645" s="589"/>
      <c r="K645" s="589"/>
      <c r="L645" s="589"/>
      <c r="M645" s="589"/>
      <c r="O645" s="589"/>
      <c r="P645" s="589"/>
      <c r="Q645" s="589"/>
      <c r="R645" s="589"/>
    </row>
    <row r="646" customHeight="1" spans="7:18">
      <c r="G646" s="589"/>
      <c r="H646" s="589"/>
      <c r="I646" s="589"/>
      <c r="J646" s="589"/>
      <c r="K646" s="589"/>
      <c r="L646" s="589"/>
      <c r="M646" s="589"/>
      <c r="O646" s="589"/>
      <c r="P646" s="589"/>
      <c r="Q646" s="589"/>
      <c r="R646" s="589"/>
    </row>
    <row r="647" customHeight="1" spans="7:18">
      <c r="G647" s="589"/>
      <c r="H647" s="589"/>
      <c r="I647" s="589"/>
      <c r="J647" s="589"/>
      <c r="K647" s="589"/>
      <c r="L647" s="589"/>
      <c r="M647" s="589"/>
      <c r="O647" s="589"/>
      <c r="P647" s="589"/>
      <c r="Q647" s="589"/>
      <c r="R647" s="589"/>
    </row>
    <row r="648" customHeight="1" spans="7:18">
      <c r="G648" s="589"/>
      <c r="H648" s="589"/>
      <c r="I648" s="589"/>
      <c r="J648" s="589"/>
      <c r="K648" s="589"/>
      <c r="L648" s="589"/>
      <c r="M648" s="589"/>
      <c r="O648" s="589"/>
      <c r="P648" s="589"/>
      <c r="Q648" s="589"/>
      <c r="R648" s="589"/>
    </row>
    <row r="649" customHeight="1" spans="7:18">
      <c r="G649" s="589"/>
      <c r="H649" s="589"/>
      <c r="I649" s="589"/>
      <c r="J649" s="589"/>
      <c r="K649" s="589"/>
      <c r="L649" s="589"/>
      <c r="M649" s="589"/>
      <c r="O649" s="589"/>
      <c r="P649" s="589"/>
      <c r="Q649" s="589"/>
      <c r="R649" s="589"/>
    </row>
    <row r="650" customHeight="1" spans="7:18">
      <c r="G650" s="589"/>
      <c r="H650" s="589"/>
      <c r="I650" s="589"/>
      <c r="J650" s="589"/>
      <c r="K650" s="589"/>
      <c r="L650" s="589"/>
      <c r="M650" s="589"/>
      <c r="O650" s="589"/>
      <c r="P650" s="589"/>
      <c r="Q650" s="589"/>
      <c r="R650" s="589"/>
    </row>
    <row r="651" customHeight="1" spans="7:18">
      <c r="G651" s="589"/>
      <c r="H651" s="589"/>
      <c r="I651" s="589"/>
      <c r="J651" s="589"/>
      <c r="K651" s="589"/>
      <c r="L651" s="589"/>
      <c r="M651" s="589"/>
      <c r="O651" s="589"/>
      <c r="P651" s="589"/>
      <c r="Q651" s="589"/>
      <c r="R651" s="589"/>
    </row>
    <row r="652" customHeight="1" spans="7:18">
      <c r="G652" s="589"/>
      <c r="H652" s="589"/>
      <c r="I652" s="589"/>
      <c r="J652" s="589"/>
      <c r="K652" s="589"/>
      <c r="L652" s="589"/>
      <c r="M652" s="589"/>
      <c r="O652" s="589"/>
      <c r="P652" s="589"/>
      <c r="Q652" s="589"/>
      <c r="R652" s="589"/>
    </row>
    <row r="653" customHeight="1" spans="7:18">
      <c r="G653" s="589"/>
      <c r="H653" s="589"/>
      <c r="I653" s="589"/>
      <c r="J653" s="589"/>
      <c r="K653" s="589"/>
      <c r="L653" s="589"/>
      <c r="M653" s="589"/>
      <c r="O653" s="589"/>
      <c r="P653" s="589"/>
      <c r="Q653" s="589"/>
      <c r="R653" s="589"/>
    </row>
    <row r="654" customHeight="1" spans="7:18">
      <c r="G654" s="589"/>
      <c r="H654" s="589"/>
      <c r="I654" s="589"/>
      <c r="J654" s="589"/>
      <c r="K654" s="589"/>
      <c r="L654" s="589"/>
      <c r="M654" s="589"/>
      <c r="O654" s="589"/>
      <c r="P654" s="589"/>
      <c r="Q654" s="589"/>
      <c r="R654" s="589"/>
    </row>
    <row r="655" customHeight="1" spans="7:18">
      <c r="G655" s="589"/>
      <c r="H655" s="589"/>
      <c r="I655" s="589"/>
      <c r="J655" s="589"/>
      <c r="K655" s="589"/>
      <c r="L655" s="589"/>
      <c r="M655" s="589"/>
      <c r="O655" s="589"/>
      <c r="P655" s="589"/>
      <c r="Q655" s="589"/>
      <c r="R655" s="589"/>
    </row>
    <row r="656" customHeight="1" spans="7:18">
      <c r="G656" s="589"/>
      <c r="H656" s="589"/>
      <c r="I656" s="589"/>
      <c r="J656" s="589"/>
      <c r="K656" s="589"/>
      <c r="L656" s="589"/>
      <c r="M656" s="589"/>
      <c r="O656" s="589"/>
      <c r="P656" s="589"/>
      <c r="Q656" s="589"/>
      <c r="R656" s="589"/>
    </row>
    <row r="657" customHeight="1" spans="7:18">
      <c r="G657" s="589"/>
      <c r="H657" s="589"/>
      <c r="I657" s="589"/>
      <c r="J657" s="589"/>
      <c r="K657" s="589"/>
      <c r="L657" s="589"/>
      <c r="M657" s="589"/>
      <c r="O657" s="589"/>
      <c r="P657" s="589"/>
      <c r="Q657" s="589"/>
      <c r="R657" s="589"/>
    </row>
    <row r="658" customHeight="1" spans="7:18">
      <c r="G658" s="589"/>
      <c r="H658" s="589"/>
      <c r="I658" s="589"/>
      <c r="J658" s="589"/>
      <c r="K658" s="589"/>
      <c r="L658" s="589"/>
      <c r="M658" s="589"/>
      <c r="O658" s="589"/>
      <c r="P658" s="589"/>
      <c r="Q658" s="589"/>
      <c r="R658" s="589"/>
    </row>
    <row r="659" customHeight="1" spans="7:18">
      <c r="G659" s="589"/>
      <c r="H659" s="589"/>
      <c r="I659" s="589"/>
      <c r="J659" s="589"/>
      <c r="K659" s="589"/>
      <c r="L659" s="589"/>
      <c r="M659" s="589"/>
      <c r="O659" s="589"/>
      <c r="P659" s="589"/>
      <c r="Q659" s="589"/>
      <c r="R659" s="589"/>
    </row>
    <row r="660" customHeight="1" spans="7:18">
      <c r="G660" s="589"/>
      <c r="H660" s="589"/>
      <c r="I660" s="589"/>
      <c r="J660" s="589"/>
      <c r="K660" s="589"/>
      <c r="L660" s="589"/>
      <c r="M660" s="589"/>
      <c r="O660" s="589"/>
      <c r="P660" s="589"/>
      <c r="Q660" s="589"/>
      <c r="R660" s="589"/>
    </row>
    <row r="661" customHeight="1" spans="7:18">
      <c r="G661" s="589"/>
      <c r="H661" s="589"/>
      <c r="I661" s="589"/>
      <c r="J661" s="589"/>
      <c r="K661" s="589"/>
      <c r="L661" s="589"/>
      <c r="M661" s="589"/>
      <c r="O661" s="589"/>
      <c r="P661" s="589"/>
      <c r="Q661" s="589"/>
      <c r="R661" s="589"/>
    </row>
    <row r="662" customHeight="1" spans="7:18">
      <c r="G662" s="589"/>
      <c r="H662" s="589"/>
      <c r="I662" s="589"/>
      <c r="J662" s="589"/>
      <c r="K662" s="589"/>
      <c r="L662" s="589"/>
      <c r="M662" s="589"/>
      <c r="O662" s="589"/>
      <c r="P662" s="589"/>
      <c r="Q662" s="589"/>
      <c r="R662" s="589"/>
    </row>
    <row r="663" customHeight="1" spans="7:18">
      <c r="G663" s="589"/>
      <c r="H663" s="589"/>
      <c r="I663" s="589"/>
      <c r="J663" s="589"/>
      <c r="K663" s="589"/>
      <c r="L663" s="589"/>
      <c r="M663" s="589"/>
      <c r="O663" s="589"/>
      <c r="P663" s="589"/>
      <c r="Q663" s="589"/>
      <c r="R663" s="589"/>
    </row>
    <row r="664" customHeight="1" spans="7:18">
      <c r="G664" s="589"/>
      <c r="H664" s="589"/>
      <c r="I664" s="589"/>
      <c r="J664" s="589"/>
      <c r="K664" s="589"/>
      <c r="L664" s="589"/>
      <c r="M664" s="589"/>
      <c r="O664" s="589"/>
      <c r="P664" s="589"/>
      <c r="Q664" s="589"/>
      <c r="R664" s="589"/>
    </row>
    <row r="665" customHeight="1" spans="7:18">
      <c r="G665" s="589"/>
      <c r="H665" s="589"/>
      <c r="I665" s="589"/>
      <c r="J665" s="589"/>
      <c r="K665" s="589"/>
      <c r="L665" s="589"/>
      <c r="M665" s="589"/>
      <c r="O665" s="589"/>
      <c r="P665" s="589"/>
      <c r="Q665" s="589"/>
      <c r="R665" s="589"/>
    </row>
    <row r="666" customHeight="1" spans="7:18">
      <c r="G666" s="589"/>
      <c r="H666" s="589"/>
      <c r="I666" s="589"/>
      <c r="J666" s="589"/>
      <c r="K666" s="589"/>
      <c r="L666" s="589"/>
      <c r="M666" s="589"/>
      <c r="O666" s="589"/>
      <c r="P666" s="589"/>
      <c r="Q666" s="589"/>
      <c r="R666" s="589"/>
    </row>
    <row r="667" customHeight="1" spans="7:18">
      <c r="G667" s="589"/>
      <c r="H667" s="589"/>
      <c r="I667" s="589"/>
      <c r="J667" s="589"/>
      <c r="K667" s="589"/>
      <c r="L667" s="589"/>
      <c r="M667" s="589"/>
      <c r="O667" s="589"/>
      <c r="P667" s="589"/>
      <c r="Q667" s="589"/>
      <c r="R667" s="589"/>
    </row>
    <row r="668" customHeight="1" spans="7:18">
      <c r="G668" s="589"/>
      <c r="H668" s="589"/>
      <c r="I668" s="589"/>
      <c r="J668" s="589"/>
      <c r="K668" s="589"/>
      <c r="L668" s="589"/>
      <c r="M668" s="589"/>
      <c r="O668" s="589"/>
      <c r="P668" s="589"/>
      <c r="Q668" s="589"/>
      <c r="R668" s="589"/>
    </row>
    <row r="669" customHeight="1" spans="7:18">
      <c r="G669" s="589"/>
      <c r="H669" s="589"/>
      <c r="I669" s="589"/>
      <c r="J669" s="589"/>
      <c r="K669" s="589"/>
      <c r="L669" s="589"/>
      <c r="M669" s="589"/>
      <c r="O669" s="589"/>
      <c r="P669" s="589"/>
      <c r="Q669" s="589"/>
      <c r="R669" s="589"/>
    </row>
    <row r="670" customHeight="1" spans="7:18">
      <c r="G670" s="589"/>
      <c r="H670" s="589"/>
      <c r="I670" s="589"/>
      <c r="J670" s="589"/>
      <c r="K670" s="589"/>
      <c r="L670" s="589"/>
      <c r="M670" s="589"/>
      <c r="O670" s="589"/>
      <c r="P670" s="589"/>
      <c r="Q670" s="589"/>
      <c r="R670" s="589"/>
    </row>
    <row r="671" customHeight="1" spans="7:18">
      <c r="G671" s="589"/>
      <c r="H671" s="589"/>
      <c r="I671" s="589"/>
      <c r="J671" s="589"/>
      <c r="K671" s="589"/>
      <c r="L671" s="589"/>
      <c r="M671" s="589"/>
      <c r="O671" s="589"/>
      <c r="P671" s="589"/>
      <c r="Q671" s="589"/>
      <c r="R671" s="589"/>
    </row>
    <row r="672" customHeight="1" spans="7:18">
      <c r="G672" s="589"/>
      <c r="H672" s="589"/>
      <c r="I672" s="589"/>
      <c r="J672" s="589"/>
      <c r="K672" s="589"/>
      <c r="L672" s="589"/>
      <c r="M672" s="589"/>
      <c r="O672" s="589"/>
      <c r="P672" s="589"/>
      <c r="Q672" s="589"/>
      <c r="R672" s="589"/>
    </row>
    <row r="673" customHeight="1" spans="7:18">
      <c r="G673" s="589"/>
      <c r="H673" s="589"/>
      <c r="I673" s="589"/>
      <c r="J673" s="589"/>
      <c r="K673" s="589"/>
      <c r="L673" s="589"/>
      <c r="M673" s="589"/>
      <c r="O673" s="589"/>
      <c r="P673" s="589"/>
      <c r="Q673" s="589"/>
      <c r="R673" s="589"/>
    </row>
    <row r="674" customHeight="1" spans="7:18">
      <c r="G674" s="589"/>
      <c r="H674" s="589"/>
      <c r="I674" s="589"/>
      <c r="J674" s="589"/>
      <c r="K674" s="589"/>
      <c r="L674" s="589"/>
      <c r="M674" s="589"/>
      <c r="O674" s="589"/>
      <c r="P674" s="589"/>
      <c r="Q674" s="589"/>
      <c r="R674" s="589"/>
    </row>
    <row r="675" customHeight="1" spans="7:18">
      <c r="G675" s="589"/>
      <c r="H675" s="589"/>
      <c r="I675" s="589"/>
      <c r="J675" s="589"/>
      <c r="K675" s="589"/>
      <c r="L675" s="589"/>
      <c r="M675" s="589"/>
      <c r="O675" s="589"/>
      <c r="P675" s="589"/>
      <c r="Q675" s="589"/>
      <c r="R675" s="589"/>
    </row>
    <row r="676" customHeight="1" spans="7:18">
      <c r="G676" s="589"/>
      <c r="H676" s="589"/>
      <c r="I676" s="589"/>
      <c r="J676" s="589"/>
      <c r="K676" s="589"/>
      <c r="L676" s="589"/>
      <c r="M676" s="589"/>
      <c r="O676" s="589"/>
      <c r="P676" s="589"/>
      <c r="Q676" s="589"/>
      <c r="R676" s="589"/>
    </row>
    <row r="677" customHeight="1" spans="7:18">
      <c r="G677" s="589"/>
      <c r="H677" s="589"/>
      <c r="I677" s="589"/>
      <c r="J677" s="589"/>
      <c r="K677" s="589"/>
      <c r="L677" s="589"/>
      <c r="M677" s="589"/>
      <c r="O677" s="589"/>
      <c r="P677" s="589"/>
      <c r="Q677" s="589"/>
      <c r="R677" s="589"/>
    </row>
    <row r="678" customHeight="1" spans="7:18">
      <c r="G678" s="589"/>
      <c r="H678" s="589"/>
      <c r="I678" s="589"/>
      <c r="J678" s="589"/>
      <c r="K678" s="589"/>
      <c r="L678" s="589"/>
      <c r="M678" s="589"/>
      <c r="O678" s="589"/>
      <c r="P678" s="589"/>
      <c r="Q678" s="589"/>
      <c r="R678" s="589"/>
    </row>
    <row r="679" customHeight="1" spans="7:18">
      <c r="G679" s="589"/>
      <c r="H679" s="589"/>
      <c r="I679" s="589"/>
      <c r="J679" s="589"/>
      <c r="K679" s="589"/>
      <c r="L679" s="589"/>
      <c r="M679" s="589"/>
      <c r="O679" s="589"/>
      <c r="P679" s="589"/>
      <c r="Q679" s="589"/>
      <c r="R679" s="589"/>
    </row>
    <row r="680" customHeight="1" spans="7:18">
      <c r="G680" s="589"/>
      <c r="H680" s="589"/>
      <c r="I680" s="589"/>
      <c r="J680" s="589"/>
      <c r="K680" s="589"/>
      <c r="L680" s="589"/>
      <c r="M680" s="589"/>
      <c r="O680" s="589"/>
      <c r="P680" s="589"/>
      <c r="Q680" s="589"/>
      <c r="R680" s="589"/>
    </row>
    <row r="681" customHeight="1" spans="7:18">
      <c r="G681" s="589"/>
      <c r="H681" s="589"/>
      <c r="I681" s="589"/>
      <c r="J681" s="589"/>
      <c r="K681" s="589"/>
      <c r="L681" s="589"/>
      <c r="M681" s="589"/>
      <c r="O681" s="589"/>
      <c r="P681" s="589"/>
      <c r="Q681" s="589"/>
      <c r="R681" s="589"/>
    </row>
    <row r="682" customHeight="1" spans="7:18">
      <c r="G682" s="589"/>
      <c r="H682" s="589"/>
      <c r="I682" s="589"/>
      <c r="J682" s="589"/>
      <c r="K682" s="589"/>
      <c r="L682" s="589"/>
      <c r="M682" s="589"/>
      <c r="O682" s="589"/>
      <c r="P682" s="589"/>
      <c r="Q682" s="589"/>
      <c r="R682" s="589"/>
    </row>
    <row r="683" customHeight="1" spans="7:18">
      <c r="G683" s="589"/>
      <c r="H683" s="589"/>
      <c r="I683" s="589"/>
      <c r="J683" s="589"/>
      <c r="K683" s="589"/>
      <c r="L683" s="589"/>
      <c r="M683" s="589"/>
      <c r="O683" s="589"/>
      <c r="P683" s="589"/>
      <c r="Q683" s="589"/>
      <c r="R683" s="589"/>
    </row>
    <row r="684" customHeight="1" spans="7:18">
      <c r="G684" s="589"/>
      <c r="H684" s="589"/>
      <c r="I684" s="589"/>
      <c r="J684" s="589"/>
      <c r="K684" s="589"/>
      <c r="L684" s="589"/>
      <c r="M684" s="589"/>
      <c r="O684" s="589"/>
      <c r="P684" s="589"/>
      <c r="Q684" s="589"/>
      <c r="R684" s="589"/>
    </row>
    <row r="685" customHeight="1" spans="7:18">
      <c r="G685" s="589"/>
      <c r="H685" s="589"/>
      <c r="I685" s="589"/>
      <c r="J685" s="589"/>
      <c r="K685" s="589"/>
      <c r="L685" s="589"/>
      <c r="M685" s="589"/>
      <c r="O685" s="589"/>
      <c r="P685" s="589"/>
      <c r="Q685" s="589"/>
      <c r="R685" s="589"/>
    </row>
    <row r="686" customHeight="1" spans="7:18">
      <c r="G686" s="589"/>
      <c r="H686" s="589"/>
      <c r="I686" s="589"/>
      <c r="J686" s="589"/>
      <c r="K686" s="589"/>
      <c r="L686" s="589"/>
      <c r="M686" s="589"/>
      <c r="O686" s="589"/>
      <c r="P686" s="589"/>
      <c r="Q686" s="589"/>
      <c r="R686" s="589"/>
    </row>
    <row r="687" customHeight="1" spans="7:18">
      <c r="G687" s="589"/>
      <c r="H687" s="589"/>
      <c r="I687" s="589"/>
      <c r="J687" s="589"/>
      <c r="K687" s="589"/>
      <c r="L687" s="589"/>
      <c r="M687" s="589"/>
      <c r="O687" s="589"/>
      <c r="P687" s="589"/>
      <c r="Q687" s="589"/>
      <c r="R687" s="589"/>
    </row>
    <row r="688" customHeight="1" spans="7:18">
      <c r="G688" s="589"/>
      <c r="H688" s="589"/>
      <c r="I688" s="589"/>
      <c r="J688" s="589"/>
      <c r="K688" s="589"/>
      <c r="L688" s="589"/>
      <c r="M688" s="589"/>
      <c r="O688" s="589"/>
      <c r="P688" s="589"/>
      <c r="Q688" s="589"/>
      <c r="R688" s="589"/>
    </row>
    <row r="689" customHeight="1" spans="7:18">
      <c r="G689" s="589"/>
      <c r="H689" s="589"/>
      <c r="I689" s="589"/>
      <c r="J689" s="589"/>
      <c r="K689" s="589"/>
      <c r="L689" s="589"/>
      <c r="M689" s="589"/>
      <c r="O689" s="589"/>
      <c r="P689" s="589"/>
      <c r="Q689" s="589"/>
      <c r="R689" s="589"/>
    </row>
    <row r="690" customHeight="1" spans="7:18">
      <c r="G690" s="589"/>
      <c r="H690" s="589"/>
      <c r="I690" s="589"/>
      <c r="J690" s="589"/>
      <c r="K690" s="589"/>
      <c r="L690" s="589"/>
      <c r="M690" s="589"/>
      <c r="O690" s="589"/>
      <c r="P690" s="589"/>
      <c r="Q690" s="589"/>
      <c r="R690" s="589"/>
    </row>
    <row r="691" customHeight="1" spans="7:18">
      <c r="G691" s="589"/>
      <c r="H691" s="589"/>
      <c r="I691" s="589"/>
      <c r="J691" s="589"/>
      <c r="K691" s="589"/>
      <c r="L691" s="589"/>
      <c r="M691" s="589"/>
      <c r="O691" s="589"/>
      <c r="P691" s="589"/>
      <c r="Q691" s="589"/>
      <c r="R691" s="589"/>
    </row>
    <row r="692" customHeight="1" spans="7:18">
      <c r="G692" s="589"/>
      <c r="H692" s="589"/>
      <c r="I692" s="589"/>
      <c r="J692" s="589"/>
      <c r="K692" s="589"/>
      <c r="L692" s="589"/>
      <c r="M692" s="589"/>
      <c r="O692" s="589"/>
      <c r="P692" s="589"/>
      <c r="Q692" s="589"/>
      <c r="R692" s="589"/>
    </row>
    <row r="693" customHeight="1" spans="7:18">
      <c r="G693" s="589"/>
      <c r="H693" s="589"/>
      <c r="I693" s="589"/>
      <c r="J693" s="589"/>
      <c r="K693" s="589"/>
      <c r="L693" s="589"/>
      <c r="M693" s="589"/>
      <c r="O693" s="589"/>
      <c r="P693" s="589"/>
      <c r="Q693" s="589"/>
      <c r="R693" s="589"/>
    </row>
    <row r="694" customHeight="1" spans="7:18">
      <c r="G694" s="589"/>
      <c r="H694" s="589"/>
      <c r="I694" s="589"/>
      <c r="J694" s="589"/>
      <c r="K694" s="589"/>
      <c r="L694" s="589"/>
      <c r="M694" s="589"/>
      <c r="O694" s="589"/>
      <c r="P694" s="589"/>
      <c r="Q694" s="589"/>
      <c r="R694" s="589"/>
    </row>
    <row r="695" customHeight="1" spans="7:18">
      <c r="G695" s="589"/>
      <c r="H695" s="589"/>
      <c r="I695" s="589"/>
      <c r="J695" s="589"/>
      <c r="K695" s="589"/>
      <c r="L695" s="589"/>
      <c r="M695" s="589"/>
      <c r="O695" s="589"/>
      <c r="P695" s="589"/>
      <c r="Q695" s="589"/>
      <c r="R695" s="589"/>
    </row>
    <row r="696" customHeight="1" spans="7:18">
      <c r="G696" s="589"/>
      <c r="H696" s="589"/>
      <c r="I696" s="589"/>
      <c r="J696" s="589"/>
      <c r="K696" s="589"/>
      <c r="L696" s="589"/>
      <c r="M696" s="589"/>
      <c r="O696" s="589"/>
      <c r="P696" s="589"/>
      <c r="Q696" s="589"/>
      <c r="R696" s="589"/>
    </row>
    <row r="697" customHeight="1" spans="7:18">
      <c r="G697" s="589"/>
      <c r="H697" s="589"/>
      <c r="I697" s="589"/>
      <c r="J697" s="589"/>
      <c r="K697" s="589"/>
      <c r="L697" s="589"/>
      <c r="M697" s="589"/>
      <c r="O697" s="589"/>
      <c r="P697" s="589"/>
      <c r="Q697" s="589"/>
      <c r="R697" s="589"/>
    </row>
    <row r="698" customHeight="1" spans="7:18">
      <c r="G698" s="589"/>
      <c r="H698" s="589"/>
      <c r="I698" s="589"/>
      <c r="J698" s="589"/>
      <c r="K698" s="589"/>
      <c r="L698" s="589"/>
      <c r="M698" s="589"/>
      <c r="O698" s="589"/>
      <c r="P698" s="589"/>
      <c r="Q698" s="589"/>
      <c r="R698" s="589"/>
    </row>
    <row r="699" customHeight="1" spans="7:18">
      <c r="G699" s="589"/>
      <c r="H699" s="589"/>
      <c r="I699" s="589"/>
      <c r="J699" s="589"/>
      <c r="K699" s="589"/>
      <c r="L699" s="589"/>
      <c r="M699" s="589"/>
      <c r="O699" s="589"/>
      <c r="P699" s="589"/>
      <c r="Q699" s="589"/>
      <c r="R699" s="589"/>
    </row>
    <row r="700" customHeight="1" spans="7:18">
      <c r="G700" s="589"/>
      <c r="H700" s="589"/>
      <c r="I700" s="589"/>
      <c r="J700" s="589"/>
      <c r="K700" s="589"/>
      <c r="L700" s="589"/>
      <c r="M700" s="589"/>
      <c r="O700" s="589"/>
      <c r="P700" s="589"/>
      <c r="Q700" s="589"/>
      <c r="R700" s="589"/>
    </row>
    <row r="701" customHeight="1" spans="7:18">
      <c r="G701" s="589"/>
      <c r="H701" s="589"/>
      <c r="I701" s="589"/>
      <c r="J701" s="589"/>
      <c r="K701" s="589"/>
      <c r="L701" s="589"/>
      <c r="M701" s="589"/>
      <c r="O701" s="589"/>
      <c r="P701" s="589"/>
      <c r="Q701" s="589"/>
      <c r="R701" s="589"/>
    </row>
    <row r="702" customHeight="1" spans="7:18">
      <c r="G702" s="589"/>
      <c r="H702" s="589"/>
      <c r="I702" s="589"/>
      <c r="J702" s="589"/>
      <c r="K702" s="589"/>
      <c r="L702" s="589"/>
      <c r="M702" s="589"/>
      <c r="O702" s="589"/>
      <c r="P702" s="589"/>
      <c r="Q702" s="589"/>
      <c r="R702" s="589"/>
    </row>
    <row r="703" customHeight="1" spans="7:18">
      <c r="G703" s="589"/>
      <c r="H703" s="589"/>
      <c r="I703" s="589"/>
      <c r="J703" s="589"/>
      <c r="K703" s="589"/>
      <c r="L703" s="589"/>
      <c r="M703" s="589"/>
      <c r="O703" s="589"/>
      <c r="P703" s="589"/>
      <c r="Q703" s="589"/>
      <c r="R703" s="589"/>
    </row>
    <row r="704" customHeight="1" spans="7:18">
      <c r="G704" s="589"/>
      <c r="H704" s="589"/>
      <c r="I704" s="589"/>
      <c r="J704" s="589"/>
      <c r="K704" s="589"/>
      <c r="L704" s="589"/>
      <c r="M704" s="589"/>
      <c r="O704" s="589"/>
      <c r="P704" s="589"/>
      <c r="Q704" s="589"/>
      <c r="R704" s="589"/>
    </row>
    <row r="705" customHeight="1" spans="7:18">
      <c r="G705" s="589"/>
      <c r="H705" s="589"/>
      <c r="I705" s="589"/>
      <c r="J705" s="589"/>
      <c r="K705" s="589"/>
      <c r="L705" s="589"/>
      <c r="M705" s="589"/>
      <c r="O705" s="589"/>
      <c r="P705" s="589"/>
      <c r="Q705" s="589"/>
      <c r="R705" s="589"/>
    </row>
    <row r="706" customHeight="1" spans="7:18">
      <c r="G706" s="589"/>
      <c r="H706" s="589"/>
      <c r="I706" s="589"/>
      <c r="J706" s="589"/>
      <c r="K706" s="589"/>
      <c r="L706" s="589"/>
      <c r="M706" s="589"/>
      <c r="O706" s="589"/>
      <c r="P706" s="589"/>
      <c r="Q706" s="589"/>
      <c r="R706" s="589"/>
    </row>
    <row r="707" customHeight="1" spans="7:18">
      <c r="G707" s="589"/>
      <c r="H707" s="589"/>
      <c r="I707" s="589"/>
      <c r="J707" s="589"/>
      <c r="K707" s="589"/>
      <c r="L707" s="589"/>
      <c r="M707" s="589"/>
      <c r="O707" s="589"/>
      <c r="P707" s="589"/>
      <c r="Q707" s="589"/>
      <c r="R707" s="589"/>
    </row>
    <row r="708" customHeight="1" spans="7:18">
      <c r="G708" s="589"/>
      <c r="H708" s="589"/>
      <c r="I708" s="589"/>
      <c r="J708" s="589"/>
      <c r="K708" s="589"/>
      <c r="L708" s="589"/>
      <c r="M708" s="589"/>
      <c r="O708" s="589"/>
      <c r="P708" s="589"/>
      <c r="Q708" s="589"/>
      <c r="R708" s="589"/>
    </row>
    <row r="709" customHeight="1" spans="7:18">
      <c r="G709" s="589"/>
      <c r="H709" s="589"/>
      <c r="I709" s="589"/>
      <c r="J709" s="589"/>
      <c r="K709" s="589"/>
      <c r="L709" s="589"/>
      <c r="M709" s="589"/>
      <c r="O709" s="589"/>
      <c r="P709" s="589"/>
      <c r="Q709" s="589"/>
      <c r="R709" s="589"/>
    </row>
    <row r="710" customHeight="1" spans="7:18">
      <c r="G710" s="589"/>
      <c r="H710" s="589"/>
      <c r="I710" s="589"/>
      <c r="J710" s="589"/>
      <c r="K710" s="589"/>
      <c r="L710" s="589"/>
      <c r="M710" s="589"/>
      <c r="O710" s="589"/>
      <c r="P710" s="589"/>
      <c r="Q710" s="589"/>
      <c r="R710" s="589"/>
    </row>
    <row r="711" customHeight="1" spans="7:18">
      <c r="G711" s="589"/>
      <c r="H711" s="589"/>
      <c r="I711" s="589"/>
      <c r="J711" s="589"/>
      <c r="K711" s="589"/>
      <c r="L711" s="589"/>
      <c r="M711" s="589"/>
      <c r="O711" s="589"/>
      <c r="P711" s="589"/>
      <c r="Q711" s="589"/>
      <c r="R711" s="589"/>
    </row>
    <row r="712" customHeight="1" spans="7:18">
      <c r="G712" s="589"/>
      <c r="H712" s="589"/>
      <c r="I712" s="589"/>
      <c r="J712" s="589"/>
      <c r="K712" s="589"/>
      <c r="L712" s="589"/>
      <c r="M712" s="589"/>
      <c r="O712" s="589"/>
      <c r="P712" s="589"/>
      <c r="Q712" s="589"/>
      <c r="R712" s="589"/>
    </row>
    <row r="713" customHeight="1" spans="7:18">
      <c r="G713" s="589"/>
      <c r="H713" s="589"/>
      <c r="I713" s="589"/>
      <c r="J713" s="589"/>
      <c r="K713" s="589"/>
      <c r="L713" s="589"/>
      <c r="M713" s="589"/>
      <c r="O713" s="589"/>
      <c r="P713" s="589"/>
      <c r="Q713" s="589"/>
      <c r="R713" s="589"/>
    </row>
    <row r="714" customHeight="1" spans="7:18">
      <c r="G714" s="589"/>
      <c r="H714" s="589"/>
      <c r="I714" s="589"/>
      <c r="J714" s="589"/>
      <c r="K714" s="589"/>
      <c r="L714" s="589"/>
      <c r="M714" s="589"/>
      <c r="O714" s="589"/>
      <c r="P714" s="589"/>
      <c r="Q714" s="589"/>
      <c r="R714" s="589"/>
    </row>
    <row r="715" customHeight="1" spans="7:18">
      <c r="G715" s="589"/>
      <c r="H715" s="589"/>
      <c r="I715" s="589"/>
      <c r="J715" s="589"/>
      <c r="K715" s="589"/>
      <c r="L715" s="589"/>
      <c r="M715" s="589"/>
      <c r="O715" s="589"/>
      <c r="P715" s="589"/>
      <c r="Q715" s="589"/>
      <c r="R715" s="589"/>
    </row>
    <row r="716" customHeight="1" spans="7:18">
      <c r="G716" s="589"/>
      <c r="H716" s="589"/>
      <c r="I716" s="589"/>
      <c r="J716" s="589"/>
      <c r="K716" s="589"/>
      <c r="L716" s="589"/>
      <c r="M716" s="589"/>
      <c r="O716" s="589"/>
      <c r="P716" s="589"/>
      <c r="Q716" s="589"/>
      <c r="R716" s="589"/>
    </row>
    <row r="717" customHeight="1" spans="7:18">
      <c r="G717" s="589"/>
      <c r="H717" s="589"/>
      <c r="I717" s="589"/>
      <c r="J717" s="589"/>
      <c r="K717" s="589"/>
      <c r="L717" s="589"/>
      <c r="M717" s="589"/>
      <c r="O717" s="589"/>
      <c r="P717" s="589"/>
      <c r="Q717" s="589"/>
      <c r="R717" s="589"/>
    </row>
    <row r="718" customHeight="1" spans="7:18">
      <c r="G718" s="589"/>
      <c r="H718" s="589"/>
      <c r="I718" s="589"/>
      <c r="J718" s="589"/>
      <c r="K718" s="589"/>
      <c r="L718" s="589"/>
      <c r="M718" s="589"/>
      <c r="O718" s="589"/>
      <c r="P718" s="589"/>
      <c r="Q718" s="589"/>
      <c r="R718" s="589"/>
    </row>
    <row r="719" customHeight="1" spans="7:18">
      <c r="G719" s="589"/>
      <c r="H719" s="589"/>
      <c r="I719" s="589"/>
      <c r="J719" s="589"/>
      <c r="K719" s="589"/>
      <c r="L719" s="589"/>
      <c r="M719" s="589"/>
      <c r="O719" s="589"/>
      <c r="P719" s="589"/>
      <c r="Q719" s="589"/>
      <c r="R719" s="589"/>
    </row>
    <row r="720" customHeight="1" spans="7:18">
      <c r="G720" s="589"/>
      <c r="H720" s="589"/>
      <c r="I720" s="589"/>
      <c r="J720" s="589"/>
      <c r="K720" s="589"/>
      <c r="L720" s="589"/>
      <c r="M720" s="589"/>
      <c r="O720" s="589"/>
      <c r="P720" s="589"/>
      <c r="Q720" s="589"/>
      <c r="R720" s="589"/>
    </row>
    <row r="721" customHeight="1" spans="7:18">
      <c r="G721" s="589"/>
      <c r="H721" s="589"/>
      <c r="I721" s="589"/>
      <c r="J721" s="589"/>
      <c r="K721" s="589"/>
      <c r="L721" s="589"/>
      <c r="M721" s="589"/>
      <c r="O721" s="589"/>
      <c r="P721" s="589"/>
      <c r="Q721" s="589"/>
      <c r="R721" s="589"/>
    </row>
    <row r="722" customHeight="1" spans="7:18">
      <c r="G722" s="589"/>
      <c r="H722" s="589"/>
      <c r="I722" s="589"/>
      <c r="J722" s="589"/>
      <c r="K722" s="589"/>
      <c r="L722" s="589"/>
      <c r="M722" s="589"/>
      <c r="O722" s="589"/>
      <c r="P722" s="589"/>
      <c r="Q722" s="589"/>
      <c r="R722" s="589"/>
    </row>
    <row r="723" customHeight="1" spans="7:18">
      <c r="G723" s="589"/>
      <c r="H723" s="589"/>
      <c r="I723" s="589"/>
      <c r="J723" s="589"/>
      <c r="K723" s="589"/>
      <c r="L723" s="589"/>
      <c r="M723" s="589"/>
      <c r="O723" s="589"/>
      <c r="P723" s="589"/>
      <c r="Q723" s="589"/>
      <c r="R723" s="589"/>
    </row>
    <row r="724" customHeight="1" spans="7:18">
      <c r="G724" s="589"/>
      <c r="H724" s="589"/>
      <c r="I724" s="589"/>
      <c r="J724" s="589"/>
      <c r="K724" s="589"/>
      <c r="L724" s="589"/>
      <c r="M724" s="589"/>
      <c r="O724" s="589"/>
      <c r="P724" s="589"/>
      <c r="Q724" s="589"/>
      <c r="R724" s="589"/>
    </row>
    <row r="725" customHeight="1" spans="7:18">
      <c r="G725" s="589"/>
      <c r="H725" s="589"/>
      <c r="I725" s="589"/>
      <c r="J725" s="589"/>
      <c r="K725" s="589"/>
      <c r="L725" s="589"/>
      <c r="M725" s="589"/>
      <c r="O725" s="589"/>
      <c r="P725" s="589"/>
      <c r="Q725" s="589"/>
      <c r="R725" s="589"/>
    </row>
    <row r="726" customHeight="1" spans="7:18">
      <c r="G726" s="589"/>
      <c r="H726" s="589"/>
      <c r="I726" s="589"/>
      <c r="J726" s="589"/>
      <c r="K726" s="589"/>
      <c r="L726" s="589"/>
      <c r="M726" s="589"/>
      <c r="O726" s="589"/>
      <c r="P726" s="589"/>
      <c r="Q726" s="589"/>
      <c r="R726" s="589"/>
    </row>
    <row r="727" customHeight="1" spans="7:18">
      <c r="G727" s="589"/>
      <c r="H727" s="589"/>
      <c r="I727" s="589"/>
      <c r="J727" s="589"/>
      <c r="K727" s="589"/>
      <c r="L727" s="589"/>
      <c r="M727" s="589"/>
      <c r="O727" s="589"/>
      <c r="P727" s="589"/>
      <c r="Q727" s="589"/>
      <c r="R727" s="589"/>
    </row>
    <row r="728" customHeight="1" spans="7:18">
      <c r="G728" s="589"/>
      <c r="H728" s="589"/>
      <c r="I728" s="589"/>
      <c r="J728" s="589"/>
      <c r="K728" s="589"/>
      <c r="L728" s="589"/>
      <c r="M728" s="589"/>
      <c r="O728" s="589"/>
      <c r="P728" s="589"/>
      <c r="Q728" s="589"/>
      <c r="R728" s="589"/>
    </row>
    <row r="729" customHeight="1" spans="7:18">
      <c r="G729" s="589"/>
      <c r="H729" s="589"/>
      <c r="I729" s="589"/>
      <c r="J729" s="589"/>
      <c r="K729" s="589"/>
      <c r="L729" s="589"/>
      <c r="M729" s="589"/>
      <c r="O729" s="589"/>
      <c r="P729" s="589"/>
      <c r="Q729" s="589"/>
      <c r="R729" s="589"/>
    </row>
    <row r="730" customHeight="1" spans="7:18">
      <c r="G730" s="589"/>
      <c r="H730" s="589"/>
      <c r="I730" s="589"/>
      <c r="J730" s="589"/>
      <c r="K730" s="589"/>
      <c r="L730" s="589"/>
      <c r="M730" s="589"/>
      <c r="O730" s="589"/>
      <c r="P730" s="589"/>
      <c r="Q730" s="589"/>
      <c r="R730" s="589"/>
    </row>
    <row r="731" customHeight="1" spans="7:18">
      <c r="G731" s="589"/>
      <c r="H731" s="589"/>
      <c r="I731" s="589"/>
      <c r="J731" s="589"/>
      <c r="K731" s="589"/>
      <c r="L731" s="589"/>
      <c r="M731" s="589"/>
      <c r="O731" s="589"/>
      <c r="P731" s="589"/>
      <c r="Q731" s="589"/>
      <c r="R731" s="589"/>
    </row>
    <row r="732" customHeight="1" spans="7:18">
      <c r="G732" s="589"/>
      <c r="H732" s="589"/>
      <c r="I732" s="589"/>
      <c r="J732" s="589"/>
      <c r="K732" s="589"/>
      <c r="L732" s="589"/>
      <c r="M732" s="589"/>
      <c r="O732" s="589"/>
      <c r="P732" s="589"/>
      <c r="Q732" s="589"/>
      <c r="R732" s="589"/>
    </row>
    <row r="733" customHeight="1" spans="7:18">
      <c r="G733" s="589"/>
      <c r="H733" s="589"/>
      <c r="I733" s="589"/>
      <c r="J733" s="589"/>
      <c r="K733" s="589"/>
      <c r="L733" s="589"/>
      <c r="M733" s="589"/>
      <c r="O733" s="589"/>
      <c r="P733" s="589"/>
      <c r="Q733" s="589"/>
      <c r="R733" s="589"/>
    </row>
    <row r="734" customHeight="1" spans="7:18">
      <c r="G734" s="589"/>
      <c r="H734" s="589"/>
      <c r="I734" s="589"/>
      <c r="J734" s="589"/>
      <c r="K734" s="589"/>
      <c r="L734" s="589"/>
      <c r="M734" s="589"/>
      <c r="O734" s="589"/>
      <c r="P734" s="589"/>
      <c r="Q734" s="589"/>
      <c r="R734" s="589"/>
    </row>
    <row r="735" customHeight="1" spans="7:18">
      <c r="G735" s="589"/>
      <c r="H735" s="589"/>
      <c r="I735" s="589"/>
      <c r="J735" s="589"/>
      <c r="K735" s="589"/>
      <c r="L735" s="589"/>
      <c r="M735" s="589"/>
      <c r="O735" s="589"/>
      <c r="P735" s="589"/>
      <c r="Q735" s="589"/>
      <c r="R735" s="589"/>
    </row>
    <row r="736" customHeight="1" spans="7:18">
      <c r="G736" s="589"/>
      <c r="H736" s="589"/>
      <c r="I736" s="589"/>
      <c r="J736" s="589"/>
      <c r="K736" s="589"/>
      <c r="L736" s="589"/>
      <c r="M736" s="589"/>
      <c r="O736" s="589"/>
      <c r="P736" s="589"/>
      <c r="Q736" s="589"/>
      <c r="R736" s="589"/>
    </row>
    <row r="737" customHeight="1" spans="7:18">
      <c r="G737" s="589"/>
      <c r="H737" s="589"/>
      <c r="I737" s="589"/>
      <c r="J737" s="589"/>
      <c r="K737" s="589"/>
      <c r="L737" s="589"/>
      <c r="M737" s="589"/>
      <c r="O737" s="589"/>
      <c r="P737" s="589"/>
      <c r="Q737" s="589"/>
      <c r="R737" s="589"/>
    </row>
    <row r="738" customHeight="1" spans="7:18">
      <c r="G738" s="589"/>
      <c r="H738" s="589"/>
      <c r="I738" s="589"/>
      <c r="J738" s="589"/>
      <c r="K738" s="589"/>
      <c r="L738" s="589"/>
      <c r="M738" s="589"/>
      <c r="O738" s="589"/>
      <c r="P738" s="589"/>
      <c r="Q738" s="589"/>
      <c r="R738" s="589"/>
    </row>
    <row r="739" customHeight="1" spans="7:18">
      <c r="G739" s="589"/>
      <c r="H739" s="589"/>
      <c r="I739" s="589"/>
      <c r="J739" s="589"/>
      <c r="K739" s="589"/>
      <c r="L739" s="589"/>
      <c r="M739" s="589"/>
      <c r="O739" s="589"/>
      <c r="P739" s="589"/>
      <c r="Q739" s="589"/>
      <c r="R739" s="589"/>
    </row>
    <row r="740" customHeight="1" spans="7:18">
      <c r="G740" s="589"/>
      <c r="H740" s="589"/>
      <c r="I740" s="589"/>
      <c r="J740" s="589"/>
      <c r="K740" s="589"/>
      <c r="L740" s="589"/>
      <c r="M740" s="589"/>
      <c r="O740" s="589"/>
      <c r="P740" s="589"/>
      <c r="Q740" s="589"/>
      <c r="R740" s="589"/>
    </row>
    <row r="741" customHeight="1" spans="7:18">
      <c r="G741" s="589"/>
      <c r="H741" s="589"/>
      <c r="I741" s="589"/>
      <c r="J741" s="589"/>
      <c r="K741" s="589"/>
      <c r="L741" s="589"/>
      <c r="M741" s="589"/>
      <c r="O741" s="589"/>
      <c r="P741" s="589"/>
      <c r="Q741" s="589"/>
      <c r="R741" s="589"/>
    </row>
    <row r="742" customHeight="1" spans="7:18">
      <c r="G742" s="589"/>
      <c r="H742" s="589"/>
      <c r="I742" s="589"/>
      <c r="J742" s="589"/>
      <c r="K742" s="589"/>
      <c r="L742" s="589"/>
      <c r="M742" s="589"/>
      <c r="O742" s="589"/>
      <c r="P742" s="589"/>
      <c r="Q742" s="589"/>
      <c r="R742" s="589"/>
    </row>
    <row r="743" customHeight="1" spans="7:18">
      <c r="G743" s="589"/>
      <c r="H743" s="589"/>
      <c r="I743" s="589"/>
      <c r="J743" s="589"/>
      <c r="K743" s="589"/>
      <c r="L743" s="589"/>
      <c r="M743" s="589"/>
      <c r="O743" s="589"/>
      <c r="P743" s="589"/>
      <c r="Q743" s="589"/>
      <c r="R743" s="589"/>
    </row>
    <row r="744" customHeight="1" spans="7:18">
      <c r="G744" s="589"/>
      <c r="H744" s="589"/>
      <c r="I744" s="589"/>
      <c r="J744" s="589"/>
      <c r="K744" s="589"/>
      <c r="L744" s="589"/>
      <c r="M744" s="589"/>
      <c r="O744" s="589"/>
      <c r="P744" s="589"/>
      <c r="Q744" s="589"/>
      <c r="R744" s="589"/>
    </row>
    <row r="745" customHeight="1" spans="7:18">
      <c r="G745" s="589"/>
      <c r="H745" s="589"/>
      <c r="I745" s="589"/>
      <c r="J745" s="589"/>
      <c r="K745" s="589"/>
      <c r="L745" s="589"/>
      <c r="M745" s="589"/>
      <c r="O745" s="589"/>
      <c r="P745" s="589"/>
      <c r="Q745" s="589"/>
      <c r="R745" s="589"/>
    </row>
    <row r="746" customHeight="1" spans="7:18">
      <c r="G746" s="589"/>
      <c r="H746" s="589"/>
      <c r="I746" s="589"/>
      <c r="J746" s="589"/>
      <c r="K746" s="589"/>
      <c r="L746" s="589"/>
      <c r="M746" s="589"/>
      <c r="O746" s="589"/>
      <c r="P746" s="589"/>
      <c r="Q746" s="589"/>
      <c r="R746" s="589"/>
    </row>
    <row r="747" customHeight="1" spans="7:18">
      <c r="G747" s="589"/>
      <c r="H747" s="589"/>
      <c r="I747" s="589"/>
      <c r="J747" s="589"/>
      <c r="K747" s="589"/>
      <c r="L747" s="589"/>
      <c r="M747" s="589"/>
      <c r="O747" s="589"/>
      <c r="P747" s="589"/>
      <c r="Q747" s="589"/>
      <c r="R747" s="589"/>
    </row>
    <row r="748" customHeight="1" spans="7:18">
      <c r="G748" s="589"/>
      <c r="H748" s="589"/>
      <c r="I748" s="589"/>
      <c r="J748" s="589"/>
      <c r="K748" s="589"/>
      <c r="L748" s="589"/>
      <c r="M748" s="589"/>
      <c r="O748" s="589"/>
      <c r="P748" s="589"/>
      <c r="Q748" s="589"/>
      <c r="R748" s="589"/>
    </row>
    <row r="749" customHeight="1" spans="7:18">
      <c r="G749" s="589"/>
      <c r="H749" s="589"/>
      <c r="I749" s="589"/>
      <c r="J749" s="589"/>
      <c r="K749" s="589"/>
      <c r="L749" s="589"/>
      <c r="M749" s="589"/>
      <c r="O749" s="589"/>
      <c r="P749" s="589"/>
      <c r="Q749" s="589"/>
      <c r="R749" s="589"/>
    </row>
    <row r="750" customHeight="1" spans="7:18">
      <c r="G750" s="589"/>
      <c r="H750" s="589"/>
      <c r="I750" s="589"/>
      <c r="J750" s="589"/>
      <c r="K750" s="589"/>
      <c r="L750" s="589"/>
      <c r="M750" s="589"/>
      <c r="O750" s="589"/>
      <c r="P750" s="589"/>
      <c r="Q750" s="589"/>
      <c r="R750" s="589"/>
    </row>
    <row r="751" customHeight="1" spans="7:18">
      <c r="G751" s="589"/>
      <c r="H751" s="589"/>
      <c r="I751" s="589"/>
      <c r="J751" s="589"/>
      <c r="K751" s="589"/>
      <c r="L751" s="589"/>
      <c r="M751" s="589"/>
      <c r="O751" s="589"/>
      <c r="P751" s="589"/>
      <c r="Q751" s="589"/>
      <c r="R751" s="589"/>
    </row>
    <row r="752" customHeight="1" spans="7:18">
      <c r="G752" s="589"/>
      <c r="H752" s="589"/>
      <c r="I752" s="589"/>
      <c r="J752" s="589"/>
      <c r="K752" s="589"/>
      <c r="L752" s="589"/>
      <c r="M752" s="589"/>
      <c r="O752" s="589"/>
      <c r="P752" s="589"/>
      <c r="Q752" s="589"/>
      <c r="R752" s="589"/>
    </row>
    <row r="753" customHeight="1" spans="7:18">
      <c r="G753" s="589"/>
      <c r="H753" s="589"/>
      <c r="I753" s="589"/>
      <c r="J753" s="589"/>
      <c r="K753" s="589"/>
      <c r="L753" s="589"/>
      <c r="M753" s="589"/>
      <c r="O753" s="589"/>
      <c r="P753" s="589"/>
      <c r="Q753" s="589"/>
      <c r="R753" s="589"/>
    </row>
    <row r="754" customHeight="1" spans="7:18">
      <c r="G754" s="589"/>
      <c r="H754" s="589"/>
      <c r="I754" s="589"/>
      <c r="J754" s="589"/>
      <c r="K754" s="589"/>
      <c r="L754" s="589"/>
      <c r="M754" s="589"/>
      <c r="O754" s="589"/>
      <c r="P754" s="589"/>
      <c r="Q754" s="589"/>
      <c r="R754" s="589"/>
    </row>
    <row r="755" customHeight="1" spans="7:18">
      <c r="G755" s="589"/>
      <c r="H755" s="589"/>
      <c r="I755" s="589"/>
      <c r="J755" s="589"/>
      <c r="K755" s="589"/>
      <c r="L755" s="589"/>
      <c r="M755" s="589"/>
      <c r="O755" s="589"/>
      <c r="P755" s="589"/>
      <c r="Q755" s="589"/>
      <c r="R755" s="589"/>
    </row>
    <row r="756" customHeight="1" spans="7:18">
      <c r="G756" s="589"/>
      <c r="H756" s="589"/>
      <c r="I756" s="589"/>
      <c r="J756" s="589"/>
      <c r="K756" s="589"/>
      <c r="L756" s="589"/>
      <c r="M756" s="589"/>
      <c r="O756" s="589"/>
      <c r="P756" s="589"/>
      <c r="Q756" s="589"/>
      <c r="R756" s="589"/>
    </row>
    <row r="757" customHeight="1" spans="7:18">
      <c r="G757" s="589"/>
      <c r="H757" s="589"/>
      <c r="I757" s="589"/>
      <c r="J757" s="589"/>
      <c r="K757" s="589"/>
      <c r="L757" s="589"/>
      <c r="M757" s="589"/>
      <c r="O757" s="589"/>
      <c r="P757" s="589"/>
      <c r="Q757" s="589"/>
      <c r="R757" s="589"/>
    </row>
    <row r="758" customHeight="1" spans="7:18">
      <c r="G758" s="589"/>
      <c r="H758" s="589"/>
      <c r="I758" s="589"/>
      <c r="J758" s="589"/>
      <c r="K758" s="589"/>
      <c r="L758" s="589"/>
      <c r="M758" s="589"/>
      <c r="O758" s="589"/>
      <c r="P758" s="589"/>
      <c r="Q758" s="589"/>
      <c r="R758" s="589"/>
    </row>
    <row r="759" customHeight="1" spans="7:18">
      <c r="G759" s="589"/>
      <c r="H759" s="589"/>
      <c r="I759" s="589"/>
      <c r="J759" s="589"/>
      <c r="K759" s="589"/>
      <c r="L759" s="589"/>
      <c r="M759" s="589"/>
      <c r="O759" s="589"/>
      <c r="P759" s="589"/>
      <c r="Q759" s="589"/>
      <c r="R759" s="589"/>
    </row>
    <row r="760" customHeight="1" spans="7:18">
      <c r="G760" s="589"/>
      <c r="H760" s="589"/>
      <c r="I760" s="589"/>
      <c r="J760" s="589"/>
      <c r="K760" s="589"/>
      <c r="L760" s="589"/>
      <c r="M760" s="589"/>
      <c r="O760" s="589"/>
      <c r="P760" s="589"/>
      <c r="Q760" s="589"/>
      <c r="R760" s="589"/>
    </row>
    <row r="761" customHeight="1" spans="7:18">
      <c r="G761" s="589"/>
      <c r="H761" s="589"/>
      <c r="I761" s="589"/>
      <c r="J761" s="589"/>
      <c r="K761" s="589"/>
      <c r="L761" s="589"/>
      <c r="M761" s="589"/>
      <c r="O761" s="589"/>
      <c r="P761" s="589"/>
      <c r="Q761" s="589"/>
      <c r="R761" s="589"/>
    </row>
    <row r="762" customHeight="1" spans="7:18">
      <c r="G762" s="589"/>
      <c r="H762" s="589"/>
      <c r="I762" s="589"/>
      <c r="J762" s="589"/>
      <c r="K762" s="589"/>
      <c r="L762" s="589"/>
      <c r="M762" s="589"/>
      <c r="O762" s="589"/>
      <c r="P762" s="589"/>
      <c r="Q762" s="589"/>
      <c r="R762" s="589"/>
    </row>
    <row r="763" customHeight="1" spans="7:18">
      <c r="G763" s="589"/>
      <c r="H763" s="589"/>
      <c r="I763" s="589"/>
      <c r="J763" s="589"/>
      <c r="K763" s="589"/>
      <c r="L763" s="589"/>
      <c r="M763" s="589"/>
      <c r="O763" s="589"/>
      <c r="P763" s="589"/>
      <c r="Q763" s="589"/>
      <c r="R763" s="589"/>
    </row>
    <row r="764" customHeight="1" spans="7:18">
      <c r="G764" s="589"/>
      <c r="H764" s="589"/>
      <c r="I764" s="589"/>
      <c r="J764" s="589"/>
      <c r="K764" s="589"/>
      <c r="L764" s="589"/>
      <c r="M764" s="589"/>
      <c r="O764" s="589"/>
      <c r="P764" s="589"/>
      <c r="Q764" s="589"/>
      <c r="R764" s="589"/>
    </row>
    <row r="765" customHeight="1" spans="7:18">
      <c r="G765" s="589"/>
      <c r="H765" s="589"/>
      <c r="I765" s="589"/>
      <c r="J765" s="589"/>
      <c r="K765" s="589"/>
      <c r="L765" s="589"/>
      <c r="M765" s="589"/>
      <c r="O765" s="589"/>
      <c r="P765" s="589"/>
      <c r="Q765" s="589"/>
      <c r="R765" s="589"/>
    </row>
    <row r="766" customHeight="1" spans="7:18">
      <c r="G766" s="589"/>
      <c r="H766" s="589"/>
      <c r="I766" s="589"/>
      <c r="J766" s="589"/>
      <c r="K766" s="589"/>
      <c r="L766" s="589"/>
      <c r="M766" s="589"/>
      <c r="O766" s="589"/>
      <c r="P766" s="589"/>
      <c r="Q766" s="589"/>
      <c r="R766" s="589"/>
    </row>
    <row r="767" customHeight="1" spans="7:18">
      <c r="G767" s="589"/>
      <c r="H767" s="589"/>
      <c r="I767" s="589"/>
      <c r="J767" s="589"/>
      <c r="K767" s="589"/>
      <c r="L767" s="589"/>
      <c r="M767" s="589"/>
      <c r="O767" s="589"/>
      <c r="P767" s="589"/>
      <c r="Q767" s="589"/>
      <c r="R767" s="589"/>
    </row>
    <row r="768" customHeight="1" spans="7:18">
      <c r="G768" s="589"/>
      <c r="H768" s="589"/>
      <c r="I768" s="589"/>
      <c r="J768" s="589"/>
      <c r="K768" s="589"/>
      <c r="L768" s="589"/>
      <c r="M768" s="589"/>
      <c r="O768" s="589"/>
      <c r="P768" s="589"/>
      <c r="Q768" s="589"/>
      <c r="R768" s="589"/>
    </row>
    <row r="769" customHeight="1" spans="7:18">
      <c r="G769" s="589"/>
      <c r="H769" s="589"/>
      <c r="I769" s="589"/>
      <c r="J769" s="589"/>
      <c r="K769" s="589"/>
      <c r="L769" s="589"/>
      <c r="M769" s="589"/>
      <c r="O769" s="589"/>
      <c r="P769" s="589"/>
      <c r="Q769" s="589"/>
      <c r="R769" s="589"/>
    </row>
    <row r="770" customHeight="1" spans="7:18">
      <c r="G770" s="589"/>
      <c r="H770" s="589"/>
      <c r="I770" s="589"/>
      <c r="J770" s="589"/>
      <c r="K770" s="589"/>
      <c r="L770" s="589"/>
      <c r="M770" s="589"/>
      <c r="O770" s="589"/>
      <c r="P770" s="589"/>
      <c r="Q770" s="589"/>
      <c r="R770" s="589"/>
    </row>
    <row r="771" customHeight="1" spans="7:18">
      <c r="G771" s="589"/>
      <c r="H771" s="589"/>
      <c r="I771" s="589"/>
      <c r="J771" s="589"/>
      <c r="K771" s="589"/>
      <c r="L771" s="589"/>
      <c r="M771" s="589"/>
      <c r="O771" s="589"/>
      <c r="P771" s="589"/>
      <c r="Q771" s="589"/>
      <c r="R771" s="589"/>
    </row>
    <row r="772" customHeight="1" spans="7:18">
      <c r="G772" s="589"/>
      <c r="H772" s="589"/>
      <c r="I772" s="589"/>
      <c r="J772" s="589"/>
      <c r="K772" s="589"/>
      <c r="L772" s="589"/>
      <c r="M772" s="589"/>
      <c r="O772" s="589"/>
      <c r="P772" s="589"/>
      <c r="Q772" s="589"/>
      <c r="R772" s="589"/>
    </row>
    <row r="773" customHeight="1" spans="7:18">
      <c r="G773" s="589"/>
      <c r="H773" s="589"/>
      <c r="I773" s="589"/>
      <c r="J773" s="589"/>
      <c r="K773" s="589"/>
      <c r="L773" s="589"/>
      <c r="M773" s="589"/>
      <c r="O773" s="589"/>
      <c r="P773" s="589"/>
      <c r="Q773" s="589"/>
      <c r="R773" s="589"/>
    </row>
    <row r="774" customHeight="1" spans="7:18">
      <c r="G774" s="589"/>
      <c r="H774" s="589"/>
      <c r="I774" s="589"/>
      <c r="J774" s="589"/>
      <c r="K774" s="589"/>
      <c r="L774" s="589"/>
      <c r="M774" s="589"/>
      <c r="O774" s="589"/>
      <c r="P774" s="589"/>
      <c r="Q774" s="589"/>
      <c r="R774" s="589"/>
    </row>
    <row r="775" customHeight="1" spans="7:18">
      <c r="G775" s="589"/>
      <c r="H775" s="589"/>
      <c r="I775" s="589"/>
      <c r="J775" s="589"/>
      <c r="K775" s="589"/>
      <c r="L775" s="589"/>
      <c r="M775" s="589"/>
      <c r="O775" s="589"/>
      <c r="P775" s="589"/>
      <c r="Q775" s="589"/>
      <c r="R775" s="589"/>
    </row>
    <row r="776" customHeight="1" spans="7:18">
      <c r="G776" s="589"/>
      <c r="H776" s="589"/>
      <c r="I776" s="589"/>
      <c r="J776" s="589"/>
      <c r="K776" s="589"/>
      <c r="L776" s="589"/>
      <c r="M776" s="589"/>
      <c r="O776" s="589"/>
      <c r="P776" s="589"/>
      <c r="Q776" s="589"/>
      <c r="R776" s="589"/>
    </row>
    <row r="777" customHeight="1" spans="7:18">
      <c r="G777" s="589"/>
      <c r="H777" s="589"/>
      <c r="I777" s="589"/>
      <c r="J777" s="589"/>
      <c r="K777" s="589"/>
      <c r="L777" s="589"/>
      <c r="M777" s="589"/>
      <c r="O777" s="589"/>
      <c r="P777" s="589"/>
      <c r="Q777" s="589"/>
      <c r="R777" s="589"/>
    </row>
    <row r="778" customHeight="1" spans="7:18">
      <c r="G778" s="589"/>
      <c r="H778" s="589"/>
      <c r="I778" s="589"/>
      <c r="J778" s="589"/>
      <c r="K778" s="589"/>
      <c r="L778" s="589"/>
      <c r="M778" s="589"/>
      <c r="O778" s="589"/>
      <c r="P778" s="589"/>
      <c r="Q778" s="589"/>
      <c r="R778" s="589"/>
    </row>
    <row r="779" customHeight="1" spans="7:18">
      <c r="G779" s="589"/>
      <c r="H779" s="589"/>
      <c r="I779" s="589"/>
      <c r="J779" s="589"/>
      <c r="K779" s="589"/>
      <c r="L779" s="589"/>
      <c r="M779" s="589"/>
      <c r="O779" s="589"/>
      <c r="P779" s="589"/>
      <c r="Q779" s="589"/>
      <c r="R779" s="589"/>
    </row>
    <row r="780" customHeight="1" spans="7:18">
      <c r="G780" s="589"/>
      <c r="H780" s="589"/>
      <c r="I780" s="589"/>
      <c r="J780" s="589"/>
      <c r="K780" s="589"/>
      <c r="L780" s="589"/>
      <c r="M780" s="589"/>
      <c r="O780" s="589"/>
      <c r="P780" s="589"/>
      <c r="Q780" s="589"/>
      <c r="R780" s="589"/>
    </row>
    <row r="781" customHeight="1" spans="7:18">
      <c r="G781" s="589"/>
      <c r="H781" s="589"/>
      <c r="I781" s="589"/>
      <c r="J781" s="589"/>
      <c r="K781" s="589"/>
      <c r="L781" s="589"/>
      <c r="M781" s="589"/>
      <c r="O781" s="589"/>
      <c r="P781" s="589"/>
      <c r="Q781" s="589"/>
      <c r="R781" s="589"/>
    </row>
    <row r="782" customHeight="1" spans="7:18">
      <c r="G782" s="589"/>
      <c r="H782" s="589"/>
      <c r="I782" s="589"/>
      <c r="J782" s="589"/>
      <c r="K782" s="589"/>
      <c r="L782" s="589"/>
      <c r="M782" s="589"/>
      <c r="O782" s="589"/>
      <c r="P782" s="589"/>
      <c r="Q782" s="589"/>
      <c r="R782" s="589"/>
    </row>
    <row r="783" customHeight="1" spans="7:18">
      <c r="G783" s="589"/>
      <c r="H783" s="589"/>
      <c r="I783" s="589"/>
      <c r="J783" s="589"/>
      <c r="K783" s="589"/>
      <c r="L783" s="589"/>
      <c r="M783" s="589"/>
      <c r="O783" s="589"/>
      <c r="P783" s="589"/>
      <c r="Q783" s="589"/>
      <c r="R783" s="589"/>
    </row>
    <row r="784" customHeight="1" spans="7:18">
      <c r="G784" s="589"/>
      <c r="H784" s="589"/>
      <c r="I784" s="589"/>
      <c r="J784" s="589"/>
      <c r="K784" s="589"/>
      <c r="L784" s="589"/>
      <c r="M784" s="589"/>
      <c r="O784" s="589"/>
      <c r="P784" s="589"/>
      <c r="Q784" s="589"/>
      <c r="R784" s="589"/>
    </row>
    <row r="785" customHeight="1" spans="7:18">
      <c r="G785" s="589"/>
      <c r="H785" s="589"/>
      <c r="I785" s="589"/>
      <c r="J785" s="589"/>
      <c r="K785" s="589"/>
      <c r="L785" s="589"/>
      <c r="M785" s="589"/>
      <c r="O785" s="589"/>
      <c r="P785" s="589"/>
      <c r="Q785" s="589"/>
      <c r="R785" s="589"/>
    </row>
    <row r="786" customHeight="1" spans="7:18">
      <c r="G786" s="589"/>
      <c r="H786" s="589"/>
      <c r="I786" s="589"/>
      <c r="J786" s="589"/>
      <c r="K786" s="589"/>
      <c r="L786" s="589"/>
      <c r="M786" s="589"/>
      <c r="O786" s="589"/>
      <c r="P786" s="589"/>
      <c r="Q786" s="589"/>
      <c r="R786" s="589"/>
    </row>
    <row r="787" customHeight="1" spans="7:18">
      <c r="G787" s="589"/>
      <c r="H787" s="589"/>
      <c r="I787" s="589"/>
      <c r="J787" s="589"/>
      <c r="K787" s="589"/>
      <c r="L787" s="589"/>
      <c r="M787" s="589"/>
      <c r="O787" s="589"/>
      <c r="P787" s="589"/>
      <c r="Q787" s="589"/>
      <c r="R787" s="589"/>
    </row>
    <row r="788" customHeight="1" spans="7:18">
      <c r="G788" s="589"/>
      <c r="H788" s="589"/>
      <c r="I788" s="589"/>
      <c r="J788" s="589"/>
      <c r="K788" s="589"/>
      <c r="L788" s="589"/>
      <c r="M788" s="589"/>
      <c r="O788" s="589"/>
      <c r="P788" s="589"/>
      <c r="Q788" s="589"/>
      <c r="R788" s="589"/>
    </row>
    <row r="789" customHeight="1" spans="7:18">
      <c r="G789" s="589"/>
      <c r="H789" s="589"/>
      <c r="I789" s="589"/>
      <c r="J789" s="589"/>
      <c r="K789" s="589"/>
      <c r="L789" s="589"/>
      <c r="M789" s="589"/>
      <c r="O789" s="589"/>
      <c r="P789" s="589"/>
      <c r="Q789" s="589"/>
      <c r="R789" s="589"/>
    </row>
    <row r="790" customHeight="1" spans="7:18">
      <c r="G790" s="589"/>
      <c r="H790" s="589"/>
      <c r="I790" s="589"/>
      <c r="J790" s="589"/>
      <c r="K790" s="589"/>
      <c r="L790" s="589"/>
      <c r="M790" s="589"/>
      <c r="O790" s="589"/>
      <c r="P790" s="589"/>
      <c r="Q790" s="589"/>
      <c r="R790" s="589"/>
    </row>
    <row r="791" customHeight="1" spans="7:18">
      <c r="G791" s="589"/>
      <c r="H791" s="589"/>
      <c r="I791" s="589"/>
      <c r="J791" s="589"/>
      <c r="K791" s="589"/>
      <c r="L791" s="589"/>
      <c r="M791" s="589"/>
      <c r="O791" s="589"/>
      <c r="P791" s="589"/>
      <c r="Q791" s="589"/>
      <c r="R791" s="589"/>
    </row>
    <row r="792" customHeight="1" spans="7:18">
      <c r="G792" s="589"/>
      <c r="H792" s="589"/>
      <c r="I792" s="589"/>
      <c r="J792" s="589"/>
      <c r="K792" s="589"/>
      <c r="L792" s="589"/>
      <c r="M792" s="589"/>
      <c r="O792" s="589"/>
      <c r="P792" s="589"/>
      <c r="Q792" s="589"/>
      <c r="R792" s="589"/>
    </row>
    <row r="793" customHeight="1" spans="7:18">
      <c r="G793" s="589"/>
      <c r="H793" s="589"/>
      <c r="I793" s="589"/>
      <c r="J793" s="589"/>
      <c r="K793" s="589"/>
      <c r="L793" s="589"/>
      <c r="M793" s="589"/>
      <c r="O793" s="589"/>
      <c r="P793" s="589"/>
      <c r="Q793" s="589"/>
      <c r="R793" s="589"/>
    </row>
    <row r="794" customHeight="1" spans="7:18">
      <c r="G794" s="589"/>
      <c r="H794" s="589"/>
      <c r="I794" s="589"/>
      <c r="J794" s="589"/>
      <c r="K794" s="589"/>
      <c r="L794" s="589"/>
      <c r="M794" s="589"/>
      <c r="O794" s="589"/>
      <c r="P794" s="589"/>
      <c r="Q794" s="589"/>
      <c r="R794" s="589"/>
    </row>
    <row r="795" customHeight="1" spans="7:18">
      <c r="G795" s="589"/>
      <c r="H795" s="589"/>
      <c r="I795" s="589"/>
      <c r="J795" s="589"/>
      <c r="K795" s="589"/>
      <c r="L795" s="589"/>
      <c r="M795" s="589"/>
      <c r="O795" s="589"/>
      <c r="P795" s="589"/>
      <c r="Q795" s="589"/>
      <c r="R795" s="589"/>
    </row>
    <row r="796" customHeight="1" spans="7:18">
      <c r="G796" s="589"/>
      <c r="H796" s="589"/>
      <c r="I796" s="589"/>
      <c r="J796" s="589"/>
      <c r="K796" s="589"/>
      <c r="L796" s="589"/>
      <c r="M796" s="589"/>
      <c r="O796" s="589"/>
      <c r="P796" s="589"/>
      <c r="Q796" s="589"/>
      <c r="R796" s="589"/>
    </row>
    <row r="797" customHeight="1" spans="7:18">
      <c r="G797" s="589"/>
      <c r="H797" s="589"/>
      <c r="I797" s="589"/>
      <c r="J797" s="589"/>
      <c r="K797" s="589"/>
      <c r="L797" s="589"/>
      <c r="M797" s="589"/>
      <c r="O797" s="589"/>
      <c r="P797" s="589"/>
      <c r="Q797" s="589"/>
      <c r="R797" s="589"/>
    </row>
    <row r="798" customHeight="1" spans="7:18">
      <c r="G798" s="589"/>
      <c r="H798" s="589"/>
      <c r="I798" s="589"/>
      <c r="J798" s="589"/>
      <c r="K798" s="589"/>
      <c r="L798" s="589"/>
      <c r="M798" s="589"/>
      <c r="O798" s="589"/>
      <c r="P798" s="589"/>
      <c r="Q798" s="589"/>
      <c r="R798" s="589"/>
    </row>
    <row r="799" customHeight="1" spans="7:18">
      <c r="G799" s="589"/>
      <c r="H799" s="589"/>
      <c r="I799" s="589"/>
      <c r="J799" s="589"/>
      <c r="K799" s="589"/>
      <c r="L799" s="589"/>
      <c r="M799" s="589"/>
      <c r="O799" s="589"/>
      <c r="P799" s="589"/>
      <c r="Q799" s="589"/>
      <c r="R799" s="589"/>
    </row>
    <row r="800" customHeight="1" spans="7:18">
      <c r="G800" s="589"/>
      <c r="H800" s="589"/>
      <c r="I800" s="589"/>
      <c r="J800" s="589"/>
      <c r="K800" s="589"/>
      <c r="L800" s="589"/>
      <c r="M800" s="589"/>
      <c r="O800" s="589"/>
      <c r="P800" s="589"/>
      <c r="Q800" s="589"/>
      <c r="R800" s="589"/>
    </row>
    <row r="801" customHeight="1" spans="7:18">
      <c r="G801" s="589"/>
      <c r="H801" s="589"/>
      <c r="I801" s="589"/>
      <c r="J801" s="589"/>
      <c r="K801" s="589"/>
      <c r="L801" s="589"/>
      <c r="M801" s="589"/>
      <c r="O801" s="589"/>
      <c r="P801" s="589"/>
      <c r="Q801" s="589"/>
      <c r="R801" s="589"/>
    </row>
    <row r="802" customHeight="1" spans="7:18">
      <c r="G802" s="589"/>
      <c r="H802" s="589"/>
      <c r="I802" s="589"/>
      <c r="J802" s="589"/>
      <c r="K802" s="589"/>
      <c r="L802" s="589"/>
      <c r="M802" s="589"/>
      <c r="O802" s="589"/>
      <c r="P802" s="589"/>
      <c r="Q802" s="589"/>
      <c r="R802" s="589"/>
    </row>
    <row r="803" customHeight="1" spans="7:18">
      <c r="G803" s="589"/>
      <c r="H803" s="589"/>
      <c r="I803" s="589"/>
      <c r="J803" s="589"/>
      <c r="K803" s="589"/>
      <c r="L803" s="589"/>
      <c r="M803" s="589"/>
      <c r="O803" s="589"/>
      <c r="P803" s="589"/>
      <c r="Q803" s="589"/>
      <c r="R803" s="589"/>
    </row>
    <row r="804" customHeight="1" spans="7:18">
      <c r="G804" s="589"/>
      <c r="H804" s="589"/>
      <c r="I804" s="589"/>
      <c r="J804" s="589"/>
      <c r="K804" s="589"/>
      <c r="L804" s="589"/>
      <c r="M804" s="589"/>
      <c r="O804" s="589"/>
      <c r="P804" s="589"/>
      <c r="Q804" s="589"/>
      <c r="R804" s="589"/>
    </row>
    <row r="805" customHeight="1" spans="7:18">
      <c r="G805" s="589"/>
      <c r="H805" s="589"/>
      <c r="I805" s="589"/>
      <c r="J805" s="589"/>
      <c r="K805" s="589"/>
      <c r="L805" s="589"/>
      <c r="M805" s="589"/>
      <c r="O805" s="589"/>
      <c r="P805" s="589"/>
      <c r="Q805" s="589"/>
      <c r="R805" s="589"/>
    </row>
    <row r="806" customHeight="1" spans="7:18">
      <c r="G806" s="589"/>
      <c r="H806" s="589"/>
      <c r="I806" s="589"/>
      <c r="J806" s="589"/>
      <c r="K806" s="589"/>
      <c r="L806" s="589"/>
      <c r="M806" s="589"/>
      <c r="O806" s="589"/>
      <c r="P806" s="589"/>
      <c r="Q806" s="589"/>
      <c r="R806" s="589"/>
    </row>
    <row r="807" customHeight="1" spans="7:18">
      <c r="G807" s="589"/>
      <c r="H807" s="589"/>
      <c r="I807" s="589"/>
      <c r="J807" s="589"/>
      <c r="K807" s="589"/>
      <c r="L807" s="589"/>
      <c r="M807" s="589"/>
      <c r="O807" s="589"/>
      <c r="P807" s="589"/>
      <c r="Q807" s="589"/>
      <c r="R807" s="589"/>
    </row>
    <row r="808" customHeight="1" spans="7:18">
      <c r="G808" s="589"/>
      <c r="H808" s="589"/>
      <c r="I808" s="589"/>
      <c r="J808" s="589"/>
      <c r="K808" s="589"/>
      <c r="L808" s="589"/>
      <c r="M808" s="589"/>
      <c r="O808" s="589"/>
      <c r="P808" s="589"/>
      <c r="Q808" s="589"/>
      <c r="R808" s="589"/>
    </row>
    <row r="809" customHeight="1" spans="7:18">
      <c r="G809" s="589"/>
      <c r="H809" s="589"/>
      <c r="I809" s="589"/>
      <c r="J809" s="589"/>
      <c r="K809" s="589"/>
      <c r="L809" s="589"/>
      <c r="M809" s="589"/>
      <c r="O809" s="589"/>
      <c r="P809" s="589"/>
      <c r="Q809" s="589"/>
      <c r="R809" s="589"/>
    </row>
    <row r="810" customHeight="1" spans="7:18">
      <c r="G810" s="589"/>
      <c r="H810" s="589"/>
      <c r="I810" s="589"/>
      <c r="J810" s="589"/>
      <c r="K810" s="589"/>
      <c r="L810" s="589"/>
      <c r="M810" s="589"/>
      <c r="O810" s="589"/>
      <c r="P810" s="589"/>
      <c r="Q810" s="589"/>
      <c r="R810" s="589"/>
    </row>
    <row r="811" customHeight="1" spans="7:18">
      <c r="G811" s="589"/>
      <c r="H811" s="589"/>
      <c r="I811" s="589"/>
      <c r="J811" s="589"/>
      <c r="K811" s="589"/>
      <c r="L811" s="589"/>
      <c r="M811" s="589"/>
      <c r="O811" s="589"/>
      <c r="P811" s="589"/>
      <c r="Q811" s="589"/>
      <c r="R811" s="589"/>
    </row>
    <row r="812" customHeight="1" spans="7:18">
      <c r="G812" s="589"/>
      <c r="H812" s="589"/>
      <c r="I812" s="589"/>
      <c r="J812" s="589"/>
      <c r="K812" s="589"/>
      <c r="L812" s="589"/>
      <c r="M812" s="589"/>
      <c r="O812" s="589"/>
      <c r="P812" s="589"/>
      <c r="Q812" s="589"/>
      <c r="R812" s="589"/>
    </row>
    <row r="813" customHeight="1" spans="7:18">
      <c r="G813" s="589"/>
      <c r="H813" s="589"/>
      <c r="I813" s="589"/>
      <c r="J813" s="589"/>
      <c r="K813" s="589"/>
      <c r="L813" s="589"/>
      <c r="M813" s="589"/>
      <c r="O813" s="589"/>
      <c r="P813" s="589"/>
      <c r="Q813" s="589"/>
      <c r="R813" s="589"/>
    </row>
    <row r="814" customHeight="1" spans="7:18">
      <c r="G814" s="589"/>
      <c r="H814" s="589"/>
      <c r="I814" s="589"/>
      <c r="J814" s="589"/>
      <c r="K814" s="589"/>
      <c r="L814" s="589"/>
      <c r="M814" s="589"/>
      <c r="O814" s="589"/>
      <c r="P814" s="589"/>
      <c r="Q814" s="589"/>
      <c r="R814" s="589"/>
    </row>
    <row r="815" customHeight="1" spans="7:18">
      <c r="G815" s="589"/>
      <c r="H815" s="589"/>
      <c r="I815" s="589"/>
      <c r="J815" s="589"/>
      <c r="K815" s="589"/>
      <c r="L815" s="589"/>
      <c r="M815" s="589"/>
      <c r="O815" s="589"/>
      <c r="P815" s="589"/>
      <c r="Q815" s="589"/>
      <c r="R815" s="589"/>
    </row>
    <row r="816" customHeight="1" spans="7:18">
      <c r="G816" s="589"/>
      <c r="H816" s="589"/>
      <c r="I816" s="589"/>
      <c r="J816" s="589"/>
      <c r="K816" s="589"/>
      <c r="L816" s="589"/>
      <c r="M816" s="589"/>
      <c r="O816" s="589"/>
      <c r="P816" s="589"/>
      <c r="Q816" s="589"/>
      <c r="R816" s="589"/>
    </row>
    <row r="817" customHeight="1" spans="7:18">
      <c r="G817" s="589"/>
      <c r="H817" s="589"/>
      <c r="I817" s="589"/>
      <c r="J817" s="589"/>
      <c r="K817" s="589"/>
      <c r="L817" s="589"/>
      <c r="M817" s="589"/>
      <c r="O817" s="589"/>
      <c r="P817" s="589"/>
      <c r="Q817" s="589"/>
      <c r="R817" s="589"/>
    </row>
    <row r="818" customHeight="1" spans="7:18">
      <c r="G818" s="589"/>
      <c r="H818" s="589"/>
      <c r="I818" s="589"/>
      <c r="J818" s="589"/>
      <c r="K818" s="589"/>
      <c r="L818" s="589"/>
      <c r="M818" s="589"/>
      <c r="O818" s="589"/>
      <c r="P818" s="589"/>
      <c r="Q818" s="589"/>
      <c r="R818" s="589"/>
    </row>
    <row r="819" customHeight="1" spans="7:18">
      <c r="G819" s="589"/>
      <c r="H819" s="589"/>
      <c r="I819" s="589"/>
      <c r="J819" s="589"/>
      <c r="K819" s="589"/>
      <c r="L819" s="589"/>
      <c r="M819" s="589"/>
      <c r="O819" s="589"/>
      <c r="P819" s="589"/>
      <c r="Q819" s="589"/>
      <c r="R819" s="589"/>
    </row>
    <row r="820" customHeight="1" spans="7:18">
      <c r="G820" s="589"/>
      <c r="H820" s="589"/>
      <c r="I820" s="589"/>
      <c r="J820" s="589"/>
      <c r="K820" s="589"/>
      <c r="L820" s="589"/>
      <c r="M820" s="589"/>
      <c r="O820" s="589"/>
      <c r="P820" s="589"/>
      <c r="Q820" s="589"/>
      <c r="R820" s="589"/>
    </row>
    <row r="821" customHeight="1" spans="7:18">
      <c r="G821" s="589"/>
      <c r="H821" s="589"/>
      <c r="I821" s="589"/>
      <c r="J821" s="589"/>
      <c r="K821" s="589"/>
      <c r="L821" s="589"/>
      <c r="M821" s="589"/>
      <c r="O821" s="589"/>
      <c r="P821" s="589"/>
      <c r="Q821" s="589"/>
      <c r="R821" s="589"/>
    </row>
    <row r="822" customHeight="1" spans="7:18">
      <c r="G822" s="589"/>
      <c r="H822" s="589"/>
      <c r="I822" s="589"/>
      <c r="J822" s="589"/>
      <c r="K822" s="589"/>
      <c r="L822" s="589"/>
      <c r="M822" s="589"/>
      <c r="O822" s="589"/>
      <c r="P822" s="589"/>
      <c r="Q822" s="589"/>
      <c r="R822" s="589"/>
    </row>
    <row r="823" customHeight="1" spans="7:18">
      <c r="G823" s="589"/>
      <c r="H823" s="589"/>
      <c r="I823" s="589"/>
      <c r="J823" s="589"/>
      <c r="K823" s="589"/>
      <c r="L823" s="589"/>
      <c r="M823" s="589"/>
      <c r="O823" s="589"/>
      <c r="P823" s="589"/>
      <c r="Q823" s="589"/>
      <c r="R823" s="589"/>
    </row>
    <row r="824" customHeight="1" spans="7:18">
      <c r="G824" s="589"/>
      <c r="H824" s="589"/>
      <c r="I824" s="589"/>
      <c r="J824" s="589"/>
      <c r="K824" s="589"/>
      <c r="L824" s="589"/>
      <c r="M824" s="589"/>
      <c r="O824" s="589"/>
      <c r="P824" s="589"/>
      <c r="Q824" s="589"/>
      <c r="R824" s="589"/>
    </row>
    <row r="825" customHeight="1" spans="7:18">
      <c r="G825" s="589"/>
      <c r="H825" s="589"/>
      <c r="I825" s="589"/>
      <c r="J825" s="589"/>
      <c r="K825" s="589"/>
      <c r="L825" s="589"/>
      <c r="M825" s="589"/>
      <c r="O825" s="589"/>
      <c r="P825" s="589"/>
      <c r="Q825" s="589"/>
      <c r="R825" s="589"/>
    </row>
    <row r="826" customHeight="1" spans="7:18">
      <c r="G826" s="589"/>
      <c r="H826" s="589"/>
      <c r="I826" s="589"/>
      <c r="J826" s="589"/>
      <c r="K826" s="589"/>
      <c r="L826" s="589"/>
      <c r="M826" s="589"/>
      <c r="O826" s="589"/>
      <c r="P826" s="589"/>
      <c r="Q826" s="589"/>
      <c r="R826" s="589"/>
    </row>
    <row r="827" customHeight="1" spans="7:18">
      <c r="G827" s="589"/>
      <c r="H827" s="589"/>
      <c r="I827" s="589"/>
      <c r="J827" s="589"/>
      <c r="K827" s="589"/>
      <c r="L827" s="589"/>
      <c r="M827" s="589"/>
      <c r="O827" s="589"/>
      <c r="P827" s="589"/>
      <c r="Q827" s="589"/>
      <c r="R827" s="589"/>
    </row>
    <row r="828" customHeight="1" spans="7:18">
      <c r="G828" s="589"/>
      <c r="H828" s="589"/>
      <c r="I828" s="589"/>
      <c r="J828" s="589"/>
      <c r="K828" s="589"/>
      <c r="L828" s="589"/>
      <c r="M828" s="589"/>
      <c r="O828" s="589"/>
      <c r="P828" s="589"/>
      <c r="Q828" s="589"/>
      <c r="R828" s="589"/>
    </row>
    <row r="829" customHeight="1" spans="7:18">
      <c r="G829" s="589"/>
      <c r="H829" s="589"/>
      <c r="I829" s="589"/>
      <c r="J829" s="589"/>
      <c r="K829" s="589"/>
      <c r="L829" s="589"/>
      <c r="M829" s="589"/>
      <c r="O829" s="589"/>
      <c r="P829" s="589"/>
      <c r="Q829" s="589"/>
      <c r="R829" s="589"/>
    </row>
    <row r="830" customHeight="1" spans="7:18">
      <c r="G830" s="589"/>
      <c r="H830" s="589"/>
      <c r="I830" s="589"/>
      <c r="J830" s="589"/>
      <c r="K830" s="589"/>
      <c r="L830" s="589"/>
      <c r="M830" s="589"/>
      <c r="O830" s="589"/>
      <c r="P830" s="589"/>
      <c r="Q830" s="589"/>
      <c r="R830" s="589"/>
    </row>
    <row r="831" customHeight="1" spans="7:18">
      <c r="G831" s="589"/>
      <c r="H831" s="589"/>
      <c r="I831" s="589"/>
      <c r="J831" s="589"/>
      <c r="K831" s="589"/>
      <c r="L831" s="589"/>
      <c r="M831" s="589"/>
      <c r="O831" s="589"/>
      <c r="P831" s="589"/>
      <c r="Q831" s="589"/>
      <c r="R831" s="589"/>
    </row>
    <row r="832" customHeight="1" spans="7:18">
      <c r="G832" s="589"/>
      <c r="H832" s="589"/>
      <c r="I832" s="589"/>
      <c r="J832" s="589"/>
      <c r="K832" s="589"/>
      <c r="L832" s="589"/>
      <c r="M832" s="589"/>
      <c r="O832" s="589"/>
      <c r="P832" s="589"/>
      <c r="Q832" s="589"/>
      <c r="R832" s="589"/>
    </row>
    <row r="833" customHeight="1" spans="7:18">
      <c r="G833" s="589"/>
      <c r="H833" s="589"/>
      <c r="I833" s="589"/>
      <c r="J833" s="589"/>
      <c r="K833" s="589"/>
      <c r="L833" s="589"/>
      <c r="M833" s="589"/>
      <c r="O833" s="589"/>
      <c r="P833" s="589"/>
      <c r="Q833" s="589"/>
      <c r="R833" s="589"/>
    </row>
    <row r="834" customHeight="1" spans="7:18">
      <c r="G834" s="589"/>
      <c r="H834" s="589"/>
      <c r="I834" s="589"/>
      <c r="J834" s="589"/>
      <c r="K834" s="589"/>
      <c r="L834" s="589"/>
      <c r="M834" s="589"/>
      <c r="O834" s="589"/>
      <c r="P834" s="589"/>
      <c r="Q834" s="589"/>
      <c r="R834" s="589"/>
    </row>
    <row r="835" customHeight="1" spans="7:18">
      <c r="G835" s="589"/>
      <c r="H835" s="589"/>
      <c r="I835" s="589"/>
      <c r="J835" s="589"/>
      <c r="K835" s="589"/>
      <c r="L835" s="589"/>
      <c r="M835" s="589"/>
      <c r="O835" s="589"/>
      <c r="P835" s="589"/>
      <c r="Q835" s="589"/>
      <c r="R835" s="589"/>
    </row>
    <row r="836" customHeight="1" spans="7:18">
      <c r="G836" s="589"/>
      <c r="H836" s="589"/>
      <c r="I836" s="589"/>
      <c r="J836" s="589"/>
      <c r="K836" s="589"/>
      <c r="L836" s="589"/>
      <c r="M836" s="589"/>
      <c r="O836" s="589"/>
      <c r="P836" s="589"/>
      <c r="Q836" s="589"/>
      <c r="R836" s="589"/>
    </row>
    <row r="837" customHeight="1" spans="7:18">
      <c r="G837" s="589"/>
      <c r="H837" s="589"/>
      <c r="I837" s="589"/>
      <c r="J837" s="589"/>
      <c r="K837" s="589"/>
      <c r="L837" s="589"/>
      <c r="M837" s="589"/>
      <c r="O837" s="589"/>
      <c r="P837" s="589"/>
      <c r="Q837" s="589"/>
      <c r="R837" s="589"/>
    </row>
    <row r="838" customHeight="1" spans="7:18">
      <c r="G838" s="589"/>
      <c r="H838" s="589"/>
      <c r="I838" s="589"/>
      <c r="J838" s="589"/>
      <c r="K838" s="589"/>
      <c r="L838" s="589"/>
      <c r="M838" s="589"/>
      <c r="O838" s="589"/>
      <c r="P838" s="589"/>
      <c r="Q838" s="589"/>
      <c r="R838" s="589"/>
    </row>
    <row r="839" customHeight="1" spans="7:18">
      <c r="G839" s="589"/>
      <c r="H839" s="589"/>
      <c r="I839" s="589"/>
      <c r="J839" s="589"/>
      <c r="K839" s="589"/>
      <c r="L839" s="589"/>
      <c r="M839" s="589"/>
      <c r="O839" s="589"/>
      <c r="P839" s="589"/>
      <c r="Q839" s="589"/>
      <c r="R839" s="589"/>
    </row>
    <row r="840" customHeight="1" spans="7:18">
      <c r="G840" s="589"/>
      <c r="H840" s="589"/>
      <c r="I840" s="589"/>
      <c r="J840" s="589"/>
      <c r="K840" s="589"/>
      <c r="L840" s="589"/>
      <c r="M840" s="589"/>
      <c r="O840" s="589"/>
      <c r="P840" s="589"/>
      <c r="Q840" s="589"/>
      <c r="R840" s="589"/>
    </row>
    <row r="841" customHeight="1" spans="7:18">
      <c r="G841" s="589"/>
      <c r="H841" s="589"/>
      <c r="I841" s="589"/>
      <c r="J841" s="589"/>
      <c r="K841" s="589"/>
      <c r="L841" s="589"/>
      <c r="M841" s="589"/>
      <c r="O841" s="589"/>
      <c r="P841" s="589"/>
      <c r="Q841" s="589"/>
      <c r="R841" s="589"/>
    </row>
    <row r="842" customHeight="1" spans="7:18">
      <c r="G842" s="589"/>
      <c r="H842" s="589"/>
      <c r="I842" s="589"/>
      <c r="J842" s="589"/>
      <c r="K842" s="589"/>
      <c r="L842" s="589"/>
      <c r="M842" s="589"/>
      <c r="O842" s="589"/>
      <c r="P842" s="589"/>
      <c r="Q842" s="589"/>
      <c r="R842" s="589"/>
    </row>
    <row r="843" customHeight="1" spans="7:18">
      <c r="G843" s="589"/>
      <c r="H843" s="589"/>
      <c r="I843" s="589"/>
      <c r="J843" s="589"/>
      <c r="K843" s="589"/>
      <c r="L843" s="589"/>
      <c r="M843" s="589"/>
      <c r="O843" s="589"/>
      <c r="P843" s="589"/>
      <c r="Q843" s="589"/>
      <c r="R843" s="589"/>
    </row>
    <row r="844" customHeight="1" spans="7:18">
      <c r="G844" s="589"/>
      <c r="H844" s="589"/>
      <c r="I844" s="589"/>
      <c r="J844" s="589"/>
      <c r="K844" s="589"/>
      <c r="L844" s="589"/>
      <c r="M844" s="589"/>
      <c r="O844" s="589"/>
      <c r="P844" s="589"/>
      <c r="Q844" s="589"/>
      <c r="R844" s="589"/>
    </row>
    <row r="845" customHeight="1" spans="7:18">
      <c r="G845" s="589"/>
      <c r="H845" s="589"/>
      <c r="I845" s="589"/>
      <c r="J845" s="589"/>
      <c r="K845" s="589"/>
      <c r="L845" s="589"/>
      <c r="M845" s="589"/>
      <c r="O845" s="589"/>
      <c r="P845" s="589"/>
      <c r="Q845" s="589"/>
      <c r="R845" s="589"/>
    </row>
    <row r="846" customHeight="1" spans="7:18">
      <c r="G846" s="589"/>
      <c r="H846" s="589"/>
      <c r="I846" s="589"/>
      <c r="J846" s="589"/>
      <c r="K846" s="589"/>
      <c r="L846" s="589"/>
      <c r="M846" s="589"/>
      <c r="O846" s="589"/>
      <c r="P846" s="589"/>
      <c r="Q846" s="589"/>
      <c r="R846" s="589"/>
    </row>
    <row r="847" customHeight="1" spans="7:18">
      <c r="G847" s="589"/>
      <c r="H847" s="589"/>
      <c r="I847" s="589"/>
      <c r="J847" s="589"/>
      <c r="K847" s="589"/>
      <c r="L847" s="589"/>
      <c r="M847" s="589"/>
      <c r="O847" s="589"/>
      <c r="P847" s="589"/>
      <c r="Q847" s="589"/>
      <c r="R847" s="589"/>
    </row>
    <row r="848" customHeight="1" spans="7:18">
      <c r="G848" s="589"/>
      <c r="H848" s="589"/>
      <c r="I848" s="589"/>
      <c r="J848" s="589"/>
      <c r="K848" s="589"/>
      <c r="L848" s="589"/>
      <c r="M848" s="589"/>
      <c r="O848" s="589"/>
      <c r="P848" s="589"/>
      <c r="Q848" s="589"/>
      <c r="R848" s="589"/>
    </row>
    <row r="849" customHeight="1" spans="7:18">
      <c r="G849" s="589"/>
      <c r="H849" s="589"/>
      <c r="I849" s="589"/>
      <c r="J849" s="589"/>
      <c r="K849" s="589"/>
      <c r="L849" s="589"/>
      <c r="M849" s="589"/>
      <c r="O849" s="589"/>
      <c r="P849" s="589"/>
      <c r="Q849" s="589"/>
      <c r="R849" s="589"/>
    </row>
    <row r="850" customHeight="1" spans="7:18">
      <c r="G850" s="589"/>
      <c r="H850" s="589"/>
      <c r="I850" s="589"/>
      <c r="J850" s="589"/>
      <c r="K850" s="589"/>
      <c r="L850" s="589"/>
      <c r="M850" s="589"/>
      <c r="O850" s="589"/>
      <c r="P850" s="589"/>
      <c r="Q850" s="589"/>
      <c r="R850" s="589"/>
    </row>
    <row r="851" customHeight="1" spans="7:18">
      <c r="G851" s="589"/>
      <c r="H851" s="589"/>
      <c r="I851" s="589"/>
      <c r="J851" s="589"/>
      <c r="K851" s="589"/>
      <c r="L851" s="589"/>
      <c r="M851" s="589"/>
      <c r="O851" s="589"/>
      <c r="P851" s="589"/>
      <c r="Q851" s="589"/>
      <c r="R851" s="589"/>
    </row>
    <row r="852" customHeight="1" spans="7:18">
      <c r="G852" s="589"/>
      <c r="H852" s="589"/>
      <c r="I852" s="589"/>
      <c r="J852" s="589"/>
      <c r="K852" s="589"/>
      <c r="L852" s="589"/>
      <c r="M852" s="589"/>
      <c r="O852" s="589"/>
      <c r="P852" s="589"/>
      <c r="Q852" s="589"/>
      <c r="R852" s="589"/>
    </row>
    <row r="853" customHeight="1" spans="7:18">
      <c r="G853" s="589"/>
      <c r="H853" s="589"/>
      <c r="I853" s="589"/>
      <c r="J853" s="589"/>
      <c r="K853" s="589"/>
      <c r="L853" s="589"/>
      <c r="M853" s="589"/>
      <c r="O853" s="589"/>
      <c r="P853" s="589"/>
      <c r="Q853" s="589"/>
      <c r="R853" s="589"/>
    </row>
    <row r="854" customHeight="1" spans="7:18">
      <c r="G854" s="589"/>
      <c r="H854" s="589"/>
      <c r="I854" s="589"/>
      <c r="J854" s="589"/>
      <c r="K854" s="589"/>
      <c r="L854" s="589"/>
      <c r="M854" s="589"/>
      <c r="O854" s="589"/>
      <c r="P854" s="589"/>
      <c r="Q854" s="589"/>
      <c r="R854" s="589"/>
    </row>
    <row r="855" customHeight="1" spans="7:18">
      <c r="G855" s="589"/>
      <c r="H855" s="589"/>
      <c r="I855" s="589"/>
      <c r="J855" s="589"/>
      <c r="K855" s="589"/>
      <c r="L855" s="589"/>
      <c r="M855" s="589"/>
      <c r="O855" s="589"/>
      <c r="P855" s="589"/>
      <c r="Q855" s="589"/>
      <c r="R855" s="589"/>
    </row>
    <row r="856" customHeight="1" spans="7:18">
      <c r="G856" s="589"/>
      <c r="H856" s="589"/>
      <c r="I856" s="589"/>
      <c r="J856" s="589"/>
      <c r="K856" s="589"/>
      <c r="L856" s="589"/>
      <c r="M856" s="589"/>
      <c r="O856" s="589"/>
      <c r="P856" s="589"/>
      <c r="Q856" s="589"/>
      <c r="R856" s="589"/>
    </row>
    <row r="857" customHeight="1" spans="7:18">
      <c r="G857" s="589"/>
      <c r="H857" s="589"/>
      <c r="I857" s="589"/>
      <c r="J857" s="589"/>
      <c r="K857" s="589"/>
      <c r="L857" s="589"/>
      <c r="M857" s="589"/>
      <c r="O857" s="589"/>
      <c r="P857" s="589"/>
      <c r="Q857" s="589"/>
      <c r="R857" s="589"/>
    </row>
    <row r="858" customHeight="1" spans="7:18">
      <c r="G858" s="589"/>
      <c r="H858" s="589"/>
      <c r="I858" s="589"/>
      <c r="J858" s="589"/>
      <c r="K858" s="589"/>
      <c r="L858" s="589"/>
      <c r="M858" s="589"/>
      <c r="O858" s="589"/>
      <c r="P858" s="589"/>
      <c r="Q858" s="589"/>
      <c r="R858" s="589"/>
    </row>
    <row r="859" customHeight="1" spans="7:18">
      <c r="G859" s="589"/>
      <c r="H859" s="589"/>
      <c r="I859" s="589"/>
      <c r="J859" s="589"/>
      <c r="K859" s="589"/>
      <c r="L859" s="589"/>
      <c r="M859" s="589"/>
      <c r="O859" s="589"/>
      <c r="P859" s="589"/>
      <c r="Q859" s="589"/>
      <c r="R859" s="589"/>
    </row>
    <row r="860" customHeight="1" spans="7:18">
      <c r="G860" s="589"/>
      <c r="H860" s="589"/>
      <c r="I860" s="589"/>
      <c r="J860" s="589"/>
      <c r="K860" s="589"/>
      <c r="L860" s="589"/>
      <c r="M860" s="589"/>
      <c r="O860" s="589"/>
      <c r="P860" s="589"/>
      <c r="Q860" s="589"/>
      <c r="R860" s="589"/>
    </row>
    <row r="861" customHeight="1" spans="7:18">
      <c r="G861" s="589"/>
      <c r="H861" s="589"/>
      <c r="I861" s="589"/>
      <c r="J861" s="589"/>
      <c r="K861" s="589"/>
      <c r="L861" s="589"/>
      <c r="M861" s="589"/>
      <c r="O861" s="589"/>
      <c r="P861" s="589"/>
      <c r="Q861" s="589"/>
      <c r="R861" s="589"/>
    </row>
    <row r="862" customHeight="1" spans="7:18">
      <c r="G862" s="589"/>
      <c r="H862" s="589"/>
      <c r="I862" s="589"/>
      <c r="J862" s="589"/>
      <c r="K862" s="589"/>
      <c r="L862" s="589"/>
      <c r="M862" s="589"/>
      <c r="O862" s="589"/>
      <c r="P862" s="589"/>
      <c r="Q862" s="589"/>
      <c r="R862" s="589"/>
    </row>
    <row r="863" customHeight="1" spans="7:18">
      <c r="G863" s="589"/>
      <c r="H863" s="589"/>
      <c r="I863" s="589"/>
      <c r="J863" s="589"/>
      <c r="K863" s="589"/>
      <c r="L863" s="589"/>
      <c r="M863" s="589"/>
      <c r="O863" s="589"/>
      <c r="P863" s="589"/>
      <c r="Q863" s="589"/>
      <c r="R863" s="589"/>
    </row>
    <row r="864" customHeight="1" spans="7:18">
      <c r="G864" s="589"/>
      <c r="H864" s="589"/>
      <c r="I864" s="589"/>
      <c r="J864" s="589"/>
      <c r="K864" s="589"/>
      <c r="L864" s="589"/>
      <c r="M864" s="589"/>
      <c r="O864" s="589"/>
      <c r="P864" s="589"/>
      <c r="Q864" s="589"/>
      <c r="R864" s="589"/>
    </row>
    <row r="865" customHeight="1" spans="7:18">
      <c r="G865" s="589"/>
      <c r="H865" s="589"/>
      <c r="I865" s="589"/>
      <c r="J865" s="589"/>
      <c r="K865" s="589"/>
      <c r="L865" s="589"/>
      <c r="M865" s="589"/>
      <c r="O865" s="589"/>
      <c r="P865" s="589"/>
      <c r="Q865" s="589"/>
      <c r="R865" s="589"/>
    </row>
    <row r="866" customHeight="1" spans="7:18">
      <c r="G866" s="589"/>
      <c r="H866" s="589"/>
      <c r="I866" s="589"/>
      <c r="J866" s="589"/>
      <c r="K866" s="589"/>
      <c r="L866" s="589"/>
      <c r="M866" s="589"/>
      <c r="O866" s="589"/>
      <c r="P866" s="589"/>
      <c r="Q866" s="589"/>
      <c r="R866" s="589"/>
    </row>
    <row r="867" customHeight="1" spans="7:18">
      <c r="G867" s="589"/>
      <c r="H867" s="589"/>
      <c r="I867" s="589"/>
      <c r="J867" s="589"/>
      <c r="K867" s="589"/>
      <c r="L867" s="589"/>
      <c r="M867" s="589"/>
      <c r="O867" s="589"/>
      <c r="P867" s="589"/>
      <c r="Q867" s="589"/>
      <c r="R867" s="589"/>
    </row>
    <row r="868" customHeight="1" spans="7:18">
      <c r="G868" s="589"/>
      <c r="H868" s="589"/>
      <c r="I868" s="589"/>
      <c r="J868" s="589"/>
      <c r="K868" s="589"/>
      <c r="L868" s="589"/>
      <c r="M868" s="589"/>
      <c r="O868" s="589"/>
      <c r="P868" s="589"/>
      <c r="Q868" s="589"/>
      <c r="R868" s="589"/>
    </row>
    <row r="869" customHeight="1" spans="7:18">
      <c r="G869" s="589"/>
      <c r="H869" s="589"/>
      <c r="I869" s="589"/>
      <c r="J869" s="589"/>
      <c r="K869" s="589"/>
      <c r="L869" s="589"/>
      <c r="M869" s="589"/>
      <c r="O869" s="589"/>
      <c r="P869" s="589"/>
      <c r="Q869" s="589"/>
      <c r="R869" s="589"/>
    </row>
    <row r="870" customHeight="1" spans="7:18">
      <c r="G870" s="589"/>
      <c r="H870" s="589"/>
      <c r="I870" s="589"/>
      <c r="J870" s="589"/>
      <c r="K870" s="589"/>
      <c r="L870" s="589"/>
      <c r="M870" s="589"/>
      <c r="O870" s="589"/>
      <c r="P870" s="589"/>
      <c r="Q870" s="589"/>
      <c r="R870" s="589"/>
    </row>
    <row r="871" customHeight="1" spans="7:18">
      <c r="G871" s="589"/>
      <c r="H871" s="589"/>
      <c r="I871" s="589"/>
      <c r="J871" s="589"/>
      <c r="K871" s="589"/>
      <c r="L871" s="589"/>
      <c r="M871" s="589"/>
      <c r="O871" s="589"/>
      <c r="P871" s="589"/>
      <c r="Q871" s="589"/>
      <c r="R871" s="589"/>
    </row>
    <row r="872" customHeight="1" spans="7:18">
      <c r="G872" s="589"/>
      <c r="H872" s="589"/>
      <c r="I872" s="589"/>
      <c r="J872" s="589"/>
      <c r="K872" s="589"/>
      <c r="L872" s="589"/>
      <c r="M872" s="589"/>
      <c r="O872" s="589"/>
      <c r="P872" s="589"/>
      <c r="Q872" s="589"/>
      <c r="R872" s="589"/>
    </row>
    <row r="873" customHeight="1" spans="7:18">
      <c r="G873" s="589"/>
      <c r="H873" s="589"/>
      <c r="I873" s="589"/>
      <c r="J873" s="589"/>
      <c r="K873" s="589"/>
      <c r="L873" s="589"/>
      <c r="M873" s="589"/>
      <c r="O873" s="589"/>
      <c r="P873" s="589"/>
      <c r="Q873" s="589"/>
      <c r="R873" s="589"/>
    </row>
    <row r="874" customHeight="1" spans="7:18">
      <c r="G874" s="589"/>
      <c r="H874" s="589"/>
      <c r="I874" s="589"/>
      <c r="J874" s="589"/>
      <c r="K874" s="589"/>
      <c r="L874" s="589"/>
      <c r="M874" s="589"/>
      <c r="O874" s="589"/>
      <c r="P874" s="589"/>
      <c r="Q874" s="589"/>
      <c r="R874" s="589"/>
    </row>
    <row r="875" customHeight="1" spans="7:18">
      <c r="G875" s="589"/>
      <c r="H875" s="589"/>
      <c r="I875" s="589"/>
      <c r="J875" s="589"/>
      <c r="K875" s="589"/>
      <c r="L875" s="589"/>
      <c r="M875" s="589"/>
      <c r="O875" s="589"/>
      <c r="P875" s="589"/>
      <c r="Q875" s="589"/>
      <c r="R875" s="589"/>
    </row>
    <row r="876" customHeight="1" spans="7:18">
      <c r="G876" s="589"/>
      <c r="H876" s="589"/>
      <c r="I876" s="589"/>
      <c r="J876" s="589"/>
      <c r="K876" s="589"/>
      <c r="L876" s="589"/>
      <c r="M876" s="589"/>
      <c r="O876" s="589"/>
      <c r="P876" s="589"/>
      <c r="Q876" s="589"/>
      <c r="R876" s="589"/>
    </row>
    <row r="877" customHeight="1" spans="7:18">
      <c r="G877" s="589"/>
      <c r="H877" s="589"/>
      <c r="I877" s="589"/>
      <c r="J877" s="589"/>
      <c r="K877" s="589"/>
      <c r="L877" s="589"/>
      <c r="M877" s="589"/>
      <c r="O877" s="589"/>
      <c r="P877" s="589"/>
      <c r="Q877" s="589"/>
      <c r="R877" s="589"/>
    </row>
    <row r="878" customHeight="1" spans="7:18">
      <c r="G878" s="589"/>
      <c r="H878" s="589"/>
      <c r="I878" s="589"/>
      <c r="J878" s="589"/>
      <c r="K878" s="589"/>
      <c r="L878" s="589"/>
      <c r="M878" s="589"/>
      <c r="O878" s="589"/>
      <c r="P878" s="589"/>
      <c r="Q878" s="589"/>
      <c r="R878" s="589"/>
    </row>
    <row r="879" customHeight="1" spans="7:18">
      <c r="G879" s="589"/>
      <c r="H879" s="589"/>
      <c r="I879" s="589"/>
      <c r="J879" s="589"/>
      <c r="K879" s="589"/>
      <c r="L879" s="589"/>
      <c r="M879" s="589"/>
      <c r="O879" s="589"/>
      <c r="P879" s="589"/>
      <c r="Q879" s="589"/>
      <c r="R879" s="589"/>
    </row>
    <row r="880" customHeight="1" spans="7:18">
      <c r="G880" s="589"/>
      <c r="H880" s="589"/>
      <c r="I880" s="589"/>
      <c r="J880" s="589"/>
      <c r="K880" s="589"/>
      <c r="L880" s="589"/>
      <c r="M880" s="589"/>
      <c r="O880" s="589"/>
      <c r="P880" s="589"/>
      <c r="Q880" s="589"/>
      <c r="R880" s="589"/>
    </row>
    <row r="881" customHeight="1" spans="7:18">
      <c r="G881" s="589"/>
      <c r="H881" s="589"/>
      <c r="I881" s="589"/>
      <c r="J881" s="589"/>
      <c r="K881" s="589"/>
      <c r="L881" s="589"/>
      <c r="M881" s="589"/>
      <c r="O881" s="589"/>
      <c r="P881" s="589"/>
      <c r="Q881" s="589"/>
      <c r="R881" s="589"/>
    </row>
    <row r="882" customHeight="1" spans="7:18">
      <c r="G882" s="589"/>
      <c r="H882" s="589"/>
      <c r="I882" s="589"/>
      <c r="J882" s="589"/>
      <c r="K882" s="589"/>
      <c r="L882" s="589"/>
      <c r="M882" s="589"/>
      <c r="O882" s="589"/>
      <c r="P882" s="589"/>
      <c r="Q882" s="589"/>
      <c r="R882" s="589"/>
    </row>
    <row r="883" customHeight="1" spans="7:18">
      <c r="G883" s="589"/>
      <c r="H883" s="589"/>
      <c r="I883" s="589"/>
      <c r="J883" s="589"/>
      <c r="K883" s="589"/>
      <c r="L883" s="589"/>
      <c r="M883" s="589"/>
      <c r="O883" s="589"/>
      <c r="P883" s="589"/>
      <c r="Q883" s="589"/>
      <c r="R883" s="589"/>
    </row>
    <row r="884" customHeight="1" spans="7:18">
      <c r="G884" s="589"/>
      <c r="H884" s="589"/>
      <c r="I884" s="589"/>
      <c r="J884" s="589"/>
      <c r="K884" s="589"/>
      <c r="L884" s="589"/>
      <c r="M884" s="589"/>
      <c r="O884" s="589"/>
      <c r="P884" s="589"/>
      <c r="Q884" s="589"/>
      <c r="R884" s="589"/>
    </row>
    <row r="885" customHeight="1" spans="7:18">
      <c r="G885" s="589"/>
      <c r="H885" s="589"/>
      <c r="I885" s="589"/>
      <c r="J885" s="589"/>
      <c r="K885" s="589"/>
      <c r="L885" s="589"/>
      <c r="M885" s="589"/>
      <c r="O885" s="589"/>
      <c r="P885" s="589"/>
      <c r="Q885" s="589"/>
      <c r="R885" s="589"/>
    </row>
    <row r="886" customHeight="1" spans="7:18">
      <c r="G886" s="589"/>
      <c r="H886" s="589"/>
      <c r="I886" s="589"/>
      <c r="J886" s="589"/>
      <c r="K886" s="589"/>
      <c r="L886" s="589"/>
      <c r="M886" s="589"/>
      <c r="O886" s="589"/>
      <c r="P886" s="589"/>
      <c r="Q886" s="589"/>
      <c r="R886" s="589"/>
    </row>
    <row r="887" customHeight="1" spans="7:18">
      <c r="G887" s="589"/>
      <c r="H887" s="589"/>
      <c r="I887" s="589"/>
      <c r="J887" s="589"/>
      <c r="K887" s="589"/>
      <c r="L887" s="589"/>
      <c r="M887" s="589"/>
      <c r="O887" s="589"/>
      <c r="P887" s="589"/>
      <c r="Q887" s="589"/>
      <c r="R887" s="589"/>
    </row>
    <row r="888" customHeight="1" spans="7:18">
      <c r="G888" s="589"/>
      <c r="H888" s="589"/>
      <c r="I888" s="589"/>
      <c r="J888" s="589"/>
      <c r="K888" s="589"/>
      <c r="L888" s="589"/>
      <c r="M888" s="589"/>
      <c r="O888" s="589"/>
      <c r="P888" s="589"/>
      <c r="Q888" s="589"/>
      <c r="R888" s="589"/>
    </row>
    <row r="889" customHeight="1" spans="7:18">
      <c r="G889" s="589"/>
      <c r="H889" s="589"/>
      <c r="I889" s="589"/>
      <c r="J889" s="589"/>
      <c r="K889" s="589"/>
      <c r="L889" s="589"/>
      <c r="M889" s="589"/>
      <c r="O889" s="589"/>
      <c r="P889" s="589"/>
      <c r="Q889" s="589"/>
      <c r="R889" s="589"/>
    </row>
    <row r="890" customHeight="1" spans="7:18">
      <c r="G890" s="589"/>
      <c r="H890" s="589"/>
      <c r="I890" s="589"/>
      <c r="J890" s="589"/>
      <c r="K890" s="589"/>
      <c r="L890" s="589"/>
      <c r="M890" s="589"/>
      <c r="O890" s="589"/>
      <c r="P890" s="589"/>
      <c r="Q890" s="589"/>
      <c r="R890" s="589"/>
    </row>
    <row r="891" customHeight="1" spans="7:18">
      <c r="G891" s="589"/>
      <c r="H891" s="589"/>
      <c r="I891" s="589"/>
      <c r="J891" s="589"/>
      <c r="K891" s="589"/>
      <c r="L891" s="589"/>
      <c r="M891" s="589"/>
      <c r="O891" s="589"/>
      <c r="P891" s="589"/>
      <c r="Q891" s="589"/>
      <c r="R891" s="589"/>
    </row>
    <row r="892" customHeight="1" spans="7:18">
      <c r="G892" s="589"/>
      <c r="H892" s="589"/>
      <c r="I892" s="589"/>
      <c r="J892" s="589"/>
      <c r="K892" s="589"/>
      <c r="L892" s="589"/>
      <c r="M892" s="589"/>
      <c r="O892" s="589"/>
      <c r="P892" s="589"/>
      <c r="Q892" s="589"/>
      <c r="R892" s="589"/>
    </row>
    <row r="893" customHeight="1" spans="7:18">
      <c r="G893" s="589"/>
      <c r="H893" s="589"/>
      <c r="I893" s="589"/>
      <c r="J893" s="589"/>
      <c r="K893" s="589"/>
      <c r="L893" s="589"/>
      <c r="M893" s="589"/>
      <c r="O893" s="589"/>
      <c r="P893" s="589"/>
      <c r="Q893" s="589"/>
      <c r="R893" s="589"/>
    </row>
    <row r="894" customHeight="1" spans="7:18">
      <c r="G894" s="589"/>
      <c r="H894" s="589"/>
      <c r="I894" s="589"/>
      <c r="J894" s="589"/>
      <c r="K894" s="589"/>
      <c r="L894" s="589"/>
      <c r="M894" s="589"/>
      <c r="O894" s="589"/>
      <c r="P894" s="589"/>
      <c r="Q894" s="589"/>
      <c r="R894" s="589"/>
    </row>
    <row r="895" customHeight="1" spans="7:18">
      <c r="G895" s="589"/>
      <c r="H895" s="589"/>
      <c r="I895" s="589"/>
      <c r="J895" s="589"/>
      <c r="K895" s="589"/>
      <c r="L895" s="589"/>
      <c r="M895" s="589"/>
      <c r="O895" s="589"/>
      <c r="P895" s="589"/>
      <c r="Q895" s="589"/>
      <c r="R895" s="589"/>
    </row>
    <row r="896" customHeight="1" spans="7:18">
      <c r="G896" s="589"/>
      <c r="H896" s="589"/>
      <c r="I896" s="589"/>
      <c r="J896" s="589"/>
      <c r="K896" s="589"/>
      <c r="L896" s="589"/>
      <c r="M896" s="589"/>
      <c r="O896" s="589"/>
      <c r="P896" s="589"/>
      <c r="Q896" s="589"/>
      <c r="R896" s="589"/>
    </row>
    <row r="897" customHeight="1" spans="7:18">
      <c r="G897" s="589"/>
      <c r="H897" s="589"/>
      <c r="I897" s="589"/>
      <c r="J897" s="589"/>
      <c r="K897" s="589"/>
      <c r="L897" s="589"/>
      <c r="M897" s="589"/>
      <c r="O897" s="589"/>
      <c r="P897" s="589"/>
      <c r="Q897" s="589"/>
      <c r="R897" s="589"/>
    </row>
    <row r="898" customHeight="1" spans="7:18">
      <c r="G898" s="589"/>
      <c r="H898" s="589"/>
      <c r="I898" s="589"/>
      <c r="J898" s="589"/>
      <c r="K898" s="589"/>
      <c r="L898" s="589"/>
      <c r="M898" s="589"/>
      <c r="O898" s="589"/>
      <c r="P898" s="589"/>
      <c r="Q898" s="589"/>
      <c r="R898" s="589"/>
    </row>
    <row r="899" customHeight="1" spans="7:18">
      <c r="G899" s="589"/>
      <c r="H899" s="589"/>
      <c r="I899" s="589"/>
      <c r="J899" s="589"/>
      <c r="K899" s="589"/>
      <c r="L899" s="589"/>
      <c r="M899" s="589"/>
      <c r="O899" s="589"/>
      <c r="P899" s="589"/>
      <c r="Q899" s="589"/>
      <c r="R899" s="589"/>
    </row>
    <row r="900" customHeight="1" spans="7:18">
      <c r="G900" s="589"/>
      <c r="H900" s="589"/>
      <c r="I900" s="589"/>
      <c r="J900" s="589"/>
      <c r="K900" s="589"/>
      <c r="L900" s="589"/>
      <c r="M900" s="589"/>
      <c r="O900" s="589"/>
      <c r="P900" s="589"/>
      <c r="Q900" s="589"/>
      <c r="R900" s="589"/>
    </row>
    <row r="901" customHeight="1" spans="7:18">
      <c r="G901" s="589"/>
      <c r="H901" s="589"/>
      <c r="I901" s="589"/>
      <c r="J901" s="589"/>
      <c r="K901" s="589"/>
      <c r="L901" s="589"/>
      <c r="M901" s="589"/>
      <c r="O901" s="589"/>
      <c r="P901" s="589"/>
      <c r="Q901" s="589"/>
      <c r="R901" s="589"/>
    </row>
    <row r="902" customHeight="1" spans="7:18">
      <c r="G902" s="589"/>
      <c r="H902" s="589"/>
      <c r="I902" s="589"/>
      <c r="J902" s="589"/>
      <c r="K902" s="589"/>
      <c r="L902" s="589"/>
      <c r="M902" s="589"/>
      <c r="O902" s="589"/>
      <c r="P902" s="589"/>
      <c r="Q902" s="589"/>
      <c r="R902" s="589"/>
    </row>
    <row r="903" customHeight="1" spans="7:18">
      <c r="G903" s="589"/>
      <c r="H903" s="589"/>
      <c r="I903" s="589"/>
      <c r="J903" s="589"/>
      <c r="K903" s="589"/>
      <c r="L903" s="589"/>
      <c r="M903" s="589"/>
      <c r="O903" s="589"/>
      <c r="P903" s="589"/>
      <c r="Q903" s="589"/>
      <c r="R903" s="589"/>
    </row>
    <row r="904" customHeight="1" spans="7:18">
      <c r="G904" s="589"/>
      <c r="H904" s="589"/>
      <c r="I904" s="589"/>
      <c r="J904" s="589"/>
      <c r="K904" s="589"/>
      <c r="L904" s="589"/>
      <c r="M904" s="589"/>
      <c r="O904" s="589"/>
      <c r="P904" s="589"/>
      <c r="Q904" s="589"/>
      <c r="R904" s="589"/>
    </row>
    <row r="905" customHeight="1" spans="7:18">
      <c r="G905" s="589"/>
      <c r="H905" s="589"/>
      <c r="I905" s="589"/>
      <c r="J905" s="589"/>
      <c r="K905" s="589"/>
      <c r="L905" s="589"/>
      <c r="M905" s="589"/>
      <c r="O905" s="589"/>
      <c r="P905" s="589"/>
      <c r="Q905" s="589"/>
      <c r="R905" s="589"/>
    </row>
    <row r="906" customHeight="1" spans="7:18">
      <c r="G906" s="589"/>
      <c r="H906" s="589"/>
      <c r="I906" s="589"/>
      <c r="J906" s="589"/>
      <c r="K906" s="589"/>
      <c r="L906" s="589"/>
      <c r="M906" s="589"/>
      <c r="O906" s="589"/>
      <c r="P906" s="589"/>
      <c r="Q906" s="589"/>
      <c r="R906" s="589"/>
    </row>
    <row r="907" customHeight="1" spans="7:18">
      <c r="G907" s="589"/>
      <c r="H907" s="589"/>
      <c r="I907" s="589"/>
      <c r="J907" s="589"/>
      <c r="K907" s="589"/>
      <c r="L907" s="589"/>
      <c r="M907" s="589"/>
      <c r="O907" s="589"/>
      <c r="P907" s="589"/>
      <c r="Q907" s="589"/>
      <c r="R907" s="589"/>
    </row>
    <row r="908" customHeight="1" spans="7:18">
      <c r="G908" s="589"/>
      <c r="H908" s="589"/>
      <c r="I908" s="589"/>
      <c r="J908" s="589"/>
      <c r="K908" s="589"/>
      <c r="L908" s="589"/>
      <c r="M908" s="589"/>
      <c r="O908" s="589"/>
      <c r="P908" s="589"/>
      <c r="Q908" s="589"/>
      <c r="R908" s="589"/>
    </row>
    <row r="909" customHeight="1" spans="7:18">
      <c r="G909" s="589"/>
      <c r="H909" s="589"/>
      <c r="I909" s="589"/>
      <c r="J909" s="589"/>
      <c r="K909" s="589"/>
      <c r="L909" s="589"/>
      <c r="M909" s="589"/>
      <c r="O909" s="589"/>
      <c r="P909" s="589"/>
      <c r="Q909" s="589"/>
      <c r="R909" s="589"/>
    </row>
    <row r="910" customHeight="1" spans="7:18">
      <c r="G910" s="589"/>
      <c r="H910" s="589"/>
      <c r="I910" s="589"/>
      <c r="J910" s="589"/>
      <c r="K910" s="589"/>
      <c r="L910" s="589"/>
      <c r="M910" s="589"/>
      <c r="O910" s="589"/>
      <c r="P910" s="589"/>
      <c r="Q910" s="589"/>
      <c r="R910" s="589"/>
    </row>
    <row r="911" customHeight="1" spans="7:18">
      <c r="G911" s="589"/>
      <c r="H911" s="589"/>
      <c r="I911" s="589"/>
      <c r="J911" s="589"/>
      <c r="K911" s="589"/>
      <c r="L911" s="589"/>
      <c r="M911" s="589"/>
      <c r="O911" s="589"/>
      <c r="P911" s="589"/>
      <c r="Q911" s="589"/>
      <c r="R911" s="589"/>
    </row>
    <row r="912" customHeight="1" spans="7:18">
      <c r="G912" s="589"/>
      <c r="H912" s="589"/>
      <c r="I912" s="589"/>
      <c r="J912" s="589"/>
      <c r="K912" s="589"/>
      <c r="L912" s="589"/>
      <c r="M912" s="589"/>
      <c r="O912" s="589"/>
      <c r="P912" s="589"/>
      <c r="Q912" s="589"/>
      <c r="R912" s="589"/>
    </row>
    <row r="913" customHeight="1" spans="7:18">
      <c r="G913" s="589"/>
      <c r="H913" s="589"/>
      <c r="I913" s="589"/>
      <c r="J913" s="589"/>
      <c r="K913" s="589"/>
      <c r="L913" s="589"/>
      <c r="M913" s="589"/>
      <c r="O913" s="589"/>
      <c r="P913" s="589"/>
      <c r="Q913" s="589"/>
      <c r="R913" s="589"/>
    </row>
    <row r="914" customHeight="1" spans="7:18">
      <c r="G914" s="589"/>
      <c r="H914" s="589"/>
      <c r="I914" s="589"/>
      <c r="J914" s="589"/>
      <c r="K914" s="589"/>
      <c r="L914" s="589"/>
      <c r="M914" s="589"/>
      <c r="O914" s="589"/>
      <c r="P914" s="589"/>
      <c r="Q914" s="589"/>
      <c r="R914" s="589"/>
    </row>
    <row r="915" customHeight="1" spans="7:18">
      <c r="G915" s="589"/>
      <c r="H915" s="589"/>
      <c r="I915" s="589"/>
      <c r="J915" s="589"/>
      <c r="K915" s="589"/>
      <c r="L915" s="589"/>
      <c r="M915" s="589"/>
      <c r="O915" s="589"/>
      <c r="P915" s="589"/>
      <c r="Q915" s="589"/>
      <c r="R915" s="589"/>
    </row>
    <row r="916" customHeight="1" spans="7:18">
      <c r="G916" s="589"/>
      <c r="H916" s="589"/>
      <c r="I916" s="589"/>
      <c r="J916" s="589"/>
      <c r="K916" s="589"/>
      <c r="L916" s="589"/>
      <c r="M916" s="589"/>
      <c r="O916" s="589"/>
      <c r="P916" s="589"/>
      <c r="Q916" s="589"/>
      <c r="R916" s="589"/>
    </row>
    <row r="917" customHeight="1" spans="7:18">
      <c r="G917" s="589"/>
      <c r="H917" s="589"/>
      <c r="I917" s="589"/>
      <c r="J917" s="589"/>
      <c r="K917" s="589"/>
      <c r="L917" s="589"/>
      <c r="M917" s="589"/>
      <c r="O917" s="589"/>
      <c r="P917" s="589"/>
      <c r="Q917" s="589"/>
      <c r="R917" s="589"/>
    </row>
    <row r="918" customHeight="1" spans="7:18">
      <c r="G918" s="589"/>
      <c r="H918" s="589"/>
      <c r="I918" s="589"/>
      <c r="J918" s="589"/>
      <c r="K918" s="589"/>
      <c r="L918" s="589"/>
      <c r="M918" s="589"/>
      <c r="O918" s="589"/>
      <c r="P918" s="589"/>
      <c r="Q918" s="589"/>
      <c r="R918" s="589"/>
    </row>
    <row r="919" customHeight="1" spans="7:18">
      <c r="G919" s="589"/>
      <c r="H919" s="589"/>
      <c r="I919" s="589"/>
      <c r="J919" s="589"/>
      <c r="K919" s="589"/>
      <c r="L919" s="589"/>
      <c r="M919" s="589"/>
      <c r="O919" s="589"/>
      <c r="P919" s="589"/>
      <c r="Q919" s="589"/>
      <c r="R919" s="589"/>
    </row>
    <row r="920" customHeight="1" spans="7:18">
      <c r="G920" s="589"/>
      <c r="H920" s="589"/>
      <c r="I920" s="589"/>
      <c r="J920" s="589"/>
      <c r="K920" s="589"/>
      <c r="L920" s="589"/>
      <c r="M920" s="589"/>
      <c r="O920" s="589"/>
      <c r="P920" s="589"/>
      <c r="Q920" s="589"/>
      <c r="R920" s="589"/>
    </row>
    <row r="921" customHeight="1" spans="7:18">
      <c r="G921" s="589"/>
      <c r="H921" s="589"/>
      <c r="I921" s="589"/>
      <c r="J921" s="589"/>
      <c r="K921" s="589"/>
      <c r="L921" s="589"/>
      <c r="M921" s="589"/>
      <c r="O921" s="589"/>
      <c r="P921" s="589"/>
      <c r="Q921" s="589"/>
      <c r="R921" s="589"/>
    </row>
    <row r="922" customHeight="1" spans="7:18">
      <c r="G922" s="589"/>
      <c r="H922" s="589"/>
      <c r="I922" s="589"/>
      <c r="J922" s="589"/>
      <c r="K922" s="589"/>
      <c r="L922" s="589"/>
      <c r="M922" s="589"/>
      <c r="O922" s="589"/>
      <c r="P922" s="589"/>
      <c r="Q922" s="589"/>
      <c r="R922" s="589"/>
    </row>
    <row r="923" customHeight="1" spans="7:18">
      <c r="G923" s="589"/>
      <c r="H923" s="589"/>
      <c r="I923" s="589"/>
      <c r="J923" s="589"/>
      <c r="K923" s="589"/>
      <c r="L923" s="589"/>
      <c r="M923" s="589"/>
      <c r="O923" s="589"/>
      <c r="P923" s="589"/>
      <c r="Q923" s="589"/>
      <c r="R923" s="589"/>
    </row>
    <row r="924" customHeight="1" spans="7:18">
      <c r="G924" s="589"/>
      <c r="H924" s="589"/>
      <c r="I924" s="589"/>
      <c r="J924" s="589"/>
      <c r="K924" s="589"/>
      <c r="L924" s="589"/>
      <c r="M924" s="589"/>
      <c r="O924" s="589"/>
      <c r="P924" s="589"/>
      <c r="Q924" s="589"/>
      <c r="R924" s="589"/>
    </row>
    <row r="925" customHeight="1" spans="7:18">
      <c r="G925" s="589"/>
      <c r="H925" s="589"/>
      <c r="I925" s="589"/>
      <c r="J925" s="589"/>
      <c r="K925" s="589"/>
      <c r="L925" s="589"/>
      <c r="M925" s="589"/>
      <c r="O925" s="589"/>
      <c r="P925" s="589"/>
      <c r="Q925" s="589"/>
      <c r="R925" s="589"/>
    </row>
    <row r="926" customHeight="1" spans="7:18">
      <c r="G926" s="589"/>
      <c r="H926" s="589"/>
      <c r="I926" s="589"/>
      <c r="J926" s="589"/>
      <c r="K926" s="589"/>
      <c r="L926" s="589"/>
      <c r="M926" s="589"/>
      <c r="O926" s="589"/>
      <c r="P926" s="589"/>
      <c r="Q926" s="589"/>
      <c r="R926" s="589"/>
    </row>
    <row r="927" customHeight="1" spans="7:18">
      <c r="G927" s="589"/>
      <c r="H927" s="589"/>
      <c r="I927" s="589"/>
      <c r="J927" s="589"/>
      <c r="K927" s="589"/>
      <c r="L927" s="589"/>
      <c r="M927" s="589"/>
      <c r="O927" s="589"/>
      <c r="P927" s="589"/>
      <c r="Q927" s="589"/>
      <c r="R927" s="589"/>
    </row>
    <row r="928" customHeight="1" spans="7:18">
      <c r="G928" s="589"/>
      <c r="H928" s="589"/>
      <c r="I928" s="589"/>
      <c r="J928" s="589"/>
      <c r="K928" s="589"/>
      <c r="L928" s="589"/>
      <c r="M928" s="589"/>
      <c r="O928" s="589"/>
      <c r="P928" s="589"/>
      <c r="Q928" s="589"/>
      <c r="R928" s="589"/>
    </row>
    <row r="929" customHeight="1" spans="7:18">
      <c r="G929" s="589"/>
      <c r="H929" s="589"/>
      <c r="I929" s="589"/>
      <c r="J929" s="589"/>
      <c r="K929" s="589"/>
      <c r="L929" s="589"/>
      <c r="M929" s="589"/>
      <c r="O929" s="589"/>
      <c r="P929" s="589"/>
      <c r="Q929" s="589"/>
      <c r="R929" s="589"/>
    </row>
    <row r="930" customHeight="1" spans="7:18">
      <c r="G930" s="589"/>
      <c r="H930" s="589"/>
      <c r="I930" s="589"/>
      <c r="J930" s="589"/>
      <c r="K930" s="589"/>
      <c r="L930" s="589"/>
      <c r="M930" s="589"/>
      <c r="O930" s="589"/>
      <c r="P930" s="589"/>
      <c r="Q930" s="589"/>
      <c r="R930" s="589"/>
    </row>
    <row r="931" customHeight="1" spans="7:18">
      <c r="G931" s="589"/>
      <c r="H931" s="589"/>
      <c r="I931" s="589"/>
      <c r="J931" s="589"/>
      <c r="K931" s="589"/>
      <c r="L931" s="589"/>
      <c r="M931" s="589"/>
      <c r="O931" s="589"/>
      <c r="P931" s="589"/>
      <c r="Q931" s="589"/>
      <c r="R931" s="589"/>
    </row>
    <row r="932" customHeight="1" spans="7:18">
      <c r="G932" s="589"/>
      <c r="H932" s="589"/>
      <c r="I932" s="589"/>
      <c r="J932" s="589"/>
      <c r="K932" s="589"/>
      <c r="L932" s="589"/>
      <c r="M932" s="589"/>
      <c r="O932" s="589"/>
      <c r="P932" s="589"/>
      <c r="Q932" s="589"/>
      <c r="R932" s="589"/>
    </row>
    <row r="933" customHeight="1" spans="7:18">
      <c r="G933" s="589"/>
      <c r="H933" s="589"/>
      <c r="I933" s="589"/>
      <c r="J933" s="589"/>
      <c r="K933" s="589"/>
      <c r="L933" s="589"/>
      <c r="M933" s="589"/>
      <c r="O933" s="589"/>
      <c r="P933" s="589"/>
      <c r="Q933" s="589"/>
      <c r="R933" s="589"/>
    </row>
    <row r="934" customHeight="1" spans="7:18">
      <c r="G934" s="589"/>
      <c r="H934" s="589"/>
      <c r="I934" s="589"/>
      <c r="J934" s="589"/>
      <c r="K934" s="589"/>
      <c r="L934" s="589"/>
      <c r="M934" s="589"/>
      <c r="O934" s="589"/>
      <c r="P934" s="589"/>
      <c r="Q934" s="589"/>
      <c r="R934" s="589"/>
    </row>
    <row r="935" customHeight="1" spans="7:18">
      <c r="G935" s="589"/>
      <c r="H935" s="589"/>
      <c r="I935" s="589"/>
      <c r="J935" s="589"/>
      <c r="K935" s="589"/>
      <c r="L935" s="589"/>
      <c r="M935" s="589"/>
      <c r="O935" s="589"/>
      <c r="P935" s="589"/>
      <c r="Q935" s="589"/>
      <c r="R935" s="589"/>
    </row>
    <row r="936" customHeight="1" spans="7:18">
      <c r="G936" s="589"/>
      <c r="H936" s="589"/>
      <c r="I936" s="589"/>
      <c r="J936" s="589"/>
      <c r="K936" s="589"/>
      <c r="L936" s="589"/>
      <c r="M936" s="589"/>
      <c r="O936" s="589"/>
      <c r="P936" s="589"/>
      <c r="Q936" s="589"/>
      <c r="R936" s="589"/>
    </row>
    <row r="937" customHeight="1" spans="7:18">
      <c r="G937" s="589"/>
      <c r="H937" s="589"/>
      <c r="I937" s="589"/>
      <c r="J937" s="589"/>
      <c r="K937" s="589"/>
      <c r="L937" s="589"/>
      <c r="M937" s="589"/>
      <c r="O937" s="589"/>
      <c r="P937" s="589"/>
      <c r="Q937" s="589"/>
      <c r="R937" s="589"/>
    </row>
    <row r="938" customHeight="1" spans="7:18">
      <c r="G938" s="589"/>
      <c r="H938" s="589"/>
      <c r="I938" s="589"/>
      <c r="J938" s="589"/>
      <c r="K938" s="589"/>
      <c r="L938" s="589"/>
      <c r="M938" s="589"/>
      <c r="O938" s="589"/>
      <c r="P938" s="589"/>
      <c r="Q938" s="589"/>
      <c r="R938" s="589"/>
    </row>
    <row r="939" customHeight="1" spans="7:18">
      <c r="G939" s="589"/>
      <c r="H939" s="589"/>
      <c r="I939" s="589"/>
      <c r="J939" s="589"/>
      <c r="K939" s="589"/>
      <c r="L939" s="589"/>
      <c r="M939" s="589"/>
      <c r="O939" s="589"/>
      <c r="P939" s="589"/>
      <c r="Q939" s="589"/>
      <c r="R939" s="589"/>
    </row>
    <row r="940" customHeight="1" spans="7:18">
      <c r="G940" s="589"/>
      <c r="H940" s="589"/>
      <c r="I940" s="589"/>
      <c r="J940" s="589"/>
      <c r="K940" s="589"/>
      <c r="L940" s="589"/>
      <c r="M940" s="589"/>
      <c r="O940" s="589"/>
      <c r="P940" s="589"/>
      <c r="Q940" s="589"/>
      <c r="R940" s="589"/>
    </row>
    <row r="941" customHeight="1" spans="7:18">
      <c r="G941" s="589"/>
      <c r="H941" s="589"/>
      <c r="I941" s="589"/>
      <c r="J941" s="589"/>
      <c r="K941" s="589"/>
      <c r="L941" s="589"/>
      <c r="M941" s="589"/>
      <c r="O941" s="589"/>
      <c r="P941" s="589"/>
      <c r="Q941" s="589"/>
      <c r="R941" s="589"/>
    </row>
    <row r="942" customHeight="1" spans="7:18">
      <c r="G942" s="589"/>
      <c r="H942" s="589"/>
      <c r="I942" s="589"/>
      <c r="J942" s="589"/>
      <c r="K942" s="589"/>
      <c r="L942" s="589"/>
      <c r="M942" s="589"/>
      <c r="O942" s="589"/>
      <c r="P942" s="589"/>
      <c r="Q942" s="589"/>
      <c r="R942" s="589"/>
    </row>
    <row r="943" customHeight="1" spans="7:18">
      <c r="G943" s="589"/>
      <c r="H943" s="589"/>
      <c r="I943" s="589"/>
      <c r="J943" s="589"/>
      <c r="K943" s="589"/>
      <c r="L943" s="589"/>
      <c r="M943" s="589"/>
      <c r="O943" s="589"/>
      <c r="P943" s="589"/>
      <c r="Q943" s="589"/>
      <c r="R943" s="589"/>
    </row>
    <row r="944" customHeight="1" spans="7:18">
      <c r="G944" s="589"/>
      <c r="H944" s="589"/>
      <c r="I944" s="589"/>
      <c r="J944" s="589"/>
      <c r="K944" s="589"/>
      <c r="L944" s="589"/>
      <c r="M944" s="589"/>
      <c r="O944" s="589"/>
      <c r="P944" s="589"/>
      <c r="Q944" s="589"/>
      <c r="R944" s="589"/>
    </row>
    <row r="945" customHeight="1" spans="7:18">
      <c r="G945" s="589"/>
      <c r="H945" s="589"/>
      <c r="I945" s="589"/>
      <c r="J945" s="589"/>
      <c r="K945" s="589"/>
      <c r="L945" s="589"/>
      <c r="M945" s="589"/>
      <c r="O945" s="589"/>
      <c r="P945" s="589"/>
      <c r="Q945" s="589"/>
      <c r="R945" s="589"/>
    </row>
    <row r="946" customHeight="1" spans="7:18">
      <c r="G946" s="589"/>
      <c r="H946" s="589"/>
      <c r="I946" s="589"/>
      <c r="J946" s="589"/>
      <c r="K946" s="589"/>
      <c r="L946" s="589"/>
      <c r="M946" s="589"/>
      <c r="O946" s="589"/>
      <c r="P946" s="589"/>
      <c r="Q946" s="589"/>
      <c r="R946" s="589"/>
    </row>
    <row r="947" customHeight="1" spans="7:18">
      <c r="G947" s="589"/>
      <c r="H947" s="589"/>
      <c r="I947" s="589"/>
      <c r="J947" s="589"/>
      <c r="K947" s="589"/>
      <c r="L947" s="589"/>
      <c r="M947" s="589"/>
      <c r="O947" s="589"/>
      <c r="P947" s="589"/>
      <c r="Q947" s="589"/>
      <c r="R947" s="589"/>
    </row>
    <row r="948" customHeight="1" spans="7:18">
      <c r="G948" s="589"/>
      <c r="H948" s="589"/>
      <c r="I948" s="589"/>
      <c r="J948" s="589"/>
      <c r="K948" s="589"/>
      <c r="L948" s="589"/>
      <c r="M948" s="589"/>
      <c r="O948" s="589"/>
      <c r="P948" s="589"/>
      <c r="Q948" s="589"/>
      <c r="R948" s="589"/>
    </row>
    <row r="949" customHeight="1" spans="7:18">
      <c r="G949" s="589"/>
      <c r="H949" s="589"/>
      <c r="I949" s="589"/>
      <c r="J949" s="589"/>
      <c r="K949" s="589"/>
      <c r="L949" s="589"/>
      <c r="M949" s="589"/>
      <c r="O949" s="589"/>
      <c r="P949" s="589"/>
      <c r="Q949" s="589"/>
      <c r="R949" s="589"/>
    </row>
    <row r="950" customHeight="1" spans="7:18">
      <c r="G950" s="589"/>
      <c r="H950" s="589"/>
      <c r="I950" s="589"/>
      <c r="J950" s="589"/>
      <c r="K950" s="589"/>
      <c r="L950" s="589"/>
      <c r="M950" s="589"/>
      <c r="O950" s="589"/>
      <c r="P950" s="589"/>
      <c r="Q950" s="589"/>
      <c r="R950" s="589"/>
    </row>
    <row r="951" customHeight="1" spans="7:18">
      <c r="G951" s="589"/>
      <c r="H951" s="589"/>
      <c r="I951" s="589"/>
      <c r="J951" s="589"/>
      <c r="K951" s="589"/>
      <c r="L951" s="589"/>
      <c r="M951" s="589"/>
      <c r="O951" s="589"/>
      <c r="P951" s="589"/>
      <c r="Q951" s="589"/>
      <c r="R951" s="589"/>
    </row>
    <row r="952" customHeight="1" spans="7:18">
      <c r="G952" s="589"/>
      <c r="H952" s="589"/>
      <c r="I952" s="589"/>
      <c r="J952" s="589"/>
      <c r="K952" s="589"/>
      <c r="L952" s="589"/>
      <c r="M952" s="589"/>
      <c r="O952" s="589"/>
      <c r="P952" s="589"/>
      <c r="Q952" s="589"/>
      <c r="R952" s="589"/>
    </row>
    <row r="953" customHeight="1" spans="7:18">
      <c r="G953" s="589"/>
      <c r="H953" s="589"/>
      <c r="I953" s="589"/>
      <c r="J953" s="589"/>
      <c r="K953" s="589"/>
      <c r="L953" s="589"/>
      <c r="M953" s="589"/>
      <c r="O953" s="589"/>
      <c r="P953" s="589"/>
      <c r="Q953" s="589"/>
      <c r="R953" s="589"/>
    </row>
    <row r="954" customHeight="1" spans="7:18">
      <c r="G954" s="589"/>
      <c r="H954" s="589"/>
      <c r="I954" s="589"/>
      <c r="J954" s="589"/>
      <c r="K954" s="589"/>
      <c r="L954" s="589"/>
      <c r="M954" s="589"/>
      <c r="O954" s="589"/>
      <c r="P954" s="589"/>
      <c r="Q954" s="589"/>
      <c r="R954" s="589"/>
    </row>
    <row r="955" customHeight="1" spans="7:18">
      <c r="G955" s="589"/>
      <c r="H955" s="589"/>
      <c r="I955" s="589"/>
      <c r="J955" s="589"/>
      <c r="K955" s="589"/>
      <c r="L955" s="589"/>
      <c r="M955" s="589"/>
      <c r="O955" s="589"/>
      <c r="P955" s="589"/>
      <c r="Q955" s="589"/>
      <c r="R955" s="589"/>
    </row>
    <row r="956" customHeight="1" spans="7:18">
      <c r="G956" s="589"/>
      <c r="H956" s="589"/>
      <c r="I956" s="589"/>
      <c r="J956" s="589"/>
      <c r="K956" s="589"/>
      <c r="L956" s="589"/>
      <c r="M956" s="589"/>
      <c r="O956" s="589"/>
      <c r="P956" s="589"/>
      <c r="Q956" s="589"/>
      <c r="R956" s="589"/>
    </row>
    <row r="957" customHeight="1" spans="7:18">
      <c r="G957" s="589"/>
      <c r="H957" s="589"/>
      <c r="I957" s="589"/>
      <c r="J957" s="589"/>
      <c r="K957" s="589"/>
      <c r="L957" s="589"/>
      <c r="M957" s="589"/>
      <c r="O957" s="589"/>
      <c r="P957" s="589"/>
      <c r="Q957" s="589"/>
      <c r="R957" s="589"/>
    </row>
    <row r="958" customHeight="1" spans="7:18">
      <c r="G958" s="589"/>
      <c r="H958" s="589"/>
      <c r="I958" s="589"/>
      <c r="J958" s="589"/>
      <c r="K958" s="589"/>
      <c r="L958" s="589"/>
      <c r="M958" s="589"/>
      <c r="O958" s="589"/>
      <c r="P958" s="589"/>
      <c r="Q958" s="589"/>
      <c r="R958" s="589"/>
    </row>
    <row r="959" customHeight="1" spans="7:18">
      <c r="G959" s="589"/>
      <c r="H959" s="589"/>
      <c r="I959" s="589"/>
      <c r="J959" s="589"/>
      <c r="K959" s="589"/>
      <c r="L959" s="589"/>
      <c r="M959" s="589"/>
      <c r="O959" s="589"/>
      <c r="P959" s="589"/>
      <c r="Q959" s="589"/>
      <c r="R959" s="589"/>
    </row>
    <row r="960" customHeight="1" spans="7:18">
      <c r="G960" s="589"/>
      <c r="H960" s="589"/>
      <c r="I960" s="589"/>
      <c r="J960" s="589"/>
      <c r="K960" s="589"/>
      <c r="L960" s="589"/>
      <c r="M960" s="589"/>
      <c r="O960" s="589"/>
      <c r="P960" s="589"/>
      <c r="Q960" s="589"/>
      <c r="R960" s="589"/>
    </row>
    <row r="961" customHeight="1" spans="7:18">
      <c r="G961" s="589"/>
      <c r="H961" s="589"/>
      <c r="I961" s="589"/>
      <c r="J961" s="589"/>
      <c r="K961" s="589"/>
      <c r="L961" s="589"/>
      <c r="M961" s="589"/>
      <c r="O961" s="589"/>
      <c r="P961" s="589"/>
      <c r="Q961" s="589"/>
      <c r="R961" s="589"/>
    </row>
    <row r="962" customHeight="1" spans="7:18">
      <c r="G962" s="589"/>
      <c r="H962" s="589"/>
      <c r="I962" s="589"/>
      <c r="J962" s="589"/>
      <c r="K962" s="589"/>
      <c r="L962" s="589"/>
      <c r="M962" s="589"/>
      <c r="O962" s="589"/>
      <c r="P962" s="589"/>
      <c r="Q962" s="589"/>
      <c r="R962" s="589"/>
    </row>
    <row r="963" customHeight="1" spans="7:18">
      <c r="G963" s="589"/>
      <c r="H963" s="589"/>
      <c r="I963" s="589"/>
      <c r="J963" s="589"/>
      <c r="K963" s="589"/>
      <c r="L963" s="589"/>
      <c r="M963" s="589"/>
      <c r="O963" s="589"/>
      <c r="P963" s="589"/>
      <c r="Q963" s="589"/>
      <c r="R963" s="589"/>
    </row>
    <row r="964" customHeight="1" spans="7:18">
      <c r="G964" s="589"/>
      <c r="H964" s="589"/>
      <c r="I964" s="589"/>
      <c r="J964" s="589"/>
      <c r="K964" s="589"/>
      <c r="L964" s="589"/>
      <c r="M964" s="589"/>
      <c r="O964" s="589"/>
      <c r="P964" s="589"/>
      <c r="Q964" s="589"/>
      <c r="R964" s="589"/>
    </row>
    <row r="965" customHeight="1" spans="7:18">
      <c r="G965" s="589"/>
      <c r="H965" s="589"/>
      <c r="I965" s="589"/>
      <c r="J965" s="589"/>
      <c r="K965" s="589"/>
      <c r="L965" s="589"/>
      <c r="M965" s="589"/>
      <c r="O965" s="589"/>
      <c r="P965" s="589"/>
      <c r="Q965" s="589"/>
      <c r="R965" s="589"/>
    </row>
    <row r="966" customHeight="1" spans="7:18">
      <c r="G966" s="589"/>
      <c r="H966" s="589"/>
      <c r="I966" s="589"/>
      <c r="J966" s="589"/>
      <c r="K966" s="589"/>
      <c r="L966" s="589"/>
      <c r="M966" s="589"/>
      <c r="O966" s="589"/>
      <c r="P966" s="589"/>
      <c r="Q966" s="589"/>
      <c r="R966" s="589"/>
    </row>
    <row r="967" customHeight="1" spans="7:18">
      <c r="G967" s="589"/>
      <c r="H967" s="589"/>
      <c r="I967" s="589"/>
      <c r="J967" s="589"/>
      <c r="K967" s="589"/>
      <c r="L967" s="589"/>
      <c r="M967" s="589"/>
      <c r="O967" s="589"/>
      <c r="P967" s="589"/>
      <c r="Q967" s="589"/>
      <c r="R967" s="589"/>
    </row>
    <row r="968" customHeight="1" spans="7:18">
      <c r="G968" s="589"/>
      <c r="H968" s="589"/>
      <c r="I968" s="589"/>
      <c r="J968" s="589"/>
      <c r="K968" s="589"/>
      <c r="L968" s="589"/>
      <c r="M968" s="589"/>
      <c r="O968" s="589"/>
      <c r="P968" s="589"/>
      <c r="Q968" s="589"/>
      <c r="R968" s="589"/>
    </row>
    <row r="969" customHeight="1" spans="7:18">
      <c r="G969" s="589"/>
      <c r="H969" s="589"/>
      <c r="I969" s="589"/>
      <c r="J969" s="589"/>
      <c r="K969" s="589"/>
      <c r="L969" s="589"/>
      <c r="M969" s="589"/>
      <c r="O969" s="589"/>
      <c r="P969" s="589"/>
      <c r="Q969" s="589"/>
      <c r="R969" s="589"/>
    </row>
    <row r="970" customHeight="1" spans="7:18">
      <c r="G970" s="589"/>
      <c r="H970" s="589"/>
      <c r="I970" s="589"/>
      <c r="J970" s="589"/>
      <c r="K970" s="589"/>
      <c r="L970" s="589"/>
      <c r="M970" s="589"/>
      <c r="O970" s="589"/>
      <c r="P970" s="589"/>
      <c r="Q970" s="589"/>
      <c r="R970" s="589"/>
    </row>
    <row r="971" customHeight="1" spans="7:18">
      <c r="G971" s="589"/>
      <c r="H971" s="589"/>
      <c r="I971" s="589"/>
      <c r="J971" s="589"/>
      <c r="K971" s="589"/>
      <c r="L971" s="589"/>
      <c r="M971" s="589"/>
      <c r="O971" s="589"/>
      <c r="P971" s="589"/>
      <c r="Q971" s="589"/>
      <c r="R971" s="589"/>
    </row>
    <row r="972" customHeight="1" spans="7:18">
      <c r="G972" s="589"/>
      <c r="H972" s="589"/>
      <c r="I972" s="589"/>
      <c r="J972" s="589"/>
      <c r="K972" s="589"/>
      <c r="L972" s="589"/>
      <c r="M972" s="589"/>
      <c r="O972" s="589"/>
      <c r="P972" s="589"/>
      <c r="Q972" s="589"/>
      <c r="R972" s="589"/>
    </row>
    <row r="973" customHeight="1" spans="7:18">
      <c r="G973" s="589"/>
      <c r="H973" s="589"/>
      <c r="I973" s="589"/>
      <c r="J973" s="589"/>
      <c r="K973" s="589"/>
      <c r="L973" s="589"/>
      <c r="M973" s="589"/>
      <c r="O973" s="589"/>
      <c r="P973" s="589"/>
      <c r="Q973" s="589"/>
      <c r="R973" s="589"/>
    </row>
    <row r="974" customHeight="1" spans="7:18">
      <c r="G974" s="589"/>
      <c r="H974" s="589"/>
      <c r="I974" s="589"/>
      <c r="J974" s="589"/>
      <c r="K974" s="589"/>
      <c r="L974" s="589"/>
      <c r="M974" s="589"/>
      <c r="O974" s="589"/>
      <c r="P974" s="589"/>
      <c r="Q974" s="589"/>
      <c r="R974" s="589"/>
    </row>
    <row r="975" customHeight="1" spans="7:18">
      <c r="G975" s="589"/>
      <c r="H975" s="589"/>
      <c r="I975" s="589"/>
      <c r="J975" s="589"/>
      <c r="K975" s="589"/>
      <c r="L975" s="589"/>
      <c r="M975" s="589"/>
      <c r="O975" s="589"/>
      <c r="P975" s="589"/>
      <c r="Q975" s="589"/>
      <c r="R975" s="589"/>
    </row>
    <row r="976" customHeight="1" spans="7:18">
      <c r="G976" s="589"/>
      <c r="H976" s="589"/>
      <c r="I976" s="589"/>
      <c r="J976" s="589"/>
      <c r="K976" s="589"/>
      <c r="L976" s="589"/>
      <c r="M976" s="589"/>
      <c r="O976" s="589"/>
      <c r="P976" s="589"/>
      <c r="Q976" s="589"/>
      <c r="R976" s="589"/>
    </row>
    <row r="977" customHeight="1" spans="7:18">
      <c r="G977" s="589"/>
      <c r="H977" s="589"/>
      <c r="I977" s="589"/>
      <c r="J977" s="589"/>
      <c r="K977" s="589"/>
      <c r="L977" s="589"/>
      <c r="M977" s="589"/>
      <c r="O977" s="589"/>
      <c r="P977" s="589"/>
      <c r="Q977" s="589"/>
      <c r="R977" s="589"/>
    </row>
    <row r="978" customHeight="1" spans="7:18">
      <c r="G978" s="589"/>
      <c r="H978" s="589"/>
      <c r="I978" s="589"/>
      <c r="J978" s="589"/>
      <c r="K978" s="589"/>
      <c r="L978" s="589"/>
      <c r="M978" s="589"/>
      <c r="O978" s="589"/>
      <c r="P978" s="589"/>
      <c r="Q978" s="589"/>
      <c r="R978" s="589"/>
    </row>
    <row r="979" customHeight="1" spans="7:18">
      <c r="G979" s="589"/>
      <c r="H979" s="589"/>
      <c r="I979" s="589"/>
      <c r="J979" s="589"/>
      <c r="K979" s="589"/>
      <c r="L979" s="589"/>
      <c r="M979" s="589"/>
      <c r="O979" s="589"/>
      <c r="P979" s="589"/>
      <c r="Q979" s="589"/>
      <c r="R979" s="589"/>
    </row>
    <row r="980" customHeight="1" spans="7:18">
      <c r="G980" s="589"/>
      <c r="H980" s="589"/>
      <c r="I980" s="589"/>
      <c r="J980" s="589"/>
      <c r="K980" s="589"/>
      <c r="L980" s="589"/>
      <c r="M980" s="589"/>
      <c r="O980" s="589"/>
      <c r="P980" s="589"/>
      <c r="Q980" s="589"/>
      <c r="R980" s="589"/>
    </row>
    <row r="981" customHeight="1" spans="7:18">
      <c r="G981" s="589"/>
      <c r="H981" s="589"/>
      <c r="I981" s="589"/>
      <c r="J981" s="589"/>
      <c r="K981" s="589"/>
      <c r="L981" s="589"/>
      <c r="M981" s="589"/>
      <c r="O981" s="589"/>
      <c r="P981" s="589"/>
      <c r="Q981" s="589"/>
      <c r="R981" s="589"/>
    </row>
    <row r="982" customHeight="1" spans="7:18">
      <c r="G982" s="589"/>
      <c r="H982" s="589"/>
      <c r="I982" s="589"/>
      <c r="J982" s="589"/>
      <c r="K982" s="589"/>
      <c r="L982" s="589"/>
      <c r="M982" s="589"/>
      <c r="O982" s="589"/>
      <c r="P982" s="589"/>
      <c r="Q982" s="589"/>
      <c r="R982" s="589"/>
    </row>
    <row r="983" customHeight="1" spans="7:18">
      <c r="G983" s="589"/>
      <c r="H983" s="589"/>
      <c r="I983" s="589"/>
      <c r="J983" s="589"/>
      <c r="K983" s="589"/>
      <c r="L983" s="589"/>
      <c r="M983" s="589"/>
      <c r="O983" s="589"/>
      <c r="P983" s="589"/>
      <c r="Q983" s="589"/>
      <c r="R983" s="589"/>
    </row>
    <row r="984" customHeight="1" spans="7:18">
      <c r="G984" s="589"/>
      <c r="H984" s="589"/>
      <c r="I984" s="589"/>
      <c r="J984" s="589"/>
      <c r="K984" s="589"/>
      <c r="L984" s="589"/>
      <c r="M984" s="589"/>
      <c r="O984" s="589"/>
      <c r="P984" s="589"/>
      <c r="Q984" s="589"/>
      <c r="R984" s="589"/>
    </row>
    <row r="985" customHeight="1" spans="7:18">
      <c r="G985" s="589"/>
      <c r="H985" s="589"/>
      <c r="I985" s="589"/>
      <c r="J985" s="589"/>
      <c r="K985" s="589"/>
      <c r="L985" s="589"/>
      <c r="M985" s="589"/>
      <c r="O985" s="589"/>
      <c r="P985" s="589"/>
      <c r="Q985" s="589"/>
      <c r="R985" s="589"/>
    </row>
    <row r="986" customHeight="1" spans="7:18">
      <c r="G986" s="589"/>
      <c r="H986" s="589"/>
      <c r="I986" s="589"/>
      <c r="J986" s="589"/>
      <c r="K986" s="589"/>
      <c r="L986" s="589"/>
      <c r="M986" s="589"/>
      <c r="O986" s="589"/>
      <c r="P986" s="589"/>
      <c r="Q986" s="589"/>
      <c r="R986" s="589"/>
    </row>
    <row r="987" customHeight="1" spans="7:18">
      <c r="G987" s="589"/>
      <c r="H987" s="589"/>
      <c r="I987" s="589"/>
      <c r="J987" s="589"/>
      <c r="K987" s="589"/>
      <c r="L987" s="589"/>
      <c r="M987" s="589"/>
      <c r="O987" s="589"/>
      <c r="P987" s="589"/>
      <c r="Q987" s="589"/>
      <c r="R987" s="589"/>
    </row>
    <row r="988" customHeight="1" spans="7:18">
      <c r="G988" s="589"/>
      <c r="H988" s="589"/>
      <c r="I988" s="589"/>
      <c r="J988" s="589"/>
      <c r="K988" s="589"/>
      <c r="L988" s="589"/>
      <c r="M988" s="589"/>
      <c r="O988" s="589"/>
      <c r="P988" s="589"/>
      <c r="Q988" s="589"/>
      <c r="R988" s="589"/>
    </row>
    <row r="989" customHeight="1" spans="7:18">
      <c r="G989" s="589"/>
      <c r="H989" s="589"/>
      <c r="I989" s="589"/>
      <c r="J989" s="589"/>
      <c r="K989" s="589"/>
      <c r="L989" s="589"/>
      <c r="M989" s="589"/>
      <c r="O989" s="589"/>
      <c r="P989" s="589"/>
      <c r="Q989" s="589"/>
      <c r="R989" s="589"/>
    </row>
    <row r="990" customHeight="1" spans="7:18">
      <c r="G990" s="589"/>
      <c r="H990" s="589"/>
      <c r="I990" s="589"/>
      <c r="J990" s="589"/>
      <c r="K990" s="589"/>
      <c r="L990" s="589"/>
      <c r="M990" s="589"/>
      <c r="O990" s="589"/>
      <c r="P990" s="589"/>
      <c r="Q990" s="589"/>
      <c r="R990" s="589"/>
    </row>
    <row r="991" customHeight="1" spans="7:18">
      <c r="G991" s="589"/>
      <c r="H991" s="589"/>
      <c r="I991" s="589"/>
      <c r="J991" s="589"/>
      <c r="K991" s="589"/>
      <c r="L991" s="589"/>
      <c r="M991" s="589"/>
      <c r="O991" s="589"/>
      <c r="P991" s="589"/>
      <c r="Q991" s="589"/>
      <c r="R991" s="589"/>
    </row>
    <row r="992" customHeight="1" spans="7:18">
      <c r="G992" s="589"/>
      <c r="H992" s="589"/>
      <c r="I992" s="589"/>
      <c r="J992" s="589"/>
      <c r="K992" s="589"/>
      <c r="L992" s="589"/>
      <c r="M992" s="589"/>
      <c r="O992" s="589"/>
      <c r="P992" s="589"/>
      <c r="Q992" s="589"/>
      <c r="R992" s="589"/>
    </row>
    <row r="993" customHeight="1" spans="7:18">
      <c r="G993" s="589"/>
      <c r="H993" s="589"/>
      <c r="I993" s="589"/>
      <c r="J993" s="589"/>
      <c r="K993" s="589"/>
      <c r="L993" s="589"/>
      <c r="M993" s="589"/>
      <c r="O993" s="589"/>
      <c r="P993" s="589"/>
      <c r="Q993" s="589"/>
      <c r="R993" s="589"/>
    </row>
    <row r="994" customHeight="1" spans="7:18">
      <c r="G994" s="589"/>
      <c r="H994" s="589"/>
      <c r="I994" s="589"/>
      <c r="J994" s="589"/>
      <c r="K994" s="589"/>
      <c r="L994" s="589"/>
      <c r="M994" s="589"/>
      <c r="O994" s="589"/>
      <c r="P994" s="589"/>
      <c r="Q994" s="589"/>
      <c r="R994" s="589"/>
    </row>
    <row r="995" customHeight="1" spans="7:18">
      <c r="G995" s="589"/>
      <c r="H995" s="589"/>
      <c r="I995" s="589"/>
      <c r="J995" s="589"/>
      <c r="K995" s="589"/>
      <c r="L995" s="589"/>
      <c r="M995" s="589"/>
      <c r="O995" s="589"/>
      <c r="P995" s="589"/>
      <c r="Q995" s="589"/>
      <c r="R995" s="589"/>
    </row>
    <row r="996" customHeight="1" spans="7:18">
      <c r="G996" s="589"/>
      <c r="H996" s="589"/>
      <c r="I996" s="589"/>
      <c r="J996" s="589"/>
      <c r="K996" s="589"/>
      <c r="L996" s="589"/>
      <c r="M996" s="589"/>
      <c r="O996" s="589"/>
      <c r="P996" s="589"/>
      <c r="Q996" s="589"/>
      <c r="R996" s="589"/>
    </row>
    <row r="997" customHeight="1" spans="7:18">
      <c r="G997" s="589"/>
      <c r="H997" s="589"/>
      <c r="I997" s="589"/>
      <c r="J997" s="589"/>
      <c r="K997" s="589"/>
      <c r="L997" s="589"/>
      <c r="M997" s="589"/>
      <c r="O997" s="589"/>
      <c r="P997" s="589"/>
      <c r="Q997" s="589"/>
      <c r="R997" s="589"/>
    </row>
    <row r="998" customHeight="1" spans="7:18">
      <c r="G998" s="589"/>
      <c r="H998" s="589"/>
      <c r="I998" s="589"/>
      <c r="J998" s="589"/>
      <c r="K998" s="589"/>
      <c r="L998" s="589"/>
      <c r="M998" s="589"/>
      <c r="O998" s="589"/>
      <c r="P998" s="589"/>
      <c r="Q998" s="589"/>
      <c r="R998" s="589"/>
    </row>
    <row r="999" customHeight="1" spans="7:18">
      <c r="G999" s="589"/>
      <c r="H999" s="589"/>
      <c r="I999" s="589"/>
      <c r="J999" s="589"/>
      <c r="K999" s="589"/>
      <c r="L999" s="589"/>
      <c r="M999" s="589"/>
      <c r="O999" s="589"/>
      <c r="P999" s="589"/>
      <c r="Q999" s="589"/>
      <c r="R999" s="589"/>
    </row>
    <row r="1000" customHeight="1" spans="7:18">
      <c r="G1000" s="589"/>
      <c r="H1000" s="589"/>
      <c r="I1000" s="589"/>
      <c r="J1000" s="589"/>
      <c r="K1000" s="589"/>
      <c r="L1000" s="589"/>
      <c r="M1000" s="589"/>
      <c r="O1000" s="589"/>
      <c r="P1000" s="589"/>
      <c r="Q1000" s="589"/>
      <c r="R1000" s="589"/>
    </row>
    <row r="1001" customHeight="1" spans="7:18">
      <c r="G1001" s="589"/>
      <c r="H1001" s="589"/>
      <c r="I1001" s="589"/>
      <c r="J1001" s="589"/>
      <c r="K1001" s="589"/>
      <c r="L1001" s="589"/>
      <c r="M1001" s="589"/>
      <c r="O1001" s="589"/>
      <c r="P1001" s="589"/>
      <c r="Q1001" s="589"/>
      <c r="R1001" s="589"/>
    </row>
    <row r="1002" customHeight="1" spans="7:18">
      <c r="G1002" s="589"/>
      <c r="H1002" s="589"/>
      <c r="I1002" s="589"/>
      <c r="J1002" s="589"/>
      <c r="K1002" s="589"/>
      <c r="L1002" s="589"/>
      <c r="M1002" s="589"/>
      <c r="O1002" s="589"/>
      <c r="P1002" s="589"/>
      <c r="Q1002" s="589"/>
      <c r="R1002" s="589"/>
    </row>
    <row r="1003" customHeight="1" spans="7:18">
      <c r="G1003" s="589"/>
      <c r="H1003" s="589"/>
      <c r="I1003" s="589"/>
      <c r="J1003" s="589"/>
      <c r="K1003" s="589"/>
      <c r="L1003" s="589"/>
      <c r="M1003" s="589"/>
      <c r="O1003" s="589"/>
      <c r="P1003" s="589"/>
      <c r="Q1003" s="589"/>
      <c r="R1003" s="589"/>
    </row>
    <row r="1004" customHeight="1" spans="7:18">
      <c r="G1004" s="589"/>
      <c r="H1004" s="589"/>
      <c r="I1004" s="589"/>
      <c r="J1004" s="589"/>
      <c r="K1004" s="589"/>
      <c r="L1004" s="589"/>
      <c r="M1004" s="589"/>
      <c r="O1004" s="589"/>
      <c r="P1004" s="589"/>
      <c r="Q1004" s="589"/>
      <c r="R1004" s="589"/>
    </row>
    <row r="1005" customHeight="1" spans="7:18">
      <c r="G1005" s="589"/>
      <c r="H1005" s="589"/>
      <c r="I1005" s="589"/>
      <c r="J1005" s="589"/>
      <c r="K1005" s="589"/>
      <c r="L1005" s="589"/>
      <c r="M1005" s="589"/>
      <c r="O1005" s="589"/>
      <c r="P1005" s="589"/>
      <c r="Q1005" s="589"/>
      <c r="R1005" s="589"/>
    </row>
    <row r="1006" customHeight="1" spans="7:18">
      <c r="G1006" s="589"/>
      <c r="H1006" s="589"/>
      <c r="I1006" s="589"/>
      <c r="J1006" s="589"/>
      <c r="K1006" s="589"/>
      <c r="L1006" s="589"/>
      <c r="M1006" s="589"/>
      <c r="O1006" s="589"/>
      <c r="P1006" s="589"/>
      <c r="Q1006" s="589"/>
      <c r="R1006" s="589"/>
    </row>
    <row r="1007" customHeight="1" spans="7:18">
      <c r="G1007" s="589"/>
      <c r="H1007" s="589"/>
      <c r="I1007" s="589"/>
      <c r="J1007" s="589"/>
      <c r="K1007" s="589"/>
      <c r="L1007" s="589"/>
      <c r="M1007" s="589"/>
      <c r="O1007" s="589"/>
      <c r="P1007" s="589"/>
      <c r="Q1007" s="589"/>
      <c r="R1007" s="589"/>
    </row>
    <row r="1008" customHeight="1" spans="7:18">
      <c r="G1008" s="589"/>
      <c r="H1008" s="589"/>
      <c r="I1008" s="589"/>
      <c r="J1008" s="589"/>
      <c r="K1008" s="589"/>
      <c r="L1008" s="589"/>
      <c r="M1008" s="589"/>
      <c r="O1008" s="589"/>
      <c r="P1008" s="589"/>
      <c r="Q1008" s="589"/>
      <c r="R1008" s="589"/>
    </row>
    <row r="1009" customHeight="1" spans="7:18">
      <c r="G1009" s="589"/>
      <c r="H1009" s="589"/>
      <c r="I1009" s="589"/>
      <c r="J1009" s="589"/>
      <c r="K1009" s="589"/>
      <c r="L1009" s="589"/>
      <c r="M1009" s="589"/>
      <c r="O1009" s="589"/>
      <c r="P1009" s="589"/>
      <c r="Q1009" s="589"/>
      <c r="R1009" s="589"/>
    </row>
    <row r="1010" customHeight="1" spans="7:18">
      <c r="G1010" s="589"/>
      <c r="H1010" s="589"/>
      <c r="I1010" s="589"/>
      <c r="J1010" s="589"/>
      <c r="K1010" s="589"/>
      <c r="L1010" s="589"/>
      <c r="M1010" s="589"/>
      <c r="O1010" s="589"/>
      <c r="P1010" s="589"/>
      <c r="Q1010" s="589"/>
      <c r="R1010" s="589"/>
    </row>
    <row r="1011" customHeight="1" spans="7:18">
      <c r="G1011" s="589"/>
      <c r="H1011" s="589"/>
      <c r="I1011" s="589"/>
      <c r="J1011" s="589"/>
      <c r="K1011" s="589"/>
      <c r="L1011" s="589"/>
      <c r="M1011" s="589"/>
      <c r="O1011" s="589"/>
      <c r="P1011" s="589"/>
      <c r="Q1011" s="589"/>
      <c r="R1011" s="589"/>
    </row>
    <row r="1012" customHeight="1" spans="7:18">
      <c r="G1012" s="589"/>
      <c r="H1012" s="589"/>
      <c r="I1012" s="589"/>
      <c r="J1012" s="589"/>
      <c r="K1012" s="589"/>
      <c r="L1012" s="589"/>
      <c r="M1012" s="589"/>
      <c r="O1012" s="589"/>
      <c r="P1012" s="589"/>
      <c r="Q1012" s="589"/>
      <c r="R1012" s="589"/>
    </row>
    <row r="1013" customHeight="1" spans="7:18">
      <c r="G1013" s="589"/>
      <c r="H1013" s="589"/>
      <c r="I1013" s="589"/>
      <c r="J1013" s="589"/>
      <c r="K1013" s="589"/>
      <c r="L1013" s="589"/>
      <c r="M1013" s="589"/>
      <c r="O1013" s="589"/>
      <c r="P1013" s="589"/>
      <c r="Q1013" s="589"/>
      <c r="R1013" s="589"/>
    </row>
    <row r="1014" customHeight="1" spans="7:18">
      <c r="G1014" s="589"/>
      <c r="H1014" s="589"/>
      <c r="I1014" s="589"/>
      <c r="J1014" s="589"/>
      <c r="K1014" s="589"/>
      <c r="L1014" s="589"/>
      <c r="M1014" s="589"/>
      <c r="O1014" s="589"/>
      <c r="P1014" s="589"/>
      <c r="Q1014" s="589"/>
      <c r="R1014" s="589"/>
    </row>
    <row r="1015" customHeight="1" spans="7:18">
      <c r="G1015" s="589"/>
      <c r="H1015" s="589"/>
      <c r="I1015" s="589"/>
      <c r="J1015" s="589"/>
      <c r="K1015" s="589"/>
      <c r="L1015" s="589"/>
      <c r="M1015" s="589"/>
      <c r="O1015" s="589"/>
      <c r="P1015" s="589"/>
      <c r="Q1015" s="589"/>
      <c r="R1015" s="589"/>
    </row>
    <row r="1016" customHeight="1" spans="7:18">
      <c r="G1016" s="589"/>
      <c r="H1016" s="589"/>
      <c r="I1016" s="589"/>
      <c r="J1016" s="589"/>
      <c r="K1016" s="589"/>
      <c r="L1016" s="589"/>
      <c r="M1016" s="589"/>
      <c r="O1016" s="589"/>
      <c r="P1016" s="589"/>
      <c r="Q1016" s="589"/>
      <c r="R1016" s="589"/>
    </row>
    <row r="1017" customHeight="1" spans="7:18">
      <c r="G1017" s="589"/>
      <c r="H1017" s="589"/>
      <c r="I1017" s="589"/>
      <c r="J1017" s="589"/>
      <c r="K1017" s="589"/>
      <c r="L1017" s="589"/>
      <c r="M1017" s="589"/>
      <c r="O1017" s="589"/>
      <c r="P1017" s="589"/>
      <c r="Q1017" s="589"/>
      <c r="R1017" s="589"/>
    </row>
    <row r="1018" customHeight="1" spans="7:18">
      <c r="G1018" s="589"/>
      <c r="H1018" s="589"/>
      <c r="I1018" s="589"/>
      <c r="J1018" s="589"/>
      <c r="K1018" s="589"/>
      <c r="L1018" s="589"/>
      <c r="M1018" s="589"/>
      <c r="O1018" s="589"/>
      <c r="P1018" s="589"/>
      <c r="Q1018" s="589"/>
      <c r="R1018" s="589"/>
    </row>
    <row r="1019" customHeight="1" spans="7:18">
      <c r="G1019" s="589"/>
      <c r="H1019" s="589"/>
      <c r="I1019" s="589"/>
      <c r="J1019" s="589"/>
      <c r="K1019" s="589"/>
      <c r="L1019" s="589"/>
      <c r="M1019" s="589"/>
      <c r="O1019" s="589"/>
      <c r="P1019" s="589"/>
      <c r="Q1019" s="589"/>
      <c r="R1019" s="589"/>
    </row>
    <row r="1020" customHeight="1" spans="7:18">
      <c r="G1020" s="589"/>
      <c r="H1020" s="589"/>
      <c r="I1020" s="589"/>
      <c r="J1020" s="589"/>
      <c r="K1020" s="589"/>
      <c r="L1020" s="589"/>
      <c r="M1020" s="589"/>
      <c r="O1020" s="589"/>
      <c r="P1020" s="589"/>
      <c r="Q1020" s="589"/>
      <c r="R1020" s="589"/>
    </row>
    <row r="1021" customHeight="1" spans="7:18">
      <c r="G1021" s="589"/>
      <c r="H1021" s="589"/>
      <c r="I1021" s="589"/>
      <c r="J1021" s="589"/>
      <c r="K1021" s="589"/>
      <c r="L1021" s="589"/>
      <c r="M1021" s="589"/>
      <c r="O1021" s="589"/>
      <c r="P1021" s="589"/>
      <c r="Q1021" s="589"/>
      <c r="R1021" s="589"/>
    </row>
    <row r="1022" customHeight="1" spans="7:18">
      <c r="G1022" s="589"/>
      <c r="H1022" s="589"/>
      <c r="I1022" s="589"/>
      <c r="J1022" s="589"/>
      <c r="K1022" s="589"/>
      <c r="L1022" s="589"/>
      <c r="M1022" s="589"/>
      <c r="O1022" s="589"/>
      <c r="P1022" s="589"/>
      <c r="Q1022" s="589"/>
      <c r="R1022" s="589"/>
    </row>
    <row r="1023" customHeight="1" spans="7:18">
      <c r="G1023" s="589"/>
      <c r="H1023" s="589"/>
      <c r="I1023" s="589"/>
      <c r="J1023" s="589"/>
      <c r="K1023" s="589"/>
      <c r="L1023" s="589"/>
      <c r="M1023" s="589"/>
      <c r="O1023" s="589"/>
      <c r="P1023" s="589"/>
      <c r="Q1023" s="589"/>
      <c r="R1023" s="589"/>
    </row>
    <row r="1024" customHeight="1" spans="7:18">
      <c r="G1024" s="589"/>
      <c r="H1024" s="589"/>
      <c r="I1024" s="589"/>
      <c r="J1024" s="589"/>
      <c r="K1024" s="589"/>
      <c r="L1024" s="589"/>
      <c r="M1024" s="589"/>
      <c r="O1024" s="589"/>
      <c r="P1024" s="589"/>
      <c r="Q1024" s="589"/>
      <c r="R1024" s="589"/>
    </row>
    <row r="1025" customHeight="1" spans="7:18">
      <c r="G1025" s="589"/>
      <c r="H1025" s="589"/>
      <c r="I1025" s="589"/>
      <c r="J1025" s="589"/>
      <c r="K1025" s="589"/>
      <c r="L1025" s="589"/>
      <c r="M1025" s="589"/>
      <c r="O1025" s="589"/>
      <c r="P1025" s="589"/>
      <c r="Q1025" s="589"/>
      <c r="R1025" s="589"/>
    </row>
    <row r="1026" customHeight="1" spans="7:18">
      <c r="G1026" s="589"/>
      <c r="H1026" s="589"/>
      <c r="I1026" s="589"/>
      <c r="J1026" s="589"/>
      <c r="K1026" s="589"/>
      <c r="L1026" s="589"/>
      <c r="M1026" s="589"/>
      <c r="O1026" s="589"/>
      <c r="P1026" s="589"/>
      <c r="Q1026" s="589"/>
      <c r="R1026" s="589"/>
    </row>
    <row r="1027" customHeight="1" spans="7:18">
      <c r="G1027" s="589"/>
      <c r="H1027" s="589"/>
      <c r="I1027" s="589"/>
      <c r="J1027" s="589"/>
      <c r="K1027" s="589"/>
      <c r="L1027" s="589"/>
      <c r="M1027" s="589"/>
      <c r="O1027" s="589"/>
      <c r="P1027" s="589"/>
      <c r="Q1027" s="589"/>
      <c r="R1027" s="589"/>
    </row>
    <row r="1028" customHeight="1" spans="7:18">
      <c r="G1028" s="589"/>
      <c r="H1028" s="589"/>
      <c r="I1028" s="589"/>
      <c r="J1028" s="589"/>
      <c r="K1028" s="589"/>
      <c r="L1028" s="589"/>
      <c r="M1028" s="589"/>
      <c r="O1028" s="589"/>
      <c r="P1028" s="589"/>
      <c r="Q1028" s="589"/>
      <c r="R1028" s="589"/>
    </row>
    <row r="1029" customHeight="1" spans="7:18">
      <c r="G1029" s="589"/>
      <c r="H1029" s="589"/>
      <c r="I1029" s="589"/>
      <c r="J1029" s="589"/>
      <c r="K1029" s="589"/>
      <c r="L1029" s="589"/>
      <c r="M1029" s="589"/>
      <c r="O1029" s="589"/>
      <c r="P1029" s="589"/>
      <c r="Q1029" s="589"/>
      <c r="R1029" s="589"/>
    </row>
    <row r="1030" customHeight="1" spans="7:18">
      <c r="G1030" s="589"/>
      <c r="H1030" s="589"/>
      <c r="I1030" s="589"/>
      <c r="J1030" s="589"/>
      <c r="K1030" s="589"/>
      <c r="L1030" s="589"/>
      <c r="M1030" s="589"/>
      <c r="O1030" s="589"/>
      <c r="P1030" s="589"/>
      <c r="Q1030" s="589"/>
      <c r="R1030" s="589"/>
    </row>
    <row r="1031" customHeight="1" spans="7:18">
      <c r="G1031" s="589"/>
      <c r="H1031" s="589"/>
      <c r="I1031" s="589"/>
      <c r="J1031" s="589"/>
      <c r="K1031" s="589"/>
      <c r="L1031" s="589"/>
      <c r="M1031" s="589"/>
      <c r="O1031" s="589"/>
      <c r="P1031" s="589"/>
      <c r="Q1031" s="589"/>
      <c r="R1031" s="589"/>
    </row>
    <row r="1032" customHeight="1" spans="7:18">
      <c r="G1032" s="589"/>
      <c r="H1032" s="589"/>
      <c r="I1032" s="589"/>
      <c r="J1032" s="589"/>
      <c r="K1032" s="589"/>
      <c r="L1032" s="589"/>
      <c r="M1032" s="589"/>
      <c r="O1032" s="589"/>
      <c r="P1032" s="589"/>
      <c r="Q1032" s="589"/>
      <c r="R1032" s="589"/>
    </row>
    <row r="1033" customHeight="1" spans="7:18">
      <c r="G1033" s="589"/>
      <c r="H1033" s="589"/>
      <c r="I1033" s="589"/>
      <c r="J1033" s="589"/>
      <c r="K1033" s="589"/>
      <c r="L1033" s="589"/>
      <c r="M1033" s="589"/>
      <c r="O1033" s="589"/>
      <c r="P1033" s="589"/>
      <c r="Q1033" s="589"/>
      <c r="R1033" s="589"/>
    </row>
    <row r="1034" customHeight="1" spans="7:18">
      <c r="G1034" s="589"/>
      <c r="H1034" s="589"/>
      <c r="I1034" s="589"/>
      <c r="J1034" s="589"/>
      <c r="K1034" s="589"/>
      <c r="L1034" s="589"/>
      <c r="M1034" s="589"/>
      <c r="O1034" s="589"/>
      <c r="P1034" s="589"/>
      <c r="Q1034" s="589"/>
      <c r="R1034" s="589"/>
    </row>
    <row r="1035" customHeight="1" spans="7:18">
      <c r="G1035" s="589"/>
      <c r="H1035" s="589"/>
      <c r="I1035" s="589"/>
      <c r="J1035" s="589"/>
      <c r="K1035" s="589"/>
      <c r="L1035" s="589"/>
      <c r="M1035" s="589"/>
      <c r="O1035" s="589"/>
      <c r="P1035" s="589"/>
      <c r="Q1035" s="589"/>
      <c r="R1035" s="589"/>
    </row>
    <row r="1036" customHeight="1" spans="7:18">
      <c r="G1036" s="589"/>
      <c r="H1036" s="589"/>
      <c r="I1036" s="589"/>
      <c r="J1036" s="589"/>
      <c r="K1036" s="589"/>
      <c r="L1036" s="589"/>
      <c r="M1036" s="589"/>
      <c r="O1036" s="589"/>
      <c r="P1036" s="589"/>
      <c r="Q1036" s="589"/>
      <c r="R1036" s="589"/>
    </row>
    <row r="1037" customHeight="1" spans="7:18">
      <c r="G1037" s="589"/>
      <c r="H1037" s="589"/>
      <c r="I1037" s="589"/>
      <c r="J1037" s="589"/>
      <c r="K1037" s="589"/>
      <c r="L1037" s="589"/>
      <c r="M1037" s="589"/>
      <c r="O1037" s="589"/>
      <c r="P1037" s="589"/>
      <c r="Q1037" s="589"/>
      <c r="R1037" s="589"/>
    </row>
    <row r="1038" customHeight="1" spans="7:18">
      <c r="G1038" s="589"/>
      <c r="H1038" s="589"/>
      <c r="I1038" s="589"/>
      <c r="J1038" s="589"/>
      <c r="K1038" s="589"/>
      <c r="L1038" s="589"/>
      <c r="M1038" s="589"/>
      <c r="O1038" s="589"/>
      <c r="P1038" s="589"/>
      <c r="Q1038" s="589"/>
      <c r="R1038" s="589"/>
    </row>
    <row r="1039" customHeight="1" spans="7:18">
      <c r="G1039" s="589"/>
      <c r="H1039" s="589"/>
      <c r="I1039" s="589"/>
      <c r="J1039" s="589"/>
      <c r="K1039" s="589"/>
      <c r="L1039" s="589"/>
      <c r="M1039" s="589"/>
      <c r="O1039" s="589"/>
      <c r="P1039" s="589"/>
      <c r="Q1039" s="589"/>
      <c r="R1039" s="589"/>
    </row>
    <row r="1040" customHeight="1" spans="7:18">
      <c r="G1040" s="589"/>
      <c r="H1040" s="589"/>
      <c r="I1040" s="589"/>
      <c r="J1040" s="589"/>
      <c r="K1040" s="589"/>
      <c r="L1040" s="589"/>
      <c r="M1040" s="589"/>
      <c r="O1040" s="589"/>
      <c r="P1040" s="589"/>
      <c r="Q1040" s="589"/>
      <c r="R1040" s="589"/>
    </row>
    <row r="1041" customHeight="1" spans="7:18">
      <c r="G1041" s="589"/>
      <c r="H1041" s="589"/>
      <c r="I1041" s="589"/>
      <c r="J1041" s="589"/>
      <c r="K1041" s="589"/>
      <c r="L1041" s="589"/>
      <c r="M1041" s="589"/>
      <c r="O1041" s="589"/>
      <c r="P1041" s="589"/>
      <c r="Q1041" s="589"/>
      <c r="R1041" s="589"/>
    </row>
    <row r="1042" customHeight="1" spans="7:18">
      <c r="G1042" s="589"/>
      <c r="H1042" s="589"/>
      <c r="I1042" s="589"/>
      <c r="J1042" s="589"/>
      <c r="K1042" s="589"/>
      <c r="L1042" s="589"/>
      <c r="M1042" s="589"/>
      <c r="O1042" s="589"/>
      <c r="P1042" s="589"/>
      <c r="Q1042" s="589"/>
      <c r="R1042" s="589"/>
    </row>
    <row r="1043" customHeight="1" spans="7:18">
      <c r="G1043" s="589"/>
      <c r="H1043" s="589"/>
      <c r="I1043" s="589"/>
      <c r="J1043" s="589"/>
      <c r="K1043" s="589"/>
      <c r="L1043" s="589"/>
      <c r="M1043" s="589"/>
      <c r="O1043" s="589"/>
      <c r="P1043" s="589"/>
      <c r="Q1043" s="589"/>
      <c r="R1043" s="589"/>
    </row>
    <row r="1044" customHeight="1" spans="7:18">
      <c r="G1044" s="589"/>
      <c r="H1044" s="589"/>
      <c r="I1044" s="589"/>
      <c r="J1044" s="589"/>
      <c r="K1044" s="589"/>
      <c r="L1044" s="589"/>
      <c r="M1044" s="589"/>
      <c r="O1044" s="589"/>
      <c r="P1044" s="589"/>
      <c r="Q1044" s="589"/>
      <c r="R1044" s="589"/>
    </row>
    <row r="1045" customHeight="1" spans="7:18">
      <c r="G1045" s="589"/>
      <c r="H1045" s="589"/>
      <c r="I1045" s="589"/>
      <c r="J1045" s="589"/>
      <c r="K1045" s="589"/>
      <c r="L1045" s="589"/>
      <c r="M1045" s="589"/>
      <c r="O1045" s="589"/>
      <c r="P1045" s="589"/>
      <c r="Q1045" s="589"/>
      <c r="R1045" s="589"/>
    </row>
    <row r="1046" customHeight="1" spans="7:18">
      <c r="G1046" s="589"/>
      <c r="H1046" s="589"/>
      <c r="I1046" s="589"/>
      <c r="J1046" s="589"/>
      <c r="K1046" s="589"/>
      <c r="L1046" s="589"/>
      <c r="M1046" s="589"/>
      <c r="O1046" s="589"/>
      <c r="P1046" s="589"/>
      <c r="Q1046" s="589"/>
      <c r="R1046" s="589"/>
    </row>
    <row r="1047" customHeight="1" spans="7:18">
      <c r="G1047" s="589"/>
      <c r="H1047" s="589"/>
      <c r="I1047" s="589"/>
      <c r="J1047" s="589"/>
      <c r="K1047" s="589"/>
      <c r="L1047" s="589"/>
      <c r="M1047" s="589"/>
      <c r="O1047" s="589"/>
      <c r="P1047" s="589"/>
      <c r="Q1047" s="589"/>
      <c r="R1047" s="589"/>
    </row>
    <row r="1048" customHeight="1" spans="7:18">
      <c r="G1048" s="589"/>
      <c r="H1048" s="589"/>
      <c r="I1048" s="589"/>
      <c r="J1048" s="589"/>
      <c r="K1048" s="589"/>
      <c r="L1048" s="589"/>
      <c r="M1048" s="589"/>
      <c r="O1048" s="589"/>
      <c r="P1048" s="589"/>
      <c r="Q1048" s="589"/>
      <c r="R1048" s="589"/>
    </row>
    <row r="1049" customHeight="1" spans="7:18">
      <c r="G1049" s="589"/>
      <c r="H1049" s="589"/>
      <c r="I1049" s="589"/>
      <c r="J1049" s="589"/>
      <c r="K1049" s="589"/>
      <c r="L1049" s="589"/>
      <c r="M1049" s="589"/>
      <c r="O1049" s="589"/>
      <c r="P1049" s="589"/>
      <c r="Q1049" s="589"/>
      <c r="R1049" s="589"/>
    </row>
    <row r="1050" customHeight="1" spans="7:18">
      <c r="G1050" s="589"/>
      <c r="H1050" s="589"/>
      <c r="I1050" s="589"/>
      <c r="J1050" s="589"/>
      <c r="K1050" s="589"/>
      <c r="L1050" s="589"/>
      <c r="M1050" s="589"/>
      <c r="O1050" s="589"/>
      <c r="P1050" s="589"/>
      <c r="Q1050" s="589"/>
      <c r="R1050" s="589"/>
    </row>
    <row r="1051" customHeight="1" spans="7:18">
      <c r="G1051" s="589"/>
      <c r="H1051" s="589"/>
      <c r="I1051" s="589"/>
      <c r="J1051" s="589"/>
      <c r="K1051" s="589"/>
      <c r="L1051" s="589"/>
      <c r="M1051" s="589"/>
      <c r="O1051" s="589"/>
      <c r="P1051" s="589"/>
      <c r="Q1051" s="589"/>
      <c r="R1051" s="589"/>
    </row>
    <row r="1052" customHeight="1" spans="7:18">
      <c r="G1052" s="589"/>
      <c r="H1052" s="589"/>
      <c r="I1052" s="589"/>
      <c r="J1052" s="589"/>
      <c r="K1052" s="589"/>
      <c r="L1052" s="589"/>
      <c r="M1052" s="589"/>
      <c r="O1052" s="589"/>
      <c r="P1052" s="589"/>
      <c r="Q1052" s="589"/>
      <c r="R1052" s="589"/>
    </row>
    <row r="1053" customHeight="1" spans="7:18">
      <c r="G1053" s="589"/>
      <c r="H1053" s="589"/>
      <c r="I1053" s="589"/>
      <c r="J1053" s="589"/>
      <c r="K1053" s="589"/>
      <c r="L1053" s="589"/>
      <c r="M1053" s="589"/>
      <c r="O1053" s="589"/>
      <c r="P1053" s="589"/>
      <c r="Q1053" s="589"/>
      <c r="R1053" s="589"/>
    </row>
    <row r="1054" customHeight="1" spans="7:18">
      <c r="G1054" s="589"/>
      <c r="H1054" s="589"/>
      <c r="I1054" s="589"/>
      <c r="J1054" s="589"/>
      <c r="K1054" s="589"/>
      <c r="L1054" s="589"/>
      <c r="M1054" s="589"/>
      <c r="O1054" s="589"/>
      <c r="P1054" s="589"/>
      <c r="Q1054" s="589"/>
      <c r="R1054" s="589"/>
    </row>
    <row r="1055" customHeight="1" spans="7:18">
      <c r="G1055" s="589"/>
      <c r="H1055" s="589"/>
      <c r="I1055" s="589"/>
      <c r="J1055" s="589"/>
      <c r="K1055" s="589"/>
      <c r="L1055" s="589"/>
      <c r="M1055" s="589"/>
      <c r="O1055" s="589"/>
      <c r="P1055" s="589"/>
      <c r="Q1055" s="589"/>
      <c r="R1055" s="589"/>
    </row>
    <row r="1056" customHeight="1" spans="7:18">
      <c r="G1056" s="589"/>
      <c r="H1056" s="589"/>
      <c r="I1056" s="589"/>
      <c r="J1056" s="589"/>
      <c r="K1056" s="589"/>
      <c r="L1056" s="589"/>
      <c r="M1056" s="589"/>
      <c r="O1056" s="589"/>
      <c r="P1056" s="589"/>
      <c r="Q1056" s="589"/>
      <c r="R1056" s="589"/>
    </row>
    <row r="1057" customHeight="1" spans="7:18">
      <c r="G1057" s="589"/>
      <c r="H1057" s="589"/>
      <c r="I1057" s="589"/>
      <c r="J1057" s="589"/>
      <c r="K1057" s="589"/>
      <c r="L1057" s="589"/>
      <c r="M1057" s="589"/>
      <c r="O1057" s="589"/>
      <c r="P1057" s="589"/>
      <c r="Q1057" s="589"/>
      <c r="R1057" s="589"/>
    </row>
    <row r="1058" customHeight="1" spans="7:18">
      <c r="G1058" s="589"/>
      <c r="H1058" s="589"/>
      <c r="I1058" s="589"/>
      <c r="J1058" s="589"/>
      <c r="K1058" s="589"/>
      <c r="L1058" s="589"/>
      <c r="M1058" s="589"/>
      <c r="O1058" s="589"/>
      <c r="P1058" s="589"/>
      <c r="Q1058" s="589"/>
      <c r="R1058" s="589"/>
    </row>
    <row r="1059" customHeight="1" spans="7:18">
      <c r="G1059" s="589"/>
      <c r="H1059" s="589"/>
      <c r="I1059" s="589"/>
      <c r="J1059" s="589"/>
      <c r="K1059" s="589"/>
      <c r="L1059" s="589"/>
      <c r="M1059" s="589"/>
      <c r="O1059" s="589"/>
      <c r="P1059" s="589"/>
      <c r="Q1059" s="589"/>
      <c r="R1059" s="589"/>
    </row>
    <row r="1060" customHeight="1" spans="7:18">
      <c r="G1060" s="589"/>
      <c r="H1060" s="589"/>
      <c r="I1060" s="589"/>
      <c r="J1060" s="589"/>
      <c r="K1060" s="589"/>
      <c r="L1060" s="589"/>
      <c r="M1060" s="589"/>
      <c r="O1060" s="589"/>
      <c r="P1060" s="589"/>
      <c r="Q1060" s="589"/>
      <c r="R1060" s="589"/>
    </row>
    <row r="1061" customHeight="1" spans="7:18">
      <c r="G1061" s="589"/>
      <c r="H1061" s="589"/>
      <c r="I1061" s="589"/>
      <c r="J1061" s="589"/>
      <c r="K1061" s="589"/>
      <c r="L1061" s="589"/>
      <c r="M1061" s="589"/>
      <c r="O1061" s="589"/>
      <c r="P1061" s="589"/>
      <c r="Q1061" s="589"/>
      <c r="R1061" s="589"/>
    </row>
    <row r="1062" customHeight="1" spans="7:18">
      <c r="G1062" s="589"/>
      <c r="H1062" s="589"/>
      <c r="I1062" s="589"/>
      <c r="J1062" s="589"/>
      <c r="K1062" s="589"/>
      <c r="L1062" s="589"/>
      <c r="M1062" s="589"/>
      <c r="O1062" s="589"/>
      <c r="P1062" s="589"/>
      <c r="Q1062" s="589"/>
      <c r="R1062" s="589"/>
    </row>
    <row r="1063" customHeight="1" spans="7:18">
      <c r="G1063" s="589"/>
      <c r="H1063" s="589"/>
      <c r="I1063" s="589"/>
      <c r="J1063" s="589"/>
      <c r="K1063" s="589"/>
      <c r="L1063" s="589"/>
      <c r="M1063" s="589"/>
      <c r="O1063" s="589"/>
      <c r="P1063" s="589"/>
      <c r="Q1063" s="589"/>
      <c r="R1063" s="589"/>
    </row>
    <row r="1064" customHeight="1" spans="7:18">
      <c r="G1064" s="589"/>
      <c r="H1064" s="589"/>
      <c r="I1064" s="589"/>
      <c r="J1064" s="589"/>
      <c r="K1064" s="589"/>
      <c r="L1064" s="589"/>
      <c r="M1064" s="589"/>
      <c r="O1064" s="589"/>
      <c r="P1064" s="589"/>
      <c r="Q1064" s="589"/>
      <c r="R1064" s="589"/>
    </row>
    <row r="1065" customHeight="1" spans="7:18">
      <c r="G1065" s="589"/>
      <c r="H1065" s="589"/>
      <c r="I1065" s="589"/>
      <c r="J1065" s="589"/>
      <c r="K1065" s="589"/>
      <c r="L1065" s="589"/>
      <c r="M1065" s="589"/>
      <c r="O1065" s="589"/>
      <c r="P1065" s="589"/>
      <c r="Q1065" s="589"/>
      <c r="R1065" s="589"/>
    </row>
    <row r="1066" customHeight="1" spans="7:18">
      <c r="G1066" s="589"/>
      <c r="H1066" s="589"/>
      <c r="I1066" s="589"/>
      <c r="J1066" s="589"/>
      <c r="K1066" s="589"/>
      <c r="L1066" s="589"/>
      <c r="M1066" s="589"/>
      <c r="O1066" s="589"/>
      <c r="P1066" s="589"/>
      <c r="Q1066" s="589"/>
      <c r="R1066" s="589"/>
    </row>
    <row r="1067" customHeight="1" spans="7:18">
      <c r="G1067" s="589"/>
      <c r="H1067" s="589"/>
      <c r="I1067" s="589"/>
      <c r="J1067" s="589"/>
      <c r="K1067" s="589"/>
      <c r="L1067" s="589"/>
      <c r="M1067" s="589"/>
      <c r="O1067" s="589"/>
      <c r="P1067" s="589"/>
      <c r="Q1067" s="589"/>
      <c r="R1067" s="589"/>
    </row>
    <row r="1068" customHeight="1" spans="7:18">
      <c r="G1068" s="589"/>
      <c r="H1068" s="589"/>
      <c r="I1068" s="589"/>
      <c r="J1068" s="589"/>
      <c r="K1068" s="589"/>
      <c r="L1068" s="589"/>
      <c r="M1068" s="589"/>
      <c r="O1068" s="589"/>
      <c r="P1068" s="589"/>
      <c r="Q1068" s="589"/>
      <c r="R1068" s="589"/>
    </row>
    <row r="1069" customHeight="1" spans="7:18">
      <c r="G1069" s="589"/>
      <c r="H1069" s="589"/>
      <c r="I1069" s="589"/>
      <c r="J1069" s="589"/>
      <c r="K1069" s="589"/>
      <c r="L1069" s="589"/>
      <c r="M1069" s="589"/>
      <c r="O1069" s="589"/>
      <c r="P1069" s="589"/>
      <c r="Q1069" s="589"/>
      <c r="R1069" s="589"/>
    </row>
    <row r="1070" customHeight="1" spans="7:18">
      <c r="G1070" s="589"/>
      <c r="H1070" s="589"/>
      <c r="I1070" s="589"/>
      <c r="J1070" s="589"/>
      <c r="K1070" s="589"/>
      <c r="L1070" s="589"/>
      <c r="M1070" s="589"/>
      <c r="O1070" s="589"/>
      <c r="P1070" s="589"/>
      <c r="Q1070" s="589"/>
      <c r="R1070" s="589"/>
    </row>
    <row r="1071" customHeight="1" spans="7:18">
      <c r="G1071" s="589"/>
      <c r="H1071" s="589"/>
      <c r="I1071" s="589"/>
      <c r="J1071" s="589"/>
      <c r="K1071" s="589"/>
      <c r="L1071" s="589"/>
      <c r="M1071" s="589"/>
      <c r="O1071" s="589"/>
      <c r="P1071" s="589"/>
      <c r="Q1071" s="589"/>
      <c r="R1071" s="589"/>
    </row>
    <row r="1072" customHeight="1" spans="7:18">
      <c r="G1072" s="589"/>
      <c r="H1072" s="589"/>
      <c r="I1072" s="589"/>
      <c r="J1072" s="589"/>
      <c r="K1072" s="589"/>
      <c r="L1072" s="589"/>
      <c r="M1072" s="589"/>
      <c r="O1072" s="589"/>
      <c r="P1072" s="589"/>
      <c r="Q1072" s="589"/>
      <c r="R1072" s="589"/>
    </row>
    <row r="1073" customHeight="1" spans="7:18">
      <c r="G1073" s="589"/>
      <c r="H1073" s="589"/>
      <c r="I1073" s="589"/>
      <c r="J1073" s="589"/>
      <c r="K1073" s="589"/>
      <c r="L1073" s="589"/>
      <c r="M1073" s="589"/>
      <c r="O1073" s="589"/>
      <c r="P1073" s="589"/>
      <c r="Q1073" s="589"/>
      <c r="R1073" s="589"/>
    </row>
    <row r="1074" customHeight="1" spans="7:18">
      <c r="G1074" s="589"/>
      <c r="H1074" s="589"/>
      <c r="I1074" s="589"/>
      <c r="J1074" s="589"/>
      <c r="K1074" s="589"/>
      <c r="L1074" s="589"/>
      <c r="M1074" s="589"/>
      <c r="O1074" s="589"/>
      <c r="P1074" s="589"/>
      <c r="Q1074" s="589"/>
      <c r="R1074" s="589"/>
    </row>
    <row r="1075" customHeight="1" spans="7:18">
      <c r="G1075" s="589"/>
      <c r="H1075" s="589"/>
      <c r="I1075" s="589"/>
      <c r="J1075" s="589"/>
      <c r="K1075" s="589"/>
      <c r="L1075" s="589"/>
      <c r="M1075" s="589"/>
      <c r="O1075" s="589"/>
      <c r="P1075" s="589"/>
      <c r="Q1075" s="589"/>
      <c r="R1075" s="589"/>
    </row>
    <row r="1076" customHeight="1" spans="7:18">
      <c r="G1076" s="589"/>
      <c r="H1076" s="589"/>
      <c r="I1076" s="589"/>
      <c r="J1076" s="589"/>
      <c r="K1076" s="589"/>
      <c r="L1076" s="589"/>
      <c r="M1076" s="589"/>
      <c r="O1076" s="589"/>
      <c r="P1076" s="589"/>
      <c r="Q1076" s="589"/>
      <c r="R1076" s="589"/>
    </row>
    <row r="1077" customHeight="1" spans="7:18">
      <c r="G1077" s="589"/>
      <c r="H1077" s="589"/>
      <c r="I1077" s="589"/>
      <c r="J1077" s="589"/>
      <c r="K1077" s="589"/>
      <c r="L1077" s="589"/>
      <c r="M1077" s="589"/>
      <c r="O1077" s="589"/>
      <c r="P1077" s="589"/>
      <c r="Q1077" s="589"/>
      <c r="R1077" s="589"/>
    </row>
    <row r="1078" customHeight="1" spans="7:18">
      <c r="G1078" s="589"/>
      <c r="H1078" s="589"/>
      <c r="I1078" s="589"/>
      <c r="J1078" s="589"/>
      <c r="K1078" s="589"/>
      <c r="L1078" s="589"/>
      <c r="M1078" s="589"/>
      <c r="O1078" s="589"/>
      <c r="P1078" s="589"/>
      <c r="Q1078" s="589"/>
      <c r="R1078" s="589"/>
    </row>
    <row r="1079" customHeight="1" spans="7:18">
      <c r="G1079" s="589"/>
      <c r="H1079" s="589"/>
      <c r="I1079" s="589"/>
      <c r="J1079" s="589"/>
      <c r="K1079" s="589"/>
      <c r="L1079" s="589"/>
      <c r="M1079" s="589"/>
      <c r="O1079" s="589"/>
      <c r="P1079" s="589"/>
      <c r="Q1079" s="589"/>
      <c r="R1079" s="589"/>
    </row>
    <row r="1080" customHeight="1" spans="7:18">
      <c r="G1080" s="589"/>
      <c r="H1080" s="589"/>
      <c r="I1080" s="589"/>
      <c r="J1080" s="589"/>
      <c r="K1080" s="589"/>
      <c r="L1080" s="589"/>
      <c r="M1080" s="589"/>
      <c r="O1080" s="589"/>
      <c r="P1080" s="589"/>
      <c r="Q1080" s="589"/>
      <c r="R1080" s="589"/>
    </row>
    <row r="1081" customHeight="1" spans="7:18">
      <c r="G1081" s="589"/>
      <c r="H1081" s="589"/>
      <c r="I1081" s="589"/>
      <c r="J1081" s="589"/>
      <c r="K1081" s="589"/>
      <c r="L1081" s="589"/>
      <c r="M1081" s="589"/>
      <c r="O1081" s="589"/>
      <c r="P1081" s="589"/>
      <c r="Q1081" s="589"/>
      <c r="R1081" s="589"/>
    </row>
    <row r="1082" customHeight="1" spans="7:18">
      <c r="G1082" s="589"/>
      <c r="H1082" s="589"/>
      <c r="I1082" s="589"/>
      <c r="J1082" s="589"/>
      <c r="K1082" s="589"/>
      <c r="L1082" s="589"/>
      <c r="M1082" s="589"/>
      <c r="O1082" s="589"/>
      <c r="P1082" s="589"/>
      <c r="Q1082" s="589"/>
      <c r="R1082" s="589"/>
    </row>
    <row r="1083" customHeight="1" spans="7:18">
      <c r="G1083" s="589"/>
      <c r="H1083" s="589"/>
      <c r="I1083" s="589"/>
      <c r="J1083" s="589"/>
      <c r="K1083" s="589"/>
      <c r="L1083" s="589"/>
      <c r="M1083" s="589"/>
      <c r="O1083" s="589"/>
      <c r="P1083" s="589"/>
      <c r="Q1083" s="589"/>
      <c r="R1083" s="589"/>
    </row>
    <row r="1084" customHeight="1" spans="7:18">
      <c r="G1084" s="589"/>
      <c r="H1084" s="589"/>
      <c r="I1084" s="589"/>
      <c r="J1084" s="589"/>
      <c r="K1084" s="589"/>
      <c r="L1084" s="589"/>
      <c r="M1084" s="589"/>
      <c r="O1084" s="589"/>
      <c r="P1084" s="589"/>
      <c r="Q1084" s="589"/>
      <c r="R1084" s="589"/>
    </row>
    <row r="1085" customHeight="1" spans="7:18">
      <c r="G1085" s="589"/>
      <c r="H1085" s="589"/>
      <c r="I1085" s="589"/>
      <c r="J1085" s="589"/>
      <c r="K1085" s="589"/>
      <c r="L1085" s="589"/>
      <c r="M1085" s="589"/>
      <c r="O1085" s="589"/>
      <c r="P1085" s="589"/>
      <c r="Q1085" s="589"/>
      <c r="R1085" s="589"/>
    </row>
    <row r="1086" customHeight="1" spans="7:18">
      <c r="G1086" s="589"/>
      <c r="H1086" s="589"/>
      <c r="I1086" s="589"/>
      <c r="J1086" s="589"/>
      <c r="K1086" s="589"/>
      <c r="L1086" s="589"/>
      <c r="M1086" s="589"/>
      <c r="O1086" s="589"/>
      <c r="P1086" s="589"/>
      <c r="Q1086" s="589"/>
      <c r="R1086" s="589"/>
    </row>
    <row r="1087" customHeight="1" spans="7:18">
      <c r="G1087" s="589"/>
      <c r="H1087" s="589"/>
      <c r="I1087" s="589"/>
      <c r="J1087" s="589"/>
      <c r="K1087" s="589"/>
      <c r="L1087" s="589"/>
      <c r="M1087" s="589"/>
      <c r="O1087" s="589"/>
      <c r="P1087" s="589"/>
      <c r="Q1087" s="589"/>
      <c r="R1087" s="589"/>
    </row>
    <row r="1088" customHeight="1" spans="7:18">
      <c r="G1088" s="589"/>
      <c r="H1088" s="589"/>
      <c r="I1088" s="589"/>
      <c r="J1088" s="589"/>
      <c r="K1088" s="589"/>
      <c r="L1088" s="589"/>
      <c r="M1088" s="589"/>
      <c r="O1088" s="589"/>
      <c r="P1088" s="589"/>
      <c r="Q1088" s="589"/>
      <c r="R1088" s="589"/>
    </row>
    <row r="1089" customHeight="1" spans="7:18">
      <c r="G1089" s="589"/>
      <c r="H1089" s="589"/>
      <c r="I1089" s="589"/>
      <c r="J1089" s="589"/>
      <c r="K1089" s="589"/>
      <c r="L1089" s="589"/>
      <c r="M1089" s="589"/>
      <c r="O1089" s="589"/>
      <c r="P1089" s="589"/>
      <c r="Q1089" s="589"/>
      <c r="R1089" s="589"/>
    </row>
    <row r="1090" customHeight="1" spans="7:18">
      <c r="G1090" s="589"/>
      <c r="H1090" s="589"/>
      <c r="I1090" s="589"/>
      <c r="J1090" s="589"/>
      <c r="K1090" s="589"/>
      <c r="L1090" s="589"/>
      <c r="M1090" s="589"/>
      <c r="O1090" s="589"/>
      <c r="P1090" s="589"/>
      <c r="Q1090" s="589"/>
      <c r="R1090" s="589"/>
    </row>
    <row r="1091" customHeight="1" spans="7:18">
      <c r="G1091" s="589"/>
      <c r="H1091" s="589"/>
      <c r="I1091" s="589"/>
      <c r="J1091" s="589"/>
      <c r="K1091" s="589"/>
      <c r="L1091" s="589"/>
      <c r="M1091" s="589"/>
      <c r="O1091" s="589"/>
      <c r="P1091" s="589"/>
      <c r="Q1091" s="589"/>
      <c r="R1091" s="589"/>
    </row>
    <row r="1092" customHeight="1" spans="7:18">
      <c r="G1092" s="589"/>
      <c r="H1092" s="589"/>
      <c r="I1092" s="589"/>
      <c r="J1092" s="589"/>
      <c r="K1092" s="589"/>
      <c r="L1092" s="589"/>
      <c r="M1092" s="589"/>
      <c r="O1092" s="589"/>
      <c r="P1092" s="589"/>
      <c r="Q1092" s="589"/>
      <c r="R1092" s="589"/>
    </row>
    <row r="1093" customHeight="1" spans="7:18">
      <c r="G1093" s="589"/>
      <c r="H1093" s="589"/>
      <c r="I1093" s="589"/>
      <c r="J1093" s="589"/>
      <c r="K1093" s="589"/>
      <c r="L1093" s="589"/>
      <c r="M1093" s="589"/>
      <c r="O1093" s="589"/>
      <c r="P1093" s="589"/>
      <c r="Q1093" s="589"/>
      <c r="R1093" s="589"/>
    </row>
    <row r="1094" customHeight="1" spans="7:18">
      <c r="G1094" s="589"/>
      <c r="H1094" s="589"/>
      <c r="I1094" s="589"/>
      <c r="J1094" s="589"/>
      <c r="K1094" s="589"/>
      <c r="L1094" s="589"/>
      <c r="M1094" s="589"/>
      <c r="O1094" s="589"/>
      <c r="P1094" s="589"/>
      <c r="Q1094" s="589"/>
      <c r="R1094" s="589"/>
    </row>
    <row r="1095" customHeight="1" spans="7:18">
      <c r="G1095" s="589"/>
      <c r="H1095" s="589"/>
      <c r="I1095" s="589"/>
      <c r="J1095" s="589"/>
      <c r="K1095" s="589"/>
      <c r="L1095" s="589"/>
      <c r="M1095" s="589"/>
      <c r="O1095" s="589"/>
      <c r="P1095" s="589"/>
      <c r="Q1095" s="589"/>
      <c r="R1095" s="589"/>
    </row>
    <row r="1096" customHeight="1" spans="7:18">
      <c r="G1096" s="589"/>
      <c r="H1096" s="589"/>
      <c r="I1096" s="589"/>
      <c r="J1096" s="589"/>
      <c r="K1096" s="589"/>
      <c r="L1096" s="589"/>
      <c r="M1096" s="589"/>
      <c r="O1096" s="589"/>
      <c r="P1096" s="589"/>
      <c r="Q1096" s="589"/>
      <c r="R1096" s="589"/>
    </row>
    <row r="1097" customHeight="1" spans="7:18">
      <c r="G1097" s="589"/>
      <c r="H1097" s="589"/>
      <c r="I1097" s="589"/>
      <c r="J1097" s="589"/>
      <c r="K1097" s="589"/>
      <c r="L1097" s="589"/>
      <c r="M1097" s="589"/>
      <c r="O1097" s="589"/>
      <c r="P1097" s="589"/>
      <c r="Q1097" s="589"/>
      <c r="R1097" s="589"/>
    </row>
    <row r="1098" customHeight="1" spans="7:18">
      <c r="G1098" s="589"/>
      <c r="H1098" s="589"/>
      <c r="I1098" s="589"/>
      <c r="J1098" s="589"/>
      <c r="K1098" s="589"/>
      <c r="L1098" s="589"/>
      <c r="M1098" s="589"/>
      <c r="O1098" s="589"/>
      <c r="P1098" s="589"/>
      <c r="Q1098" s="589"/>
      <c r="R1098" s="589"/>
    </row>
    <row r="1099" customHeight="1" spans="7:18">
      <c r="G1099" s="589"/>
      <c r="H1099" s="589"/>
      <c r="I1099" s="589"/>
      <c r="J1099" s="589"/>
      <c r="K1099" s="589"/>
      <c r="L1099" s="589"/>
      <c r="M1099" s="589"/>
      <c r="O1099" s="589"/>
      <c r="P1099" s="589"/>
      <c r="Q1099" s="589"/>
      <c r="R1099" s="589"/>
    </row>
    <row r="1100" customHeight="1" spans="7:18">
      <c r="G1100" s="589"/>
      <c r="H1100" s="589"/>
      <c r="I1100" s="589"/>
      <c r="J1100" s="589"/>
      <c r="K1100" s="589"/>
      <c r="L1100" s="589"/>
      <c r="M1100" s="589"/>
      <c r="O1100" s="589"/>
      <c r="P1100" s="589"/>
      <c r="Q1100" s="589"/>
      <c r="R1100" s="589"/>
    </row>
    <row r="1101" customHeight="1" spans="7:18">
      <c r="G1101" s="589"/>
      <c r="H1101" s="589"/>
      <c r="I1101" s="589"/>
      <c r="J1101" s="589"/>
      <c r="K1101" s="589"/>
      <c r="L1101" s="589"/>
      <c r="M1101" s="589"/>
      <c r="O1101" s="589"/>
      <c r="P1101" s="589"/>
      <c r="Q1101" s="589"/>
      <c r="R1101" s="589"/>
    </row>
    <row r="1102" customHeight="1" spans="7:18">
      <c r="G1102" s="589"/>
      <c r="H1102" s="589"/>
      <c r="I1102" s="589"/>
      <c r="J1102" s="589"/>
      <c r="K1102" s="589"/>
      <c r="L1102" s="589"/>
      <c r="M1102" s="589"/>
      <c r="O1102" s="589"/>
      <c r="P1102" s="589"/>
      <c r="Q1102" s="589"/>
      <c r="R1102" s="589"/>
    </row>
    <row r="1103" customHeight="1" spans="7:18">
      <c r="G1103" s="589"/>
      <c r="H1103" s="589"/>
      <c r="I1103" s="589"/>
      <c r="J1103" s="589"/>
      <c r="K1103" s="589"/>
      <c r="L1103" s="589"/>
      <c r="M1103" s="589"/>
      <c r="O1103" s="589"/>
      <c r="P1103" s="589"/>
      <c r="Q1103" s="589"/>
      <c r="R1103" s="589"/>
    </row>
    <row r="1104" customHeight="1" spans="7:18">
      <c r="G1104" s="589"/>
      <c r="H1104" s="589"/>
      <c r="I1104" s="589"/>
      <c r="J1104" s="589"/>
      <c r="K1104" s="589"/>
      <c r="L1104" s="589"/>
      <c r="M1104" s="589"/>
      <c r="O1104" s="589"/>
      <c r="P1104" s="589"/>
      <c r="Q1104" s="589"/>
      <c r="R1104" s="589"/>
    </row>
    <row r="1105" customHeight="1" spans="7:18">
      <c r="G1105" s="589"/>
      <c r="H1105" s="589"/>
      <c r="I1105" s="589"/>
      <c r="J1105" s="589"/>
      <c r="K1105" s="589"/>
      <c r="L1105" s="589"/>
      <c r="M1105" s="589"/>
      <c r="O1105" s="589"/>
      <c r="P1105" s="589"/>
      <c r="Q1105" s="589"/>
      <c r="R1105" s="589"/>
    </row>
    <row r="1106" customHeight="1" spans="7:18">
      <c r="G1106" s="589"/>
      <c r="H1106" s="589"/>
      <c r="I1106" s="589"/>
      <c r="J1106" s="589"/>
      <c r="K1106" s="589"/>
      <c r="L1106" s="589"/>
      <c r="M1106" s="589"/>
      <c r="O1106" s="589"/>
      <c r="P1106" s="589"/>
      <c r="Q1106" s="589"/>
      <c r="R1106" s="589"/>
    </row>
    <row r="1107" customHeight="1" spans="7:18">
      <c r="G1107" s="589"/>
      <c r="H1107" s="589"/>
      <c r="I1107" s="589"/>
      <c r="J1107" s="589"/>
      <c r="K1107" s="589"/>
      <c r="L1107" s="589"/>
      <c r="M1107" s="589"/>
      <c r="O1107" s="589"/>
      <c r="P1107" s="589"/>
      <c r="Q1107" s="589"/>
      <c r="R1107" s="589"/>
    </row>
    <row r="1108" customHeight="1" spans="7:18">
      <c r="G1108" s="589"/>
      <c r="H1108" s="589"/>
      <c r="I1108" s="589"/>
      <c r="J1108" s="589"/>
      <c r="K1108" s="589"/>
      <c r="L1108" s="589"/>
      <c r="M1108" s="589"/>
      <c r="O1108" s="589"/>
      <c r="P1108" s="589"/>
      <c r="Q1108" s="589"/>
      <c r="R1108" s="589"/>
    </row>
    <row r="1109" customHeight="1" spans="7:18">
      <c r="G1109" s="589"/>
      <c r="H1109" s="589"/>
      <c r="I1109" s="589"/>
      <c r="J1109" s="589"/>
      <c r="K1109" s="589"/>
      <c r="L1109" s="589"/>
      <c r="M1109" s="589"/>
      <c r="O1109" s="589"/>
      <c r="P1109" s="589"/>
      <c r="Q1109" s="589"/>
      <c r="R1109" s="589"/>
    </row>
    <row r="1110" customHeight="1" spans="7:18">
      <c r="G1110" s="589"/>
      <c r="H1110" s="589"/>
      <c r="I1110" s="589"/>
      <c r="J1110" s="589"/>
      <c r="K1110" s="589"/>
      <c r="L1110" s="589"/>
      <c r="M1110" s="589"/>
      <c r="O1110" s="589"/>
      <c r="P1110" s="589"/>
      <c r="Q1110" s="589"/>
      <c r="R1110" s="589"/>
    </row>
    <row r="1111" customHeight="1" spans="7:18">
      <c r="G1111" s="589"/>
      <c r="H1111" s="589"/>
      <c r="I1111" s="589"/>
      <c r="J1111" s="589"/>
      <c r="K1111" s="589"/>
      <c r="L1111" s="589"/>
      <c r="M1111" s="589"/>
      <c r="O1111" s="589"/>
      <c r="P1111" s="589"/>
      <c r="Q1111" s="589"/>
      <c r="R1111" s="589"/>
    </row>
    <row r="1112" customHeight="1" spans="7:18">
      <c r="G1112" s="589"/>
      <c r="H1112" s="589"/>
      <c r="I1112" s="589"/>
      <c r="J1112" s="589"/>
      <c r="K1112" s="589"/>
      <c r="L1112" s="589"/>
      <c r="M1112" s="589"/>
      <c r="O1112" s="589"/>
      <c r="P1112" s="589"/>
      <c r="Q1112" s="589"/>
      <c r="R1112" s="589"/>
    </row>
    <row r="1113" customHeight="1" spans="7:18">
      <c r="G1113" s="589"/>
      <c r="H1113" s="589"/>
      <c r="I1113" s="589"/>
      <c r="J1113" s="589"/>
      <c r="K1113" s="589"/>
      <c r="L1113" s="589"/>
      <c r="M1113" s="589"/>
      <c r="O1113" s="589"/>
      <c r="P1113" s="589"/>
      <c r="Q1113" s="589"/>
      <c r="R1113" s="589"/>
    </row>
    <row r="1114" customHeight="1" spans="7:18">
      <c r="G1114" s="589"/>
      <c r="H1114" s="589"/>
      <c r="I1114" s="589"/>
      <c r="J1114" s="589"/>
      <c r="K1114" s="589"/>
      <c r="L1114" s="589"/>
      <c r="M1114" s="589"/>
      <c r="O1114" s="589"/>
      <c r="P1114" s="589"/>
      <c r="Q1114" s="589"/>
      <c r="R1114" s="589"/>
    </row>
    <row r="1115" customHeight="1" spans="7:18">
      <c r="G1115" s="589"/>
      <c r="H1115" s="589"/>
      <c r="I1115" s="589"/>
      <c r="J1115" s="589"/>
      <c r="K1115" s="589"/>
      <c r="L1115" s="589"/>
      <c r="M1115" s="589"/>
      <c r="O1115" s="589"/>
      <c r="P1115" s="589"/>
      <c r="Q1115" s="589"/>
      <c r="R1115" s="589"/>
    </row>
    <row r="1116" customHeight="1" spans="7:18">
      <c r="G1116" s="589"/>
      <c r="H1116" s="589"/>
      <c r="I1116" s="589"/>
      <c r="J1116" s="589"/>
      <c r="K1116" s="589"/>
      <c r="L1116" s="589"/>
      <c r="M1116" s="589"/>
      <c r="O1116" s="589"/>
      <c r="P1116" s="589"/>
      <c r="Q1116" s="589"/>
      <c r="R1116" s="589"/>
    </row>
    <row r="1117" customHeight="1" spans="7:18">
      <c r="G1117" s="589"/>
      <c r="H1117" s="589"/>
      <c r="I1117" s="589"/>
      <c r="J1117" s="589"/>
      <c r="K1117" s="589"/>
      <c r="L1117" s="589"/>
      <c r="M1117" s="589"/>
      <c r="O1117" s="589"/>
      <c r="P1117" s="589"/>
      <c r="Q1117" s="589"/>
      <c r="R1117" s="589"/>
    </row>
    <row r="1118" customHeight="1" spans="7:18">
      <c r="G1118" s="589"/>
      <c r="H1118" s="589"/>
      <c r="I1118" s="589"/>
      <c r="J1118" s="589"/>
      <c r="K1118" s="589"/>
      <c r="L1118" s="589"/>
      <c r="M1118" s="589"/>
      <c r="O1118" s="589"/>
      <c r="P1118" s="589"/>
      <c r="Q1118" s="589"/>
      <c r="R1118" s="589"/>
    </row>
    <row r="1119" customHeight="1" spans="7:18">
      <c r="G1119" s="589"/>
      <c r="H1119" s="589"/>
      <c r="I1119" s="589"/>
      <c r="J1119" s="589"/>
      <c r="K1119" s="589"/>
      <c r="L1119" s="589"/>
      <c r="M1119" s="589"/>
      <c r="O1119" s="589"/>
      <c r="P1119" s="589"/>
      <c r="Q1119" s="589"/>
      <c r="R1119" s="589"/>
    </row>
    <row r="1120" customHeight="1" spans="7:18">
      <c r="G1120" s="589"/>
      <c r="H1120" s="589"/>
      <c r="I1120" s="589"/>
      <c r="J1120" s="589"/>
      <c r="K1120" s="589"/>
      <c r="L1120" s="589"/>
      <c r="M1120" s="589"/>
      <c r="O1120" s="589"/>
      <c r="P1120" s="589"/>
      <c r="Q1120" s="589"/>
      <c r="R1120" s="589"/>
    </row>
    <row r="1121" customHeight="1" spans="7:18">
      <c r="G1121" s="589"/>
      <c r="H1121" s="589"/>
      <c r="I1121" s="589"/>
      <c r="J1121" s="589"/>
      <c r="K1121" s="589"/>
      <c r="L1121" s="589"/>
      <c r="M1121" s="589"/>
      <c r="O1121" s="589"/>
      <c r="P1121" s="589"/>
      <c r="Q1121" s="589"/>
      <c r="R1121" s="589"/>
    </row>
    <row r="1122" customHeight="1" spans="7:18">
      <c r="G1122" s="589"/>
      <c r="H1122" s="589"/>
      <c r="I1122" s="589"/>
      <c r="J1122" s="589"/>
      <c r="K1122" s="589"/>
      <c r="L1122" s="589"/>
      <c r="M1122" s="589"/>
      <c r="O1122" s="589"/>
      <c r="P1122" s="589"/>
      <c r="Q1122" s="589"/>
      <c r="R1122" s="589"/>
    </row>
    <row r="1123" customHeight="1" spans="7:18">
      <c r="G1123" s="589"/>
      <c r="H1123" s="589"/>
      <c r="I1123" s="589"/>
      <c r="J1123" s="589"/>
      <c r="K1123" s="589"/>
      <c r="L1123" s="589"/>
      <c r="M1123" s="589"/>
      <c r="O1123" s="589"/>
      <c r="P1123" s="589"/>
      <c r="Q1123" s="589"/>
      <c r="R1123" s="589"/>
    </row>
    <row r="1124" customHeight="1" spans="7:18">
      <c r="G1124" s="589"/>
      <c r="H1124" s="589"/>
      <c r="I1124" s="589"/>
      <c r="J1124" s="589"/>
      <c r="K1124" s="589"/>
      <c r="L1124" s="589"/>
      <c r="M1124" s="589"/>
      <c r="O1124" s="589"/>
      <c r="P1124" s="589"/>
      <c r="Q1124" s="589"/>
      <c r="R1124" s="589"/>
    </row>
    <row r="1125" customHeight="1" spans="7:18">
      <c r="G1125" s="589"/>
      <c r="H1125" s="589"/>
      <c r="I1125" s="589"/>
      <c r="J1125" s="589"/>
      <c r="K1125" s="589"/>
      <c r="L1125" s="589"/>
      <c r="M1125" s="589"/>
      <c r="O1125" s="589"/>
      <c r="P1125" s="589"/>
      <c r="Q1125" s="589"/>
      <c r="R1125" s="589"/>
    </row>
    <row r="1126" customHeight="1" spans="7:18">
      <c r="G1126" s="589"/>
      <c r="H1126" s="589"/>
      <c r="I1126" s="589"/>
      <c r="J1126" s="589"/>
      <c r="K1126" s="589"/>
      <c r="L1126" s="589"/>
      <c r="M1126" s="589"/>
      <c r="O1126" s="589"/>
      <c r="P1126" s="589"/>
      <c r="Q1126" s="589"/>
      <c r="R1126" s="589"/>
    </row>
    <row r="1127" customHeight="1" spans="7:18">
      <c r="G1127" s="589"/>
      <c r="H1127" s="589"/>
      <c r="I1127" s="589"/>
      <c r="J1127" s="589"/>
      <c r="K1127" s="589"/>
      <c r="L1127" s="589"/>
      <c r="M1127" s="589"/>
      <c r="O1127" s="589"/>
      <c r="P1127" s="589"/>
      <c r="Q1127" s="589"/>
      <c r="R1127" s="589"/>
    </row>
    <row r="1128" customHeight="1" spans="7:18">
      <c r="G1128" s="589"/>
      <c r="H1128" s="589"/>
      <c r="I1128" s="589"/>
      <c r="J1128" s="589"/>
      <c r="K1128" s="589"/>
      <c r="L1128" s="589"/>
      <c r="M1128" s="589"/>
      <c r="O1128" s="589"/>
      <c r="P1128" s="589"/>
      <c r="Q1128" s="589"/>
      <c r="R1128" s="589"/>
    </row>
    <row r="1129" customHeight="1" spans="7:18">
      <c r="G1129" s="589"/>
      <c r="H1129" s="589"/>
      <c r="I1129" s="589"/>
      <c r="J1129" s="589"/>
      <c r="K1129" s="589"/>
      <c r="L1129" s="589"/>
      <c r="M1129" s="589"/>
      <c r="O1129" s="589"/>
      <c r="P1129" s="589"/>
      <c r="Q1129" s="589"/>
      <c r="R1129" s="589"/>
    </row>
    <row r="1130" customHeight="1" spans="7:18">
      <c r="G1130" s="589"/>
      <c r="H1130" s="589"/>
      <c r="I1130" s="589"/>
      <c r="J1130" s="589"/>
      <c r="K1130" s="589"/>
      <c r="L1130" s="589"/>
      <c r="M1130" s="589"/>
      <c r="O1130" s="589"/>
      <c r="P1130" s="589"/>
      <c r="Q1130" s="589"/>
      <c r="R1130" s="589"/>
    </row>
    <row r="1131" customHeight="1" spans="7:18">
      <c r="G1131" s="589"/>
      <c r="H1131" s="589"/>
      <c r="I1131" s="589"/>
      <c r="J1131" s="589"/>
      <c r="K1131" s="589"/>
      <c r="L1131" s="589"/>
      <c r="M1131" s="589"/>
      <c r="O1131" s="589"/>
      <c r="P1131" s="589"/>
      <c r="Q1131" s="589"/>
      <c r="R1131" s="589"/>
    </row>
    <row r="1132" customHeight="1" spans="7:18">
      <c r="G1132" s="589"/>
      <c r="H1132" s="589"/>
      <c r="I1132" s="589"/>
      <c r="J1132" s="589"/>
      <c r="K1132" s="589"/>
      <c r="L1132" s="589"/>
      <c r="M1132" s="589"/>
      <c r="O1132" s="589"/>
      <c r="P1132" s="589"/>
      <c r="Q1132" s="589"/>
      <c r="R1132" s="589"/>
    </row>
    <row r="1133" customHeight="1" spans="7:18">
      <c r="G1133" s="589"/>
      <c r="H1133" s="589"/>
      <c r="I1133" s="589"/>
      <c r="J1133" s="589"/>
      <c r="K1133" s="589"/>
      <c r="L1133" s="589"/>
      <c r="M1133" s="589"/>
      <c r="O1133" s="589"/>
      <c r="P1133" s="589"/>
      <c r="Q1133" s="589"/>
      <c r="R1133" s="589"/>
    </row>
    <row r="1134" customHeight="1" spans="7:18">
      <c r="G1134" s="589"/>
      <c r="H1134" s="589"/>
      <c r="I1134" s="589"/>
      <c r="J1134" s="589"/>
      <c r="K1134" s="589"/>
      <c r="L1134" s="589"/>
      <c r="M1134" s="589"/>
      <c r="O1134" s="589"/>
      <c r="P1134" s="589"/>
      <c r="Q1134" s="589"/>
      <c r="R1134" s="589"/>
    </row>
    <row r="1135" customHeight="1" spans="7:18">
      <c r="G1135" s="589"/>
      <c r="H1135" s="589"/>
      <c r="I1135" s="589"/>
      <c r="J1135" s="589"/>
      <c r="K1135" s="589"/>
      <c r="L1135" s="589"/>
      <c r="M1135" s="589"/>
      <c r="O1135" s="589"/>
      <c r="P1135" s="589"/>
      <c r="Q1135" s="589"/>
      <c r="R1135" s="589"/>
    </row>
    <row r="1136" customHeight="1" spans="7:18">
      <c r="G1136" s="589"/>
      <c r="H1136" s="589"/>
      <c r="I1136" s="589"/>
      <c r="J1136" s="589"/>
      <c r="K1136" s="589"/>
      <c r="L1136" s="589"/>
      <c r="M1136" s="589"/>
      <c r="O1136" s="589"/>
      <c r="P1136" s="589"/>
      <c r="Q1136" s="589"/>
      <c r="R1136" s="589"/>
    </row>
    <row r="1137" customHeight="1" spans="7:18">
      <c r="G1137" s="589"/>
      <c r="H1137" s="589"/>
      <c r="I1137" s="589"/>
      <c r="J1137" s="589"/>
      <c r="K1137" s="589"/>
      <c r="L1137" s="589"/>
      <c r="M1137" s="589"/>
      <c r="O1137" s="589"/>
      <c r="P1137" s="589"/>
      <c r="Q1137" s="589"/>
      <c r="R1137" s="589"/>
    </row>
    <row r="1138" customHeight="1" spans="7:18">
      <c r="G1138" s="589"/>
      <c r="H1138" s="589"/>
      <c r="I1138" s="589"/>
      <c r="J1138" s="589"/>
      <c r="K1138" s="589"/>
      <c r="L1138" s="589"/>
      <c r="M1138" s="589"/>
      <c r="O1138" s="589"/>
      <c r="P1138" s="589"/>
      <c r="Q1138" s="589"/>
      <c r="R1138" s="589"/>
    </row>
    <row r="1139" customHeight="1" spans="7:18">
      <c r="G1139" s="589"/>
      <c r="H1139" s="589"/>
      <c r="I1139" s="589"/>
      <c r="J1139" s="589"/>
      <c r="K1139" s="589"/>
      <c r="L1139" s="589"/>
      <c r="M1139" s="589"/>
      <c r="O1139" s="589"/>
      <c r="P1139" s="589"/>
      <c r="Q1139" s="589"/>
      <c r="R1139" s="589"/>
    </row>
    <row r="1140" customHeight="1" spans="7:18">
      <c r="G1140" s="589"/>
      <c r="H1140" s="589"/>
      <c r="I1140" s="589"/>
      <c r="J1140" s="589"/>
      <c r="K1140" s="589"/>
      <c r="L1140" s="589"/>
      <c r="M1140" s="589"/>
      <c r="O1140" s="589"/>
      <c r="P1140" s="589"/>
      <c r="Q1140" s="589"/>
      <c r="R1140" s="589"/>
    </row>
    <row r="1141" customHeight="1" spans="7:18">
      <c r="G1141" s="589"/>
      <c r="H1141" s="589"/>
      <c r="I1141" s="589"/>
      <c r="J1141" s="589"/>
      <c r="K1141" s="589"/>
      <c r="L1141" s="589"/>
      <c r="M1141" s="589"/>
      <c r="O1141" s="589"/>
      <c r="P1141" s="589"/>
      <c r="Q1141" s="589"/>
      <c r="R1141" s="589"/>
    </row>
    <row r="1142" customHeight="1" spans="7:18">
      <c r="G1142" s="589"/>
      <c r="H1142" s="589"/>
      <c r="I1142" s="589"/>
      <c r="J1142" s="589"/>
      <c r="K1142" s="589"/>
      <c r="L1142" s="589"/>
      <c r="M1142" s="589"/>
      <c r="O1142" s="589"/>
      <c r="P1142" s="589"/>
      <c r="Q1142" s="589"/>
      <c r="R1142" s="589"/>
    </row>
    <row r="1143" customHeight="1" spans="7:18">
      <c r="G1143" s="589"/>
      <c r="H1143" s="589"/>
      <c r="I1143" s="589"/>
      <c r="J1143" s="589"/>
      <c r="K1143" s="589"/>
      <c r="L1143" s="589"/>
      <c r="M1143" s="589"/>
      <c r="O1143" s="589"/>
      <c r="P1143" s="589"/>
      <c r="Q1143" s="589"/>
      <c r="R1143" s="589"/>
    </row>
    <row r="1144" customHeight="1" spans="7:18">
      <c r="G1144" s="589"/>
      <c r="H1144" s="589"/>
      <c r="I1144" s="589"/>
      <c r="J1144" s="589"/>
      <c r="K1144" s="589"/>
      <c r="L1144" s="589"/>
      <c r="M1144" s="589"/>
      <c r="O1144" s="589"/>
      <c r="P1144" s="589"/>
      <c r="Q1144" s="589"/>
      <c r="R1144" s="589"/>
    </row>
    <row r="1145" customHeight="1" spans="7:18">
      <c r="G1145" s="589"/>
      <c r="H1145" s="589"/>
      <c r="I1145" s="589"/>
      <c r="J1145" s="589"/>
      <c r="K1145" s="589"/>
      <c r="L1145" s="589"/>
      <c r="M1145" s="589"/>
      <c r="O1145" s="589"/>
      <c r="P1145" s="589"/>
      <c r="Q1145" s="589"/>
      <c r="R1145" s="589"/>
    </row>
    <row r="1146" customHeight="1" spans="7:18">
      <c r="G1146" s="589"/>
      <c r="H1146" s="589"/>
      <c r="I1146" s="589"/>
      <c r="J1146" s="589"/>
      <c r="K1146" s="589"/>
      <c r="L1146" s="589"/>
      <c r="M1146" s="589"/>
      <c r="O1146" s="589"/>
      <c r="P1146" s="589"/>
      <c r="Q1146" s="589"/>
      <c r="R1146" s="589"/>
    </row>
    <row r="1147" customHeight="1" spans="7:18">
      <c r="G1147" s="589"/>
      <c r="H1147" s="589"/>
      <c r="I1147" s="589"/>
      <c r="J1147" s="589"/>
      <c r="K1147" s="589"/>
      <c r="L1147" s="589"/>
      <c r="M1147" s="589"/>
      <c r="O1147" s="589"/>
      <c r="P1147" s="589"/>
      <c r="Q1147" s="589"/>
      <c r="R1147" s="589"/>
    </row>
    <row r="1148" customHeight="1" spans="7:18">
      <c r="G1148" s="589"/>
      <c r="H1148" s="589"/>
      <c r="I1148" s="589"/>
      <c r="J1148" s="589"/>
      <c r="K1148" s="589"/>
      <c r="L1148" s="589"/>
      <c r="M1148" s="589"/>
      <c r="O1148" s="589"/>
      <c r="P1148" s="589"/>
      <c r="Q1148" s="589"/>
      <c r="R1148" s="589"/>
    </row>
    <row r="1149" customHeight="1" spans="7:18">
      <c r="G1149" s="589"/>
      <c r="H1149" s="589"/>
      <c r="I1149" s="589"/>
      <c r="J1149" s="589"/>
      <c r="K1149" s="589"/>
      <c r="L1149" s="589"/>
      <c r="M1149" s="589"/>
      <c r="O1149" s="589"/>
      <c r="P1149" s="589"/>
      <c r="Q1149" s="589"/>
      <c r="R1149" s="589"/>
    </row>
    <row r="1150" customHeight="1" spans="7:18">
      <c r="G1150" s="589"/>
      <c r="H1150" s="589"/>
      <c r="I1150" s="589"/>
      <c r="J1150" s="589"/>
      <c r="K1150" s="589"/>
      <c r="L1150" s="589"/>
      <c r="M1150" s="589"/>
      <c r="O1150" s="589"/>
      <c r="P1150" s="589"/>
      <c r="Q1150" s="589"/>
      <c r="R1150" s="589"/>
    </row>
    <row r="1151" customHeight="1" spans="7:18">
      <c r="G1151" s="589"/>
      <c r="H1151" s="589"/>
      <c r="I1151" s="589"/>
      <c r="J1151" s="589"/>
      <c r="K1151" s="589"/>
      <c r="L1151" s="589"/>
      <c r="M1151" s="589"/>
      <c r="O1151" s="589"/>
      <c r="P1151" s="589"/>
      <c r="Q1151" s="589"/>
      <c r="R1151" s="589"/>
    </row>
    <row r="1152" customHeight="1" spans="7:18">
      <c r="G1152" s="589"/>
      <c r="H1152" s="589"/>
      <c r="I1152" s="589"/>
      <c r="J1152" s="589"/>
      <c r="K1152" s="589"/>
      <c r="L1152" s="589"/>
      <c r="M1152" s="589"/>
      <c r="O1152" s="589"/>
      <c r="P1152" s="589"/>
      <c r="Q1152" s="589"/>
      <c r="R1152" s="589"/>
    </row>
    <row r="1153" customHeight="1" spans="7:18">
      <c r="G1153" s="589"/>
      <c r="H1153" s="589"/>
      <c r="I1153" s="589"/>
      <c r="J1153" s="589"/>
      <c r="K1153" s="589"/>
      <c r="L1153" s="589"/>
      <c r="M1153" s="589"/>
      <c r="O1153" s="589"/>
      <c r="P1153" s="589"/>
      <c r="Q1153" s="589"/>
      <c r="R1153" s="589"/>
    </row>
    <row r="1154" customHeight="1" spans="7:18">
      <c r="G1154" s="589"/>
      <c r="H1154" s="589"/>
      <c r="I1154" s="589"/>
      <c r="J1154" s="589"/>
      <c r="K1154" s="589"/>
      <c r="L1154" s="589"/>
      <c r="M1154" s="589"/>
      <c r="O1154" s="589"/>
      <c r="P1154" s="589"/>
      <c r="Q1154" s="589"/>
      <c r="R1154" s="589"/>
    </row>
    <row r="1155" customHeight="1" spans="7:18">
      <c r="G1155" s="589"/>
      <c r="H1155" s="589"/>
      <c r="I1155" s="589"/>
      <c r="J1155" s="589"/>
      <c r="K1155" s="589"/>
      <c r="L1155" s="589"/>
      <c r="M1155" s="589"/>
      <c r="O1155" s="589"/>
      <c r="P1155" s="589"/>
      <c r="Q1155" s="589"/>
      <c r="R1155" s="589"/>
    </row>
    <row r="1156" customHeight="1" spans="7:18">
      <c r="G1156" s="589"/>
      <c r="H1156" s="589"/>
      <c r="I1156" s="589"/>
      <c r="J1156" s="589"/>
      <c r="K1156" s="589"/>
      <c r="L1156" s="589"/>
      <c r="M1156" s="589"/>
      <c r="O1156" s="589"/>
      <c r="P1156" s="589"/>
      <c r="Q1156" s="589"/>
      <c r="R1156" s="589"/>
    </row>
    <row r="1157" customHeight="1" spans="7:18">
      <c r="G1157" s="589"/>
      <c r="H1157" s="589"/>
      <c r="I1157" s="589"/>
      <c r="J1157" s="589"/>
      <c r="K1157" s="589"/>
      <c r="L1157" s="589"/>
      <c r="M1157" s="589"/>
      <c r="O1157" s="589"/>
      <c r="P1157" s="589"/>
      <c r="Q1157" s="589"/>
      <c r="R1157" s="589"/>
    </row>
    <row r="1158" customHeight="1" spans="7:18">
      <c r="G1158" s="589"/>
      <c r="H1158" s="589"/>
      <c r="I1158" s="589"/>
      <c r="J1158" s="589"/>
      <c r="K1158" s="589"/>
      <c r="L1158" s="589"/>
      <c r="M1158" s="589"/>
      <c r="O1158" s="589"/>
      <c r="P1158" s="589"/>
      <c r="Q1158" s="589"/>
      <c r="R1158" s="589"/>
    </row>
    <row r="1159" customHeight="1" spans="7:18">
      <c r="G1159" s="589"/>
      <c r="H1159" s="589"/>
      <c r="I1159" s="589"/>
      <c r="J1159" s="589"/>
      <c r="K1159" s="589"/>
      <c r="L1159" s="589"/>
      <c r="M1159" s="589"/>
      <c r="O1159" s="589"/>
      <c r="P1159" s="589"/>
      <c r="Q1159" s="589"/>
      <c r="R1159" s="589"/>
    </row>
    <row r="1160" customHeight="1" spans="7:18">
      <c r="G1160" s="589"/>
      <c r="H1160" s="589"/>
      <c r="I1160" s="589"/>
      <c r="J1160" s="589"/>
      <c r="K1160" s="589"/>
      <c r="L1160" s="589"/>
      <c r="M1160" s="589"/>
      <c r="O1160" s="589"/>
      <c r="P1160" s="589"/>
      <c r="Q1160" s="589"/>
      <c r="R1160" s="589"/>
    </row>
    <row r="1161" customHeight="1" spans="7:18">
      <c r="G1161" s="589"/>
      <c r="H1161" s="589"/>
      <c r="I1161" s="589"/>
      <c r="J1161" s="589"/>
      <c r="K1161" s="589"/>
      <c r="L1161" s="589"/>
      <c r="M1161" s="589"/>
      <c r="O1161" s="589"/>
      <c r="P1161" s="589"/>
      <c r="Q1161" s="589"/>
      <c r="R1161" s="589"/>
    </row>
    <row r="1162" customHeight="1" spans="7:18">
      <c r="G1162" s="589"/>
      <c r="H1162" s="589"/>
      <c r="I1162" s="589"/>
      <c r="J1162" s="589"/>
      <c r="K1162" s="589"/>
      <c r="L1162" s="589"/>
      <c r="M1162" s="589"/>
      <c r="O1162" s="589"/>
      <c r="P1162" s="589"/>
      <c r="Q1162" s="589"/>
      <c r="R1162" s="589"/>
    </row>
    <row r="1163" customHeight="1" spans="7:18">
      <c r="G1163" s="589"/>
      <c r="H1163" s="589"/>
      <c r="I1163" s="589"/>
      <c r="J1163" s="589"/>
      <c r="K1163" s="589"/>
      <c r="L1163" s="589"/>
      <c r="M1163" s="589"/>
      <c r="O1163" s="589"/>
      <c r="P1163" s="589"/>
      <c r="Q1163" s="589"/>
      <c r="R1163" s="589"/>
    </row>
    <row r="1164" customHeight="1" spans="7:18">
      <c r="G1164" s="589"/>
      <c r="H1164" s="589"/>
      <c r="I1164" s="589"/>
      <c r="J1164" s="589"/>
      <c r="K1164" s="589"/>
      <c r="L1164" s="589"/>
      <c r="M1164" s="589"/>
      <c r="O1164" s="589"/>
      <c r="P1164" s="589"/>
      <c r="Q1164" s="589"/>
      <c r="R1164" s="589"/>
    </row>
    <row r="1165" customHeight="1" spans="7:18">
      <c r="G1165" s="589"/>
      <c r="H1165" s="589"/>
      <c r="I1165" s="589"/>
      <c r="J1165" s="589"/>
      <c r="K1165" s="589"/>
      <c r="L1165" s="589"/>
      <c r="M1165" s="589"/>
      <c r="O1165" s="589"/>
      <c r="P1165" s="589"/>
      <c r="Q1165" s="589"/>
      <c r="R1165" s="589"/>
    </row>
    <row r="1166" customHeight="1" spans="7:18">
      <c r="G1166" s="589"/>
      <c r="H1166" s="589"/>
      <c r="I1166" s="589"/>
      <c r="J1166" s="589"/>
      <c r="K1166" s="589"/>
      <c r="L1166" s="589"/>
      <c r="M1166" s="589"/>
      <c r="O1166" s="589"/>
      <c r="P1166" s="589"/>
      <c r="Q1166" s="589"/>
      <c r="R1166" s="589"/>
    </row>
    <row r="1167" customHeight="1" spans="7:18">
      <c r="G1167" s="589"/>
      <c r="H1167" s="589"/>
      <c r="I1167" s="589"/>
      <c r="J1167" s="589"/>
      <c r="K1167" s="589"/>
      <c r="L1167" s="589"/>
      <c r="M1167" s="589"/>
      <c r="O1167" s="589"/>
      <c r="P1167" s="589"/>
      <c r="Q1167" s="589"/>
      <c r="R1167" s="589"/>
    </row>
    <row r="1168" customHeight="1" spans="7:18">
      <c r="G1168" s="589"/>
      <c r="H1168" s="589"/>
      <c r="I1168" s="589"/>
      <c r="J1168" s="589"/>
      <c r="K1168" s="589"/>
      <c r="L1168" s="589"/>
      <c r="M1168" s="589"/>
      <c r="O1168" s="589"/>
      <c r="P1168" s="589"/>
      <c r="Q1168" s="589"/>
      <c r="R1168" s="589"/>
    </row>
    <row r="1169" customHeight="1" spans="7:18">
      <c r="G1169" s="589"/>
      <c r="H1169" s="589"/>
      <c r="I1169" s="589"/>
      <c r="J1169" s="589"/>
      <c r="K1169" s="589"/>
      <c r="L1169" s="589"/>
      <c r="M1169" s="589"/>
      <c r="O1169" s="589"/>
      <c r="P1169" s="589"/>
      <c r="Q1169" s="589"/>
      <c r="R1169" s="589"/>
    </row>
    <row r="1170" customHeight="1" spans="7:18">
      <c r="G1170" s="589"/>
      <c r="H1170" s="589"/>
      <c r="I1170" s="589"/>
      <c r="J1170" s="589"/>
      <c r="K1170" s="589"/>
      <c r="L1170" s="589"/>
      <c r="M1170" s="589"/>
      <c r="O1170" s="589"/>
      <c r="P1170" s="589"/>
      <c r="Q1170" s="589"/>
      <c r="R1170" s="589"/>
    </row>
    <row r="1171" customHeight="1" spans="7:18">
      <c r="G1171" s="589"/>
      <c r="H1171" s="589"/>
      <c r="I1171" s="589"/>
      <c r="J1171" s="589"/>
      <c r="K1171" s="589"/>
      <c r="L1171" s="589"/>
      <c r="M1171" s="589"/>
      <c r="O1171" s="589"/>
      <c r="P1171" s="589"/>
      <c r="Q1171" s="589"/>
      <c r="R1171" s="589"/>
    </row>
    <row r="1172" customHeight="1" spans="7:18">
      <c r="G1172" s="589"/>
      <c r="H1172" s="589"/>
      <c r="I1172" s="589"/>
      <c r="J1172" s="589"/>
      <c r="K1172" s="589"/>
      <c r="L1172" s="589"/>
      <c r="M1172" s="589"/>
      <c r="O1172" s="589"/>
      <c r="P1172" s="589"/>
      <c r="Q1172" s="589"/>
      <c r="R1172" s="589"/>
    </row>
    <row r="1173" customHeight="1" spans="7:18">
      <c r="G1173" s="589"/>
      <c r="H1173" s="589"/>
      <c r="I1173" s="589"/>
      <c r="J1173" s="589"/>
      <c r="K1173" s="589"/>
      <c r="L1173" s="589"/>
      <c r="M1173" s="589"/>
      <c r="O1173" s="589"/>
      <c r="P1173" s="589"/>
      <c r="Q1173" s="589"/>
      <c r="R1173" s="589"/>
    </row>
    <row r="1174" customHeight="1" spans="7:18">
      <c r="G1174" s="589"/>
      <c r="H1174" s="589"/>
      <c r="I1174" s="589"/>
      <c r="J1174" s="589"/>
      <c r="K1174" s="589"/>
      <c r="L1174" s="589"/>
      <c r="M1174" s="589"/>
      <c r="O1174" s="589"/>
      <c r="P1174" s="589"/>
      <c r="Q1174" s="589"/>
      <c r="R1174" s="589"/>
    </row>
    <row r="1175" customHeight="1" spans="7:18">
      <c r="G1175" s="589"/>
      <c r="H1175" s="589"/>
      <c r="I1175" s="589"/>
      <c r="J1175" s="589"/>
      <c r="K1175" s="589"/>
      <c r="L1175" s="589"/>
      <c r="M1175" s="589"/>
      <c r="O1175" s="589"/>
      <c r="P1175" s="589"/>
      <c r="Q1175" s="589"/>
      <c r="R1175" s="589"/>
    </row>
    <row r="1176" customHeight="1" spans="7:18">
      <c r="G1176" s="589"/>
      <c r="H1176" s="589"/>
      <c r="I1176" s="589"/>
      <c r="J1176" s="589"/>
      <c r="K1176" s="589"/>
      <c r="L1176" s="589"/>
      <c r="M1176" s="589"/>
      <c r="O1176" s="589"/>
      <c r="P1176" s="589"/>
      <c r="Q1176" s="589"/>
      <c r="R1176" s="589"/>
    </row>
    <row r="1177" customHeight="1" spans="7:18">
      <c r="G1177" s="589"/>
      <c r="H1177" s="589"/>
      <c r="I1177" s="589"/>
      <c r="J1177" s="589"/>
      <c r="K1177" s="589"/>
      <c r="L1177" s="589"/>
      <c r="M1177" s="589"/>
      <c r="O1177" s="589"/>
      <c r="P1177" s="589"/>
      <c r="Q1177" s="589"/>
      <c r="R1177" s="589"/>
    </row>
    <row r="1178" customHeight="1" spans="7:18">
      <c r="G1178" s="589"/>
      <c r="H1178" s="589"/>
      <c r="I1178" s="589"/>
      <c r="J1178" s="589"/>
      <c r="K1178" s="589"/>
      <c r="L1178" s="589"/>
      <c r="M1178" s="589"/>
      <c r="O1178" s="589"/>
      <c r="P1178" s="589"/>
      <c r="Q1178" s="589"/>
      <c r="R1178" s="589"/>
    </row>
    <row r="1179" customHeight="1" spans="7:18">
      <c r="G1179" s="589"/>
      <c r="H1179" s="589"/>
      <c r="I1179" s="589"/>
      <c r="J1179" s="589"/>
      <c r="K1179" s="589"/>
      <c r="L1179" s="589"/>
      <c r="M1179" s="589"/>
      <c r="O1179" s="589"/>
      <c r="P1179" s="589"/>
      <c r="Q1179" s="589"/>
      <c r="R1179" s="589"/>
    </row>
    <row r="1180" customHeight="1" spans="7:18">
      <c r="G1180" s="589"/>
      <c r="H1180" s="589"/>
      <c r="I1180" s="589"/>
      <c r="J1180" s="589"/>
      <c r="K1180" s="589"/>
      <c r="L1180" s="589"/>
      <c r="M1180" s="589"/>
      <c r="O1180" s="589"/>
      <c r="P1180" s="589"/>
      <c r="Q1180" s="589"/>
      <c r="R1180" s="589"/>
    </row>
    <row r="1181" customHeight="1" spans="7:18">
      <c r="G1181" s="589"/>
      <c r="H1181" s="589"/>
      <c r="I1181" s="589"/>
      <c r="J1181" s="589"/>
      <c r="K1181" s="589"/>
      <c r="L1181" s="589"/>
      <c r="M1181" s="589"/>
      <c r="O1181" s="589"/>
      <c r="P1181" s="589"/>
      <c r="Q1181" s="589"/>
      <c r="R1181" s="589"/>
    </row>
    <row r="1182" customHeight="1" spans="7:18">
      <c r="G1182" s="589"/>
      <c r="H1182" s="589"/>
      <c r="I1182" s="589"/>
      <c r="J1182" s="589"/>
      <c r="K1182" s="589"/>
      <c r="L1182" s="589"/>
      <c r="M1182" s="589"/>
      <c r="O1182" s="589"/>
      <c r="P1182" s="589"/>
      <c r="Q1182" s="589"/>
      <c r="R1182" s="589"/>
    </row>
    <row r="1183" customHeight="1" spans="7:18">
      <c r="G1183" s="589"/>
      <c r="H1183" s="589"/>
      <c r="I1183" s="589"/>
      <c r="J1183" s="589"/>
      <c r="K1183" s="589"/>
      <c r="L1183" s="589"/>
      <c r="M1183" s="589"/>
      <c r="O1183" s="589"/>
      <c r="P1183" s="589"/>
      <c r="Q1183" s="589"/>
      <c r="R1183" s="589"/>
    </row>
    <row r="1184" customHeight="1" spans="7:18">
      <c r="G1184" s="589"/>
      <c r="H1184" s="589"/>
      <c r="I1184" s="589"/>
      <c r="J1184" s="589"/>
      <c r="K1184" s="589"/>
      <c r="L1184" s="589"/>
      <c r="M1184" s="589"/>
      <c r="O1184" s="589"/>
      <c r="P1184" s="589"/>
      <c r="Q1184" s="589"/>
      <c r="R1184" s="589"/>
    </row>
    <row r="1185" customHeight="1" spans="7:18">
      <c r="G1185" s="589"/>
      <c r="H1185" s="589"/>
      <c r="I1185" s="589"/>
      <c r="J1185" s="589"/>
      <c r="K1185" s="589"/>
      <c r="L1185" s="589"/>
      <c r="M1185" s="589"/>
      <c r="O1185" s="589"/>
      <c r="P1185" s="589"/>
      <c r="Q1185" s="589"/>
      <c r="R1185" s="589"/>
    </row>
    <row r="1186" customHeight="1" spans="7:18">
      <c r="G1186" s="589"/>
      <c r="H1186" s="589"/>
      <c r="I1186" s="589"/>
      <c r="J1186" s="589"/>
      <c r="K1186" s="589"/>
      <c r="L1186" s="589"/>
      <c r="M1186" s="589"/>
      <c r="O1186" s="589"/>
      <c r="P1186" s="589"/>
      <c r="Q1186" s="589"/>
      <c r="R1186" s="589"/>
    </row>
    <row r="1187" customHeight="1" spans="7:18">
      <c r="G1187" s="589"/>
      <c r="H1187" s="589"/>
      <c r="I1187" s="589"/>
      <c r="J1187" s="589"/>
      <c r="K1187" s="589"/>
      <c r="L1187" s="589"/>
      <c r="M1187" s="589"/>
      <c r="O1187" s="589"/>
      <c r="P1187" s="589"/>
      <c r="Q1187" s="589"/>
      <c r="R1187" s="589"/>
    </row>
    <row r="1188" customHeight="1" spans="7:18">
      <c r="G1188" s="589"/>
      <c r="H1188" s="589"/>
      <c r="I1188" s="589"/>
      <c r="J1188" s="589"/>
      <c r="K1188" s="589"/>
      <c r="L1188" s="589"/>
      <c r="M1188" s="589"/>
      <c r="O1188" s="589"/>
      <c r="P1188" s="589"/>
      <c r="Q1188" s="589"/>
      <c r="R1188" s="589"/>
    </row>
    <row r="1189" customHeight="1" spans="7:18">
      <c r="G1189" s="589"/>
      <c r="H1189" s="589"/>
      <c r="I1189" s="589"/>
      <c r="J1189" s="589"/>
      <c r="K1189" s="589"/>
      <c r="L1189" s="589"/>
      <c r="M1189" s="589"/>
      <c r="O1189" s="589"/>
      <c r="P1189" s="589"/>
      <c r="Q1189" s="589"/>
      <c r="R1189" s="589"/>
    </row>
    <row r="1190" customHeight="1" spans="7:18">
      <c r="G1190" s="589"/>
      <c r="H1190" s="589"/>
      <c r="I1190" s="589"/>
      <c r="J1190" s="589"/>
      <c r="K1190" s="589"/>
      <c r="L1190" s="589"/>
      <c r="M1190" s="589"/>
      <c r="O1190" s="589"/>
      <c r="P1190" s="589"/>
      <c r="Q1190" s="589"/>
      <c r="R1190" s="589"/>
    </row>
    <row r="1191" customHeight="1" spans="7:18">
      <c r="G1191" s="589"/>
      <c r="H1191" s="589"/>
      <c r="I1191" s="589"/>
      <c r="J1191" s="589"/>
      <c r="K1191" s="589"/>
      <c r="L1191" s="589"/>
      <c r="M1191" s="589"/>
      <c r="O1191" s="589"/>
      <c r="P1191" s="589"/>
      <c r="Q1191" s="589"/>
      <c r="R1191" s="589"/>
    </row>
    <row r="1192" customHeight="1" spans="7:18">
      <c r="G1192" s="589"/>
      <c r="H1192" s="589"/>
      <c r="I1192" s="589"/>
      <c r="J1192" s="589"/>
      <c r="K1192" s="589"/>
      <c r="L1192" s="589"/>
      <c r="M1192" s="589"/>
      <c r="O1192" s="589"/>
      <c r="P1192" s="589"/>
      <c r="Q1192" s="589"/>
      <c r="R1192" s="589"/>
    </row>
    <row r="1193" customHeight="1" spans="7:18">
      <c r="G1193" s="589"/>
      <c r="H1193" s="589"/>
      <c r="I1193" s="589"/>
      <c r="J1193" s="589"/>
      <c r="K1193" s="589"/>
      <c r="L1193" s="589"/>
      <c r="M1193" s="589"/>
      <c r="O1193" s="589"/>
      <c r="P1193" s="589"/>
      <c r="Q1193" s="589"/>
      <c r="R1193" s="589"/>
    </row>
    <row r="1194" customHeight="1" spans="7:18">
      <c r="G1194" s="589"/>
      <c r="H1194" s="589"/>
      <c r="I1194" s="589"/>
      <c r="J1194" s="589"/>
      <c r="K1194" s="589"/>
      <c r="L1194" s="589"/>
      <c r="M1194" s="589"/>
      <c r="O1194" s="589"/>
      <c r="P1194" s="589"/>
      <c r="Q1194" s="589"/>
      <c r="R1194" s="589"/>
    </row>
    <row r="1195" customHeight="1" spans="7:18">
      <c r="G1195" s="589"/>
      <c r="H1195" s="589"/>
      <c r="I1195" s="589"/>
      <c r="J1195" s="589"/>
      <c r="K1195" s="589"/>
      <c r="L1195" s="589"/>
      <c r="M1195" s="589"/>
      <c r="O1195" s="589"/>
      <c r="P1195" s="589"/>
      <c r="Q1195" s="589"/>
      <c r="R1195" s="589"/>
    </row>
    <row r="1196" customHeight="1" spans="7:18">
      <c r="G1196" s="589"/>
      <c r="H1196" s="589"/>
      <c r="I1196" s="589"/>
      <c r="J1196" s="589"/>
      <c r="K1196" s="589"/>
      <c r="L1196" s="589"/>
      <c r="M1196" s="589"/>
      <c r="O1196" s="589"/>
      <c r="P1196" s="589"/>
      <c r="Q1196" s="589"/>
      <c r="R1196" s="589"/>
    </row>
    <row r="1197" customHeight="1" spans="7:18">
      <c r="G1197" s="589"/>
      <c r="H1197" s="589"/>
      <c r="I1197" s="589"/>
      <c r="J1197" s="589"/>
      <c r="K1197" s="589"/>
      <c r="L1197" s="589"/>
      <c r="M1197" s="589"/>
      <c r="O1197" s="589"/>
      <c r="P1197" s="589"/>
      <c r="Q1197" s="589"/>
      <c r="R1197" s="589"/>
    </row>
    <row r="1198" customHeight="1" spans="7:18">
      <c r="G1198" s="589"/>
      <c r="H1198" s="589"/>
      <c r="I1198" s="589"/>
      <c r="J1198" s="589"/>
      <c r="K1198" s="589"/>
      <c r="L1198" s="589"/>
      <c r="M1198" s="589"/>
      <c r="O1198" s="589"/>
      <c r="P1198" s="589"/>
      <c r="Q1198" s="589"/>
      <c r="R1198" s="589"/>
    </row>
    <row r="1199" customHeight="1" spans="7:18">
      <c r="G1199" s="589"/>
      <c r="H1199" s="589"/>
      <c r="I1199" s="589"/>
      <c r="J1199" s="589"/>
      <c r="K1199" s="589"/>
      <c r="L1199" s="589"/>
      <c r="M1199" s="589"/>
      <c r="O1199" s="589"/>
      <c r="P1199" s="589"/>
      <c r="Q1199" s="589"/>
      <c r="R1199" s="589"/>
    </row>
    <row r="1200" customHeight="1" spans="7:18">
      <c r="G1200" s="589"/>
      <c r="H1200" s="589"/>
      <c r="I1200" s="589"/>
      <c r="J1200" s="589"/>
      <c r="K1200" s="589"/>
      <c r="L1200" s="589"/>
      <c r="M1200" s="589"/>
      <c r="O1200" s="589"/>
      <c r="P1200" s="589"/>
      <c r="Q1200" s="589"/>
      <c r="R1200" s="589"/>
    </row>
    <row r="1201" customHeight="1" spans="7:18">
      <c r="G1201" s="589"/>
      <c r="H1201" s="589"/>
      <c r="I1201" s="589"/>
      <c r="J1201" s="589"/>
      <c r="K1201" s="589"/>
      <c r="L1201" s="589"/>
      <c r="M1201" s="589"/>
      <c r="O1201" s="589"/>
      <c r="P1201" s="589"/>
      <c r="Q1201" s="589"/>
      <c r="R1201" s="589"/>
    </row>
    <row r="1202" customHeight="1" spans="7:18">
      <c r="G1202" s="589"/>
      <c r="H1202" s="589"/>
      <c r="I1202" s="589"/>
      <c r="J1202" s="589"/>
      <c r="K1202" s="589"/>
      <c r="L1202" s="589"/>
      <c r="M1202" s="589"/>
      <c r="O1202" s="589"/>
      <c r="P1202" s="589"/>
      <c r="Q1202" s="589"/>
      <c r="R1202" s="589"/>
    </row>
    <row r="1203" customHeight="1" spans="7:18">
      <c r="G1203" s="589"/>
      <c r="H1203" s="589"/>
      <c r="I1203" s="589"/>
      <c r="J1203" s="589"/>
      <c r="K1203" s="589"/>
      <c r="L1203" s="589"/>
      <c r="M1203" s="589"/>
      <c r="O1203" s="589"/>
      <c r="P1203" s="589"/>
      <c r="Q1203" s="589"/>
      <c r="R1203" s="589"/>
    </row>
    <row r="1204" customHeight="1" spans="7:18">
      <c r="G1204" s="589"/>
      <c r="H1204" s="589"/>
      <c r="I1204" s="589"/>
      <c r="J1204" s="589"/>
      <c r="K1204" s="589"/>
      <c r="L1204" s="589"/>
      <c r="M1204" s="589"/>
      <c r="O1204" s="589"/>
      <c r="P1204" s="589"/>
      <c r="Q1204" s="589"/>
      <c r="R1204" s="589"/>
    </row>
    <row r="1205" customHeight="1" spans="7:18">
      <c r="G1205" s="589"/>
      <c r="H1205" s="589"/>
      <c r="I1205" s="589"/>
      <c r="J1205" s="589"/>
      <c r="K1205" s="589"/>
      <c r="L1205" s="589"/>
      <c r="M1205" s="589"/>
      <c r="O1205" s="589"/>
      <c r="P1205" s="589"/>
      <c r="Q1205" s="589"/>
      <c r="R1205" s="589"/>
    </row>
    <row r="1206" customHeight="1" spans="7:18">
      <c r="G1206" s="589"/>
      <c r="H1206" s="589"/>
      <c r="I1206" s="589"/>
      <c r="J1206" s="589"/>
      <c r="K1206" s="589"/>
      <c r="L1206" s="589"/>
      <c r="M1206" s="589"/>
      <c r="O1206" s="589"/>
      <c r="P1206" s="589"/>
      <c r="Q1206" s="589"/>
      <c r="R1206" s="589"/>
    </row>
    <row r="1207" customHeight="1" spans="7:18">
      <c r="G1207" s="589"/>
      <c r="H1207" s="589"/>
      <c r="I1207" s="589"/>
      <c r="J1207" s="589"/>
      <c r="K1207" s="589"/>
      <c r="L1207" s="589"/>
      <c r="M1207" s="589"/>
      <c r="O1207" s="589"/>
      <c r="P1207" s="589"/>
      <c r="Q1207" s="589"/>
      <c r="R1207" s="589"/>
    </row>
    <row r="1208" customHeight="1" spans="7:18">
      <c r="G1208" s="589"/>
      <c r="H1208" s="589"/>
      <c r="I1208" s="589"/>
      <c r="J1208" s="589"/>
      <c r="K1208" s="589"/>
      <c r="L1208" s="589"/>
      <c r="M1208" s="589"/>
      <c r="O1208" s="589"/>
      <c r="P1208" s="589"/>
      <c r="Q1208" s="589"/>
      <c r="R1208" s="589"/>
    </row>
    <row r="1209" customHeight="1" spans="7:18">
      <c r="G1209" s="589"/>
      <c r="H1209" s="589"/>
      <c r="I1209" s="589"/>
      <c r="J1209" s="589"/>
      <c r="K1209" s="589"/>
      <c r="L1209" s="589"/>
      <c r="M1209" s="589"/>
      <c r="O1209" s="589"/>
      <c r="P1209" s="589"/>
      <c r="Q1209" s="589"/>
      <c r="R1209" s="589"/>
    </row>
    <row r="1210" customHeight="1" spans="7:18">
      <c r="G1210" s="589"/>
      <c r="H1210" s="589"/>
      <c r="I1210" s="589"/>
      <c r="J1210" s="589"/>
      <c r="K1210" s="589"/>
      <c r="L1210" s="589"/>
      <c r="M1210" s="589"/>
      <c r="O1210" s="589"/>
      <c r="P1210" s="589"/>
      <c r="Q1210" s="589"/>
      <c r="R1210" s="589"/>
    </row>
    <row r="1211" customHeight="1" spans="7:18">
      <c r="G1211" s="589"/>
      <c r="H1211" s="589"/>
      <c r="I1211" s="589"/>
      <c r="J1211" s="589"/>
      <c r="K1211" s="589"/>
      <c r="L1211" s="589"/>
      <c r="M1211" s="589"/>
      <c r="O1211" s="589"/>
      <c r="P1211" s="589"/>
      <c r="Q1211" s="589"/>
      <c r="R1211" s="589"/>
    </row>
    <row r="1212" customHeight="1" spans="7:18">
      <c r="G1212" s="589"/>
      <c r="H1212" s="589"/>
      <c r="I1212" s="589"/>
      <c r="J1212" s="589"/>
      <c r="K1212" s="589"/>
      <c r="L1212" s="589"/>
      <c r="M1212" s="589"/>
      <c r="O1212" s="589"/>
      <c r="P1212" s="589"/>
      <c r="Q1212" s="589"/>
      <c r="R1212" s="589"/>
    </row>
    <row r="1213" customHeight="1" spans="7:18">
      <c r="G1213" s="589"/>
      <c r="H1213" s="589"/>
      <c r="I1213" s="589"/>
      <c r="J1213" s="589"/>
      <c r="K1213" s="589"/>
      <c r="L1213" s="589"/>
      <c r="M1213" s="589"/>
      <c r="O1213" s="589"/>
      <c r="P1213" s="589"/>
      <c r="Q1213" s="589"/>
      <c r="R1213" s="589"/>
    </row>
    <row r="1214" customHeight="1" spans="7:18">
      <c r="G1214" s="589"/>
      <c r="H1214" s="589"/>
      <c r="I1214" s="589"/>
      <c r="J1214" s="589"/>
      <c r="K1214" s="589"/>
      <c r="L1214" s="589"/>
      <c r="M1214" s="589"/>
      <c r="O1214" s="589"/>
      <c r="P1214" s="589"/>
      <c r="Q1214" s="589"/>
      <c r="R1214" s="589"/>
    </row>
    <row r="1215" customHeight="1" spans="7:18">
      <c r="G1215" s="589"/>
      <c r="H1215" s="589"/>
      <c r="I1215" s="589"/>
      <c r="J1215" s="589"/>
      <c r="K1215" s="589"/>
      <c r="L1215" s="589"/>
      <c r="M1215" s="589"/>
      <c r="O1215" s="589"/>
      <c r="P1215" s="589"/>
      <c r="Q1215" s="589"/>
      <c r="R1215" s="589"/>
    </row>
    <row r="1216" customHeight="1" spans="7:18">
      <c r="G1216" s="589"/>
      <c r="H1216" s="589"/>
      <c r="I1216" s="589"/>
      <c r="J1216" s="589"/>
      <c r="K1216" s="589"/>
      <c r="L1216" s="589"/>
      <c r="M1216" s="589"/>
      <c r="O1216" s="589"/>
      <c r="P1216" s="589"/>
      <c r="Q1216" s="589"/>
      <c r="R1216" s="589"/>
    </row>
    <row r="1217" customHeight="1" spans="7:18">
      <c r="G1217" s="589"/>
      <c r="H1217" s="589"/>
      <c r="I1217" s="589"/>
      <c r="J1217" s="589"/>
      <c r="K1217" s="589"/>
      <c r="L1217" s="589"/>
      <c r="M1217" s="589"/>
      <c r="O1217" s="589"/>
      <c r="P1217" s="589"/>
      <c r="Q1217" s="589"/>
      <c r="R1217" s="589"/>
    </row>
    <row r="1218" customHeight="1" spans="7:18">
      <c r="G1218" s="589"/>
      <c r="H1218" s="589"/>
      <c r="I1218" s="589"/>
      <c r="J1218" s="589"/>
      <c r="K1218" s="589"/>
      <c r="L1218" s="589"/>
      <c r="M1218" s="589"/>
      <c r="O1218" s="589"/>
      <c r="P1218" s="589"/>
      <c r="Q1218" s="589"/>
      <c r="R1218" s="589"/>
    </row>
    <row r="1219" customHeight="1" spans="7:18">
      <c r="G1219" s="589"/>
      <c r="H1219" s="589"/>
      <c r="I1219" s="589"/>
      <c r="J1219" s="589"/>
      <c r="K1219" s="589"/>
      <c r="L1219" s="589"/>
      <c r="M1219" s="589"/>
      <c r="O1219" s="589"/>
      <c r="P1219" s="589"/>
      <c r="Q1219" s="589"/>
      <c r="R1219" s="589"/>
    </row>
    <row r="1220" customHeight="1" spans="7:18">
      <c r="G1220" s="589"/>
      <c r="H1220" s="589"/>
      <c r="I1220" s="589"/>
      <c r="J1220" s="589"/>
      <c r="K1220" s="589"/>
      <c r="L1220" s="589"/>
      <c r="M1220" s="589"/>
      <c r="O1220" s="589"/>
      <c r="P1220" s="589"/>
      <c r="Q1220" s="589"/>
      <c r="R1220" s="589"/>
    </row>
    <row r="1221" customHeight="1" spans="7:18">
      <c r="G1221" s="589"/>
      <c r="H1221" s="589"/>
      <c r="I1221" s="589"/>
      <c r="J1221" s="589"/>
      <c r="K1221" s="589"/>
      <c r="L1221" s="589"/>
      <c r="M1221" s="589"/>
      <c r="O1221" s="589"/>
      <c r="P1221" s="589"/>
      <c r="Q1221" s="589"/>
      <c r="R1221" s="589"/>
    </row>
    <row r="1222" customHeight="1" spans="7:18">
      <c r="G1222" s="589"/>
      <c r="H1222" s="589"/>
      <c r="I1222" s="589"/>
      <c r="J1222" s="589"/>
      <c r="K1222" s="589"/>
      <c r="L1222" s="589"/>
      <c r="M1222" s="589"/>
      <c r="O1222" s="589"/>
      <c r="P1222" s="589"/>
      <c r="Q1222" s="589"/>
      <c r="R1222" s="589"/>
    </row>
    <row r="1223" customHeight="1" spans="7:18">
      <c r="G1223" s="589"/>
      <c r="H1223" s="589"/>
      <c r="I1223" s="589"/>
      <c r="J1223" s="589"/>
      <c r="K1223" s="589"/>
      <c r="L1223" s="589"/>
      <c r="M1223" s="589"/>
      <c r="O1223" s="589"/>
      <c r="P1223" s="589"/>
      <c r="Q1223" s="589"/>
      <c r="R1223" s="589"/>
    </row>
    <row r="1224" customHeight="1" spans="7:18">
      <c r="G1224" s="589"/>
      <c r="H1224" s="589"/>
      <c r="I1224" s="589"/>
      <c r="J1224" s="589"/>
      <c r="K1224" s="589"/>
      <c r="L1224" s="589"/>
      <c r="M1224" s="589"/>
      <c r="O1224" s="589"/>
      <c r="P1224" s="589"/>
      <c r="Q1224" s="589"/>
      <c r="R1224" s="589"/>
    </row>
    <row r="1225" customHeight="1" spans="7:18">
      <c r="G1225" s="589"/>
      <c r="H1225" s="589"/>
      <c r="I1225" s="589"/>
      <c r="J1225" s="589"/>
      <c r="K1225" s="589"/>
      <c r="L1225" s="589"/>
      <c r="M1225" s="589"/>
      <c r="O1225" s="589"/>
      <c r="P1225" s="589"/>
      <c r="Q1225" s="589"/>
      <c r="R1225" s="589"/>
    </row>
    <row r="1226" customHeight="1" spans="7:18">
      <c r="G1226" s="589"/>
      <c r="H1226" s="589"/>
      <c r="I1226" s="589"/>
      <c r="J1226" s="589"/>
      <c r="K1226" s="589"/>
      <c r="L1226" s="589"/>
      <c r="M1226" s="589"/>
      <c r="O1226" s="589"/>
      <c r="P1226" s="589"/>
      <c r="Q1226" s="589"/>
      <c r="R1226" s="589"/>
    </row>
    <row r="1227" customHeight="1" spans="7:18">
      <c r="G1227" s="589"/>
      <c r="H1227" s="589"/>
      <c r="I1227" s="589"/>
      <c r="J1227" s="589"/>
      <c r="K1227" s="589"/>
      <c r="L1227" s="589"/>
      <c r="M1227" s="589"/>
      <c r="O1227" s="589"/>
      <c r="P1227" s="589"/>
      <c r="Q1227" s="589"/>
      <c r="R1227" s="589"/>
    </row>
    <row r="1228" customHeight="1" spans="7:18">
      <c r="G1228" s="589"/>
      <c r="H1228" s="589"/>
      <c r="I1228" s="589"/>
      <c r="J1228" s="589"/>
      <c r="K1228" s="589"/>
      <c r="L1228" s="589"/>
      <c r="M1228" s="589"/>
      <c r="O1228" s="589"/>
      <c r="P1228" s="589"/>
      <c r="Q1228" s="589"/>
      <c r="R1228" s="589"/>
    </row>
    <row r="1229" customHeight="1" spans="7:18">
      <c r="G1229" s="589"/>
      <c r="H1229" s="589"/>
      <c r="I1229" s="589"/>
      <c r="J1229" s="589"/>
      <c r="K1229" s="589"/>
      <c r="L1229" s="589"/>
      <c r="M1229" s="589"/>
      <c r="O1229" s="589"/>
      <c r="P1229" s="589"/>
      <c r="Q1229" s="589"/>
      <c r="R1229" s="589"/>
    </row>
    <row r="1230" customHeight="1" spans="7:18">
      <c r="G1230" s="589"/>
      <c r="H1230" s="589"/>
      <c r="I1230" s="589"/>
      <c r="J1230" s="589"/>
      <c r="K1230" s="589"/>
      <c r="L1230" s="589"/>
      <c r="M1230" s="589"/>
      <c r="O1230" s="589"/>
      <c r="P1230" s="589"/>
      <c r="Q1230" s="589"/>
      <c r="R1230" s="589"/>
    </row>
    <row r="1231" customHeight="1" spans="7:18">
      <c r="G1231" s="589"/>
      <c r="H1231" s="589"/>
      <c r="I1231" s="589"/>
      <c r="J1231" s="589"/>
      <c r="K1231" s="589"/>
      <c r="L1231" s="589"/>
      <c r="M1231" s="589"/>
      <c r="O1231" s="589"/>
      <c r="P1231" s="589"/>
      <c r="Q1231" s="589"/>
      <c r="R1231" s="589"/>
    </row>
    <row r="1232" customHeight="1" spans="7:18">
      <c r="G1232" s="589"/>
      <c r="H1232" s="589"/>
      <c r="I1232" s="589"/>
      <c r="J1232" s="589"/>
      <c r="K1232" s="589"/>
      <c r="L1232" s="589"/>
      <c r="M1232" s="589"/>
      <c r="O1232" s="589"/>
      <c r="P1232" s="589"/>
      <c r="Q1232" s="589"/>
      <c r="R1232" s="589"/>
    </row>
    <row r="1233" customHeight="1" spans="7:18">
      <c r="G1233" s="589"/>
      <c r="H1233" s="589"/>
      <c r="I1233" s="589"/>
      <c r="J1233" s="589"/>
      <c r="K1233" s="589"/>
      <c r="L1233" s="589"/>
      <c r="M1233" s="589"/>
      <c r="O1233" s="589"/>
      <c r="P1233" s="589"/>
      <c r="Q1233" s="589"/>
      <c r="R1233" s="589"/>
    </row>
    <row r="1234" customHeight="1" spans="7:18">
      <c r="G1234" s="589"/>
      <c r="H1234" s="589"/>
      <c r="I1234" s="589"/>
      <c r="J1234" s="589"/>
      <c r="K1234" s="589"/>
      <c r="L1234" s="589"/>
      <c r="M1234" s="589"/>
      <c r="O1234" s="589"/>
      <c r="P1234" s="589"/>
      <c r="Q1234" s="589"/>
      <c r="R1234" s="589"/>
    </row>
    <row r="1235" customHeight="1" spans="7:18">
      <c r="G1235" s="589"/>
      <c r="H1235" s="589"/>
      <c r="I1235" s="589"/>
      <c r="J1235" s="589"/>
      <c r="K1235" s="589"/>
      <c r="L1235" s="589"/>
      <c r="M1235" s="589"/>
      <c r="O1235" s="589"/>
      <c r="P1235" s="589"/>
      <c r="Q1235" s="589"/>
      <c r="R1235" s="589"/>
    </row>
    <row r="1236" customHeight="1" spans="7:18">
      <c r="G1236" s="589"/>
      <c r="H1236" s="589"/>
      <c r="I1236" s="589"/>
      <c r="J1236" s="589"/>
      <c r="K1236" s="589"/>
      <c r="L1236" s="589"/>
      <c r="M1236" s="589"/>
      <c r="O1236" s="589"/>
      <c r="P1236" s="589"/>
      <c r="Q1236" s="589"/>
      <c r="R1236" s="589"/>
    </row>
    <row r="1237" customHeight="1" spans="7:18">
      <c r="G1237" s="589"/>
      <c r="H1237" s="589"/>
      <c r="I1237" s="589"/>
      <c r="J1237" s="589"/>
      <c r="K1237" s="589"/>
      <c r="L1237" s="589"/>
      <c r="M1237" s="589"/>
      <c r="O1237" s="589"/>
      <c r="P1237" s="589"/>
      <c r="Q1237" s="589"/>
      <c r="R1237" s="589"/>
    </row>
    <row r="1238" customHeight="1" spans="7:18">
      <c r="G1238" s="589"/>
      <c r="H1238" s="589"/>
      <c r="I1238" s="589"/>
      <c r="J1238" s="589"/>
      <c r="K1238" s="589"/>
      <c r="L1238" s="589"/>
      <c r="M1238" s="589"/>
      <c r="O1238" s="589"/>
      <c r="P1238" s="589"/>
      <c r="Q1238" s="589"/>
      <c r="R1238" s="589"/>
    </row>
    <row r="1239" customHeight="1" spans="7:18">
      <c r="G1239" s="589"/>
      <c r="H1239" s="589"/>
      <c r="I1239" s="589"/>
      <c r="J1239" s="589"/>
      <c r="K1239" s="589"/>
      <c r="L1239" s="589"/>
      <c r="M1239" s="589"/>
      <c r="O1239" s="589"/>
      <c r="P1239" s="589"/>
      <c r="Q1239" s="589"/>
      <c r="R1239" s="589"/>
    </row>
    <row r="1240" customHeight="1" spans="7:18">
      <c r="G1240" s="589"/>
      <c r="H1240" s="589"/>
      <c r="I1240" s="589"/>
      <c r="J1240" s="589"/>
      <c r="K1240" s="589"/>
      <c r="L1240" s="589"/>
      <c r="M1240" s="589"/>
      <c r="O1240" s="589"/>
      <c r="P1240" s="589"/>
      <c r="Q1240" s="589"/>
      <c r="R1240" s="589"/>
    </row>
    <row r="1241" customHeight="1" spans="7:18">
      <c r="G1241" s="589"/>
      <c r="H1241" s="589"/>
      <c r="I1241" s="589"/>
      <c r="J1241" s="589"/>
      <c r="K1241" s="589"/>
      <c r="L1241" s="589"/>
      <c r="M1241" s="589"/>
      <c r="O1241" s="589"/>
      <c r="P1241" s="589"/>
      <c r="Q1241" s="589"/>
      <c r="R1241" s="589"/>
    </row>
    <row r="1242" customHeight="1" spans="7:18">
      <c r="G1242" s="589"/>
      <c r="H1242" s="589"/>
      <c r="I1242" s="589"/>
      <c r="J1242" s="589"/>
      <c r="K1242" s="589"/>
      <c r="L1242" s="589"/>
      <c r="M1242" s="589"/>
      <c r="O1242" s="589"/>
      <c r="P1242" s="589"/>
      <c r="Q1242" s="589"/>
      <c r="R1242" s="589"/>
    </row>
    <row r="1243" customHeight="1" spans="7:18">
      <c r="G1243" s="589"/>
      <c r="H1243" s="589"/>
      <c r="I1243" s="589"/>
      <c r="J1243" s="589"/>
      <c r="K1243" s="589"/>
      <c r="L1243" s="589"/>
      <c r="M1243" s="589"/>
      <c r="O1243" s="589"/>
      <c r="P1243" s="589"/>
      <c r="Q1243" s="589"/>
      <c r="R1243" s="589"/>
    </row>
    <row r="1244" customHeight="1" spans="7:18">
      <c r="G1244" s="589"/>
      <c r="H1244" s="589"/>
      <c r="I1244" s="589"/>
      <c r="J1244" s="589"/>
      <c r="K1244" s="589"/>
      <c r="L1244" s="589"/>
      <c r="M1244" s="589"/>
      <c r="O1244" s="589"/>
      <c r="P1244" s="589"/>
      <c r="Q1244" s="589"/>
      <c r="R1244" s="589"/>
    </row>
    <row r="1245" customHeight="1" spans="7:18">
      <c r="G1245" s="589"/>
      <c r="H1245" s="589"/>
      <c r="I1245" s="589"/>
      <c r="J1245" s="589"/>
      <c r="K1245" s="589"/>
      <c r="L1245" s="589"/>
      <c r="M1245" s="589"/>
      <c r="O1245" s="589"/>
      <c r="P1245" s="589"/>
      <c r="Q1245" s="589"/>
      <c r="R1245" s="589"/>
    </row>
    <row r="1246" customHeight="1" spans="7:18">
      <c r="G1246" s="589"/>
      <c r="H1246" s="589"/>
      <c r="I1246" s="589"/>
      <c r="J1246" s="589"/>
      <c r="K1246" s="589"/>
      <c r="L1246" s="589"/>
      <c r="M1246" s="589"/>
      <c r="O1246" s="589"/>
      <c r="P1246" s="589"/>
      <c r="Q1246" s="589"/>
      <c r="R1246" s="589"/>
    </row>
    <row r="1247" customHeight="1" spans="7:18">
      <c r="G1247" s="589"/>
      <c r="H1247" s="589"/>
      <c r="I1247" s="589"/>
      <c r="J1247" s="589"/>
      <c r="K1247" s="589"/>
      <c r="L1247" s="589"/>
      <c r="M1247" s="589"/>
      <c r="O1247" s="589"/>
      <c r="P1247" s="589"/>
      <c r="Q1247" s="589"/>
      <c r="R1247" s="589"/>
    </row>
    <row r="1248" customHeight="1" spans="7:18">
      <c r="G1248" s="589"/>
      <c r="H1248" s="589"/>
      <c r="I1248" s="589"/>
      <c r="J1248" s="589"/>
      <c r="K1248" s="589"/>
      <c r="L1248" s="589"/>
      <c r="M1248" s="589"/>
      <c r="O1248" s="589"/>
      <c r="P1248" s="589"/>
      <c r="Q1248" s="589"/>
      <c r="R1248" s="589"/>
    </row>
    <row r="1249" customHeight="1" spans="7:18">
      <c r="G1249" s="589"/>
      <c r="H1249" s="589"/>
      <c r="I1249" s="589"/>
      <c r="J1249" s="589"/>
      <c r="K1249" s="589"/>
      <c r="L1249" s="589"/>
      <c r="M1249" s="589"/>
      <c r="O1249" s="589"/>
      <c r="P1249" s="589"/>
      <c r="Q1249" s="589"/>
      <c r="R1249" s="589"/>
    </row>
    <row r="1250" customHeight="1" spans="7:18">
      <c r="G1250" s="589"/>
      <c r="H1250" s="589"/>
      <c r="I1250" s="589"/>
      <c r="J1250" s="589"/>
      <c r="K1250" s="589"/>
      <c r="L1250" s="589"/>
      <c r="M1250" s="589"/>
      <c r="O1250" s="589"/>
      <c r="P1250" s="589"/>
      <c r="Q1250" s="589"/>
      <c r="R1250" s="589"/>
    </row>
    <row r="1251" customHeight="1" spans="7:18">
      <c r="G1251" s="589"/>
      <c r="H1251" s="589"/>
      <c r="I1251" s="589"/>
      <c r="J1251" s="589"/>
      <c r="K1251" s="589"/>
      <c r="L1251" s="589"/>
      <c r="M1251" s="589"/>
      <c r="O1251" s="589"/>
      <c r="P1251" s="589"/>
      <c r="Q1251" s="589"/>
      <c r="R1251" s="589"/>
    </row>
    <row r="1252" customHeight="1" spans="7:18">
      <c r="G1252" s="589"/>
      <c r="H1252" s="589"/>
      <c r="I1252" s="589"/>
      <c r="J1252" s="589"/>
      <c r="K1252" s="589"/>
      <c r="L1252" s="589"/>
      <c r="M1252" s="589"/>
      <c r="O1252" s="589"/>
      <c r="P1252" s="589"/>
      <c r="Q1252" s="589"/>
      <c r="R1252" s="589"/>
    </row>
    <row r="1253" customHeight="1" spans="7:18">
      <c r="G1253" s="589"/>
      <c r="H1253" s="589"/>
      <c r="I1253" s="589"/>
      <c r="J1253" s="589"/>
      <c r="K1253" s="589"/>
      <c r="L1253" s="589"/>
      <c r="M1253" s="589"/>
      <c r="O1253" s="589"/>
      <c r="P1253" s="589"/>
      <c r="Q1253" s="589"/>
      <c r="R1253" s="589"/>
    </row>
    <row r="1254" customHeight="1" spans="7:18">
      <c r="G1254" s="589"/>
      <c r="H1254" s="589"/>
      <c r="I1254" s="589"/>
      <c r="J1254" s="589"/>
      <c r="K1254" s="589"/>
      <c r="L1254" s="589"/>
      <c r="M1254" s="589"/>
      <c r="O1254" s="589"/>
      <c r="P1254" s="589"/>
      <c r="Q1254" s="589"/>
      <c r="R1254" s="589"/>
    </row>
    <row r="1255" customHeight="1" spans="7:18">
      <c r="G1255" s="589"/>
      <c r="H1255" s="589"/>
      <c r="I1255" s="589"/>
      <c r="J1255" s="589"/>
      <c r="K1255" s="589"/>
      <c r="L1255" s="589"/>
      <c r="M1255" s="589"/>
      <c r="O1255" s="589"/>
      <c r="P1255" s="589"/>
      <c r="Q1255" s="589"/>
      <c r="R1255" s="589"/>
    </row>
    <row r="1256" customHeight="1" spans="7:18">
      <c r="G1256" s="589"/>
      <c r="H1256" s="589"/>
      <c r="I1256" s="589"/>
      <c r="J1256" s="589"/>
      <c r="K1256" s="589"/>
      <c r="L1256" s="589"/>
      <c r="M1256" s="589"/>
      <c r="O1256" s="589"/>
      <c r="P1256" s="589"/>
      <c r="Q1256" s="589"/>
      <c r="R1256" s="589"/>
    </row>
    <row r="1257" customHeight="1" spans="7:18">
      <c r="G1257" s="589"/>
      <c r="H1257" s="589"/>
      <c r="I1257" s="589"/>
      <c r="J1257" s="589"/>
      <c r="K1257" s="589"/>
      <c r="L1257" s="589"/>
      <c r="M1257" s="589"/>
      <c r="O1257" s="589"/>
      <c r="P1257" s="589"/>
      <c r="Q1257" s="589"/>
      <c r="R1257" s="589"/>
    </row>
    <row r="1258" customHeight="1" spans="7:18">
      <c r="G1258" s="589"/>
      <c r="H1258" s="589"/>
      <c r="I1258" s="589"/>
      <c r="J1258" s="589"/>
      <c r="K1258" s="589"/>
      <c r="L1258" s="589"/>
      <c r="M1258" s="589"/>
      <c r="O1258" s="589"/>
      <c r="P1258" s="589"/>
      <c r="Q1258" s="589"/>
      <c r="R1258" s="589"/>
    </row>
    <row r="1259" customHeight="1" spans="7:18">
      <c r="G1259" s="589"/>
      <c r="H1259" s="589"/>
      <c r="I1259" s="589"/>
      <c r="J1259" s="589"/>
      <c r="K1259" s="589"/>
      <c r="L1259" s="589"/>
      <c r="M1259" s="589"/>
      <c r="O1259" s="589"/>
      <c r="P1259" s="589"/>
      <c r="Q1259" s="589"/>
      <c r="R1259" s="589"/>
    </row>
    <row r="1260" customHeight="1" spans="7:18">
      <c r="G1260" s="589"/>
      <c r="H1260" s="589"/>
      <c r="I1260" s="589"/>
      <c r="J1260" s="589"/>
      <c r="K1260" s="589"/>
      <c r="L1260" s="589"/>
      <c r="M1260" s="589"/>
      <c r="O1260" s="589"/>
      <c r="P1260" s="589"/>
      <c r="Q1260" s="589"/>
      <c r="R1260" s="589"/>
    </row>
    <row r="1261" customHeight="1" spans="7:18">
      <c r="G1261" s="589"/>
      <c r="H1261" s="589"/>
      <c r="I1261" s="589"/>
      <c r="J1261" s="589"/>
      <c r="K1261" s="589"/>
      <c r="L1261" s="589"/>
      <c r="M1261" s="589"/>
      <c r="O1261" s="589"/>
      <c r="P1261" s="589"/>
      <c r="Q1261" s="589"/>
      <c r="R1261" s="589"/>
    </row>
    <row r="1262" customHeight="1" spans="7:18">
      <c r="G1262" s="589"/>
      <c r="H1262" s="589"/>
      <c r="I1262" s="589"/>
      <c r="J1262" s="589"/>
      <c r="K1262" s="589"/>
      <c r="L1262" s="589"/>
      <c r="M1262" s="589"/>
      <c r="O1262" s="589"/>
      <c r="P1262" s="589"/>
      <c r="Q1262" s="589"/>
      <c r="R1262" s="589"/>
    </row>
    <row r="1263" customHeight="1" spans="7:18">
      <c r="G1263" s="589"/>
      <c r="H1263" s="589"/>
      <c r="I1263" s="589"/>
      <c r="J1263" s="589"/>
      <c r="K1263" s="589"/>
      <c r="L1263" s="589"/>
      <c r="M1263" s="589"/>
      <c r="O1263" s="589"/>
      <c r="P1263" s="589"/>
      <c r="Q1263" s="589"/>
      <c r="R1263" s="589"/>
    </row>
    <row r="1264" customHeight="1" spans="7:18">
      <c r="G1264" s="589"/>
      <c r="H1264" s="589"/>
      <c r="I1264" s="589"/>
      <c r="J1264" s="589"/>
      <c r="K1264" s="589"/>
      <c r="L1264" s="589"/>
      <c r="M1264" s="589"/>
      <c r="O1264" s="589"/>
      <c r="P1264" s="589"/>
      <c r="Q1264" s="589"/>
      <c r="R1264" s="589"/>
    </row>
    <row r="1265" customHeight="1" spans="7:18">
      <c r="G1265" s="589"/>
      <c r="H1265" s="589"/>
      <c r="I1265" s="589"/>
      <c r="J1265" s="589"/>
      <c r="K1265" s="589"/>
      <c r="L1265" s="589"/>
      <c r="M1265" s="589"/>
      <c r="O1265" s="589"/>
      <c r="P1265" s="589"/>
      <c r="Q1265" s="589"/>
      <c r="R1265" s="589"/>
    </row>
    <row r="1266" customHeight="1" spans="7:18">
      <c r="G1266" s="589"/>
      <c r="H1266" s="589"/>
      <c r="I1266" s="589"/>
      <c r="J1266" s="589"/>
      <c r="K1266" s="589"/>
      <c r="L1266" s="589"/>
      <c r="M1266" s="589"/>
      <c r="O1266" s="589"/>
      <c r="P1266" s="589"/>
      <c r="Q1266" s="589"/>
      <c r="R1266" s="589"/>
    </row>
    <row r="1267" customHeight="1" spans="7:18">
      <c r="G1267" s="589"/>
      <c r="H1267" s="589"/>
      <c r="I1267" s="589"/>
      <c r="J1267" s="589"/>
      <c r="K1267" s="589"/>
      <c r="L1267" s="589"/>
      <c r="M1267" s="589"/>
      <c r="O1267" s="589"/>
      <c r="P1267" s="589"/>
      <c r="Q1267" s="589"/>
      <c r="R1267" s="589"/>
    </row>
    <row r="1268" customHeight="1" spans="7:18">
      <c r="G1268" s="589"/>
      <c r="H1268" s="589"/>
      <c r="I1268" s="589"/>
      <c r="J1268" s="589"/>
      <c r="K1268" s="589"/>
      <c r="L1268" s="589"/>
      <c r="M1268" s="589"/>
      <c r="O1268" s="589"/>
      <c r="P1268" s="589"/>
      <c r="Q1268" s="589"/>
      <c r="R1268" s="589"/>
    </row>
    <row r="1269" customHeight="1" spans="7:18">
      <c r="G1269" s="589"/>
      <c r="H1269" s="589"/>
      <c r="I1269" s="589"/>
      <c r="J1269" s="589"/>
      <c r="K1269" s="589"/>
      <c r="L1269" s="589"/>
      <c r="M1269" s="589"/>
      <c r="O1269" s="589"/>
      <c r="P1269" s="589"/>
      <c r="Q1269" s="589"/>
      <c r="R1269" s="589"/>
    </row>
    <row r="1270" customHeight="1" spans="7:18">
      <c r="G1270" s="589"/>
      <c r="H1270" s="589"/>
      <c r="I1270" s="589"/>
      <c r="J1270" s="589"/>
      <c r="K1270" s="589"/>
      <c r="L1270" s="589"/>
      <c r="M1270" s="589"/>
      <c r="O1270" s="589"/>
      <c r="P1270" s="589"/>
      <c r="Q1270" s="589"/>
      <c r="R1270" s="589"/>
    </row>
    <row r="1271" customHeight="1" spans="7:18">
      <c r="G1271" s="589"/>
      <c r="H1271" s="589"/>
      <c r="I1271" s="589"/>
      <c r="J1271" s="589"/>
      <c r="K1271" s="589"/>
      <c r="L1271" s="589"/>
      <c r="M1271" s="589"/>
      <c r="O1271" s="589"/>
      <c r="P1271" s="589"/>
      <c r="Q1271" s="589"/>
      <c r="R1271" s="589"/>
    </row>
    <row r="1272" customHeight="1" spans="7:18">
      <c r="G1272" s="589"/>
      <c r="H1272" s="589"/>
      <c r="I1272" s="589"/>
      <c r="J1272" s="589"/>
      <c r="K1272" s="589"/>
      <c r="L1272" s="589"/>
      <c r="M1272" s="589"/>
      <c r="O1272" s="589"/>
      <c r="P1272" s="589"/>
      <c r="Q1272" s="589"/>
      <c r="R1272" s="589"/>
    </row>
    <row r="1273" customHeight="1" spans="7:18">
      <c r="G1273" s="589"/>
      <c r="H1273" s="589"/>
      <c r="I1273" s="589"/>
      <c r="J1273" s="589"/>
      <c r="K1273" s="589"/>
      <c r="L1273" s="589"/>
      <c r="M1273" s="589"/>
      <c r="O1273" s="589"/>
      <c r="P1273" s="589"/>
      <c r="Q1273" s="589"/>
      <c r="R1273" s="589"/>
    </row>
    <row r="1274" customHeight="1" spans="7:18">
      <c r="G1274" s="589"/>
      <c r="H1274" s="589"/>
      <c r="I1274" s="589"/>
      <c r="J1274" s="589"/>
      <c r="K1274" s="589"/>
      <c r="L1274" s="589"/>
      <c r="M1274" s="589"/>
      <c r="O1274" s="589"/>
      <c r="P1274" s="589"/>
      <c r="Q1274" s="589"/>
      <c r="R1274" s="589"/>
    </row>
    <row r="1275" customHeight="1" spans="7:18">
      <c r="G1275" s="589"/>
      <c r="H1275" s="589"/>
      <c r="I1275" s="589"/>
      <c r="J1275" s="589"/>
      <c r="K1275" s="589"/>
      <c r="L1275" s="589"/>
      <c r="M1275" s="589"/>
      <c r="O1275" s="589"/>
      <c r="P1275" s="589"/>
      <c r="Q1275" s="589"/>
      <c r="R1275" s="589"/>
    </row>
    <row r="1276" customHeight="1" spans="7:18">
      <c r="G1276" s="589"/>
      <c r="H1276" s="589"/>
      <c r="I1276" s="589"/>
      <c r="J1276" s="589"/>
      <c r="K1276" s="589"/>
      <c r="L1276" s="589"/>
      <c r="M1276" s="589"/>
      <c r="O1276" s="589"/>
      <c r="P1276" s="589"/>
      <c r="Q1276" s="589"/>
      <c r="R1276" s="589"/>
    </row>
    <row r="1277" customHeight="1" spans="7:18">
      <c r="G1277" s="589"/>
      <c r="H1277" s="589"/>
      <c r="I1277" s="589"/>
      <c r="J1277" s="589"/>
      <c r="K1277" s="589"/>
      <c r="L1277" s="589"/>
      <c r="M1277" s="589"/>
      <c r="O1277" s="589"/>
      <c r="P1277" s="589"/>
      <c r="Q1277" s="589"/>
      <c r="R1277" s="589"/>
    </row>
    <row r="1278" customHeight="1" spans="7:18">
      <c r="G1278" s="589"/>
      <c r="H1278" s="589"/>
      <c r="I1278" s="589"/>
      <c r="J1278" s="589"/>
      <c r="K1278" s="589"/>
      <c r="L1278" s="589"/>
      <c r="M1278" s="589"/>
      <c r="O1278" s="589"/>
      <c r="P1278" s="589"/>
      <c r="Q1278" s="589"/>
      <c r="R1278" s="589"/>
    </row>
    <row r="1279" customHeight="1" spans="7:18">
      <c r="G1279" s="589"/>
      <c r="H1279" s="589"/>
      <c r="I1279" s="589"/>
      <c r="J1279" s="589"/>
      <c r="K1279" s="589"/>
      <c r="L1279" s="589"/>
      <c r="M1279" s="589"/>
      <c r="O1279" s="589"/>
      <c r="P1279" s="589"/>
      <c r="Q1279" s="589"/>
      <c r="R1279" s="589"/>
    </row>
    <row r="1280" customHeight="1" spans="7:18">
      <c r="G1280" s="589"/>
      <c r="H1280" s="589"/>
      <c r="I1280" s="589"/>
      <c r="J1280" s="589"/>
      <c r="K1280" s="589"/>
      <c r="L1280" s="589"/>
      <c r="M1280" s="589"/>
      <c r="O1280" s="589"/>
      <c r="P1280" s="589"/>
      <c r="Q1280" s="589"/>
      <c r="R1280" s="589"/>
    </row>
    <row r="1281" customHeight="1" spans="7:18">
      <c r="G1281" s="589"/>
      <c r="H1281" s="589"/>
      <c r="I1281" s="589"/>
      <c r="J1281" s="589"/>
      <c r="K1281" s="589"/>
      <c r="L1281" s="589"/>
      <c r="M1281" s="589"/>
      <c r="O1281" s="589"/>
      <c r="P1281" s="589"/>
      <c r="Q1281" s="589"/>
      <c r="R1281" s="589"/>
    </row>
    <row r="1282" customHeight="1" spans="7:18">
      <c r="G1282" s="589"/>
      <c r="H1282" s="589"/>
      <c r="I1282" s="589"/>
      <c r="J1282" s="589"/>
      <c r="K1282" s="589"/>
      <c r="L1282" s="589"/>
      <c r="M1282" s="589"/>
      <c r="O1282" s="589"/>
      <c r="P1282" s="589"/>
      <c r="Q1282" s="589"/>
      <c r="R1282" s="589"/>
    </row>
    <row r="1283" customHeight="1" spans="7:18">
      <c r="G1283" s="589"/>
      <c r="H1283" s="589"/>
      <c r="I1283" s="589"/>
      <c r="J1283" s="589"/>
      <c r="K1283" s="589"/>
      <c r="L1283" s="589"/>
      <c r="M1283" s="589"/>
      <c r="O1283" s="589"/>
      <c r="P1283" s="589"/>
      <c r="Q1283" s="589"/>
      <c r="R1283" s="589"/>
    </row>
    <row r="1284" customHeight="1" spans="7:18">
      <c r="G1284" s="589"/>
      <c r="H1284" s="589"/>
      <c r="I1284" s="589"/>
      <c r="J1284" s="589"/>
      <c r="K1284" s="589"/>
      <c r="L1284" s="589"/>
      <c r="M1284" s="589"/>
      <c r="O1284" s="589"/>
      <c r="P1284" s="589"/>
      <c r="Q1284" s="589"/>
      <c r="R1284" s="589"/>
    </row>
    <row r="1285" customHeight="1" spans="7:18">
      <c r="G1285" s="589"/>
      <c r="H1285" s="589"/>
      <c r="I1285" s="589"/>
      <c r="J1285" s="589"/>
      <c r="K1285" s="589"/>
      <c r="L1285" s="589"/>
      <c r="M1285" s="589"/>
      <c r="O1285" s="589"/>
      <c r="P1285" s="589"/>
      <c r="Q1285" s="589"/>
      <c r="R1285" s="589"/>
    </row>
    <row r="1286" customHeight="1" spans="7:18">
      <c r="G1286" s="589"/>
      <c r="H1286" s="589"/>
      <c r="I1286" s="589"/>
      <c r="J1286" s="589"/>
      <c r="K1286" s="589"/>
      <c r="L1286" s="589"/>
      <c r="M1286" s="589"/>
      <c r="O1286" s="589"/>
      <c r="P1286" s="589"/>
      <c r="Q1286" s="589"/>
      <c r="R1286" s="589"/>
    </row>
    <row r="1287" customHeight="1" spans="7:18">
      <c r="G1287" s="589"/>
      <c r="H1287" s="589"/>
      <c r="I1287" s="589"/>
      <c r="J1287" s="589"/>
      <c r="K1287" s="589"/>
      <c r="L1287" s="589"/>
      <c r="M1287" s="589"/>
      <c r="O1287" s="589"/>
      <c r="P1287" s="589"/>
      <c r="Q1287" s="589"/>
      <c r="R1287" s="589"/>
    </row>
    <row r="1288" customHeight="1" spans="7:18">
      <c r="G1288" s="589"/>
      <c r="H1288" s="589"/>
      <c r="I1288" s="589"/>
      <c r="J1288" s="589"/>
      <c r="K1288" s="589"/>
      <c r="L1288" s="589"/>
      <c r="M1288" s="589"/>
      <c r="O1288" s="589"/>
      <c r="P1288" s="589"/>
      <c r="Q1288" s="589"/>
      <c r="R1288" s="589"/>
    </row>
    <row r="1289" customHeight="1" spans="7:18">
      <c r="G1289" s="589"/>
      <c r="H1289" s="589"/>
      <c r="I1289" s="589"/>
      <c r="J1289" s="589"/>
      <c r="K1289" s="589"/>
      <c r="L1289" s="589"/>
      <c r="M1289" s="589"/>
      <c r="O1289" s="589"/>
      <c r="P1289" s="589"/>
      <c r="Q1289" s="589"/>
      <c r="R1289" s="589"/>
    </row>
    <row r="1290" customHeight="1" spans="7:18">
      <c r="G1290" s="589"/>
      <c r="H1290" s="589"/>
      <c r="I1290" s="589"/>
      <c r="J1290" s="589"/>
      <c r="K1290" s="589"/>
      <c r="L1290" s="589"/>
      <c r="M1290" s="589"/>
      <c r="O1290" s="589"/>
      <c r="P1290" s="589"/>
      <c r="Q1290" s="589"/>
      <c r="R1290" s="589"/>
    </row>
    <row r="1291" customHeight="1" spans="7:18">
      <c r="G1291" s="589"/>
      <c r="H1291" s="589"/>
      <c r="I1291" s="589"/>
      <c r="J1291" s="589"/>
      <c r="K1291" s="589"/>
      <c r="L1291" s="589"/>
      <c r="M1291" s="589"/>
      <c r="O1291" s="589"/>
      <c r="P1291" s="589"/>
      <c r="Q1291" s="589"/>
      <c r="R1291" s="589"/>
    </row>
    <row r="1292" customHeight="1" spans="7:18">
      <c r="G1292" s="589"/>
      <c r="H1292" s="589"/>
      <c r="I1292" s="589"/>
      <c r="J1292" s="589"/>
      <c r="K1292" s="589"/>
      <c r="L1292" s="589"/>
      <c r="M1292" s="589"/>
      <c r="O1292" s="589"/>
      <c r="P1292" s="589"/>
      <c r="Q1292" s="589"/>
      <c r="R1292" s="589"/>
    </row>
    <row r="1293" customHeight="1" spans="7:18">
      <c r="G1293" s="589"/>
      <c r="H1293" s="589"/>
      <c r="I1293" s="589"/>
      <c r="J1293" s="589"/>
      <c r="K1293" s="589"/>
      <c r="L1293" s="589"/>
      <c r="M1293" s="589"/>
      <c r="O1293" s="589"/>
      <c r="P1293" s="589"/>
      <c r="Q1293" s="589"/>
      <c r="R1293" s="589"/>
    </row>
    <row r="1294" customHeight="1" spans="7:18">
      <c r="G1294" s="589"/>
      <c r="H1294" s="589"/>
      <c r="I1294" s="589"/>
      <c r="J1294" s="589"/>
      <c r="K1294" s="589"/>
      <c r="L1294" s="589"/>
      <c r="M1294" s="589"/>
      <c r="O1294" s="589"/>
      <c r="P1294" s="589"/>
      <c r="Q1294" s="589"/>
      <c r="R1294" s="589"/>
    </row>
    <row r="1295" customHeight="1" spans="7:18">
      <c r="G1295" s="589"/>
      <c r="H1295" s="589"/>
      <c r="I1295" s="589"/>
      <c r="J1295" s="589"/>
      <c r="K1295" s="589"/>
      <c r="L1295" s="589"/>
      <c r="M1295" s="589"/>
      <c r="O1295" s="589"/>
      <c r="P1295" s="589"/>
      <c r="Q1295" s="589"/>
      <c r="R1295" s="589"/>
    </row>
    <row r="1296" customHeight="1" spans="7:18">
      <c r="G1296" s="589"/>
      <c r="H1296" s="589"/>
      <c r="I1296" s="589"/>
      <c r="J1296" s="589"/>
      <c r="K1296" s="589"/>
      <c r="L1296" s="589"/>
      <c r="M1296" s="589"/>
      <c r="O1296" s="589"/>
      <c r="P1296" s="589"/>
      <c r="Q1296" s="589"/>
      <c r="R1296" s="589"/>
    </row>
    <row r="1297" customHeight="1" spans="7:18">
      <c r="G1297" s="589"/>
      <c r="H1297" s="589"/>
      <c r="I1297" s="589"/>
      <c r="J1297" s="589"/>
      <c r="K1297" s="589"/>
      <c r="L1297" s="589"/>
      <c r="M1297" s="589"/>
      <c r="O1297" s="589"/>
      <c r="P1297" s="589"/>
      <c r="Q1297" s="589"/>
      <c r="R1297" s="589"/>
    </row>
    <row r="1298" customHeight="1" spans="7:18">
      <c r="G1298" s="589"/>
      <c r="H1298" s="589"/>
      <c r="I1298" s="589"/>
      <c r="J1298" s="589"/>
      <c r="K1298" s="589"/>
      <c r="L1298" s="589"/>
      <c r="M1298" s="589"/>
      <c r="O1298" s="589"/>
      <c r="P1298" s="589"/>
      <c r="Q1298" s="589"/>
      <c r="R1298" s="589"/>
    </row>
    <row r="1299" customHeight="1" spans="7:18">
      <c r="G1299" s="589"/>
      <c r="H1299" s="589"/>
      <c r="I1299" s="589"/>
      <c r="J1299" s="589"/>
      <c r="K1299" s="589"/>
      <c r="L1299" s="589"/>
      <c r="M1299" s="589"/>
      <c r="O1299" s="589"/>
      <c r="P1299" s="589"/>
      <c r="Q1299" s="589"/>
      <c r="R1299" s="589"/>
    </row>
    <row r="1300" customHeight="1" spans="7:18">
      <c r="G1300" s="589"/>
      <c r="H1300" s="589"/>
      <c r="I1300" s="589"/>
      <c r="J1300" s="589"/>
      <c r="K1300" s="589"/>
      <c r="L1300" s="589"/>
      <c r="M1300" s="589"/>
      <c r="O1300" s="589"/>
      <c r="P1300" s="589"/>
      <c r="Q1300" s="589"/>
      <c r="R1300" s="589"/>
    </row>
    <row r="1301" customHeight="1" spans="7:18">
      <c r="G1301" s="589"/>
      <c r="H1301" s="589"/>
      <c r="I1301" s="589"/>
      <c r="J1301" s="589"/>
      <c r="K1301" s="589"/>
      <c r="L1301" s="589"/>
      <c r="M1301" s="589"/>
      <c r="O1301" s="589"/>
      <c r="P1301" s="589"/>
      <c r="Q1301" s="589"/>
      <c r="R1301" s="589"/>
    </row>
    <row r="1302" customHeight="1" spans="7:18">
      <c r="G1302" s="589"/>
      <c r="H1302" s="589"/>
      <c r="I1302" s="589"/>
      <c r="J1302" s="589"/>
      <c r="K1302" s="589"/>
      <c r="L1302" s="589"/>
      <c r="M1302" s="589"/>
      <c r="O1302" s="589"/>
      <c r="P1302" s="589"/>
      <c r="Q1302" s="589"/>
      <c r="R1302" s="589"/>
    </row>
    <row r="1303" customHeight="1" spans="7:18">
      <c r="G1303" s="589"/>
      <c r="H1303" s="589"/>
      <c r="I1303" s="589"/>
      <c r="J1303" s="589"/>
      <c r="K1303" s="589"/>
      <c r="L1303" s="589"/>
      <c r="M1303" s="589"/>
      <c r="O1303" s="589"/>
      <c r="P1303" s="589"/>
      <c r="Q1303" s="589"/>
      <c r="R1303" s="589"/>
    </row>
    <row r="1304" customHeight="1" spans="7:18">
      <c r="G1304" s="589"/>
      <c r="H1304" s="589"/>
      <c r="I1304" s="589"/>
      <c r="J1304" s="589"/>
      <c r="K1304" s="589"/>
      <c r="L1304" s="589"/>
      <c r="M1304" s="589"/>
      <c r="O1304" s="589"/>
      <c r="P1304" s="589"/>
      <c r="Q1304" s="589"/>
      <c r="R1304" s="589"/>
    </row>
    <row r="1305" customHeight="1" spans="7:18">
      <c r="G1305" s="589"/>
      <c r="H1305" s="589"/>
      <c r="I1305" s="589"/>
      <c r="J1305" s="589"/>
      <c r="K1305" s="589"/>
      <c r="L1305" s="589"/>
      <c r="M1305" s="589"/>
      <c r="O1305" s="589"/>
      <c r="P1305" s="589"/>
      <c r="Q1305" s="589"/>
      <c r="R1305" s="589"/>
    </row>
    <row r="1306" customHeight="1" spans="7:18">
      <c r="G1306" s="589"/>
      <c r="H1306" s="589"/>
      <c r="I1306" s="589"/>
      <c r="J1306" s="589"/>
      <c r="K1306" s="589"/>
      <c r="L1306" s="589"/>
      <c r="M1306" s="589"/>
      <c r="O1306" s="589"/>
      <c r="P1306" s="589"/>
      <c r="Q1306" s="589"/>
      <c r="R1306" s="589"/>
    </row>
    <row r="1307" customHeight="1" spans="7:18">
      <c r="G1307" s="589"/>
      <c r="H1307" s="589"/>
      <c r="I1307" s="589"/>
      <c r="J1307" s="589"/>
      <c r="K1307" s="589"/>
      <c r="L1307" s="589"/>
      <c r="M1307" s="589"/>
      <c r="O1307" s="589"/>
      <c r="P1307" s="589"/>
      <c r="Q1307" s="589"/>
      <c r="R1307" s="589"/>
    </row>
    <row r="1308" customHeight="1" spans="7:18">
      <c r="G1308" s="589"/>
      <c r="H1308" s="589"/>
      <c r="I1308" s="589"/>
      <c r="J1308" s="589"/>
      <c r="K1308" s="589"/>
      <c r="L1308" s="589"/>
      <c r="M1308" s="589"/>
      <c r="O1308" s="589"/>
      <c r="P1308" s="589"/>
      <c r="Q1308" s="589"/>
      <c r="R1308" s="589"/>
    </row>
    <row r="1309" customHeight="1" spans="7:18">
      <c r="G1309" s="589"/>
      <c r="H1309" s="589"/>
      <c r="I1309" s="589"/>
      <c r="J1309" s="589"/>
      <c r="K1309" s="589"/>
      <c r="L1309" s="589"/>
      <c r="M1309" s="589"/>
      <c r="O1309" s="589"/>
      <c r="P1309" s="589"/>
      <c r="Q1309" s="589"/>
      <c r="R1309" s="589"/>
    </row>
    <row r="1310" customHeight="1" spans="7:18">
      <c r="G1310" s="589"/>
      <c r="H1310" s="589"/>
      <c r="I1310" s="589"/>
      <c r="J1310" s="589"/>
      <c r="K1310" s="589"/>
      <c r="L1310" s="589"/>
      <c r="M1310" s="589"/>
      <c r="O1310" s="589"/>
      <c r="P1310" s="589"/>
      <c r="Q1310" s="589"/>
      <c r="R1310" s="589"/>
    </row>
    <row r="1311" customHeight="1" spans="7:18">
      <c r="G1311" s="589"/>
      <c r="H1311" s="589"/>
      <c r="I1311" s="589"/>
      <c r="J1311" s="589"/>
      <c r="K1311" s="589"/>
      <c r="L1311" s="589"/>
      <c r="M1311" s="589"/>
      <c r="O1311" s="589"/>
      <c r="P1311" s="589"/>
      <c r="Q1311" s="589"/>
      <c r="R1311" s="589"/>
    </row>
    <row r="1312" customHeight="1" spans="7:18">
      <c r="G1312" s="589"/>
      <c r="H1312" s="589"/>
      <c r="I1312" s="589"/>
      <c r="J1312" s="589"/>
      <c r="K1312" s="589"/>
      <c r="L1312" s="589"/>
      <c r="M1312" s="589"/>
      <c r="O1312" s="589"/>
      <c r="P1312" s="589"/>
      <c r="Q1312" s="589"/>
      <c r="R1312" s="589"/>
    </row>
    <row r="1313" customHeight="1" spans="7:18">
      <c r="G1313" s="589"/>
      <c r="H1313" s="589"/>
      <c r="I1313" s="589"/>
      <c r="J1313" s="589"/>
      <c r="K1313" s="589"/>
      <c r="L1313" s="589"/>
      <c r="M1313" s="589"/>
      <c r="O1313" s="589"/>
      <c r="P1313" s="589"/>
      <c r="Q1313" s="589"/>
      <c r="R1313" s="589"/>
    </row>
    <row r="1314" customHeight="1" spans="7:18">
      <c r="G1314" s="589"/>
      <c r="H1314" s="589"/>
      <c r="I1314" s="589"/>
      <c r="J1314" s="589"/>
      <c r="K1314" s="589"/>
      <c r="L1314" s="589"/>
      <c r="M1314" s="589"/>
      <c r="O1314" s="589"/>
      <c r="P1314" s="589"/>
      <c r="Q1314" s="589"/>
      <c r="R1314" s="589"/>
    </row>
    <row r="1315" customHeight="1" spans="7:18">
      <c r="G1315" s="589"/>
      <c r="H1315" s="589"/>
      <c r="I1315" s="589"/>
      <c r="J1315" s="589"/>
      <c r="K1315" s="589"/>
      <c r="L1315" s="589"/>
      <c r="M1315" s="589"/>
      <c r="O1315" s="589"/>
      <c r="P1315" s="589"/>
      <c r="Q1315" s="589"/>
      <c r="R1315" s="589"/>
    </row>
    <row r="1316" customHeight="1" spans="7:18">
      <c r="G1316" s="589"/>
      <c r="H1316" s="589"/>
      <c r="I1316" s="589"/>
      <c r="J1316" s="589"/>
      <c r="K1316" s="589"/>
      <c r="L1316" s="589"/>
      <c r="M1316" s="589"/>
      <c r="O1316" s="589"/>
      <c r="P1316" s="589"/>
      <c r="Q1316" s="589"/>
      <c r="R1316" s="589"/>
    </row>
    <row r="1317" customHeight="1" spans="7:18">
      <c r="G1317" s="589"/>
      <c r="H1317" s="589"/>
      <c r="I1317" s="589"/>
      <c r="J1317" s="589"/>
      <c r="K1317" s="589"/>
      <c r="L1317" s="589"/>
      <c r="M1317" s="589"/>
      <c r="O1317" s="589"/>
      <c r="P1317" s="589"/>
      <c r="Q1317" s="589"/>
      <c r="R1317" s="589"/>
    </row>
    <row r="1318" customHeight="1" spans="7:18">
      <c r="G1318" s="589"/>
      <c r="H1318" s="589"/>
      <c r="I1318" s="589"/>
      <c r="J1318" s="589"/>
      <c r="K1318" s="589"/>
      <c r="L1318" s="589"/>
      <c r="M1318" s="589"/>
      <c r="O1318" s="589"/>
      <c r="P1318" s="589"/>
      <c r="Q1318" s="589"/>
      <c r="R1318" s="589"/>
    </row>
    <row r="1319" customHeight="1" spans="7:18">
      <c r="G1319" s="589"/>
      <c r="H1319" s="589"/>
      <c r="I1319" s="589"/>
      <c r="J1319" s="589"/>
      <c r="K1319" s="589"/>
      <c r="L1319" s="589"/>
      <c r="M1319" s="589"/>
      <c r="O1319" s="589"/>
      <c r="P1319" s="589"/>
      <c r="Q1319" s="589"/>
      <c r="R1319" s="589"/>
    </row>
    <row r="1320" customHeight="1" spans="7:18">
      <c r="G1320" s="589"/>
      <c r="H1320" s="589"/>
      <c r="I1320" s="589"/>
      <c r="J1320" s="589"/>
      <c r="K1320" s="589"/>
      <c r="L1320" s="589"/>
      <c r="M1320" s="589"/>
      <c r="O1320" s="589"/>
      <c r="P1320" s="589"/>
      <c r="Q1320" s="589"/>
      <c r="R1320" s="589"/>
    </row>
    <row r="1321" customHeight="1" spans="7:18">
      <c r="G1321" s="589"/>
      <c r="H1321" s="589"/>
      <c r="I1321" s="589"/>
      <c r="J1321" s="589"/>
      <c r="K1321" s="589"/>
      <c r="L1321" s="589"/>
      <c r="M1321" s="589"/>
      <c r="O1321" s="589"/>
      <c r="P1321" s="589"/>
      <c r="Q1321" s="589"/>
      <c r="R1321" s="589"/>
    </row>
    <row r="1322" customHeight="1" spans="7:18">
      <c r="G1322" s="589"/>
      <c r="H1322" s="589"/>
      <c r="I1322" s="589"/>
      <c r="J1322" s="589"/>
      <c r="K1322" s="589"/>
      <c r="L1322" s="589"/>
      <c r="M1322" s="589"/>
      <c r="O1322" s="589"/>
      <c r="P1322" s="589"/>
      <c r="Q1322" s="589"/>
      <c r="R1322" s="589"/>
    </row>
    <row r="1323" customHeight="1" spans="7:18">
      <c r="G1323" s="589"/>
      <c r="H1323" s="589"/>
      <c r="I1323" s="589"/>
      <c r="J1323" s="589"/>
      <c r="K1323" s="589"/>
      <c r="L1323" s="589"/>
      <c r="M1323" s="589"/>
      <c r="O1323" s="589"/>
      <c r="P1323" s="589"/>
      <c r="Q1323" s="589"/>
      <c r="R1323" s="589"/>
    </row>
    <row r="1324" customHeight="1" spans="7:18">
      <c r="G1324" s="589"/>
      <c r="H1324" s="589"/>
      <c r="I1324" s="589"/>
      <c r="J1324" s="589"/>
      <c r="K1324" s="589"/>
      <c r="L1324" s="589"/>
      <c r="M1324" s="589"/>
      <c r="O1324" s="589"/>
      <c r="P1324" s="589"/>
      <c r="Q1324" s="589"/>
      <c r="R1324" s="589"/>
    </row>
    <row r="1325" customHeight="1" spans="7:18">
      <c r="G1325" s="589"/>
      <c r="H1325" s="589"/>
      <c r="I1325" s="589"/>
      <c r="J1325" s="589"/>
      <c r="K1325" s="589"/>
      <c r="L1325" s="589"/>
      <c r="M1325" s="589"/>
      <c r="O1325" s="589"/>
      <c r="P1325" s="589"/>
      <c r="Q1325" s="589"/>
      <c r="R1325" s="589"/>
    </row>
    <row r="1326" customHeight="1" spans="7:18">
      <c r="G1326" s="589"/>
      <c r="H1326" s="589"/>
      <c r="I1326" s="589"/>
      <c r="J1326" s="589"/>
      <c r="K1326" s="589"/>
      <c r="L1326" s="589"/>
      <c r="M1326" s="589"/>
      <c r="O1326" s="589"/>
      <c r="P1326" s="589"/>
      <c r="Q1326" s="589"/>
      <c r="R1326" s="589"/>
    </row>
    <row r="1327" customHeight="1" spans="7:18">
      <c r="G1327" s="589"/>
      <c r="H1327" s="589"/>
      <c r="I1327" s="589"/>
      <c r="J1327" s="589"/>
      <c r="K1327" s="589"/>
      <c r="L1327" s="589"/>
      <c r="M1327" s="589"/>
      <c r="O1327" s="589"/>
      <c r="P1327" s="589"/>
      <c r="Q1327" s="589"/>
      <c r="R1327" s="589"/>
    </row>
    <row r="1328" customHeight="1" spans="7:18">
      <c r="G1328" s="589"/>
      <c r="H1328" s="589"/>
      <c r="I1328" s="589"/>
      <c r="J1328" s="589"/>
      <c r="K1328" s="589"/>
      <c r="L1328" s="589"/>
      <c r="M1328" s="589"/>
      <c r="O1328" s="589"/>
      <c r="P1328" s="589"/>
      <c r="Q1328" s="589"/>
      <c r="R1328" s="589"/>
    </row>
    <row r="1329" customHeight="1" spans="7:18">
      <c r="G1329" s="589"/>
      <c r="H1329" s="589"/>
      <c r="I1329" s="589"/>
      <c r="J1329" s="589"/>
      <c r="K1329" s="589"/>
      <c r="L1329" s="589"/>
      <c r="M1329" s="589"/>
      <c r="O1329" s="589"/>
      <c r="P1329" s="589"/>
      <c r="Q1329" s="589"/>
      <c r="R1329" s="589"/>
    </row>
    <row r="1330" customHeight="1" spans="7:18">
      <c r="G1330" s="589"/>
      <c r="H1330" s="589"/>
      <c r="I1330" s="589"/>
      <c r="J1330" s="589"/>
      <c r="K1330" s="589"/>
      <c r="L1330" s="589"/>
      <c r="M1330" s="589"/>
      <c r="O1330" s="589"/>
      <c r="P1330" s="589"/>
      <c r="Q1330" s="589"/>
      <c r="R1330" s="589"/>
    </row>
    <row r="1331" customHeight="1" spans="7:18">
      <c r="G1331" s="589"/>
      <c r="H1331" s="589"/>
      <c r="I1331" s="589"/>
      <c r="J1331" s="589"/>
      <c r="K1331" s="589"/>
      <c r="L1331" s="589"/>
      <c r="M1331" s="589"/>
      <c r="O1331" s="589"/>
      <c r="P1331" s="589"/>
      <c r="Q1331" s="589"/>
      <c r="R1331" s="589"/>
    </row>
    <row r="1332" customHeight="1" spans="7:18">
      <c r="G1332" s="589"/>
      <c r="H1332" s="589"/>
      <c r="I1332" s="589"/>
      <c r="J1332" s="589"/>
      <c r="K1332" s="589"/>
      <c r="L1332" s="589"/>
      <c r="M1332" s="589"/>
      <c r="O1332" s="589"/>
      <c r="P1332" s="589"/>
      <c r="Q1332" s="589"/>
      <c r="R1332" s="589"/>
    </row>
    <row r="1333" customHeight="1" spans="7:18">
      <c r="G1333" s="589"/>
      <c r="H1333" s="589"/>
      <c r="I1333" s="589"/>
      <c r="J1333" s="589"/>
      <c r="K1333" s="589"/>
      <c r="L1333" s="589"/>
      <c r="M1333" s="589"/>
      <c r="O1333" s="589"/>
      <c r="P1333" s="589"/>
      <c r="Q1333" s="589"/>
      <c r="R1333" s="589"/>
    </row>
    <row r="1334" customHeight="1" spans="7:18">
      <c r="G1334" s="589"/>
      <c r="H1334" s="589"/>
      <c r="I1334" s="589"/>
      <c r="J1334" s="589"/>
      <c r="K1334" s="589"/>
      <c r="L1334" s="589"/>
      <c r="M1334" s="589"/>
      <c r="O1334" s="589"/>
      <c r="P1334" s="589"/>
      <c r="Q1334" s="589"/>
      <c r="R1334" s="589"/>
    </row>
    <row r="1335" customHeight="1" spans="7:18">
      <c r="G1335" s="589"/>
      <c r="H1335" s="589"/>
      <c r="I1335" s="589"/>
      <c r="J1335" s="589"/>
      <c r="K1335" s="589"/>
      <c r="L1335" s="589"/>
      <c r="M1335" s="589"/>
      <c r="O1335" s="589"/>
      <c r="P1335" s="589"/>
      <c r="Q1335" s="589"/>
      <c r="R1335" s="589"/>
    </row>
    <row r="1336" customHeight="1" spans="7:18">
      <c r="G1336" s="589"/>
      <c r="H1336" s="589"/>
      <c r="I1336" s="589"/>
      <c r="J1336" s="589"/>
      <c r="K1336" s="589"/>
      <c r="L1336" s="589"/>
      <c r="M1336" s="589"/>
      <c r="O1336" s="589"/>
      <c r="P1336" s="589"/>
      <c r="Q1336" s="589"/>
      <c r="R1336" s="589"/>
    </row>
    <row r="1337" customHeight="1" spans="7:18">
      <c r="G1337" s="589"/>
      <c r="H1337" s="589"/>
      <c r="I1337" s="589"/>
      <c r="J1337" s="589"/>
      <c r="K1337" s="589"/>
      <c r="L1337" s="589"/>
      <c r="M1337" s="589"/>
      <c r="O1337" s="589"/>
      <c r="P1337" s="589"/>
      <c r="Q1337" s="589"/>
      <c r="R1337" s="589"/>
    </row>
    <row r="1338" customHeight="1" spans="7:18">
      <c r="G1338" s="589"/>
      <c r="H1338" s="589"/>
      <c r="I1338" s="589"/>
      <c r="J1338" s="589"/>
      <c r="K1338" s="589"/>
      <c r="L1338" s="589"/>
      <c r="M1338" s="589"/>
      <c r="O1338" s="589"/>
      <c r="P1338" s="589"/>
      <c r="Q1338" s="589"/>
      <c r="R1338" s="589"/>
    </row>
    <row r="1339" customHeight="1" spans="7:18">
      <c r="G1339" s="589"/>
      <c r="H1339" s="589"/>
      <c r="I1339" s="589"/>
      <c r="J1339" s="589"/>
      <c r="K1339" s="589"/>
      <c r="L1339" s="589"/>
      <c r="M1339" s="589"/>
      <c r="O1339" s="589"/>
      <c r="P1339" s="589"/>
      <c r="Q1339" s="589"/>
      <c r="R1339" s="589"/>
    </row>
    <row r="1340" customHeight="1" spans="7:18">
      <c r="G1340" s="589"/>
      <c r="H1340" s="589"/>
      <c r="I1340" s="589"/>
      <c r="J1340" s="589"/>
      <c r="K1340" s="589"/>
      <c r="L1340" s="589"/>
      <c r="M1340" s="589"/>
      <c r="O1340" s="589"/>
      <c r="P1340" s="589"/>
      <c r="Q1340" s="589"/>
      <c r="R1340" s="589"/>
    </row>
    <row r="1341" customHeight="1" spans="7:18">
      <c r="G1341" s="589"/>
      <c r="H1341" s="589"/>
      <c r="I1341" s="589"/>
      <c r="J1341" s="589"/>
      <c r="K1341" s="589"/>
      <c r="L1341" s="589"/>
      <c r="M1341" s="589"/>
      <c r="O1341" s="589"/>
      <c r="P1341" s="589"/>
      <c r="Q1341" s="589"/>
      <c r="R1341" s="589"/>
    </row>
    <row r="1342" customHeight="1" spans="7:18">
      <c r="G1342" s="589"/>
      <c r="H1342" s="589"/>
      <c r="I1342" s="589"/>
      <c r="J1342" s="589"/>
      <c r="K1342" s="589"/>
      <c r="L1342" s="589"/>
      <c r="M1342" s="589"/>
      <c r="O1342" s="589"/>
      <c r="P1342" s="589"/>
      <c r="Q1342" s="589"/>
      <c r="R1342" s="589"/>
    </row>
    <row r="1343" customHeight="1" spans="7:18">
      <c r="G1343" s="589"/>
      <c r="H1343" s="589"/>
      <c r="I1343" s="589"/>
      <c r="J1343" s="589"/>
      <c r="K1343" s="589"/>
      <c r="L1343" s="589"/>
      <c r="M1343" s="589"/>
      <c r="O1343" s="589"/>
      <c r="P1343" s="589"/>
      <c r="Q1343" s="589"/>
      <c r="R1343" s="589"/>
    </row>
    <row r="1344" customHeight="1" spans="7:18">
      <c r="G1344" s="589"/>
      <c r="H1344" s="589"/>
      <c r="I1344" s="589"/>
      <c r="J1344" s="589"/>
      <c r="K1344" s="589"/>
      <c r="L1344" s="589"/>
      <c r="M1344" s="589"/>
      <c r="O1344" s="589"/>
      <c r="P1344" s="589"/>
      <c r="Q1344" s="589"/>
      <c r="R1344" s="589"/>
    </row>
    <row r="1345" customHeight="1" spans="7:18">
      <c r="G1345" s="589"/>
      <c r="H1345" s="589"/>
      <c r="I1345" s="589"/>
      <c r="J1345" s="589"/>
      <c r="K1345" s="589"/>
      <c r="L1345" s="589"/>
      <c r="M1345" s="589"/>
      <c r="O1345" s="589"/>
      <c r="P1345" s="589"/>
      <c r="Q1345" s="589"/>
      <c r="R1345" s="589"/>
    </row>
    <row r="1346" customHeight="1" spans="7:18">
      <c r="G1346" s="589"/>
      <c r="H1346" s="589"/>
      <c r="I1346" s="589"/>
      <c r="J1346" s="589"/>
      <c r="K1346" s="589"/>
      <c r="L1346" s="589"/>
      <c r="M1346" s="589"/>
      <c r="O1346" s="589"/>
      <c r="P1346" s="589"/>
      <c r="Q1346" s="589"/>
      <c r="R1346" s="589"/>
    </row>
    <row r="1347" customHeight="1" spans="7:18">
      <c r="G1347" s="589"/>
      <c r="H1347" s="589"/>
      <c r="I1347" s="589"/>
      <c r="J1347" s="589"/>
      <c r="K1347" s="589"/>
      <c r="L1347" s="589"/>
      <c r="M1347" s="589"/>
      <c r="O1347" s="589"/>
      <c r="P1347" s="589"/>
      <c r="Q1347" s="589"/>
      <c r="R1347" s="589"/>
    </row>
    <row r="1348" customHeight="1" spans="7:18">
      <c r="G1348" s="589"/>
      <c r="H1348" s="589"/>
      <c r="I1348" s="589"/>
      <c r="J1348" s="589"/>
      <c r="K1348" s="589"/>
      <c r="L1348" s="589"/>
      <c r="M1348" s="589"/>
      <c r="O1348" s="589"/>
      <c r="P1348" s="589"/>
      <c r="Q1348" s="589"/>
      <c r="R1348" s="589"/>
    </row>
    <row r="1349" customHeight="1" spans="7:18">
      <c r="G1349" s="589"/>
      <c r="H1349" s="589"/>
      <c r="I1349" s="589"/>
      <c r="J1349" s="589"/>
      <c r="K1349" s="589"/>
      <c r="L1349" s="589"/>
      <c r="M1349" s="589"/>
      <c r="O1349" s="589"/>
      <c r="P1349" s="589"/>
      <c r="Q1349" s="589"/>
      <c r="R1349" s="589"/>
    </row>
    <row r="1350" customHeight="1" spans="7:18">
      <c r="G1350" s="589"/>
      <c r="H1350" s="589"/>
      <c r="I1350" s="589"/>
      <c r="J1350" s="589"/>
      <c r="K1350" s="589"/>
      <c r="L1350" s="589"/>
      <c r="M1350" s="589"/>
      <c r="O1350" s="589"/>
      <c r="P1350" s="589"/>
      <c r="Q1350" s="589"/>
      <c r="R1350" s="589"/>
    </row>
    <row r="1351" customHeight="1" spans="7:18">
      <c r="G1351" s="589"/>
      <c r="H1351" s="589"/>
      <c r="I1351" s="589"/>
      <c r="J1351" s="589"/>
      <c r="K1351" s="589"/>
      <c r="L1351" s="589"/>
      <c r="M1351" s="589"/>
      <c r="O1351" s="589"/>
      <c r="P1351" s="589"/>
      <c r="Q1351" s="589"/>
      <c r="R1351" s="589"/>
    </row>
    <row r="1352" customHeight="1" spans="7:18">
      <c r="G1352" s="589"/>
      <c r="H1352" s="589"/>
      <c r="I1352" s="589"/>
      <c r="J1352" s="589"/>
      <c r="K1352" s="589"/>
      <c r="L1352" s="589"/>
      <c r="M1352" s="589"/>
      <c r="O1352" s="589"/>
      <c r="P1352" s="589"/>
      <c r="Q1352" s="589"/>
      <c r="R1352" s="589"/>
    </row>
    <row r="1353" customHeight="1" spans="7:18">
      <c r="G1353" s="589"/>
      <c r="H1353" s="589"/>
      <c r="I1353" s="589"/>
      <c r="J1353" s="589"/>
      <c r="K1353" s="589"/>
      <c r="L1353" s="589"/>
      <c r="M1353" s="589"/>
      <c r="O1353" s="589"/>
      <c r="P1353" s="589"/>
      <c r="Q1353" s="589"/>
      <c r="R1353" s="589"/>
    </row>
    <row r="1354" customHeight="1" spans="7:18">
      <c r="G1354" s="589"/>
      <c r="H1354" s="589"/>
      <c r="I1354" s="589"/>
      <c r="J1354" s="589"/>
      <c r="K1354" s="589"/>
      <c r="L1354" s="589"/>
      <c r="M1354" s="589"/>
      <c r="O1354" s="589"/>
      <c r="P1354" s="589"/>
      <c r="Q1354" s="589"/>
      <c r="R1354" s="589"/>
    </row>
    <row r="1355" customHeight="1" spans="7:18">
      <c r="G1355" s="589"/>
      <c r="H1355" s="589"/>
      <c r="I1355" s="589"/>
      <c r="J1355" s="589"/>
      <c r="K1355" s="589"/>
      <c r="L1355" s="589"/>
      <c r="M1355" s="589"/>
      <c r="O1355" s="589"/>
      <c r="P1355" s="589"/>
      <c r="Q1355" s="589"/>
      <c r="R1355" s="589"/>
    </row>
    <row r="1356" customHeight="1" spans="7:18">
      <c r="G1356" s="589"/>
      <c r="H1356" s="589"/>
      <c r="I1356" s="589"/>
      <c r="J1356" s="589"/>
      <c r="K1356" s="589"/>
      <c r="L1356" s="589"/>
      <c r="M1356" s="589"/>
      <c r="O1356" s="589"/>
      <c r="P1356" s="589"/>
      <c r="Q1356" s="589"/>
      <c r="R1356" s="589"/>
    </row>
    <row r="1357" customHeight="1" spans="7:18">
      <c r="G1357" s="589"/>
      <c r="H1357" s="589"/>
      <c r="I1357" s="589"/>
      <c r="J1357" s="589"/>
      <c r="K1357" s="589"/>
      <c r="L1357" s="589"/>
      <c r="M1357" s="589"/>
      <c r="O1357" s="589"/>
      <c r="P1357" s="589"/>
      <c r="Q1357" s="589"/>
      <c r="R1357" s="589"/>
    </row>
    <row r="1358" customHeight="1" spans="7:18">
      <c r="G1358" s="589"/>
      <c r="H1358" s="589"/>
      <c r="I1358" s="589"/>
      <c r="J1358" s="589"/>
      <c r="K1358" s="589"/>
      <c r="L1358" s="589"/>
      <c r="M1358" s="589"/>
      <c r="O1358" s="589"/>
      <c r="P1358" s="589"/>
      <c r="Q1358" s="589"/>
      <c r="R1358" s="589"/>
    </row>
    <row r="1359" customHeight="1" spans="7:18">
      <c r="G1359" s="589"/>
      <c r="H1359" s="589"/>
      <c r="I1359" s="589"/>
      <c r="J1359" s="589"/>
      <c r="K1359" s="589"/>
      <c r="L1359" s="589"/>
      <c r="M1359" s="589"/>
      <c r="O1359" s="589"/>
      <c r="P1359" s="589"/>
      <c r="Q1359" s="589"/>
      <c r="R1359" s="589"/>
    </row>
    <row r="1360" customHeight="1" spans="7:18">
      <c r="G1360" s="589"/>
      <c r="H1360" s="589"/>
      <c r="I1360" s="589"/>
      <c r="J1360" s="589"/>
      <c r="K1360" s="589"/>
      <c r="L1360" s="589"/>
      <c r="M1360" s="589"/>
      <c r="O1360" s="589"/>
      <c r="P1360" s="589"/>
      <c r="Q1360" s="589"/>
      <c r="R1360" s="589"/>
    </row>
    <row r="1361" customHeight="1" spans="7:18">
      <c r="G1361" s="589"/>
      <c r="H1361" s="589"/>
      <c r="I1361" s="589"/>
      <c r="J1361" s="589"/>
      <c r="K1361" s="589"/>
      <c r="L1361" s="589"/>
      <c r="M1361" s="589"/>
      <c r="O1361" s="589"/>
      <c r="P1361" s="589"/>
      <c r="Q1361" s="589"/>
      <c r="R1361" s="589"/>
    </row>
    <row r="1362" customHeight="1" spans="7:18">
      <c r="G1362" s="589"/>
      <c r="H1362" s="589"/>
      <c r="I1362" s="589"/>
      <c r="J1362" s="589"/>
      <c r="K1362" s="589"/>
      <c r="L1362" s="589"/>
      <c r="M1362" s="589"/>
      <c r="O1362" s="589"/>
      <c r="P1362" s="589"/>
      <c r="Q1362" s="589"/>
      <c r="R1362" s="589"/>
    </row>
    <row r="1363" customHeight="1" spans="7:18">
      <c r="G1363" s="589"/>
      <c r="H1363" s="589"/>
      <c r="I1363" s="589"/>
      <c r="J1363" s="589"/>
      <c r="K1363" s="589"/>
      <c r="L1363" s="589"/>
      <c r="M1363" s="589"/>
      <c r="O1363" s="589"/>
      <c r="P1363" s="589"/>
      <c r="Q1363" s="589"/>
      <c r="R1363" s="589"/>
    </row>
    <row r="1364" customHeight="1" spans="7:18">
      <c r="G1364" s="589"/>
      <c r="H1364" s="589"/>
      <c r="I1364" s="589"/>
      <c r="J1364" s="589"/>
      <c r="K1364" s="589"/>
      <c r="L1364" s="589"/>
      <c r="M1364" s="589"/>
      <c r="O1364" s="589"/>
      <c r="P1364" s="589"/>
      <c r="Q1364" s="589"/>
      <c r="R1364" s="589"/>
    </row>
    <row r="1365" customHeight="1" spans="7:18">
      <c r="G1365" s="589"/>
      <c r="H1365" s="589"/>
      <c r="I1365" s="589"/>
      <c r="J1365" s="589"/>
      <c r="K1365" s="589"/>
      <c r="L1365" s="589"/>
      <c r="M1365" s="589"/>
      <c r="O1365" s="589"/>
      <c r="P1365" s="589"/>
      <c r="Q1365" s="589"/>
      <c r="R1365" s="589"/>
    </row>
    <row r="1366" customHeight="1" spans="7:18">
      <c r="G1366" s="589"/>
      <c r="H1366" s="589"/>
      <c r="I1366" s="589"/>
      <c r="J1366" s="589"/>
      <c r="K1366" s="589"/>
      <c r="L1366" s="589"/>
      <c r="M1366" s="589"/>
      <c r="O1366" s="589"/>
      <c r="P1366" s="589"/>
      <c r="Q1366" s="589"/>
      <c r="R1366" s="589"/>
    </row>
    <row r="1367" customHeight="1" spans="7:18">
      <c r="G1367" s="589"/>
      <c r="H1367" s="589"/>
      <c r="I1367" s="589"/>
      <c r="J1367" s="589"/>
      <c r="K1367" s="589"/>
      <c r="L1367" s="589"/>
      <c r="M1367" s="589"/>
      <c r="O1367" s="589"/>
      <c r="P1367" s="589"/>
      <c r="Q1367" s="589"/>
      <c r="R1367" s="589"/>
    </row>
    <row r="1368" customHeight="1" spans="7:18">
      <c r="G1368" s="589"/>
      <c r="H1368" s="589"/>
      <c r="I1368" s="589"/>
      <c r="J1368" s="589"/>
      <c r="K1368" s="589"/>
      <c r="L1368" s="589"/>
      <c r="M1368" s="589"/>
      <c r="O1368" s="589"/>
      <c r="P1368" s="589"/>
      <c r="Q1368" s="589"/>
      <c r="R1368" s="589"/>
    </row>
    <row r="1369" customHeight="1" spans="7:18">
      <c r="G1369" s="589"/>
      <c r="H1369" s="589"/>
      <c r="I1369" s="589"/>
      <c r="J1369" s="589"/>
      <c r="K1369" s="589"/>
      <c r="L1369" s="589"/>
      <c r="M1369" s="589"/>
      <c r="O1369" s="589"/>
      <c r="P1369" s="589"/>
      <c r="Q1369" s="589"/>
      <c r="R1369" s="589"/>
    </row>
    <row r="1370" customHeight="1" spans="7:18">
      <c r="G1370" s="589"/>
      <c r="H1370" s="589"/>
      <c r="I1370" s="589"/>
      <c r="J1370" s="589"/>
      <c r="K1370" s="589"/>
      <c r="L1370" s="589"/>
      <c r="M1370" s="589"/>
      <c r="O1370" s="589"/>
      <c r="P1370" s="589"/>
      <c r="Q1370" s="589"/>
      <c r="R1370" s="589"/>
    </row>
    <row r="1371" customHeight="1" spans="7:18">
      <c r="G1371" s="589"/>
      <c r="H1371" s="589"/>
      <c r="I1371" s="589"/>
      <c r="J1371" s="589"/>
      <c r="K1371" s="589"/>
      <c r="L1371" s="589"/>
      <c r="M1371" s="589"/>
      <c r="O1371" s="589"/>
      <c r="P1371" s="589"/>
      <c r="Q1371" s="589"/>
      <c r="R1371" s="589"/>
    </row>
    <row r="1372" customHeight="1" spans="7:18">
      <c r="G1372" s="589"/>
      <c r="H1372" s="589"/>
      <c r="I1372" s="589"/>
      <c r="J1372" s="589"/>
      <c r="K1372" s="589"/>
      <c r="L1372" s="589"/>
      <c r="M1372" s="589"/>
      <c r="O1372" s="589"/>
      <c r="P1372" s="589"/>
      <c r="Q1372" s="589"/>
      <c r="R1372" s="589"/>
    </row>
    <row r="1373" customHeight="1" spans="7:18">
      <c r="G1373" s="589"/>
      <c r="H1373" s="589"/>
      <c r="I1373" s="589"/>
      <c r="J1373" s="589"/>
      <c r="K1373" s="589"/>
      <c r="L1373" s="589"/>
      <c r="M1373" s="589"/>
      <c r="O1373" s="589"/>
      <c r="P1373" s="589"/>
      <c r="Q1373" s="589"/>
      <c r="R1373" s="589"/>
    </row>
    <row r="1374" customHeight="1" spans="7:18">
      <c r="G1374" s="589"/>
      <c r="H1374" s="589"/>
      <c r="I1374" s="589"/>
      <c r="J1374" s="589"/>
      <c r="K1374" s="589"/>
      <c r="L1374" s="589"/>
      <c r="M1374" s="589"/>
      <c r="O1374" s="589"/>
      <c r="P1374" s="589"/>
      <c r="Q1374" s="589"/>
      <c r="R1374" s="589"/>
    </row>
    <row r="1375" customHeight="1" spans="7:18">
      <c r="G1375" s="589"/>
      <c r="H1375" s="589"/>
      <c r="I1375" s="589"/>
      <c r="J1375" s="589"/>
      <c r="K1375" s="589"/>
      <c r="L1375" s="589"/>
      <c r="M1375" s="589"/>
      <c r="O1375" s="589"/>
      <c r="P1375" s="589"/>
      <c r="Q1375" s="589"/>
      <c r="R1375" s="589"/>
    </row>
    <row r="1376" customHeight="1" spans="7:18">
      <c r="G1376" s="589"/>
      <c r="H1376" s="589"/>
      <c r="I1376" s="589"/>
      <c r="J1376" s="589"/>
      <c r="K1376" s="589"/>
      <c r="L1376" s="589"/>
      <c r="M1376" s="589"/>
      <c r="O1376" s="589"/>
      <c r="P1376" s="589"/>
      <c r="Q1376" s="589"/>
      <c r="R1376" s="589"/>
    </row>
    <row r="1377" customHeight="1" spans="7:18">
      <c r="G1377" s="589"/>
      <c r="H1377" s="589"/>
      <c r="I1377" s="589"/>
      <c r="J1377" s="589"/>
      <c r="K1377" s="589"/>
      <c r="L1377" s="589"/>
      <c r="M1377" s="589"/>
      <c r="O1377" s="589"/>
      <c r="P1377" s="589"/>
      <c r="Q1377" s="589"/>
      <c r="R1377" s="589"/>
    </row>
    <row r="1378" customHeight="1" spans="7:18">
      <c r="G1378" s="589"/>
      <c r="H1378" s="589"/>
      <c r="I1378" s="589"/>
      <c r="J1378" s="589"/>
      <c r="K1378" s="589"/>
      <c r="L1378" s="589"/>
      <c r="M1378" s="589"/>
      <c r="O1378" s="589"/>
      <c r="P1378" s="589"/>
      <c r="Q1378" s="589"/>
      <c r="R1378" s="589"/>
    </row>
    <row r="1379" customHeight="1" spans="7:18">
      <c r="G1379" s="589"/>
      <c r="H1379" s="589"/>
      <c r="I1379" s="589"/>
      <c r="J1379" s="589"/>
      <c r="K1379" s="589"/>
      <c r="L1379" s="589"/>
      <c r="M1379" s="589"/>
      <c r="O1379" s="589"/>
      <c r="P1379" s="589"/>
      <c r="Q1379" s="589"/>
      <c r="R1379" s="589"/>
    </row>
    <row r="1380" customHeight="1" spans="7:18">
      <c r="G1380" s="589"/>
      <c r="H1380" s="589"/>
      <c r="I1380" s="589"/>
      <c r="J1380" s="589"/>
      <c r="K1380" s="589"/>
      <c r="L1380" s="589"/>
      <c r="M1380" s="589"/>
      <c r="O1380" s="589"/>
      <c r="P1380" s="589"/>
      <c r="Q1380" s="589"/>
      <c r="R1380" s="589"/>
    </row>
    <row r="1381" customHeight="1" spans="7:18">
      <c r="G1381" s="589"/>
      <c r="H1381" s="589"/>
      <c r="I1381" s="589"/>
      <c r="J1381" s="589"/>
      <c r="K1381" s="589"/>
      <c r="L1381" s="589"/>
      <c r="M1381" s="589"/>
      <c r="O1381" s="589"/>
      <c r="P1381" s="589"/>
      <c r="Q1381" s="589"/>
      <c r="R1381" s="589"/>
    </row>
    <row r="1382" customHeight="1" spans="7:18">
      <c r="G1382" s="589"/>
      <c r="H1382" s="589"/>
      <c r="I1382" s="589"/>
      <c r="J1382" s="589"/>
      <c r="K1382" s="589"/>
      <c r="L1382" s="589"/>
      <c r="M1382" s="589"/>
      <c r="O1382" s="589"/>
      <c r="P1382" s="589"/>
      <c r="Q1382" s="589"/>
      <c r="R1382" s="589"/>
    </row>
    <row r="1383" customHeight="1" spans="7:18">
      <c r="G1383" s="589"/>
      <c r="H1383" s="589"/>
      <c r="I1383" s="589"/>
      <c r="J1383" s="589"/>
      <c r="K1383" s="589"/>
      <c r="L1383" s="589"/>
      <c r="M1383" s="589"/>
      <c r="O1383" s="589"/>
      <c r="P1383" s="589"/>
      <c r="Q1383" s="589"/>
      <c r="R1383" s="589"/>
    </row>
    <row r="1384" customHeight="1" spans="7:18">
      <c r="G1384" s="589"/>
      <c r="H1384" s="589"/>
      <c r="I1384" s="589"/>
      <c r="J1384" s="589"/>
      <c r="K1384" s="589"/>
      <c r="L1384" s="589"/>
      <c r="M1384" s="589"/>
      <c r="O1384" s="589"/>
      <c r="P1384" s="589"/>
      <c r="Q1384" s="589"/>
      <c r="R1384" s="589"/>
    </row>
    <row r="1385" customHeight="1" spans="7:18">
      <c r="G1385" s="589"/>
      <c r="H1385" s="589"/>
      <c r="I1385" s="589"/>
      <c r="J1385" s="589"/>
      <c r="K1385" s="589"/>
      <c r="L1385" s="589"/>
      <c r="M1385" s="589"/>
      <c r="O1385" s="589"/>
      <c r="P1385" s="589"/>
      <c r="Q1385" s="589"/>
      <c r="R1385" s="589"/>
    </row>
    <row r="1386" customHeight="1" spans="7:18">
      <c r="G1386" s="589"/>
      <c r="H1386" s="589"/>
      <c r="I1386" s="589"/>
      <c r="J1386" s="589"/>
      <c r="K1386" s="589"/>
      <c r="L1386" s="589"/>
      <c r="M1386" s="589"/>
      <c r="O1386" s="589"/>
      <c r="P1386" s="589"/>
      <c r="Q1386" s="589"/>
      <c r="R1386" s="589"/>
    </row>
    <row r="1387" customHeight="1" spans="7:18">
      <c r="G1387" s="589"/>
      <c r="H1387" s="589"/>
      <c r="I1387" s="589"/>
      <c r="J1387" s="589"/>
      <c r="K1387" s="589"/>
      <c r="L1387" s="589"/>
      <c r="M1387" s="589"/>
      <c r="O1387" s="589"/>
      <c r="P1387" s="589"/>
      <c r="Q1387" s="589"/>
      <c r="R1387" s="589"/>
    </row>
    <row r="1388" customHeight="1" spans="7:18">
      <c r="G1388" s="589"/>
      <c r="H1388" s="589"/>
      <c r="I1388" s="589"/>
      <c r="J1388" s="589"/>
      <c r="K1388" s="589"/>
      <c r="L1388" s="589"/>
      <c r="M1388" s="589"/>
      <c r="O1388" s="589"/>
      <c r="P1388" s="589"/>
      <c r="Q1388" s="589"/>
      <c r="R1388" s="589"/>
    </row>
    <row r="1389" customHeight="1" spans="7:18">
      <c r="G1389" s="589"/>
      <c r="H1389" s="589"/>
      <c r="I1389" s="589"/>
      <c r="J1389" s="589"/>
      <c r="K1389" s="589"/>
      <c r="L1389" s="589"/>
      <c r="M1389" s="589"/>
      <c r="O1389" s="589"/>
      <c r="P1389" s="589"/>
      <c r="Q1389" s="589"/>
      <c r="R1389" s="589"/>
    </row>
    <row r="1390" customHeight="1" spans="7:18">
      <c r="G1390" s="589"/>
      <c r="H1390" s="589"/>
      <c r="I1390" s="589"/>
      <c r="J1390" s="589"/>
      <c r="K1390" s="589"/>
      <c r="L1390" s="589"/>
      <c r="M1390" s="589"/>
      <c r="O1390" s="589"/>
      <c r="P1390" s="589"/>
      <c r="Q1390" s="589"/>
      <c r="R1390" s="589"/>
    </row>
    <row r="1391" customHeight="1" spans="7:18">
      <c r="G1391" s="589"/>
      <c r="H1391" s="589"/>
      <c r="I1391" s="589"/>
      <c r="J1391" s="589"/>
      <c r="K1391" s="589"/>
      <c r="L1391" s="589"/>
      <c r="M1391" s="589"/>
      <c r="O1391" s="589"/>
      <c r="P1391" s="589"/>
      <c r="Q1391" s="589"/>
      <c r="R1391" s="589"/>
    </row>
    <row r="1392" customHeight="1" spans="7:18">
      <c r="G1392" s="589"/>
      <c r="H1392" s="589"/>
      <c r="I1392" s="589"/>
      <c r="J1392" s="589"/>
      <c r="K1392" s="589"/>
      <c r="L1392" s="589"/>
      <c r="M1392" s="589"/>
      <c r="O1392" s="589"/>
      <c r="P1392" s="589"/>
      <c r="Q1392" s="589"/>
      <c r="R1392" s="589"/>
    </row>
    <row r="1393" customHeight="1" spans="7:18">
      <c r="G1393" s="589"/>
      <c r="H1393" s="589"/>
      <c r="I1393" s="589"/>
      <c r="J1393" s="589"/>
      <c r="K1393" s="589"/>
      <c r="L1393" s="589"/>
      <c r="M1393" s="589"/>
      <c r="O1393" s="589"/>
      <c r="P1393" s="589"/>
      <c r="Q1393" s="589"/>
      <c r="R1393" s="589"/>
    </row>
    <row r="1394" customHeight="1" spans="7:18">
      <c r="G1394" s="589"/>
      <c r="H1394" s="589"/>
      <c r="I1394" s="589"/>
      <c r="J1394" s="589"/>
      <c r="K1394" s="589"/>
      <c r="L1394" s="589"/>
      <c r="M1394" s="589"/>
      <c r="O1394" s="589"/>
      <c r="P1394" s="589"/>
      <c r="Q1394" s="589"/>
      <c r="R1394" s="589"/>
    </row>
    <row r="1395" customHeight="1" spans="7:18">
      <c r="G1395" s="589"/>
      <c r="H1395" s="589"/>
      <c r="I1395" s="589"/>
      <c r="J1395" s="589"/>
      <c r="K1395" s="589"/>
      <c r="L1395" s="589"/>
      <c r="M1395" s="589"/>
      <c r="O1395" s="589"/>
      <c r="P1395" s="589"/>
      <c r="Q1395" s="589"/>
      <c r="R1395" s="589"/>
    </row>
    <row r="1396" customHeight="1" spans="7:18">
      <c r="G1396" s="589"/>
      <c r="H1396" s="589"/>
      <c r="I1396" s="589"/>
      <c r="J1396" s="589"/>
      <c r="K1396" s="589"/>
      <c r="L1396" s="589"/>
      <c r="M1396" s="589"/>
      <c r="O1396" s="589"/>
      <c r="P1396" s="589"/>
      <c r="Q1396" s="589"/>
      <c r="R1396" s="589"/>
    </row>
    <row r="1397" customHeight="1" spans="7:18">
      <c r="G1397" s="589"/>
      <c r="H1397" s="589"/>
      <c r="I1397" s="589"/>
      <c r="J1397" s="589"/>
      <c r="K1397" s="589"/>
      <c r="L1397" s="589"/>
      <c r="M1397" s="589"/>
      <c r="O1397" s="589"/>
      <c r="P1397" s="589"/>
      <c r="Q1397" s="589"/>
      <c r="R1397" s="589"/>
    </row>
    <row r="1398" customHeight="1" spans="7:18">
      <c r="G1398" s="589"/>
      <c r="H1398" s="589"/>
      <c r="I1398" s="589"/>
      <c r="J1398" s="589"/>
      <c r="K1398" s="589"/>
      <c r="L1398" s="589"/>
      <c r="M1398" s="589"/>
      <c r="O1398" s="589"/>
      <c r="P1398" s="589"/>
      <c r="Q1398" s="589"/>
      <c r="R1398" s="589"/>
    </row>
    <row r="1399" customHeight="1" spans="7:18">
      <c r="G1399" s="589"/>
      <c r="H1399" s="589"/>
      <c r="I1399" s="589"/>
      <c r="J1399" s="589"/>
      <c r="K1399" s="589"/>
      <c r="L1399" s="589"/>
      <c r="M1399" s="589"/>
      <c r="O1399" s="589"/>
      <c r="P1399" s="589"/>
      <c r="Q1399" s="589"/>
      <c r="R1399" s="589"/>
    </row>
    <row r="1400" customHeight="1" spans="7:18">
      <c r="G1400" s="589"/>
      <c r="H1400" s="589"/>
      <c r="I1400" s="589"/>
      <c r="J1400" s="589"/>
      <c r="K1400" s="589"/>
      <c r="L1400" s="589"/>
      <c r="M1400" s="589"/>
      <c r="O1400" s="589"/>
      <c r="P1400" s="589"/>
      <c r="Q1400" s="589"/>
      <c r="R1400" s="589"/>
    </row>
    <row r="1401" customHeight="1" spans="7:18">
      <c r="G1401" s="589"/>
      <c r="H1401" s="589"/>
      <c r="I1401" s="589"/>
      <c r="J1401" s="589"/>
      <c r="K1401" s="589"/>
      <c r="L1401" s="589"/>
      <c r="M1401" s="589"/>
      <c r="O1401" s="589"/>
      <c r="P1401" s="589"/>
      <c r="Q1401" s="589"/>
      <c r="R1401" s="589"/>
    </row>
    <row r="1402" customHeight="1" spans="7:18">
      <c r="G1402" s="589"/>
      <c r="H1402" s="589"/>
      <c r="I1402" s="589"/>
      <c r="J1402" s="589"/>
      <c r="K1402" s="589"/>
      <c r="L1402" s="589"/>
      <c r="M1402" s="589"/>
      <c r="O1402" s="589"/>
      <c r="P1402" s="589"/>
      <c r="Q1402" s="589"/>
      <c r="R1402" s="589"/>
    </row>
    <row r="1403" customHeight="1" spans="7:18">
      <c r="G1403" s="589"/>
      <c r="H1403" s="589"/>
      <c r="I1403" s="589"/>
      <c r="J1403" s="589"/>
      <c r="K1403" s="589"/>
      <c r="L1403" s="589"/>
      <c r="M1403" s="589"/>
      <c r="O1403" s="589"/>
      <c r="P1403" s="589"/>
      <c r="Q1403" s="589"/>
      <c r="R1403" s="589"/>
    </row>
    <row r="1404" customHeight="1" spans="7:18">
      <c r="G1404" s="589"/>
      <c r="H1404" s="589"/>
      <c r="I1404" s="589"/>
      <c r="J1404" s="589"/>
      <c r="K1404" s="589"/>
      <c r="L1404" s="589"/>
      <c r="M1404" s="589"/>
      <c r="O1404" s="589"/>
      <c r="P1404" s="589"/>
      <c r="Q1404" s="589"/>
      <c r="R1404" s="589"/>
    </row>
    <row r="1405" customHeight="1" spans="7:18">
      <c r="G1405" s="589"/>
      <c r="H1405" s="589"/>
      <c r="I1405" s="589"/>
      <c r="J1405" s="589"/>
      <c r="K1405" s="589"/>
      <c r="L1405" s="589"/>
      <c r="M1405" s="589"/>
      <c r="O1405" s="589"/>
      <c r="P1405" s="589"/>
      <c r="Q1405" s="589"/>
      <c r="R1405" s="589"/>
    </row>
    <row r="1406" customHeight="1" spans="7:18">
      <c r="G1406" s="589"/>
      <c r="H1406" s="589"/>
      <c r="I1406" s="589"/>
      <c r="J1406" s="589"/>
      <c r="K1406" s="589"/>
      <c r="L1406" s="589"/>
      <c r="M1406" s="589"/>
      <c r="O1406" s="589"/>
      <c r="P1406" s="589"/>
      <c r="Q1406" s="589"/>
      <c r="R1406" s="589"/>
    </row>
    <row r="1407" customHeight="1" spans="7:18">
      <c r="G1407" s="589"/>
      <c r="H1407" s="589"/>
      <c r="I1407" s="589"/>
      <c r="J1407" s="589"/>
      <c r="K1407" s="589"/>
      <c r="L1407" s="589"/>
      <c r="M1407" s="589"/>
      <c r="O1407" s="589"/>
      <c r="P1407" s="589"/>
      <c r="Q1407" s="589"/>
      <c r="R1407" s="589"/>
    </row>
    <row r="1408" customHeight="1" spans="7:18">
      <c r="G1408" s="589"/>
      <c r="H1408" s="589"/>
      <c r="I1408" s="589"/>
      <c r="J1408" s="589"/>
      <c r="K1408" s="589"/>
      <c r="L1408" s="589"/>
      <c r="M1408" s="589"/>
      <c r="O1408" s="589"/>
      <c r="P1408" s="589"/>
      <c r="Q1408" s="589"/>
      <c r="R1408" s="589"/>
    </row>
    <row r="1409" customHeight="1" spans="7:18">
      <c r="G1409" s="589"/>
      <c r="H1409" s="589"/>
      <c r="I1409" s="589"/>
      <c r="J1409" s="589"/>
      <c r="K1409" s="589"/>
      <c r="L1409" s="589"/>
      <c r="M1409" s="589"/>
      <c r="O1409" s="589"/>
      <c r="P1409" s="589"/>
      <c r="Q1409" s="589"/>
      <c r="R1409" s="589"/>
    </row>
    <row r="1410" customHeight="1" spans="7:18">
      <c r="G1410" s="589"/>
      <c r="H1410" s="589"/>
      <c r="I1410" s="589"/>
      <c r="J1410" s="589"/>
      <c r="K1410" s="589"/>
      <c r="L1410" s="589"/>
      <c r="M1410" s="589"/>
      <c r="O1410" s="589"/>
      <c r="P1410" s="589"/>
      <c r="Q1410" s="589"/>
      <c r="R1410" s="589"/>
    </row>
    <row r="1411" customHeight="1" spans="7:18">
      <c r="G1411" s="589"/>
      <c r="H1411" s="589"/>
      <c r="I1411" s="589"/>
      <c r="J1411" s="589"/>
      <c r="K1411" s="589"/>
      <c r="L1411" s="589"/>
      <c r="M1411" s="589"/>
      <c r="O1411" s="589"/>
      <c r="P1411" s="589"/>
      <c r="Q1411" s="589"/>
      <c r="R1411" s="589"/>
    </row>
    <row r="1412" customHeight="1" spans="7:18">
      <c r="G1412" s="589"/>
      <c r="H1412" s="589"/>
      <c r="I1412" s="589"/>
      <c r="J1412" s="589"/>
      <c r="K1412" s="589"/>
      <c r="L1412" s="589"/>
      <c r="M1412" s="589"/>
      <c r="O1412" s="589"/>
      <c r="P1412" s="589"/>
      <c r="Q1412" s="589"/>
      <c r="R1412" s="589"/>
    </row>
    <row r="1413" customHeight="1" spans="7:18">
      <c r="G1413" s="589"/>
      <c r="H1413" s="589"/>
      <c r="I1413" s="589"/>
      <c r="J1413" s="589"/>
      <c r="K1413" s="589"/>
      <c r="L1413" s="589"/>
      <c r="M1413" s="589"/>
      <c r="O1413" s="589"/>
      <c r="P1413" s="589"/>
      <c r="Q1413" s="589"/>
      <c r="R1413" s="589"/>
    </row>
    <row r="1414" customHeight="1" spans="7:18">
      <c r="G1414" s="589"/>
      <c r="H1414" s="589"/>
      <c r="I1414" s="589"/>
      <c r="J1414" s="589"/>
      <c r="K1414" s="589"/>
      <c r="L1414" s="589"/>
      <c r="M1414" s="589"/>
      <c r="O1414" s="589"/>
      <c r="P1414" s="589"/>
      <c r="Q1414" s="589"/>
      <c r="R1414" s="589"/>
    </row>
    <row r="1415" customHeight="1" spans="7:18">
      <c r="G1415" s="589"/>
      <c r="H1415" s="589"/>
      <c r="I1415" s="589"/>
      <c r="J1415" s="589"/>
      <c r="K1415" s="589"/>
      <c r="L1415" s="589"/>
      <c r="M1415" s="589"/>
      <c r="O1415" s="589"/>
      <c r="P1415" s="589"/>
      <c r="Q1415" s="589"/>
      <c r="R1415" s="589"/>
    </row>
    <row r="1416" customHeight="1" spans="7:18">
      <c r="G1416" s="589"/>
      <c r="H1416" s="589"/>
      <c r="I1416" s="589"/>
      <c r="J1416" s="589"/>
      <c r="K1416" s="589"/>
      <c r="L1416" s="589"/>
      <c r="M1416" s="589"/>
      <c r="O1416" s="589"/>
      <c r="P1416" s="589"/>
      <c r="Q1416" s="589"/>
      <c r="R1416" s="589"/>
    </row>
    <row r="1417" customHeight="1" spans="7:18">
      <c r="G1417" s="589"/>
      <c r="H1417" s="589"/>
      <c r="I1417" s="589"/>
      <c r="J1417" s="589"/>
      <c r="K1417" s="589"/>
      <c r="L1417" s="589"/>
      <c r="M1417" s="589"/>
      <c r="O1417" s="589"/>
      <c r="P1417" s="589"/>
      <c r="Q1417" s="589"/>
      <c r="R1417" s="589"/>
    </row>
    <row r="1418" customHeight="1" spans="7:18">
      <c r="G1418" s="589"/>
      <c r="H1418" s="589"/>
      <c r="I1418" s="589"/>
      <c r="J1418" s="589"/>
      <c r="K1418" s="589"/>
      <c r="L1418" s="589"/>
      <c r="M1418" s="589"/>
      <c r="O1418" s="589"/>
      <c r="P1418" s="589"/>
      <c r="Q1418" s="589"/>
      <c r="R1418" s="589"/>
    </row>
    <row r="1419" customHeight="1" spans="7:18">
      <c r="G1419" s="589"/>
      <c r="H1419" s="589"/>
      <c r="I1419" s="589"/>
      <c r="J1419" s="589"/>
      <c r="K1419" s="589"/>
      <c r="L1419" s="589"/>
      <c r="M1419" s="589"/>
      <c r="O1419" s="589"/>
      <c r="P1419" s="589"/>
      <c r="Q1419" s="589"/>
      <c r="R1419" s="589"/>
    </row>
    <row r="1420" customHeight="1" spans="7:18">
      <c r="G1420" s="589"/>
      <c r="H1420" s="589"/>
      <c r="I1420" s="589"/>
      <c r="J1420" s="589"/>
      <c r="K1420" s="589"/>
      <c r="L1420" s="589"/>
      <c r="M1420" s="589"/>
      <c r="O1420" s="589"/>
      <c r="P1420" s="589"/>
      <c r="Q1420" s="589"/>
      <c r="R1420" s="589"/>
    </row>
    <row r="1421" customHeight="1" spans="7:18">
      <c r="G1421" s="589"/>
      <c r="H1421" s="589"/>
      <c r="I1421" s="589"/>
      <c r="J1421" s="589"/>
      <c r="K1421" s="589"/>
      <c r="L1421" s="589"/>
      <c r="M1421" s="589"/>
      <c r="O1421" s="589"/>
      <c r="P1421" s="589"/>
      <c r="Q1421" s="589"/>
      <c r="R1421" s="589"/>
    </row>
    <row r="1422" customHeight="1" spans="7:18">
      <c r="G1422" s="589"/>
      <c r="H1422" s="589"/>
      <c r="I1422" s="589"/>
      <c r="J1422" s="589"/>
      <c r="K1422" s="589"/>
      <c r="L1422" s="589"/>
      <c r="M1422" s="589"/>
      <c r="O1422" s="589"/>
      <c r="P1422" s="589"/>
      <c r="Q1422" s="589"/>
      <c r="R1422" s="589"/>
    </row>
    <row r="1423" customHeight="1" spans="7:18">
      <c r="G1423" s="589"/>
      <c r="H1423" s="589"/>
      <c r="I1423" s="589"/>
      <c r="J1423" s="589"/>
      <c r="K1423" s="589"/>
      <c r="L1423" s="589"/>
      <c r="M1423" s="589"/>
      <c r="O1423" s="589"/>
      <c r="P1423" s="589"/>
      <c r="Q1423" s="589"/>
      <c r="R1423" s="589"/>
    </row>
    <row r="1424" customHeight="1" spans="7:18">
      <c r="G1424" s="589"/>
      <c r="H1424" s="589"/>
      <c r="I1424" s="589"/>
      <c r="J1424" s="589"/>
      <c r="K1424" s="589"/>
      <c r="L1424" s="589"/>
      <c r="M1424" s="589"/>
      <c r="O1424" s="589"/>
      <c r="P1424" s="589"/>
      <c r="Q1424" s="589"/>
      <c r="R1424" s="589"/>
    </row>
    <row r="1425" customHeight="1" spans="7:18">
      <c r="G1425" s="589"/>
      <c r="H1425" s="589"/>
      <c r="I1425" s="589"/>
      <c r="J1425" s="589"/>
      <c r="K1425" s="589"/>
      <c r="L1425" s="589"/>
      <c r="M1425" s="589"/>
      <c r="O1425" s="589"/>
      <c r="P1425" s="589"/>
      <c r="Q1425" s="589"/>
      <c r="R1425" s="589"/>
    </row>
    <row r="1426" customHeight="1" spans="7:18">
      <c r="G1426" s="589"/>
      <c r="H1426" s="589"/>
      <c r="I1426" s="589"/>
      <c r="J1426" s="589"/>
      <c r="K1426" s="589"/>
      <c r="L1426" s="589"/>
      <c r="M1426" s="589"/>
      <c r="O1426" s="589"/>
      <c r="P1426" s="589"/>
      <c r="Q1426" s="589"/>
      <c r="R1426" s="589"/>
    </row>
    <row r="1427" customHeight="1" spans="7:18">
      <c r="G1427" s="589"/>
      <c r="H1427" s="589"/>
      <c r="I1427" s="589"/>
      <c r="J1427" s="589"/>
      <c r="K1427" s="589"/>
      <c r="L1427" s="589"/>
      <c r="M1427" s="589"/>
      <c r="O1427" s="589"/>
      <c r="P1427" s="589"/>
      <c r="Q1427" s="589"/>
      <c r="R1427" s="589"/>
    </row>
    <row r="1428" customHeight="1" spans="7:18">
      <c r="G1428" s="589"/>
      <c r="H1428" s="589"/>
      <c r="I1428" s="589"/>
      <c r="J1428" s="589"/>
      <c r="K1428" s="589"/>
      <c r="L1428" s="589"/>
      <c r="M1428" s="589"/>
      <c r="O1428" s="589"/>
      <c r="P1428" s="589"/>
      <c r="Q1428" s="589"/>
      <c r="R1428" s="589"/>
    </row>
    <row r="1429" customHeight="1" spans="7:18">
      <c r="G1429" s="589"/>
      <c r="H1429" s="589"/>
      <c r="I1429" s="589"/>
      <c r="J1429" s="589"/>
      <c r="K1429" s="589"/>
      <c r="L1429" s="589"/>
      <c r="M1429" s="589"/>
      <c r="O1429" s="589"/>
      <c r="P1429" s="589"/>
      <c r="Q1429" s="589"/>
      <c r="R1429" s="589"/>
    </row>
    <row r="1430" customHeight="1" spans="7:18">
      <c r="G1430" s="589"/>
      <c r="H1430" s="589"/>
      <c r="I1430" s="589"/>
      <c r="J1430" s="589"/>
      <c r="K1430" s="589"/>
      <c r="L1430" s="589"/>
      <c r="M1430" s="589"/>
      <c r="O1430" s="589"/>
      <c r="P1430" s="589"/>
      <c r="Q1430" s="589"/>
      <c r="R1430" s="589"/>
    </row>
    <row r="1431" customHeight="1" spans="7:18">
      <c r="G1431" s="589"/>
      <c r="H1431" s="589"/>
      <c r="I1431" s="589"/>
      <c r="J1431" s="589"/>
      <c r="K1431" s="589"/>
      <c r="L1431" s="589"/>
      <c r="M1431" s="589"/>
      <c r="O1431" s="589"/>
      <c r="P1431" s="589"/>
      <c r="Q1431" s="589"/>
      <c r="R1431" s="589"/>
    </row>
    <row r="1432" customHeight="1" spans="7:18">
      <c r="G1432" s="589"/>
      <c r="H1432" s="589"/>
      <c r="I1432" s="589"/>
      <c r="J1432" s="589"/>
      <c r="K1432" s="589"/>
      <c r="L1432" s="589"/>
      <c r="M1432" s="589"/>
      <c r="O1432" s="589"/>
      <c r="P1432" s="589"/>
      <c r="Q1432" s="589"/>
      <c r="R1432" s="589"/>
    </row>
    <row r="1433" customHeight="1" spans="7:18">
      <c r="G1433" s="589"/>
      <c r="H1433" s="589"/>
      <c r="I1433" s="589"/>
      <c r="J1433" s="589"/>
      <c r="K1433" s="589"/>
      <c r="L1433" s="589"/>
      <c r="M1433" s="589"/>
      <c r="O1433" s="589"/>
      <c r="P1433" s="589"/>
      <c r="Q1433" s="589"/>
      <c r="R1433" s="589"/>
    </row>
    <row r="1434" customHeight="1" spans="7:18">
      <c r="G1434" s="589"/>
      <c r="H1434" s="589"/>
      <c r="I1434" s="589"/>
      <c r="J1434" s="589"/>
      <c r="K1434" s="589"/>
      <c r="L1434" s="589"/>
      <c r="M1434" s="589"/>
      <c r="O1434" s="589"/>
      <c r="P1434" s="589"/>
      <c r="Q1434" s="589"/>
      <c r="R1434" s="589"/>
    </row>
    <row r="1435" customHeight="1" spans="7:18">
      <c r="G1435" s="589"/>
      <c r="H1435" s="589"/>
      <c r="I1435" s="589"/>
      <c r="J1435" s="589"/>
      <c r="K1435" s="589"/>
      <c r="L1435" s="589"/>
      <c r="M1435" s="589"/>
      <c r="O1435" s="589"/>
      <c r="P1435" s="589"/>
      <c r="Q1435" s="589"/>
      <c r="R1435" s="589"/>
    </row>
    <row r="1436" customHeight="1" spans="7:18">
      <c r="G1436" s="589"/>
      <c r="H1436" s="589"/>
      <c r="I1436" s="589"/>
      <c r="J1436" s="589"/>
      <c r="K1436" s="589"/>
      <c r="L1436" s="589"/>
      <c r="M1436" s="589"/>
      <c r="O1436" s="589"/>
      <c r="P1436" s="589"/>
      <c r="Q1436" s="589"/>
      <c r="R1436" s="589"/>
    </row>
    <row r="1437" customHeight="1" spans="7:18">
      <c r="G1437" s="589"/>
      <c r="H1437" s="589"/>
      <c r="I1437" s="589"/>
      <c r="J1437" s="589"/>
      <c r="K1437" s="589"/>
      <c r="L1437" s="589"/>
      <c r="M1437" s="589"/>
      <c r="O1437" s="589"/>
      <c r="P1437" s="589"/>
      <c r="Q1437" s="589"/>
      <c r="R1437" s="589"/>
    </row>
    <row r="1438" customHeight="1" spans="7:18">
      <c r="G1438" s="589"/>
      <c r="H1438" s="589"/>
      <c r="I1438" s="589"/>
      <c r="J1438" s="589"/>
      <c r="K1438" s="589"/>
      <c r="L1438" s="589"/>
      <c r="M1438" s="589"/>
      <c r="O1438" s="589"/>
      <c r="P1438" s="589"/>
      <c r="Q1438" s="589"/>
      <c r="R1438" s="589"/>
    </row>
    <row r="1439" customHeight="1" spans="7:18">
      <c r="G1439" s="589"/>
      <c r="H1439" s="589"/>
      <c r="I1439" s="589"/>
      <c r="J1439" s="589"/>
      <c r="K1439" s="589"/>
      <c r="L1439" s="589"/>
      <c r="M1439" s="589"/>
      <c r="O1439" s="589"/>
      <c r="P1439" s="589"/>
      <c r="Q1439" s="589"/>
      <c r="R1439" s="589"/>
    </row>
    <row r="1440" customHeight="1" spans="7:18">
      <c r="G1440" s="589"/>
      <c r="H1440" s="589"/>
      <c r="I1440" s="589"/>
      <c r="J1440" s="589"/>
      <c r="K1440" s="589"/>
      <c r="L1440" s="589"/>
      <c r="M1440" s="589"/>
      <c r="O1440" s="589"/>
      <c r="P1440" s="589"/>
      <c r="Q1440" s="589"/>
      <c r="R1440" s="589"/>
    </row>
    <row r="1441" customHeight="1" spans="7:18">
      <c r="G1441" s="589"/>
      <c r="H1441" s="589"/>
      <c r="I1441" s="589"/>
      <c r="J1441" s="589"/>
      <c r="K1441" s="589"/>
      <c r="L1441" s="589"/>
      <c r="M1441" s="589"/>
      <c r="O1441" s="589"/>
      <c r="P1441" s="589"/>
      <c r="Q1441" s="589"/>
      <c r="R1441" s="589"/>
    </row>
    <row r="1442" customHeight="1" spans="7:18">
      <c r="G1442" s="589"/>
      <c r="H1442" s="589"/>
      <c r="I1442" s="589"/>
      <c r="J1442" s="589"/>
      <c r="K1442" s="589"/>
      <c r="L1442" s="589"/>
      <c r="M1442" s="589"/>
      <c r="O1442" s="589"/>
      <c r="P1442" s="589"/>
      <c r="Q1442" s="589"/>
      <c r="R1442" s="589"/>
    </row>
    <row r="1443" customHeight="1" spans="7:18">
      <c r="G1443" s="589"/>
      <c r="H1443" s="589"/>
      <c r="I1443" s="589"/>
      <c r="J1443" s="589"/>
      <c r="K1443" s="589"/>
      <c r="L1443" s="589"/>
      <c r="M1443" s="589"/>
      <c r="O1443" s="589"/>
      <c r="P1443" s="589"/>
      <c r="Q1443" s="589"/>
      <c r="R1443" s="589"/>
    </row>
    <row r="1444" customHeight="1" spans="7:18">
      <c r="G1444" s="589"/>
      <c r="H1444" s="589"/>
      <c r="I1444" s="589"/>
      <c r="J1444" s="589"/>
      <c r="K1444" s="589"/>
      <c r="L1444" s="589"/>
      <c r="M1444" s="589"/>
      <c r="O1444" s="589"/>
      <c r="P1444" s="589"/>
      <c r="Q1444" s="589"/>
      <c r="R1444" s="589"/>
    </row>
    <row r="1445" customHeight="1" spans="7:18">
      <c r="G1445" s="589"/>
      <c r="H1445" s="589"/>
      <c r="I1445" s="589"/>
      <c r="J1445" s="589"/>
      <c r="K1445" s="589"/>
      <c r="L1445" s="589"/>
      <c r="M1445" s="589"/>
      <c r="O1445" s="589"/>
      <c r="P1445" s="589"/>
      <c r="Q1445" s="589"/>
      <c r="R1445" s="589"/>
    </row>
    <row r="1446" customHeight="1" spans="7:18">
      <c r="G1446" s="589"/>
      <c r="H1446" s="589"/>
      <c r="I1446" s="589"/>
      <c r="J1446" s="589"/>
      <c r="K1446" s="589"/>
      <c r="L1446" s="589"/>
      <c r="M1446" s="589"/>
      <c r="O1446" s="589"/>
      <c r="P1446" s="589"/>
      <c r="Q1446" s="589"/>
      <c r="R1446" s="589"/>
    </row>
    <row r="1447" customHeight="1" spans="7:18">
      <c r="G1447" s="589"/>
      <c r="H1447" s="589"/>
      <c r="I1447" s="589"/>
      <c r="J1447" s="589"/>
      <c r="K1447" s="589"/>
      <c r="L1447" s="589"/>
      <c r="M1447" s="589"/>
      <c r="O1447" s="589"/>
      <c r="P1447" s="589"/>
      <c r="Q1447" s="589"/>
      <c r="R1447" s="589"/>
    </row>
    <row r="1448" customHeight="1" spans="7:18">
      <c r="G1448" s="589"/>
      <c r="H1448" s="589"/>
      <c r="I1448" s="589"/>
      <c r="J1448" s="589"/>
      <c r="K1448" s="589"/>
      <c r="L1448" s="589"/>
      <c r="M1448" s="589"/>
      <c r="O1448" s="589"/>
      <c r="P1448" s="589"/>
      <c r="Q1448" s="589"/>
      <c r="R1448" s="589"/>
    </row>
    <row r="1449" customHeight="1" spans="7:18">
      <c r="G1449" s="589"/>
      <c r="H1449" s="589"/>
      <c r="I1449" s="589"/>
      <c r="J1449" s="589"/>
      <c r="K1449" s="589"/>
      <c r="L1449" s="589"/>
      <c r="M1449" s="589"/>
      <c r="O1449" s="589"/>
      <c r="P1449" s="589"/>
      <c r="Q1449" s="589"/>
      <c r="R1449" s="589"/>
    </row>
    <row r="1450" customHeight="1" spans="7:18">
      <c r="G1450" s="589"/>
      <c r="H1450" s="589"/>
      <c r="I1450" s="589"/>
      <c r="J1450" s="589"/>
      <c r="K1450" s="589"/>
      <c r="L1450" s="589"/>
      <c r="M1450" s="589"/>
      <c r="O1450" s="589"/>
      <c r="P1450" s="589"/>
      <c r="Q1450" s="589"/>
      <c r="R1450" s="589"/>
    </row>
    <row r="1451" customHeight="1" spans="7:18">
      <c r="G1451" s="589"/>
      <c r="H1451" s="589"/>
      <c r="I1451" s="589"/>
      <c r="J1451" s="589"/>
      <c r="K1451" s="589"/>
      <c r="L1451" s="589"/>
      <c r="M1451" s="589"/>
      <c r="O1451" s="589"/>
      <c r="P1451" s="589"/>
      <c r="Q1451" s="589"/>
      <c r="R1451" s="589"/>
    </row>
    <row r="1452" customHeight="1" spans="7:18">
      <c r="G1452" s="589"/>
      <c r="H1452" s="589"/>
      <c r="I1452" s="589"/>
      <c r="J1452" s="589"/>
      <c r="K1452" s="589"/>
      <c r="L1452" s="589"/>
      <c r="M1452" s="589"/>
      <c r="O1452" s="589"/>
      <c r="P1452" s="589"/>
      <c r="Q1452" s="589"/>
      <c r="R1452" s="589"/>
    </row>
    <row r="1453" customHeight="1" spans="7:18">
      <c r="G1453" s="589"/>
      <c r="H1453" s="589"/>
      <c r="I1453" s="589"/>
      <c r="J1453" s="589"/>
      <c r="K1453" s="589"/>
      <c r="L1453" s="589"/>
      <c r="M1453" s="589"/>
      <c r="O1453" s="589"/>
      <c r="P1453" s="589"/>
      <c r="Q1453" s="589"/>
      <c r="R1453" s="589"/>
    </row>
    <row r="1454" customHeight="1" spans="7:18">
      <c r="G1454" s="589"/>
      <c r="H1454" s="589"/>
      <c r="I1454" s="589"/>
      <c r="J1454" s="589"/>
      <c r="K1454" s="589"/>
      <c r="L1454" s="589"/>
      <c r="M1454" s="589"/>
      <c r="O1454" s="589"/>
      <c r="P1454" s="589"/>
      <c r="Q1454" s="589"/>
      <c r="R1454" s="589"/>
    </row>
    <row r="1455" customHeight="1" spans="7:18">
      <c r="G1455" s="589"/>
      <c r="H1455" s="589"/>
      <c r="I1455" s="589"/>
      <c r="J1455" s="589"/>
      <c r="K1455" s="589"/>
      <c r="L1455" s="589"/>
      <c r="M1455" s="589"/>
      <c r="O1455" s="589"/>
      <c r="P1455" s="589"/>
      <c r="Q1455" s="589"/>
      <c r="R1455" s="589"/>
    </row>
    <row r="1456" customHeight="1" spans="7:18">
      <c r="G1456" s="589"/>
      <c r="H1456" s="589"/>
      <c r="I1456" s="589"/>
      <c r="J1456" s="589"/>
      <c r="K1456" s="589"/>
      <c r="L1456" s="589"/>
      <c r="M1456" s="589"/>
      <c r="O1456" s="589"/>
      <c r="P1456" s="589"/>
      <c r="Q1456" s="589"/>
      <c r="R1456" s="589"/>
    </row>
    <row r="1457" customHeight="1" spans="7:18">
      <c r="G1457" s="589"/>
      <c r="H1457" s="589"/>
      <c r="I1457" s="589"/>
      <c r="J1457" s="589"/>
      <c r="K1457" s="589"/>
      <c r="L1457" s="589"/>
      <c r="M1457" s="589"/>
      <c r="O1457" s="589"/>
      <c r="P1457" s="589"/>
      <c r="Q1457" s="589"/>
      <c r="R1457" s="589"/>
    </row>
    <row r="1458" customHeight="1" spans="7:18">
      <c r="G1458" s="589"/>
      <c r="H1458" s="589"/>
      <c r="I1458" s="589"/>
      <c r="J1458" s="589"/>
      <c r="K1458" s="589"/>
      <c r="L1458" s="589"/>
      <c r="M1458" s="589"/>
      <c r="O1458" s="589"/>
      <c r="P1458" s="589"/>
      <c r="Q1458" s="589"/>
      <c r="R1458" s="589"/>
    </row>
    <row r="1459" customHeight="1" spans="7:18">
      <c r="G1459" s="589"/>
      <c r="H1459" s="589"/>
      <c r="I1459" s="589"/>
      <c r="J1459" s="589"/>
      <c r="K1459" s="589"/>
      <c r="L1459" s="589"/>
      <c r="M1459" s="589"/>
      <c r="O1459" s="589"/>
      <c r="P1459" s="589"/>
      <c r="Q1459" s="589"/>
      <c r="R1459" s="589"/>
    </row>
    <row r="1460" customHeight="1" spans="7:18">
      <c r="G1460" s="589"/>
      <c r="H1460" s="589"/>
      <c r="I1460" s="589"/>
      <c r="J1460" s="589"/>
      <c r="K1460" s="589"/>
      <c r="L1460" s="589"/>
      <c r="M1460" s="589"/>
      <c r="O1460" s="589"/>
      <c r="P1460" s="589"/>
      <c r="Q1460" s="589"/>
      <c r="R1460" s="589"/>
    </row>
    <row r="1461" customHeight="1" spans="7:18">
      <c r="G1461" s="589"/>
      <c r="H1461" s="589"/>
      <c r="I1461" s="589"/>
      <c r="J1461" s="589"/>
      <c r="K1461" s="589"/>
      <c r="L1461" s="589"/>
      <c r="M1461" s="589"/>
      <c r="O1461" s="589"/>
      <c r="P1461" s="589"/>
      <c r="Q1461" s="589"/>
      <c r="R1461" s="589"/>
    </row>
    <row r="1462" customHeight="1" spans="7:18">
      <c r="G1462" s="589"/>
      <c r="H1462" s="589"/>
      <c r="I1462" s="589"/>
      <c r="J1462" s="589"/>
      <c r="K1462" s="589"/>
      <c r="L1462" s="589"/>
      <c r="M1462" s="589"/>
      <c r="O1462" s="589"/>
      <c r="P1462" s="589"/>
      <c r="Q1462" s="589"/>
      <c r="R1462" s="589"/>
    </row>
    <row r="1463" customHeight="1" spans="7:18">
      <c r="G1463" s="589"/>
      <c r="H1463" s="589"/>
      <c r="I1463" s="589"/>
      <c r="J1463" s="589"/>
      <c r="K1463" s="589"/>
      <c r="L1463" s="589"/>
      <c r="M1463" s="589"/>
      <c r="O1463" s="589"/>
      <c r="P1463" s="589"/>
      <c r="Q1463" s="589"/>
      <c r="R1463" s="589"/>
    </row>
    <row r="1464" customHeight="1" spans="7:18">
      <c r="G1464" s="589"/>
      <c r="H1464" s="589"/>
      <c r="I1464" s="589"/>
      <c r="J1464" s="589"/>
      <c r="K1464" s="589"/>
      <c r="L1464" s="589"/>
      <c r="M1464" s="589"/>
      <c r="O1464" s="589"/>
      <c r="P1464" s="589"/>
      <c r="Q1464" s="589"/>
      <c r="R1464" s="589"/>
    </row>
    <row r="1465" customHeight="1" spans="7:18">
      <c r="G1465" s="589"/>
      <c r="H1465" s="589"/>
      <c r="I1465" s="589"/>
      <c r="J1465" s="589"/>
      <c r="K1465" s="589"/>
      <c r="L1465" s="589"/>
      <c r="M1465" s="589"/>
      <c r="O1465" s="589"/>
      <c r="P1465" s="589"/>
      <c r="Q1465" s="589"/>
      <c r="R1465" s="589"/>
    </row>
    <row r="1466" customHeight="1" spans="7:18">
      <c r="G1466" s="589"/>
      <c r="H1466" s="589"/>
      <c r="I1466" s="589"/>
      <c r="J1466" s="589"/>
      <c r="K1466" s="589"/>
      <c r="L1466" s="589"/>
      <c r="M1466" s="589"/>
      <c r="O1466" s="589"/>
      <c r="P1466" s="589"/>
      <c r="Q1466" s="589"/>
      <c r="R1466" s="589"/>
    </row>
    <row r="1467" customHeight="1" spans="7:18">
      <c r="G1467" s="589"/>
      <c r="H1467" s="589"/>
      <c r="I1467" s="589"/>
      <c r="J1467" s="589"/>
      <c r="K1467" s="589"/>
      <c r="L1467" s="589"/>
      <c r="M1467" s="589"/>
      <c r="O1467" s="589"/>
      <c r="P1467" s="589"/>
      <c r="Q1467" s="589"/>
      <c r="R1467" s="589"/>
    </row>
    <row r="1468" customHeight="1" spans="7:18">
      <c r="G1468" s="589"/>
      <c r="H1468" s="589"/>
      <c r="I1468" s="589"/>
      <c r="J1468" s="589"/>
      <c r="K1468" s="589"/>
      <c r="L1468" s="589"/>
      <c r="M1468" s="589"/>
      <c r="O1468" s="589"/>
      <c r="P1468" s="589"/>
      <c r="Q1468" s="589"/>
      <c r="R1468" s="589"/>
    </row>
    <row r="1469" customHeight="1" spans="7:18">
      <c r="G1469" s="589"/>
      <c r="H1469" s="589"/>
      <c r="I1469" s="589"/>
      <c r="J1469" s="589"/>
      <c r="K1469" s="589"/>
      <c r="L1469" s="589"/>
      <c r="M1469" s="589"/>
      <c r="O1469" s="589"/>
      <c r="P1469" s="589"/>
      <c r="Q1469" s="589"/>
      <c r="R1469" s="589"/>
    </row>
    <row r="1470" customHeight="1" spans="7:18">
      <c r="G1470" s="589"/>
      <c r="H1470" s="589"/>
      <c r="I1470" s="589"/>
      <c r="J1470" s="589"/>
      <c r="K1470" s="589"/>
      <c r="L1470" s="589"/>
      <c r="M1470" s="589"/>
      <c r="O1470" s="589"/>
      <c r="P1470" s="589"/>
      <c r="Q1470" s="589"/>
      <c r="R1470" s="589"/>
    </row>
    <row r="1471" customHeight="1" spans="7:18">
      <c r="G1471" s="589"/>
      <c r="H1471" s="589"/>
      <c r="I1471" s="589"/>
      <c r="J1471" s="589"/>
      <c r="K1471" s="589"/>
      <c r="L1471" s="589"/>
      <c r="M1471" s="589"/>
      <c r="O1471" s="589"/>
      <c r="P1471" s="589"/>
      <c r="Q1471" s="589"/>
      <c r="R1471" s="589"/>
    </row>
    <row r="1472" customHeight="1" spans="7:18">
      <c r="G1472" s="589"/>
      <c r="H1472" s="589"/>
      <c r="I1472" s="589"/>
      <c r="J1472" s="589"/>
      <c r="K1472" s="589"/>
      <c r="L1472" s="589"/>
      <c r="M1472" s="589"/>
      <c r="O1472" s="589"/>
      <c r="P1472" s="589"/>
      <c r="Q1472" s="589"/>
      <c r="R1472" s="589"/>
    </row>
    <row r="1473" customHeight="1" spans="7:18">
      <c r="G1473" s="589"/>
      <c r="H1473" s="589"/>
      <c r="I1473" s="589"/>
      <c r="J1473" s="589"/>
      <c r="K1473" s="589"/>
      <c r="L1473" s="589"/>
      <c r="M1473" s="589"/>
      <c r="O1473" s="589"/>
      <c r="P1473" s="589"/>
      <c r="Q1473" s="589"/>
      <c r="R1473" s="589"/>
    </row>
    <row r="1474" customHeight="1" spans="7:18">
      <c r="G1474" s="589"/>
      <c r="H1474" s="589"/>
      <c r="I1474" s="589"/>
      <c r="J1474" s="589"/>
      <c r="K1474" s="589"/>
      <c r="L1474" s="589"/>
      <c r="M1474" s="589"/>
      <c r="O1474" s="589"/>
      <c r="P1474" s="589"/>
      <c r="Q1474" s="589"/>
      <c r="R1474" s="589"/>
    </row>
    <row r="1475" customHeight="1" spans="7:18">
      <c r="G1475" s="589"/>
      <c r="H1475" s="589"/>
      <c r="I1475" s="589"/>
      <c r="J1475" s="589"/>
      <c r="K1475" s="589"/>
      <c r="L1475" s="589"/>
      <c r="M1475" s="589"/>
      <c r="O1475" s="589"/>
      <c r="P1475" s="589"/>
      <c r="Q1475" s="589"/>
      <c r="R1475" s="589"/>
    </row>
    <row r="1476" customHeight="1" spans="7:18">
      <c r="G1476" s="589"/>
      <c r="H1476" s="589"/>
      <c r="I1476" s="589"/>
      <c r="J1476" s="589"/>
      <c r="K1476" s="589"/>
      <c r="L1476" s="589"/>
      <c r="M1476" s="589"/>
      <c r="O1476" s="589"/>
      <c r="P1476" s="589"/>
      <c r="Q1476" s="589"/>
      <c r="R1476" s="589"/>
    </row>
    <row r="1477" customHeight="1" spans="7:18">
      <c r="G1477" s="589"/>
      <c r="H1477" s="589"/>
      <c r="I1477" s="589"/>
      <c r="J1477" s="589"/>
      <c r="K1477" s="589"/>
      <c r="L1477" s="589"/>
      <c r="M1477" s="589"/>
      <c r="O1477" s="589"/>
      <c r="P1477" s="589"/>
      <c r="Q1477" s="589"/>
      <c r="R1477" s="589"/>
    </row>
    <row r="1478" customHeight="1" spans="7:18">
      <c r="G1478" s="589"/>
      <c r="H1478" s="589"/>
      <c r="I1478" s="589"/>
      <c r="J1478" s="589"/>
      <c r="K1478" s="589"/>
      <c r="L1478" s="589"/>
      <c r="M1478" s="589"/>
      <c r="O1478" s="589"/>
      <c r="P1478" s="589"/>
      <c r="Q1478" s="589"/>
      <c r="R1478" s="589"/>
    </row>
    <row r="1479" customHeight="1" spans="7:18">
      <c r="G1479" s="589"/>
      <c r="H1479" s="589"/>
      <c r="I1479" s="589"/>
      <c r="J1479" s="589"/>
      <c r="K1479" s="589"/>
      <c r="L1479" s="589"/>
      <c r="M1479" s="589"/>
      <c r="O1479" s="589"/>
      <c r="P1479" s="589"/>
      <c r="Q1479" s="589"/>
      <c r="R1479" s="589"/>
    </row>
    <row r="1480" customHeight="1" spans="7:18">
      <c r="G1480" s="589"/>
      <c r="H1480" s="589"/>
      <c r="I1480" s="589"/>
      <c r="J1480" s="589"/>
      <c r="K1480" s="589"/>
      <c r="L1480" s="589"/>
      <c r="M1480" s="589"/>
      <c r="O1480" s="589"/>
      <c r="P1480" s="589"/>
      <c r="Q1480" s="589"/>
      <c r="R1480" s="589"/>
    </row>
    <row r="1481" customHeight="1" spans="7:18">
      <c r="G1481" s="589"/>
      <c r="H1481" s="589"/>
      <c r="I1481" s="589"/>
      <c r="J1481" s="589"/>
      <c r="K1481" s="589"/>
      <c r="L1481" s="589"/>
      <c r="M1481" s="589"/>
      <c r="O1481" s="589"/>
      <c r="P1481" s="589"/>
      <c r="Q1481" s="589"/>
      <c r="R1481" s="589"/>
    </row>
    <row r="1482" customHeight="1" spans="7:18">
      <c r="G1482" s="589"/>
      <c r="H1482" s="589"/>
      <c r="I1482" s="589"/>
      <c r="J1482" s="589"/>
      <c r="K1482" s="589"/>
      <c r="L1482" s="589"/>
      <c r="M1482" s="589"/>
      <c r="O1482" s="589"/>
      <c r="P1482" s="589"/>
      <c r="Q1482" s="589"/>
      <c r="R1482" s="589"/>
    </row>
    <row r="1483" customHeight="1" spans="7:18">
      <c r="G1483" s="589"/>
      <c r="H1483" s="589"/>
      <c r="I1483" s="589"/>
      <c r="J1483" s="589"/>
      <c r="K1483" s="589"/>
      <c r="L1483" s="589"/>
      <c r="M1483" s="589"/>
      <c r="O1483" s="589"/>
      <c r="P1483" s="589"/>
      <c r="Q1483" s="589"/>
      <c r="R1483" s="589"/>
    </row>
    <row r="1484" customHeight="1" spans="7:18">
      <c r="G1484" s="589"/>
      <c r="H1484" s="589"/>
      <c r="I1484" s="589"/>
      <c r="J1484" s="589"/>
      <c r="K1484" s="589"/>
      <c r="L1484" s="589"/>
      <c r="M1484" s="589"/>
      <c r="O1484" s="589"/>
      <c r="P1484" s="589"/>
      <c r="Q1484" s="589"/>
      <c r="R1484" s="589"/>
    </row>
    <row r="1485" customHeight="1" spans="7:18">
      <c r="G1485" s="589"/>
      <c r="H1485" s="589"/>
      <c r="I1485" s="589"/>
      <c r="J1485" s="589"/>
      <c r="K1485" s="589"/>
      <c r="L1485" s="589"/>
      <c r="M1485" s="589"/>
      <c r="O1485" s="589"/>
      <c r="P1485" s="589"/>
      <c r="Q1485" s="589"/>
      <c r="R1485" s="589"/>
    </row>
    <row r="1486" customHeight="1" spans="7:18">
      <c r="G1486" s="589"/>
      <c r="H1486" s="589"/>
      <c r="I1486" s="589"/>
      <c r="J1486" s="589"/>
      <c r="K1486" s="589"/>
      <c r="L1486" s="589"/>
      <c r="M1486" s="589"/>
      <c r="O1486" s="589"/>
      <c r="P1486" s="589"/>
      <c r="Q1486" s="589"/>
      <c r="R1486" s="589"/>
    </row>
    <row r="1487" customHeight="1" spans="7:18">
      <c r="G1487" s="589"/>
      <c r="H1487" s="589"/>
      <c r="I1487" s="589"/>
      <c r="J1487" s="589"/>
      <c r="K1487" s="589"/>
      <c r="L1487" s="589"/>
      <c r="M1487" s="589"/>
      <c r="O1487" s="589"/>
      <c r="P1487" s="589"/>
      <c r="Q1487" s="589"/>
      <c r="R1487" s="589"/>
    </row>
    <row r="1488" customHeight="1" spans="7:18">
      <c r="G1488" s="589"/>
      <c r="H1488" s="589"/>
      <c r="I1488" s="589"/>
      <c r="J1488" s="589"/>
      <c r="K1488" s="589"/>
      <c r="L1488" s="589"/>
      <c r="M1488" s="589"/>
      <c r="O1488" s="589"/>
      <c r="P1488" s="589"/>
      <c r="Q1488" s="589"/>
      <c r="R1488" s="589"/>
    </row>
    <row r="1489" customHeight="1" spans="7:18">
      <c r="G1489" s="589"/>
      <c r="H1489" s="589"/>
      <c r="I1489" s="589"/>
      <c r="J1489" s="589"/>
      <c r="K1489" s="589"/>
      <c r="L1489" s="589"/>
      <c r="M1489" s="589"/>
      <c r="O1489" s="589"/>
      <c r="P1489" s="589"/>
      <c r="Q1489" s="589"/>
      <c r="R1489" s="589"/>
    </row>
    <row r="1490" customHeight="1" spans="7:18">
      <c r="G1490" s="589"/>
      <c r="H1490" s="589"/>
      <c r="I1490" s="589"/>
      <c r="J1490" s="589"/>
      <c r="K1490" s="589"/>
      <c r="L1490" s="589"/>
      <c r="M1490" s="589"/>
      <c r="O1490" s="589"/>
      <c r="P1490" s="589"/>
      <c r="Q1490" s="589"/>
      <c r="R1490" s="589"/>
    </row>
    <row r="1491" customHeight="1" spans="7:18">
      <c r="G1491" s="589"/>
      <c r="H1491" s="589"/>
      <c r="I1491" s="589"/>
      <c r="J1491" s="589"/>
      <c r="K1491" s="589"/>
      <c r="L1491" s="589"/>
      <c r="M1491" s="589"/>
      <c r="O1491" s="589"/>
      <c r="P1491" s="589"/>
      <c r="Q1491" s="589"/>
      <c r="R1491" s="589"/>
    </row>
    <row r="1492" customHeight="1" spans="7:18">
      <c r="G1492" s="589"/>
      <c r="H1492" s="589"/>
      <c r="I1492" s="589"/>
      <c r="J1492" s="589"/>
      <c r="K1492" s="589"/>
      <c r="L1492" s="589"/>
      <c r="M1492" s="589"/>
      <c r="O1492" s="589"/>
      <c r="P1492" s="589"/>
      <c r="Q1492" s="589"/>
      <c r="R1492" s="589"/>
    </row>
    <row r="1493" customHeight="1" spans="7:18">
      <c r="G1493" s="589"/>
      <c r="H1493" s="589"/>
      <c r="I1493" s="589"/>
      <c r="J1493" s="589"/>
      <c r="K1493" s="589"/>
      <c r="L1493" s="589"/>
      <c r="M1493" s="589"/>
      <c r="O1493" s="589"/>
      <c r="P1493" s="589"/>
      <c r="Q1493" s="589"/>
      <c r="R1493" s="589"/>
    </row>
    <row r="1494" customHeight="1" spans="7:18">
      <c r="G1494" s="589"/>
      <c r="H1494" s="589"/>
      <c r="I1494" s="589"/>
      <c r="J1494" s="589"/>
      <c r="K1494" s="589"/>
      <c r="L1494" s="589"/>
      <c r="M1494" s="589"/>
      <c r="O1494" s="589"/>
      <c r="P1494" s="589"/>
      <c r="Q1494" s="589"/>
      <c r="R1494" s="589"/>
    </row>
    <row r="1495" customHeight="1" spans="7:18">
      <c r="G1495" s="589"/>
      <c r="H1495" s="589"/>
      <c r="I1495" s="589"/>
      <c r="J1495" s="589"/>
      <c r="K1495" s="589"/>
      <c r="L1495" s="589"/>
      <c r="M1495" s="589"/>
      <c r="O1495" s="589"/>
      <c r="P1495" s="589"/>
      <c r="Q1495" s="589"/>
      <c r="R1495" s="589"/>
    </row>
    <row r="1496" customHeight="1" spans="7:18">
      <c r="G1496" s="589"/>
      <c r="H1496" s="589"/>
      <c r="I1496" s="589"/>
      <c r="J1496" s="589"/>
      <c r="K1496" s="589"/>
      <c r="L1496" s="589"/>
      <c r="M1496" s="589"/>
      <c r="O1496" s="589"/>
      <c r="P1496" s="589"/>
      <c r="Q1496" s="589"/>
      <c r="R1496" s="589"/>
    </row>
    <row r="1497" customHeight="1" spans="7:18">
      <c r="G1497" s="589"/>
      <c r="H1497" s="589"/>
      <c r="I1497" s="589"/>
      <c r="J1497" s="589"/>
      <c r="K1497" s="589"/>
      <c r="L1497" s="589"/>
      <c r="M1497" s="589"/>
      <c r="O1497" s="589"/>
      <c r="P1497" s="589"/>
      <c r="Q1497" s="589"/>
      <c r="R1497" s="589"/>
    </row>
    <row r="1498" customHeight="1" spans="7:18">
      <c r="G1498" s="589"/>
      <c r="H1498" s="589"/>
      <c r="I1498" s="589"/>
      <c r="J1498" s="589"/>
      <c r="K1498" s="589"/>
      <c r="L1498" s="589"/>
      <c r="M1498" s="589"/>
      <c r="O1498" s="589"/>
      <c r="P1498" s="589"/>
      <c r="Q1498" s="589"/>
      <c r="R1498" s="589"/>
    </row>
    <row r="1499" customHeight="1" spans="7:18">
      <c r="G1499" s="589"/>
      <c r="H1499" s="589"/>
      <c r="I1499" s="589"/>
      <c r="J1499" s="589"/>
      <c r="K1499" s="589"/>
      <c r="L1499" s="589"/>
      <c r="M1499" s="589"/>
      <c r="O1499" s="589"/>
      <c r="P1499" s="589"/>
      <c r="Q1499" s="589"/>
      <c r="R1499" s="589"/>
    </row>
    <row r="1500" customHeight="1" spans="7:18">
      <c r="G1500" s="589"/>
      <c r="H1500" s="589"/>
      <c r="I1500" s="589"/>
      <c r="J1500" s="589"/>
      <c r="K1500" s="589"/>
      <c r="L1500" s="589"/>
      <c r="M1500" s="589"/>
      <c r="O1500" s="589"/>
      <c r="P1500" s="589"/>
      <c r="Q1500" s="589"/>
      <c r="R1500" s="589"/>
    </row>
    <row r="1501" customHeight="1" spans="7:18">
      <c r="G1501" s="589"/>
      <c r="H1501" s="589"/>
      <c r="I1501" s="589"/>
      <c r="J1501" s="589"/>
      <c r="K1501" s="589"/>
      <c r="L1501" s="589"/>
      <c r="M1501" s="589"/>
      <c r="O1501" s="589"/>
      <c r="P1501" s="589"/>
      <c r="Q1501" s="589"/>
      <c r="R1501" s="589"/>
    </row>
    <row r="1502" customHeight="1" spans="7:18">
      <c r="G1502" s="589"/>
      <c r="H1502" s="589"/>
      <c r="I1502" s="589"/>
      <c r="J1502" s="589"/>
      <c r="K1502" s="589"/>
      <c r="L1502" s="589"/>
      <c r="M1502" s="589"/>
      <c r="O1502" s="589"/>
      <c r="P1502" s="589"/>
      <c r="Q1502" s="589"/>
      <c r="R1502" s="589"/>
    </row>
    <row r="1503" customHeight="1" spans="7:18">
      <c r="G1503" s="589"/>
      <c r="H1503" s="589"/>
      <c r="I1503" s="589"/>
      <c r="J1503" s="589"/>
      <c r="K1503" s="589"/>
      <c r="L1503" s="589"/>
      <c r="M1503" s="589"/>
      <c r="O1503" s="589"/>
      <c r="P1503" s="589"/>
      <c r="Q1503" s="589"/>
      <c r="R1503" s="589"/>
    </row>
    <row r="1504" customHeight="1" spans="7:18">
      <c r="G1504" s="589"/>
      <c r="H1504" s="589"/>
      <c r="I1504" s="589"/>
      <c r="J1504" s="589"/>
      <c r="K1504" s="589"/>
      <c r="L1504" s="589"/>
      <c r="M1504" s="589"/>
      <c r="O1504" s="589"/>
      <c r="P1504" s="589"/>
      <c r="Q1504" s="589"/>
      <c r="R1504" s="589"/>
    </row>
    <row r="1505" customHeight="1" spans="7:18">
      <c r="G1505" s="589"/>
      <c r="H1505" s="589"/>
      <c r="I1505" s="589"/>
      <c r="J1505" s="589"/>
      <c r="K1505" s="589"/>
      <c r="L1505" s="589"/>
      <c r="M1505" s="589"/>
      <c r="O1505" s="589"/>
      <c r="P1505" s="589"/>
      <c r="Q1505" s="589"/>
      <c r="R1505" s="589"/>
    </row>
    <row r="1506" customHeight="1" spans="7:18">
      <c r="G1506" s="589"/>
      <c r="H1506" s="589"/>
      <c r="I1506" s="589"/>
      <c r="J1506" s="589"/>
      <c r="K1506" s="589"/>
      <c r="L1506" s="589"/>
      <c r="M1506" s="589"/>
      <c r="O1506" s="589"/>
      <c r="P1506" s="589"/>
      <c r="Q1506" s="589"/>
      <c r="R1506" s="589"/>
    </row>
    <row r="1507" customHeight="1" spans="7:18">
      <c r="G1507" s="589"/>
      <c r="H1507" s="589"/>
      <c r="I1507" s="589"/>
      <c r="J1507" s="589"/>
      <c r="K1507" s="589"/>
      <c r="L1507" s="589"/>
      <c r="M1507" s="589"/>
      <c r="O1507" s="589"/>
      <c r="P1507" s="589"/>
      <c r="Q1507" s="589"/>
      <c r="R1507" s="589"/>
    </row>
    <row r="1508" customHeight="1" spans="7:18">
      <c r="G1508" s="589"/>
      <c r="H1508" s="589"/>
      <c r="I1508" s="589"/>
      <c r="J1508" s="589"/>
      <c r="K1508" s="589"/>
      <c r="L1508" s="589"/>
      <c r="M1508" s="589"/>
      <c r="O1508" s="589"/>
      <c r="P1508" s="589"/>
      <c r="Q1508" s="589"/>
      <c r="R1508" s="589"/>
    </row>
    <row r="1509" customHeight="1" spans="7:18">
      <c r="G1509" s="589"/>
      <c r="H1509" s="589"/>
      <c r="I1509" s="589"/>
      <c r="J1509" s="589"/>
      <c r="K1509" s="589"/>
      <c r="L1509" s="589"/>
      <c r="M1509" s="589"/>
      <c r="O1509" s="589"/>
      <c r="P1509" s="589"/>
      <c r="Q1509" s="589"/>
      <c r="R1509" s="589"/>
    </row>
    <row r="1510" customHeight="1" spans="7:18">
      <c r="G1510" s="589"/>
      <c r="H1510" s="589"/>
      <c r="I1510" s="589"/>
      <c r="J1510" s="589"/>
      <c r="K1510" s="589"/>
      <c r="L1510" s="589"/>
      <c r="M1510" s="589"/>
      <c r="O1510" s="589"/>
      <c r="P1510" s="589"/>
      <c r="Q1510" s="589"/>
      <c r="R1510" s="589"/>
    </row>
    <row r="1511" customHeight="1" spans="7:18">
      <c r="G1511" s="589"/>
      <c r="H1511" s="589"/>
      <c r="I1511" s="589"/>
      <c r="J1511" s="589"/>
      <c r="K1511" s="589"/>
      <c r="L1511" s="589"/>
      <c r="M1511" s="589"/>
      <c r="O1511" s="589"/>
      <c r="P1511" s="589"/>
      <c r="Q1511" s="589"/>
      <c r="R1511" s="589"/>
    </row>
    <row r="1512" customHeight="1" spans="7:18">
      <c r="G1512" s="589"/>
      <c r="H1512" s="589"/>
      <c r="I1512" s="589"/>
      <c r="J1512" s="589"/>
      <c r="K1512" s="589"/>
      <c r="L1512" s="589"/>
      <c r="M1512" s="589"/>
      <c r="O1512" s="589"/>
      <c r="P1512" s="589"/>
      <c r="Q1512" s="589"/>
      <c r="R1512" s="589"/>
    </row>
    <row r="1513" customHeight="1" spans="7:18">
      <c r="G1513" s="589"/>
      <c r="H1513" s="589"/>
      <c r="I1513" s="589"/>
      <c r="J1513" s="589"/>
      <c r="K1513" s="589"/>
      <c r="L1513" s="589"/>
      <c r="M1513" s="589"/>
      <c r="O1513" s="589"/>
      <c r="P1513" s="589"/>
      <c r="Q1513" s="589"/>
      <c r="R1513" s="589"/>
    </row>
    <row r="1514" customHeight="1" spans="7:18">
      <c r="G1514" s="589"/>
      <c r="H1514" s="589"/>
      <c r="I1514" s="589"/>
      <c r="J1514" s="589"/>
      <c r="K1514" s="589"/>
      <c r="L1514" s="589"/>
      <c r="M1514" s="589"/>
      <c r="O1514" s="589"/>
      <c r="P1514" s="589"/>
      <c r="Q1514" s="589"/>
      <c r="R1514" s="589"/>
    </row>
    <row r="1515" customHeight="1" spans="7:18">
      <c r="G1515" s="589"/>
      <c r="H1515" s="589"/>
      <c r="I1515" s="589"/>
      <c r="J1515" s="589"/>
      <c r="K1515" s="589"/>
      <c r="L1515" s="589"/>
      <c r="M1515" s="589"/>
      <c r="O1515" s="589"/>
      <c r="P1515" s="589"/>
      <c r="Q1515" s="589"/>
      <c r="R1515" s="589"/>
    </row>
    <row r="1516" customHeight="1" spans="7:18">
      <c r="G1516" s="589"/>
      <c r="H1516" s="589"/>
      <c r="I1516" s="589"/>
      <c r="J1516" s="589"/>
      <c r="K1516" s="589"/>
      <c r="L1516" s="589"/>
      <c r="M1516" s="589"/>
      <c r="O1516" s="589"/>
      <c r="P1516" s="589"/>
      <c r="Q1516" s="589"/>
      <c r="R1516" s="589"/>
    </row>
    <row r="1517" customHeight="1" spans="7:18">
      <c r="G1517" s="589"/>
      <c r="H1517" s="589"/>
      <c r="I1517" s="589"/>
      <c r="J1517" s="589"/>
      <c r="K1517" s="589"/>
      <c r="L1517" s="589"/>
      <c r="M1517" s="589"/>
      <c r="O1517" s="589"/>
      <c r="P1517" s="589"/>
      <c r="Q1517" s="589"/>
      <c r="R1517" s="589"/>
    </row>
    <row r="1518" customHeight="1" spans="7:18">
      <c r="G1518" s="589"/>
      <c r="H1518" s="589"/>
      <c r="I1518" s="589"/>
      <c r="J1518" s="589"/>
      <c r="K1518" s="589"/>
      <c r="L1518" s="589"/>
      <c r="M1518" s="589"/>
      <c r="O1518" s="589"/>
      <c r="P1518" s="589"/>
      <c r="Q1518" s="589"/>
      <c r="R1518" s="589"/>
    </row>
    <row r="1519" customHeight="1" spans="7:18">
      <c r="G1519" s="589"/>
      <c r="H1519" s="589"/>
      <c r="I1519" s="589"/>
      <c r="J1519" s="589"/>
      <c r="K1519" s="589"/>
      <c r="L1519" s="589"/>
      <c r="M1519" s="589"/>
      <c r="O1519" s="589"/>
      <c r="P1519" s="589"/>
      <c r="Q1519" s="589"/>
      <c r="R1519" s="589"/>
    </row>
    <row r="1520" customHeight="1" spans="7:18">
      <c r="G1520" s="589"/>
      <c r="H1520" s="589"/>
      <c r="I1520" s="589"/>
      <c r="J1520" s="589"/>
      <c r="K1520" s="589"/>
      <c r="L1520" s="589"/>
      <c r="M1520" s="589"/>
      <c r="O1520" s="589"/>
      <c r="P1520" s="589"/>
      <c r="Q1520" s="589"/>
      <c r="R1520" s="589"/>
    </row>
    <row r="1521" customHeight="1" spans="7:18">
      <c r="G1521" s="589"/>
      <c r="H1521" s="589"/>
      <c r="I1521" s="589"/>
      <c r="J1521" s="589"/>
      <c r="K1521" s="589"/>
      <c r="L1521" s="589"/>
      <c r="M1521" s="589"/>
      <c r="O1521" s="589"/>
      <c r="P1521" s="589"/>
      <c r="Q1521" s="589"/>
      <c r="R1521" s="589"/>
    </row>
    <row r="1522" customHeight="1" spans="7:18">
      <c r="G1522" s="589"/>
      <c r="H1522" s="589"/>
      <c r="I1522" s="589"/>
      <c r="J1522" s="589"/>
      <c r="K1522" s="589"/>
      <c r="L1522" s="589"/>
      <c r="M1522" s="589"/>
      <c r="O1522" s="589"/>
      <c r="P1522" s="589"/>
      <c r="Q1522" s="589"/>
      <c r="R1522" s="589"/>
    </row>
    <row r="1523" customHeight="1" spans="7:18">
      <c r="G1523" s="589"/>
      <c r="H1523" s="589"/>
      <c r="I1523" s="589"/>
      <c r="J1523" s="589"/>
      <c r="K1523" s="589"/>
      <c r="L1523" s="589"/>
      <c r="M1523" s="589"/>
      <c r="O1523" s="589"/>
      <c r="P1523" s="589"/>
      <c r="Q1523" s="589"/>
      <c r="R1523" s="589"/>
    </row>
    <row r="1524" customHeight="1" spans="7:18">
      <c r="G1524" s="589"/>
      <c r="H1524" s="589"/>
      <c r="I1524" s="589"/>
      <c r="J1524" s="589"/>
      <c r="K1524" s="589"/>
      <c r="L1524" s="589"/>
      <c r="M1524" s="589"/>
      <c r="O1524" s="589"/>
      <c r="P1524" s="589"/>
      <c r="Q1524" s="589"/>
      <c r="R1524" s="589"/>
    </row>
    <row r="1525" customHeight="1" spans="7:18">
      <c r="G1525" s="589"/>
      <c r="H1525" s="589"/>
      <c r="I1525" s="589"/>
      <c r="J1525" s="589"/>
      <c r="K1525" s="589"/>
      <c r="L1525" s="589"/>
      <c r="M1525" s="589"/>
      <c r="O1525" s="589"/>
      <c r="P1525" s="589"/>
      <c r="Q1525" s="589"/>
      <c r="R1525" s="589"/>
    </row>
    <row r="1526" customHeight="1" spans="7:18">
      <c r="G1526" s="589"/>
      <c r="H1526" s="589"/>
      <c r="I1526" s="589"/>
      <c r="J1526" s="589"/>
      <c r="K1526" s="589"/>
      <c r="L1526" s="589"/>
      <c r="M1526" s="589"/>
      <c r="O1526" s="589"/>
      <c r="P1526" s="589"/>
      <c r="Q1526" s="589"/>
      <c r="R1526" s="589"/>
    </row>
    <row r="1527" customHeight="1" spans="7:18">
      <c r="G1527" s="589"/>
      <c r="H1527" s="589"/>
      <c r="I1527" s="589"/>
      <c r="J1527" s="589"/>
      <c r="K1527" s="589"/>
      <c r="L1527" s="589"/>
      <c r="M1527" s="589"/>
      <c r="O1527" s="589"/>
      <c r="P1527" s="589"/>
      <c r="Q1527" s="589"/>
      <c r="R1527" s="589"/>
    </row>
    <row r="1528" customHeight="1" spans="7:18">
      <c r="G1528" s="589"/>
      <c r="H1528" s="589"/>
      <c r="I1528" s="589"/>
      <c r="J1528" s="589"/>
      <c r="K1528" s="589"/>
      <c r="L1528" s="589"/>
      <c r="M1528" s="589"/>
      <c r="O1528" s="589"/>
      <c r="P1528" s="589"/>
      <c r="Q1528" s="589"/>
      <c r="R1528" s="589"/>
    </row>
    <row r="1529" customHeight="1" spans="7:18">
      <c r="G1529" s="589"/>
      <c r="H1529" s="589"/>
      <c r="I1529" s="589"/>
      <c r="J1529" s="589"/>
      <c r="K1529" s="589"/>
      <c r="L1529" s="589"/>
      <c r="M1529" s="589"/>
      <c r="O1529" s="589"/>
      <c r="P1529" s="589"/>
      <c r="Q1529" s="589"/>
      <c r="R1529" s="589"/>
    </row>
    <row r="1530" customHeight="1" spans="7:18">
      <c r="G1530" s="589"/>
      <c r="H1530" s="589"/>
      <c r="I1530" s="589"/>
      <c r="J1530" s="589"/>
      <c r="K1530" s="589"/>
      <c r="L1530" s="589"/>
      <c r="M1530" s="589"/>
      <c r="O1530" s="589"/>
      <c r="P1530" s="589"/>
      <c r="Q1530" s="589"/>
      <c r="R1530" s="589"/>
    </row>
    <row r="1531" customHeight="1" spans="7:18">
      <c r="G1531" s="589"/>
      <c r="H1531" s="589"/>
      <c r="I1531" s="589"/>
      <c r="J1531" s="589"/>
      <c r="K1531" s="589"/>
      <c r="L1531" s="589"/>
      <c r="M1531" s="589"/>
      <c r="O1531" s="589"/>
      <c r="P1531" s="589"/>
      <c r="Q1531" s="589"/>
      <c r="R1531" s="589"/>
    </row>
    <row r="1532" customHeight="1" spans="7:18">
      <c r="G1532" s="589"/>
      <c r="H1532" s="589"/>
      <c r="I1532" s="589"/>
      <c r="J1532" s="589"/>
      <c r="K1532" s="589"/>
      <c r="L1532" s="589"/>
      <c r="M1532" s="589"/>
      <c r="O1532" s="589"/>
      <c r="P1532" s="589"/>
      <c r="Q1532" s="589"/>
      <c r="R1532" s="589"/>
    </row>
    <row r="1533" customHeight="1" spans="7:18">
      <c r="G1533" s="589"/>
      <c r="H1533" s="589"/>
      <c r="I1533" s="589"/>
      <c r="J1533" s="589"/>
      <c r="K1533" s="589"/>
      <c r="L1533" s="589"/>
      <c r="M1533" s="589"/>
      <c r="O1533" s="589"/>
      <c r="P1533" s="589"/>
      <c r="Q1533" s="589"/>
      <c r="R1533" s="589"/>
    </row>
    <row r="1534" customHeight="1" spans="7:18">
      <c r="G1534" s="589"/>
      <c r="H1534" s="589"/>
      <c r="I1534" s="589"/>
      <c r="J1534" s="589"/>
      <c r="K1534" s="589"/>
      <c r="L1534" s="589"/>
      <c r="M1534" s="589"/>
      <c r="O1534" s="589"/>
      <c r="P1534" s="589"/>
      <c r="Q1534" s="589"/>
      <c r="R1534" s="589"/>
    </row>
    <row r="1535" customHeight="1" spans="7:18">
      <c r="G1535" s="589"/>
      <c r="H1535" s="589"/>
      <c r="I1535" s="589"/>
      <c r="J1535" s="589"/>
      <c r="K1535" s="589"/>
      <c r="L1535" s="589"/>
      <c r="M1535" s="589"/>
      <c r="O1535" s="589"/>
      <c r="P1535" s="589"/>
      <c r="Q1535" s="589"/>
      <c r="R1535" s="589"/>
    </row>
    <row r="1536" customHeight="1" spans="7:18">
      <c r="G1536" s="589"/>
      <c r="H1536" s="589"/>
      <c r="I1536" s="589"/>
      <c r="J1536" s="589"/>
      <c r="K1536" s="589"/>
      <c r="L1536" s="589"/>
      <c r="M1536" s="589"/>
      <c r="O1536" s="589"/>
      <c r="P1536" s="589"/>
      <c r="Q1536" s="589"/>
      <c r="R1536" s="589"/>
    </row>
    <row r="1537" customHeight="1" spans="7:18">
      <c r="G1537" s="589"/>
      <c r="H1537" s="589"/>
      <c r="I1537" s="589"/>
      <c r="J1537" s="589"/>
      <c r="K1537" s="589"/>
      <c r="L1537" s="589"/>
      <c r="M1537" s="589"/>
      <c r="O1537" s="589"/>
      <c r="P1537" s="589"/>
      <c r="Q1537" s="589"/>
      <c r="R1537" s="589"/>
    </row>
    <row r="1538" customHeight="1" spans="7:18">
      <c r="G1538" s="589"/>
      <c r="H1538" s="589"/>
      <c r="I1538" s="589"/>
      <c r="J1538" s="589"/>
      <c r="K1538" s="589"/>
      <c r="L1538" s="589"/>
      <c r="M1538" s="589"/>
      <c r="O1538" s="589"/>
      <c r="P1538" s="589"/>
      <c r="Q1538" s="589"/>
      <c r="R1538" s="589"/>
    </row>
    <row r="1539" customHeight="1" spans="7:18">
      <c r="G1539" s="589"/>
      <c r="H1539" s="589"/>
      <c r="I1539" s="589"/>
      <c r="J1539" s="589"/>
      <c r="K1539" s="589"/>
      <c r="L1539" s="589"/>
      <c r="M1539" s="589"/>
      <c r="O1539" s="589"/>
      <c r="P1539" s="589"/>
      <c r="Q1539" s="589"/>
      <c r="R1539" s="589"/>
    </row>
    <row r="1540" customHeight="1" spans="7:18">
      <c r="G1540" s="589"/>
      <c r="H1540" s="589"/>
      <c r="I1540" s="589"/>
      <c r="J1540" s="589"/>
      <c r="K1540" s="589"/>
      <c r="L1540" s="589"/>
      <c r="M1540" s="589"/>
      <c r="O1540" s="589"/>
      <c r="P1540" s="589"/>
      <c r="Q1540" s="589"/>
      <c r="R1540" s="589"/>
    </row>
    <row r="1541" customHeight="1" spans="7:18">
      <c r="G1541" s="589"/>
      <c r="H1541" s="589"/>
      <c r="I1541" s="589"/>
      <c r="J1541" s="589"/>
      <c r="K1541" s="589"/>
      <c r="L1541" s="589"/>
      <c r="M1541" s="589"/>
      <c r="O1541" s="589"/>
      <c r="P1541" s="589"/>
      <c r="Q1541" s="589"/>
      <c r="R1541" s="589"/>
    </row>
    <row r="1542" customHeight="1" spans="7:18">
      <c r="G1542" s="589"/>
      <c r="H1542" s="589"/>
      <c r="I1542" s="589"/>
      <c r="J1542" s="589"/>
      <c r="K1542" s="589"/>
      <c r="L1542" s="589"/>
      <c r="M1542" s="589"/>
      <c r="O1542" s="589"/>
      <c r="P1542" s="589"/>
      <c r="Q1542" s="589"/>
      <c r="R1542" s="589"/>
    </row>
    <row r="1543" customHeight="1" spans="7:18">
      <c r="G1543" s="589"/>
      <c r="H1543" s="589"/>
      <c r="I1543" s="589"/>
      <c r="J1543" s="589"/>
      <c r="K1543" s="589"/>
      <c r="L1543" s="589"/>
      <c r="M1543" s="589"/>
      <c r="O1543" s="589"/>
      <c r="P1543" s="589"/>
      <c r="Q1543" s="589"/>
      <c r="R1543" s="589"/>
    </row>
    <row r="1544" customHeight="1" spans="7:18">
      <c r="G1544" s="589"/>
      <c r="H1544" s="589"/>
      <c r="I1544" s="589"/>
      <c r="J1544" s="589"/>
      <c r="K1544" s="589"/>
      <c r="L1544" s="589"/>
      <c r="M1544" s="589"/>
      <c r="O1544" s="589"/>
      <c r="P1544" s="589"/>
      <c r="Q1544" s="589"/>
      <c r="R1544" s="589"/>
    </row>
    <row r="1545" customHeight="1" spans="7:18">
      <c r="G1545" s="589"/>
      <c r="H1545" s="589"/>
      <c r="I1545" s="589"/>
      <c r="J1545" s="589"/>
      <c r="K1545" s="589"/>
      <c r="L1545" s="589"/>
      <c r="M1545" s="589"/>
      <c r="O1545" s="589"/>
      <c r="P1545" s="589"/>
      <c r="Q1545" s="589"/>
      <c r="R1545" s="589"/>
    </row>
    <row r="1546" customHeight="1" spans="7:18">
      <c r="G1546" s="589"/>
      <c r="H1546" s="589"/>
      <c r="I1546" s="589"/>
      <c r="J1546" s="589"/>
      <c r="K1546" s="589"/>
      <c r="L1546" s="589"/>
      <c r="M1546" s="589"/>
      <c r="O1546" s="589"/>
      <c r="P1546" s="589"/>
      <c r="Q1546" s="589"/>
      <c r="R1546" s="589"/>
    </row>
    <row r="1547" customHeight="1" spans="7:18">
      <c r="G1547" s="589"/>
      <c r="H1547" s="589"/>
      <c r="I1547" s="589"/>
      <c r="J1547" s="589"/>
      <c r="K1547" s="589"/>
      <c r="L1547" s="589"/>
      <c r="M1547" s="589"/>
      <c r="O1547" s="589"/>
      <c r="P1547" s="589"/>
      <c r="Q1547" s="589"/>
      <c r="R1547" s="589"/>
    </row>
    <row r="1548" customHeight="1" spans="7:18">
      <c r="G1548" s="589"/>
      <c r="H1548" s="589"/>
      <c r="I1548" s="589"/>
      <c r="J1548" s="589"/>
      <c r="K1548" s="589"/>
      <c r="L1548" s="589"/>
      <c r="M1548" s="589"/>
      <c r="O1548" s="589"/>
      <c r="P1548" s="589"/>
      <c r="Q1548" s="589"/>
      <c r="R1548" s="589"/>
    </row>
    <row r="1549" customHeight="1" spans="7:18">
      <c r="G1549" s="589"/>
      <c r="H1549" s="589"/>
      <c r="I1549" s="589"/>
      <c r="J1549" s="589"/>
      <c r="K1549" s="589"/>
      <c r="L1549" s="589"/>
      <c r="M1549" s="589"/>
      <c r="O1549" s="589"/>
      <c r="P1549" s="589"/>
      <c r="Q1549" s="589"/>
      <c r="R1549" s="589"/>
    </row>
    <row r="1550" customHeight="1" spans="7:18">
      <c r="G1550" s="589"/>
      <c r="H1550" s="589"/>
      <c r="I1550" s="589"/>
      <c r="J1550" s="589"/>
      <c r="K1550" s="589"/>
      <c r="L1550" s="589"/>
      <c r="M1550" s="589"/>
      <c r="O1550" s="589"/>
      <c r="P1550" s="589"/>
      <c r="Q1550" s="589"/>
      <c r="R1550" s="589"/>
    </row>
    <row r="1551" customHeight="1" spans="7:18">
      <c r="G1551" s="589"/>
      <c r="H1551" s="589"/>
      <c r="I1551" s="589"/>
      <c r="J1551" s="589"/>
      <c r="K1551" s="589"/>
      <c r="L1551" s="589"/>
      <c r="M1551" s="589"/>
      <c r="O1551" s="589"/>
      <c r="P1551" s="589"/>
      <c r="Q1551" s="589"/>
      <c r="R1551" s="589"/>
    </row>
    <row r="1552" customHeight="1" spans="7:18">
      <c r="G1552" s="589"/>
      <c r="H1552" s="589"/>
      <c r="I1552" s="589"/>
      <c r="J1552" s="589"/>
      <c r="K1552" s="589"/>
      <c r="L1552" s="589"/>
      <c r="M1552" s="589"/>
      <c r="O1552" s="589"/>
      <c r="P1552" s="589"/>
      <c r="Q1552" s="589"/>
      <c r="R1552" s="589"/>
    </row>
    <row r="1553" customHeight="1" spans="7:18">
      <c r="G1553" s="589"/>
      <c r="H1553" s="589"/>
      <c r="I1553" s="589"/>
      <c r="J1553" s="589"/>
      <c r="K1553" s="589"/>
      <c r="L1553" s="589"/>
      <c r="M1553" s="589"/>
      <c r="O1553" s="589"/>
      <c r="P1553" s="589"/>
      <c r="Q1553" s="589"/>
      <c r="R1553" s="589"/>
    </row>
    <row r="1554" customHeight="1" spans="7:18">
      <c r="G1554" s="589"/>
      <c r="H1554" s="589"/>
      <c r="I1554" s="589"/>
      <c r="J1554" s="589"/>
      <c r="K1554" s="589"/>
      <c r="L1554" s="589"/>
      <c r="M1554" s="589"/>
      <c r="O1554" s="589"/>
      <c r="P1554" s="589"/>
      <c r="Q1554" s="589"/>
      <c r="R1554" s="589"/>
    </row>
    <row r="1555" customHeight="1" spans="7:18">
      <c r="G1555" s="589"/>
      <c r="H1555" s="589"/>
      <c r="I1555" s="589"/>
      <c r="J1555" s="589"/>
      <c r="K1555" s="589"/>
      <c r="L1555" s="589"/>
      <c r="M1555" s="589"/>
      <c r="O1555" s="589"/>
      <c r="P1555" s="589"/>
      <c r="Q1555" s="589"/>
      <c r="R1555" s="589"/>
    </row>
    <row r="1556" customHeight="1" spans="7:18">
      <c r="G1556" s="589"/>
      <c r="H1556" s="589"/>
      <c r="I1556" s="589"/>
      <c r="J1556" s="589"/>
      <c r="K1556" s="589"/>
      <c r="L1556" s="589"/>
      <c r="M1556" s="589"/>
      <c r="O1556" s="589"/>
      <c r="P1556" s="589"/>
      <c r="Q1556" s="589"/>
      <c r="R1556" s="589"/>
    </row>
    <row r="1557" customHeight="1" spans="7:18">
      <c r="G1557" s="589"/>
      <c r="H1557" s="589"/>
      <c r="I1557" s="589"/>
      <c r="J1557" s="589"/>
      <c r="K1557" s="589"/>
      <c r="L1557" s="589"/>
      <c r="M1557" s="589"/>
      <c r="O1557" s="589"/>
      <c r="P1557" s="589"/>
      <c r="Q1557" s="589"/>
      <c r="R1557" s="589"/>
    </row>
    <row r="1558" customHeight="1" spans="7:18">
      <c r="G1558" s="589"/>
      <c r="H1558" s="589"/>
      <c r="I1558" s="589"/>
      <c r="J1558" s="589"/>
      <c r="K1558" s="589"/>
      <c r="L1558" s="589"/>
      <c r="M1558" s="589"/>
      <c r="O1558" s="589"/>
      <c r="P1558" s="589"/>
      <c r="Q1558" s="589"/>
      <c r="R1558" s="589"/>
    </row>
    <row r="1559" customHeight="1" spans="7:18">
      <c r="G1559" s="589"/>
      <c r="H1559" s="589"/>
      <c r="I1559" s="589"/>
      <c r="J1559" s="589"/>
      <c r="K1559" s="589"/>
      <c r="L1559" s="589"/>
      <c r="M1559" s="589"/>
      <c r="O1559" s="589"/>
      <c r="P1559" s="589"/>
      <c r="Q1559" s="589"/>
      <c r="R1559" s="589"/>
    </row>
    <row r="1560" customHeight="1" spans="7:18">
      <c r="G1560" s="589"/>
      <c r="H1560" s="589"/>
      <c r="I1560" s="589"/>
      <c r="J1560" s="589"/>
      <c r="K1560" s="589"/>
      <c r="L1560" s="589"/>
      <c r="M1560" s="589"/>
      <c r="O1560" s="589"/>
      <c r="P1560" s="589"/>
      <c r="Q1560" s="589"/>
      <c r="R1560" s="589"/>
    </row>
    <row r="1561" customHeight="1" spans="7:18">
      <c r="G1561" s="589"/>
      <c r="H1561" s="589"/>
      <c r="I1561" s="589"/>
      <c r="J1561" s="589"/>
      <c r="K1561" s="589"/>
      <c r="L1561" s="589"/>
      <c r="M1561" s="589"/>
      <c r="O1561" s="589"/>
      <c r="P1561" s="589"/>
      <c r="Q1561" s="589"/>
      <c r="R1561" s="589"/>
    </row>
    <row r="1562" customHeight="1" spans="7:18">
      <c r="G1562" s="589"/>
      <c r="H1562" s="589"/>
      <c r="I1562" s="589"/>
      <c r="J1562" s="589"/>
      <c r="K1562" s="589"/>
      <c r="L1562" s="589"/>
      <c r="M1562" s="589"/>
      <c r="O1562" s="589"/>
      <c r="P1562" s="589"/>
      <c r="Q1562" s="589"/>
      <c r="R1562" s="589"/>
    </row>
    <row r="1563" customHeight="1" spans="7:18">
      <c r="G1563" s="589"/>
      <c r="H1563" s="589"/>
      <c r="I1563" s="589"/>
      <c r="J1563" s="589"/>
      <c r="K1563" s="589"/>
      <c r="L1563" s="589"/>
      <c r="M1563" s="589"/>
      <c r="O1563" s="589"/>
      <c r="P1563" s="589"/>
      <c r="Q1563" s="589"/>
      <c r="R1563" s="589"/>
    </row>
    <row r="1564" customHeight="1" spans="7:18">
      <c r="G1564" s="589"/>
      <c r="H1564" s="589"/>
      <c r="I1564" s="589"/>
      <c r="J1564" s="589"/>
      <c r="K1564" s="589"/>
      <c r="L1564" s="589"/>
      <c r="M1564" s="589"/>
      <c r="O1564" s="589"/>
      <c r="P1564" s="589"/>
      <c r="Q1564" s="589"/>
      <c r="R1564" s="589"/>
    </row>
    <row r="1565" customHeight="1" spans="7:18">
      <c r="G1565" s="589"/>
      <c r="H1565" s="589"/>
      <c r="I1565" s="589"/>
      <c r="J1565" s="589"/>
      <c r="K1565" s="589"/>
      <c r="L1565" s="589"/>
      <c r="M1565" s="589"/>
      <c r="O1565" s="589"/>
      <c r="P1565" s="589"/>
      <c r="Q1565" s="589"/>
      <c r="R1565" s="589"/>
    </row>
    <row r="1566" customHeight="1" spans="7:18">
      <c r="G1566" s="589"/>
      <c r="H1566" s="589"/>
      <c r="I1566" s="589"/>
      <c r="J1566" s="589"/>
      <c r="K1566" s="589"/>
      <c r="L1566" s="589"/>
      <c r="M1566" s="589"/>
      <c r="O1566" s="589"/>
      <c r="P1566" s="589"/>
      <c r="Q1566" s="589"/>
      <c r="R1566" s="589"/>
    </row>
    <row r="1567" customHeight="1" spans="7:18">
      <c r="G1567" s="589"/>
      <c r="H1567" s="589"/>
      <c r="I1567" s="589"/>
      <c r="J1567" s="589"/>
      <c r="K1567" s="589"/>
      <c r="L1567" s="589"/>
      <c r="M1567" s="589"/>
      <c r="O1567" s="589"/>
      <c r="P1567" s="589"/>
      <c r="Q1567" s="589"/>
      <c r="R1567" s="589"/>
    </row>
    <row r="1568" customHeight="1" spans="7:18">
      <c r="G1568" s="589"/>
      <c r="H1568" s="589"/>
      <c r="I1568" s="589"/>
      <c r="J1568" s="589"/>
      <c r="K1568" s="589"/>
      <c r="L1568" s="589"/>
      <c r="M1568" s="589"/>
      <c r="O1568" s="589"/>
      <c r="P1568" s="589"/>
      <c r="Q1568" s="589"/>
      <c r="R1568" s="589"/>
    </row>
    <row r="1569" customHeight="1" spans="7:18">
      <c r="G1569" s="589"/>
      <c r="H1569" s="589"/>
      <c r="I1569" s="589"/>
      <c r="J1569" s="589"/>
      <c r="K1569" s="589"/>
      <c r="L1569" s="589"/>
      <c r="M1569" s="589"/>
      <c r="O1569" s="589"/>
      <c r="P1569" s="589"/>
      <c r="Q1569" s="589"/>
      <c r="R1569" s="589"/>
    </row>
    <row r="1570" customHeight="1" spans="7:18">
      <c r="G1570" s="589"/>
      <c r="H1570" s="589"/>
      <c r="I1570" s="589"/>
      <c r="J1570" s="589"/>
      <c r="K1570" s="589"/>
      <c r="L1570" s="589"/>
      <c r="M1570" s="589"/>
      <c r="O1570" s="589"/>
      <c r="P1570" s="589"/>
      <c r="Q1570" s="589"/>
      <c r="R1570" s="589"/>
    </row>
    <row r="1571" customHeight="1" spans="7:18">
      <c r="G1571" s="589"/>
      <c r="H1571" s="589"/>
      <c r="I1571" s="589"/>
      <c r="J1571" s="589"/>
      <c r="K1571" s="589"/>
      <c r="L1571" s="589"/>
      <c r="M1571" s="589"/>
      <c r="O1571" s="589"/>
      <c r="P1571" s="589"/>
      <c r="Q1571" s="589"/>
      <c r="R1571" s="589"/>
    </row>
    <row r="1572" customHeight="1" spans="7:18">
      <c r="G1572" s="589"/>
      <c r="H1572" s="589"/>
      <c r="I1572" s="589"/>
      <c r="J1572" s="589"/>
      <c r="K1572" s="589"/>
      <c r="L1572" s="589"/>
      <c r="M1572" s="589"/>
      <c r="O1572" s="589"/>
      <c r="P1572" s="589"/>
      <c r="Q1572" s="589"/>
      <c r="R1572" s="589"/>
    </row>
    <row r="1573" customHeight="1" spans="7:18">
      <c r="G1573" s="589"/>
      <c r="H1573" s="589"/>
      <c r="I1573" s="589"/>
      <c r="J1573" s="589"/>
      <c r="K1573" s="589"/>
      <c r="L1573" s="589"/>
      <c r="M1573" s="589"/>
      <c r="O1573" s="589"/>
      <c r="P1573" s="589"/>
      <c r="Q1573" s="589"/>
      <c r="R1573" s="589"/>
    </row>
    <row r="1574" customHeight="1" spans="7:18">
      <c r="G1574" s="589"/>
      <c r="H1574" s="589"/>
      <c r="I1574" s="589"/>
      <c r="J1574" s="589"/>
      <c r="K1574" s="589"/>
      <c r="L1574" s="589"/>
      <c r="M1574" s="589"/>
      <c r="O1574" s="589"/>
      <c r="P1574" s="589"/>
      <c r="Q1574" s="589"/>
      <c r="R1574" s="589"/>
    </row>
    <row r="1575" customHeight="1" spans="7:18">
      <c r="G1575" s="589"/>
      <c r="H1575" s="589"/>
      <c r="I1575" s="589"/>
      <c r="J1575" s="589"/>
      <c r="K1575" s="589"/>
      <c r="L1575" s="589"/>
      <c r="M1575" s="589"/>
      <c r="O1575" s="589"/>
      <c r="P1575" s="589"/>
      <c r="Q1575" s="589"/>
      <c r="R1575" s="589"/>
    </row>
    <row r="1576" customHeight="1" spans="7:18">
      <c r="G1576" s="589"/>
      <c r="H1576" s="589"/>
      <c r="I1576" s="589"/>
      <c r="J1576" s="589"/>
      <c r="K1576" s="589"/>
      <c r="L1576" s="589"/>
      <c r="M1576" s="589"/>
      <c r="O1576" s="589"/>
      <c r="P1576" s="589"/>
      <c r="Q1576" s="589"/>
      <c r="R1576" s="589"/>
    </row>
    <row r="1577" customHeight="1" spans="7:18">
      <c r="G1577" s="589"/>
      <c r="H1577" s="589"/>
      <c r="I1577" s="589"/>
      <c r="J1577" s="589"/>
      <c r="K1577" s="589"/>
      <c r="L1577" s="589"/>
      <c r="M1577" s="589"/>
      <c r="O1577" s="589"/>
      <c r="P1577" s="589"/>
      <c r="Q1577" s="589"/>
      <c r="R1577" s="589"/>
    </row>
    <row r="1578" customHeight="1" spans="7:18">
      <c r="G1578" s="589"/>
      <c r="H1578" s="589"/>
      <c r="I1578" s="589"/>
      <c r="J1578" s="589"/>
      <c r="K1578" s="589"/>
      <c r="L1578" s="589"/>
      <c r="M1578" s="589"/>
      <c r="O1578" s="589"/>
      <c r="P1578" s="589"/>
      <c r="Q1578" s="589"/>
      <c r="R1578" s="589"/>
    </row>
    <row r="1579" customHeight="1" spans="7:18">
      <c r="G1579" s="589"/>
      <c r="H1579" s="589"/>
      <c r="I1579" s="589"/>
      <c r="J1579" s="589"/>
      <c r="K1579" s="589"/>
      <c r="L1579" s="589"/>
      <c r="M1579" s="589"/>
      <c r="O1579" s="589"/>
      <c r="P1579" s="589"/>
      <c r="Q1579" s="589"/>
      <c r="R1579" s="589"/>
    </row>
    <row r="1580" customHeight="1" spans="7:18">
      <c r="G1580" s="589"/>
      <c r="H1580" s="589"/>
      <c r="I1580" s="589"/>
      <c r="J1580" s="589"/>
      <c r="K1580" s="589"/>
      <c r="L1580" s="589"/>
      <c r="M1580" s="589"/>
      <c r="O1580" s="589"/>
      <c r="P1580" s="589"/>
      <c r="Q1580" s="589"/>
      <c r="R1580" s="589"/>
    </row>
    <row r="1581" customHeight="1" spans="7:18">
      <c r="G1581" s="589"/>
      <c r="H1581" s="589"/>
      <c r="I1581" s="589"/>
      <c r="J1581" s="589"/>
      <c r="K1581" s="589"/>
      <c r="L1581" s="589"/>
      <c r="M1581" s="589"/>
      <c r="O1581" s="589"/>
      <c r="P1581" s="589"/>
      <c r="Q1581" s="589"/>
      <c r="R1581" s="589"/>
    </row>
    <row r="1582" customHeight="1" spans="7:18">
      <c r="G1582" s="589"/>
      <c r="H1582" s="589"/>
      <c r="I1582" s="589"/>
      <c r="J1582" s="589"/>
      <c r="K1582" s="589"/>
      <c r="L1582" s="589"/>
      <c r="M1582" s="589"/>
      <c r="O1582" s="589"/>
      <c r="P1582" s="589"/>
      <c r="Q1582" s="589"/>
      <c r="R1582" s="589"/>
    </row>
    <row r="1583" customHeight="1" spans="7:18">
      <c r="G1583" s="589"/>
      <c r="H1583" s="589"/>
      <c r="I1583" s="589"/>
      <c r="J1583" s="589"/>
      <c r="K1583" s="589"/>
      <c r="L1583" s="589"/>
      <c r="M1583" s="589"/>
      <c r="O1583" s="589"/>
      <c r="P1583" s="589"/>
      <c r="Q1583" s="589"/>
      <c r="R1583" s="589"/>
    </row>
    <row r="1584" customHeight="1" spans="7:18">
      <c r="G1584" s="589"/>
      <c r="H1584" s="589"/>
      <c r="I1584" s="589"/>
      <c r="J1584" s="589"/>
      <c r="K1584" s="589"/>
      <c r="L1584" s="589"/>
      <c r="M1584" s="589"/>
      <c r="O1584" s="589"/>
      <c r="P1584" s="589"/>
      <c r="Q1584" s="589"/>
      <c r="R1584" s="589"/>
    </row>
    <row r="1585" customHeight="1" spans="7:18">
      <c r="G1585" s="589"/>
      <c r="H1585" s="589"/>
      <c r="I1585" s="589"/>
      <c r="J1585" s="589"/>
      <c r="K1585" s="589"/>
      <c r="L1585" s="589"/>
      <c r="M1585" s="589"/>
      <c r="O1585" s="589"/>
      <c r="P1585" s="589"/>
      <c r="Q1585" s="589"/>
      <c r="R1585" s="589"/>
    </row>
    <row r="1586" customHeight="1" spans="7:18">
      <c r="G1586" s="589"/>
      <c r="H1586" s="589"/>
      <c r="I1586" s="589"/>
      <c r="J1586" s="589"/>
      <c r="K1586" s="589"/>
      <c r="L1586" s="589"/>
      <c r="M1586" s="589"/>
      <c r="O1586" s="589"/>
      <c r="P1586" s="589"/>
      <c r="Q1586" s="589"/>
      <c r="R1586" s="589"/>
    </row>
    <row r="1587" customHeight="1" spans="7:18">
      <c r="G1587" s="589"/>
      <c r="H1587" s="589"/>
      <c r="I1587" s="589"/>
      <c r="J1587" s="589"/>
      <c r="K1587" s="589"/>
      <c r="L1587" s="589"/>
      <c r="M1587" s="589"/>
      <c r="O1587" s="589"/>
      <c r="P1587" s="589"/>
      <c r="Q1587" s="589"/>
      <c r="R1587" s="589"/>
    </row>
    <row r="1588" customHeight="1" spans="7:18">
      <c r="G1588" s="589"/>
      <c r="H1588" s="589"/>
      <c r="I1588" s="589"/>
      <c r="J1588" s="589"/>
      <c r="K1588" s="589"/>
      <c r="L1588" s="589"/>
      <c r="M1588" s="589"/>
      <c r="O1588" s="589"/>
      <c r="P1588" s="589"/>
      <c r="Q1588" s="589"/>
      <c r="R1588" s="589"/>
    </row>
    <row r="1589" customHeight="1" spans="7:18">
      <c r="G1589" s="589"/>
      <c r="H1589" s="589"/>
      <c r="I1589" s="589"/>
      <c r="J1589" s="589"/>
      <c r="K1589" s="589"/>
      <c r="L1589" s="589"/>
      <c r="M1589" s="589"/>
      <c r="O1589" s="589"/>
      <c r="P1589" s="589"/>
      <c r="Q1589" s="589"/>
      <c r="R1589" s="589"/>
    </row>
    <row r="1590" customHeight="1" spans="7:18">
      <c r="G1590" s="589"/>
      <c r="H1590" s="589"/>
      <c r="I1590" s="589"/>
      <c r="J1590" s="589"/>
      <c r="K1590" s="589"/>
      <c r="L1590" s="589"/>
      <c r="M1590" s="589"/>
      <c r="O1590" s="589"/>
      <c r="P1590" s="589"/>
      <c r="Q1590" s="589"/>
      <c r="R1590" s="589"/>
    </row>
    <row r="1591" customHeight="1" spans="7:18">
      <c r="G1591" s="589"/>
      <c r="H1591" s="589"/>
      <c r="I1591" s="589"/>
      <c r="J1591" s="589"/>
      <c r="K1591" s="589"/>
      <c r="L1591" s="589"/>
      <c r="M1591" s="589"/>
      <c r="O1591" s="589"/>
      <c r="P1591" s="589"/>
      <c r="Q1591" s="589"/>
      <c r="R1591" s="589"/>
    </row>
    <row r="1592" customHeight="1" spans="7:18">
      <c r="G1592" s="589"/>
      <c r="H1592" s="589"/>
      <c r="I1592" s="589"/>
      <c r="J1592" s="589"/>
      <c r="K1592" s="589"/>
      <c r="L1592" s="589"/>
      <c r="M1592" s="589"/>
      <c r="O1592" s="589"/>
      <c r="P1592" s="589"/>
      <c r="Q1592" s="589"/>
      <c r="R1592" s="589"/>
    </row>
    <row r="1593" customHeight="1" spans="7:18">
      <c r="G1593" s="589"/>
      <c r="H1593" s="589"/>
      <c r="I1593" s="589"/>
      <c r="J1593" s="589"/>
      <c r="K1593" s="589"/>
      <c r="L1593" s="589"/>
      <c r="M1593" s="589"/>
      <c r="O1593" s="589"/>
      <c r="P1593" s="589"/>
      <c r="Q1593" s="589"/>
      <c r="R1593" s="589"/>
    </row>
    <row r="1594" customHeight="1" spans="7:18">
      <c r="G1594" s="589"/>
      <c r="H1594" s="589"/>
      <c r="I1594" s="589"/>
      <c r="J1594" s="589"/>
      <c r="K1594" s="589"/>
      <c r="L1594" s="589"/>
      <c r="M1594" s="589"/>
      <c r="O1594" s="589"/>
      <c r="P1594" s="589"/>
      <c r="Q1594" s="589"/>
      <c r="R1594" s="589"/>
    </row>
    <row r="1595" customHeight="1" spans="7:18">
      <c r="G1595" s="589"/>
      <c r="H1595" s="589"/>
      <c r="I1595" s="589"/>
      <c r="J1595" s="589"/>
      <c r="K1595" s="589"/>
      <c r="L1595" s="589"/>
      <c r="M1595" s="589"/>
      <c r="O1595" s="589"/>
      <c r="P1595" s="589"/>
      <c r="Q1595" s="589"/>
      <c r="R1595" s="589"/>
    </row>
    <row r="1596" customHeight="1" spans="7:18">
      <c r="G1596" s="589"/>
      <c r="H1596" s="589"/>
      <c r="I1596" s="589"/>
      <c r="J1596" s="589"/>
      <c r="K1596" s="589"/>
      <c r="L1596" s="589"/>
      <c r="M1596" s="589"/>
      <c r="O1596" s="589"/>
      <c r="P1596" s="589"/>
      <c r="Q1596" s="589"/>
      <c r="R1596" s="589"/>
    </row>
    <row r="1597" customHeight="1" spans="7:18">
      <c r="G1597" s="589"/>
      <c r="H1597" s="589"/>
      <c r="I1597" s="589"/>
      <c r="J1597" s="589"/>
      <c r="K1597" s="589"/>
      <c r="L1597" s="589"/>
      <c r="M1597" s="589"/>
      <c r="O1597" s="589"/>
      <c r="P1597" s="589"/>
      <c r="Q1597" s="589"/>
      <c r="R1597" s="589"/>
    </row>
    <row r="1598" customHeight="1" spans="7:18">
      <c r="G1598" s="589"/>
      <c r="H1598" s="589"/>
      <c r="I1598" s="589"/>
      <c r="J1598" s="589"/>
      <c r="K1598" s="589"/>
      <c r="L1598" s="589"/>
      <c r="M1598" s="589"/>
      <c r="O1598" s="589"/>
      <c r="P1598" s="589"/>
      <c r="Q1598" s="589"/>
      <c r="R1598" s="589"/>
    </row>
    <row r="1599" customHeight="1" spans="7:18">
      <c r="G1599" s="589"/>
      <c r="H1599" s="589"/>
      <c r="I1599" s="589"/>
      <c r="J1599" s="589"/>
      <c r="K1599" s="589"/>
      <c r="L1599" s="589"/>
      <c r="M1599" s="589"/>
      <c r="O1599" s="589"/>
      <c r="P1599" s="589"/>
      <c r="Q1599" s="589"/>
      <c r="R1599" s="589"/>
    </row>
    <row r="1600" customHeight="1" spans="7:18">
      <c r="G1600" s="589"/>
      <c r="H1600" s="589"/>
      <c r="I1600" s="589"/>
      <c r="J1600" s="589"/>
      <c r="K1600" s="589"/>
      <c r="L1600" s="589"/>
      <c r="M1600" s="589"/>
      <c r="O1600" s="589"/>
      <c r="P1600" s="589"/>
      <c r="Q1600" s="589"/>
      <c r="R1600" s="589"/>
    </row>
    <row r="1601" customHeight="1" spans="7:18">
      <c r="G1601" s="589"/>
      <c r="H1601" s="589"/>
      <c r="I1601" s="589"/>
      <c r="J1601" s="589"/>
      <c r="K1601" s="589"/>
      <c r="L1601" s="589"/>
      <c r="M1601" s="589"/>
      <c r="O1601" s="589"/>
      <c r="P1601" s="589"/>
      <c r="Q1601" s="589"/>
      <c r="R1601" s="589"/>
    </row>
    <row r="1602" customHeight="1" spans="7:18">
      <c r="G1602" s="589"/>
      <c r="H1602" s="589"/>
      <c r="I1602" s="589"/>
      <c r="J1602" s="589"/>
      <c r="K1602" s="589"/>
      <c r="L1602" s="589"/>
      <c r="M1602" s="589"/>
      <c r="O1602" s="589"/>
      <c r="P1602" s="589"/>
      <c r="Q1602" s="589"/>
      <c r="R1602" s="589"/>
    </row>
    <row r="1603" customHeight="1" spans="7:18">
      <c r="G1603" s="589"/>
      <c r="H1603" s="589"/>
      <c r="I1603" s="589"/>
      <c r="J1603" s="589"/>
      <c r="K1603" s="589"/>
      <c r="L1603" s="589"/>
      <c r="M1603" s="589"/>
      <c r="O1603" s="589"/>
      <c r="P1603" s="589"/>
      <c r="Q1603" s="589"/>
      <c r="R1603" s="589"/>
    </row>
    <row r="1604" customHeight="1" spans="7:18">
      <c r="G1604" s="589"/>
      <c r="H1604" s="589"/>
      <c r="I1604" s="589"/>
      <c r="J1604" s="589"/>
      <c r="K1604" s="589"/>
      <c r="L1604" s="589"/>
      <c r="M1604" s="589"/>
      <c r="O1604" s="589"/>
      <c r="P1604" s="589"/>
      <c r="Q1604" s="589"/>
      <c r="R1604" s="589"/>
    </row>
    <row r="1605" customHeight="1" spans="7:18">
      <c r="G1605" s="589"/>
      <c r="H1605" s="589"/>
      <c r="I1605" s="589"/>
      <c r="J1605" s="589"/>
      <c r="K1605" s="589"/>
      <c r="L1605" s="589"/>
      <c r="M1605" s="589"/>
      <c r="O1605" s="589"/>
      <c r="P1605" s="589"/>
      <c r="Q1605" s="589"/>
      <c r="R1605" s="589"/>
    </row>
    <row r="1606" customHeight="1" spans="7:18">
      <c r="G1606" s="589"/>
      <c r="H1606" s="589"/>
      <c r="I1606" s="589"/>
      <c r="J1606" s="589"/>
      <c r="K1606" s="589"/>
      <c r="L1606" s="589"/>
      <c r="M1606" s="589"/>
      <c r="O1606" s="589"/>
      <c r="P1606" s="589"/>
      <c r="Q1606" s="589"/>
      <c r="R1606" s="589"/>
    </row>
    <row r="1607" customHeight="1" spans="7:18">
      <c r="G1607" s="589"/>
      <c r="H1607" s="589"/>
      <c r="I1607" s="589"/>
      <c r="J1607" s="589"/>
      <c r="K1607" s="589"/>
      <c r="L1607" s="589"/>
      <c r="M1607" s="589"/>
      <c r="O1607" s="589"/>
      <c r="P1607" s="589"/>
      <c r="Q1607" s="589"/>
      <c r="R1607" s="589"/>
    </row>
    <row r="1608" customHeight="1" spans="7:18">
      <c r="G1608" s="589"/>
      <c r="H1608" s="589"/>
      <c r="I1608" s="589"/>
      <c r="J1608" s="589"/>
      <c r="K1608" s="589"/>
      <c r="L1608" s="589"/>
      <c r="M1608" s="589"/>
      <c r="O1608" s="589"/>
      <c r="P1608" s="589"/>
      <c r="Q1608" s="589"/>
      <c r="R1608" s="589"/>
    </row>
    <row r="1609" customHeight="1" spans="7:18">
      <c r="G1609" s="589"/>
      <c r="H1609" s="589"/>
      <c r="I1609" s="589"/>
      <c r="J1609" s="589"/>
      <c r="K1609" s="589"/>
      <c r="L1609" s="589"/>
      <c r="M1609" s="589"/>
      <c r="O1609" s="589"/>
      <c r="P1609" s="589"/>
      <c r="Q1609" s="589"/>
      <c r="R1609" s="589"/>
    </row>
    <row r="1610" customHeight="1" spans="7:18">
      <c r="G1610" s="589"/>
      <c r="H1610" s="589"/>
      <c r="I1610" s="589"/>
      <c r="J1610" s="589"/>
      <c r="K1610" s="589"/>
      <c r="L1610" s="589"/>
      <c r="M1610" s="589"/>
      <c r="O1610" s="589"/>
      <c r="P1610" s="589"/>
      <c r="Q1610" s="589"/>
      <c r="R1610" s="589"/>
    </row>
    <row r="1611" customHeight="1" spans="7:18">
      <c r="G1611" s="589"/>
      <c r="H1611" s="589"/>
      <c r="I1611" s="589"/>
      <c r="J1611" s="589"/>
      <c r="K1611" s="589"/>
      <c r="L1611" s="589"/>
      <c r="M1611" s="589"/>
      <c r="O1611" s="589"/>
      <c r="P1611" s="589"/>
      <c r="Q1611" s="589"/>
      <c r="R1611" s="589"/>
    </row>
    <row r="1612" customHeight="1" spans="7:18">
      <c r="G1612" s="589"/>
      <c r="H1612" s="589"/>
      <c r="I1612" s="589"/>
      <c r="J1612" s="589"/>
      <c r="K1612" s="589"/>
      <c r="L1612" s="589"/>
      <c r="M1612" s="589"/>
      <c r="O1612" s="589"/>
      <c r="P1612" s="589"/>
      <c r="Q1612" s="589"/>
      <c r="R1612" s="589"/>
    </row>
    <row r="1613" customHeight="1" spans="7:18">
      <c r="G1613" s="589"/>
      <c r="H1613" s="589"/>
      <c r="I1613" s="589"/>
      <c r="J1613" s="589"/>
      <c r="K1613" s="589"/>
      <c r="L1613" s="589"/>
      <c r="M1613" s="589"/>
      <c r="O1613" s="589"/>
      <c r="P1613" s="589"/>
      <c r="Q1613" s="589"/>
      <c r="R1613" s="589"/>
    </row>
    <row r="1614" customHeight="1" spans="7:18">
      <c r="G1614" s="589"/>
      <c r="H1614" s="589"/>
      <c r="I1614" s="589"/>
      <c r="J1614" s="589"/>
      <c r="K1614" s="589"/>
      <c r="L1614" s="589"/>
      <c r="M1614" s="589"/>
      <c r="O1614" s="589"/>
      <c r="P1614" s="589"/>
      <c r="Q1614" s="589"/>
      <c r="R1614" s="589"/>
    </row>
    <row r="1615" customHeight="1" spans="7:18">
      <c r="G1615" s="589"/>
      <c r="H1615" s="589"/>
      <c r="I1615" s="589"/>
      <c r="J1615" s="589"/>
      <c r="K1615" s="589"/>
      <c r="L1615" s="589"/>
      <c r="M1615" s="589"/>
      <c r="O1615" s="589"/>
      <c r="P1615" s="589"/>
      <c r="Q1615" s="589"/>
      <c r="R1615" s="589"/>
    </row>
    <row r="1616" customHeight="1" spans="7:18">
      <c r="G1616" s="589"/>
      <c r="H1616" s="589"/>
      <c r="I1616" s="589"/>
      <c r="J1616" s="589"/>
      <c r="K1616" s="589"/>
      <c r="L1616" s="589"/>
      <c r="M1616" s="589"/>
      <c r="O1616" s="589"/>
      <c r="P1616" s="589"/>
      <c r="Q1616" s="589"/>
      <c r="R1616" s="589"/>
    </row>
    <row r="1617" customHeight="1" spans="7:18">
      <c r="G1617" s="589"/>
      <c r="H1617" s="589"/>
      <c r="I1617" s="589"/>
      <c r="J1617" s="589"/>
      <c r="K1617" s="589"/>
      <c r="L1617" s="589"/>
      <c r="M1617" s="589"/>
      <c r="O1617" s="589"/>
      <c r="P1617" s="589"/>
      <c r="Q1617" s="589"/>
      <c r="R1617" s="589"/>
    </row>
    <row r="1618" customHeight="1" spans="7:18">
      <c r="G1618" s="589"/>
      <c r="H1618" s="589"/>
      <c r="I1618" s="589"/>
      <c r="J1618" s="589"/>
      <c r="K1618" s="589"/>
      <c r="L1618" s="589"/>
      <c r="M1618" s="589"/>
      <c r="O1618" s="589"/>
      <c r="P1618" s="589"/>
      <c r="Q1618" s="589"/>
      <c r="R1618" s="589"/>
    </row>
    <row r="1619" customHeight="1" spans="7:18">
      <c r="G1619" s="589"/>
      <c r="H1619" s="589"/>
      <c r="I1619" s="589"/>
      <c r="J1619" s="589"/>
      <c r="K1619" s="589"/>
      <c r="L1619" s="589"/>
      <c r="M1619" s="589"/>
      <c r="O1619" s="589"/>
      <c r="P1619" s="589"/>
      <c r="Q1619" s="589"/>
      <c r="R1619" s="589"/>
    </row>
    <row r="1620" customHeight="1" spans="7:18">
      <c r="G1620" s="589"/>
      <c r="H1620" s="589"/>
      <c r="I1620" s="589"/>
      <c r="J1620" s="589"/>
      <c r="K1620" s="589"/>
      <c r="L1620" s="589"/>
      <c r="M1620" s="589"/>
      <c r="O1620" s="589"/>
      <c r="P1620" s="589"/>
      <c r="Q1620" s="589"/>
      <c r="R1620" s="589"/>
    </row>
    <row r="1621" customHeight="1" spans="7:18">
      <c r="G1621" s="589"/>
      <c r="H1621" s="589"/>
      <c r="I1621" s="589"/>
      <c r="J1621" s="589"/>
      <c r="K1621" s="589"/>
      <c r="L1621" s="589"/>
      <c r="M1621" s="589"/>
      <c r="O1621" s="589"/>
      <c r="P1621" s="589"/>
      <c r="Q1621" s="589"/>
      <c r="R1621" s="589"/>
    </row>
    <row r="1622" customHeight="1" spans="7:18">
      <c r="G1622" s="589"/>
      <c r="H1622" s="589"/>
      <c r="I1622" s="589"/>
      <c r="J1622" s="589"/>
      <c r="K1622" s="589"/>
      <c r="L1622" s="589"/>
      <c r="M1622" s="589"/>
      <c r="O1622" s="589"/>
      <c r="P1622" s="589"/>
      <c r="Q1622" s="589"/>
      <c r="R1622" s="589"/>
    </row>
    <row r="1623" customHeight="1" spans="7:18">
      <c r="G1623" s="589"/>
      <c r="H1623" s="589"/>
      <c r="I1623" s="589"/>
      <c r="J1623" s="589"/>
      <c r="K1623" s="589"/>
      <c r="L1623" s="589"/>
      <c r="M1623" s="589"/>
      <c r="O1623" s="589"/>
      <c r="P1623" s="589"/>
      <c r="Q1623" s="589"/>
      <c r="R1623" s="589"/>
    </row>
    <row r="1624" customHeight="1" spans="7:18">
      <c r="G1624" s="589"/>
      <c r="H1624" s="589"/>
      <c r="I1624" s="589"/>
      <c r="J1624" s="589"/>
      <c r="K1624" s="589"/>
      <c r="L1624" s="589"/>
      <c r="M1624" s="589"/>
      <c r="O1624" s="589"/>
      <c r="P1624" s="589"/>
      <c r="Q1624" s="589"/>
      <c r="R1624" s="589"/>
    </row>
    <row r="1625" customHeight="1" spans="7:18">
      <c r="G1625" s="589"/>
      <c r="H1625" s="589"/>
      <c r="I1625" s="589"/>
      <c r="J1625" s="589"/>
      <c r="K1625" s="589"/>
      <c r="L1625" s="589"/>
      <c r="M1625" s="589"/>
      <c r="O1625" s="589"/>
      <c r="P1625" s="589"/>
      <c r="Q1625" s="589"/>
      <c r="R1625" s="589"/>
    </row>
    <row r="1626" customHeight="1" spans="7:18">
      <c r="G1626" s="589"/>
      <c r="H1626" s="589"/>
      <c r="I1626" s="589"/>
      <c r="J1626" s="589"/>
      <c r="K1626" s="589"/>
      <c r="L1626" s="589"/>
      <c r="M1626" s="589"/>
      <c r="O1626" s="589"/>
      <c r="P1626" s="589"/>
      <c r="Q1626" s="589"/>
      <c r="R1626" s="589"/>
    </row>
    <row r="1627" customHeight="1" spans="7:18">
      <c r="G1627" s="589"/>
      <c r="H1627" s="589"/>
      <c r="I1627" s="589"/>
      <c r="J1627" s="589"/>
      <c r="K1627" s="589"/>
      <c r="L1627" s="589"/>
      <c r="M1627" s="589"/>
      <c r="O1627" s="589"/>
      <c r="P1627" s="589"/>
      <c r="Q1627" s="589"/>
      <c r="R1627" s="589"/>
    </row>
    <row r="1628" customHeight="1" spans="7:18">
      <c r="G1628" s="589"/>
      <c r="H1628" s="589"/>
      <c r="I1628" s="589"/>
      <c r="J1628" s="589"/>
      <c r="K1628" s="589"/>
      <c r="L1628" s="589"/>
      <c r="M1628" s="589"/>
      <c r="O1628" s="589"/>
      <c r="P1628" s="589"/>
      <c r="Q1628" s="589"/>
      <c r="R1628" s="589"/>
    </row>
    <row r="1629" customHeight="1" spans="7:18">
      <c r="G1629" s="589"/>
      <c r="H1629" s="589"/>
      <c r="I1629" s="589"/>
      <c r="J1629" s="589"/>
      <c r="K1629" s="589"/>
      <c r="L1629" s="589"/>
      <c r="M1629" s="589"/>
      <c r="O1629" s="589"/>
      <c r="P1629" s="589"/>
      <c r="Q1629" s="589"/>
      <c r="R1629" s="589"/>
    </row>
    <row r="1630" customHeight="1" spans="7:18">
      <c r="G1630" s="589"/>
      <c r="H1630" s="589"/>
      <c r="I1630" s="589"/>
      <c r="J1630" s="589"/>
      <c r="K1630" s="589"/>
      <c r="L1630" s="589"/>
      <c r="M1630" s="589"/>
      <c r="O1630" s="589"/>
      <c r="P1630" s="589"/>
      <c r="Q1630" s="589"/>
      <c r="R1630" s="589"/>
    </row>
    <row r="1631" customHeight="1" spans="7:18">
      <c r="G1631" s="589"/>
      <c r="H1631" s="589"/>
      <c r="I1631" s="589"/>
      <c r="J1631" s="589"/>
      <c r="K1631" s="589"/>
      <c r="L1631" s="589"/>
      <c r="M1631" s="589"/>
      <c r="O1631" s="589"/>
      <c r="P1631" s="589"/>
      <c r="Q1631" s="589"/>
      <c r="R1631" s="589"/>
    </row>
    <row r="1632" customHeight="1" spans="7:18">
      <c r="G1632" s="589"/>
      <c r="H1632" s="589"/>
      <c r="I1632" s="589"/>
      <c r="J1632" s="589"/>
      <c r="K1632" s="589"/>
      <c r="L1632" s="589"/>
      <c r="M1632" s="589"/>
      <c r="O1632" s="589"/>
      <c r="P1632" s="589"/>
      <c r="Q1632" s="589"/>
      <c r="R1632" s="589"/>
    </row>
    <row r="1633" customHeight="1" spans="7:18">
      <c r="G1633" s="589"/>
      <c r="H1633" s="589"/>
      <c r="I1633" s="589"/>
      <c r="J1633" s="589"/>
      <c r="K1633" s="589"/>
      <c r="L1633" s="589"/>
      <c r="M1633" s="589"/>
      <c r="O1633" s="589"/>
      <c r="P1633" s="589"/>
      <c r="Q1633" s="589"/>
      <c r="R1633" s="589"/>
    </row>
    <row r="1634" customHeight="1" spans="7:18">
      <c r="G1634" s="589"/>
      <c r="H1634" s="589"/>
      <c r="I1634" s="589"/>
      <c r="J1634" s="589"/>
      <c r="K1634" s="589"/>
      <c r="L1634" s="589"/>
      <c r="M1634" s="589"/>
      <c r="O1634" s="589"/>
      <c r="P1634" s="589"/>
      <c r="Q1634" s="589"/>
      <c r="R1634" s="589"/>
    </row>
    <row r="1635" customHeight="1" spans="7:18">
      <c r="G1635" s="589"/>
      <c r="H1635" s="589"/>
      <c r="I1635" s="589"/>
      <c r="J1635" s="589"/>
      <c r="K1635" s="589"/>
      <c r="L1635" s="589"/>
      <c r="M1635" s="589"/>
      <c r="O1635" s="589"/>
      <c r="P1635" s="589"/>
      <c r="Q1635" s="589"/>
      <c r="R1635" s="589"/>
    </row>
    <row r="1636" customHeight="1" spans="7:18">
      <c r="G1636" s="589"/>
      <c r="H1636" s="589"/>
      <c r="I1636" s="589"/>
      <c r="J1636" s="589"/>
      <c r="K1636" s="589"/>
      <c r="L1636" s="589"/>
      <c r="M1636" s="589"/>
      <c r="O1636" s="589"/>
      <c r="P1636" s="589"/>
      <c r="Q1636" s="589"/>
      <c r="R1636" s="589"/>
    </row>
    <row r="1637" customHeight="1" spans="7:18">
      <c r="G1637" s="589"/>
      <c r="H1637" s="589"/>
      <c r="I1637" s="589"/>
      <c r="J1637" s="589"/>
      <c r="K1637" s="589"/>
      <c r="L1637" s="589"/>
      <c r="M1637" s="589"/>
      <c r="O1637" s="589"/>
      <c r="P1637" s="589"/>
      <c r="Q1637" s="589"/>
      <c r="R1637" s="589"/>
    </row>
    <row r="1638" customHeight="1" spans="7:18">
      <c r="G1638" s="589"/>
      <c r="H1638" s="589"/>
      <c r="I1638" s="589"/>
      <c r="J1638" s="589"/>
      <c r="K1638" s="589"/>
      <c r="L1638" s="589"/>
      <c r="M1638" s="589"/>
      <c r="O1638" s="589"/>
      <c r="P1638" s="589"/>
      <c r="Q1638" s="589"/>
      <c r="R1638" s="589"/>
    </row>
    <row r="1639" customHeight="1" spans="7:18">
      <c r="G1639" s="589"/>
      <c r="H1639" s="589"/>
      <c r="I1639" s="589"/>
      <c r="J1639" s="589"/>
      <c r="K1639" s="589"/>
      <c r="L1639" s="589"/>
      <c r="M1639" s="589"/>
      <c r="O1639" s="589"/>
      <c r="P1639" s="589"/>
      <c r="Q1639" s="589"/>
      <c r="R1639" s="589"/>
    </row>
    <row r="1640" customHeight="1" spans="7:18">
      <c r="G1640" s="589"/>
      <c r="H1640" s="589"/>
      <c r="I1640" s="589"/>
      <c r="J1640" s="589"/>
      <c r="K1640" s="589"/>
      <c r="L1640" s="589"/>
      <c r="M1640" s="589"/>
      <c r="O1640" s="589"/>
      <c r="P1640" s="589"/>
      <c r="Q1640" s="589"/>
      <c r="R1640" s="589"/>
    </row>
    <row r="1641" customHeight="1" spans="7:18">
      <c r="G1641" s="589"/>
      <c r="H1641" s="589"/>
      <c r="I1641" s="589"/>
      <c r="J1641" s="589"/>
      <c r="K1641" s="589"/>
      <c r="L1641" s="589"/>
      <c r="M1641" s="589"/>
      <c r="O1641" s="589"/>
      <c r="P1641" s="589"/>
      <c r="Q1641" s="589"/>
      <c r="R1641" s="589"/>
    </row>
    <row r="1642" customHeight="1" spans="7:18">
      <c r="G1642" s="589"/>
      <c r="H1642" s="589"/>
      <c r="I1642" s="589"/>
      <c r="J1642" s="589"/>
      <c r="K1642" s="589"/>
      <c r="L1642" s="589"/>
      <c r="M1642" s="589"/>
      <c r="O1642" s="589"/>
      <c r="P1642" s="589"/>
      <c r="Q1642" s="589"/>
      <c r="R1642" s="589"/>
    </row>
    <row r="1643" customHeight="1" spans="7:18">
      <c r="G1643" s="589"/>
      <c r="H1643" s="589"/>
      <c r="I1643" s="589"/>
      <c r="J1643" s="589"/>
      <c r="K1643" s="589"/>
      <c r="L1643" s="589"/>
      <c r="M1643" s="589"/>
      <c r="O1643" s="589"/>
      <c r="P1643" s="589"/>
      <c r="Q1643" s="589"/>
      <c r="R1643" s="589"/>
    </row>
    <row r="1644" customHeight="1" spans="7:18">
      <c r="G1644" s="589"/>
      <c r="H1644" s="589"/>
      <c r="I1644" s="589"/>
      <c r="J1644" s="589"/>
      <c r="K1644" s="589"/>
      <c r="L1644" s="589"/>
      <c r="M1644" s="589"/>
      <c r="O1644" s="589"/>
      <c r="P1644" s="589"/>
      <c r="Q1644" s="589"/>
      <c r="R1644" s="589"/>
    </row>
    <row r="1645" customHeight="1" spans="7:18">
      <c r="G1645" s="589"/>
      <c r="H1645" s="589"/>
      <c r="I1645" s="589"/>
      <c r="J1645" s="589"/>
      <c r="K1645" s="589"/>
      <c r="L1645" s="589"/>
      <c r="M1645" s="589"/>
      <c r="O1645" s="589"/>
      <c r="P1645" s="589"/>
      <c r="Q1645" s="589"/>
      <c r="R1645" s="589"/>
    </row>
    <row r="1646" customHeight="1" spans="7:18">
      <c r="G1646" s="589"/>
      <c r="H1646" s="589"/>
      <c r="I1646" s="589"/>
      <c r="J1646" s="589"/>
      <c r="K1646" s="589"/>
      <c r="L1646" s="589"/>
      <c r="M1646" s="589"/>
      <c r="O1646" s="589"/>
      <c r="P1646" s="589"/>
      <c r="Q1646" s="589"/>
      <c r="R1646" s="589"/>
    </row>
    <row r="1647" customHeight="1" spans="7:18">
      <c r="G1647" s="589"/>
      <c r="H1647" s="589"/>
      <c r="I1647" s="589"/>
      <c r="J1647" s="589"/>
      <c r="K1647" s="589"/>
      <c r="L1647" s="589"/>
      <c r="M1647" s="589"/>
      <c r="O1647" s="589"/>
      <c r="P1647" s="589"/>
      <c r="Q1647" s="589"/>
      <c r="R1647" s="589"/>
    </row>
    <row r="1648" customHeight="1" spans="7:18">
      <c r="G1648" s="589"/>
      <c r="H1648" s="589"/>
      <c r="I1648" s="589"/>
      <c r="J1648" s="589"/>
      <c r="K1648" s="589"/>
      <c r="L1648" s="589"/>
      <c r="M1648" s="589"/>
      <c r="O1648" s="589"/>
      <c r="P1648" s="589"/>
      <c r="Q1648" s="589"/>
      <c r="R1648" s="589"/>
    </row>
    <row r="1649" customHeight="1" spans="7:18">
      <c r="G1649" s="589"/>
      <c r="H1649" s="589"/>
      <c r="I1649" s="589"/>
      <c r="J1649" s="589"/>
      <c r="K1649" s="589"/>
      <c r="L1649" s="589"/>
      <c r="M1649" s="589"/>
      <c r="O1649" s="589"/>
      <c r="P1649" s="589"/>
      <c r="Q1649" s="589"/>
      <c r="R1649" s="589"/>
    </row>
    <row r="1650" customHeight="1" spans="7:18">
      <c r="G1650" s="589"/>
      <c r="H1650" s="589"/>
      <c r="I1650" s="589"/>
      <c r="J1650" s="589"/>
      <c r="K1650" s="589"/>
      <c r="L1650" s="589"/>
      <c r="M1650" s="589"/>
      <c r="O1650" s="589"/>
      <c r="P1650" s="589"/>
      <c r="Q1650" s="589"/>
      <c r="R1650" s="589"/>
    </row>
    <row r="1651" customHeight="1" spans="7:18">
      <c r="G1651" s="589"/>
      <c r="H1651" s="589"/>
      <c r="I1651" s="589"/>
      <c r="J1651" s="589"/>
      <c r="K1651" s="589"/>
      <c r="L1651" s="589"/>
      <c r="M1651" s="589"/>
      <c r="O1651" s="589"/>
      <c r="P1651" s="589"/>
      <c r="Q1651" s="589"/>
      <c r="R1651" s="589"/>
    </row>
    <row r="1652" customHeight="1" spans="7:18">
      <c r="G1652" s="589"/>
      <c r="H1652" s="589"/>
      <c r="I1652" s="589"/>
      <c r="J1652" s="589"/>
      <c r="K1652" s="589"/>
      <c r="L1652" s="589"/>
      <c r="M1652" s="589"/>
      <c r="O1652" s="589"/>
      <c r="P1652" s="589"/>
      <c r="Q1652" s="589"/>
      <c r="R1652" s="589"/>
    </row>
    <row r="1653" customHeight="1" spans="7:18">
      <c r="G1653" s="589"/>
      <c r="H1653" s="589"/>
      <c r="I1653" s="589"/>
      <c r="J1653" s="589"/>
      <c r="K1653" s="589"/>
      <c r="L1653" s="589"/>
      <c r="M1653" s="589"/>
      <c r="O1653" s="589"/>
      <c r="P1653" s="589"/>
      <c r="Q1653" s="589"/>
      <c r="R1653" s="589"/>
    </row>
    <row r="1654" customHeight="1" spans="7:18">
      <c r="G1654" s="589"/>
      <c r="H1654" s="589"/>
      <c r="I1654" s="589"/>
      <c r="J1654" s="589"/>
      <c r="K1654" s="589"/>
      <c r="L1654" s="589"/>
      <c r="M1654" s="589"/>
      <c r="O1654" s="589"/>
      <c r="P1654" s="589"/>
      <c r="Q1654" s="589"/>
      <c r="R1654" s="589"/>
    </row>
    <row r="1655" customHeight="1" spans="7:18">
      <c r="G1655" s="589"/>
      <c r="H1655" s="589"/>
      <c r="I1655" s="589"/>
      <c r="J1655" s="589"/>
      <c r="K1655" s="589"/>
      <c r="L1655" s="589"/>
      <c r="M1655" s="589"/>
      <c r="O1655" s="589"/>
      <c r="P1655" s="589"/>
      <c r="Q1655" s="589"/>
      <c r="R1655" s="589"/>
    </row>
    <row r="1656" customHeight="1" spans="7:18">
      <c r="G1656" s="589"/>
      <c r="H1656" s="589"/>
      <c r="I1656" s="589"/>
      <c r="J1656" s="589"/>
      <c r="K1656" s="589"/>
      <c r="L1656" s="589"/>
      <c r="M1656" s="589"/>
      <c r="O1656" s="589"/>
      <c r="P1656" s="589"/>
      <c r="Q1656" s="589"/>
      <c r="R1656" s="589"/>
    </row>
    <row r="1657" customHeight="1" spans="7:18">
      <c r="G1657" s="589"/>
      <c r="H1657" s="589"/>
      <c r="I1657" s="589"/>
      <c r="J1657" s="589"/>
      <c r="K1657" s="589"/>
      <c r="L1657" s="589"/>
      <c r="M1657" s="589"/>
      <c r="O1657" s="589"/>
      <c r="P1657" s="589"/>
      <c r="Q1657" s="589"/>
      <c r="R1657" s="589"/>
    </row>
    <row r="1658" customHeight="1" spans="7:18">
      <c r="G1658" s="589"/>
      <c r="H1658" s="589"/>
      <c r="I1658" s="589"/>
      <c r="J1658" s="589"/>
      <c r="K1658" s="589"/>
      <c r="L1658" s="589"/>
      <c r="M1658" s="589"/>
      <c r="O1658" s="589"/>
      <c r="P1658" s="589"/>
      <c r="Q1658" s="589"/>
      <c r="R1658" s="589"/>
    </row>
    <row r="1659" customHeight="1" spans="7:18">
      <c r="G1659" s="589"/>
      <c r="H1659" s="589"/>
      <c r="I1659" s="589"/>
      <c r="J1659" s="589"/>
      <c r="K1659" s="589"/>
      <c r="L1659" s="589"/>
      <c r="M1659" s="589"/>
      <c r="O1659" s="589"/>
      <c r="P1659" s="589"/>
      <c r="Q1659" s="589"/>
      <c r="R1659" s="589"/>
    </row>
    <row r="1660" customHeight="1" spans="7:18">
      <c r="G1660" s="589"/>
      <c r="H1660" s="589"/>
      <c r="I1660" s="589"/>
      <c r="J1660" s="589"/>
      <c r="K1660" s="589"/>
      <c r="L1660" s="589"/>
      <c r="M1660" s="589"/>
      <c r="O1660" s="589"/>
      <c r="P1660" s="589"/>
      <c r="Q1660" s="589"/>
      <c r="R1660" s="589"/>
    </row>
    <row r="1661" customHeight="1" spans="7:18">
      <c r="G1661" s="589"/>
      <c r="H1661" s="589"/>
      <c r="I1661" s="589"/>
      <c r="J1661" s="589"/>
      <c r="K1661" s="589"/>
      <c r="L1661" s="589"/>
      <c r="M1661" s="589"/>
      <c r="O1661" s="589"/>
      <c r="P1661" s="589"/>
      <c r="Q1661" s="589"/>
      <c r="R1661" s="589"/>
    </row>
    <row r="1662" customHeight="1" spans="7:18">
      <c r="G1662" s="589"/>
      <c r="H1662" s="589"/>
      <c r="I1662" s="589"/>
      <c r="J1662" s="589"/>
      <c r="K1662" s="589"/>
      <c r="L1662" s="589"/>
      <c r="M1662" s="589"/>
      <c r="O1662" s="589"/>
      <c r="P1662" s="589"/>
      <c r="Q1662" s="589"/>
      <c r="R1662" s="589"/>
    </row>
    <row r="1663" customHeight="1" spans="7:18">
      <c r="G1663" s="589"/>
      <c r="H1663" s="589"/>
      <c r="I1663" s="589"/>
      <c r="J1663" s="589"/>
      <c r="K1663" s="589"/>
      <c r="L1663" s="589"/>
      <c r="M1663" s="589"/>
      <c r="O1663" s="589"/>
      <c r="P1663" s="589"/>
      <c r="Q1663" s="589"/>
      <c r="R1663" s="589"/>
    </row>
    <row r="1664" customHeight="1" spans="7:18">
      <c r="G1664" s="589"/>
      <c r="H1664" s="589"/>
      <c r="I1664" s="589"/>
      <c r="J1664" s="589"/>
      <c r="K1664" s="589"/>
      <c r="L1664" s="589"/>
      <c r="M1664" s="589"/>
      <c r="O1664" s="589"/>
      <c r="P1664" s="589"/>
      <c r="Q1664" s="589"/>
      <c r="R1664" s="589"/>
    </row>
    <row r="1665" customHeight="1" spans="7:18">
      <c r="G1665" s="589"/>
      <c r="H1665" s="589"/>
      <c r="I1665" s="589"/>
      <c r="J1665" s="589"/>
      <c r="K1665" s="589"/>
      <c r="L1665" s="589"/>
      <c r="M1665" s="589"/>
      <c r="O1665" s="589"/>
      <c r="P1665" s="589"/>
      <c r="Q1665" s="589"/>
      <c r="R1665" s="589"/>
    </row>
    <row r="1666" customHeight="1" spans="7:18">
      <c r="G1666" s="589"/>
      <c r="H1666" s="589"/>
      <c r="I1666" s="589"/>
      <c r="J1666" s="589"/>
      <c r="K1666" s="589"/>
      <c r="L1666" s="589"/>
      <c r="M1666" s="589"/>
      <c r="O1666" s="589"/>
      <c r="P1666" s="589"/>
      <c r="Q1666" s="589"/>
      <c r="R1666" s="589"/>
    </row>
    <row r="1667" customHeight="1" spans="7:18">
      <c r="G1667" s="589"/>
      <c r="H1667" s="589"/>
      <c r="I1667" s="589"/>
      <c r="J1667" s="589"/>
      <c r="K1667" s="589"/>
      <c r="L1667" s="589"/>
      <c r="M1667" s="589"/>
      <c r="O1667" s="589"/>
      <c r="P1667" s="589"/>
      <c r="Q1667" s="589"/>
      <c r="R1667" s="589"/>
    </row>
    <row r="1668" customHeight="1" spans="7:18">
      <c r="G1668" s="589"/>
      <c r="H1668" s="589"/>
      <c r="I1668" s="589"/>
      <c r="J1668" s="589"/>
      <c r="K1668" s="589"/>
      <c r="L1668" s="589"/>
      <c r="M1668" s="589"/>
      <c r="O1668" s="589"/>
      <c r="P1668" s="589"/>
      <c r="Q1668" s="589"/>
      <c r="R1668" s="589"/>
    </row>
    <row r="1669" customHeight="1" spans="7:18">
      <c r="G1669" s="589"/>
      <c r="H1669" s="589"/>
      <c r="I1669" s="589"/>
      <c r="J1669" s="589"/>
      <c r="K1669" s="589"/>
      <c r="L1669" s="589"/>
      <c r="M1669" s="589"/>
      <c r="O1669" s="589"/>
      <c r="P1669" s="589"/>
      <c r="Q1669" s="589"/>
      <c r="R1669" s="589"/>
    </row>
    <row r="1670" customHeight="1" spans="7:18">
      <c r="G1670" s="589"/>
      <c r="H1670" s="589"/>
      <c r="I1670" s="589"/>
      <c r="J1670" s="589"/>
      <c r="K1670" s="589"/>
      <c r="L1670" s="589"/>
      <c r="M1670" s="589"/>
      <c r="O1670" s="589"/>
      <c r="P1670" s="589"/>
      <c r="Q1670" s="589"/>
      <c r="R1670" s="589"/>
    </row>
    <row r="1671" customHeight="1" spans="7:18">
      <c r="G1671" s="589"/>
      <c r="H1671" s="589"/>
      <c r="I1671" s="589"/>
      <c r="J1671" s="589"/>
      <c r="K1671" s="589"/>
      <c r="L1671" s="589"/>
      <c r="M1671" s="589"/>
      <c r="O1671" s="589"/>
      <c r="P1671" s="589"/>
      <c r="Q1671" s="589"/>
      <c r="R1671" s="589"/>
    </row>
    <row r="1672" customHeight="1" spans="7:18">
      <c r="G1672" s="589"/>
      <c r="H1672" s="589"/>
      <c r="I1672" s="589"/>
      <c r="J1672" s="589"/>
      <c r="K1672" s="589"/>
      <c r="L1672" s="589"/>
      <c r="M1672" s="589"/>
      <c r="O1672" s="589"/>
      <c r="P1672" s="589"/>
      <c r="Q1672" s="589"/>
      <c r="R1672" s="589"/>
    </row>
    <row r="1673" customHeight="1" spans="7:18">
      <c r="G1673" s="589"/>
      <c r="H1673" s="589"/>
      <c r="I1673" s="589"/>
      <c r="J1673" s="589"/>
      <c r="K1673" s="589"/>
      <c r="L1673" s="589"/>
      <c r="M1673" s="589"/>
      <c r="O1673" s="589"/>
      <c r="P1673" s="589"/>
      <c r="Q1673" s="589"/>
      <c r="R1673" s="589"/>
    </row>
    <row r="1674" customHeight="1" spans="7:18">
      <c r="G1674" s="589"/>
      <c r="H1674" s="589"/>
      <c r="I1674" s="589"/>
      <c r="J1674" s="589"/>
      <c r="K1674" s="589"/>
      <c r="L1674" s="589"/>
      <c r="M1674" s="589"/>
      <c r="O1674" s="589"/>
      <c r="P1674" s="589"/>
      <c r="Q1674" s="589"/>
      <c r="R1674" s="589"/>
    </row>
    <row r="1675" customHeight="1" spans="7:18">
      <c r="G1675" s="589"/>
      <c r="H1675" s="589"/>
      <c r="I1675" s="589"/>
      <c r="J1675" s="589"/>
      <c r="K1675" s="589"/>
      <c r="L1675" s="589"/>
      <c r="M1675" s="589"/>
      <c r="O1675" s="589"/>
      <c r="P1675" s="589"/>
      <c r="Q1675" s="589"/>
      <c r="R1675" s="589"/>
    </row>
    <row r="1676" customHeight="1" spans="7:18">
      <c r="G1676" s="589"/>
      <c r="H1676" s="589"/>
      <c r="I1676" s="589"/>
      <c r="J1676" s="589"/>
      <c r="K1676" s="589"/>
      <c r="L1676" s="589"/>
      <c r="M1676" s="589"/>
      <c r="O1676" s="589"/>
      <c r="P1676" s="589"/>
      <c r="Q1676" s="589"/>
      <c r="R1676" s="589"/>
    </row>
    <row r="1677" customHeight="1" spans="7:18">
      <c r="G1677" s="589"/>
      <c r="H1677" s="589"/>
      <c r="I1677" s="589"/>
      <c r="J1677" s="589"/>
      <c r="K1677" s="589"/>
      <c r="L1677" s="589"/>
      <c r="M1677" s="589"/>
      <c r="O1677" s="589"/>
      <c r="P1677" s="589"/>
      <c r="Q1677" s="589"/>
      <c r="R1677" s="589"/>
    </row>
    <row r="1678" customHeight="1" spans="7:18">
      <c r="G1678" s="589"/>
      <c r="H1678" s="589"/>
      <c r="I1678" s="589"/>
      <c r="J1678" s="589"/>
      <c r="K1678" s="589"/>
      <c r="L1678" s="589"/>
      <c r="M1678" s="589"/>
      <c r="O1678" s="589"/>
      <c r="P1678" s="589"/>
      <c r="Q1678" s="589"/>
      <c r="R1678" s="589"/>
    </row>
    <row r="1679" customHeight="1" spans="7:18">
      <c r="G1679" s="589"/>
      <c r="H1679" s="589"/>
      <c r="I1679" s="589"/>
      <c r="J1679" s="589"/>
      <c r="K1679" s="589"/>
      <c r="L1679" s="589"/>
      <c r="M1679" s="589"/>
      <c r="O1679" s="589"/>
      <c r="P1679" s="589"/>
      <c r="Q1679" s="589"/>
      <c r="R1679" s="589"/>
    </row>
    <row r="1680" customHeight="1" spans="7:18">
      <c r="G1680" s="589"/>
      <c r="H1680" s="589"/>
      <c r="I1680" s="589"/>
      <c r="J1680" s="589"/>
      <c r="K1680" s="589"/>
      <c r="L1680" s="589"/>
      <c r="M1680" s="589"/>
      <c r="O1680" s="589"/>
      <c r="P1680" s="589"/>
      <c r="Q1680" s="589"/>
      <c r="R1680" s="589"/>
    </row>
    <row r="1681" customHeight="1" spans="7:18">
      <c r="G1681" s="589"/>
      <c r="H1681" s="589"/>
      <c r="I1681" s="589"/>
      <c r="J1681" s="589"/>
      <c r="K1681" s="589"/>
      <c r="L1681" s="589"/>
      <c r="M1681" s="589"/>
      <c r="O1681" s="589"/>
      <c r="P1681" s="589"/>
      <c r="Q1681" s="589"/>
      <c r="R1681" s="589"/>
    </row>
    <row r="1682" customHeight="1" spans="7:18">
      <c r="G1682" s="589"/>
      <c r="H1682" s="589"/>
      <c r="I1682" s="589"/>
      <c r="J1682" s="589"/>
      <c r="K1682" s="589"/>
      <c r="L1682" s="589"/>
      <c r="M1682" s="589"/>
      <c r="O1682" s="589"/>
      <c r="P1682" s="589"/>
      <c r="Q1682" s="589"/>
      <c r="R1682" s="589"/>
    </row>
    <row r="1683" customHeight="1" spans="7:18">
      <c r="G1683" s="589"/>
      <c r="H1683" s="589"/>
      <c r="I1683" s="589"/>
      <c r="J1683" s="589"/>
      <c r="K1683" s="589"/>
      <c r="L1683" s="589"/>
      <c r="M1683" s="589"/>
      <c r="O1683" s="589"/>
      <c r="P1683" s="589"/>
      <c r="Q1683" s="589"/>
      <c r="R1683" s="589"/>
    </row>
    <row r="1684" customHeight="1" spans="7:18">
      <c r="G1684" s="589"/>
      <c r="H1684" s="589"/>
      <c r="I1684" s="589"/>
      <c r="J1684" s="589"/>
      <c r="K1684" s="589"/>
      <c r="L1684" s="589"/>
      <c r="M1684" s="589"/>
      <c r="O1684" s="589"/>
      <c r="P1684" s="589"/>
      <c r="Q1684" s="589"/>
      <c r="R1684" s="589"/>
    </row>
    <row r="1685" customHeight="1" spans="7:18">
      <c r="G1685" s="589"/>
      <c r="H1685" s="589"/>
      <c r="I1685" s="589"/>
      <c r="J1685" s="589"/>
      <c r="K1685" s="589"/>
      <c r="L1685" s="589"/>
      <c r="M1685" s="589"/>
      <c r="O1685" s="589"/>
      <c r="P1685" s="589"/>
      <c r="Q1685" s="589"/>
      <c r="R1685" s="589"/>
    </row>
    <row r="1686" customHeight="1" spans="7:18">
      <c r="G1686" s="589"/>
      <c r="H1686" s="589"/>
      <c r="I1686" s="589"/>
      <c r="J1686" s="589"/>
      <c r="K1686" s="589"/>
      <c r="L1686" s="589"/>
      <c r="M1686" s="589"/>
      <c r="O1686" s="589"/>
      <c r="P1686" s="589"/>
      <c r="Q1686" s="589"/>
      <c r="R1686" s="589"/>
    </row>
    <row r="1687" customHeight="1" spans="7:18">
      <c r="G1687" s="589"/>
      <c r="H1687" s="589"/>
      <c r="I1687" s="589"/>
      <c r="J1687" s="589"/>
      <c r="K1687" s="589"/>
      <c r="L1687" s="589"/>
      <c r="M1687" s="589"/>
      <c r="O1687" s="589"/>
      <c r="P1687" s="589"/>
      <c r="Q1687" s="589"/>
      <c r="R1687" s="589"/>
    </row>
    <row r="1688" customHeight="1" spans="7:18">
      <c r="G1688" s="589"/>
      <c r="H1688" s="589"/>
      <c r="I1688" s="589"/>
      <c r="J1688" s="589"/>
      <c r="K1688" s="589"/>
      <c r="L1688" s="589"/>
      <c r="M1688" s="589"/>
      <c r="O1688" s="589"/>
      <c r="P1688" s="589"/>
      <c r="Q1688" s="589"/>
      <c r="R1688" s="589"/>
    </row>
    <row r="1689" customHeight="1" spans="7:18">
      <c r="G1689" s="589"/>
      <c r="H1689" s="589"/>
      <c r="I1689" s="589"/>
      <c r="J1689" s="589"/>
      <c r="K1689" s="589"/>
      <c r="L1689" s="589"/>
      <c r="M1689" s="589"/>
      <c r="O1689" s="589"/>
      <c r="P1689" s="589"/>
      <c r="Q1689" s="589"/>
      <c r="R1689" s="589"/>
    </row>
    <row r="1690" customHeight="1" spans="7:18">
      <c r="G1690" s="589"/>
      <c r="H1690" s="589"/>
      <c r="I1690" s="589"/>
      <c r="J1690" s="589"/>
      <c r="K1690" s="589"/>
      <c r="L1690" s="589"/>
      <c r="M1690" s="589"/>
      <c r="O1690" s="589"/>
      <c r="P1690" s="589"/>
      <c r="Q1690" s="589"/>
      <c r="R1690" s="589"/>
    </row>
    <row r="1691" customHeight="1" spans="7:18">
      <c r="G1691" s="589"/>
      <c r="H1691" s="589"/>
      <c r="I1691" s="589"/>
      <c r="J1691" s="589"/>
      <c r="K1691" s="589"/>
      <c r="L1691" s="589"/>
      <c r="M1691" s="589"/>
      <c r="O1691" s="589"/>
      <c r="P1691" s="589"/>
      <c r="Q1691" s="589"/>
      <c r="R1691" s="589"/>
    </row>
    <row r="1692" customHeight="1" spans="7:18">
      <c r="G1692" s="589"/>
      <c r="H1692" s="589"/>
      <c r="I1692" s="589"/>
      <c r="J1692" s="589"/>
      <c r="K1692" s="589"/>
      <c r="L1692" s="589"/>
      <c r="M1692" s="589"/>
      <c r="O1692" s="589"/>
      <c r="P1692" s="589"/>
      <c r="Q1692" s="589"/>
      <c r="R1692" s="589"/>
    </row>
    <row r="1693" customHeight="1" spans="7:18">
      <c r="G1693" s="589"/>
      <c r="H1693" s="589"/>
      <c r="I1693" s="589"/>
      <c r="J1693" s="589"/>
      <c r="K1693" s="589"/>
      <c r="L1693" s="589"/>
      <c r="M1693" s="589"/>
      <c r="O1693" s="589"/>
      <c r="P1693" s="589"/>
      <c r="Q1693" s="589"/>
      <c r="R1693" s="589"/>
    </row>
    <row r="1694" customHeight="1" spans="7:18">
      <c r="G1694" s="589"/>
      <c r="H1694" s="589"/>
      <c r="I1694" s="589"/>
      <c r="J1694" s="589"/>
      <c r="K1694" s="589"/>
      <c r="L1694" s="589"/>
      <c r="M1694" s="589"/>
      <c r="O1694" s="589"/>
      <c r="P1694" s="589"/>
      <c r="Q1694" s="589"/>
      <c r="R1694" s="589"/>
    </row>
    <row r="1695" customHeight="1" spans="7:18">
      <c r="G1695" s="589"/>
      <c r="H1695" s="589"/>
      <c r="I1695" s="589"/>
      <c r="J1695" s="589"/>
      <c r="K1695" s="589"/>
      <c r="L1695" s="589"/>
      <c r="M1695" s="589"/>
      <c r="O1695" s="589"/>
      <c r="P1695" s="589"/>
      <c r="Q1695" s="589"/>
      <c r="R1695" s="589"/>
    </row>
    <row r="1696" customHeight="1" spans="7:18">
      <c r="G1696" s="589"/>
      <c r="H1696" s="589"/>
      <c r="I1696" s="589"/>
      <c r="J1696" s="589"/>
      <c r="K1696" s="589"/>
      <c r="L1696" s="589"/>
      <c r="M1696" s="589"/>
      <c r="O1696" s="589"/>
      <c r="P1696" s="589"/>
      <c r="Q1696" s="589"/>
      <c r="R1696" s="589"/>
    </row>
    <row r="1697" customHeight="1" spans="7:18">
      <c r="G1697" s="589"/>
      <c r="H1697" s="589"/>
      <c r="I1697" s="589"/>
      <c r="J1697" s="589"/>
      <c r="K1697" s="589"/>
      <c r="L1697" s="589"/>
      <c r="M1697" s="589"/>
      <c r="O1697" s="589"/>
      <c r="P1697" s="589"/>
      <c r="Q1697" s="589"/>
      <c r="R1697" s="589"/>
    </row>
    <row r="1698" customHeight="1" spans="7:18">
      <c r="G1698" s="589"/>
      <c r="H1698" s="589"/>
      <c r="I1698" s="589"/>
      <c r="J1698" s="589"/>
      <c r="K1698" s="589"/>
      <c r="L1698" s="589"/>
      <c r="M1698" s="589"/>
      <c r="O1698" s="589"/>
      <c r="P1698" s="589"/>
      <c r="Q1698" s="589"/>
      <c r="R1698" s="589"/>
    </row>
    <row r="1699" customHeight="1" spans="7:18">
      <c r="G1699" s="589"/>
      <c r="H1699" s="589"/>
      <c r="I1699" s="589"/>
      <c r="J1699" s="589"/>
      <c r="K1699" s="589"/>
      <c r="L1699" s="589"/>
      <c r="M1699" s="589"/>
      <c r="O1699" s="589"/>
      <c r="P1699" s="589"/>
      <c r="Q1699" s="589"/>
      <c r="R1699" s="589"/>
    </row>
    <row r="1700" customHeight="1" spans="7:18">
      <c r="G1700" s="589"/>
      <c r="H1700" s="589"/>
      <c r="I1700" s="589"/>
      <c r="J1700" s="589"/>
      <c r="K1700" s="589"/>
      <c r="L1700" s="589"/>
      <c r="M1700" s="589"/>
      <c r="O1700" s="589"/>
      <c r="P1700" s="589"/>
      <c r="Q1700" s="589"/>
      <c r="R1700" s="589"/>
    </row>
    <row r="1701" customHeight="1" spans="7:18">
      <c r="G1701" s="589"/>
      <c r="H1701" s="589"/>
      <c r="I1701" s="589"/>
      <c r="J1701" s="589"/>
      <c r="K1701" s="589"/>
      <c r="L1701" s="589"/>
      <c r="M1701" s="589"/>
      <c r="O1701" s="589"/>
      <c r="P1701" s="589"/>
      <c r="Q1701" s="589"/>
      <c r="R1701" s="589"/>
    </row>
    <row r="1702" customHeight="1" spans="7:18">
      <c r="G1702" s="589"/>
      <c r="H1702" s="589"/>
      <c r="I1702" s="589"/>
      <c r="J1702" s="589"/>
      <c r="K1702" s="589"/>
      <c r="L1702" s="589"/>
      <c r="M1702" s="589"/>
      <c r="O1702" s="589"/>
      <c r="P1702" s="589"/>
      <c r="Q1702" s="589"/>
      <c r="R1702" s="589"/>
    </row>
    <row r="1703" customHeight="1" spans="7:18">
      <c r="G1703" s="589"/>
      <c r="H1703" s="589"/>
      <c r="I1703" s="589"/>
      <c r="J1703" s="589"/>
      <c r="K1703" s="589"/>
      <c r="L1703" s="589"/>
      <c r="M1703" s="589"/>
      <c r="O1703" s="589"/>
      <c r="P1703" s="589"/>
      <c r="Q1703" s="589"/>
      <c r="R1703" s="589"/>
    </row>
    <row r="1704" customHeight="1" spans="7:18">
      <c r="G1704" s="589"/>
      <c r="H1704" s="589"/>
      <c r="I1704" s="589"/>
      <c r="J1704" s="589"/>
      <c r="K1704" s="589"/>
      <c r="L1704" s="589"/>
      <c r="M1704" s="589"/>
      <c r="O1704" s="589"/>
      <c r="P1704" s="589"/>
      <c r="Q1704" s="589"/>
      <c r="R1704" s="589"/>
    </row>
    <row r="1705" customHeight="1" spans="7:18">
      <c r="G1705" s="589"/>
      <c r="H1705" s="589"/>
      <c r="I1705" s="589"/>
      <c r="J1705" s="589"/>
      <c r="K1705" s="589"/>
      <c r="L1705" s="589"/>
      <c r="M1705" s="589"/>
      <c r="O1705" s="589"/>
      <c r="P1705" s="589"/>
      <c r="Q1705" s="589"/>
      <c r="R1705" s="589"/>
    </row>
    <row r="1706" customHeight="1" spans="7:18">
      <c r="G1706" s="589"/>
      <c r="H1706" s="589"/>
      <c r="I1706" s="589"/>
      <c r="J1706" s="589"/>
      <c r="K1706" s="589"/>
      <c r="L1706" s="589"/>
      <c r="M1706" s="589"/>
      <c r="O1706" s="589"/>
      <c r="P1706" s="589"/>
      <c r="Q1706" s="589"/>
      <c r="R1706" s="589"/>
    </row>
    <row r="1707" customHeight="1" spans="7:18">
      <c r="G1707" s="589"/>
      <c r="H1707" s="589"/>
      <c r="I1707" s="589"/>
      <c r="J1707" s="589"/>
      <c r="K1707" s="589"/>
      <c r="L1707" s="589"/>
      <c r="M1707" s="589"/>
      <c r="O1707" s="589"/>
      <c r="P1707" s="589"/>
      <c r="Q1707" s="589"/>
      <c r="R1707" s="589"/>
    </row>
    <row r="1708" customHeight="1" spans="7:18">
      <c r="G1708" s="589"/>
      <c r="H1708" s="589"/>
      <c r="I1708" s="589"/>
      <c r="J1708" s="589"/>
      <c r="K1708" s="589"/>
      <c r="L1708" s="589"/>
      <c r="M1708" s="589"/>
      <c r="O1708" s="589"/>
      <c r="P1708" s="589"/>
      <c r="Q1708" s="589"/>
      <c r="R1708" s="589"/>
    </row>
    <row r="1709" customHeight="1" spans="7:18">
      <c r="G1709" s="589"/>
      <c r="H1709" s="589"/>
      <c r="I1709" s="589"/>
      <c r="J1709" s="589"/>
      <c r="K1709" s="589"/>
      <c r="L1709" s="589"/>
      <c r="M1709" s="589"/>
      <c r="O1709" s="589"/>
      <c r="P1709" s="589"/>
      <c r="Q1709" s="589"/>
      <c r="R1709" s="589"/>
    </row>
    <row r="1710" customHeight="1" spans="7:18">
      <c r="G1710" s="589"/>
      <c r="H1710" s="589"/>
      <c r="I1710" s="589"/>
      <c r="J1710" s="589"/>
      <c r="K1710" s="589"/>
      <c r="L1710" s="589"/>
      <c r="M1710" s="589"/>
      <c r="O1710" s="589"/>
      <c r="P1710" s="589"/>
      <c r="Q1710" s="589"/>
      <c r="R1710" s="589"/>
    </row>
    <row r="1711" customHeight="1" spans="7:18">
      <c r="G1711" s="589"/>
      <c r="H1711" s="589"/>
      <c r="I1711" s="589"/>
      <c r="J1711" s="589"/>
      <c r="K1711" s="589"/>
      <c r="L1711" s="589"/>
      <c r="M1711" s="589"/>
      <c r="O1711" s="589"/>
      <c r="P1711" s="589"/>
      <c r="Q1711" s="589"/>
      <c r="R1711" s="589"/>
    </row>
    <row r="1712" customHeight="1" spans="7:18">
      <c r="G1712" s="589"/>
      <c r="H1712" s="589"/>
      <c r="I1712" s="589"/>
      <c r="J1712" s="589"/>
      <c r="K1712" s="589"/>
      <c r="L1712" s="589"/>
      <c r="M1712" s="589"/>
      <c r="O1712" s="589"/>
      <c r="P1712" s="589"/>
      <c r="Q1712" s="589"/>
      <c r="R1712" s="589"/>
    </row>
    <row r="1713" customHeight="1" spans="7:18">
      <c r="G1713" s="589"/>
      <c r="H1713" s="589"/>
      <c r="I1713" s="589"/>
      <c r="J1713" s="589"/>
      <c r="K1713" s="589"/>
      <c r="L1713" s="589"/>
      <c r="M1713" s="589"/>
      <c r="O1713" s="589"/>
      <c r="P1713" s="589"/>
      <c r="Q1713" s="589"/>
      <c r="R1713" s="589"/>
    </row>
    <row r="1714" customHeight="1" spans="7:18">
      <c r="G1714" s="589"/>
      <c r="H1714" s="589"/>
      <c r="I1714" s="589"/>
      <c r="J1714" s="589"/>
      <c r="K1714" s="589"/>
      <c r="L1714" s="589"/>
      <c r="M1714" s="589"/>
      <c r="O1714" s="589"/>
      <c r="P1714" s="589"/>
      <c r="Q1714" s="589"/>
      <c r="R1714" s="589"/>
    </row>
    <row r="1715" customHeight="1" spans="7:18">
      <c r="G1715" s="589"/>
      <c r="H1715" s="589"/>
      <c r="I1715" s="589"/>
      <c r="J1715" s="589"/>
      <c r="K1715" s="589"/>
      <c r="L1715" s="589"/>
      <c r="M1715" s="589"/>
      <c r="O1715" s="589"/>
      <c r="P1715" s="589"/>
      <c r="Q1715" s="589"/>
      <c r="R1715" s="589"/>
    </row>
    <row r="1716" customHeight="1" spans="7:18">
      <c r="G1716" s="589"/>
      <c r="H1716" s="589"/>
      <c r="I1716" s="589"/>
      <c r="J1716" s="589"/>
      <c r="K1716" s="589"/>
      <c r="L1716" s="589"/>
      <c r="M1716" s="589"/>
      <c r="O1716" s="589"/>
      <c r="P1716" s="589"/>
      <c r="Q1716" s="589"/>
      <c r="R1716" s="589"/>
    </row>
    <row r="1717" customHeight="1" spans="7:18">
      <c r="G1717" s="589"/>
      <c r="H1717" s="589"/>
      <c r="I1717" s="589"/>
      <c r="J1717" s="589"/>
      <c r="K1717" s="589"/>
      <c r="L1717" s="589"/>
      <c r="M1717" s="589"/>
      <c r="O1717" s="589"/>
      <c r="P1717" s="589"/>
      <c r="Q1717" s="589"/>
      <c r="R1717" s="589"/>
    </row>
    <row r="1718" customHeight="1" spans="7:18">
      <c r="G1718" s="589"/>
      <c r="H1718" s="589"/>
      <c r="I1718" s="589"/>
      <c r="J1718" s="589"/>
      <c r="K1718" s="589"/>
      <c r="L1718" s="589"/>
      <c r="M1718" s="589"/>
      <c r="O1718" s="589"/>
      <c r="P1718" s="589"/>
      <c r="Q1718" s="589"/>
      <c r="R1718" s="589"/>
    </row>
    <row r="1719" customHeight="1" spans="7:18">
      <c r="G1719" s="589"/>
      <c r="H1719" s="589"/>
      <c r="I1719" s="589"/>
      <c r="J1719" s="589"/>
      <c r="K1719" s="589"/>
      <c r="L1719" s="589"/>
      <c r="M1719" s="589"/>
      <c r="O1719" s="589"/>
      <c r="P1719" s="589"/>
      <c r="Q1719" s="589"/>
      <c r="R1719" s="589"/>
    </row>
    <row r="1720" customHeight="1" spans="7:18">
      <c r="G1720" s="589"/>
      <c r="H1720" s="589"/>
      <c r="I1720" s="589"/>
      <c r="J1720" s="589"/>
      <c r="K1720" s="589"/>
      <c r="L1720" s="589"/>
      <c r="M1720" s="589"/>
      <c r="O1720" s="589"/>
      <c r="P1720" s="589"/>
      <c r="Q1720" s="589"/>
      <c r="R1720" s="589"/>
    </row>
    <row r="1721" customHeight="1" spans="7:18">
      <c r="G1721" s="589"/>
      <c r="H1721" s="589"/>
      <c r="I1721" s="589"/>
      <c r="J1721" s="589"/>
      <c r="K1721" s="589"/>
      <c r="L1721" s="589"/>
      <c r="M1721" s="589"/>
      <c r="O1721" s="589"/>
      <c r="P1721" s="589"/>
      <c r="Q1721" s="589"/>
      <c r="R1721" s="589"/>
    </row>
    <row r="1722" customHeight="1" spans="7:18">
      <c r="G1722" s="589"/>
      <c r="H1722" s="589"/>
      <c r="I1722" s="589"/>
      <c r="J1722" s="589"/>
      <c r="K1722" s="589"/>
      <c r="L1722" s="589"/>
      <c r="M1722" s="589"/>
      <c r="O1722" s="589"/>
      <c r="P1722" s="589"/>
      <c r="Q1722" s="589"/>
      <c r="R1722" s="589"/>
    </row>
    <row r="1723" customHeight="1" spans="7:18">
      <c r="G1723" s="589"/>
      <c r="H1723" s="589"/>
      <c r="I1723" s="589"/>
      <c r="J1723" s="589"/>
      <c r="K1723" s="589"/>
      <c r="L1723" s="589"/>
      <c r="M1723" s="589"/>
      <c r="O1723" s="589"/>
      <c r="P1723" s="589"/>
      <c r="Q1723" s="589"/>
      <c r="R1723" s="589"/>
    </row>
    <row r="1724" customHeight="1" spans="7:18">
      <c r="G1724" s="589"/>
      <c r="H1724" s="589"/>
      <c r="I1724" s="589"/>
      <c r="J1724" s="589"/>
      <c r="K1724" s="589"/>
      <c r="L1724" s="589"/>
      <c r="M1724" s="589"/>
      <c r="O1724" s="589"/>
      <c r="P1724" s="589"/>
      <c r="Q1724" s="589"/>
      <c r="R1724" s="589"/>
    </row>
    <row r="1725" customHeight="1" spans="7:18">
      <c r="G1725" s="589"/>
      <c r="H1725" s="589"/>
      <c r="I1725" s="589"/>
      <c r="J1725" s="589"/>
      <c r="K1725" s="589"/>
      <c r="L1725" s="589"/>
      <c r="M1725" s="589"/>
      <c r="O1725" s="589"/>
      <c r="P1725" s="589"/>
      <c r="Q1725" s="589"/>
      <c r="R1725" s="589"/>
    </row>
    <row r="1726" customHeight="1" spans="7:18">
      <c r="G1726" s="589"/>
      <c r="H1726" s="589"/>
      <c r="I1726" s="589"/>
      <c r="J1726" s="589"/>
      <c r="K1726" s="589"/>
      <c r="L1726" s="589"/>
      <c r="M1726" s="589"/>
      <c r="O1726" s="589"/>
      <c r="P1726" s="589"/>
      <c r="Q1726" s="589"/>
      <c r="R1726" s="589"/>
    </row>
    <row r="1727" customHeight="1" spans="7:18">
      <c r="G1727" s="589"/>
      <c r="H1727" s="589"/>
      <c r="I1727" s="589"/>
      <c r="J1727" s="589"/>
      <c r="K1727" s="589"/>
      <c r="L1727" s="589"/>
      <c r="M1727" s="589"/>
      <c r="O1727" s="589"/>
      <c r="P1727" s="589"/>
      <c r="Q1727" s="589"/>
      <c r="R1727" s="589"/>
    </row>
    <row r="1728" customHeight="1" spans="7:18">
      <c r="G1728" s="589"/>
      <c r="H1728" s="589"/>
      <c r="I1728" s="589"/>
      <c r="J1728" s="589"/>
      <c r="K1728" s="589"/>
      <c r="L1728" s="589"/>
      <c r="M1728" s="589"/>
      <c r="O1728" s="589"/>
      <c r="P1728" s="589"/>
      <c r="Q1728" s="589"/>
      <c r="R1728" s="589"/>
    </row>
    <row r="1729" customHeight="1" spans="7:18">
      <c r="G1729" s="589"/>
      <c r="H1729" s="589"/>
      <c r="I1729" s="589"/>
      <c r="J1729" s="589"/>
      <c r="K1729" s="589"/>
      <c r="L1729" s="589"/>
      <c r="M1729" s="589"/>
      <c r="O1729" s="589"/>
      <c r="P1729" s="589"/>
      <c r="Q1729" s="589"/>
      <c r="R1729" s="589"/>
    </row>
    <row r="1730" customHeight="1" spans="7:18">
      <c r="G1730" s="589"/>
      <c r="H1730" s="589"/>
      <c r="I1730" s="589"/>
      <c r="J1730" s="589"/>
      <c r="K1730" s="589"/>
      <c r="L1730" s="589"/>
      <c r="M1730" s="589"/>
      <c r="O1730" s="589"/>
      <c r="P1730" s="589"/>
      <c r="Q1730" s="589"/>
      <c r="R1730" s="589"/>
    </row>
    <row r="1731" customHeight="1" spans="7:18">
      <c r="G1731" s="589"/>
      <c r="H1731" s="589"/>
      <c r="I1731" s="589"/>
      <c r="J1731" s="589"/>
      <c r="K1731" s="589"/>
      <c r="L1731" s="589"/>
      <c r="M1731" s="589"/>
      <c r="O1731" s="589"/>
      <c r="P1731" s="589"/>
      <c r="Q1731" s="589"/>
      <c r="R1731" s="589"/>
    </row>
    <row r="1732" customHeight="1" spans="7:18">
      <c r="G1732" s="589"/>
      <c r="H1732" s="589"/>
      <c r="I1732" s="589"/>
      <c r="J1732" s="589"/>
      <c r="K1732" s="589"/>
      <c r="L1732" s="589"/>
      <c r="M1732" s="589"/>
      <c r="O1732" s="589"/>
      <c r="P1732" s="589"/>
      <c r="Q1732" s="589"/>
      <c r="R1732" s="589"/>
    </row>
    <row r="1733" customHeight="1" spans="7:18">
      <c r="G1733" s="589"/>
      <c r="H1733" s="589"/>
      <c r="I1733" s="589"/>
      <c r="J1733" s="589"/>
      <c r="K1733" s="589"/>
      <c r="L1733" s="589"/>
      <c r="M1733" s="589"/>
      <c r="O1733" s="589"/>
      <c r="P1733" s="589"/>
      <c r="Q1733" s="589"/>
      <c r="R1733" s="589"/>
    </row>
    <row r="1734" customHeight="1" spans="7:18">
      <c r="G1734" s="589"/>
      <c r="H1734" s="589"/>
      <c r="I1734" s="589"/>
      <c r="J1734" s="589"/>
      <c r="K1734" s="589"/>
      <c r="L1734" s="589"/>
      <c r="M1734" s="589"/>
      <c r="O1734" s="589"/>
      <c r="P1734" s="589"/>
      <c r="Q1734" s="589"/>
      <c r="R1734" s="589"/>
    </row>
    <row r="1735" customHeight="1" spans="7:18">
      <c r="G1735" s="589"/>
      <c r="H1735" s="589"/>
      <c r="I1735" s="589"/>
      <c r="J1735" s="589"/>
      <c r="K1735" s="589"/>
      <c r="L1735" s="589"/>
      <c r="M1735" s="589"/>
      <c r="O1735" s="589"/>
      <c r="P1735" s="589"/>
      <c r="Q1735" s="589"/>
      <c r="R1735" s="589"/>
    </row>
    <row r="1736" customHeight="1" spans="7:18">
      <c r="G1736" s="589"/>
      <c r="H1736" s="589"/>
      <c r="I1736" s="589"/>
      <c r="J1736" s="589"/>
      <c r="K1736" s="589"/>
      <c r="L1736" s="589"/>
      <c r="M1736" s="589"/>
      <c r="O1736" s="589"/>
      <c r="P1736" s="589"/>
      <c r="Q1736" s="589"/>
      <c r="R1736" s="589"/>
    </row>
    <row r="1737" customHeight="1" spans="7:18">
      <c r="G1737" s="589"/>
      <c r="H1737" s="589"/>
      <c r="I1737" s="589"/>
      <c r="J1737" s="589"/>
      <c r="K1737" s="589"/>
      <c r="L1737" s="589"/>
      <c r="M1737" s="589"/>
      <c r="O1737" s="589"/>
      <c r="P1737" s="589"/>
      <c r="Q1737" s="589"/>
      <c r="R1737" s="589"/>
    </row>
    <row r="1738" customHeight="1" spans="7:18">
      <c r="G1738" s="589"/>
      <c r="H1738" s="589"/>
      <c r="I1738" s="589"/>
      <c r="J1738" s="589"/>
      <c r="K1738" s="589"/>
      <c r="L1738" s="589"/>
      <c r="M1738" s="589"/>
      <c r="O1738" s="589"/>
      <c r="P1738" s="589"/>
      <c r="Q1738" s="589"/>
      <c r="R1738" s="589"/>
    </row>
    <row r="1739" customHeight="1" spans="7:18">
      <c r="G1739" s="589"/>
      <c r="H1739" s="589"/>
      <c r="I1739" s="589"/>
      <c r="J1739" s="589"/>
      <c r="K1739" s="589"/>
      <c r="L1739" s="589"/>
      <c r="M1739" s="589"/>
      <c r="O1739" s="589"/>
      <c r="P1739" s="589"/>
      <c r="Q1739" s="589"/>
      <c r="R1739" s="589"/>
    </row>
    <row r="1740" customHeight="1" spans="7:18">
      <c r="G1740" s="589"/>
      <c r="H1740" s="589"/>
      <c r="I1740" s="589"/>
      <c r="J1740" s="589"/>
      <c r="K1740" s="589"/>
      <c r="L1740" s="589"/>
      <c r="M1740" s="589"/>
      <c r="O1740" s="589"/>
      <c r="P1740" s="589"/>
      <c r="Q1740" s="589"/>
      <c r="R1740" s="589"/>
    </row>
    <row r="1741" customHeight="1" spans="7:18">
      <c r="G1741" s="589"/>
      <c r="H1741" s="589"/>
      <c r="I1741" s="589"/>
      <c r="J1741" s="589"/>
      <c r="K1741" s="589"/>
      <c r="L1741" s="589"/>
      <c r="M1741" s="589"/>
      <c r="O1741" s="589"/>
      <c r="P1741" s="589"/>
      <c r="Q1741" s="589"/>
      <c r="R1741" s="589"/>
    </row>
    <row r="1742" customHeight="1" spans="7:18">
      <c r="G1742" s="589"/>
      <c r="H1742" s="589"/>
      <c r="I1742" s="589"/>
      <c r="J1742" s="589"/>
      <c r="K1742" s="589"/>
      <c r="L1742" s="589"/>
      <c r="M1742" s="589"/>
      <c r="O1742" s="589"/>
      <c r="P1742" s="589"/>
      <c r="Q1742" s="589"/>
      <c r="R1742" s="589"/>
    </row>
    <row r="1743" customHeight="1" spans="7:18">
      <c r="G1743" s="589"/>
      <c r="H1743" s="589"/>
      <c r="I1743" s="589"/>
      <c r="J1743" s="589"/>
      <c r="K1743" s="589"/>
      <c r="L1743" s="589"/>
      <c r="M1743" s="589"/>
      <c r="O1743" s="589"/>
      <c r="P1743" s="589"/>
      <c r="Q1743" s="589"/>
      <c r="R1743" s="589"/>
    </row>
    <row r="1744" customHeight="1" spans="7:18">
      <c r="G1744" s="589"/>
      <c r="H1744" s="589"/>
      <c r="I1744" s="589"/>
      <c r="J1744" s="589"/>
      <c r="K1744" s="589"/>
      <c r="L1744" s="589"/>
      <c r="M1744" s="589"/>
      <c r="O1744" s="589"/>
      <c r="P1744" s="589"/>
      <c r="Q1744" s="589"/>
      <c r="R1744" s="589"/>
    </row>
    <row r="1745" customHeight="1" spans="7:18">
      <c r="G1745" s="589"/>
      <c r="H1745" s="589"/>
      <c r="I1745" s="589"/>
      <c r="J1745" s="589"/>
      <c r="K1745" s="589"/>
      <c r="L1745" s="589"/>
      <c r="M1745" s="589"/>
      <c r="O1745" s="589"/>
      <c r="P1745" s="589"/>
      <c r="Q1745" s="589"/>
      <c r="R1745" s="589"/>
    </row>
    <row r="1746" customHeight="1" spans="7:18">
      <c r="G1746" s="589"/>
      <c r="H1746" s="589"/>
      <c r="I1746" s="589"/>
      <c r="J1746" s="589"/>
      <c r="K1746" s="589"/>
      <c r="L1746" s="589"/>
      <c r="M1746" s="589"/>
      <c r="O1746" s="589"/>
      <c r="P1746" s="589"/>
      <c r="Q1746" s="589"/>
      <c r="R1746" s="589"/>
    </row>
    <row r="1747" customHeight="1" spans="7:18">
      <c r="G1747" s="589"/>
      <c r="H1747" s="589"/>
      <c r="I1747" s="589"/>
      <c r="J1747" s="589"/>
      <c r="K1747" s="589"/>
      <c r="L1747" s="589"/>
      <c r="M1747" s="589"/>
      <c r="O1747" s="589"/>
      <c r="P1747" s="589"/>
      <c r="Q1747" s="589"/>
      <c r="R1747" s="589"/>
    </row>
    <row r="1748" customHeight="1" spans="7:18">
      <c r="G1748" s="589"/>
      <c r="H1748" s="589"/>
      <c r="I1748" s="589"/>
      <c r="J1748" s="589"/>
      <c r="K1748" s="589"/>
      <c r="L1748" s="589"/>
      <c r="M1748" s="589"/>
      <c r="O1748" s="589"/>
      <c r="P1748" s="589"/>
      <c r="Q1748" s="589"/>
      <c r="R1748" s="589"/>
    </row>
    <row r="1749" customHeight="1" spans="7:18">
      <c r="G1749" s="589"/>
      <c r="H1749" s="589"/>
      <c r="I1749" s="589"/>
      <c r="J1749" s="589"/>
      <c r="K1749" s="589"/>
      <c r="L1749" s="589"/>
      <c r="M1749" s="589"/>
      <c r="O1749" s="589"/>
      <c r="P1749" s="589"/>
      <c r="Q1749" s="589"/>
      <c r="R1749" s="589"/>
    </row>
    <row r="1750" customHeight="1" spans="7:18">
      <c r="G1750" s="589"/>
      <c r="H1750" s="589"/>
      <c r="I1750" s="589"/>
      <c r="J1750" s="589"/>
      <c r="K1750" s="589"/>
      <c r="L1750" s="589"/>
      <c r="M1750" s="589"/>
      <c r="O1750" s="589"/>
      <c r="P1750" s="589"/>
      <c r="Q1750" s="589"/>
      <c r="R1750" s="589"/>
    </row>
    <row r="1751" customHeight="1" spans="7:18">
      <c r="G1751" s="589"/>
      <c r="H1751" s="589"/>
      <c r="I1751" s="589"/>
      <c r="J1751" s="589"/>
      <c r="K1751" s="589"/>
      <c r="L1751" s="589"/>
      <c r="M1751" s="589"/>
      <c r="O1751" s="589"/>
      <c r="P1751" s="589"/>
      <c r="Q1751" s="589"/>
      <c r="R1751" s="589"/>
    </row>
    <row r="1752" customHeight="1" spans="7:18">
      <c r="G1752" s="589"/>
      <c r="H1752" s="589"/>
      <c r="I1752" s="589"/>
      <c r="J1752" s="589"/>
      <c r="K1752" s="589"/>
      <c r="L1752" s="589"/>
      <c r="M1752" s="589"/>
      <c r="O1752" s="589"/>
      <c r="P1752" s="589"/>
      <c r="Q1752" s="589"/>
      <c r="R1752" s="589"/>
    </row>
    <row r="1753" customHeight="1" spans="7:18">
      <c r="G1753" s="589"/>
      <c r="H1753" s="589"/>
      <c r="I1753" s="589"/>
      <c r="J1753" s="589"/>
      <c r="K1753" s="589"/>
      <c r="L1753" s="589"/>
      <c r="M1753" s="589"/>
      <c r="O1753" s="589"/>
      <c r="P1753" s="589"/>
      <c r="Q1753" s="589"/>
      <c r="R1753" s="589"/>
    </row>
    <row r="1754" customHeight="1" spans="7:18">
      <c r="G1754" s="589"/>
      <c r="H1754" s="589"/>
      <c r="I1754" s="589"/>
      <c r="J1754" s="589"/>
      <c r="K1754" s="589"/>
      <c r="L1754" s="589"/>
      <c r="M1754" s="589"/>
      <c r="O1754" s="589"/>
      <c r="P1754" s="589"/>
      <c r="Q1754" s="589"/>
      <c r="R1754" s="589"/>
    </row>
    <row r="1755" customHeight="1" spans="7:18">
      <c r="G1755" s="589"/>
      <c r="H1755" s="589"/>
      <c r="I1755" s="589"/>
      <c r="J1755" s="589"/>
      <c r="K1755" s="589"/>
      <c r="L1755" s="589"/>
      <c r="M1755" s="589"/>
      <c r="O1755" s="589"/>
      <c r="P1755" s="589"/>
      <c r="Q1755" s="589"/>
      <c r="R1755" s="589"/>
    </row>
    <row r="1756" customHeight="1" spans="7:18">
      <c r="G1756" s="589"/>
      <c r="H1756" s="589"/>
      <c r="I1756" s="589"/>
      <c r="J1756" s="589"/>
      <c r="K1756" s="589"/>
      <c r="L1756" s="589"/>
      <c r="M1756" s="589"/>
      <c r="O1756" s="589"/>
      <c r="P1756" s="589"/>
      <c r="Q1756" s="589"/>
      <c r="R1756" s="589"/>
    </row>
    <row r="1757" customHeight="1" spans="7:18">
      <c r="G1757" s="589"/>
      <c r="H1757" s="589"/>
      <c r="I1757" s="589"/>
      <c r="J1757" s="589"/>
      <c r="K1757" s="589"/>
      <c r="L1757" s="589"/>
      <c r="M1757" s="589"/>
      <c r="O1757" s="589"/>
      <c r="P1757" s="589"/>
      <c r="Q1757" s="589"/>
      <c r="R1757" s="589"/>
    </row>
    <row r="1758" customHeight="1" spans="7:18">
      <c r="G1758" s="589"/>
      <c r="H1758" s="589"/>
      <c r="I1758" s="589"/>
      <c r="J1758" s="589"/>
      <c r="K1758" s="589"/>
      <c r="L1758" s="589"/>
      <c r="M1758" s="589"/>
      <c r="O1758" s="589"/>
      <c r="P1758" s="589"/>
      <c r="Q1758" s="589"/>
      <c r="R1758" s="589"/>
    </row>
    <row r="1759" customHeight="1" spans="7:18">
      <c r="G1759" s="589"/>
      <c r="H1759" s="589"/>
      <c r="I1759" s="589"/>
      <c r="J1759" s="589"/>
      <c r="K1759" s="589"/>
      <c r="L1759" s="589"/>
      <c r="M1759" s="589"/>
      <c r="O1759" s="589"/>
      <c r="P1759" s="589"/>
      <c r="Q1759" s="589"/>
      <c r="R1759" s="589"/>
    </row>
    <row r="1760" customHeight="1" spans="7:18">
      <c r="G1760" s="589"/>
      <c r="H1760" s="589"/>
      <c r="I1760" s="589"/>
      <c r="J1760" s="589"/>
      <c r="K1760" s="589"/>
      <c r="L1760" s="589"/>
      <c r="M1760" s="589"/>
      <c r="O1760" s="589"/>
      <c r="P1760" s="589"/>
      <c r="Q1760" s="589"/>
      <c r="R1760" s="589"/>
    </row>
    <row r="1761" customHeight="1" spans="7:18">
      <c r="G1761" s="589"/>
      <c r="H1761" s="589"/>
      <c r="I1761" s="589"/>
      <c r="J1761" s="589"/>
      <c r="K1761" s="589"/>
      <c r="L1761" s="589"/>
      <c r="M1761" s="589"/>
      <c r="O1761" s="589"/>
      <c r="P1761" s="589"/>
      <c r="Q1761" s="589"/>
      <c r="R1761" s="589"/>
    </row>
    <row r="1762" customHeight="1" spans="7:18">
      <c r="G1762" s="589"/>
      <c r="H1762" s="589"/>
      <c r="I1762" s="589"/>
      <c r="J1762" s="589"/>
      <c r="K1762" s="589"/>
      <c r="L1762" s="589"/>
      <c r="M1762" s="589"/>
      <c r="O1762" s="589"/>
      <c r="P1762" s="589"/>
      <c r="Q1762" s="589"/>
      <c r="R1762" s="589"/>
    </row>
    <row r="1763" customHeight="1" spans="7:18">
      <c r="G1763" s="589"/>
      <c r="H1763" s="589"/>
      <c r="I1763" s="589"/>
      <c r="J1763" s="589"/>
      <c r="K1763" s="589"/>
      <c r="L1763" s="589"/>
      <c r="M1763" s="589"/>
      <c r="O1763" s="589"/>
      <c r="P1763" s="589"/>
      <c r="Q1763" s="589"/>
      <c r="R1763" s="589"/>
    </row>
    <row r="1764" customHeight="1" spans="7:18">
      <c r="G1764" s="589"/>
      <c r="H1764" s="589"/>
      <c r="I1764" s="589"/>
      <c r="J1764" s="589"/>
      <c r="K1764" s="589"/>
      <c r="L1764" s="589"/>
      <c r="M1764" s="589"/>
      <c r="O1764" s="589"/>
      <c r="P1764" s="589"/>
      <c r="Q1764" s="589"/>
      <c r="R1764" s="589"/>
    </row>
    <row r="1765" customHeight="1" spans="7:18">
      <c r="G1765" s="589"/>
      <c r="H1765" s="589"/>
      <c r="I1765" s="589"/>
      <c r="J1765" s="589"/>
      <c r="K1765" s="589"/>
      <c r="L1765" s="589"/>
      <c r="M1765" s="589"/>
      <c r="O1765" s="589"/>
      <c r="P1765" s="589"/>
      <c r="Q1765" s="589"/>
      <c r="R1765" s="589"/>
    </row>
    <row r="1766" customHeight="1" spans="7:18">
      <c r="G1766" s="589"/>
      <c r="H1766" s="589"/>
      <c r="I1766" s="589"/>
      <c r="J1766" s="589"/>
      <c r="K1766" s="589"/>
      <c r="L1766" s="589"/>
      <c r="M1766" s="589"/>
      <c r="O1766" s="589"/>
      <c r="P1766" s="589"/>
      <c r="Q1766" s="589"/>
      <c r="R1766" s="589"/>
    </row>
    <row r="1767" customHeight="1" spans="7:18">
      <c r="G1767" s="589"/>
      <c r="H1767" s="589"/>
      <c r="I1767" s="589"/>
      <c r="J1767" s="589"/>
      <c r="K1767" s="589"/>
      <c r="L1767" s="589"/>
      <c r="M1767" s="589"/>
      <c r="O1767" s="589"/>
      <c r="P1767" s="589"/>
      <c r="Q1767" s="589"/>
      <c r="R1767" s="589"/>
    </row>
    <row r="1768" customHeight="1" spans="7:18">
      <c r="G1768" s="589"/>
      <c r="H1768" s="589"/>
      <c r="I1768" s="589"/>
      <c r="J1768" s="589"/>
      <c r="K1768" s="589"/>
      <c r="L1768" s="589"/>
      <c r="M1768" s="589"/>
      <c r="O1768" s="589"/>
      <c r="P1768" s="589"/>
      <c r="Q1768" s="589"/>
      <c r="R1768" s="589"/>
    </row>
    <row r="1769" customHeight="1" spans="7:18">
      <c r="G1769" s="589"/>
      <c r="H1769" s="589"/>
      <c r="I1769" s="589"/>
      <c r="J1769" s="589"/>
      <c r="K1769" s="589"/>
      <c r="L1769" s="589"/>
      <c r="M1769" s="589"/>
      <c r="O1769" s="589"/>
      <c r="P1769" s="589"/>
      <c r="Q1769" s="589"/>
      <c r="R1769" s="589"/>
    </row>
    <row r="1770" customHeight="1" spans="7:18">
      <c r="G1770" s="589"/>
      <c r="H1770" s="589"/>
      <c r="I1770" s="589"/>
      <c r="J1770" s="589"/>
      <c r="K1770" s="589"/>
      <c r="L1770" s="589"/>
      <c r="M1770" s="589"/>
      <c r="O1770" s="589"/>
      <c r="P1770" s="589"/>
      <c r="Q1770" s="589"/>
      <c r="R1770" s="589"/>
    </row>
    <row r="1771" customHeight="1" spans="7:18">
      <c r="G1771" s="589"/>
      <c r="H1771" s="589"/>
      <c r="I1771" s="589"/>
      <c r="J1771" s="589"/>
      <c r="K1771" s="589"/>
      <c r="L1771" s="589"/>
      <c r="M1771" s="589"/>
      <c r="O1771" s="589"/>
      <c r="P1771" s="589"/>
      <c r="Q1771" s="589"/>
      <c r="R1771" s="589"/>
    </row>
    <row r="1772" customHeight="1" spans="7:18">
      <c r="G1772" s="589"/>
      <c r="H1772" s="589"/>
      <c r="I1772" s="589"/>
      <c r="J1772" s="589"/>
      <c r="K1772" s="589"/>
      <c r="L1772" s="589"/>
      <c r="M1772" s="589"/>
      <c r="O1772" s="589"/>
      <c r="P1772" s="589"/>
      <c r="Q1772" s="589"/>
      <c r="R1772" s="589"/>
    </row>
    <row r="1773" customHeight="1" spans="7:18">
      <c r="G1773" s="589"/>
      <c r="H1773" s="589"/>
      <c r="I1773" s="589"/>
      <c r="J1773" s="589"/>
      <c r="K1773" s="589"/>
      <c r="L1773" s="589"/>
      <c r="M1773" s="589"/>
      <c r="O1773" s="589"/>
      <c r="P1773" s="589"/>
      <c r="Q1773" s="589"/>
      <c r="R1773" s="589"/>
    </row>
    <row r="1774" customHeight="1" spans="7:18">
      <c r="G1774" s="589"/>
      <c r="H1774" s="589"/>
      <c r="I1774" s="589"/>
      <c r="J1774" s="589"/>
      <c r="K1774" s="589"/>
      <c r="L1774" s="589"/>
      <c r="M1774" s="589"/>
      <c r="O1774" s="589"/>
      <c r="P1774" s="589"/>
      <c r="Q1774" s="589"/>
      <c r="R1774" s="589"/>
    </row>
    <row r="1775" customHeight="1" spans="7:18">
      <c r="G1775" s="589"/>
      <c r="H1775" s="589"/>
      <c r="I1775" s="589"/>
      <c r="J1775" s="589"/>
      <c r="K1775" s="589"/>
      <c r="L1775" s="589"/>
      <c r="M1775" s="589"/>
      <c r="O1775" s="589"/>
      <c r="P1775" s="589"/>
      <c r="Q1775" s="589"/>
      <c r="R1775" s="589"/>
    </row>
    <row r="1776" customHeight="1" spans="7:18">
      <c r="G1776" s="589"/>
      <c r="H1776" s="589"/>
      <c r="I1776" s="589"/>
      <c r="J1776" s="589"/>
      <c r="K1776" s="589"/>
      <c r="L1776" s="589"/>
      <c r="M1776" s="589"/>
      <c r="O1776" s="589"/>
      <c r="P1776" s="589"/>
      <c r="Q1776" s="589"/>
      <c r="R1776" s="589"/>
    </row>
    <row r="1777" customHeight="1" spans="7:18">
      <c r="G1777" s="589"/>
      <c r="H1777" s="589"/>
      <c r="I1777" s="589"/>
      <c r="J1777" s="589"/>
      <c r="K1777" s="589"/>
      <c r="L1777" s="589"/>
      <c r="M1777" s="589"/>
      <c r="O1777" s="589"/>
      <c r="P1777" s="589"/>
      <c r="Q1777" s="589"/>
      <c r="R1777" s="589"/>
    </row>
    <row r="1778" customHeight="1" spans="7:18">
      <c r="G1778" s="589"/>
      <c r="H1778" s="589"/>
      <c r="I1778" s="589"/>
      <c r="J1778" s="589"/>
      <c r="K1778" s="589"/>
      <c r="L1778" s="589"/>
      <c r="M1778" s="589"/>
      <c r="O1778" s="589"/>
      <c r="P1778" s="589"/>
      <c r="Q1778" s="589"/>
      <c r="R1778" s="589"/>
    </row>
    <row r="1779" customHeight="1" spans="7:18">
      <c r="G1779" s="589"/>
      <c r="H1779" s="589"/>
      <c r="I1779" s="589"/>
      <c r="J1779" s="589"/>
      <c r="K1779" s="589"/>
      <c r="L1779" s="589"/>
      <c r="M1779" s="589"/>
      <c r="O1779" s="589"/>
      <c r="P1779" s="589"/>
      <c r="Q1779" s="589"/>
      <c r="R1779" s="589"/>
    </row>
    <row r="1780" customHeight="1" spans="7:18">
      <c r="G1780" s="589"/>
      <c r="H1780" s="589"/>
      <c r="I1780" s="589"/>
      <c r="J1780" s="589"/>
      <c r="K1780" s="589"/>
      <c r="L1780" s="589"/>
      <c r="M1780" s="589"/>
      <c r="O1780" s="589"/>
      <c r="P1780" s="589"/>
      <c r="Q1780" s="589"/>
      <c r="R1780" s="589"/>
    </row>
    <row r="1781" customHeight="1" spans="7:18">
      <c r="G1781" s="589"/>
      <c r="H1781" s="589"/>
      <c r="I1781" s="589"/>
      <c r="J1781" s="589"/>
      <c r="K1781" s="589"/>
      <c r="L1781" s="589"/>
      <c r="M1781" s="589"/>
      <c r="O1781" s="589"/>
      <c r="P1781" s="589"/>
      <c r="Q1781" s="589"/>
      <c r="R1781" s="589"/>
    </row>
    <row r="1782" customHeight="1" spans="7:18">
      <c r="G1782" s="589"/>
      <c r="H1782" s="589"/>
      <c r="I1782" s="589"/>
      <c r="J1782" s="589"/>
      <c r="K1782" s="589"/>
      <c r="L1782" s="589"/>
      <c r="M1782" s="589"/>
      <c r="O1782" s="589"/>
      <c r="P1782" s="589"/>
      <c r="Q1782" s="589"/>
      <c r="R1782" s="589"/>
    </row>
    <row r="1783" customHeight="1" spans="7:18">
      <c r="G1783" s="589"/>
      <c r="H1783" s="589"/>
      <c r="I1783" s="589"/>
      <c r="J1783" s="589"/>
      <c r="K1783" s="589"/>
      <c r="L1783" s="589"/>
      <c r="M1783" s="589"/>
      <c r="O1783" s="589"/>
      <c r="P1783" s="589"/>
      <c r="Q1783" s="589"/>
      <c r="R1783" s="589"/>
    </row>
    <row r="1784" customHeight="1" spans="7:18">
      <c r="G1784" s="589"/>
      <c r="H1784" s="589"/>
      <c r="I1784" s="589"/>
      <c r="J1784" s="589"/>
      <c r="K1784" s="589"/>
      <c r="L1784" s="589"/>
      <c r="M1784" s="589"/>
      <c r="O1784" s="589"/>
      <c r="P1784" s="589"/>
      <c r="Q1784" s="589"/>
      <c r="R1784" s="589"/>
    </row>
    <row r="1785" customHeight="1" spans="7:18">
      <c r="G1785" s="589"/>
      <c r="H1785" s="589"/>
      <c r="I1785" s="589"/>
      <c r="J1785" s="589"/>
      <c r="K1785" s="589"/>
      <c r="L1785" s="589"/>
      <c r="M1785" s="589"/>
      <c r="O1785" s="589"/>
      <c r="P1785" s="589"/>
      <c r="Q1785" s="589"/>
      <c r="R1785" s="589"/>
    </row>
    <row r="1786" customHeight="1" spans="7:18">
      <c r="G1786" s="589"/>
      <c r="H1786" s="589"/>
      <c r="I1786" s="589"/>
      <c r="J1786" s="589"/>
      <c r="K1786" s="589"/>
      <c r="L1786" s="589"/>
      <c r="M1786" s="589"/>
      <c r="O1786" s="589"/>
      <c r="P1786" s="589"/>
      <c r="Q1786" s="589"/>
      <c r="R1786" s="589"/>
    </row>
    <row r="1787" customHeight="1" spans="7:18">
      <c r="G1787" s="589"/>
      <c r="H1787" s="589"/>
      <c r="I1787" s="589"/>
      <c r="J1787" s="589"/>
      <c r="K1787" s="589"/>
      <c r="L1787" s="589"/>
      <c r="M1787" s="589"/>
      <c r="O1787" s="589"/>
      <c r="P1787" s="589"/>
      <c r="Q1787" s="589"/>
      <c r="R1787" s="589"/>
    </row>
    <row r="1788" customHeight="1" spans="7:18">
      <c r="G1788" s="589"/>
      <c r="H1788" s="589"/>
      <c r="I1788" s="589"/>
      <c r="J1788" s="589"/>
      <c r="K1788" s="589"/>
      <c r="L1788" s="589"/>
      <c r="M1788" s="589"/>
      <c r="O1788" s="589"/>
      <c r="P1788" s="589"/>
      <c r="Q1788" s="589"/>
      <c r="R1788" s="589"/>
    </row>
    <row r="1789" customHeight="1" spans="7:18">
      <c r="G1789" s="589"/>
      <c r="H1789" s="589"/>
      <c r="I1789" s="589"/>
      <c r="J1789" s="589"/>
      <c r="K1789" s="589"/>
      <c r="L1789" s="589"/>
      <c r="M1789" s="589"/>
      <c r="O1789" s="589"/>
      <c r="P1789" s="589"/>
      <c r="Q1789" s="589"/>
      <c r="R1789" s="589"/>
    </row>
    <row r="1790" customHeight="1" spans="7:18">
      <c r="G1790" s="589"/>
      <c r="H1790" s="589"/>
      <c r="I1790" s="589"/>
      <c r="J1790" s="589"/>
      <c r="K1790" s="589"/>
      <c r="L1790" s="589"/>
      <c r="M1790" s="589"/>
      <c r="O1790" s="589"/>
      <c r="P1790" s="589"/>
      <c r="Q1790" s="589"/>
      <c r="R1790" s="589"/>
    </row>
    <row r="1791" customHeight="1" spans="7:18">
      <c r="G1791" s="589"/>
      <c r="H1791" s="589"/>
      <c r="I1791" s="589"/>
      <c r="J1791" s="589"/>
      <c r="K1791" s="589"/>
      <c r="L1791" s="589"/>
      <c r="M1791" s="589"/>
      <c r="O1791" s="589"/>
      <c r="P1791" s="589"/>
      <c r="Q1791" s="589"/>
      <c r="R1791" s="589"/>
    </row>
    <row r="1792" customHeight="1" spans="7:18">
      <c r="G1792" s="589"/>
      <c r="H1792" s="589"/>
      <c r="I1792" s="589"/>
      <c r="J1792" s="589"/>
      <c r="K1792" s="589"/>
      <c r="L1792" s="589"/>
      <c r="M1792" s="589"/>
      <c r="O1792" s="589"/>
      <c r="P1792" s="589"/>
      <c r="Q1792" s="589"/>
      <c r="R1792" s="589"/>
    </row>
    <row r="1793" customHeight="1" spans="7:18">
      <c r="G1793" s="589"/>
      <c r="H1793" s="589"/>
      <c r="I1793" s="589"/>
      <c r="J1793" s="589"/>
      <c r="K1793" s="589"/>
      <c r="L1793" s="589"/>
      <c r="M1793" s="589"/>
      <c r="O1793" s="589"/>
      <c r="P1793" s="589"/>
      <c r="Q1793" s="589"/>
      <c r="R1793" s="589"/>
    </row>
    <row r="1794" customHeight="1" spans="7:18">
      <c r="G1794" s="589"/>
      <c r="H1794" s="589"/>
      <c r="I1794" s="589"/>
      <c r="J1794" s="589"/>
      <c r="K1794" s="589"/>
      <c r="L1794" s="589"/>
      <c r="M1794" s="589"/>
      <c r="O1794" s="589"/>
      <c r="P1794" s="589"/>
      <c r="Q1794" s="589"/>
      <c r="R1794" s="589"/>
    </row>
    <row r="1795" customHeight="1" spans="7:18">
      <c r="G1795" s="589"/>
      <c r="H1795" s="589"/>
      <c r="I1795" s="589"/>
      <c r="J1795" s="589"/>
      <c r="K1795" s="589"/>
      <c r="L1795" s="589"/>
      <c r="M1795" s="589"/>
      <c r="O1795" s="589"/>
      <c r="P1795" s="589"/>
      <c r="Q1795" s="589"/>
      <c r="R1795" s="589"/>
    </row>
    <row r="1796" customHeight="1" spans="7:18">
      <c r="G1796" s="589"/>
      <c r="H1796" s="589"/>
      <c r="I1796" s="589"/>
      <c r="J1796" s="589"/>
      <c r="K1796" s="589"/>
      <c r="L1796" s="589"/>
      <c r="M1796" s="589"/>
      <c r="O1796" s="589"/>
      <c r="P1796" s="589"/>
      <c r="Q1796" s="589"/>
      <c r="R1796" s="589"/>
    </row>
    <row r="1797" customHeight="1" spans="7:18">
      <c r="G1797" s="589"/>
      <c r="H1797" s="589"/>
      <c r="I1797" s="589"/>
      <c r="J1797" s="589"/>
      <c r="K1797" s="589"/>
      <c r="L1797" s="589"/>
      <c r="M1797" s="589"/>
      <c r="O1797" s="589"/>
      <c r="P1797" s="589"/>
      <c r="Q1797" s="589"/>
      <c r="R1797" s="589"/>
    </row>
    <row r="1798" customHeight="1" spans="7:18">
      <c r="G1798" s="589"/>
      <c r="H1798" s="589"/>
      <c r="I1798" s="589"/>
      <c r="J1798" s="589"/>
      <c r="K1798" s="589"/>
      <c r="L1798" s="589"/>
      <c r="M1798" s="589"/>
      <c r="O1798" s="589"/>
      <c r="P1798" s="589"/>
      <c r="Q1798" s="589"/>
      <c r="R1798" s="589"/>
    </row>
    <row r="1799" customHeight="1" spans="7:18">
      <c r="G1799" s="589"/>
      <c r="H1799" s="589"/>
      <c r="I1799" s="589"/>
      <c r="J1799" s="589"/>
      <c r="K1799" s="589"/>
      <c r="L1799" s="589"/>
      <c r="M1799" s="589"/>
      <c r="O1799" s="589"/>
      <c r="P1799" s="589"/>
      <c r="Q1799" s="589"/>
      <c r="R1799" s="589"/>
    </row>
    <row r="1800" customHeight="1" spans="7:18">
      <c r="G1800" s="589"/>
      <c r="H1800" s="589"/>
      <c r="I1800" s="589"/>
      <c r="J1800" s="589"/>
      <c r="K1800" s="589"/>
      <c r="L1800" s="589"/>
      <c r="M1800" s="589"/>
      <c r="O1800" s="589"/>
      <c r="P1800" s="589"/>
      <c r="Q1800" s="589"/>
      <c r="R1800" s="589"/>
    </row>
    <row r="1801" customHeight="1" spans="7:18">
      <c r="G1801" s="589"/>
      <c r="H1801" s="589"/>
      <c r="I1801" s="589"/>
      <c r="J1801" s="589"/>
      <c r="K1801" s="589"/>
      <c r="L1801" s="589"/>
      <c r="M1801" s="589"/>
      <c r="O1801" s="589"/>
      <c r="P1801" s="589"/>
      <c r="Q1801" s="589"/>
      <c r="R1801" s="589"/>
    </row>
    <row r="1802" customHeight="1" spans="7:18">
      <c r="G1802" s="589"/>
      <c r="H1802" s="589"/>
      <c r="I1802" s="589"/>
      <c r="J1802" s="589"/>
      <c r="K1802" s="589"/>
      <c r="L1802" s="589"/>
      <c r="M1802" s="589"/>
      <c r="O1802" s="589"/>
      <c r="P1802" s="589"/>
      <c r="Q1802" s="589"/>
      <c r="R1802" s="589"/>
    </row>
    <row r="1803" customHeight="1" spans="7:18">
      <c r="G1803" s="589"/>
      <c r="H1803" s="589"/>
      <c r="I1803" s="589"/>
      <c r="J1803" s="589"/>
      <c r="K1803" s="589"/>
      <c r="L1803" s="589"/>
      <c r="M1803" s="589"/>
      <c r="O1803" s="589"/>
      <c r="P1803" s="589"/>
      <c r="Q1803" s="589"/>
      <c r="R1803" s="589"/>
    </row>
    <row r="1804" customHeight="1" spans="7:18">
      <c r="G1804" s="589"/>
      <c r="H1804" s="589"/>
      <c r="I1804" s="589"/>
      <c r="J1804" s="589"/>
      <c r="K1804" s="589"/>
      <c r="L1804" s="589"/>
      <c r="M1804" s="589"/>
      <c r="O1804" s="589"/>
      <c r="P1804" s="589"/>
      <c r="Q1804" s="589"/>
      <c r="R1804" s="589"/>
    </row>
    <row r="1805" customHeight="1" spans="7:18">
      <c r="G1805" s="589"/>
      <c r="H1805" s="589"/>
      <c r="I1805" s="589"/>
      <c r="J1805" s="589"/>
      <c r="K1805" s="589"/>
      <c r="L1805" s="589"/>
      <c r="M1805" s="589"/>
      <c r="O1805" s="589"/>
      <c r="P1805" s="589"/>
      <c r="Q1805" s="589"/>
      <c r="R1805" s="589"/>
    </row>
    <row r="1806" customHeight="1" spans="7:18">
      <c r="G1806" s="589"/>
      <c r="H1806" s="589"/>
      <c r="I1806" s="589"/>
      <c r="J1806" s="589"/>
      <c r="K1806" s="589"/>
      <c r="L1806" s="589"/>
      <c r="M1806" s="589"/>
      <c r="O1806" s="589"/>
      <c r="P1806" s="589"/>
      <c r="Q1806" s="589"/>
      <c r="R1806" s="589"/>
    </row>
    <row r="1807" customHeight="1" spans="7:18">
      <c r="G1807" s="589"/>
      <c r="H1807" s="589"/>
      <c r="I1807" s="589"/>
      <c r="J1807" s="589"/>
      <c r="K1807" s="589"/>
      <c r="L1807" s="589"/>
      <c r="M1807" s="589"/>
      <c r="O1807" s="589"/>
      <c r="P1807" s="589"/>
      <c r="Q1807" s="589"/>
      <c r="R1807" s="589"/>
    </row>
    <row r="1808" customHeight="1" spans="7:18">
      <c r="G1808" s="589"/>
      <c r="H1808" s="589"/>
      <c r="I1808" s="589"/>
      <c r="J1808" s="589"/>
      <c r="K1808" s="589"/>
      <c r="L1808" s="589"/>
      <c r="M1808" s="589"/>
      <c r="O1808" s="589"/>
      <c r="P1808" s="589"/>
      <c r="Q1808" s="589"/>
      <c r="R1808" s="589"/>
    </row>
    <row r="1809" customHeight="1" spans="7:18">
      <c r="G1809" s="589"/>
      <c r="H1809" s="589"/>
      <c r="I1809" s="589"/>
      <c r="J1809" s="589"/>
      <c r="K1809" s="589"/>
      <c r="L1809" s="589"/>
      <c r="M1809" s="589"/>
      <c r="O1809" s="589"/>
      <c r="P1809" s="589"/>
      <c r="Q1809" s="589"/>
      <c r="R1809" s="589"/>
    </row>
    <row r="1810" customHeight="1" spans="7:18">
      <c r="G1810" s="589"/>
      <c r="H1810" s="589"/>
      <c r="I1810" s="589"/>
      <c r="J1810" s="589"/>
      <c r="K1810" s="589"/>
      <c r="L1810" s="589"/>
      <c r="M1810" s="589"/>
      <c r="O1810" s="589"/>
      <c r="P1810" s="589"/>
      <c r="Q1810" s="589"/>
      <c r="R1810" s="589"/>
    </row>
    <row r="1811" customHeight="1" spans="7:18">
      <c r="G1811" s="589"/>
      <c r="H1811" s="589"/>
      <c r="I1811" s="589"/>
      <c r="J1811" s="589"/>
      <c r="K1811" s="589"/>
      <c r="L1811" s="589"/>
      <c r="M1811" s="589"/>
      <c r="O1811" s="589"/>
      <c r="P1811" s="589"/>
      <c r="Q1811" s="589"/>
      <c r="R1811" s="589"/>
    </row>
    <row r="1812" customHeight="1" spans="7:18">
      <c r="G1812" s="589"/>
      <c r="H1812" s="589"/>
      <c r="I1812" s="589"/>
      <c r="J1812" s="589"/>
      <c r="K1812" s="589"/>
      <c r="L1812" s="589"/>
      <c r="M1812" s="589"/>
      <c r="O1812" s="589"/>
      <c r="P1812" s="589"/>
      <c r="Q1812" s="589"/>
      <c r="R1812" s="589"/>
    </row>
    <row r="1813" customHeight="1" spans="7:18">
      <c r="G1813" s="589"/>
      <c r="H1813" s="589"/>
      <c r="I1813" s="589"/>
      <c r="J1813" s="589"/>
      <c r="K1813" s="589"/>
      <c r="L1813" s="589"/>
      <c r="M1813" s="589"/>
      <c r="O1813" s="589"/>
      <c r="P1813" s="589"/>
      <c r="Q1813" s="589"/>
      <c r="R1813" s="589"/>
    </row>
    <row r="1814" customHeight="1" spans="7:18">
      <c r="G1814" s="589"/>
      <c r="H1814" s="589"/>
      <c r="I1814" s="589"/>
      <c r="J1814" s="589"/>
      <c r="K1814" s="589"/>
      <c r="L1814" s="589"/>
      <c r="M1814" s="589"/>
      <c r="O1814" s="589"/>
      <c r="P1814" s="589"/>
      <c r="Q1814" s="589"/>
      <c r="R1814" s="589"/>
    </row>
    <row r="1815" customHeight="1" spans="7:18">
      <c r="G1815" s="589"/>
      <c r="H1815" s="589"/>
      <c r="I1815" s="589"/>
      <c r="J1815" s="589"/>
      <c r="K1815" s="589"/>
      <c r="L1815" s="589"/>
      <c r="M1815" s="589"/>
      <c r="O1815" s="589"/>
      <c r="P1815" s="589"/>
      <c r="Q1815" s="589"/>
      <c r="R1815" s="589"/>
    </row>
    <row r="1816" customHeight="1" spans="7:18">
      <c r="G1816" s="589"/>
      <c r="H1816" s="589"/>
      <c r="I1816" s="589"/>
      <c r="J1816" s="589"/>
      <c r="K1816" s="589"/>
      <c r="L1816" s="589"/>
      <c r="M1816" s="589"/>
      <c r="O1816" s="589"/>
      <c r="P1816" s="589"/>
      <c r="Q1816" s="589"/>
      <c r="R1816" s="589"/>
    </row>
    <row r="1817" customHeight="1" spans="7:18">
      <c r="G1817" s="589"/>
      <c r="H1817" s="589"/>
      <c r="I1817" s="589"/>
      <c r="J1817" s="589"/>
      <c r="K1817" s="589"/>
      <c r="L1817" s="589"/>
      <c r="M1817" s="589"/>
      <c r="O1817" s="589"/>
      <c r="P1817" s="589"/>
      <c r="Q1817" s="589"/>
      <c r="R1817" s="589"/>
    </row>
    <row r="1818" customHeight="1" spans="7:18">
      <c r="G1818" s="589"/>
      <c r="H1818" s="589"/>
      <c r="I1818" s="589"/>
      <c r="J1818" s="589"/>
      <c r="K1818" s="589"/>
      <c r="L1818" s="589"/>
      <c r="M1818" s="589"/>
      <c r="O1818" s="589"/>
      <c r="P1818" s="589"/>
      <c r="Q1818" s="589"/>
      <c r="R1818" s="589"/>
    </row>
    <row r="1819" customHeight="1" spans="7:18">
      <c r="G1819" s="589"/>
      <c r="H1819" s="589"/>
      <c r="I1819" s="589"/>
      <c r="J1819" s="589"/>
      <c r="K1819" s="589"/>
      <c r="L1819" s="589"/>
      <c r="M1819" s="589"/>
      <c r="O1819" s="589"/>
      <c r="P1819" s="589"/>
      <c r="Q1819" s="589"/>
      <c r="R1819" s="589"/>
    </row>
    <row r="1820" customHeight="1" spans="7:18">
      <c r="G1820" s="589"/>
      <c r="H1820" s="589"/>
      <c r="I1820" s="589"/>
      <c r="J1820" s="589"/>
      <c r="K1820" s="589"/>
      <c r="L1820" s="589"/>
      <c r="M1820" s="589"/>
      <c r="O1820" s="589"/>
      <c r="P1820" s="589"/>
      <c r="Q1820" s="589"/>
      <c r="R1820" s="589"/>
    </row>
    <row r="1821" customHeight="1" spans="7:18">
      <c r="G1821" s="589"/>
      <c r="H1821" s="589"/>
      <c r="I1821" s="589"/>
      <c r="J1821" s="589"/>
      <c r="K1821" s="589"/>
      <c r="L1821" s="589"/>
      <c r="M1821" s="589"/>
      <c r="O1821" s="589"/>
      <c r="P1821" s="589"/>
      <c r="Q1821" s="589"/>
      <c r="R1821" s="589"/>
    </row>
    <row r="1822" customHeight="1" spans="7:18">
      <c r="G1822" s="589"/>
      <c r="H1822" s="589"/>
      <c r="I1822" s="589"/>
      <c r="J1822" s="589"/>
      <c r="K1822" s="589"/>
      <c r="L1822" s="589"/>
      <c r="M1822" s="589"/>
      <c r="O1822" s="589"/>
      <c r="P1822" s="589"/>
      <c r="Q1822" s="589"/>
      <c r="R1822" s="589"/>
    </row>
    <row r="1823" customHeight="1" spans="7:18">
      <c r="G1823" s="589"/>
      <c r="H1823" s="589"/>
      <c r="I1823" s="589"/>
      <c r="J1823" s="589"/>
      <c r="K1823" s="589"/>
      <c r="L1823" s="589"/>
      <c r="M1823" s="589"/>
      <c r="O1823" s="589"/>
      <c r="P1823" s="589"/>
      <c r="Q1823" s="589"/>
      <c r="R1823" s="589"/>
    </row>
    <row r="1824" customHeight="1" spans="7:18">
      <c r="G1824" s="589"/>
      <c r="H1824" s="589"/>
      <c r="I1824" s="589"/>
      <c r="J1824" s="589"/>
      <c r="K1824" s="589"/>
      <c r="L1824" s="589"/>
      <c r="M1824" s="589"/>
      <c r="O1824" s="589"/>
      <c r="P1824" s="589"/>
      <c r="Q1824" s="589"/>
      <c r="R1824" s="589"/>
    </row>
    <row r="1825" customHeight="1" spans="7:18">
      <c r="G1825" s="589"/>
      <c r="H1825" s="589"/>
      <c r="I1825" s="589"/>
      <c r="J1825" s="589"/>
      <c r="K1825" s="589"/>
      <c r="L1825" s="589"/>
      <c r="M1825" s="589"/>
      <c r="O1825" s="589"/>
      <c r="P1825" s="589"/>
      <c r="Q1825" s="589"/>
      <c r="R1825" s="589"/>
    </row>
    <row r="1826" customHeight="1" spans="7:18">
      <c r="G1826" s="589"/>
      <c r="H1826" s="589"/>
      <c r="I1826" s="589"/>
      <c r="J1826" s="589"/>
      <c r="K1826" s="589"/>
      <c r="L1826" s="589"/>
      <c r="M1826" s="589"/>
      <c r="O1826" s="589"/>
      <c r="P1826" s="589"/>
      <c r="Q1826" s="589"/>
      <c r="R1826" s="589"/>
    </row>
    <row r="1827" customHeight="1" spans="7:18">
      <c r="G1827" s="589"/>
      <c r="H1827" s="589"/>
      <c r="I1827" s="589"/>
      <c r="J1827" s="589"/>
      <c r="K1827" s="589"/>
      <c r="L1827" s="589"/>
      <c r="M1827" s="589"/>
      <c r="O1827" s="589"/>
      <c r="P1827" s="589"/>
      <c r="Q1827" s="589"/>
      <c r="R1827" s="589"/>
    </row>
    <row r="1828" customHeight="1" spans="7:18">
      <c r="G1828" s="589"/>
      <c r="H1828" s="589"/>
      <c r="I1828" s="589"/>
      <c r="J1828" s="589"/>
      <c r="K1828" s="589"/>
      <c r="L1828" s="589"/>
      <c r="M1828" s="589"/>
      <c r="O1828" s="589"/>
      <c r="P1828" s="589"/>
      <c r="Q1828" s="589"/>
      <c r="R1828" s="589"/>
    </row>
    <row r="1829" customHeight="1" spans="7:18">
      <c r="G1829" s="589"/>
      <c r="H1829" s="589"/>
      <c r="I1829" s="589"/>
      <c r="J1829" s="589"/>
      <c r="K1829" s="589"/>
      <c r="L1829" s="589"/>
      <c r="M1829" s="589"/>
      <c r="O1829" s="589"/>
      <c r="P1829" s="589"/>
      <c r="Q1829" s="589"/>
      <c r="R1829" s="589"/>
    </row>
    <row r="1830" customHeight="1" spans="7:18">
      <c r="G1830" s="589"/>
      <c r="H1830" s="589"/>
      <c r="I1830" s="589"/>
      <c r="J1830" s="589"/>
      <c r="K1830" s="589"/>
      <c r="L1830" s="589"/>
      <c r="M1830" s="589"/>
      <c r="O1830" s="589"/>
      <c r="P1830" s="589"/>
      <c r="Q1830" s="589"/>
      <c r="R1830" s="589"/>
    </row>
    <row r="1831" customHeight="1" spans="7:18">
      <c r="G1831" s="589"/>
      <c r="H1831" s="589"/>
      <c r="I1831" s="589"/>
      <c r="J1831" s="589"/>
      <c r="K1831" s="589"/>
      <c r="L1831" s="589"/>
      <c r="M1831" s="589"/>
      <c r="O1831" s="589"/>
      <c r="P1831" s="589"/>
      <c r="Q1831" s="589"/>
      <c r="R1831" s="589"/>
    </row>
    <row r="1832" customHeight="1" spans="7:18">
      <c r="G1832" s="589"/>
      <c r="H1832" s="589"/>
      <c r="I1832" s="589"/>
      <c r="J1832" s="589"/>
      <c r="K1832" s="589"/>
      <c r="L1832" s="589"/>
      <c r="M1832" s="589"/>
      <c r="O1832" s="589"/>
      <c r="P1832" s="589"/>
      <c r="Q1832" s="589"/>
      <c r="R1832" s="589"/>
    </row>
    <row r="1833" customHeight="1" spans="7:18">
      <c r="G1833" s="589"/>
      <c r="H1833" s="589"/>
      <c r="I1833" s="589"/>
      <c r="J1833" s="589"/>
      <c r="K1833" s="589"/>
      <c r="L1833" s="589"/>
      <c r="M1833" s="589"/>
      <c r="O1833" s="589"/>
      <c r="P1833" s="589"/>
      <c r="Q1833" s="589"/>
      <c r="R1833" s="589"/>
    </row>
    <row r="1834" customHeight="1" spans="7:18">
      <c r="G1834" s="589"/>
      <c r="H1834" s="589"/>
      <c r="I1834" s="589"/>
      <c r="J1834" s="589"/>
      <c r="K1834" s="589"/>
      <c r="L1834" s="589"/>
      <c r="M1834" s="589"/>
      <c r="O1834" s="589"/>
      <c r="P1834" s="589"/>
      <c r="Q1834" s="589"/>
      <c r="R1834" s="589"/>
    </row>
    <row r="1835" customHeight="1" spans="7:18">
      <c r="G1835" s="589"/>
      <c r="H1835" s="589"/>
      <c r="I1835" s="589"/>
      <c r="J1835" s="589"/>
      <c r="K1835" s="589"/>
      <c r="L1835" s="589"/>
      <c r="M1835" s="589"/>
      <c r="O1835" s="589"/>
      <c r="P1835" s="589"/>
      <c r="Q1835" s="589"/>
      <c r="R1835" s="589"/>
    </row>
    <row r="1836" customHeight="1" spans="7:18">
      <c r="G1836" s="589"/>
      <c r="H1836" s="589"/>
      <c r="I1836" s="589"/>
      <c r="J1836" s="589"/>
      <c r="K1836" s="589"/>
      <c r="L1836" s="589"/>
      <c r="M1836" s="589"/>
      <c r="O1836" s="589"/>
      <c r="P1836" s="589"/>
      <c r="Q1836" s="589"/>
      <c r="R1836" s="589"/>
    </row>
    <row r="1837" customHeight="1" spans="7:18">
      <c r="G1837" s="589"/>
      <c r="H1837" s="589"/>
      <c r="I1837" s="589"/>
      <c r="J1837" s="589"/>
      <c r="K1837" s="589"/>
      <c r="L1837" s="589"/>
      <c r="M1837" s="589"/>
      <c r="O1837" s="589"/>
      <c r="P1837" s="589"/>
      <c r="Q1837" s="589"/>
      <c r="R1837" s="589"/>
    </row>
    <row r="1838" customHeight="1" spans="7:18">
      <c r="G1838" s="589"/>
      <c r="H1838" s="589"/>
      <c r="I1838" s="589"/>
      <c r="J1838" s="589"/>
      <c r="K1838" s="589"/>
      <c r="L1838" s="589"/>
      <c r="M1838" s="589"/>
      <c r="O1838" s="589"/>
      <c r="P1838" s="589"/>
      <c r="Q1838" s="589"/>
      <c r="R1838" s="589"/>
    </row>
    <row r="1839" customHeight="1" spans="7:18">
      <c r="G1839" s="589"/>
      <c r="H1839" s="589"/>
      <c r="I1839" s="589"/>
      <c r="J1839" s="589"/>
      <c r="K1839" s="589"/>
      <c r="L1839" s="589"/>
      <c r="M1839" s="589"/>
      <c r="O1839" s="589"/>
      <c r="P1839" s="589"/>
      <c r="Q1839" s="589"/>
      <c r="R1839" s="589"/>
    </row>
    <row r="1840" customHeight="1" spans="7:18">
      <c r="G1840" s="589"/>
      <c r="H1840" s="589"/>
      <c r="I1840" s="589"/>
      <c r="J1840" s="589"/>
      <c r="K1840" s="589"/>
      <c r="L1840" s="589"/>
      <c r="M1840" s="589"/>
      <c r="O1840" s="589"/>
      <c r="P1840" s="589"/>
      <c r="Q1840" s="589"/>
      <c r="R1840" s="589"/>
    </row>
    <row r="1841" customHeight="1" spans="7:18">
      <c r="G1841" s="589"/>
      <c r="H1841" s="589"/>
      <c r="I1841" s="589"/>
      <c r="J1841" s="589"/>
      <c r="K1841" s="589"/>
      <c r="L1841" s="589"/>
      <c r="M1841" s="589"/>
      <c r="O1841" s="589"/>
      <c r="P1841" s="589"/>
      <c r="Q1841" s="589"/>
      <c r="R1841" s="589"/>
    </row>
    <row r="1842" customHeight="1" spans="7:18">
      <c r="G1842" s="589"/>
      <c r="H1842" s="589"/>
      <c r="I1842" s="589"/>
      <c r="J1842" s="589"/>
      <c r="K1842" s="589"/>
      <c r="L1842" s="589"/>
      <c r="M1842" s="589"/>
      <c r="O1842" s="589"/>
      <c r="P1842" s="589"/>
      <c r="Q1842" s="589"/>
      <c r="R1842" s="589"/>
    </row>
    <row r="1843" customHeight="1" spans="7:18">
      <c r="G1843" s="589"/>
      <c r="H1843" s="589"/>
      <c r="I1843" s="589"/>
      <c r="J1843" s="589"/>
      <c r="K1843" s="589"/>
      <c r="L1843" s="589"/>
      <c r="M1843" s="589"/>
      <c r="O1843" s="589"/>
      <c r="P1843" s="589"/>
      <c r="Q1843" s="589"/>
      <c r="R1843" s="589"/>
    </row>
    <row r="1844" customHeight="1" spans="7:18">
      <c r="G1844" s="589"/>
      <c r="H1844" s="589"/>
      <c r="I1844" s="589"/>
      <c r="J1844" s="589"/>
      <c r="K1844" s="589"/>
      <c r="L1844" s="589"/>
      <c r="M1844" s="589"/>
      <c r="O1844" s="589"/>
      <c r="P1844" s="589"/>
      <c r="Q1844" s="589"/>
      <c r="R1844" s="589"/>
    </row>
    <row r="1845" customHeight="1" spans="7:18">
      <c r="G1845" s="589"/>
      <c r="H1845" s="589"/>
      <c r="I1845" s="589"/>
      <c r="J1845" s="589"/>
      <c r="K1845" s="589"/>
      <c r="L1845" s="589"/>
      <c r="M1845" s="589"/>
      <c r="O1845" s="589"/>
      <c r="P1845" s="589"/>
      <c r="Q1845" s="589"/>
      <c r="R1845" s="589"/>
    </row>
    <row r="1846" customHeight="1" spans="7:18">
      <c r="G1846" s="589"/>
      <c r="H1846" s="589"/>
      <c r="I1846" s="589"/>
      <c r="J1846" s="589"/>
      <c r="K1846" s="589"/>
      <c r="L1846" s="589"/>
      <c r="M1846" s="589"/>
      <c r="O1846" s="589"/>
      <c r="P1846" s="589"/>
      <c r="Q1846" s="589"/>
      <c r="R1846" s="589"/>
    </row>
    <row r="1847" customHeight="1" spans="7:18">
      <c r="G1847" s="589"/>
      <c r="H1847" s="589"/>
      <c r="I1847" s="589"/>
      <c r="J1847" s="589"/>
      <c r="K1847" s="589"/>
      <c r="L1847" s="589"/>
      <c r="M1847" s="589"/>
      <c r="O1847" s="589"/>
      <c r="P1847" s="589"/>
      <c r="Q1847" s="589"/>
      <c r="R1847" s="589"/>
    </row>
    <row r="1848" customHeight="1" spans="7:18">
      <c r="G1848" s="589"/>
      <c r="H1848" s="589"/>
      <c r="I1848" s="589"/>
      <c r="J1848" s="589"/>
      <c r="K1848" s="589"/>
      <c r="L1848" s="589"/>
      <c r="M1848" s="589"/>
      <c r="O1848" s="589"/>
      <c r="P1848" s="589"/>
      <c r="Q1848" s="589"/>
      <c r="R1848" s="589"/>
    </row>
    <row r="1849" customHeight="1" spans="7:18">
      <c r="G1849" s="589"/>
      <c r="H1849" s="589"/>
      <c r="I1849" s="589"/>
      <c r="J1849" s="589"/>
      <c r="K1849" s="589"/>
      <c r="L1849" s="589"/>
      <c r="M1849" s="589"/>
      <c r="O1849" s="589"/>
      <c r="P1849" s="589"/>
      <c r="Q1849" s="589"/>
      <c r="R1849" s="589"/>
    </row>
    <row r="1850" customHeight="1" spans="7:18">
      <c r="G1850" s="589"/>
      <c r="H1850" s="589"/>
      <c r="I1850" s="589"/>
      <c r="J1850" s="589"/>
      <c r="K1850" s="589"/>
      <c r="L1850" s="589"/>
      <c r="M1850" s="589"/>
      <c r="O1850" s="589"/>
      <c r="P1850" s="589"/>
      <c r="Q1850" s="589"/>
      <c r="R1850" s="589"/>
    </row>
    <row r="1851" customHeight="1" spans="7:18">
      <c r="G1851" s="589"/>
      <c r="H1851" s="589"/>
      <c r="I1851" s="589"/>
      <c r="J1851" s="589"/>
      <c r="K1851" s="589"/>
      <c r="L1851" s="589"/>
      <c r="M1851" s="589"/>
      <c r="O1851" s="589"/>
      <c r="P1851" s="589"/>
      <c r="Q1851" s="589"/>
      <c r="R1851" s="589"/>
    </row>
    <row r="1852" customHeight="1" spans="7:18">
      <c r="G1852" s="589"/>
      <c r="H1852" s="589"/>
      <c r="I1852" s="589"/>
      <c r="J1852" s="589"/>
      <c r="K1852" s="589"/>
      <c r="L1852" s="589"/>
      <c r="M1852" s="589"/>
      <c r="O1852" s="589"/>
      <c r="P1852" s="589"/>
      <c r="Q1852" s="589"/>
      <c r="R1852" s="589"/>
    </row>
    <row r="1853" customHeight="1" spans="7:18">
      <c r="G1853" s="589"/>
      <c r="H1853" s="589"/>
      <c r="I1853" s="589"/>
      <c r="J1853" s="589"/>
      <c r="K1853" s="589"/>
      <c r="L1853" s="589"/>
      <c r="M1853" s="589"/>
      <c r="O1853" s="589"/>
      <c r="P1853" s="589"/>
      <c r="Q1853" s="589"/>
      <c r="R1853" s="589"/>
    </row>
    <row r="1854" customHeight="1" spans="7:18">
      <c r="G1854" s="589"/>
      <c r="H1854" s="589"/>
      <c r="I1854" s="589"/>
      <c r="J1854" s="589"/>
      <c r="K1854" s="589"/>
      <c r="L1854" s="589"/>
      <c r="M1854" s="589"/>
      <c r="O1854" s="589"/>
      <c r="P1854" s="589"/>
      <c r="Q1854" s="589"/>
      <c r="R1854" s="589"/>
    </row>
    <row r="1855" customHeight="1" spans="7:18">
      <c r="G1855" s="589"/>
      <c r="H1855" s="589"/>
      <c r="I1855" s="589"/>
      <c r="J1855" s="589"/>
      <c r="K1855" s="589"/>
      <c r="L1855" s="589"/>
      <c r="M1855" s="589"/>
      <c r="O1855" s="589"/>
      <c r="P1855" s="589"/>
      <c r="Q1855" s="589"/>
      <c r="R1855" s="589"/>
    </row>
    <row r="1856" customHeight="1" spans="7:18">
      <c r="G1856" s="589"/>
      <c r="H1856" s="589"/>
      <c r="I1856" s="589"/>
      <c r="J1856" s="589"/>
      <c r="K1856" s="589"/>
      <c r="L1856" s="589"/>
      <c r="M1856" s="589"/>
      <c r="O1856" s="589"/>
      <c r="P1856" s="589"/>
      <c r="Q1856" s="589"/>
      <c r="R1856" s="589"/>
    </row>
    <row r="1857" customHeight="1" spans="7:18">
      <c r="G1857" s="589"/>
      <c r="H1857" s="589"/>
      <c r="I1857" s="589"/>
      <c r="J1857" s="589"/>
      <c r="K1857" s="589"/>
      <c r="L1857" s="589"/>
      <c r="M1857" s="589"/>
      <c r="O1857" s="589"/>
      <c r="P1857" s="589"/>
      <c r="Q1857" s="589"/>
      <c r="R1857" s="589"/>
    </row>
    <row r="1858" customHeight="1" spans="7:18">
      <c r="G1858" s="589"/>
      <c r="H1858" s="589"/>
      <c r="I1858" s="589"/>
      <c r="J1858" s="589"/>
      <c r="K1858" s="589"/>
      <c r="L1858" s="589"/>
      <c r="M1858" s="589"/>
      <c r="O1858" s="589"/>
      <c r="P1858" s="589"/>
      <c r="Q1858" s="589"/>
      <c r="R1858" s="589"/>
    </row>
    <row r="1859" customHeight="1" spans="7:18">
      <c r="G1859" s="589"/>
      <c r="H1859" s="589"/>
      <c r="I1859" s="589"/>
      <c r="J1859" s="589"/>
      <c r="K1859" s="589"/>
      <c r="L1859" s="589"/>
      <c r="M1859" s="589"/>
      <c r="O1859" s="589"/>
      <c r="P1859" s="589"/>
      <c r="Q1859" s="589"/>
      <c r="R1859" s="589"/>
    </row>
    <row r="1860" customHeight="1" spans="7:18">
      <c r="G1860" s="589"/>
      <c r="H1860" s="589"/>
      <c r="I1860" s="589"/>
      <c r="J1860" s="589"/>
      <c r="K1860" s="589"/>
      <c r="L1860" s="589"/>
      <c r="M1860" s="589"/>
      <c r="O1860" s="589"/>
      <c r="P1860" s="589"/>
      <c r="Q1860" s="589"/>
      <c r="R1860" s="589"/>
    </row>
    <row r="1861" customHeight="1" spans="7:18">
      <c r="G1861" s="589"/>
      <c r="H1861" s="589"/>
      <c r="I1861" s="589"/>
      <c r="J1861" s="589"/>
      <c r="K1861" s="589"/>
      <c r="L1861" s="589"/>
      <c r="M1861" s="589"/>
      <c r="O1861" s="589"/>
      <c r="P1861" s="589"/>
      <c r="Q1861" s="589"/>
      <c r="R1861" s="589"/>
    </row>
    <row r="1862" customHeight="1" spans="7:18">
      <c r="G1862" s="589"/>
      <c r="H1862" s="589"/>
      <c r="I1862" s="589"/>
      <c r="J1862" s="589"/>
      <c r="K1862" s="589"/>
      <c r="L1862" s="589"/>
      <c r="M1862" s="589"/>
      <c r="O1862" s="589"/>
      <c r="P1862" s="589"/>
      <c r="Q1862" s="589"/>
      <c r="R1862" s="589"/>
    </row>
    <row r="1863" customHeight="1" spans="7:18">
      <c r="G1863" s="589"/>
      <c r="H1863" s="589"/>
      <c r="I1863" s="589"/>
      <c r="J1863" s="589"/>
      <c r="K1863" s="589"/>
      <c r="L1863" s="589"/>
      <c r="M1863" s="589"/>
      <c r="O1863" s="589"/>
      <c r="P1863" s="589"/>
      <c r="Q1863" s="589"/>
      <c r="R1863" s="589"/>
    </row>
    <row r="1864" customHeight="1" spans="7:18">
      <c r="G1864" s="589"/>
      <c r="H1864" s="589"/>
      <c r="I1864" s="589"/>
      <c r="J1864" s="589"/>
      <c r="K1864" s="589"/>
      <c r="L1864" s="589"/>
      <c r="M1864" s="589"/>
      <c r="O1864" s="589"/>
      <c r="P1864" s="589"/>
      <c r="Q1864" s="589"/>
      <c r="R1864" s="589"/>
    </row>
    <row r="1865" customHeight="1" spans="7:18">
      <c r="G1865" s="589"/>
      <c r="H1865" s="589"/>
      <c r="I1865" s="589"/>
      <c r="J1865" s="589"/>
      <c r="K1865" s="589"/>
      <c r="L1865" s="589"/>
      <c r="M1865" s="589"/>
      <c r="O1865" s="589"/>
      <c r="P1865" s="589"/>
      <c r="Q1865" s="589"/>
      <c r="R1865" s="589"/>
    </row>
    <row r="1866" customHeight="1" spans="7:18">
      <c r="G1866" s="589"/>
      <c r="H1866" s="589"/>
      <c r="I1866" s="589"/>
      <c r="J1866" s="589"/>
      <c r="K1866" s="589"/>
      <c r="L1866" s="589"/>
      <c r="M1866" s="589"/>
      <c r="O1866" s="589"/>
      <c r="P1866" s="589"/>
      <c r="Q1866" s="589"/>
      <c r="R1866" s="589"/>
    </row>
    <row r="1867" customHeight="1" spans="7:18">
      <c r="G1867" s="589"/>
      <c r="H1867" s="589"/>
      <c r="I1867" s="589"/>
      <c r="J1867" s="589"/>
      <c r="K1867" s="589"/>
      <c r="L1867" s="589"/>
      <c r="M1867" s="589"/>
      <c r="O1867" s="589"/>
      <c r="P1867" s="589"/>
      <c r="Q1867" s="589"/>
      <c r="R1867" s="589"/>
    </row>
    <row r="1868" customHeight="1" spans="7:18">
      <c r="G1868" s="589"/>
      <c r="H1868" s="589"/>
      <c r="I1868" s="589"/>
      <c r="J1868" s="589"/>
      <c r="K1868" s="589"/>
      <c r="L1868" s="589"/>
      <c r="M1868" s="589"/>
      <c r="O1868" s="589"/>
      <c r="P1868" s="589"/>
      <c r="Q1868" s="589"/>
      <c r="R1868" s="589"/>
    </row>
    <row r="1869" customHeight="1" spans="7:18">
      <c r="G1869" s="589"/>
      <c r="H1869" s="589"/>
      <c r="I1869" s="589"/>
      <c r="J1869" s="589"/>
      <c r="K1869" s="589"/>
      <c r="L1869" s="589"/>
      <c r="M1869" s="589"/>
      <c r="O1869" s="589"/>
      <c r="P1869" s="589"/>
      <c r="Q1869" s="589"/>
      <c r="R1869" s="589"/>
    </row>
    <row r="1870" customHeight="1" spans="7:18">
      <c r="G1870" s="589"/>
      <c r="H1870" s="589"/>
      <c r="I1870" s="589"/>
      <c r="J1870" s="589"/>
      <c r="K1870" s="589"/>
      <c r="L1870" s="589"/>
      <c r="M1870" s="589"/>
      <c r="O1870" s="589"/>
      <c r="P1870" s="589"/>
      <c r="Q1870" s="589"/>
      <c r="R1870" s="589"/>
    </row>
    <row r="1871" customHeight="1" spans="7:18">
      <c r="G1871" s="589"/>
      <c r="H1871" s="589"/>
      <c r="I1871" s="589"/>
      <c r="J1871" s="589"/>
      <c r="K1871" s="589"/>
      <c r="L1871" s="589"/>
      <c r="M1871" s="589"/>
      <c r="O1871" s="589"/>
      <c r="P1871" s="589"/>
      <c r="Q1871" s="589"/>
      <c r="R1871" s="589"/>
    </row>
    <row r="1872" customHeight="1" spans="7:18">
      <c r="G1872" s="589"/>
      <c r="H1872" s="589"/>
      <c r="I1872" s="589"/>
      <c r="J1872" s="589"/>
      <c r="K1872" s="589"/>
      <c r="L1872" s="589"/>
      <c r="M1872" s="589"/>
      <c r="O1872" s="589"/>
      <c r="P1872" s="589"/>
      <c r="Q1872" s="589"/>
      <c r="R1872" s="589"/>
    </row>
    <row r="1873" customHeight="1" spans="7:18">
      <c r="G1873" s="589"/>
      <c r="H1873" s="589"/>
      <c r="I1873" s="589"/>
      <c r="J1873" s="589"/>
      <c r="K1873" s="589"/>
      <c r="L1873" s="589"/>
      <c r="M1873" s="589"/>
      <c r="O1873" s="589"/>
      <c r="P1873" s="589"/>
      <c r="Q1873" s="589"/>
      <c r="R1873" s="589"/>
    </row>
    <row r="1874" customHeight="1" spans="7:18">
      <c r="G1874" s="589"/>
      <c r="H1874" s="589"/>
      <c r="I1874" s="589"/>
      <c r="J1874" s="589"/>
      <c r="K1874" s="589"/>
      <c r="L1874" s="589"/>
      <c r="M1874" s="589"/>
      <c r="O1874" s="589"/>
      <c r="P1874" s="589"/>
      <c r="Q1874" s="589"/>
      <c r="R1874" s="589"/>
    </row>
    <row r="1875" customHeight="1" spans="7:18">
      <c r="G1875" s="589"/>
      <c r="H1875" s="589"/>
      <c r="I1875" s="589"/>
      <c r="J1875" s="589"/>
      <c r="K1875" s="589"/>
      <c r="L1875" s="589"/>
      <c r="M1875" s="589"/>
      <c r="O1875" s="589"/>
      <c r="P1875" s="589"/>
      <c r="Q1875" s="589"/>
      <c r="R1875" s="589"/>
    </row>
    <row r="1876" customHeight="1" spans="7:18">
      <c r="G1876" s="589"/>
      <c r="H1876" s="589"/>
      <c r="I1876" s="589"/>
      <c r="J1876" s="589"/>
      <c r="K1876" s="589"/>
      <c r="L1876" s="589"/>
      <c r="M1876" s="589"/>
      <c r="O1876" s="589"/>
      <c r="P1876" s="589"/>
      <c r="Q1876" s="589"/>
      <c r="R1876" s="589"/>
    </row>
    <row r="1877" customHeight="1" spans="7:18">
      <c r="G1877" s="589"/>
      <c r="H1877" s="589"/>
      <c r="I1877" s="589"/>
      <c r="J1877" s="589"/>
      <c r="K1877" s="589"/>
      <c r="L1877" s="589"/>
      <c r="M1877" s="589"/>
      <c r="O1877" s="589"/>
      <c r="P1877" s="589"/>
      <c r="Q1877" s="589"/>
      <c r="R1877" s="589"/>
    </row>
    <row r="1878" customHeight="1" spans="7:18">
      <c r="G1878" s="589"/>
      <c r="H1878" s="589"/>
      <c r="I1878" s="589"/>
      <c r="J1878" s="589"/>
      <c r="K1878" s="589"/>
      <c r="L1878" s="589"/>
      <c r="M1878" s="589"/>
      <c r="O1878" s="589"/>
      <c r="P1878" s="589"/>
      <c r="Q1878" s="589"/>
      <c r="R1878" s="589"/>
    </row>
    <row r="1879" customHeight="1" spans="7:18">
      <c r="G1879" s="589"/>
      <c r="H1879" s="589"/>
      <c r="I1879" s="589"/>
      <c r="J1879" s="589"/>
      <c r="K1879" s="589"/>
      <c r="L1879" s="589"/>
      <c r="M1879" s="589"/>
      <c r="O1879" s="589"/>
      <c r="P1879" s="589"/>
      <c r="Q1879" s="589"/>
      <c r="R1879" s="589"/>
    </row>
    <row r="1880" customHeight="1" spans="7:18">
      <c r="G1880" s="589"/>
      <c r="H1880" s="589"/>
      <c r="I1880" s="589"/>
      <c r="J1880" s="589"/>
      <c r="K1880" s="589"/>
      <c r="L1880" s="589"/>
      <c r="M1880" s="589"/>
      <c r="O1880" s="589"/>
      <c r="P1880" s="589"/>
      <c r="Q1880" s="589"/>
      <c r="R1880" s="589"/>
    </row>
    <row r="1881" customHeight="1" spans="7:18">
      <c r="G1881" s="589"/>
      <c r="H1881" s="589"/>
      <c r="I1881" s="589"/>
      <c r="J1881" s="589"/>
      <c r="K1881" s="589"/>
      <c r="L1881" s="589"/>
      <c r="M1881" s="589"/>
      <c r="O1881" s="589"/>
      <c r="P1881" s="589"/>
      <c r="Q1881" s="589"/>
      <c r="R1881" s="589"/>
    </row>
    <row r="1882" customHeight="1" spans="7:18">
      <c r="G1882" s="589"/>
      <c r="H1882" s="589"/>
      <c r="I1882" s="589"/>
      <c r="J1882" s="589"/>
      <c r="K1882" s="589"/>
      <c r="L1882" s="589"/>
      <c r="M1882" s="589"/>
      <c r="O1882" s="589"/>
      <c r="P1882" s="589"/>
      <c r="Q1882" s="589"/>
      <c r="R1882" s="589"/>
    </row>
    <row r="1883" customHeight="1" spans="7:18">
      <c r="G1883" s="589"/>
      <c r="H1883" s="589"/>
      <c r="I1883" s="589"/>
      <c r="J1883" s="589"/>
      <c r="K1883" s="589"/>
      <c r="L1883" s="589"/>
      <c r="M1883" s="589"/>
      <c r="O1883" s="589"/>
      <c r="P1883" s="589"/>
      <c r="Q1883" s="589"/>
      <c r="R1883" s="589"/>
    </row>
    <row r="1884" customHeight="1" spans="7:18">
      <c r="G1884" s="589"/>
      <c r="H1884" s="589"/>
      <c r="I1884" s="589"/>
      <c r="J1884" s="589"/>
      <c r="K1884" s="589"/>
      <c r="L1884" s="589"/>
      <c r="M1884" s="589"/>
      <c r="O1884" s="589"/>
      <c r="P1884" s="589"/>
      <c r="Q1884" s="589"/>
      <c r="R1884" s="589"/>
    </row>
    <row r="1885" customHeight="1" spans="7:18">
      <c r="G1885" s="589"/>
      <c r="H1885" s="589"/>
      <c r="I1885" s="589"/>
      <c r="J1885" s="589"/>
      <c r="K1885" s="589"/>
      <c r="L1885" s="589"/>
      <c r="M1885" s="589"/>
      <c r="O1885" s="589"/>
      <c r="P1885" s="589"/>
      <c r="Q1885" s="589"/>
      <c r="R1885" s="589"/>
    </row>
    <row r="1886" customHeight="1" spans="7:18">
      <c r="G1886" s="589"/>
      <c r="H1886" s="589"/>
      <c r="I1886" s="589"/>
      <c r="J1886" s="589"/>
      <c r="K1886" s="589"/>
      <c r="L1886" s="589"/>
      <c r="M1886" s="589"/>
      <c r="O1886" s="589"/>
      <c r="P1886" s="589"/>
      <c r="Q1886" s="589"/>
      <c r="R1886" s="589"/>
    </row>
    <row r="1887" customHeight="1" spans="7:18">
      <c r="G1887" s="589"/>
      <c r="H1887" s="589"/>
      <c r="I1887" s="589"/>
      <c r="J1887" s="589"/>
      <c r="K1887" s="589"/>
      <c r="L1887" s="589"/>
      <c r="M1887" s="589"/>
      <c r="O1887" s="589"/>
      <c r="P1887" s="589"/>
      <c r="Q1887" s="589"/>
      <c r="R1887" s="589"/>
    </row>
    <row r="1888" customHeight="1" spans="7:18">
      <c r="G1888" s="589"/>
      <c r="H1888" s="589"/>
      <c r="I1888" s="589"/>
      <c r="J1888" s="589"/>
      <c r="K1888" s="589"/>
      <c r="L1888" s="589"/>
      <c r="M1888" s="589"/>
      <c r="O1888" s="589"/>
      <c r="P1888" s="589"/>
      <c r="Q1888" s="589"/>
      <c r="R1888" s="589"/>
    </row>
    <row r="1889" customHeight="1" spans="7:18">
      <c r="G1889" s="589"/>
      <c r="H1889" s="589"/>
      <c r="I1889" s="589"/>
      <c r="J1889" s="589"/>
      <c r="K1889" s="589"/>
      <c r="L1889" s="589"/>
      <c r="M1889" s="589"/>
      <c r="O1889" s="589"/>
      <c r="P1889" s="589"/>
      <c r="Q1889" s="589"/>
      <c r="R1889" s="589"/>
    </row>
    <row r="1890" customHeight="1" spans="7:18">
      <c r="G1890" s="589"/>
      <c r="H1890" s="589"/>
      <c r="I1890" s="589"/>
      <c r="J1890" s="589"/>
      <c r="K1890" s="589"/>
      <c r="L1890" s="589"/>
      <c r="M1890" s="589"/>
      <c r="O1890" s="589"/>
      <c r="P1890" s="589"/>
      <c r="Q1890" s="589"/>
      <c r="R1890" s="589"/>
    </row>
    <row r="1891" customHeight="1" spans="7:18">
      <c r="G1891" s="589"/>
      <c r="H1891" s="589"/>
      <c r="I1891" s="589"/>
      <c r="J1891" s="589"/>
      <c r="K1891" s="589"/>
      <c r="L1891" s="589"/>
      <c r="M1891" s="589"/>
      <c r="O1891" s="589"/>
      <c r="P1891" s="589"/>
      <c r="Q1891" s="589"/>
      <c r="R1891" s="589"/>
    </row>
    <row r="1892" customHeight="1" spans="7:18">
      <c r="G1892" s="589"/>
      <c r="H1892" s="589"/>
      <c r="I1892" s="589"/>
      <c r="J1892" s="589"/>
      <c r="K1892" s="589"/>
      <c r="L1892" s="589"/>
      <c r="M1892" s="589"/>
      <c r="O1892" s="589"/>
      <c r="P1892" s="589"/>
      <c r="Q1892" s="589"/>
      <c r="R1892" s="589"/>
    </row>
    <row r="1893" customHeight="1" spans="7:18">
      <c r="G1893" s="589"/>
      <c r="H1893" s="589"/>
      <c r="I1893" s="589"/>
      <c r="J1893" s="589"/>
      <c r="K1893" s="589"/>
      <c r="L1893" s="589"/>
      <c r="M1893" s="589"/>
      <c r="O1893" s="589"/>
      <c r="P1893" s="589"/>
      <c r="Q1893" s="589"/>
      <c r="R1893" s="589"/>
    </row>
    <row r="1894" customHeight="1" spans="7:18">
      <c r="G1894" s="589"/>
      <c r="H1894" s="589"/>
      <c r="I1894" s="589"/>
      <c r="J1894" s="589"/>
      <c r="K1894" s="589"/>
      <c r="L1894" s="589"/>
      <c r="M1894" s="589"/>
      <c r="O1894" s="589"/>
      <c r="P1894" s="589"/>
      <c r="Q1894" s="589"/>
      <c r="R1894" s="589"/>
    </row>
    <row r="1895" customHeight="1" spans="7:18">
      <c r="G1895" s="589"/>
      <c r="H1895" s="589"/>
      <c r="I1895" s="589"/>
      <c r="J1895" s="589"/>
      <c r="K1895" s="589"/>
      <c r="L1895" s="589"/>
      <c r="M1895" s="589"/>
      <c r="O1895" s="589"/>
      <c r="P1895" s="589"/>
      <c r="Q1895" s="589"/>
      <c r="R1895" s="589"/>
    </row>
    <row r="1896" customHeight="1" spans="7:18">
      <c r="G1896" s="589"/>
      <c r="H1896" s="589"/>
      <c r="I1896" s="589"/>
      <c r="J1896" s="589"/>
      <c r="K1896" s="589"/>
      <c r="L1896" s="589"/>
      <c r="M1896" s="589"/>
      <c r="O1896" s="589"/>
      <c r="P1896" s="589"/>
      <c r="Q1896" s="589"/>
      <c r="R1896" s="589"/>
    </row>
    <row r="1897" customHeight="1" spans="7:18">
      <c r="G1897" s="589"/>
      <c r="H1897" s="589"/>
      <c r="I1897" s="589"/>
      <c r="J1897" s="589"/>
      <c r="K1897" s="589"/>
      <c r="L1897" s="589"/>
      <c r="M1897" s="589"/>
      <c r="O1897" s="589"/>
      <c r="P1897" s="589"/>
      <c r="Q1897" s="589"/>
      <c r="R1897" s="589"/>
    </row>
    <row r="1898" customHeight="1" spans="7:18">
      <c r="G1898" s="589"/>
      <c r="H1898" s="589"/>
      <c r="I1898" s="589"/>
      <c r="J1898" s="589"/>
      <c r="K1898" s="589"/>
      <c r="L1898" s="589"/>
      <c r="M1898" s="589"/>
      <c r="O1898" s="589"/>
      <c r="P1898" s="589"/>
      <c r="Q1898" s="589"/>
      <c r="R1898" s="589"/>
    </row>
    <row r="1899" customHeight="1" spans="7:18">
      <c r="G1899" s="589"/>
      <c r="H1899" s="589"/>
      <c r="I1899" s="589"/>
      <c r="J1899" s="589"/>
      <c r="K1899" s="589"/>
      <c r="L1899" s="589"/>
      <c r="M1899" s="589"/>
      <c r="O1899" s="589"/>
      <c r="P1899" s="589"/>
      <c r="Q1899" s="589"/>
      <c r="R1899" s="589"/>
    </row>
    <row r="1900" customHeight="1" spans="7:18">
      <c r="G1900" s="589"/>
      <c r="H1900" s="589"/>
      <c r="I1900" s="589"/>
      <c r="J1900" s="589"/>
      <c r="K1900" s="589"/>
      <c r="L1900" s="589"/>
      <c r="M1900" s="589"/>
      <c r="O1900" s="589"/>
      <c r="P1900" s="589"/>
      <c r="Q1900" s="589"/>
      <c r="R1900" s="589"/>
    </row>
    <row r="1901" customHeight="1" spans="7:18">
      <c r="G1901" s="589"/>
      <c r="H1901" s="589"/>
      <c r="I1901" s="589"/>
      <c r="J1901" s="589"/>
      <c r="K1901" s="589"/>
      <c r="L1901" s="589"/>
      <c r="M1901" s="589"/>
      <c r="O1901" s="589"/>
      <c r="P1901" s="589"/>
      <c r="Q1901" s="589"/>
      <c r="R1901" s="589"/>
    </row>
    <row r="1902" customHeight="1" spans="7:18">
      <c r="G1902" s="589"/>
      <c r="H1902" s="589"/>
      <c r="I1902" s="589"/>
      <c r="J1902" s="589"/>
      <c r="K1902" s="589"/>
      <c r="L1902" s="589"/>
      <c r="M1902" s="589"/>
      <c r="O1902" s="589"/>
      <c r="P1902" s="589"/>
      <c r="Q1902" s="589"/>
      <c r="R1902" s="589"/>
    </row>
    <row r="1903" customHeight="1" spans="7:18">
      <c r="G1903" s="589"/>
      <c r="H1903" s="589"/>
      <c r="I1903" s="589"/>
      <c r="J1903" s="589"/>
      <c r="K1903" s="589"/>
      <c r="L1903" s="589"/>
      <c r="M1903" s="589"/>
      <c r="O1903" s="589"/>
      <c r="P1903" s="589"/>
      <c r="Q1903" s="589"/>
      <c r="R1903" s="589"/>
    </row>
    <row r="1904" customHeight="1" spans="7:18">
      <c r="G1904" s="589"/>
      <c r="H1904" s="589"/>
      <c r="I1904" s="589"/>
      <c r="J1904" s="589"/>
      <c r="K1904" s="589"/>
      <c r="L1904" s="589"/>
      <c r="M1904" s="589"/>
      <c r="O1904" s="589"/>
      <c r="P1904" s="589"/>
      <c r="Q1904" s="589"/>
      <c r="R1904" s="589"/>
    </row>
    <row r="1905" customHeight="1" spans="7:18">
      <c r="G1905" s="589"/>
      <c r="H1905" s="589"/>
      <c r="I1905" s="589"/>
      <c r="J1905" s="589"/>
      <c r="K1905" s="589"/>
      <c r="L1905" s="589"/>
      <c r="M1905" s="589"/>
      <c r="O1905" s="589"/>
      <c r="P1905" s="589"/>
      <c r="Q1905" s="589"/>
      <c r="R1905" s="589"/>
    </row>
    <row r="1906" customHeight="1" spans="7:18">
      <c r="G1906" s="589"/>
      <c r="H1906" s="589"/>
      <c r="I1906" s="589"/>
      <c r="J1906" s="589"/>
      <c r="K1906" s="589"/>
      <c r="L1906" s="589"/>
      <c r="M1906" s="589"/>
      <c r="O1906" s="589"/>
      <c r="P1906" s="589"/>
      <c r="Q1906" s="589"/>
      <c r="R1906" s="589"/>
    </row>
    <row r="1907" customHeight="1" spans="7:18">
      <c r="G1907" s="589"/>
      <c r="H1907" s="589"/>
      <c r="I1907" s="589"/>
      <c r="J1907" s="589"/>
      <c r="K1907" s="589"/>
      <c r="L1907" s="589"/>
      <c r="M1907" s="589"/>
      <c r="O1907" s="589"/>
      <c r="P1907" s="589"/>
      <c r="Q1907" s="589"/>
      <c r="R1907" s="589"/>
    </row>
    <row r="1908" customHeight="1" spans="7:18">
      <c r="G1908" s="589"/>
      <c r="H1908" s="589"/>
      <c r="I1908" s="589"/>
      <c r="J1908" s="589"/>
      <c r="K1908" s="589"/>
      <c r="L1908" s="589"/>
      <c r="M1908" s="589"/>
      <c r="O1908" s="589"/>
      <c r="P1908" s="589"/>
      <c r="Q1908" s="589"/>
      <c r="R1908" s="589"/>
    </row>
    <row r="1909" customHeight="1" spans="7:18">
      <c r="G1909" s="589"/>
      <c r="H1909" s="589"/>
      <c r="I1909" s="589"/>
      <c r="J1909" s="589"/>
      <c r="K1909" s="589"/>
      <c r="L1909" s="589"/>
      <c r="M1909" s="589"/>
      <c r="O1909" s="589"/>
      <c r="P1909" s="589"/>
      <c r="Q1909" s="589"/>
      <c r="R1909" s="589"/>
    </row>
    <row r="1910" customHeight="1" spans="7:18">
      <c r="G1910" s="589"/>
      <c r="H1910" s="589"/>
      <c r="I1910" s="589"/>
      <c r="J1910" s="589"/>
      <c r="K1910" s="589"/>
      <c r="L1910" s="589"/>
      <c r="M1910" s="589"/>
      <c r="O1910" s="589"/>
      <c r="P1910" s="589"/>
      <c r="Q1910" s="589"/>
      <c r="R1910" s="589"/>
    </row>
    <row r="1911" customHeight="1" spans="7:18">
      <c r="G1911" s="589"/>
      <c r="H1911" s="589"/>
      <c r="I1911" s="589"/>
      <c r="J1911" s="589"/>
      <c r="K1911" s="589"/>
      <c r="L1911" s="589"/>
      <c r="M1911" s="589"/>
      <c r="O1911" s="589"/>
      <c r="P1911" s="589"/>
      <c r="Q1911" s="589"/>
      <c r="R1911" s="589"/>
    </row>
    <row r="1912" customHeight="1" spans="7:18">
      <c r="G1912" s="589"/>
      <c r="H1912" s="589"/>
      <c r="I1912" s="589"/>
      <c r="J1912" s="589"/>
      <c r="K1912" s="589"/>
      <c r="L1912" s="589"/>
      <c r="M1912" s="589"/>
      <c r="O1912" s="589"/>
      <c r="P1912" s="589"/>
      <c r="Q1912" s="589"/>
      <c r="R1912" s="589"/>
    </row>
    <row r="1913" customHeight="1" spans="7:18">
      <c r="G1913" s="589"/>
      <c r="H1913" s="589"/>
      <c r="I1913" s="589"/>
      <c r="J1913" s="589"/>
      <c r="K1913" s="589"/>
      <c r="L1913" s="589"/>
      <c r="M1913" s="589"/>
      <c r="O1913" s="589"/>
      <c r="P1913" s="589"/>
      <c r="Q1913" s="589"/>
      <c r="R1913" s="589"/>
    </row>
    <row r="1914" customHeight="1" spans="7:18">
      <c r="G1914" s="589"/>
      <c r="H1914" s="589"/>
      <c r="I1914" s="589"/>
      <c r="J1914" s="589"/>
      <c r="K1914" s="589"/>
      <c r="L1914" s="589"/>
      <c r="M1914" s="589"/>
      <c r="O1914" s="589"/>
      <c r="P1914" s="589"/>
      <c r="Q1914" s="589"/>
      <c r="R1914" s="589"/>
    </row>
    <row r="1915" customHeight="1" spans="7:18">
      <c r="G1915" s="589"/>
      <c r="H1915" s="589"/>
      <c r="I1915" s="589"/>
      <c r="J1915" s="589"/>
      <c r="K1915" s="589"/>
      <c r="L1915" s="589"/>
      <c r="M1915" s="589"/>
      <c r="O1915" s="589"/>
      <c r="P1915" s="589"/>
      <c r="Q1915" s="589"/>
      <c r="R1915" s="589"/>
    </row>
    <row r="1916" customHeight="1" spans="7:18">
      <c r="G1916" s="589"/>
      <c r="H1916" s="589"/>
      <c r="I1916" s="589"/>
      <c r="J1916" s="589"/>
      <c r="K1916" s="589"/>
      <c r="L1916" s="589"/>
      <c r="M1916" s="589"/>
      <c r="O1916" s="589"/>
      <c r="P1916" s="589"/>
      <c r="Q1916" s="589"/>
      <c r="R1916" s="589"/>
    </row>
    <row r="1917" customHeight="1" spans="7:18">
      <c r="G1917" s="589"/>
      <c r="H1917" s="589"/>
      <c r="I1917" s="589"/>
      <c r="J1917" s="589"/>
      <c r="K1917" s="589"/>
      <c r="L1917" s="589"/>
      <c r="M1917" s="589"/>
      <c r="O1917" s="589"/>
      <c r="P1917" s="589"/>
      <c r="Q1917" s="589"/>
      <c r="R1917" s="589"/>
    </row>
    <row r="1918" customHeight="1" spans="7:18">
      <c r="G1918" s="589"/>
      <c r="H1918" s="589"/>
      <c r="I1918" s="589"/>
      <c r="J1918" s="589"/>
      <c r="K1918" s="589"/>
      <c r="L1918" s="589"/>
      <c r="M1918" s="589"/>
      <c r="O1918" s="589"/>
      <c r="P1918" s="589"/>
      <c r="Q1918" s="589"/>
      <c r="R1918" s="589"/>
    </row>
    <row r="1919" customHeight="1" spans="7:18">
      <c r="G1919" s="589"/>
      <c r="H1919" s="589"/>
      <c r="I1919" s="589"/>
      <c r="J1919" s="589"/>
      <c r="K1919" s="589"/>
      <c r="L1919" s="589"/>
      <c r="M1919" s="589"/>
      <c r="O1919" s="589"/>
      <c r="P1919" s="589"/>
      <c r="Q1919" s="589"/>
      <c r="R1919" s="589"/>
    </row>
    <row r="1920" customHeight="1" spans="7:18">
      <c r="G1920" s="589"/>
      <c r="H1920" s="589"/>
      <c r="I1920" s="589"/>
      <c r="J1920" s="589"/>
      <c r="K1920" s="589"/>
      <c r="L1920" s="589"/>
      <c r="M1920" s="589"/>
      <c r="O1920" s="589"/>
      <c r="P1920" s="589"/>
      <c r="Q1920" s="589"/>
      <c r="R1920" s="589"/>
    </row>
    <row r="1921" customHeight="1" spans="7:18">
      <c r="G1921" s="589"/>
      <c r="H1921" s="589"/>
      <c r="I1921" s="589"/>
      <c r="J1921" s="589"/>
      <c r="K1921" s="589"/>
      <c r="L1921" s="589"/>
      <c r="M1921" s="589"/>
      <c r="O1921" s="589"/>
      <c r="P1921" s="589"/>
      <c r="Q1921" s="589"/>
      <c r="R1921" s="589"/>
    </row>
    <row r="1922" customHeight="1" spans="7:18">
      <c r="G1922" s="589"/>
      <c r="H1922" s="589"/>
      <c r="I1922" s="589"/>
      <c r="J1922" s="589"/>
      <c r="K1922" s="589"/>
      <c r="L1922" s="589"/>
      <c r="M1922" s="589"/>
      <c r="O1922" s="589"/>
      <c r="P1922" s="589"/>
      <c r="Q1922" s="589"/>
      <c r="R1922" s="589"/>
    </row>
    <row r="1923" customHeight="1" spans="7:18">
      <c r="G1923" s="589"/>
      <c r="H1923" s="589"/>
      <c r="I1923" s="589"/>
      <c r="J1923" s="589"/>
      <c r="K1923" s="589"/>
      <c r="L1923" s="589"/>
      <c r="M1923" s="589"/>
      <c r="O1923" s="589"/>
      <c r="P1923" s="589"/>
      <c r="Q1923" s="589"/>
      <c r="R1923" s="589"/>
    </row>
    <row r="1924" customHeight="1" spans="7:18">
      <c r="G1924" s="589"/>
      <c r="H1924" s="589"/>
      <c r="I1924" s="589"/>
      <c r="J1924" s="589"/>
      <c r="K1924" s="589"/>
      <c r="L1924" s="589"/>
      <c r="M1924" s="589"/>
      <c r="O1924" s="589"/>
      <c r="P1924" s="589"/>
      <c r="Q1924" s="589"/>
      <c r="R1924" s="589"/>
    </row>
    <row r="1925" customHeight="1" spans="7:18">
      <c r="G1925" s="589"/>
      <c r="H1925" s="589"/>
      <c r="I1925" s="589"/>
      <c r="J1925" s="589"/>
      <c r="K1925" s="589"/>
      <c r="L1925" s="589"/>
      <c r="M1925" s="589"/>
      <c r="O1925" s="589"/>
      <c r="P1925" s="589"/>
      <c r="Q1925" s="589"/>
      <c r="R1925" s="589"/>
    </row>
    <row r="1926" customHeight="1" spans="7:18">
      <c r="G1926" s="589"/>
      <c r="H1926" s="589"/>
      <c r="I1926" s="589"/>
      <c r="J1926" s="589"/>
      <c r="K1926" s="589"/>
      <c r="L1926" s="589"/>
      <c r="M1926" s="589"/>
      <c r="O1926" s="589"/>
      <c r="P1926" s="589"/>
      <c r="Q1926" s="589"/>
      <c r="R1926" s="589"/>
    </row>
    <row r="1927" customHeight="1" spans="7:18">
      <c r="G1927" s="589"/>
      <c r="H1927" s="589"/>
      <c r="I1927" s="589"/>
      <c r="J1927" s="589"/>
      <c r="K1927" s="589"/>
      <c r="L1927" s="589"/>
      <c r="M1927" s="589"/>
      <c r="O1927" s="589"/>
      <c r="P1927" s="589"/>
      <c r="Q1927" s="589"/>
      <c r="R1927" s="589"/>
    </row>
    <row r="1928" customHeight="1" spans="7:18">
      <c r="G1928" s="589"/>
      <c r="H1928" s="589"/>
      <c r="I1928" s="589"/>
      <c r="J1928" s="589"/>
      <c r="K1928" s="589"/>
      <c r="L1928" s="589"/>
      <c r="M1928" s="589"/>
      <c r="O1928" s="589"/>
      <c r="P1928" s="589"/>
      <c r="Q1928" s="589"/>
      <c r="R1928" s="589"/>
    </row>
    <row r="1929" customHeight="1" spans="7:18">
      <c r="G1929" s="589"/>
      <c r="H1929" s="589"/>
      <c r="I1929" s="589"/>
      <c r="J1929" s="589"/>
      <c r="K1929" s="589"/>
      <c r="L1929" s="589"/>
      <c r="M1929" s="589"/>
      <c r="O1929" s="589"/>
      <c r="P1929" s="589"/>
      <c r="Q1929" s="589"/>
      <c r="R1929" s="589"/>
    </row>
    <row r="1930" customHeight="1" spans="7:18">
      <c r="G1930" s="589"/>
      <c r="H1930" s="589"/>
      <c r="I1930" s="589"/>
      <c r="J1930" s="589"/>
      <c r="K1930" s="589"/>
      <c r="L1930" s="589"/>
      <c r="M1930" s="589"/>
      <c r="O1930" s="589"/>
      <c r="P1930" s="589"/>
      <c r="Q1930" s="589"/>
      <c r="R1930" s="589"/>
    </row>
    <row r="1931" customHeight="1" spans="7:18">
      <c r="G1931" s="589"/>
      <c r="H1931" s="589"/>
      <c r="I1931" s="589"/>
      <c r="J1931" s="589"/>
      <c r="K1931" s="589"/>
      <c r="L1931" s="589"/>
      <c r="M1931" s="589"/>
      <c r="O1931" s="589"/>
      <c r="P1931" s="589"/>
      <c r="Q1931" s="589"/>
      <c r="R1931" s="589"/>
    </row>
    <row r="1932" customHeight="1" spans="7:18">
      <c r="G1932" s="589"/>
      <c r="H1932" s="589"/>
      <c r="I1932" s="589"/>
      <c r="J1932" s="589"/>
      <c r="K1932" s="589"/>
      <c r="L1932" s="589"/>
      <c r="M1932" s="589"/>
      <c r="O1932" s="589"/>
      <c r="P1932" s="589"/>
      <c r="Q1932" s="589"/>
      <c r="R1932" s="589"/>
    </row>
    <row r="1933" customHeight="1" spans="7:18">
      <c r="G1933" s="589"/>
      <c r="H1933" s="589"/>
      <c r="I1933" s="589"/>
      <c r="J1933" s="589"/>
      <c r="K1933" s="589"/>
      <c r="L1933" s="589"/>
      <c r="M1933" s="589"/>
      <c r="O1933" s="589"/>
      <c r="P1933" s="589"/>
      <c r="Q1933" s="589"/>
      <c r="R1933" s="589"/>
    </row>
    <row r="1934" customHeight="1" spans="7:18">
      <c r="G1934" s="589"/>
      <c r="H1934" s="589"/>
      <c r="I1934" s="589"/>
      <c r="J1934" s="589"/>
      <c r="K1934" s="589"/>
      <c r="L1934" s="589"/>
      <c r="M1934" s="589"/>
      <c r="O1934" s="589"/>
      <c r="P1934" s="589"/>
      <c r="Q1934" s="589"/>
      <c r="R1934" s="589"/>
    </row>
    <row r="1935" customHeight="1" spans="7:18">
      <c r="G1935" s="589"/>
      <c r="H1935" s="589"/>
      <c r="I1935" s="589"/>
      <c r="J1935" s="589"/>
      <c r="K1935" s="589"/>
      <c r="L1935" s="589"/>
      <c r="M1935" s="589"/>
      <c r="O1935" s="589"/>
      <c r="P1935" s="589"/>
      <c r="Q1935" s="589"/>
      <c r="R1935" s="589"/>
    </row>
    <row r="1936" customHeight="1" spans="7:18">
      <c r="G1936" s="589"/>
      <c r="H1936" s="589"/>
      <c r="I1936" s="589"/>
      <c r="J1936" s="589"/>
      <c r="K1936" s="589"/>
      <c r="L1936" s="589"/>
      <c r="M1936" s="589"/>
      <c r="O1936" s="589"/>
      <c r="P1936" s="589"/>
      <c r="Q1936" s="589"/>
      <c r="R1936" s="589"/>
    </row>
    <row r="1937" customHeight="1" spans="7:18">
      <c r="G1937" s="589"/>
      <c r="H1937" s="589"/>
      <c r="I1937" s="589"/>
      <c r="J1937" s="589"/>
      <c r="K1937" s="589"/>
      <c r="L1937" s="589"/>
      <c r="M1937" s="589"/>
      <c r="O1937" s="589"/>
      <c r="P1937" s="589"/>
      <c r="Q1937" s="589"/>
      <c r="R1937" s="589"/>
    </row>
    <row r="1938" customHeight="1" spans="7:18">
      <c r="G1938" s="589"/>
      <c r="H1938" s="589"/>
      <c r="I1938" s="589"/>
      <c r="J1938" s="589"/>
      <c r="K1938" s="589"/>
      <c r="L1938" s="589"/>
      <c r="M1938" s="589"/>
      <c r="O1938" s="589"/>
      <c r="P1938" s="589"/>
      <c r="Q1938" s="589"/>
      <c r="R1938" s="589"/>
    </row>
    <row r="1939" customHeight="1" spans="7:18">
      <c r="G1939" s="589"/>
      <c r="H1939" s="589"/>
      <c r="I1939" s="589"/>
      <c r="J1939" s="589"/>
      <c r="K1939" s="589"/>
      <c r="L1939" s="589"/>
      <c r="M1939" s="589"/>
      <c r="O1939" s="589"/>
      <c r="P1939" s="589"/>
      <c r="Q1939" s="589"/>
      <c r="R1939" s="589"/>
    </row>
    <row r="1940" customHeight="1" spans="7:18">
      <c r="G1940" s="589"/>
      <c r="H1940" s="589"/>
      <c r="I1940" s="589"/>
      <c r="J1940" s="589"/>
      <c r="K1940" s="589"/>
      <c r="L1940" s="589"/>
      <c r="M1940" s="589"/>
      <c r="O1940" s="589"/>
      <c r="P1940" s="589"/>
      <c r="Q1940" s="589"/>
      <c r="R1940" s="589"/>
    </row>
    <row r="1941" customHeight="1" spans="7:18">
      <c r="G1941" s="589"/>
      <c r="H1941" s="589"/>
      <c r="I1941" s="589"/>
      <c r="J1941" s="589"/>
      <c r="K1941" s="589"/>
      <c r="L1941" s="589"/>
      <c r="M1941" s="589"/>
      <c r="O1941" s="589"/>
      <c r="P1941" s="589"/>
      <c r="Q1941" s="589"/>
      <c r="R1941" s="589"/>
    </row>
    <row r="1942" customHeight="1" spans="7:18">
      <c r="G1942" s="589"/>
      <c r="H1942" s="589"/>
      <c r="I1942" s="589"/>
      <c r="J1942" s="589"/>
      <c r="K1942" s="589"/>
      <c r="L1942" s="589"/>
      <c r="M1942" s="589"/>
      <c r="O1942" s="589"/>
      <c r="P1942" s="589"/>
      <c r="Q1942" s="589"/>
      <c r="R1942" s="589"/>
    </row>
    <row r="1943" customHeight="1" spans="7:18">
      <c r="G1943" s="589"/>
      <c r="H1943" s="589"/>
      <c r="I1943" s="589"/>
      <c r="J1943" s="589"/>
      <c r="K1943" s="589"/>
      <c r="L1943" s="589"/>
      <c r="M1943" s="589"/>
      <c r="O1943" s="589"/>
      <c r="P1943" s="589"/>
      <c r="Q1943" s="589"/>
      <c r="R1943" s="589"/>
    </row>
    <row r="1944" customHeight="1" spans="7:18">
      <c r="G1944" s="589"/>
      <c r="H1944" s="589"/>
      <c r="I1944" s="589"/>
      <c r="J1944" s="589"/>
      <c r="K1944" s="589"/>
      <c r="L1944" s="589"/>
      <c r="M1944" s="589"/>
      <c r="O1944" s="589"/>
      <c r="P1944" s="589"/>
      <c r="Q1944" s="589"/>
      <c r="R1944" s="589"/>
    </row>
    <row r="1945" customHeight="1" spans="7:18">
      <c r="G1945" s="589"/>
      <c r="H1945" s="589"/>
      <c r="I1945" s="589"/>
      <c r="J1945" s="589"/>
      <c r="K1945" s="589"/>
      <c r="L1945" s="589"/>
      <c r="M1945" s="589"/>
      <c r="O1945" s="589"/>
      <c r="P1945" s="589"/>
      <c r="Q1945" s="589"/>
      <c r="R1945" s="589"/>
    </row>
    <row r="1946" customHeight="1" spans="7:18">
      <c r="G1946" s="589"/>
      <c r="H1946" s="589"/>
      <c r="I1946" s="589"/>
      <c r="J1946" s="589"/>
      <c r="K1946" s="589"/>
      <c r="L1946" s="589"/>
      <c r="M1946" s="589"/>
      <c r="O1946" s="589"/>
      <c r="P1946" s="589"/>
      <c r="Q1946" s="589"/>
      <c r="R1946" s="589"/>
    </row>
    <row r="1947" customHeight="1" spans="7:18">
      <c r="G1947" s="589"/>
      <c r="H1947" s="589"/>
      <c r="I1947" s="589"/>
      <c r="J1947" s="589"/>
      <c r="K1947" s="589"/>
      <c r="L1947" s="589"/>
      <c r="M1947" s="589"/>
      <c r="O1947" s="589"/>
      <c r="P1947" s="589"/>
      <c r="Q1947" s="589"/>
      <c r="R1947" s="589"/>
    </row>
    <row r="1948" customHeight="1" spans="7:18">
      <c r="G1948" s="589"/>
      <c r="H1948" s="589"/>
      <c r="I1948" s="589"/>
      <c r="J1948" s="589"/>
      <c r="K1948" s="589"/>
      <c r="L1948" s="589"/>
      <c r="M1948" s="589"/>
      <c r="O1948" s="589"/>
      <c r="P1948" s="589"/>
      <c r="Q1948" s="589"/>
      <c r="R1948" s="589"/>
    </row>
    <row r="1949" customHeight="1" spans="7:18">
      <c r="G1949" s="589"/>
      <c r="H1949" s="589"/>
      <c r="I1949" s="589"/>
      <c r="J1949" s="589"/>
      <c r="K1949" s="589"/>
      <c r="L1949" s="589"/>
      <c r="M1949" s="589"/>
      <c r="O1949" s="589"/>
      <c r="P1949" s="589"/>
      <c r="Q1949" s="589"/>
      <c r="R1949" s="589"/>
    </row>
    <row r="1950" customHeight="1" spans="7:18">
      <c r="G1950" s="589"/>
      <c r="H1950" s="589"/>
      <c r="I1950" s="589"/>
      <c r="J1950" s="589"/>
      <c r="K1950" s="589"/>
      <c r="L1950" s="589"/>
      <c r="M1950" s="589"/>
      <c r="O1950" s="589"/>
      <c r="P1950" s="589"/>
      <c r="Q1950" s="589"/>
      <c r="R1950" s="589"/>
    </row>
    <row r="1951" customHeight="1" spans="7:18">
      <c r="G1951" s="589"/>
      <c r="H1951" s="589"/>
      <c r="I1951" s="589"/>
      <c r="J1951" s="589"/>
      <c r="K1951" s="589"/>
      <c r="L1951" s="589"/>
      <c r="M1951" s="589"/>
      <c r="O1951" s="589"/>
      <c r="P1951" s="589"/>
      <c r="Q1951" s="589"/>
      <c r="R1951" s="589"/>
    </row>
    <row r="1952" customHeight="1" spans="7:18">
      <c r="G1952" s="589"/>
      <c r="H1952" s="589"/>
      <c r="I1952" s="589"/>
      <c r="J1952" s="589"/>
      <c r="K1952" s="589"/>
      <c r="L1952" s="589"/>
      <c r="M1952" s="589"/>
      <c r="O1952" s="589"/>
      <c r="P1952" s="589"/>
      <c r="Q1952" s="589"/>
      <c r="R1952" s="589"/>
    </row>
    <row r="1953" customHeight="1" spans="7:18">
      <c r="G1953" s="589"/>
      <c r="H1953" s="589"/>
      <c r="I1953" s="589"/>
      <c r="J1953" s="589"/>
      <c r="K1953" s="589"/>
      <c r="L1953" s="589"/>
      <c r="M1953" s="589"/>
      <c r="O1953" s="589"/>
      <c r="P1953" s="589"/>
      <c r="Q1953" s="589"/>
      <c r="R1953" s="589"/>
    </row>
    <row r="1954" customHeight="1" spans="7:18">
      <c r="G1954" s="589"/>
      <c r="H1954" s="589"/>
      <c r="I1954" s="589"/>
      <c r="J1954" s="589"/>
      <c r="K1954" s="589"/>
      <c r="L1954" s="589"/>
      <c r="M1954" s="589"/>
      <c r="O1954" s="589"/>
      <c r="P1954" s="589"/>
      <c r="Q1954" s="589"/>
      <c r="R1954" s="589"/>
    </row>
    <row r="1955" customHeight="1" spans="7:18">
      <c r="G1955" s="589"/>
      <c r="H1955" s="589"/>
      <c r="I1955" s="589"/>
      <c r="J1955" s="589"/>
      <c r="K1955" s="589"/>
      <c r="L1955" s="589"/>
      <c r="M1955" s="589"/>
      <c r="O1955" s="589"/>
      <c r="P1955" s="589"/>
      <c r="Q1955" s="589"/>
      <c r="R1955" s="589"/>
    </row>
    <row r="1956" customHeight="1" spans="7:18">
      <c r="G1956" s="589"/>
      <c r="H1956" s="589"/>
      <c r="I1956" s="589"/>
      <c r="J1956" s="589"/>
      <c r="K1956" s="589"/>
      <c r="L1956" s="589"/>
      <c r="M1956" s="589"/>
      <c r="O1956" s="589"/>
      <c r="P1956" s="589"/>
      <c r="Q1956" s="589"/>
      <c r="R1956" s="589"/>
    </row>
    <row r="1957" customHeight="1" spans="7:18">
      <c r="G1957" s="589"/>
      <c r="H1957" s="589"/>
      <c r="I1957" s="589"/>
      <c r="J1957" s="589"/>
      <c r="K1957" s="589"/>
      <c r="L1957" s="589"/>
      <c r="M1957" s="589"/>
      <c r="O1957" s="589"/>
      <c r="P1957" s="589"/>
      <c r="Q1957" s="589"/>
      <c r="R1957" s="589"/>
    </row>
    <row r="1958" customHeight="1" spans="7:18">
      <c r="G1958" s="589"/>
      <c r="H1958" s="589"/>
      <c r="I1958" s="589"/>
      <c r="J1958" s="589"/>
      <c r="K1958" s="589"/>
      <c r="L1958" s="589"/>
      <c r="M1958" s="589"/>
      <c r="O1958" s="589"/>
      <c r="P1958" s="589"/>
      <c r="Q1958" s="589"/>
      <c r="R1958" s="589"/>
    </row>
    <row r="1959" customHeight="1" spans="7:18">
      <c r="G1959" s="589"/>
      <c r="H1959" s="589"/>
      <c r="I1959" s="589"/>
      <c r="J1959" s="589"/>
      <c r="K1959" s="589"/>
      <c r="L1959" s="589"/>
      <c r="M1959" s="589"/>
      <c r="O1959" s="589"/>
      <c r="P1959" s="589"/>
      <c r="Q1959" s="589"/>
      <c r="R1959" s="589"/>
    </row>
    <row r="1960" customHeight="1" spans="7:18">
      <c r="G1960" s="589"/>
      <c r="H1960" s="589"/>
      <c r="I1960" s="589"/>
      <c r="J1960" s="589"/>
      <c r="K1960" s="589"/>
      <c r="L1960" s="589"/>
      <c r="M1960" s="589"/>
      <c r="O1960" s="589"/>
      <c r="P1960" s="589"/>
      <c r="Q1960" s="589"/>
      <c r="R1960" s="589"/>
    </row>
    <row r="1961" customHeight="1" spans="7:18">
      <c r="G1961" s="589"/>
      <c r="H1961" s="589"/>
      <c r="I1961" s="589"/>
      <c r="J1961" s="589"/>
      <c r="K1961" s="589"/>
      <c r="L1961" s="589"/>
      <c r="M1961" s="589"/>
      <c r="O1961" s="589"/>
      <c r="P1961" s="589"/>
      <c r="Q1961" s="589"/>
      <c r="R1961" s="589"/>
    </row>
    <row r="1962" customHeight="1" spans="7:18">
      <c r="G1962" s="589"/>
      <c r="H1962" s="589"/>
      <c r="I1962" s="589"/>
      <c r="J1962" s="589"/>
      <c r="K1962" s="589"/>
      <c r="L1962" s="589"/>
      <c r="M1962" s="589"/>
      <c r="O1962" s="589"/>
      <c r="P1962" s="589"/>
      <c r="Q1962" s="589"/>
      <c r="R1962" s="589"/>
    </row>
    <row r="1963" customHeight="1" spans="7:18">
      <c r="G1963" s="589"/>
      <c r="H1963" s="589"/>
      <c r="I1963" s="589"/>
      <c r="J1963" s="589"/>
      <c r="K1963" s="589"/>
      <c r="L1963" s="589"/>
      <c r="M1963" s="589"/>
      <c r="O1963" s="589"/>
      <c r="P1963" s="589"/>
      <c r="Q1963" s="589"/>
      <c r="R1963" s="589"/>
    </row>
    <row r="1964" customHeight="1" spans="7:18">
      <c r="G1964" s="589"/>
      <c r="H1964" s="589"/>
      <c r="I1964" s="589"/>
      <c r="J1964" s="589"/>
      <c r="K1964" s="589"/>
      <c r="L1964" s="589"/>
      <c r="M1964" s="589"/>
      <c r="O1964" s="589"/>
      <c r="P1964" s="589"/>
      <c r="Q1964" s="589"/>
      <c r="R1964" s="589"/>
    </row>
    <row r="1965" customHeight="1" spans="7:18">
      <c r="G1965" s="589"/>
      <c r="H1965" s="589"/>
      <c r="I1965" s="589"/>
      <c r="J1965" s="589"/>
      <c r="K1965" s="589"/>
      <c r="L1965" s="589"/>
      <c r="M1965" s="589"/>
      <c r="O1965" s="589"/>
      <c r="P1965" s="589"/>
      <c r="Q1965" s="589"/>
      <c r="R1965" s="589"/>
    </row>
    <row r="1966" customHeight="1" spans="7:18">
      <c r="G1966" s="589"/>
      <c r="H1966" s="589"/>
      <c r="I1966" s="589"/>
      <c r="J1966" s="589"/>
      <c r="K1966" s="589"/>
      <c r="L1966" s="589"/>
      <c r="M1966" s="589"/>
      <c r="O1966" s="589"/>
      <c r="P1966" s="589"/>
      <c r="Q1966" s="589"/>
      <c r="R1966" s="589"/>
    </row>
    <row r="1967" customHeight="1" spans="7:18">
      <c r="G1967" s="589"/>
      <c r="H1967" s="589"/>
      <c r="I1967" s="589"/>
      <c r="J1967" s="589"/>
      <c r="K1967" s="589"/>
      <c r="L1967" s="589"/>
      <c r="M1967" s="589"/>
      <c r="O1967" s="589"/>
      <c r="P1967" s="589"/>
      <c r="Q1967" s="589"/>
      <c r="R1967" s="589"/>
    </row>
    <row r="1968" customHeight="1" spans="7:18">
      <c r="G1968" s="589"/>
      <c r="H1968" s="589"/>
      <c r="I1968" s="589"/>
      <c r="J1968" s="589"/>
      <c r="K1968" s="589"/>
      <c r="L1968" s="589"/>
      <c r="M1968" s="589"/>
      <c r="O1968" s="589"/>
      <c r="P1968" s="589"/>
      <c r="Q1968" s="589"/>
      <c r="R1968" s="589"/>
    </row>
    <row r="1969" customHeight="1" spans="7:18">
      <c r="G1969" s="589"/>
      <c r="H1969" s="589"/>
      <c r="I1969" s="589"/>
      <c r="J1969" s="589"/>
      <c r="K1969" s="589"/>
      <c r="L1969" s="589"/>
      <c r="M1969" s="589"/>
      <c r="O1969" s="589"/>
      <c r="P1969" s="589"/>
      <c r="Q1969" s="589"/>
      <c r="R1969" s="589"/>
    </row>
    <row r="1970" customHeight="1" spans="7:18">
      <c r="G1970" s="589"/>
      <c r="H1970" s="589"/>
      <c r="I1970" s="589"/>
      <c r="J1970" s="589"/>
      <c r="K1970" s="589"/>
      <c r="L1970" s="589"/>
      <c r="M1970" s="589"/>
      <c r="O1970" s="589"/>
      <c r="P1970" s="589"/>
      <c r="Q1970" s="589"/>
      <c r="R1970" s="589"/>
    </row>
    <row r="1971" customHeight="1" spans="7:18">
      <c r="G1971" s="589"/>
      <c r="H1971" s="589"/>
      <c r="I1971" s="589"/>
      <c r="J1971" s="589"/>
      <c r="K1971" s="589"/>
      <c r="L1971" s="589"/>
      <c r="M1971" s="589"/>
      <c r="O1971" s="589"/>
      <c r="P1971" s="589"/>
      <c r="Q1971" s="589"/>
      <c r="R1971" s="589"/>
    </row>
    <row r="1972" customHeight="1" spans="7:18">
      <c r="G1972" s="589"/>
      <c r="H1972" s="589"/>
      <c r="I1972" s="589"/>
      <c r="J1972" s="589"/>
      <c r="K1972" s="589"/>
      <c r="L1972" s="589"/>
      <c r="M1972" s="589"/>
      <c r="O1972" s="589"/>
      <c r="P1972" s="589"/>
      <c r="Q1972" s="589"/>
      <c r="R1972" s="589"/>
    </row>
    <row r="1973" customHeight="1" spans="7:18">
      <c r="G1973" s="589"/>
      <c r="H1973" s="589"/>
      <c r="I1973" s="589"/>
      <c r="J1973" s="589"/>
      <c r="K1973" s="589"/>
      <c r="L1973" s="589"/>
      <c r="M1973" s="589"/>
      <c r="O1973" s="589"/>
      <c r="P1973" s="589"/>
      <c r="Q1973" s="589"/>
      <c r="R1973" s="589"/>
    </row>
    <row r="1974" customHeight="1" spans="7:18">
      <c r="G1974" s="589"/>
      <c r="H1974" s="589"/>
      <c r="I1974" s="589"/>
      <c r="J1974" s="589"/>
      <c r="K1974" s="589"/>
      <c r="L1974" s="589"/>
      <c r="M1974" s="589"/>
      <c r="O1974" s="589"/>
      <c r="P1974" s="589"/>
      <c r="Q1974" s="589"/>
      <c r="R1974" s="589"/>
    </row>
    <row r="1975" customHeight="1" spans="7:18">
      <c r="G1975" s="589"/>
      <c r="H1975" s="589"/>
      <c r="I1975" s="589"/>
      <c r="J1975" s="589"/>
      <c r="K1975" s="589"/>
      <c r="L1975" s="589"/>
      <c r="M1975" s="589"/>
      <c r="O1975" s="589"/>
      <c r="P1975" s="589"/>
      <c r="Q1975" s="589"/>
      <c r="R1975" s="589"/>
    </row>
    <row r="1976" customHeight="1" spans="7:18">
      <c r="G1976" s="589"/>
      <c r="H1976" s="589"/>
      <c r="I1976" s="589"/>
      <c r="J1976" s="589"/>
      <c r="K1976" s="589"/>
      <c r="L1976" s="589"/>
      <c r="M1976" s="589"/>
      <c r="O1976" s="589"/>
      <c r="P1976" s="589"/>
      <c r="Q1976" s="589"/>
      <c r="R1976" s="589"/>
    </row>
    <row r="1977" customHeight="1" spans="7:18">
      <c r="G1977" s="589"/>
      <c r="H1977" s="589"/>
      <c r="I1977" s="589"/>
      <c r="J1977" s="589"/>
      <c r="K1977" s="589"/>
      <c r="L1977" s="589"/>
      <c r="M1977" s="589"/>
      <c r="O1977" s="589"/>
      <c r="P1977" s="589"/>
      <c r="Q1977" s="589"/>
      <c r="R1977" s="589"/>
    </row>
    <row r="1978" customHeight="1" spans="7:18">
      <c r="G1978" s="589"/>
      <c r="H1978" s="589"/>
      <c r="I1978" s="589"/>
      <c r="J1978" s="589"/>
      <c r="K1978" s="589"/>
      <c r="L1978" s="589"/>
      <c r="M1978" s="589"/>
      <c r="O1978" s="589"/>
      <c r="P1978" s="589"/>
      <c r="Q1978" s="589"/>
      <c r="R1978" s="589"/>
    </row>
    <row r="1979" customHeight="1" spans="7:18">
      <c r="G1979" s="589"/>
      <c r="H1979" s="589"/>
      <c r="I1979" s="589"/>
      <c r="J1979" s="589"/>
      <c r="K1979" s="589"/>
      <c r="L1979" s="589"/>
      <c r="M1979" s="589"/>
      <c r="O1979" s="589"/>
      <c r="P1979" s="589"/>
      <c r="Q1979" s="589"/>
      <c r="R1979" s="589"/>
    </row>
    <row r="1980" customHeight="1" spans="7:18">
      <c r="G1980" s="589"/>
      <c r="H1980" s="589"/>
      <c r="I1980" s="589"/>
      <c r="J1980" s="589"/>
      <c r="K1980" s="589"/>
      <c r="L1980" s="589"/>
      <c r="M1980" s="589"/>
      <c r="O1980" s="589"/>
      <c r="P1980" s="589"/>
      <c r="Q1980" s="589"/>
      <c r="R1980" s="589"/>
    </row>
    <row r="1981" customHeight="1" spans="7:18">
      <c r="G1981" s="589"/>
      <c r="H1981" s="589"/>
      <c r="I1981" s="589"/>
      <c r="J1981" s="589"/>
      <c r="K1981" s="589"/>
      <c r="L1981" s="589"/>
      <c r="M1981" s="589"/>
      <c r="O1981" s="589"/>
      <c r="P1981" s="589"/>
      <c r="Q1981" s="589"/>
      <c r="R1981" s="589"/>
    </row>
    <row r="1982" customHeight="1" spans="7:18">
      <c r="G1982" s="589"/>
      <c r="H1982" s="589"/>
      <c r="I1982" s="589"/>
      <c r="J1982" s="589"/>
      <c r="K1982" s="589"/>
      <c r="L1982" s="589"/>
      <c r="M1982" s="589"/>
      <c r="O1982" s="589"/>
      <c r="P1982" s="589"/>
      <c r="Q1982" s="589"/>
      <c r="R1982" s="589"/>
    </row>
    <row r="1983" customHeight="1" spans="7:18">
      <c r="G1983" s="589"/>
      <c r="H1983" s="589"/>
      <c r="I1983" s="589"/>
      <c r="J1983" s="589"/>
      <c r="K1983" s="589"/>
      <c r="L1983" s="589"/>
      <c r="M1983" s="589"/>
      <c r="O1983" s="589"/>
      <c r="P1983" s="589"/>
      <c r="Q1983" s="589"/>
      <c r="R1983" s="589"/>
    </row>
    <row r="1984" customHeight="1" spans="7:18">
      <c r="G1984" s="589"/>
      <c r="H1984" s="589"/>
      <c r="I1984" s="589"/>
      <c r="J1984" s="589"/>
      <c r="K1984" s="589"/>
      <c r="L1984" s="589"/>
      <c r="M1984" s="589"/>
      <c r="O1984" s="589"/>
      <c r="P1984" s="589"/>
      <c r="Q1984" s="589"/>
      <c r="R1984" s="589"/>
    </row>
    <row r="1985" customHeight="1" spans="7:18">
      <c r="G1985" s="589"/>
      <c r="H1985" s="589"/>
      <c r="I1985" s="589"/>
      <c r="J1985" s="589"/>
      <c r="K1985" s="589"/>
      <c r="L1985" s="589"/>
      <c r="M1985" s="589"/>
      <c r="O1985" s="589"/>
      <c r="P1985" s="589"/>
      <c r="Q1985" s="589"/>
      <c r="R1985" s="589"/>
    </row>
    <row r="1986" customHeight="1" spans="7:18">
      <c r="G1986" s="589"/>
      <c r="H1986" s="589"/>
      <c r="I1986" s="589"/>
      <c r="J1986" s="589"/>
      <c r="K1986" s="589"/>
      <c r="L1986" s="589"/>
      <c r="M1986" s="589"/>
      <c r="O1986" s="589"/>
      <c r="P1986" s="589"/>
      <c r="Q1986" s="589"/>
      <c r="R1986" s="589"/>
    </row>
    <row r="1987" customHeight="1" spans="7:18">
      <c r="G1987" s="589"/>
      <c r="H1987" s="589"/>
      <c r="I1987" s="589"/>
      <c r="J1987" s="589"/>
      <c r="K1987" s="589"/>
      <c r="L1987" s="589"/>
      <c r="M1987" s="589"/>
      <c r="O1987" s="589"/>
      <c r="P1987" s="589"/>
      <c r="Q1987" s="589"/>
      <c r="R1987" s="589"/>
    </row>
    <row r="1988" customHeight="1" spans="7:18">
      <c r="G1988" s="589"/>
      <c r="H1988" s="589"/>
      <c r="I1988" s="589"/>
      <c r="J1988" s="589"/>
      <c r="K1988" s="589"/>
      <c r="L1988" s="589"/>
      <c r="M1988" s="589"/>
      <c r="O1988" s="589"/>
      <c r="P1988" s="589"/>
      <c r="Q1988" s="589"/>
      <c r="R1988" s="589"/>
    </row>
    <row r="1989" customHeight="1" spans="7:18">
      <c r="G1989" s="589"/>
      <c r="H1989" s="589"/>
      <c r="I1989" s="589"/>
      <c r="J1989" s="589"/>
      <c r="K1989" s="589"/>
      <c r="L1989" s="589"/>
      <c r="M1989" s="589"/>
      <c r="O1989" s="589"/>
      <c r="P1989" s="589"/>
      <c r="Q1989" s="589"/>
      <c r="R1989" s="589"/>
    </row>
    <row r="1990" customHeight="1" spans="7:18">
      <c r="G1990" s="589"/>
      <c r="H1990" s="589"/>
      <c r="I1990" s="589"/>
      <c r="J1990" s="589"/>
      <c r="K1990" s="589"/>
      <c r="L1990" s="589"/>
      <c r="M1990" s="589"/>
      <c r="O1990" s="589"/>
      <c r="P1990" s="589"/>
      <c r="Q1990" s="589"/>
      <c r="R1990" s="589"/>
    </row>
    <row r="1991" customHeight="1" spans="7:18">
      <c r="G1991" s="589"/>
      <c r="H1991" s="589"/>
      <c r="I1991" s="589"/>
      <c r="J1991" s="589"/>
      <c r="K1991" s="589"/>
      <c r="L1991" s="589"/>
      <c r="M1991" s="589"/>
      <c r="O1991" s="589"/>
      <c r="P1991" s="589"/>
      <c r="Q1991" s="589"/>
      <c r="R1991" s="589"/>
    </row>
    <row r="1992" customHeight="1" spans="7:18">
      <c r="G1992" s="589"/>
      <c r="H1992" s="589"/>
      <c r="I1992" s="589"/>
      <c r="J1992" s="589"/>
      <c r="K1992" s="589"/>
      <c r="L1992" s="589"/>
      <c r="M1992" s="589"/>
      <c r="O1992" s="589"/>
      <c r="P1992" s="589"/>
      <c r="Q1992" s="589"/>
      <c r="R1992" s="589"/>
    </row>
    <row r="1993" customHeight="1" spans="7:18">
      <c r="G1993" s="589"/>
      <c r="H1993" s="589"/>
      <c r="I1993" s="589"/>
      <c r="J1993" s="589"/>
      <c r="K1993" s="589"/>
      <c r="L1993" s="589"/>
      <c r="M1993" s="589"/>
      <c r="O1993" s="589"/>
      <c r="P1993" s="589"/>
      <c r="Q1993" s="589"/>
      <c r="R1993" s="589"/>
    </row>
    <row r="1994" customHeight="1" spans="7:18">
      <c r="G1994" s="589"/>
      <c r="H1994" s="589"/>
      <c r="I1994" s="589"/>
      <c r="J1994" s="589"/>
      <c r="K1994" s="589"/>
      <c r="L1994" s="589"/>
      <c r="M1994" s="589"/>
      <c r="O1994" s="589"/>
      <c r="P1994" s="589"/>
      <c r="Q1994" s="589"/>
      <c r="R1994" s="589"/>
    </row>
    <row r="1995" customHeight="1" spans="7:18">
      <c r="G1995" s="589"/>
      <c r="H1995" s="589"/>
      <c r="I1995" s="589"/>
      <c r="J1995" s="589"/>
      <c r="K1995" s="589"/>
      <c r="L1995" s="589"/>
      <c r="M1995" s="589"/>
      <c r="O1995" s="589"/>
      <c r="P1995" s="589"/>
      <c r="Q1995" s="589"/>
      <c r="R1995" s="589"/>
    </row>
    <row r="1996" customHeight="1" spans="7:18">
      <c r="G1996" s="589"/>
      <c r="H1996" s="589"/>
      <c r="I1996" s="589"/>
      <c r="J1996" s="589"/>
      <c r="K1996" s="589"/>
      <c r="L1996" s="589"/>
      <c r="M1996" s="589"/>
      <c r="O1996" s="589"/>
      <c r="P1996" s="589"/>
      <c r="Q1996" s="589"/>
      <c r="R1996" s="589"/>
    </row>
    <row r="1997" customHeight="1" spans="7:18">
      <c r="G1997" s="589"/>
      <c r="H1997" s="589"/>
      <c r="I1997" s="589"/>
      <c r="J1997" s="589"/>
      <c r="K1997" s="589"/>
      <c r="L1997" s="589"/>
      <c r="M1997" s="589"/>
      <c r="O1997" s="589"/>
      <c r="P1997" s="589"/>
      <c r="Q1997" s="589"/>
      <c r="R1997" s="589"/>
    </row>
    <row r="1998" customHeight="1" spans="7:18">
      <c r="G1998" s="589"/>
      <c r="H1998" s="589"/>
      <c r="I1998" s="589"/>
      <c r="J1998" s="589"/>
      <c r="K1998" s="589"/>
      <c r="L1998" s="589"/>
      <c r="M1998" s="589"/>
      <c r="O1998" s="589"/>
      <c r="P1998" s="589"/>
      <c r="Q1998" s="589"/>
      <c r="R1998" s="589"/>
    </row>
    <row r="1999" customHeight="1" spans="7:18">
      <c r="G1999" s="589"/>
      <c r="H1999" s="589"/>
      <c r="I1999" s="589"/>
      <c r="J1999" s="589"/>
      <c r="K1999" s="589"/>
      <c r="L1999" s="589"/>
      <c r="M1999" s="589"/>
      <c r="O1999" s="589"/>
      <c r="P1999" s="589"/>
      <c r="Q1999" s="589"/>
      <c r="R1999" s="589"/>
    </row>
    <row r="2000" customHeight="1" spans="7:18">
      <c r="G2000" s="589"/>
      <c r="H2000" s="589"/>
      <c r="I2000" s="589"/>
      <c r="J2000" s="589"/>
      <c r="K2000" s="589"/>
      <c r="L2000" s="589"/>
      <c r="M2000" s="589"/>
      <c r="O2000" s="589"/>
      <c r="P2000" s="589"/>
      <c r="Q2000" s="589"/>
      <c r="R2000" s="589"/>
    </row>
    <row r="2001" customHeight="1" spans="7:18">
      <c r="G2001" s="589"/>
      <c r="H2001" s="589"/>
      <c r="I2001" s="589"/>
      <c r="J2001" s="589"/>
      <c r="K2001" s="589"/>
      <c r="L2001" s="589"/>
      <c r="M2001" s="589"/>
      <c r="O2001" s="589"/>
      <c r="P2001" s="589"/>
      <c r="Q2001" s="589"/>
      <c r="R2001" s="589"/>
    </row>
    <row r="2002" customHeight="1" spans="7:18">
      <c r="G2002" s="589"/>
      <c r="H2002" s="589"/>
      <c r="I2002" s="589"/>
      <c r="J2002" s="589"/>
      <c r="K2002" s="589"/>
      <c r="L2002" s="589"/>
      <c r="M2002" s="589"/>
      <c r="O2002" s="589"/>
      <c r="P2002" s="589"/>
      <c r="Q2002" s="589"/>
      <c r="R2002" s="589"/>
    </row>
    <row r="2003" customHeight="1" spans="7:18">
      <c r="G2003" s="589"/>
      <c r="H2003" s="589"/>
      <c r="I2003" s="589"/>
      <c r="J2003" s="589"/>
      <c r="K2003" s="589"/>
      <c r="L2003" s="589"/>
      <c r="M2003" s="589"/>
      <c r="O2003" s="589"/>
      <c r="P2003" s="589"/>
      <c r="Q2003" s="589"/>
      <c r="R2003" s="589"/>
    </row>
    <row r="2004" customHeight="1" spans="7:18">
      <c r="G2004" s="589"/>
      <c r="H2004" s="589"/>
      <c r="I2004" s="589"/>
      <c r="J2004" s="589"/>
      <c r="K2004" s="589"/>
      <c r="L2004" s="589"/>
      <c r="M2004" s="589"/>
      <c r="O2004" s="589"/>
      <c r="P2004" s="589"/>
      <c r="Q2004" s="589"/>
      <c r="R2004" s="589"/>
    </row>
    <row r="2005" customHeight="1" spans="7:18">
      <c r="G2005" s="589"/>
      <c r="H2005" s="589"/>
      <c r="I2005" s="589"/>
      <c r="J2005" s="589"/>
      <c r="K2005" s="589"/>
      <c r="L2005" s="589"/>
      <c r="M2005" s="589"/>
      <c r="O2005" s="589"/>
      <c r="P2005" s="589"/>
      <c r="Q2005" s="589"/>
      <c r="R2005" s="589"/>
    </row>
    <row r="2006" customHeight="1" spans="7:18">
      <c r="G2006" s="589"/>
      <c r="H2006" s="589"/>
      <c r="I2006" s="589"/>
      <c r="J2006" s="589"/>
      <c r="K2006" s="589"/>
      <c r="L2006" s="589"/>
      <c r="M2006" s="589"/>
      <c r="O2006" s="589"/>
      <c r="P2006" s="589"/>
      <c r="Q2006" s="589"/>
      <c r="R2006" s="589"/>
    </row>
    <row r="2007" customHeight="1" spans="7:18">
      <c r="G2007" s="589"/>
      <c r="H2007" s="589"/>
      <c r="I2007" s="589"/>
      <c r="J2007" s="589"/>
      <c r="K2007" s="589"/>
      <c r="L2007" s="589"/>
      <c r="M2007" s="589"/>
      <c r="O2007" s="589"/>
      <c r="P2007" s="589"/>
      <c r="Q2007" s="589"/>
      <c r="R2007" s="589"/>
    </row>
    <row r="2008" customHeight="1" spans="7:18">
      <c r="G2008" s="589"/>
      <c r="H2008" s="589"/>
      <c r="I2008" s="589"/>
      <c r="J2008" s="589"/>
      <c r="K2008" s="589"/>
      <c r="L2008" s="589"/>
      <c r="M2008" s="589"/>
      <c r="O2008" s="589"/>
      <c r="P2008" s="589"/>
      <c r="Q2008" s="589"/>
      <c r="R2008" s="589"/>
    </row>
    <row r="2009" customHeight="1" spans="7:18">
      <c r="G2009" s="589"/>
      <c r="H2009" s="589"/>
      <c r="I2009" s="589"/>
      <c r="J2009" s="589"/>
      <c r="K2009" s="589"/>
      <c r="L2009" s="589"/>
      <c r="M2009" s="589"/>
      <c r="O2009" s="589"/>
      <c r="P2009" s="589"/>
      <c r="Q2009" s="589"/>
      <c r="R2009" s="589"/>
    </row>
    <row r="2010" customHeight="1" spans="7:18">
      <c r="G2010" s="589"/>
      <c r="H2010" s="589"/>
      <c r="I2010" s="589"/>
      <c r="J2010" s="589"/>
      <c r="K2010" s="589"/>
      <c r="L2010" s="589"/>
      <c r="M2010" s="589"/>
      <c r="O2010" s="589"/>
      <c r="P2010" s="589"/>
      <c r="Q2010" s="589"/>
      <c r="R2010" s="589"/>
    </row>
    <row r="2011" customHeight="1" spans="7:18">
      <c r="G2011" s="589"/>
      <c r="H2011" s="589"/>
      <c r="I2011" s="589"/>
      <c r="J2011" s="589"/>
      <c r="K2011" s="589"/>
      <c r="L2011" s="589"/>
      <c r="M2011" s="589"/>
      <c r="O2011" s="589"/>
      <c r="P2011" s="589"/>
      <c r="Q2011" s="589"/>
      <c r="R2011" s="589"/>
    </row>
    <row r="2012" customHeight="1" spans="7:18">
      <c r="G2012" s="589"/>
      <c r="H2012" s="589"/>
      <c r="I2012" s="589"/>
      <c r="J2012" s="589"/>
      <c r="K2012" s="589"/>
      <c r="L2012" s="589"/>
      <c r="M2012" s="589"/>
      <c r="O2012" s="589"/>
      <c r="P2012" s="589"/>
      <c r="Q2012" s="589"/>
      <c r="R2012" s="589"/>
    </row>
    <row r="2013" customHeight="1" spans="7:18">
      <c r="G2013" s="589"/>
      <c r="H2013" s="589"/>
      <c r="I2013" s="589"/>
      <c r="J2013" s="589"/>
      <c r="K2013" s="589"/>
      <c r="L2013" s="589"/>
      <c r="M2013" s="589"/>
      <c r="O2013" s="589"/>
      <c r="P2013" s="589"/>
      <c r="Q2013" s="589"/>
      <c r="R2013" s="589"/>
    </row>
    <row r="2014" customHeight="1" spans="7:18">
      <c r="G2014" s="589"/>
      <c r="H2014" s="589"/>
      <c r="I2014" s="589"/>
      <c r="J2014" s="589"/>
      <c r="K2014" s="589"/>
      <c r="L2014" s="589"/>
      <c r="M2014" s="589"/>
      <c r="O2014" s="589"/>
      <c r="P2014" s="589"/>
      <c r="Q2014" s="589"/>
      <c r="R2014" s="589"/>
    </row>
    <row r="2015" customHeight="1" spans="7:18">
      <c r="G2015" s="589"/>
      <c r="H2015" s="589"/>
      <c r="I2015" s="589"/>
      <c r="J2015" s="589"/>
      <c r="K2015" s="589"/>
      <c r="L2015" s="589"/>
      <c r="M2015" s="589"/>
      <c r="O2015" s="589"/>
      <c r="P2015" s="589"/>
      <c r="Q2015" s="589"/>
      <c r="R2015" s="589"/>
    </row>
    <row r="2016" customHeight="1" spans="7:18">
      <c r="G2016" s="589"/>
      <c r="H2016" s="589"/>
      <c r="I2016" s="589"/>
      <c r="J2016" s="589"/>
      <c r="K2016" s="589"/>
      <c r="L2016" s="589"/>
      <c r="M2016" s="589"/>
      <c r="O2016" s="589"/>
      <c r="P2016" s="589"/>
      <c r="Q2016" s="589"/>
      <c r="R2016" s="589"/>
    </row>
    <row r="2017" customHeight="1" spans="7:18">
      <c r="G2017" s="589"/>
      <c r="H2017" s="589"/>
      <c r="I2017" s="589"/>
      <c r="J2017" s="589"/>
      <c r="K2017" s="589"/>
      <c r="L2017" s="589"/>
      <c r="M2017" s="589"/>
      <c r="O2017" s="589"/>
      <c r="P2017" s="589"/>
      <c r="Q2017" s="589"/>
      <c r="R2017" s="589"/>
    </row>
    <row r="2018" customHeight="1" spans="7:18">
      <c r="G2018" s="589"/>
      <c r="H2018" s="589"/>
      <c r="I2018" s="589"/>
      <c r="J2018" s="589"/>
      <c r="K2018" s="589"/>
      <c r="L2018" s="589"/>
      <c r="M2018" s="589"/>
      <c r="O2018" s="589"/>
      <c r="P2018" s="589"/>
      <c r="Q2018" s="589"/>
      <c r="R2018" s="589"/>
    </row>
    <row r="2019" customHeight="1" spans="7:18">
      <c r="G2019" s="589"/>
      <c r="H2019" s="589"/>
      <c r="I2019" s="589"/>
      <c r="J2019" s="589"/>
      <c r="K2019" s="589"/>
      <c r="L2019" s="589"/>
      <c r="M2019" s="589"/>
      <c r="O2019" s="589"/>
      <c r="P2019" s="589"/>
      <c r="Q2019" s="589"/>
      <c r="R2019" s="589"/>
    </row>
    <row r="2020" customHeight="1" spans="7:18">
      <c r="G2020" s="589"/>
      <c r="H2020" s="589"/>
      <c r="I2020" s="589"/>
      <c r="J2020" s="589"/>
      <c r="K2020" s="589"/>
      <c r="L2020" s="589"/>
      <c r="M2020" s="589"/>
      <c r="O2020" s="589"/>
      <c r="P2020" s="589"/>
      <c r="Q2020" s="589"/>
      <c r="R2020" s="589"/>
    </row>
    <row r="2021" customHeight="1" spans="7:18">
      <c r="G2021" s="589"/>
      <c r="H2021" s="589"/>
      <c r="I2021" s="589"/>
      <c r="J2021" s="589"/>
      <c r="K2021" s="589"/>
      <c r="L2021" s="589"/>
      <c r="M2021" s="589"/>
      <c r="O2021" s="589"/>
      <c r="P2021" s="589"/>
      <c r="Q2021" s="589"/>
      <c r="R2021" s="589"/>
    </row>
    <row r="2022" customHeight="1" spans="7:18">
      <c r="G2022" s="589"/>
      <c r="H2022" s="589"/>
      <c r="I2022" s="589"/>
      <c r="J2022" s="589"/>
      <c r="K2022" s="589"/>
      <c r="L2022" s="589"/>
      <c r="M2022" s="589"/>
      <c r="O2022" s="589"/>
      <c r="P2022" s="589"/>
      <c r="Q2022" s="589"/>
      <c r="R2022" s="589"/>
    </row>
    <row r="2023" customHeight="1" spans="7:18">
      <c r="G2023" s="589"/>
      <c r="H2023" s="589"/>
      <c r="I2023" s="589"/>
      <c r="J2023" s="589"/>
      <c r="K2023" s="589"/>
      <c r="L2023" s="589"/>
      <c r="M2023" s="589"/>
      <c r="O2023" s="589"/>
      <c r="P2023" s="589"/>
      <c r="Q2023" s="589"/>
      <c r="R2023" s="589"/>
    </row>
    <row r="2024" customHeight="1" spans="7:18">
      <c r="G2024" s="589"/>
      <c r="H2024" s="589"/>
      <c r="I2024" s="589"/>
      <c r="J2024" s="589"/>
      <c r="K2024" s="589"/>
      <c r="L2024" s="589"/>
      <c r="M2024" s="589"/>
      <c r="O2024" s="589"/>
      <c r="P2024" s="589"/>
      <c r="Q2024" s="589"/>
      <c r="R2024" s="589"/>
    </row>
    <row r="2025" customHeight="1" spans="7:18">
      <c r="G2025" s="589"/>
      <c r="H2025" s="589"/>
      <c r="I2025" s="589"/>
      <c r="J2025" s="589"/>
      <c r="K2025" s="589"/>
      <c r="L2025" s="589"/>
      <c r="M2025" s="589"/>
      <c r="O2025" s="589"/>
      <c r="P2025" s="589"/>
      <c r="Q2025" s="589"/>
      <c r="R2025" s="589"/>
    </row>
    <row r="2026" customHeight="1" spans="7:18">
      <c r="G2026" s="589"/>
      <c r="H2026" s="589"/>
      <c r="I2026" s="589"/>
      <c r="J2026" s="589"/>
      <c r="K2026" s="589"/>
      <c r="L2026" s="589"/>
      <c r="M2026" s="589"/>
      <c r="O2026" s="589"/>
      <c r="P2026" s="589"/>
      <c r="Q2026" s="589"/>
      <c r="R2026" s="589"/>
    </row>
    <row r="2027" customHeight="1" spans="7:18">
      <c r="G2027" s="589"/>
      <c r="H2027" s="589"/>
      <c r="I2027" s="589"/>
      <c r="J2027" s="589"/>
      <c r="K2027" s="589"/>
      <c r="L2027" s="589"/>
      <c r="M2027" s="589"/>
      <c r="O2027" s="589"/>
      <c r="P2027" s="589"/>
      <c r="Q2027" s="589"/>
      <c r="R2027" s="589"/>
    </row>
    <row r="2028" customHeight="1" spans="7:18">
      <c r="G2028" s="589"/>
      <c r="H2028" s="589"/>
      <c r="I2028" s="589"/>
      <c r="J2028" s="589"/>
      <c r="K2028" s="589"/>
      <c r="L2028" s="589"/>
      <c r="M2028" s="589"/>
      <c r="O2028" s="589"/>
      <c r="P2028" s="589"/>
      <c r="Q2028" s="589"/>
      <c r="R2028" s="589"/>
    </row>
    <row r="2029" customHeight="1" spans="7:18">
      <c r="G2029" s="589"/>
      <c r="H2029" s="589"/>
      <c r="I2029" s="589"/>
      <c r="J2029" s="589"/>
      <c r="K2029" s="589"/>
      <c r="L2029" s="589"/>
      <c r="M2029" s="589"/>
      <c r="O2029" s="589"/>
      <c r="P2029" s="589"/>
      <c r="Q2029" s="589"/>
      <c r="R2029" s="589"/>
    </row>
    <row r="2030" customHeight="1" spans="7:18">
      <c r="G2030" s="589"/>
      <c r="H2030" s="589"/>
      <c r="I2030" s="589"/>
      <c r="J2030" s="589"/>
      <c r="K2030" s="589"/>
      <c r="L2030" s="589"/>
      <c r="M2030" s="589"/>
      <c r="O2030" s="589"/>
      <c r="P2030" s="589"/>
      <c r="Q2030" s="589"/>
      <c r="R2030" s="589"/>
    </row>
    <row r="2031" customHeight="1" spans="7:18">
      <c r="G2031" s="589"/>
      <c r="H2031" s="589"/>
      <c r="I2031" s="589"/>
      <c r="J2031" s="589"/>
      <c r="K2031" s="589"/>
      <c r="L2031" s="589"/>
      <c r="M2031" s="589"/>
      <c r="O2031" s="589"/>
      <c r="P2031" s="589"/>
      <c r="Q2031" s="589"/>
      <c r="R2031" s="589"/>
    </row>
    <row r="2032" customHeight="1" spans="7:18">
      <c r="G2032" s="589"/>
      <c r="H2032" s="589"/>
      <c r="I2032" s="589"/>
      <c r="J2032" s="589"/>
      <c r="K2032" s="589"/>
      <c r="L2032" s="589"/>
      <c r="M2032" s="589"/>
      <c r="O2032" s="589"/>
      <c r="P2032" s="589"/>
      <c r="Q2032" s="589"/>
      <c r="R2032" s="589"/>
    </row>
    <row r="2033" customHeight="1" spans="7:18">
      <c r="G2033" s="589"/>
      <c r="H2033" s="589"/>
      <c r="I2033" s="589"/>
      <c r="J2033" s="589"/>
      <c r="K2033" s="589"/>
      <c r="L2033" s="589"/>
      <c r="M2033" s="589"/>
      <c r="O2033" s="589"/>
      <c r="P2033" s="589"/>
      <c r="Q2033" s="589"/>
      <c r="R2033" s="589"/>
    </row>
    <row r="2034" customHeight="1" spans="7:18">
      <c r="G2034" s="589"/>
      <c r="H2034" s="589"/>
      <c r="I2034" s="589"/>
      <c r="J2034" s="589"/>
      <c r="K2034" s="589"/>
      <c r="L2034" s="589"/>
      <c r="M2034" s="589"/>
      <c r="O2034" s="589"/>
      <c r="P2034" s="589"/>
      <c r="Q2034" s="589"/>
      <c r="R2034" s="589"/>
    </row>
    <row r="2035" customHeight="1" spans="7:18">
      <c r="G2035" s="589"/>
      <c r="H2035" s="589"/>
      <c r="I2035" s="589"/>
      <c r="J2035" s="589"/>
      <c r="K2035" s="589"/>
      <c r="L2035" s="589"/>
      <c r="M2035" s="589"/>
      <c r="O2035" s="589"/>
      <c r="P2035" s="589"/>
      <c r="Q2035" s="589"/>
      <c r="R2035" s="589"/>
    </row>
    <row r="2036" customHeight="1" spans="7:18">
      <c r="G2036" s="589"/>
      <c r="H2036" s="589"/>
      <c r="I2036" s="589"/>
      <c r="J2036" s="589"/>
      <c r="K2036" s="589"/>
      <c r="L2036" s="589"/>
      <c r="M2036" s="589"/>
      <c r="O2036" s="589"/>
      <c r="P2036" s="589"/>
      <c r="Q2036" s="589"/>
      <c r="R2036" s="589"/>
    </row>
    <row r="2037" customHeight="1" spans="7:18">
      <c r="G2037" s="589"/>
      <c r="H2037" s="589"/>
      <c r="I2037" s="589"/>
      <c r="J2037" s="589"/>
      <c r="K2037" s="589"/>
      <c r="L2037" s="589"/>
      <c r="M2037" s="589"/>
      <c r="O2037" s="589"/>
      <c r="P2037" s="589"/>
      <c r="Q2037" s="589"/>
      <c r="R2037" s="589"/>
    </row>
    <row r="2038" customHeight="1" spans="7:18">
      <c r="G2038" s="589"/>
      <c r="H2038" s="589"/>
      <c r="I2038" s="589"/>
      <c r="J2038" s="589"/>
      <c r="K2038" s="589"/>
      <c r="L2038" s="589"/>
      <c r="M2038" s="589"/>
      <c r="O2038" s="589"/>
      <c r="P2038" s="589"/>
      <c r="Q2038" s="589"/>
      <c r="R2038" s="589"/>
    </row>
    <row r="2039" customHeight="1" spans="7:18">
      <c r="G2039" s="589"/>
      <c r="H2039" s="589"/>
      <c r="I2039" s="589"/>
      <c r="J2039" s="589"/>
      <c r="K2039" s="589"/>
      <c r="L2039" s="589"/>
      <c r="M2039" s="589"/>
      <c r="O2039" s="589"/>
      <c r="P2039" s="589"/>
      <c r="Q2039" s="589"/>
      <c r="R2039" s="589"/>
    </row>
    <row r="2040" customHeight="1" spans="7:18">
      <c r="G2040" s="589"/>
      <c r="H2040" s="589"/>
      <c r="I2040" s="589"/>
      <c r="J2040" s="589"/>
      <c r="K2040" s="589"/>
      <c r="L2040" s="589"/>
      <c r="M2040" s="589"/>
      <c r="O2040" s="589"/>
      <c r="P2040" s="589"/>
      <c r="Q2040" s="589"/>
      <c r="R2040" s="589"/>
    </row>
    <row r="2041" customHeight="1" spans="7:18">
      <c r="G2041" s="589"/>
      <c r="H2041" s="589"/>
      <c r="I2041" s="589"/>
      <c r="J2041" s="589"/>
      <c r="K2041" s="589"/>
      <c r="L2041" s="589"/>
      <c r="M2041" s="589"/>
      <c r="O2041" s="589"/>
      <c r="P2041" s="589"/>
      <c r="Q2041" s="589"/>
      <c r="R2041" s="589"/>
    </row>
    <row r="2042" customHeight="1" spans="7:18">
      <c r="G2042" s="589"/>
      <c r="H2042" s="589"/>
      <c r="I2042" s="589"/>
      <c r="J2042" s="589"/>
      <c r="K2042" s="589"/>
      <c r="L2042" s="589"/>
      <c r="M2042" s="589"/>
      <c r="O2042" s="589"/>
      <c r="P2042" s="589"/>
      <c r="Q2042" s="589"/>
      <c r="R2042" s="589"/>
    </row>
    <row r="2043" customHeight="1" spans="7:18">
      <c r="G2043" s="589"/>
      <c r="H2043" s="589"/>
      <c r="I2043" s="589"/>
      <c r="J2043" s="589"/>
      <c r="K2043" s="589"/>
      <c r="L2043" s="589"/>
      <c r="M2043" s="589"/>
      <c r="O2043" s="589"/>
      <c r="P2043" s="589"/>
      <c r="Q2043" s="589"/>
      <c r="R2043" s="589"/>
    </row>
    <row r="2044" customHeight="1" spans="7:18">
      <c r="G2044" s="589"/>
      <c r="H2044" s="589"/>
      <c r="I2044" s="589"/>
      <c r="J2044" s="589"/>
      <c r="K2044" s="589"/>
      <c r="L2044" s="589"/>
      <c r="M2044" s="589"/>
      <c r="O2044" s="589"/>
      <c r="P2044" s="589"/>
      <c r="Q2044" s="589"/>
      <c r="R2044" s="589"/>
    </row>
    <row r="2045" customHeight="1" spans="7:18">
      <c r="G2045" s="589"/>
      <c r="H2045" s="589"/>
      <c r="I2045" s="589"/>
      <c r="J2045" s="589"/>
      <c r="K2045" s="589"/>
      <c r="L2045" s="589"/>
      <c r="M2045" s="589"/>
      <c r="O2045" s="589"/>
      <c r="P2045" s="589"/>
      <c r="Q2045" s="589"/>
      <c r="R2045" s="589"/>
    </row>
    <row r="2046" customHeight="1" spans="7:18">
      <c r="G2046" s="589"/>
      <c r="H2046" s="589"/>
      <c r="I2046" s="589"/>
      <c r="J2046" s="589"/>
      <c r="K2046" s="589"/>
      <c r="L2046" s="589"/>
      <c r="M2046" s="589"/>
      <c r="O2046" s="589"/>
      <c r="P2046" s="589"/>
      <c r="Q2046" s="589"/>
      <c r="R2046" s="589"/>
    </row>
    <row r="2047" customHeight="1" spans="7:18">
      <c r="G2047" s="589"/>
      <c r="H2047" s="589"/>
      <c r="I2047" s="589"/>
      <c r="J2047" s="589"/>
      <c r="K2047" s="589"/>
      <c r="L2047" s="589"/>
      <c r="M2047" s="589"/>
      <c r="O2047" s="589"/>
      <c r="P2047" s="589"/>
      <c r="Q2047" s="589"/>
      <c r="R2047" s="589"/>
    </row>
    <row r="2048" customHeight="1" spans="7:18">
      <c r="G2048" s="589"/>
      <c r="H2048" s="589"/>
      <c r="I2048" s="589"/>
      <c r="J2048" s="589"/>
      <c r="K2048" s="589"/>
      <c r="L2048" s="589"/>
      <c r="M2048" s="589"/>
      <c r="O2048" s="589"/>
      <c r="P2048" s="589"/>
      <c r="Q2048" s="589"/>
      <c r="R2048" s="589"/>
    </row>
    <row r="2049" customHeight="1" spans="7:18">
      <c r="G2049" s="589"/>
      <c r="H2049" s="589"/>
      <c r="I2049" s="589"/>
      <c r="J2049" s="589"/>
      <c r="K2049" s="589"/>
      <c r="L2049" s="589"/>
      <c r="M2049" s="589"/>
      <c r="O2049" s="589"/>
      <c r="P2049" s="589"/>
      <c r="Q2049" s="589"/>
      <c r="R2049" s="589"/>
    </row>
    <row r="2050" customHeight="1" spans="7:18">
      <c r="G2050" s="589"/>
      <c r="H2050" s="589"/>
      <c r="I2050" s="589"/>
      <c r="J2050" s="589"/>
      <c r="K2050" s="589"/>
      <c r="L2050" s="589"/>
      <c r="M2050" s="589"/>
      <c r="O2050" s="589"/>
      <c r="P2050" s="589"/>
      <c r="Q2050" s="589"/>
      <c r="R2050" s="589"/>
    </row>
    <row r="2051" customHeight="1" spans="7:18">
      <c r="G2051" s="589"/>
      <c r="H2051" s="589"/>
      <c r="I2051" s="589"/>
      <c r="J2051" s="589"/>
      <c r="K2051" s="589"/>
      <c r="L2051" s="589"/>
      <c r="M2051" s="589"/>
      <c r="O2051" s="589"/>
      <c r="P2051" s="589"/>
      <c r="Q2051" s="589"/>
      <c r="R2051" s="589"/>
    </row>
    <row r="2052" customHeight="1" spans="7:18">
      <c r="G2052" s="589"/>
      <c r="H2052" s="589"/>
      <c r="I2052" s="589"/>
      <c r="J2052" s="589"/>
      <c r="K2052" s="589"/>
      <c r="L2052" s="589"/>
      <c r="M2052" s="589"/>
      <c r="O2052" s="589"/>
      <c r="P2052" s="589"/>
      <c r="Q2052" s="589"/>
      <c r="R2052" s="589"/>
    </row>
    <row r="2053" customHeight="1" spans="7:18">
      <c r="G2053" s="589"/>
      <c r="H2053" s="589"/>
      <c r="I2053" s="589"/>
      <c r="J2053" s="589"/>
      <c r="K2053" s="589"/>
      <c r="L2053" s="589"/>
      <c r="M2053" s="589"/>
      <c r="O2053" s="589"/>
      <c r="P2053" s="589"/>
      <c r="Q2053" s="589"/>
      <c r="R2053" s="589"/>
    </row>
    <row r="2054" customHeight="1" spans="7:18">
      <c r="G2054" s="589"/>
      <c r="H2054" s="589"/>
      <c r="I2054" s="589"/>
      <c r="J2054" s="589"/>
      <c r="K2054" s="589"/>
      <c r="L2054" s="589"/>
      <c r="M2054" s="589"/>
      <c r="O2054" s="589"/>
      <c r="P2054" s="589"/>
      <c r="Q2054" s="589"/>
      <c r="R2054" s="589"/>
    </row>
    <row r="2055" customHeight="1" spans="7:18">
      <c r="G2055" s="589"/>
      <c r="H2055" s="589"/>
      <c r="I2055" s="589"/>
      <c r="J2055" s="589"/>
      <c r="K2055" s="589"/>
      <c r="L2055" s="589"/>
      <c r="M2055" s="589"/>
      <c r="O2055" s="589"/>
      <c r="P2055" s="589"/>
      <c r="Q2055" s="589"/>
      <c r="R2055" s="589"/>
    </row>
    <row r="2056" customHeight="1" spans="7:18">
      <c r="G2056" s="589"/>
      <c r="H2056" s="589"/>
      <c r="I2056" s="589"/>
      <c r="J2056" s="589"/>
      <c r="K2056" s="589"/>
      <c r="L2056" s="589"/>
      <c r="M2056" s="589"/>
      <c r="O2056" s="589"/>
      <c r="P2056" s="589"/>
      <c r="Q2056" s="589"/>
      <c r="R2056" s="589"/>
    </row>
    <row r="2057" customHeight="1" spans="7:18">
      <c r="G2057" s="589"/>
      <c r="H2057" s="589"/>
      <c r="I2057" s="589"/>
      <c r="J2057" s="589"/>
      <c r="K2057" s="589"/>
      <c r="L2057" s="589"/>
      <c r="M2057" s="589"/>
      <c r="O2057" s="589"/>
      <c r="P2057" s="589"/>
      <c r="Q2057" s="589"/>
      <c r="R2057" s="589"/>
    </row>
    <row r="2058" customHeight="1" spans="7:18">
      <c r="G2058" s="589"/>
      <c r="H2058" s="589"/>
      <c r="I2058" s="589"/>
      <c r="J2058" s="589"/>
      <c r="K2058" s="589"/>
      <c r="L2058" s="589"/>
      <c r="M2058" s="589"/>
      <c r="O2058" s="589"/>
      <c r="P2058" s="589"/>
      <c r="Q2058" s="589"/>
      <c r="R2058" s="589"/>
    </row>
    <row r="2059" customHeight="1" spans="7:18">
      <c r="G2059" s="589"/>
      <c r="H2059" s="589"/>
      <c r="I2059" s="589"/>
      <c r="J2059" s="589"/>
      <c r="K2059" s="589"/>
      <c r="L2059" s="589"/>
      <c r="M2059" s="589"/>
      <c r="O2059" s="589"/>
      <c r="P2059" s="589"/>
      <c r="Q2059" s="589"/>
      <c r="R2059" s="589"/>
    </row>
    <row r="2060" customHeight="1" spans="7:18">
      <c r="G2060" s="589"/>
      <c r="H2060" s="589"/>
      <c r="I2060" s="589"/>
      <c r="J2060" s="589"/>
      <c r="K2060" s="589"/>
      <c r="L2060" s="589"/>
      <c r="M2060" s="589"/>
      <c r="O2060" s="589"/>
      <c r="P2060" s="589"/>
      <c r="Q2060" s="589"/>
      <c r="R2060" s="589"/>
    </row>
    <row r="2061" customHeight="1" spans="7:18">
      <c r="G2061" s="589"/>
      <c r="H2061" s="589"/>
      <c r="I2061" s="589"/>
      <c r="J2061" s="589"/>
      <c r="K2061" s="589"/>
      <c r="L2061" s="589"/>
      <c r="M2061" s="589"/>
      <c r="O2061" s="589"/>
      <c r="P2061" s="589"/>
      <c r="Q2061" s="589"/>
      <c r="R2061" s="589"/>
    </row>
    <row r="2062" customHeight="1" spans="7:18">
      <c r="G2062" s="589"/>
      <c r="H2062" s="589"/>
      <c r="I2062" s="589"/>
      <c r="J2062" s="589"/>
      <c r="K2062" s="589"/>
      <c r="L2062" s="589"/>
      <c r="M2062" s="589"/>
      <c r="O2062" s="589"/>
      <c r="P2062" s="589"/>
      <c r="Q2062" s="589"/>
      <c r="R2062" s="589"/>
    </row>
    <row r="2063" customHeight="1" spans="7:18">
      <c r="G2063" s="589"/>
      <c r="H2063" s="589"/>
      <c r="I2063" s="589"/>
      <c r="J2063" s="589"/>
      <c r="K2063" s="589"/>
      <c r="L2063" s="589"/>
      <c r="M2063" s="589"/>
      <c r="O2063" s="589"/>
      <c r="P2063" s="589"/>
      <c r="Q2063" s="589"/>
      <c r="R2063" s="589"/>
    </row>
    <row r="2064" customHeight="1" spans="7:18">
      <c r="G2064" s="589"/>
      <c r="H2064" s="589"/>
      <c r="I2064" s="589"/>
      <c r="J2064" s="589"/>
      <c r="K2064" s="589"/>
      <c r="L2064" s="589"/>
      <c r="M2064" s="589"/>
      <c r="O2064" s="589"/>
      <c r="P2064" s="589"/>
      <c r="Q2064" s="589"/>
      <c r="R2064" s="589"/>
    </row>
    <row r="2065" customHeight="1" spans="7:18">
      <c r="G2065" s="589"/>
      <c r="H2065" s="589"/>
      <c r="I2065" s="589"/>
      <c r="J2065" s="589"/>
      <c r="K2065" s="589"/>
      <c r="L2065" s="589"/>
      <c r="M2065" s="589"/>
      <c r="O2065" s="589"/>
      <c r="P2065" s="589"/>
      <c r="Q2065" s="589"/>
      <c r="R2065" s="589"/>
    </row>
    <row r="2066" customHeight="1" spans="7:18">
      <c r="G2066" s="589"/>
      <c r="H2066" s="589"/>
      <c r="I2066" s="589"/>
      <c r="J2066" s="589"/>
      <c r="K2066" s="589"/>
      <c r="L2066" s="589"/>
      <c r="M2066" s="589"/>
      <c r="O2066" s="589"/>
      <c r="P2066" s="589"/>
      <c r="Q2066" s="589"/>
      <c r="R2066" s="589"/>
    </row>
    <row r="2067" customHeight="1" spans="7:18">
      <c r="G2067" s="589"/>
      <c r="H2067" s="589"/>
      <c r="I2067" s="589"/>
      <c r="J2067" s="589"/>
      <c r="K2067" s="589"/>
      <c r="L2067" s="589"/>
      <c r="M2067" s="589"/>
      <c r="O2067" s="589"/>
      <c r="P2067" s="589"/>
      <c r="Q2067" s="589"/>
      <c r="R2067" s="589"/>
    </row>
    <row r="2068" customHeight="1" spans="7:18">
      <c r="G2068" s="589"/>
      <c r="H2068" s="589"/>
      <c r="I2068" s="589"/>
      <c r="J2068" s="589"/>
      <c r="K2068" s="589"/>
      <c r="L2068" s="589"/>
      <c r="M2068" s="589"/>
      <c r="O2068" s="589"/>
      <c r="P2068" s="589"/>
      <c r="Q2068" s="589"/>
      <c r="R2068" s="589"/>
    </row>
    <row r="2069" customHeight="1" spans="7:18">
      <c r="G2069" s="589"/>
      <c r="H2069" s="589"/>
      <c r="I2069" s="589"/>
      <c r="J2069" s="589"/>
      <c r="K2069" s="589"/>
      <c r="L2069" s="589"/>
      <c r="M2069" s="589"/>
      <c r="O2069" s="589"/>
      <c r="P2069" s="589"/>
      <c r="Q2069" s="589"/>
      <c r="R2069" s="589"/>
    </row>
    <row r="2070" customHeight="1" spans="7:18">
      <c r="G2070" s="589"/>
      <c r="H2070" s="589"/>
      <c r="I2070" s="589"/>
      <c r="J2070" s="589"/>
      <c r="K2070" s="589"/>
      <c r="L2070" s="589"/>
      <c r="M2070" s="589"/>
      <c r="O2070" s="589"/>
      <c r="P2070" s="589"/>
      <c r="Q2070" s="589"/>
      <c r="R2070" s="589"/>
    </row>
    <row r="2071" customHeight="1" spans="7:18">
      <c r="G2071" s="589"/>
      <c r="H2071" s="589"/>
      <c r="I2071" s="589"/>
      <c r="J2071" s="589"/>
      <c r="K2071" s="589"/>
      <c r="L2071" s="589"/>
      <c r="M2071" s="589"/>
      <c r="O2071" s="589"/>
      <c r="P2071" s="589"/>
      <c r="Q2071" s="589"/>
      <c r="R2071" s="589"/>
    </row>
    <row r="2072" customHeight="1" spans="7:18">
      <c r="G2072" s="589"/>
      <c r="H2072" s="589"/>
      <c r="I2072" s="589"/>
      <c r="J2072" s="589"/>
      <c r="K2072" s="589"/>
      <c r="L2072" s="589"/>
      <c r="M2072" s="589"/>
      <c r="O2072" s="589"/>
      <c r="P2072" s="589"/>
      <c r="Q2072" s="589"/>
      <c r="R2072" s="589"/>
    </row>
    <row r="2073" customHeight="1" spans="7:18">
      <c r="G2073" s="589"/>
      <c r="H2073" s="589"/>
      <c r="I2073" s="589"/>
      <c r="J2073" s="589"/>
      <c r="K2073" s="589"/>
      <c r="L2073" s="589"/>
      <c r="M2073" s="589"/>
      <c r="O2073" s="589"/>
      <c r="P2073" s="589"/>
      <c r="Q2073" s="589"/>
      <c r="R2073" s="589"/>
    </row>
    <row r="2074" customHeight="1" spans="7:18">
      <c r="G2074" s="589"/>
      <c r="H2074" s="589"/>
      <c r="I2074" s="589"/>
      <c r="J2074" s="589"/>
      <c r="K2074" s="589"/>
      <c r="L2074" s="589"/>
      <c r="M2074" s="589"/>
      <c r="O2074" s="589"/>
      <c r="P2074" s="589"/>
      <c r="Q2074" s="589"/>
      <c r="R2074" s="589"/>
    </row>
    <row r="2075" customHeight="1" spans="7:18">
      <c r="G2075" s="589"/>
      <c r="H2075" s="589"/>
      <c r="I2075" s="589"/>
      <c r="J2075" s="589"/>
      <c r="K2075" s="589"/>
      <c r="L2075" s="589"/>
      <c r="M2075" s="589"/>
      <c r="O2075" s="589"/>
      <c r="P2075" s="589"/>
      <c r="Q2075" s="589"/>
      <c r="R2075" s="589"/>
    </row>
    <row r="2076" customHeight="1" spans="7:18">
      <c r="G2076" s="589"/>
      <c r="H2076" s="589"/>
      <c r="I2076" s="589"/>
      <c r="J2076" s="589"/>
      <c r="K2076" s="589"/>
      <c r="L2076" s="589"/>
      <c r="M2076" s="589"/>
      <c r="O2076" s="589"/>
      <c r="P2076" s="589"/>
      <c r="Q2076" s="589"/>
      <c r="R2076" s="589"/>
    </row>
    <row r="2077" customHeight="1" spans="7:18">
      <c r="G2077" s="589"/>
      <c r="H2077" s="589"/>
      <c r="I2077" s="589"/>
      <c r="J2077" s="589"/>
      <c r="K2077" s="589"/>
      <c r="L2077" s="589"/>
      <c r="M2077" s="589"/>
      <c r="O2077" s="589"/>
      <c r="P2077" s="589"/>
      <c r="Q2077" s="589"/>
      <c r="R2077" s="589"/>
    </row>
    <row r="2078" customHeight="1" spans="7:18">
      <c r="G2078" s="589"/>
      <c r="H2078" s="589"/>
      <c r="I2078" s="589"/>
      <c r="J2078" s="589"/>
      <c r="K2078" s="589"/>
      <c r="L2078" s="589"/>
      <c r="M2078" s="589"/>
      <c r="O2078" s="589"/>
      <c r="P2078" s="589"/>
      <c r="Q2078" s="589"/>
      <c r="R2078" s="589"/>
    </row>
    <row r="2079" customHeight="1" spans="7:18">
      <c r="G2079" s="589"/>
      <c r="H2079" s="589"/>
      <c r="I2079" s="589"/>
      <c r="J2079" s="589"/>
      <c r="K2079" s="589"/>
      <c r="L2079" s="589"/>
      <c r="M2079" s="589"/>
      <c r="O2079" s="589"/>
      <c r="P2079" s="589"/>
      <c r="Q2079" s="589"/>
      <c r="R2079" s="589"/>
    </row>
    <row r="2080" customHeight="1" spans="7:18">
      <c r="G2080" s="589"/>
      <c r="H2080" s="589"/>
      <c r="I2080" s="589"/>
      <c r="J2080" s="589"/>
      <c r="K2080" s="589"/>
      <c r="L2080" s="589"/>
      <c r="M2080" s="589"/>
      <c r="O2080" s="589"/>
      <c r="P2080" s="589"/>
      <c r="Q2080" s="589"/>
      <c r="R2080" s="589"/>
    </row>
    <row r="2081" customHeight="1" spans="7:18">
      <c r="G2081" s="589"/>
      <c r="H2081" s="589"/>
      <c r="I2081" s="589"/>
      <c r="J2081" s="589"/>
      <c r="K2081" s="589"/>
      <c r="L2081" s="589"/>
      <c r="M2081" s="589"/>
      <c r="O2081" s="589"/>
      <c r="P2081" s="589"/>
      <c r="Q2081" s="589"/>
      <c r="R2081" s="589"/>
    </row>
    <row r="2082" customHeight="1" spans="7:18">
      <c r="G2082" s="589"/>
      <c r="H2082" s="589"/>
      <c r="I2082" s="589"/>
      <c r="J2082" s="589"/>
      <c r="K2082" s="589"/>
      <c r="L2082" s="589"/>
      <c r="M2082" s="589"/>
      <c r="O2082" s="589"/>
      <c r="P2082" s="589"/>
      <c r="Q2082" s="589"/>
      <c r="R2082" s="589"/>
    </row>
    <row r="2083" customHeight="1" spans="7:18">
      <c r="G2083" s="589"/>
      <c r="H2083" s="589"/>
      <c r="I2083" s="589"/>
      <c r="J2083" s="589"/>
      <c r="K2083" s="589"/>
      <c r="L2083" s="589"/>
      <c r="M2083" s="589"/>
      <c r="O2083" s="589"/>
      <c r="P2083" s="589"/>
      <c r="Q2083" s="589"/>
      <c r="R2083" s="589"/>
    </row>
    <row r="2084" customHeight="1" spans="7:18">
      <c r="G2084" s="589"/>
      <c r="H2084" s="589"/>
      <c r="I2084" s="589"/>
      <c r="J2084" s="589"/>
      <c r="K2084" s="589"/>
      <c r="L2084" s="589"/>
      <c r="M2084" s="589"/>
      <c r="O2084" s="589"/>
      <c r="P2084" s="589"/>
      <c r="Q2084" s="589"/>
      <c r="R2084" s="589"/>
    </row>
    <row r="2085" customHeight="1" spans="7:18">
      <c r="G2085" s="589"/>
      <c r="H2085" s="589"/>
      <c r="I2085" s="589"/>
      <c r="J2085" s="589"/>
      <c r="K2085" s="589"/>
      <c r="L2085" s="589"/>
      <c r="M2085" s="589"/>
      <c r="O2085" s="589"/>
      <c r="P2085" s="589"/>
      <c r="Q2085" s="589"/>
      <c r="R2085" s="589"/>
    </row>
    <row r="2086" customHeight="1" spans="7:18">
      <c r="G2086" s="589"/>
      <c r="H2086" s="589"/>
      <c r="I2086" s="589"/>
      <c r="J2086" s="589"/>
      <c r="K2086" s="589"/>
      <c r="L2086" s="589"/>
      <c r="M2086" s="589"/>
      <c r="O2086" s="589"/>
      <c r="P2086" s="589"/>
      <c r="Q2086" s="589"/>
      <c r="R2086" s="589"/>
    </row>
    <row r="2087" customHeight="1" spans="7:18">
      <c r="G2087" s="589"/>
      <c r="H2087" s="589"/>
      <c r="I2087" s="589"/>
      <c r="J2087" s="589"/>
      <c r="K2087" s="589"/>
      <c r="L2087" s="589"/>
      <c r="M2087" s="589"/>
      <c r="O2087" s="589"/>
      <c r="P2087" s="589"/>
      <c r="Q2087" s="589"/>
      <c r="R2087" s="589"/>
    </row>
    <row r="2088" customHeight="1" spans="7:18">
      <c r="G2088" s="589"/>
      <c r="H2088" s="589"/>
      <c r="I2088" s="589"/>
      <c r="J2088" s="589"/>
      <c r="K2088" s="589"/>
      <c r="L2088" s="589"/>
      <c r="M2088" s="589"/>
      <c r="O2088" s="589"/>
      <c r="P2088" s="589"/>
      <c r="Q2088" s="589"/>
      <c r="R2088" s="589"/>
    </row>
    <row r="2089" customHeight="1" spans="7:18">
      <c r="G2089" s="589"/>
      <c r="H2089" s="589"/>
      <c r="I2089" s="589"/>
      <c r="J2089" s="589"/>
      <c r="K2089" s="589"/>
      <c r="L2089" s="589"/>
      <c r="M2089" s="589"/>
      <c r="O2089" s="589"/>
      <c r="P2089" s="589"/>
      <c r="Q2089" s="589"/>
      <c r="R2089" s="589"/>
    </row>
    <row r="2090" customHeight="1" spans="7:18">
      <c r="G2090" s="589"/>
      <c r="H2090" s="589"/>
      <c r="I2090" s="589"/>
      <c r="J2090" s="589"/>
      <c r="K2090" s="589"/>
      <c r="L2090" s="589"/>
      <c r="M2090" s="589"/>
      <c r="O2090" s="589"/>
      <c r="P2090" s="589"/>
      <c r="Q2090" s="589"/>
      <c r="R2090" s="589"/>
    </row>
    <row r="2091" customHeight="1" spans="7:18">
      <c r="G2091" s="589"/>
      <c r="H2091" s="589"/>
      <c r="I2091" s="589"/>
      <c r="J2091" s="589"/>
      <c r="K2091" s="589"/>
      <c r="L2091" s="589"/>
      <c r="M2091" s="589"/>
      <c r="O2091" s="589"/>
      <c r="P2091" s="589"/>
      <c r="Q2091" s="589"/>
      <c r="R2091" s="589"/>
    </row>
    <row r="2092" customHeight="1" spans="7:18">
      <c r="G2092" s="589"/>
      <c r="H2092" s="589"/>
      <c r="I2092" s="589"/>
      <c r="J2092" s="589"/>
      <c r="K2092" s="589"/>
      <c r="L2092" s="589"/>
      <c r="M2092" s="589"/>
      <c r="O2092" s="589"/>
      <c r="P2092" s="589"/>
      <c r="Q2092" s="589"/>
      <c r="R2092" s="589"/>
    </row>
    <row r="2093" customHeight="1" spans="7:18">
      <c r="G2093" s="589"/>
      <c r="H2093" s="589"/>
      <c r="I2093" s="589"/>
      <c r="J2093" s="589"/>
      <c r="K2093" s="589"/>
      <c r="L2093" s="589"/>
      <c r="M2093" s="589"/>
      <c r="O2093" s="589"/>
      <c r="P2093" s="589"/>
      <c r="Q2093" s="589"/>
      <c r="R2093" s="589"/>
    </row>
    <row r="2094" customHeight="1" spans="7:18">
      <c r="G2094" s="589"/>
      <c r="H2094" s="589"/>
      <c r="I2094" s="589"/>
      <c r="J2094" s="589"/>
      <c r="K2094" s="589"/>
      <c r="L2094" s="589"/>
      <c r="M2094" s="589"/>
      <c r="O2094" s="589"/>
      <c r="P2094" s="589"/>
      <c r="Q2094" s="589"/>
      <c r="R2094" s="589"/>
    </row>
    <row r="2095" customHeight="1" spans="7:18">
      <c r="G2095" s="589"/>
      <c r="H2095" s="589"/>
      <c r="I2095" s="589"/>
      <c r="J2095" s="589"/>
      <c r="K2095" s="589"/>
      <c r="L2095" s="589"/>
      <c r="M2095" s="589"/>
      <c r="O2095" s="589"/>
      <c r="P2095" s="589"/>
      <c r="Q2095" s="589"/>
      <c r="R2095" s="589"/>
    </row>
    <row r="2096" customHeight="1" spans="7:18">
      <c r="G2096" s="589"/>
      <c r="H2096" s="589"/>
      <c r="I2096" s="589"/>
      <c r="J2096" s="589"/>
      <c r="K2096" s="589"/>
      <c r="L2096" s="589"/>
      <c r="M2096" s="589"/>
      <c r="O2096" s="589"/>
      <c r="P2096" s="589"/>
      <c r="Q2096" s="589"/>
      <c r="R2096" s="589"/>
    </row>
    <row r="2097" customHeight="1" spans="7:18">
      <c r="G2097" s="589"/>
      <c r="H2097" s="589"/>
      <c r="I2097" s="589"/>
      <c r="J2097" s="589"/>
      <c r="K2097" s="589"/>
      <c r="L2097" s="589"/>
      <c r="M2097" s="589"/>
      <c r="O2097" s="589"/>
      <c r="P2097" s="589"/>
      <c r="Q2097" s="589"/>
      <c r="R2097" s="589"/>
    </row>
    <row r="2098" customHeight="1" spans="7:18">
      <c r="G2098" s="589"/>
      <c r="H2098" s="589"/>
      <c r="I2098" s="589"/>
      <c r="J2098" s="589"/>
      <c r="K2098" s="589"/>
      <c r="L2098" s="589"/>
      <c r="M2098" s="589"/>
      <c r="O2098" s="589"/>
      <c r="P2098" s="589"/>
      <c r="Q2098" s="589"/>
      <c r="R2098" s="589"/>
    </row>
    <row r="2099" customHeight="1" spans="7:18">
      <c r="G2099" s="589"/>
      <c r="H2099" s="589"/>
      <c r="I2099" s="589"/>
      <c r="J2099" s="589"/>
      <c r="K2099" s="589"/>
      <c r="L2099" s="589"/>
      <c r="M2099" s="589"/>
      <c r="O2099" s="589"/>
      <c r="P2099" s="589"/>
      <c r="Q2099" s="589"/>
      <c r="R2099" s="589"/>
    </row>
    <row r="2100" customHeight="1" spans="7:18">
      <c r="G2100" s="589"/>
      <c r="H2100" s="589"/>
      <c r="I2100" s="589"/>
      <c r="J2100" s="589"/>
      <c r="K2100" s="589"/>
      <c r="L2100" s="589"/>
      <c r="M2100" s="589"/>
      <c r="O2100" s="589"/>
      <c r="P2100" s="589"/>
      <c r="Q2100" s="589"/>
      <c r="R2100" s="589"/>
    </row>
    <row r="2101" customHeight="1" spans="7:18">
      <c r="G2101" s="589"/>
      <c r="H2101" s="589"/>
      <c r="I2101" s="589"/>
      <c r="J2101" s="589"/>
      <c r="K2101" s="589"/>
      <c r="L2101" s="589"/>
      <c r="M2101" s="589"/>
      <c r="O2101" s="589"/>
      <c r="P2101" s="589"/>
      <c r="Q2101" s="589"/>
      <c r="R2101" s="589"/>
    </row>
    <row r="2102" customHeight="1" spans="7:18">
      <c r="G2102" s="589"/>
      <c r="H2102" s="589"/>
      <c r="I2102" s="589"/>
      <c r="J2102" s="589"/>
      <c r="K2102" s="589"/>
      <c r="L2102" s="589"/>
      <c r="M2102" s="589"/>
      <c r="O2102" s="589"/>
      <c r="P2102" s="589"/>
      <c r="Q2102" s="589"/>
      <c r="R2102" s="589"/>
    </row>
    <row r="2103" customHeight="1" spans="7:18">
      <c r="G2103" s="589"/>
      <c r="H2103" s="589"/>
      <c r="I2103" s="589"/>
      <c r="J2103" s="589"/>
      <c r="K2103" s="589"/>
      <c r="L2103" s="589"/>
      <c r="M2103" s="589"/>
      <c r="O2103" s="589"/>
      <c r="P2103" s="589"/>
      <c r="Q2103" s="589"/>
      <c r="R2103" s="589"/>
    </row>
    <row r="2104" customHeight="1" spans="7:18">
      <c r="G2104" s="589"/>
      <c r="H2104" s="589"/>
      <c r="I2104" s="589"/>
      <c r="J2104" s="589"/>
      <c r="K2104" s="589"/>
      <c r="L2104" s="589"/>
      <c r="M2104" s="589"/>
      <c r="O2104" s="589"/>
      <c r="P2104" s="589"/>
      <c r="Q2104" s="589"/>
      <c r="R2104" s="589"/>
    </row>
    <row r="2105" customHeight="1" spans="7:18">
      <c r="G2105" s="589"/>
      <c r="H2105" s="589"/>
      <c r="I2105" s="589"/>
      <c r="J2105" s="589"/>
      <c r="K2105" s="589"/>
      <c r="L2105" s="589"/>
      <c r="M2105" s="589"/>
      <c r="O2105" s="589"/>
      <c r="P2105" s="589"/>
      <c r="Q2105" s="589"/>
      <c r="R2105" s="589"/>
    </row>
    <row r="2106" customHeight="1" spans="7:18">
      <c r="G2106" s="589"/>
      <c r="H2106" s="589"/>
      <c r="I2106" s="589"/>
      <c r="J2106" s="589"/>
      <c r="K2106" s="589"/>
      <c r="L2106" s="589"/>
      <c r="M2106" s="589"/>
      <c r="O2106" s="589"/>
      <c r="P2106" s="589"/>
      <c r="Q2106" s="589"/>
      <c r="R2106" s="589"/>
    </row>
    <row r="2107" customHeight="1" spans="7:18">
      <c r="G2107" s="589"/>
      <c r="H2107" s="589"/>
      <c r="I2107" s="589"/>
      <c r="J2107" s="589"/>
      <c r="K2107" s="589"/>
      <c r="L2107" s="589"/>
      <c r="M2107" s="589"/>
      <c r="O2107" s="589"/>
      <c r="P2107" s="589"/>
      <c r="Q2107" s="589"/>
      <c r="R2107" s="589"/>
    </row>
    <row r="2108" customHeight="1" spans="7:18">
      <c r="G2108" s="589"/>
      <c r="H2108" s="589"/>
      <c r="I2108" s="589"/>
      <c r="J2108" s="589"/>
      <c r="K2108" s="589"/>
      <c r="L2108" s="589"/>
      <c r="M2108" s="589"/>
      <c r="O2108" s="589"/>
      <c r="P2108" s="589"/>
      <c r="Q2108" s="589"/>
      <c r="R2108" s="589"/>
    </row>
    <row r="2109" customHeight="1" spans="7:18">
      <c r="G2109" s="589"/>
      <c r="H2109" s="589"/>
      <c r="I2109" s="589"/>
      <c r="J2109" s="589"/>
      <c r="K2109" s="589"/>
      <c r="L2109" s="589"/>
      <c r="M2109" s="589"/>
      <c r="O2109" s="589"/>
      <c r="P2109" s="589"/>
      <c r="Q2109" s="589"/>
      <c r="R2109" s="589"/>
    </row>
    <row r="2110" customHeight="1" spans="7:18">
      <c r="G2110" s="589"/>
      <c r="H2110" s="589"/>
      <c r="I2110" s="589"/>
      <c r="J2110" s="589"/>
      <c r="K2110" s="589"/>
      <c r="L2110" s="589"/>
      <c r="M2110" s="589"/>
      <c r="O2110" s="589"/>
      <c r="P2110" s="589"/>
      <c r="Q2110" s="589"/>
      <c r="R2110" s="589"/>
    </row>
    <row r="2111" customHeight="1" spans="7:18">
      <c r="G2111" s="589"/>
      <c r="H2111" s="589"/>
      <c r="I2111" s="589"/>
      <c r="J2111" s="589"/>
      <c r="K2111" s="589"/>
      <c r="L2111" s="589"/>
      <c r="M2111" s="589"/>
      <c r="O2111" s="589"/>
      <c r="P2111" s="589"/>
      <c r="Q2111" s="589"/>
      <c r="R2111" s="589"/>
    </row>
    <row r="2112" customHeight="1" spans="7:18">
      <c r="G2112" s="589"/>
      <c r="H2112" s="589"/>
      <c r="I2112" s="589"/>
      <c r="J2112" s="589"/>
      <c r="K2112" s="589"/>
      <c r="L2112" s="589"/>
      <c r="M2112" s="589"/>
      <c r="O2112" s="589"/>
      <c r="P2112" s="589"/>
      <c r="Q2112" s="589"/>
      <c r="R2112" s="589"/>
    </row>
    <row r="2113" customHeight="1" spans="7:18">
      <c r="G2113" s="589"/>
      <c r="H2113" s="589"/>
      <c r="I2113" s="589"/>
      <c r="J2113" s="589"/>
      <c r="K2113" s="589"/>
      <c r="L2113" s="589"/>
      <c r="M2113" s="589"/>
      <c r="O2113" s="589"/>
      <c r="P2113" s="589"/>
      <c r="Q2113" s="589"/>
      <c r="R2113" s="589"/>
    </row>
    <row r="2114" customHeight="1" spans="7:18">
      <c r="G2114" s="589"/>
      <c r="H2114" s="589"/>
      <c r="I2114" s="589"/>
      <c r="J2114" s="589"/>
      <c r="K2114" s="589"/>
      <c r="L2114" s="589"/>
      <c r="M2114" s="589"/>
      <c r="O2114" s="589"/>
      <c r="P2114" s="589"/>
      <c r="Q2114" s="589"/>
      <c r="R2114" s="589"/>
    </row>
    <row r="2115" customHeight="1" spans="7:18">
      <c r="G2115" s="589"/>
      <c r="H2115" s="589"/>
      <c r="I2115" s="589"/>
      <c r="J2115" s="589"/>
      <c r="K2115" s="589"/>
      <c r="L2115" s="589"/>
      <c r="M2115" s="589"/>
      <c r="O2115" s="589"/>
      <c r="P2115" s="589"/>
      <c r="Q2115" s="589"/>
      <c r="R2115" s="589"/>
    </row>
    <row r="2116" customHeight="1" spans="7:18">
      <c r="G2116" s="589"/>
      <c r="H2116" s="589"/>
      <c r="I2116" s="589"/>
      <c r="J2116" s="589"/>
      <c r="K2116" s="589"/>
      <c r="L2116" s="589"/>
      <c r="M2116" s="589"/>
      <c r="O2116" s="589"/>
      <c r="P2116" s="589"/>
      <c r="Q2116" s="589"/>
      <c r="R2116" s="589"/>
    </row>
    <row r="2117" customHeight="1" spans="7:18">
      <c r="G2117" s="589"/>
      <c r="H2117" s="589"/>
      <c r="I2117" s="589"/>
      <c r="J2117" s="589"/>
      <c r="K2117" s="589"/>
      <c r="L2117" s="589"/>
      <c r="M2117" s="589"/>
      <c r="O2117" s="589"/>
      <c r="P2117" s="589"/>
      <c r="Q2117" s="589"/>
      <c r="R2117" s="589"/>
    </row>
    <row r="2118" customHeight="1" spans="7:18">
      <c r="G2118" s="589"/>
      <c r="H2118" s="589"/>
      <c r="I2118" s="589"/>
      <c r="J2118" s="589"/>
      <c r="K2118" s="589"/>
      <c r="L2118" s="589"/>
      <c r="M2118" s="589"/>
      <c r="O2118" s="589"/>
      <c r="P2118" s="589"/>
      <c r="Q2118" s="589"/>
      <c r="R2118" s="589"/>
    </row>
    <row r="2119" customHeight="1" spans="7:18">
      <c r="G2119" s="589"/>
      <c r="H2119" s="589"/>
      <c r="I2119" s="589"/>
      <c r="J2119" s="589"/>
      <c r="K2119" s="589"/>
      <c r="L2119" s="589"/>
      <c r="M2119" s="589"/>
      <c r="O2119" s="589"/>
      <c r="P2119" s="589"/>
      <c r="Q2119" s="589"/>
      <c r="R2119" s="589"/>
    </row>
    <row r="2120" customHeight="1" spans="7:18">
      <c r="G2120" s="589"/>
      <c r="H2120" s="589"/>
      <c r="I2120" s="589"/>
      <c r="J2120" s="589"/>
      <c r="K2120" s="589"/>
      <c r="L2120" s="589"/>
      <c r="M2120" s="589"/>
      <c r="O2120" s="589"/>
      <c r="P2120" s="589"/>
      <c r="Q2120" s="589"/>
      <c r="R2120" s="589"/>
    </row>
    <row r="2121" customHeight="1" spans="7:18">
      <c r="G2121" s="589"/>
      <c r="H2121" s="589"/>
      <c r="I2121" s="589"/>
      <c r="J2121" s="589"/>
      <c r="K2121" s="589"/>
      <c r="L2121" s="589"/>
      <c r="M2121" s="589"/>
      <c r="O2121" s="589"/>
      <c r="P2121" s="589"/>
      <c r="Q2121" s="589"/>
      <c r="R2121" s="589"/>
    </row>
    <row r="2122" customHeight="1" spans="7:18">
      <c r="G2122" s="589"/>
      <c r="H2122" s="589"/>
      <c r="I2122" s="589"/>
      <c r="J2122" s="589"/>
      <c r="K2122" s="589"/>
      <c r="L2122" s="589"/>
      <c r="M2122" s="589"/>
      <c r="O2122" s="589"/>
      <c r="P2122" s="589"/>
      <c r="Q2122" s="589"/>
      <c r="R2122" s="589"/>
    </row>
    <row r="2123" customHeight="1" spans="7:18">
      <c r="G2123" s="589"/>
      <c r="H2123" s="589"/>
      <c r="I2123" s="589"/>
      <c r="J2123" s="589"/>
      <c r="K2123" s="589"/>
      <c r="L2123" s="589"/>
      <c r="M2123" s="589"/>
      <c r="O2123" s="589"/>
      <c r="P2123" s="589"/>
      <c r="Q2123" s="589"/>
      <c r="R2123" s="589"/>
    </row>
    <row r="2124" customHeight="1" spans="7:18">
      <c r="G2124" s="589"/>
      <c r="H2124" s="589"/>
      <c r="I2124" s="589"/>
      <c r="J2124" s="589"/>
      <c r="K2124" s="589"/>
      <c r="L2124" s="589"/>
      <c r="M2124" s="589"/>
      <c r="O2124" s="589"/>
      <c r="P2124" s="589"/>
      <c r="Q2124" s="589"/>
      <c r="R2124" s="589"/>
    </row>
    <row r="2125" customHeight="1" spans="7:18">
      <c r="G2125" s="589"/>
      <c r="H2125" s="589"/>
      <c r="I2125" s="589"/>
      <c r="J2125" s="589"/>
      <c r="K2125" s="589"/>
      <c r="L2125" s="589"/>
      <c r="M2125" s="589"/>
      <c r="O2125" s="589"/>
      <c r="P2125" s="589"/>
      <c r="Q2125" s="589"/>
      <c r="R2125" s="589"/>
    </row>
    <row r="2126" customHeight="1" spans="7:18">
      <c r="G2126" s="589"/>
      <c r="H2126" s="589"/>
      <c r="I2126" s="589"/>
      <c r="J2126" s="589"/>
      <c r="K2126" s="589"/>
      <c r="L2126" s="589"/>
      <c r="M2126" s="589"/>
      <c r="O2126" s="589"/>
      <c r="P2126" s="589"/>
      <c r="Q2126" s="589"/>
      <c r="R2126" s="589"/>
    </row>
    <row r="2127" customHeight="1" spans="7:18">
      <c r="G2127" s="589"/>
      <c r="H2127" s="589"/>
      <c r="I2127" s="589"/>
      <c r="J2127" s="589"/>
      <c r="K2127" s="589"/>
      <c r="L2127" s="589"/>
      <c r="M2127" s="589"/>
      <c r="O2127" s="589"/>
      <c r="P2127" s="589"/>
      <c r="Q2127" s="589"/>
      <c r="R2127" s="589"/>
    </row>
    <row r="2128" customHeight="1" spans="7:18">
      <c r="G2128" s="589"/>
      <c r="H2128" s="589"/>
      <c r="I2128" s="589"/>
      <c r="J2128" s="589"/>
      <c r="K2128" s="589"/>
      <c r="L2128" s="589"/>
      <c r="M2128" s="589"/>
      <c r="O2128" s="589"/>
      <c r="P2128" s="589"/>
      <c r="Q2128" s="589"/>
      <c r="R2128" s="589"/>
    </row>
    <row r="2129" customHeight="1" spans="7:18">
      <c r="G2129" s="589"/>
      <c r="H2129" s="589"/>
      <c r="I2129" s="589"/>
      <c r="J2129" s="589"/>
      <c r="K2129" s="589"/>
      <c r="L2129" s="589"/>
      <c r="M2129" s="589"/>
      <c r="O2129" s="589"/>
      <c r="P2129" s="589"/>
      <c r="Q2129" s="589"/>
      <c r="R2129" s="589"/>
    </row>
    <row r="2130" customHeight="1" spans="7:18">
      <c r="G2130" s="589"/>
      <c r="H2130" s="589"/>
      <c r="I2130" s="589"/>
      <c r="J2130" s="589"/>
      <c r="K2130" s="589"/>
      <c r="L2130" s="589"/>
      <c r="M2130" s="589"/>
      <c r="O2130" s="589"/>
      <c r="P2130" s="589"/>
      <c r="Q2130" s="589"/>
      <c r="R2130" s="589"/>
    </row>
    <row r="2131" customHeight="1" spans="7:18">
      <c r="G2131" s="589"/>
      <c r="H2131" s="589"/>
      <c r="I2131" s="589"/>
      <c r="J2131" s="589"/>
      <c r="K2131" s="589"/>
      <c r="L2131" s="589"/>
      <c r="M2131" s="589"/>
      <c r="O2131" s="589"/>
      <c r="P2131" s="589"/>
      <c r="Q2131" s="589"/>
      <c r="R2131" s="589"/>
    </row>
    <row r="2132" customHeight="1" spans="7:18">
      <c r="G2132" s="589"/>
      <c r="H2132" s="589"/>
      <c r="I2132" s="589"/>
      <c r="J2132" s="589"/>
      <c r="K2132" s="589"/>
      <c r="L2132" s="589"/>
      <c r="M2132" s="589"/>
      <c r="O2132" s="589"/>
      <c r="P2132" s="589"/>
      <c r="Q2132" s="589"/>
      <c r="R2132" s="589"/>
    </row>
    <row r="2133" customHeight="1" spans="7:18">
      <c r="G2133" s="589"/>
      <c r="H2133" s="589"/>
      <c r="I2133" s="589"/>
      <c r="J2133" s="589"/>
      <c r="K2133" s="589"/>
      <c r="L2133" s="589"/>
      <c r="M2133" s="589"/>
      <c r="O2133" s="589"/>
      <c r="P2133" s="589"/>
      <c r="Q2133" s="589"/>
      <c r="R2133" s="589"/>
    </row>
    <row r="2134" customHeight="1" spans="7:18">
      <c r="G2134" s="589"/>
      <c r="H2134" s="589"/>
      <c r="I2134" s="589"/>
      <c r="J2134" s="589"/>
      <c r="K2134" s="589"/>
      <c r="L2134" s="589"/>
      <c r="M2134" s="589"/>
      <c r="O2134" s="589"/>
      <c r="P2134" s="589"/>
      <c r="Q2134" s="589"/>
      <c r="R2134" s="589"/>
    </row>
    <row r="2135" customHeight="1" spans="7:18">
      <c r="G2135" s="589"/>
      <c r="H2135" s="589"/>
      <c r="I2135" s="589"/>
      <c r="J2135" s="589"/>
      <c r="K2135" s="589"/>
      <c r="L2135" s="589"/>
      <c r="M2135" s="589"/>
      <c r="O2135" s="589"/>
      <c r="P2135" s="589"/>
      <c r="Q2135" s="589"/>
      <c r="R2135" s="589"/>
    </row>
    <row r="2136" customHeight="1" spans="7:18">
      <c r="G2136" s="589"/>
      <c r="H2136" s="589"/>
      <c r="I2136" s="589"/>
      <c r="J2136" s="589"/>
      <c r="K2136" s="589"/>
      <c r="L2136" s="589"/>
      <c r="M2136" s="589"/>
      <c r="O2136" s="589"/>
      <c r="P2136" s="589"/>
      <c r="Q2136" s="589"/>
      <c r="R2136" s="589"/>
    </row>
    <row r="2137" customHeight="1" spans="7:18">
      <c r="G2137" s="589"/>
      <c r="H2137" s="589"/>
      <c r="I2137" s="589"/>
      <c r="J2137" s="589"/>
      <c r="K2137" s="589"/>
      <c r="L2137" s="589"/>
      <c r="M2137" s="589"/>
      <c r="O2137" s="589"/>
      <c r="P2137" s="589"/>
      <c r="Q2137" s="589"/>
      <c r="R2137" s="589"/>
    </row>
    <row r="2138" customHeight="1" spans="7:18">
      <c r="G2138" s="589"/>
      <c r="H2138" s="589"/>
      <c r="I2138" s="589"/>
      <c r="J2138" s="589"/>
      <c r="K2138" s="589"/>
      <c r="L2138" s="589"/>
      <c r="M2138" s="589"/>
      <c r="O2138" s="589"/>
      <c r="P2138" s="589"/>
      <c r="Q2138" s="589"/>
      <c r="R2138" s="589"/>
    </row>
    <row r="2139" customHeight="1" spans="7:18">
      <c r="G2139" s="589"/>
      <c r="H2139" s="589"/>
      <c r="I2139" s="589"/>
      <c r="J2139" s="589"/>
      <c r="K2139" s="589"/>
      <c r="L2139" s="589"/>
      <c r="M2139" s="589"/>
      <c r="O2139" s="589"/>
      <c r="P2139" s="589"/>
      <c r="Q2139" s="589"/>
      <c r="R2139" s="589"/>
    </row>
    <row r="2140" customHeight="1" spans="7:18">
      <c r="G2140" s="589"/>
      <c r="H2140" s="589"/>
      <c r="I2140" s="589"/>
      <c r="J2140" s="589"/>
      <c r="K2140" s="589"/>
      <c r="L2140" s="589"/>
      <c r="M2140" s="589"/>
      <c r="O2140" s="589"/>
      <c r="P2140" s="589"/>
      <c r="Q2140" s="589"/>
      <c r="R2140" s="589"/>
    </row>
    <row r="2141" customHeight="1" spans="7:18">
      <c r="G2141" s="589"/>
      <c r="H2141" s="589"/>
      <c r="I2141" s="589"/>
      <c r="J2141" s="589"/>
      <c r="K2141" s="589"/>
      <c r="L2141" s="589"/>
      <c r="M2141" s="589"/>
      <c r="O2141" s="589"/>
      <c r="P2141" s="589"/>
      <c r="Q2141" s="589"/>
      <c r="R2141" s="589"/>
    </row>
    <row r="2142" customHeight="1" spans="7:18">
      <c r="G2142" s="589"/>
      <c r="H2142" s="589"/>
      <c r="I2142" s="589"/>
      <c r="J2142" s="589"/>
      <c r="K2142" s="589"/>
      <c r="L2142" s="589"/>
      <c r="M2142" s="589"/>
      <c r="O2142" s="589"/>
      <c r="P2142" s="589"/>
      <c r="Q2142" s="589"/>
      <c r="R2142" s="589"/>
    </row>
    <row r="2143" customHeight="1" spans="7:18">
      <c r="G2143" s="589"/>
      <c r="H2143" s="589"/>
      <c r="I2143" s="589"/>
      <c r="J2143" s="589"/>
      <c r="K2143" s="589"/>
      <c r="L2143" s="589"/>
      <c r="M2143" s="589"/>
      <c r="O2143" s="589"/>
      <c r="P2143" s="589"/>
      <c r="Q2143" s="589"/>
      <c r="R2143" s="589"/>
    </row>
    <row r="2144" customHeight="1" spans="7:18">
      <c r="G2144" s="589"/>
      <c r="H2144" s="589"/>
      <c r="I2144" s="589"/>
      <c r="J2144" s="589"/>
      <c r="K2144" s="589"/>
      <c r="L2144" s="589"/>
      <c r="M2144" s="589"/>
      <c r="O2144" s="589"/>
      <c r="P2144" s="589"/>
      <c r="Q2144" s="589"/>
      <c r="R2144" s="589"/>
    </row>
    <row r="2145" customHeight="1" spans="7:18">
      <c r="G2145" s="589"/>
      <c r="H2145" s="589"/>
      <c r="I2145" s="589"/>
      <c r="J2145" s="589"/>
      <c r="K2145" s="589"/>
      <c r="L2145" s="589"/>
      <c r="M2145" s="589"/>
      <c r="O2145" s="589"/>
      <c r="P2145" s="589"/>
      <c r="Q2145" s="589"/>
      <c r="R2145" s="589"/>
    </row>
    <row r="2146" customHeight="1" spans="7:18">
      <c r="G2146" s="589"/>
      <c r="H2146" s="589"/>
      <c r="I2146" s="589"/>
      <c r="J2146" s="589"/>
      <c r="K2146" s="589"/>
      <c r="L2146" s="589"/>
      <c r="M2146" s="589"/>
      <c r="O2146" s="589"/>
      <c r="P2146" s="589"/>
      <c r="Q2146" s="589"/>
      <c r="R2146" s="589"/>
    </row>
    <row r="2147" customHeight="1" spans="7:18">
      <c r="G2147" s="589"/>
      <c r="H2147" s="589"/>
      <c r="I2147" s="589"/>
      <c r="J2147" s="589"/>
      <c r="K2147" s="589"/>
      <c r="L2147" s="589"/>
      <c r="M2147" s="589"/>
      <c r="O2147" s="589"/>
      <c r="P2147" s="589"/>
      <c r="Q2147" s="589"/>
      <c r="R2147" s="589"/>
    </row>
    <row r="2148" customHeight="1" spans="7:18">
      <c r="G2148" s="589"/>
      <c r="H2148" s="589"/>
      <c r="I2148" s="589"/>
      <c r="J2148" s="589"/>
      <c r="K2148" s="589"/>
      <c r="L2148" s="589"/>
      <c r="M2148" s="589"/>
      <c r="O2148" s="589"/>
      <c r="P2148" s="589"/>
      <c r="Q2148" s="589"/>
      <c r="R2148" s="589"/>
    </row>
    <row r="2149" customHeight="1" spans="7:18">
      <c r="G2149" s="589"/>
      <c r="H2149" s="589"/>
      <c r="I2149" s="589"/>
      <c r="J2149" s="589"/>
      <c r="K2149" s="589"/>
      <c r="L2149" s="589"/>
      <c r="M2149" s="589"/>
      <c r="O2149" s="589"/>
      <c r="P2149" s="589"/>
      <c r="Q2149" s="589"/>
      <c r="R2149" s="589"/>
    </row>
    <row r="2150" customHeight="1" spans="7:18">
      <c r="G2150" s="589"/>
      <c r="H2150" s="589"/>
      <c r="I2150" s="589"/>
      <c r="J2150" s="589"/>
      <c r="K2150" s="589"/>
      <c r="L2150" s="589"/>
      <c r="M2150" s="589"/>
      <c r="O2150" s="589"/>
      <c r="P2150" s="589"/>
      <c r="Q2150" s="589"/>
      <c r="R2150" s="589"/>
    </row>
    <row r="2151" customHeight="1" spans="7:18">
      <c r="G2151" s="589"/>
      <c r="H2151" s="589"/>
      <c r="I2151" s="589"/>
      <c r="J2151" s="589"/>
      <c r="K2151" s="589"/>
      <c r="L2151" s="589"/>
      <c r="M2151" s="589"/>
      <c r="O2151" s="589"/>
      <c r="P2151" s="589"/>
      <c r="Q2151" s="589"/>
      <c r="R2151" s="589"/>
    </row>
    <row r="2152" customHeight="1" spans="7:18">
      <c r="G2152" s="589"/>
      <c r="H2152" s="589"/>
      <c r="I2152" s="589"/>
      <c r="J2152" s="589"/>
      <c r="K2152" s="589"/>
      <c r="L2152" s="589"/>
      <c r="M2152" s="589"/>
      <c r="O2152" s="589"/>
      <c r="P2152" s="589"/>
      <c r="Q2152" s="589"/>
      <c r="R2152" s="589"/>
    </row>
    <row r="2153" customHeight="1" spans="7:18">
      <c r="G2153" s="589"/>
      <c r="H2153" s="589"/>
      <c r="I2153" s="589"/>
      <c r="J2153" s="589"/>
      <c r="K2153" s="589"/>
      <c r="L2153" s="589"/>
      <c r="M2153" s="589"/>
      <c r="O2153" s="589"/>
      <c r="P2153" s="589"/>
      <c r="Q2153" s="589"/>
      <c r="R2153" s="589"/>
    </row>
    <row r="2154" customHeight="1" spans="7:18">
      <c r="G2154" s="589"/>
      <c r="H2154" s="589"/>
      <c r="I2154" s="589"/>
      <c r="J2154" s="589"/>
      <c r="K2154" s="589"/>
      <c r="L2154" s="589"/>
      <c r="M2154" s="589"/>
      <c r="O2154" s="589"/>
      <c r="P2154" s="589"/>
      <c r="Q2154" s="589"/>
      <c r="R2154" s="589"/>
    </row>
    <row r="2155" customHeight="1" spans="7:18">
      <c r="G2155" s="589"/>
      <c r="H2155" s="589"/>
      <c r="I2155" s="589"/>
      <c r="J2155" s="589"/>
      <c r="K2155" s="589"/>
      <c r="L2155" s="589"/>
      <c r="M2155" s="589"/>
      <c r="O2155" s="589"/>
      <c r="P2155" s="589"/>
      <c r="Q2155" s="589"/>
      <c r="R2155" s="589"/>
    </row>
    <row r="2156" customHeight="1" spans="7:18">
      <c r="G2156" s="589"/>
      <c r="H2156" s="589"/>
      <c r="I2156" s="589"/>
      <c r="J2156" s="589"/>
      <c r="K2156" s="589"/>
      <c r="L2156" s="589"/>
      <c r="M2156" s="589"/>
      <c r="O2156" s="589"/>
      <c r="P2156" s="589"/>
      <c r="Q2156" s="589"/>
      <c r="R2156" s="589"/>
    </row>
    <row r="2157" customHeight="1" spans="7:18">
      <c r="G2157" s="589"/>
      <c r="H2157" s="589"/>
      <c r="I2157" s="589"/>
      <c r="J2157" s="589"/>
      <c r="K2157" s="589"/>
      <c r="L2157" s="589"/>
      <c r="M2157" s="589"/>
      <c r="O2157" s="589"/>
      <c r="P2157" s="589"/>
      <c r="Q2157" s="589"/>
      <c r="R2157" s="589"/>
    </row>
    <row r="2158" customHeight="1" spans="7:18">
      <c r="G2158" s="589"/>
      <c r="H2158" s="589"/>
      <c r="I2158" s="589"/>
      <c r="J2158" s="589"/>
      <c r="K2158" s="589"/>
      <c r="L2158" s="589"/>
      <c r="M2158" s="589"/>
      <c r="O2158" s="589"/>
      <c r="P2158" s="589"/>
      <c r="Q2158" s="589"/>
      <c r="R2158" s="589"/>
    </row>
    <row r="2159" customHeight="1" spans="7:18">
      <c r="G2159" s="589"/>
      <c r="H2159" s="589"/>
      <c r="I2159" s="589"/>
      <c r="J2159" s="589"/>
      <c r="K2159" s="589"/>
      <c r="L2159" s="589"/>
      <c r="M2159" s="589"/>
      <c r="O2159" s="589"/>
      <c r="P2159" s="589"/>
      <c r="Q2159" s="589"/>
      <c r="R2159" s="589"/>
    </row>
    <row r="2160" customHeight="1" spans="7:18">
      <c r="G2160" s="589"/>
      <c r="H2160" s="589"/>
      <c r="I2160" s="589"/>
      <c r="J2160" s="589"/>
      <c r="K2160" s="589"/>
      <c r="L2160" s="589"/>
      <c r="M2160" s="589"/>
      <c r="O2160" s="589"/>
      <c r="P2160" s="589"/>
      <c r="Q2160" s="589"/>
      <c r="R2160" s="589"/>
    </row>
    <row r="2161" customHeight="1" spans="7:18">
      <c r="G2161" s="589"/>
      <c r="H2161" s="589"/>
      <c r="I2161" s="589"/>
      <c r="J2161" s="589"/>
      <c r="K2161" s="589"/>
      <c r="L2161" s="589"/>
      <c r="M2161" s="589"/>
      <c r="O2161" s="589"/>
      <c r="P2161" s="589"/>
      <c r="Q2161" s="589"/>
      <c r="R2161" s="589"/>
    </row>
    <row r="2162" customHeight="1" spans="7:18">
      <c r="G2162" s="589"/>
      <c r="H2162" s="589"/>
      <c r="I2162" s="589"/>
      <c r="J2162" s="589"/>
      <c r="K2162" s="589"/>
      <c r="L2162" s="589"/>
      <c r="M2162" s="589"/>
      <c r="O2162" s="589"/>
      <c r="P2162" s="589"/>
      <c r="Q2162" s="589"/>
      <c r="R2162" s="589"/>
    </row>
    <row r="2163" customHeight="1" spans="7:18">
      <c r="G2163" s="589"/>
      <c r="H2163" s="589"/>
      <c r="I2163" s="589"/>
      <c r="J2163" s="589"/>
      <c r="K2163" s="589"/>
      <c r="L2163" s="589"/>
      <c r="M2163" s="589"/>
      <c r="O2163" s="589"/>
      <c r="P2163" s="589"/>
      <c r="Q2163" s="589"/>
      <c r="R2163" s="589"/>
    </row>
    <row r="2164" customHeight="1" spans="7:18">
      <c r="G2164" s="589"/>
      <c r="H2164" s="589"/>
      <c r="I2164" s="589"/>
      <c r="J2164" s="589"/>
      <c r="K2164" s="589"/>
      <c r="L2164" s="589"/>
      <c r="M2164" s="589"/>
      <c r="O2164" s="589"/>
      <c r="P2164" s="589"/>
      <c r="Q2164" s="589"/>
      <c r="R2164" s="589"/>
    </row>
    <row r="2165" customHeight="1" spans="7:18">
      <c r="G2165" s="589"/>
      <c r="H2165" s="589"/>
      <c r="I2165" s="589"/>
      <c r="J2165" s="589"/>
      <c r="K2165" s="589"/>
      <c r="L2165" s="589"/>
      <c r="M2165" s="589"/>
      <c r="O2165" s="589"/>
      <c r="P2165" s="589"/>
      <c r="Q2165" s="589"/>
      <c r="R2165" s="589"/>
    </row>
    <row r="2166" customHeight="1" spans="7:18">
      <c r="G2166" s="589"/>
      <c r="H2166" s="589"/>
      <c r="I2166" s="589"/>
      <c r="J2166" s="589"/>
      <c r="K2166" s="589"/>
      <c r="L2166" s="589"/>
      <c r="M2166" s="589"/>
      <c r="O2166" s="589"/>
      <c r="P2166" s="589"/>
      <c r="Q2166" s="589"/>
      <c r="R2166" s="589"/>
    </row>
    <row r="2167" customHeight="1" spans="7:18">
      <c r="G2167" s="589"/>
      <c r="H2167" s="589"/>
      <c r="I2167" s="589"/>
      <c r="J2167" s="589"/>
      <c r="K2167" s="589"/>
      <c r="L2167" s="589"/>
      <c r="M2167" s="589"/>
      <c r="O2167" s="589"/>
      <c r="P2167" s="589"/>
      <c r="Q2167" s="589"/>
      <c r="R2167" s="589"/>
    </row>
    <row r="2168" customHeight="1" spans="7:18">
      <c r="G2168" s="589"/>
      <c r="H2168" s="589"/>
      <c r="I2168" s="589"/>
      <c r="J2168" s="589"/>
      <c r="K2168" s="589"/>
      <c r="L2168" s="589"/>
      <c r="M2168" s="589"/>
      <c r="O2168" s="589"/>
      <c r="P2168" s="589"/>
      <c r="Q2168" s="589"/>
      <c r="R2168" s="589"/>
    </row>
    <row r="2169" customHeight="1" spans="7:18">
      <c r="G2169" s="589"/>
      <c r="H2169" s="589"/>
      <c r="I2169" s="589"/>
      <c r="J2169" s="589"/>
      <c r="K2169" s="589"/>
      <c r="L2169" s="589"/>
      <c r="M2169" s="589"/>
      <c r="O2169" s="589"/>
      <c r="P2169" s="589"/>
      <c r="Q2169" s="589"/>
      <c r="R2169" s="589"/>
    </row>
    <row r="2170" customHeight="1" spans="7:18">
      <c r="G2170" s="589"/>
      <c r="H2170" s="589"/>
      <c r="I2170" s="589"/>
      <c r="J2170" s="589"/>
      <c r="K2170" s="589"/>
      <c r="L2170" s="589"/>
      <c r="M2170" s="589"/>
      <c r="O2170" s="589"/>
      <c r="P2170" s="589"/>
      <c r="Q2170" s="589"/>
      <c r="R2170" s="589"/>
    </row>
    <row r="2171" customHeight="1" spans="7:18">
      <c r="G2171" s="589"/>
      <c r="H2171" s="589"/>
      <c r="I2171" s="589"/>
      <c r="J2171" s="589"/>
      <c r="K2171" s="589"/>
      <c r="L2171" s="589"/>
      <c r="M2171" s="589"/>
      <c r="O2171" s="589"/>
      <c r="P2171" s="589"/>
      <c r="Q2171" s="589"/>
      <c r="R2171" s="589"/>
    </row>
    <row r="2172" customHeight="1" spans="7:18">
      <c r="G2172" s="589"/>
      <c r="H2172" s="589"/>
      <c r="I2172" s="589"/>
      <c r="J2172" s="589"/>
      <c r="K2172" s="589"/>
      <c r="L2172" s="589"/>
      <c r="M2172" s="589"/>
      <c r="O2172" s="589"/>
      <c r="P2172" s="589"/>
      <c r="Q2172" s="589"/>
      <c r="R2172" s="589"/>
    </row>
    <row r="2173" customHeight="1" spans="7:18">
      <c r="G2173" s="589"/>
      <c r="H2173" s="589"/>
      <c r="I2173" s="589"/>
      <c r="J2173" s="589"/>
      <c r="K2173" s="589"/>
      <c r="L2173" s="589"/>
      <c r="M2173" s="589"/>
      <c r="O2173" s="589"/>
      <c r="P2173" s="589"/>
      <c r="Q2173" s="589"/>
      <c r="R2173" s="589"/>
    </row>
    <row r="2174" customHeight="1" spans="7:18">
      <c r="G2174" s="589"/>
      <c r="H2174" s="589"/>
      <c r="I2174" s="589"/>
      <c r="J2174" s="589"/>
      <c r="K2174" s="589"/>
      <c r="L2174" s="589"/>
      <c r="M2174" s="589"/>
      <c r="O2174" s="589"/>
      <c r="P2174" s="589"/>
      <c r="Q2174" s="589"/>
      <c r="R2174" s="589"/>
    </row>
    <row r="2175" customHeight="1" spans="7:18">
      <c r="G2175" s="589"/>
      <c r="H2175" s="589"/>
      <c r="I2175" s="589"/>
      <c r="J2175" s="589"/>
      <c r="K2175" s="589"/>
      <c r="L2175" s="589"/>
      <c r="M2175" s="589"/>
      <c r="O2175" s="589"/>
      <c r="P2175" s="589"/>
      <c r="Q2175" s="589"/>
      <c r="R2175" s="589"/>
    </row>
    <row r="2176" customHeight="1" spans="7:18">
      <c r="G2176" s="589"/>
      <c r="H2176" s="589"/>
      <c r="I2176" s="589"/>
      <c r="J2176" s="589"/>
      <c r="K2176" s="589"/>
      <c r="L2176" s="589"/>
      <c r="M2176" s="589"/>
      <c r="O2176" s="589"/>
      <c r="P2176" s="589"/>
      <c r="Q2176" s="589"/>
      <c r="R2176" s="589"/>
    </row>
    <row r="2177" customHeight="1" spans="7:18">
      <c r="G2177" s="589"/>
      <c r="H2177" s="589"/>
      <c r="I2177" s="589"/>
      <c r="J2177" s="589"/>
      <c r="K2177" s="589"/>
      <c r="L2177" s="589"/>
      <c r="M2177" s="589"/>
      <c r="O2177" s="589"/>
      <c r="P2177" s="589"/>
      <c r="Q2177" s="589"/>
      <c r="R2177" s="589"/>
    </row>
    <row r="2178" customHeight="1" spans="7:18">
      <c r="G2178" s="589"/>
      <c r="H2178" s="589"/>
      <c r="I2178" s="589"/>
      <c r="J2178" s="589"/>
      <c r="K2178" s="589"/>
      <c r="L2178" s="589"/>
      <c r="M2178" s="589"/>
      <c r="O2178" s="589"/>
      <c r="P2178" s="589"/>
      <c r="Q2178" s="589"/>
      <c r="R2178" s="589"/>
    </row>
    <row r="2179" customHeight="1" spans="7:18">
      <c r="G2179" s="589"/>
      <c r="H2179" s="589"/>
      <c r="I2179" s="589"/>
      <c r="J2179" s="589"/>
      <c r="K2179" s="589"/>
      <c r="L2179" s="589"/>
      <c r="M2179" s="589"/>
      <c r="O2179" s="589"/>
      <c r="P2179" s="589"/>
      <c r="Q2179" s="589"/>
      <c r="R2179" s="589"/>
    </row>
    <row r="2180" customHeight="1" spans="7:18">
      <c r="G2180" s="589"/>
      <c r="H2180" s="589"/>
      <c r="I2180" s="589"/>
      <c r="J2180" s="589"/>
      <c r="K2180" s="589"/>
      <c r="L2180" s="589"/>
      <c r="M2180" s="589"/>
      <c r="O2180" s="589"/>
      <c r="P2180" s="589"/>
      <c r="Q2180" s="589"/>
      <c r="R2180" s="589"/>
    </row>
    <row r="2181" customHeight="1" spans="7:18">
      <c r="G2181" s="589"/>
      <c r="H2181" s="589"/>
      <c r="I2181" s="589"/>
      <c r="J2181" s="589"/>
      <c r="K2181" s="589"/>
      <c r="L2181" s="589"/>
      <c r="M2181" s="589"/>
      <c r="O2181" s="589"/>
      <c r="P2181" s="589"/>
      <c r="Q2181" s="589"/>
      <c r="R2181" s="589"/>
    </row>
    <row r="2182" customHeight="1" spans="7:18">
      <c r="G2182" s="589"/>
      <c r="H2182" s="589"/>
      <c r="I2182" s="589"/>
      <c r="J2182" s="589"/>
      <c r="K2182" s="589"/>
      <c r="L2182" s="589"/>
      <c r="M2182" s="589"/>
      <c r="O2182" s="589"/>
      <c r="P2182" s="589"/>
      <c r="Q2182" s="589"/>
      <c r="R2182" s="589"/>
    </row>
    <row r="2183" customHeight="1" spans="7:18">
      <c r="G2183" s="589"/>
      <c r="H2183" s="589"/>
      <c r="I2183" s="589"/>
      <c r="J2183" s="589"/>
      <c r="K2183" s="589"/>
      <c r="L2183" s="589"/>
      <c r="M2183" s="589"/>
      <c r="O2183" s="589"/>
      <c r="P2183" s="589"/>
      <c r="Q2183" s="589"/>
      <c r="R2183" s="589"/>
    </row>
    <row r="2184" customHeight="1" spans="7:18">
      <c r="G2184" s="589"/>
      <c r="H2184" s="589"/>
      <c r="I2184" s="589"/>
      <c r="J2184" s="589"/>
      <c r="K2184" s="589"/>
      <c r="L2184" s="589"/>
      <c r="M2184" s="589"/>
      <c r="O2184" s="589"/>
      <c r="P2184" s="589"/>
      <c r="Q2184" s="589"/>
      <c r="R2184" s="589"/>
    </row>
    <row r="2185" customHeight="1" spans="7:18">
      <c r="G2185" s="589"/>
      <c r="H2185" s="589"/>
      <c r="I2185" s="589"/>
      <c r="J2185" s="589"/>
      <c r="K2185" s="589"/>
      <c r="L2185" s="589"/>
      <c r="M2185" s="589"/>
      <c r="O2185" s="589"/>
      <c r="P2185" s="589"/>
      <c r="Q2185" s="589"/>
      <c r="R2185" s="589"/>
    </row>
    <row r="2186" customHeight="1" spans="7:18">
      <c r="G2186" s="589"/>
      <c r="H2186" s="589"/>
      <c r="I2186" s="589"/>
      <c r="J2186" s="589"/>
      <c r="K2186" s="589"/>
      <c r="L2186" s="589"/>
      <c r="M2186" s="589"/>
      <c r="O2186" s="589"/>
      <c r="P2186" s="589"/>
      <c r="Q2186" s="589"/>
      <c r="R2186" s="589"/>
    </row>
    <row r="2187" customHeight="1" spans="7:18">
      <c r="G2187" s="589"/>
      <c r="H2187" s="589"/>
      <c r="I2187" s="589"/>
      <c r="J2187" s="589"/>
      <c r="K2187" s="589"/>
      <c r="L2187" s="589"/>
      <c r="M2187" s="589"/>
      <c r="O2187" s="589"/>
      <c r="P2187" s="589"/>
      <c r="Q2187" s="589"/>
      <c r="R2187" s="589"/>
    </row>
    <row r="2188" customHeight="1" spans="7:18">
      <c r="G2188" s="589"/>
      <c r="H2188" s="589"/>
      <c r="I2188" s="589"/>
      <c r="J2188" s="589"/>
      <c r="K2188" s="589"/>
      <c r="L2188" s="589"/>
      <c r="M2188" s="589"/>
      <c r="O2188" s="589"/>
      <c r="P2188" s="589"/>
      <c r="Q2188" s="589"/>
      <c r="R2188" s="589"/>
    </row>
    <row r="2189" customHeight="1" spans="7:18">
      <c r="G2189" s="589"/>
      <c r="H2189" s="589"/>
      <c r="I2189" s="589"/>
      <c r="J2189" s="589"/>
      <c r="K2189" s="589"/>
      <c r="L2189" s="589"/>
      <c r="M2189" s="589"/>
      <c r="O2189" s="589"/>
      <c r="P2189" s="589"/>
      <c r="Q2189" s="589"/>
      <c r="R2189" s="589"/>
    </row>
    <row r="2190" customHeight="1" spans="7:18">
      <c r="G2190" s="589"/>
      <c r="H2190" s="589"/>
      <c r="I2190" s="589"/>
      <c r="J2190" s="589"/>
      <c r="K2190" s="589"/>
      <c r="L2190" s="589"/>
      <c r="M2190" s="589"/>
      <c r="O2190" s="589"/>
      <c r="P2190" s="589"/>
      <c r="Q2190" s="589"/>
      <c r="R2190" s="589"/>
    </row>
    <row r="2191" customHeight="1" spans="7:18">
      <c r="G2191" s="589"/>
      <c r="H2191" s="589"/>
      <c r="I2191" s="589"/>
      <c r="J2191" s="589"/>
      <c r="K2191" s="589"/>
      <c r="L2191" s="589"/>
      <c r="M2191" s="589"/>
      <c r="O2191" s="589"/>
      <c r="P2191" s="589"/>
      <c r="Q2191" s="589"/>
      <c r="R2191" s="589"/>
    </row>
    <row r="2192" customHeight="1" spans="7:18">
      <c r="G2192" s="589"/>
      <c r="H2192" s="589"/>
      <c r="I2192" s="589"/>
      <c r="J2192" s="589"/>
      <c r="K2192" s="589"/>
      <c r="L2192" s="589"/>
      <c r="M2192" s="589"/>
      <c r="O2192" s="589"/>
      <c r="P2192" s="589"/>
      <c r="Q2192" s="589"/>
      <c r="R2192" s="589"/>
    </row>
    <row r="2193" customHeight="1" spans="7:18">
      <c r="G2193" s="589"/>
      <c r="H2193" s="589"/>
      <c r="I2193" s="589"/>
      <c r="J2193" s="589"/>
      <c r="K2193" s="589"/>
      <c r="L2193" s="589"/>
      <c r="M2193" s="589"/>
      <c r="O2193" s="589"/>
      <c r="P2193" s="589"/>
      <c r="Q2193" s="589"/>
      <c r="R2193" s="589"/>
    </row>
    <row r="2194" customHeight="1" spans="7:18">
      <c r="G2194" s="589"/>
      <c r="H2194" s="589"/>
      <c r="I2194" s="589"/>
      <c r="J2194" s="589"/>
      <c r="K2194" s="589"/>
      <c r="L2194" s="589"/>
      <c r="M2194" s="589"/>
      <c r="O2194" s="589"/>
      <c r="P2194" s="589"/>
      <c r="Q2194" s="589"/>
      <c r="R2194" s="589"/>
    </row>
    <row r="2195" customHeight="1" spans="7:18">
      <c r="G2195" s="589"/>
      <c r="H2195" s="589"/>
      <c r="I2195" s="589"/>
      <c r="J2195" s="589"/>
      <c r="K2195" s="589"/>
      <c r="L2195" s="589"/>
      <c r="M2195" s="589"/>
      <c r="O2195" s="589"/>
      <c r="P2195" s="589"/>
      <c r="Q2195" s="589"/>
      <c r="R2195" s="589"/>
    </row>
    <row r="2196" customHeight="1" spans="7:18">
      <c r="G2196" s="589"/>
      <c r="H2196" s="589"/>
      <c r="I2196" s="589"/>
      <c r="J2196" s="589"/>
      <c r="K2196" s="589"/>
      <c r="L2196" s="589"/>
      <c r="M2196" s="589"/>
      <c r="O2196" s="589"/>
      <c r="P2196" s="589"/>
      <c r="Q2196" s="589"/>
      <c r="R2196" s="589"/>
    </row>
    <row r="2197" customHeight="1" spans="7:18">
      <c r="G2197" s="589"/>
      <c r="H2197" s="589"/>
      <c r="I2197" s="589"/>
      <c r="J2197" s="589"/>
      <c r="K2197" s="589"/>
      <c r="L2197" s="589"/>
      <c r="M2197" s="589"/>
      <c r="O2197" s="589"/>
      <c r="P2197" s="589"/>
      <c r="Q2197" s="589"/>
      <c r="R2197" s="589"/>
    </row>
    <row r="2198" customHeight="1" spans="7:18">
      <c r="G2198" s="589"/>
      <c r="H2198" s="589"/>
      <c r="I2198" s="589"/>
      <c r="J2198" s="589"/>
      <c r="K2198" s="589"/>
      <c r="L2198" s="589"/>
      <c r="M2198" s="589"/>
      <c r="O2198" s="589"/>
      <c r="P2198" s="589"/>
      <c r="Q2198" s="589"/>
      <c r="R2198" s="589"/>
    </row>
    <row r="2199" customHeight="1" spans="7:18">
      <c r="G2199" s="589"/>
      <c r="H2199" s="589"/>
      <c r="I2199" s="589"/>
      <c r="J2199" s="589"/>
      <c r="K2199" s="589"/>
      <c r="L2199" s="589"/>
      <c r="M2199" s="589"/>
      <c r="O2199" s="589"/>
      <c r="P2199" s="589"/>
      <c r="Q2199" s="589"/>
      <c r="R2199" s="589"/>
    </row>
    <row r="2200" customHeight="1" spans="7:18">
      <c r="G2200" s="589"/>
      <c r="H2200" s="589"/>
      <c r="I2200" s="589"/>
      <c r="J2200" s="589"/>
      <c r="K2200" s="589"/>
      <c r="L2200" s="589"/>
      <c r="M2200" s="589"/>
      <c r="O2200" s="589"/>
      <c r="P2200" s="589"/>
      <c r="Q2200" s="589"/>
      <c r="R2200" s="589"/>
    </row>
    <row r="2201" customHeight="1" spans="7:18">
      <c r="G2201" s="589"/>
      <c r="H2201" s="589"/>
      <c r="I2201" s="589"/>
      <c r="J2201" s="589"/>
      <c r="K2201" s="589"/>
      <c r="L2201" s="589"/>
      <c r="M2201" s="589"/>
      <c r="O2201" s="589"/>
      <c r="P2201" s="589"/>
      <c r="Q2201" s="589"/>
      <c r="R2201" s="589"/>
    </row>
    <row r="2202" customHeight="1" spans="7:18">
      <c r="G2202" s="589"/>
      <c r="H2202" s="589"/>
      <c r="I2202" s="589"/>
      <c r="J2202" s="589"/>
      <c r="K2202" s="589"/>
      <c r="L2202" s="589"/>
      <c r="M2202" s="589"/>
      <c r="O2202" s="589"/>
      <c r="P2202" s="589"/>
      <c r="Q2202" s="589"/>
      <c r="R2202" s="589"/>
    </row>
    <row r="2203" customHeight="1" spans="7:18">
      <c r="G2203" s="589"/>
      <c r="H2203" s="589"/>
      <c r="I2203" s="589"/>
      <c r="J2203" s="589"/>
      <c r="K2203" s="589"/>
      <c r="L2203" s="589"/>
      <c r="M2203" s="589"/>
      <c r="O2203" s="589"/>
      <c r="P2203" s="589"/>
      <c r="Q2203" s="589"/>
      <c r="R2203" s="589"/>
    </row>
    <row r="2204" customHeight="1" spans="7:18">
      <c r="G2204" s="589"/>
      <c r="H2204" s="589"/>
      <c r="I2204" s="589"/>
      <c r="J2204" s="589"/>
      <c r="K2204" s="589"/>
      <c r="L2204" s="589"/>
      <c r="M2204" s="589"/>
      <c r="O2204" s="589"/>
      <c r="P2204" s="589"/>
      <c r="Q2204" s="589"/>
      <c r="R2204" s="589"/>
    </row>
    <row r="2205" customHeight="1" spans="7:18">
      <c r="G2205" s="589"/>
      <c r="H2205" s="589"/>
      <c r="I2205" s="589"/>
      <c r="J2205" s="589"/>
      <c r="K2205" s="589"/>
      <c r="L2205" s="589"/>
      <c r="M2205" s="589"/>
      <c r="O2205" s="589"/>
      <c r="P2205" s="589"/>
      <c r="Q2205" s="589"/>
      <c r="R2205" s="589"/>
    </row>
    <row r="2206" customHeight="1" spans="7:18">
      <c r="G2206" s="589"/>
      <c r="H2206" s="589"/>
      <c r="I2206" s="589"/>
      <c r="J2206" s="589"/>
      <c r="K2206" s="589"/>
      <c r="L2206" s="589"/>
      <c r="M2206" s="589"/>
      <c r="O2206" s="589"/>
      <c r="P2206" s="589"/>
      <c r="Q2206" s="589"/>
      <c r="R2206" s="589"/>
    </row>
    <row r="2207" customHeight="1" spans="7:18">
      <c r="G2207" s="589"/>
      <c r="H2207" s="589"/>
      <c r="I2207" s="589"/>
      <c r="J2207" s="589"/>
      <c r="K2207" s="589"/>
      <c r="L2207" s="589"/>
      <c r="M2207" s="589"/>
      <c r="O2207" s="589"/>
      <c r="P2207" s="589"/>
      <c r="Q2207" s="589"/>
      <c r="R2207" s="589"/>
    </row>
    <row r="2208" customHeight="1" spans="7:18">
      <c r="G2208" s="589"/>
      <c r="H2208" s="589"/>
      <c r="I2208" s="589"/>
      <c r="J2208" s="589"/>
      <c r="K2208" s="589"/>
      <c r="L2208" s="589"/>
      <c r="M2208" s="589"/>
      <c r="O2208" s="589"/>
      <c r="P2208" s="589"/>
      <c r="Q2208" s="589"/>
      <c r="R2208" s="589"/>
    </row>
    <row r="2209" customHeight="1" spans="7:18">
      <c r="G2209" s="589"/>
      <c r="H2209" s="589"/>
      <c r="I2209" s="589"/>
      <c r="J2209" s="589"/>
      <c r="K2209" s="589"/>
      <c r="L2209" s="589"/>
      <c r="M2209" s="589"/>
      <c r="O2209" s="589"/>
      <c r="P2209" s="589"/>
      <c r="Q2209" s="589"/>
      <c r="R2209" s="589"/>
    </row>
    <row r="2210" customHeight="1" spans="7:18">
      <c r="G2210" s="589"/>
      <c r="H2210" s="589"/>
      <c r="I2210" s="589"/>
      <c r="J2210" s="589"/>
      <c r="K2210" s="589"/>
      <c r="L2210" s="589"/>
      <c r="M2210" s="589"/>
      <c r="O2210" s="589"/>
      <c r="P2210" s="589"/>
      <c r="Q2210" s="589"/>
      <c r="R2210" s="589"/>
    </row>
    <row r="2211" customHeight="1" spans="7:18">
      <c r="G2211" s="589"/>
      <c r="H2211" s="589"/>
      <c r="I2211" s="589"/>
      <c r="J2211" s="589"/>
      <c r="K2211" s="589"/>
      <c r="L2211" s="589"/>
      <c r="M2211" s="589"/>
      <c r="O2211" s="589"/>
      <c r="P2211" s="589"/>
      <c r="Q2211" s="589"/>
      <c r="R2211" s="589"/>
    </row>
    <row r="2212" customHeight="1" spans="7:18">
      <c r="G2212" s="589"/>
      <c r="H2212" s="589"/>
      <c r="I2212" s="589"/>
      <c r="J2212" s="589"/>
      <c r="K2212" s="589"/>
      <c r="L2212" s="589"/>
      <c r="M2212" s="589"/>
      <c r="O2212" s="589"/>
      <c r="P2212" s="589"/>
      <c r="Q2212" s="589"/>
      <c r="R2212" s="589"/>
    </row>
    <row r="2213" customHeight="1" spans="7:18">
      <c r="G2213" s="589"/>
      <c r="H2213" s="589"/>
      <c r="I2213" s="589"/>
      <c r="J2213" s="589"/>
      <c r="K2213" s="589"/>
      <c r="L2213" s="589"/>
      <c r="M2213" s="589"/>
      <c r="O2213" s="589"/>
      <c r="P2213" s="589"/>
      <c r="Q2213" s="589"/>
      <c r="R2213" s="589"/>
    </row>
    <row r="2214" customHeight="1" spans="7:18">
      <c r="G2214" s="589"/>
      <c r="H2214" s="589"/>
      <c r="I2214" s="589"/>
      <c r="J2214" s="589"/>
      <c r="K2214" s="589"/>
      <c r="L2214" s="589"/>
      <c r="M2214" s="589"/>
      <c r="O2214" s="589"/>
      <c r="P2214" s="589"/>
      <c r="Q2214" s="589"/>
      <c r="R2214" s="589"/>
    </row>
    <row r="2215" customHeight="1" spans="7:18">
      <c r="G2215" s="589"/>
      <c r="H2215" s="589"/>
      <c r="I2215" s="589"/>
      <c r="J2215" s="589"/>
      <c r="K2215" s="589"/>
      <c r="L2215" s="589"/>
      <c r="M2215" s="589"/>
      <c r="O2215" s="589"/>
      <c r="P2215" s="589"/>
      <c r="Q2215" s="589"/>
      <c r="R2215" s="589"/>
    </row>
    <row r="2216" customHeight="1" spans="7:18">
      <c r="G2216" s="589"/>
      <c r="H2216" s="589"/>
      <c r="I2216" s="589"/>
      <c r="J2216" s="589"/>
      <c r="K2216" s="589"/>
      <c r="L2216" s="589"/>
      <c r="M2216" s="589"/>
      <c r="O2216" s="589"/>
      <c r="P2216" s="589"/>
      <c r="Q2216" s="589"/>
      <c r="R2216" s="589"/>
    </row>
    <row r="2217" customHeight="1" spans="7:18">
      <c r="G2217" s="589"/>
      <c r="H2217" s="589"/>
      <c r="I2217" s="589"/>
      <c r="J2217" s="589"/>
      <c r="K2217" s="589"/>
      <c r="L2217" s="589"/>
      <c r="M2217" s="589"/>
      <c r="O2217" s="589"/>
      <c r="P2217" s="589"/>
      <c r="Q2217" s="589"/>
      <c r="R2217" s="589"/>
    </row>
    <row r="2218" customHeight="1" spans="7:18">
      <c r="G2218" s="589"/>
      <c r="H2218" s="589"/>
      <c r="I2218" s="589"/>
      <c r="J2218" s="589"/>
      <c r="K2218" s="589"/>
      <c r="L2218" s="589"/>
      <c r="M2218" s="589"/>
      <c r="O2218" s="589"/>
      <c r="P2218" s="589"/>
      <c r="Q2218" s="589"/>
      <c r="R2218" s="589"/>
    </row>
    <row r="2219" customHeight="1" spans="7:18">
      <c r="G2219" s="589"/>
      <c r="H2219" s="589"/>
      <c r="I2219" s="589"/>
      <c r="J2219" s="589"/>
      <c r="K2219" s="589"/>
      <c r="L2219" s="589"/>
      <c r="M2219" s="589"/>
      <c r="O2219" s="589"/>
      <c r="P2219" s="589"/>
      <c r="Q2219" s="589"/>
      <c r="R2219" s="589"/>
    </row>
    <row r="2220" customHeight="1" spans="7:18">
      <c r="G2220" s="589"/>
      <c r="H2220" s="589"/>
      <c r="I2220" s="589"/>
      <c r="J2220" s="589"/>
      <c r="K2220" s="589"/>
      <c r="L2220" s="589"/>
      <c r="M2220" s="589"/>
      <c r="O2220" s="589"/>
      <c r="P2220" s="589"/>
      <c r="Q2220" s="589"/>
      <c r="R2220" s="589"/>
    </row>
    <row r="2221" customHeight="1" spans="7:18">
      <c r="G2221" s="589"/>
      <c r="H2221" s="589"/>
      <c r="I2221" s="589"/>
      <c r="J2221" s="589"/>
      <c r="K2221" s="589"/>
      <c r="L2221" s="589"/>
      <c r="M2221" s="589"/>
      <c r="O2221" s="589"/>
      <c r="P2221" s="589"/>
      <c r="Q2221" s="589"/>
      <c r="R2221" s="589"/>
    </row>
    <row r="2222" customHeight="1" spans="7:18">
      <c r="G2222" s="589"/>
      <c r="H2222" s="589"/>
      <c r="I2222" s="589"/>
      <c r="J2222" s="589"/>
      <c r="K2222" s="589"/>
      <c r="L2222" s="589"/>
      <c r="M2222" s="589"/>
      <c r="O2222" s="589"/>
      <c r="P2222" s="589"/>
      <c r="Q2222" s="589"/>
      <c r="R2222" s="589"/>
    </row>
    <row r="2223" customHeight="1" spans="7:18">
      <c r="G2223" s="589"/>
      <c r="H2223" s="589"/>
      <c r="I2223" s="589"/>
      <c r="J2223" s="589"/>
      <c r="K2223" s="589"/>
      <c r="L2223" s="589"/>
      <c r="M2223" s="589"/>
      <c r="O2223" s="589"/>
      <c r="P2223" s="589"/>
      <c r="Q2223" s="589"/>
      <c r="R2223" s="589"/>
    </row>
    <row r="2224" customHeight="1" spans="7:18">
      <c r="G2224" s="589"/>
      <c r="H2224" s="589"/>
      <c r="I2224" s="589"/>
      <c r="J2224" s="589"/>
      <c r="K2224" s="589"/>
      <c r="L2224" s="589"/>
      <c r="M2224" s="589"/>
      <c r="O2224" s="589"/>
      <c r="P2224" s="589"/>
      <c r="Q2224" s="589"/>
      <c r="R2224" s="589"/>
    </row>
    <row r="2225" customHeight="1" spans="7:18">
      <c r="G2225" s="589"/>
      <c r="H2225" s="589"/>
      <c r="I2225" s="589"/>
      <c r="J2225" s="589"/>
      <c r="K2225" s="589"/>
      <c r="L2225" s="589"/>
      <c r="M2225" s="589"/>
      <c r="O2225" s="589"/>
      <c r="P2225" s="589"/>
      <c r="Q2225" s="589"/>
      <c r="R2225" s="589"/>
    </row>
    <row r="2226" customHeight="1" spans="7:18">
      <c r="G2226" s="589"/>
      <c r="H2226" s="589"/>
      <c r="I2226" s="589"/>
      <c r="J2226" s="589"/>
      <c r="K2226" s="589"/>
      <c r="L2226" s="589"/>
      <c r="M2226" s="589"/>
      <c r="O2226" s="589"/>
      <c r="P2226" s="589"/>
      <c r="Q2226" s="589"/>
      <c r="R2226" s="589"/>
    </row>
    <row r="2227" customHeight="1" spans="7:18">
      <c r="G2227" s="589"/>
      <c r="H2227" s="589"/>
      <c r="I2227" s="589"/>
      <c r="J2227" s="589"/>
      <c r="K2227" s="589"/>
      <c r="L2227" s="589"/>
      <c r="M2227" s="589"/>
      <c r="O2227" s="589"/>
      <c r="P2227" s="589"/>
      <c r="Q2227" s="589"/>
      <c r="R2227" s="589"/>
    </row>
    <row r="2228" customHeight="1" spans="7:18">
      <c r="G2228" s="589"/>
      <c r="H2228" s="589"/>
      <c r="I2228" s="589"/>
      <c r="J2228" s="589"/>
      <c r="K2228" s="589"/>
      <c r="L2228" s="589"/>
      <c r="M2228" s="589"/>
      <c r="O2228" s="589"/>
      <c r="P2228" s="589"/>
      <c r="Q2228" s="589"/>
      <c r="R2228" s="589"/>
    </row>
    <row r="2229" customHeight="1" spans="7:18">
      <c r="G2229" s="589"/>
      <c r="H2229" s="589"/>
      <c r="I2229" s="589"/>
      <c r="J2229" s="589"/>
      <c r="K2229" s="589"/>
      <c r="L2229" s="589"/>
      <c r="M2229" s="589"/>
      <c r="O2229" s="589"/>
      <c r="P2229" s="589"/>
      <c r="Q2229" s="589"/>
      <c r="R2229" s="589"/>
    </row>
    <row r="2230" customHeight="1" spans="7:18">
      <c r="G2230" s="589"/>
      <c r="H2230" s="589"/>
      <c r="I2230" s="589"/>
      <c r="J2230" s="589"/>
      <c r="K2230" s="589"/>
      <c r="L2230" s="589"/>
      <c r="M2230" s="589"/>
      <c r="O2230" s="589"/>
      <c r="P2230" s="589"/>
      <c r="Q2230" s="589"/>
      <c r="R2230" s="589"/>
    </row>
    <row r="2231" customHeight="1" spans="7:18">
      <c r="G2231" s="589"/>
      <c r="H2231" s="589"/>
      <c r="I2231" s="589"/>
      <c r="J2231" s="589"/>
      <c r="K2231" s="589"/>
      <c r="L2231" s="589"/>
      <c r="M2231" s="589"/>
      <c r="O2231" s="589"/>
      <c r="P2231" s="589"/>
      <c r="Q2231" s="589"/>
      <c r="R2231" s="589"/>
    </row>
    <row r="2232" customHeight="1" spans="7:18">
      <c r="G2232" s="589"/>
      <c r="H2232" s="589"/>
      <c r="I2232" s="589"/>
      <c r="J2232" s="589"/>
      <c r="K2232" s="589"/>
      <c r="L2232" s="589"/>
      <c r="M2232" s="589"/>
      <c r="O2232" s="589"/>
      <c r="P2232" s="589"/>
      <c r="Q2232" s="589"/>
      <c r="R2232" s="589"/>
    </row>
    <row r="2233" customHeight="1" spans="7:18">
      <c r="G2233" s="589"/>
      <c r="H2233" s="589"/>
      <c r="I2233" s="589"/>
      <c r="J2233" s="589"/>
      <c r="K2233" s="589"/>
      <c r="L2233" s="589"/>
      <c r="M2233" s="589"/>
      <c r="O2233" s="589"/>
      <c r="P2233" s="589"/>
      <c r="Q2233" s="589"/>
      <c r="R2233" s="589"/>
    </row>
    <row r="2234" customHeight="1" spans="7:18">
      <c r="G2234" s="589"/>
      <c r="H2234" s="589"/>
      <c r="I2234" s="589"/>
      <c r="J2234" s="589"/>
      <c r="K2234" s="589"/>
      <c r="L2234" s="589"/>
      <c r="M2234" s="589"/>
      <c r="O2234" s="589"/>
      <c r="P2234" s="589"/>
      <c r="Q2234" s="589"/>
      <c r="R2234" s="589"/>
    </row>
    <row r="2235" customHeight="1" spans="7:18">
      <c r="G2235" s="589"/>
      <c r="H2235" s="589"/>
      <c r="I2235" s="589"/>
      <c r="J2235" s="589"/>
      <c r="K2235" s="589"/>
      <c r="L2235" s="589"/>
      <c r="M2235" s="589"/>
      <c r="O2235" s="589"/>
      <c r="P2235" s="589"/>
      <c r="Q2235" s="589"/>
      <c r="R2235" s="589"/>
    </row>
    <row r="2236" customHeight="1" spans="7:18">
      <c r="G2236" s="589"/>
      <c r="H2236" s="589"/>
      <c r="I2236" s="589"/>
      <c r="J2236" s="589"/>
      <c r="K2236" s="589"/>
      <c r="L2236" s="589"/>
      <c r="M2236" s="589"/>
      <c r="O2236" s="589"/>
      <c r="P2236" s="589"/>
      <c r="Q2236" s="589"/>
      <c r="R2236" s="589"/>
    </row>
    <row r="2237" customHeight="1" spans="7:18">
      <c r="G2237" s="589"/>
      <c r="H2237" s="589"/>
      <c r="I2237" s="589"/>
      <c r="J2237" s="589"/>
      <c r="K2237" s="589"/>
      <c r="L2237" s="589"/>
      <c r="M2237" s="589"/>
      <c r="O2237" s="589"/>
      <c r="P2237" s="589"/>
      <c r="Q2237" s="589"/>
      <c r="R2237" s="589"/>
    </row>
    <row r="2238" customHeight="1" spans="7:18">
      <c r="G2238" s="589"/>
      <c r="H2238" s="589"/>
      <c r="I2238" s="589"/>
      <c r="J2238" s="589"/>
      <c r="K2238" s="589"/>
      <c r="L2238" s="589"/>
      <c r="M2238" s="589"/>
      <c r="O2238" s="589"/>
      <c r="P2238" s="589"/>
      <c r="Q2238" s="589"/>
      <c r="R2238" s="589"/>
    </row>
    <row r="2239" customHeight="1" spans="7:18">
      <c r="G2239" s="589"/>
      <c r="H2239" s="589"/>
      <c r="I2239" s="589"/>
      <c r="J2239" s="589"/>
      <c r="K2239" s="589"/>
      <c r="L2239" s="589"/>
      <c r="M2239" s="589"/>
      <c r="O2239" s="589"/>
      <c r="P2239" s="589"/>
      <c r="Q2239" s="589"/>
      <c r="R2239" s="589"/>
    </row>
    <row r="2240" customHeight="1" spans="7:18">
      <c r="G2240" s="589"/>
      <c r="H2240" s="589"/>
      <c r="I2240" s="589"/>
      <c r="J2240" s="589"/>
      <c r="K2240" s="589"/>
      <c r="L2240" s="589"/>
      <c r="M2240" s="589"/>
      <c r="O2240" s="589"/>
      <c r="P2240" s="589"/>
      <c r="Q2240" s="589"/>
      <c r="R2240" s="589"/>
    </row>
    <row r="2241" customHeight="1" spans="7:18">
      <c r="G2241" s="589"/>
      <c r="H2241" s="589"/>
      <c r="I2241" s="589"/>
      <c r="J2241" s="589"/>
      <c r="K2241" s="589"/>
      <c r="L2241" s="589"/>
      <c r="M2241" s="589"/>
      <c r="O2241" s="589"/>
      <c r="P2241" s="589"/>
      <c r="Q2241" s="589"/>
      <c r="R2241" s="589"/>
    </row>
    <row r="2242" customHeight="1" spans="7:18">
      <c r="G2242" s="589"/>
      <c r="H2242" s="589"/>
      <c r="I2242" s="589"/>
      <c r="J2242" s="589"/>
      <c r="K2242" s="589"/>
      <c r="L2242" s="589"/>
      <c r="M2242" s="589"/>
      <c r="O2242" s="589"/>
      <c r="P2242" s="589"/>
      <c r="Q2242" s="589"/>
      <c r="R2242" s="589"/>
    </row>
    <row r="2243" customHeight="1" spans="7:18">
      <c r="G2243" s="589"/>
      <c r="H2243" s="589"/>
      <c r="I2243" s="589"/>
      <c r="J2243" s="589"/>
      <c r="K2243" s="589"/>
      <c r="L2243" s="589"/>
      <c r="M2243" s="589"/>
      <c r="O2243" s="589"/>
      <c r="P2243" s="589"/>
      <c r="Q2243" s="589"/>
      <c r="R2243" s="589"/>
    </row>
    <row r="2244" customHeight="1" spans="7:18">
      <c r="G2244" s="589"/>
      <c r="H2244" s="589"/>
      <c r="I2244" s="589"/>
      <c r="J2244" s="589"/>
      <c r="K2244" s="589"/>
      <c r="L2244" s="589"/>
      <c r="M2244" s="589"/>
      <c r="O2244" s="589"/>
      <c r="P2244" s="589"/>
      <c r="Q2244" s="589"/>
      <c r="R2244" s="589"/>
    </row>
    <row r="2245" customHeight="1" spans="7:18">
      <c r="G2245" s="589"/>
      <c r="H2245" s="589"/>
      <c r="I2245" s="589"/>
      <c r="J2245" s="589"/>
      <c r="K2245" s="589"/>
      <c r="L2245" s="589"/>
      <c r="M2245" s="589"/>
      <c r="O2245" s="589"/>
      <c r="P2245" s="589"/>
      <c r="Q2245" s="589"/>
      <c r="R2245" s="589"/>
    </row>
    <row r="2246" customHeight="1" spans="7:18">
      <c r="G2246" s="589"/>
      <c r="H2246" s="589"/>
      <c r="I2246" s="589"/>
      <c r="J2246" s="589"/>
      <c r="K2246" s="589"/>
      <c r="L2246" s="589"/>
      <c r="M2246" s="589"/>
      <c r="O2246" s="589"/>
      <c r="P2246" s="589"/>
      <c r="Q2246" s="589"/>
      <c r="R2246" s="589"/>
    </row>
    <row r="2247" customHeight="1" spans="7:18">
      <c r="G2247" s="589"/>
      <c r="H2247" s="589"/>
      <c r="I2247" s="589"/>
      <c r="J2247" s="589"/>
      <c r="K2247" s="589"/>
      <c r="L2247" s="589"/>
      <c r="M2247" s="589"/>
      <c r="O2247" s="589"/>
      <c r="P2247" s="589"/>
      <c r="Q2247" s="589"/>
      <c r="R2247" s="589"/>
    </row>
    <row r="2248" customHeight="1" spans="7:18">
      <c r="G2248" s="589"/>
      <c r="H2248" s="589"/>
      <c r="I2248" s="589"/>
      <c r="J2248" s="589"/>
      <c r="K2248" s="589"/>
      <c r="L2248" s="589"/>
      <c r="M2248" s="589"/>
      <c r="O2248" s="589"/>
      <c r="P2248" s="589"/>
      <c r="Q2248" s="589"/>
      <c r="R2248" s="589"/>
    </row>
    <row r="2249" customHeight="1" spans="7:18">
      <c r="G2249" s="589"/>
      <c r="H2249" s="589"/>
      <c r="I2249" s="589"/>
      <c r="J2249" s="589"/>
      <c r="K2249" s="589"/>
      <c r="L2249" s="589"/>
      <c r="M2249" s="589"/>
      <c r="O2249" s="589"/>
      <c r="P2249" s="589"/>
      <c r="Q2249" s="589"/>
      <c r="R2249" s="589"/>
    </row>
    <row r="2250" customHeight="1" spans="7:18">
      <c r="G2250" s="589"/>
      <c r="H2250" s="589"/>
      <c r="I2250" s="589"/>
      <c r="J2250" s="589"/>
      <c r="K2250" s="589"/>
      <c r="L2250" s="589"/>
      <c r="M2250" s="589"/>
      <c r="O2250" s="589"/>
      <c r="P2250" s="589"/>
      <c r="Q2250" s="589"/>
      <c r="R2250" s="589"/>
    </row>
    <row r="2251" customHeight="1" spans="7:18">
      <c r="G2251" s="589"/>
      <c r="H2251" s="589"/>
      <c r="I2251" s="589"/>
      <c r="J2251" s="589"/>
      <c r="K2251" s="589"/>
      <c r="L2251" s="589"/>
      <c r="M2251" s="589"/>
      <c r="O2251" s="589"/>
      <c r="P2251" s="589"/>
      <c r="Q2251" s="589"/>
      <c r="R2251" s="589"/>
    </row>
    <row r="2252" customHeight="1" spans="7:18">
      <c r="G2252" s="589"/>
      <c r="H2252" s="589"/>
      <c r="I2252" s="589"/>
      <c r="J2252" s="589"/>
      <c r="K2252" s="589"/>
      <c r="L2252" s="589"/>
      <c r="M2252" s="589"/>
      <c r="O2252" s="589"/>
      <c r="P2252" s="589"/>
      <c r="Q2252" s="589"/>
      <c r="R2252" s="589"/>
    </row>
    <row r="2253" customHeight="1" spans="7:18">
      <c r="G2253" s="589"/>
      <c r="H2253" s="589"/>
      <c r="I2253" s="589"/>
      <c r="J2253" s="589"/>
      <c r="K2253" s="589"/>
      <c r="L2253" s="589"/>
      <c r="M2253" s="589"/>
      <c r="O2253" s="589"/>
      <c r="P2253" s="589"/>
      <c r="Q2253" s="589"/>
      <c r="R2253" s="589"/>
    </row>
    <row r="2254" customHeight="1" spans="7:18">
      <c r="G2254" s="589"/>
      <c r="H2254" s="589"/>
      <c r="I2254" s="589"/>
      <c r="J2254" s="589"/>
      <c r="K2254" s="589"/>
      <c r="L2254" s="589"/>
      <c r="M2254" s="589"/>
      <c r="O2254" s="589"/>
      <c r="P2254" s="589"/>
      <c r="Q2254" s="589"/>
      <c r="R2254" s="589"/>
    </row>
    <row r="2255" customHeight="1" spans="7:18">
      <c r="G2255" s="589"/>
      <c r="H2255" s="589"/>
      <c r="I2255" s="589"/>
      <c r="J2255" s="589"/>
      <c r="K2255" s="589"/>
      <c r="L2255" s="589"/>
      <c r="M2255" s="589"/>
      <c r="O2255" s="589"/>
      <c r="P2255" s="589"/>
      <c r="Q2255" s="589"/>
      <c r="R2255" s="589"/>
    </row>
    <row r="2256" customHeight="1" spans="7:18">
      <c r="G2256" s="589"/>
      <c r="H2256" s="589"/>
      <c r="I2256" s="589"/>
      <c r="J2256" s="589"/>
      <c r="K2256" s="589"/>
      <c r="L2256" s="589"/>
      <c r="M2256" s="589"/>
      <c r="O2256" s="589"/>
      <c r="P2256" s="589"/>
      <c r="Q2256" s="589"/>
      <c r="R2256" s="589"/>
    </row>
    <row r="2257" customHeight="1" spans="7:18">
      <c r="G2257" s="589"/>
      <c r="H2257" s="589"/>
      <c r="I2257" s="589"/>
      <c r="J2257" s="589"/>
      <c r="K2257" s="589"/>
      <c r="L2257" s="589"/>
      <c r="M2257" s="589"/>
      <c r="O2257" s="589"/>
      <c r="P2257" s="589"/>
      <c r="Q2257" s="589"/>
      <c r="R2257" s="589"/>
    </row>
    <row r="2258" customHeight="1" spans="7:18">
      <c r="G2258" s="589"/>
      <c r="H2258" s="589"/>
      <c r="I2258" s="589"/>
      <c r="J2258" s="589"/>
      <c r="K2258" s="589"/>
      <c r="L2258" s="589"/>
      <c r="M2258" s="589"/>
      <c r="O2258" s="589"/>
      <c r="P2258" s="589"/>
      <c r="Q2258" s="589"/>
      <c r="R2258" s="589"/>
    </row>
    <row r="2259" customHeight="1" spans="7:18">
      <c r="G2259" s="589"/>
      <c r="H2259" s="589"/>
      <c r="I2259" s="589"/>
      <c r="J2259" s="589"/>
      <c r="K2259" s="589"/>
      <c r="L2259" s="589"/>
      <c r="M2259" s="589"/>
      <c r="O2259" s="589"/>
      <c r="P2259" s="589"/>
      <c r="Q2259" s="589"/>
      <c r="R2259" s="589"/>
    </row>
    <row r="2260" customHeight="1" spans="7:18">
      <c r="G2260" s="589"/>
      <c r="H2260" s="589"/>
      <c r="I2260" s="589"/>
      <c r="J2260" s="589"/>
      <c r="K2260" s="589"/>
      <c r="L2260" s="589"/>
      <c r="M2260" s="589"/>
      <c r="O2260" s="589"/>
      <c r="P2260" s="589"/>
      <c r="Q2260" s="589"/>
      <c r="R2260" s="589"/>
    </row>
    <row r="2261" customHeight="1" spans="7:18">
      <c r="G2261" s="589"/>
      <c r="H2261" s="589"/>
      <c r="I2261" s="589"/>
      <c r="J2261" s="589"/>
      <c r="K2261" s="589"/>
      <c r="L2261" s="589"/>
      <c r="M2261" s="589"/>
      <c r="O2261" s="589"/>
      <c r="P2261" s="589"/>
      <c r="Q2261" s="589"/>
      <c r="R2261" s="589"/>
    </row>
    <row r="2262" customHeight="1" spans="7:18">
      <c r="G2262" s="589"/>
      <c r="H2262" s="589"/>
      <c r="I2262" s="589"/>
      <c r="J2262" s="589"/>
      <c r="K2262" s="589"/>
      <c r="L2262" s="589"/>
      <c r="M2262" s="589"/>
      <c r="O2262" s="589"/>
      <c r="P2262" s="589"/>
      <c r="Q2262" s="589"/>
      <c r="R2262" s="589"/>
    </row>
    <row r="2263" customHeight="1" spans="7:18">
      <c r="G2263" s="589"/>
      <c r="H2263" s="589"/>
      <c r="I2263" s="589"/>
      <c r="J2263" s="589"/>
      <c r="K2263" s="589"/>
      <c r="L2263" s="589"/>
      <c r="M2263" s="589"/>
      <c r="O2263" s="589"/>
      <c r="P2263" s="589"/>
      <c r="Q2263" s="589"/>
      <c r="R2263" s="589"/>
    </row>
    <row r="2264" customHeight="1" spans="7:18">
      <c r="G2264" s="589"/>
      <c r="H2264" s="589"/>
      <c r="I2264" s="589"/>
      <c r="J2264" s="589"/>
      <c r="K2264" s="589"/>
      <c r="L2264" s="589"/>
      <c r="M2264" s="589"/>
      <c r="O2264" s="589"/>
      <c r="P2264" s="589"/>
      <c r="Q2264" s="589"/>
      <c r="R2264" s="589"/>
    </row>
    <row r="2265" customHeight="1" spans="7:18">
      <c r="G2265" s="589"/>
      <c r="H2265" s="589"/>
      <c r="I2265" s="589"/>
      <c r="J2265" s="589"/>
      <c r="K2265" s="589"/>
      <c r="L2265" s="589"/>
      <c r="M2265" s="589"/>
      <c r="O2265" s="589"/>
      <c r="P2265" s="589"/>
      <c r="Q2265" s="589"/>
      <c r="R2265" s="589"/>
    </row>
    <row r="2266" customHeight="1" spans="7:18">
      <c r="G2266" s="589"/>
      <c r="H2266" s="589"/>
      <c r="I2266" s="589"/>
      <c r="J2266" s="589"/>
      <c r="K2266" s="589"/>
      <c r="L2266" s="589"/>
      <c r="M2266" s="589"/>
      <c r="O2266" s="589"/>
      <c r="P2266" s="589"/>
      <c r="Q2266" s="589"/>
      <c r="R2266" s="589"/>
    </row>
    <row r="2267" customHeight="1" spans="7:18">
      <c r="G2267" s="589"/>
      <c r="H2267" s="589"/>
      <c r="I2267" s="589"/>
      <c r="J2267" s="589"/>
      <c r="K2267" s="589"/>
      <c r="L2267" s="589"/>
      <c r="M2267" s="589"/>
      <c r="O2267" s="589"/>
      <c r="P2267" s="589"/>
      <c r="Q2267" s="589"/>
      <c r="R2267" s="589"/>
    </row>
    <row r="2268" customHeight="1" spans="7:18">
      <c r="G2268" s="589"/>
      <c r="H2268" s="589"/>
      <c r="I2268" s="589"/>
      <c r="J2268" s="589"/>
      <c r="K2268" s="589"/>
      <c r="L2268" s="589"/>
      <c r="M2268" s="589"/>
      <c r="O2268" s="589"/>
      <c r="P2268" s="589"/>
      <c r="Q2268" s="589"/>
      <c r="R2268" s="589"/>
    </row>
    <row r="2269" customHeight="1" spans="7:18">
      <c r="G2269" s="589"/>
      <c r="H2269" s="589"/>
      <c r="I2269" s="589"/>
      <c r="J2269" s="589"/>
      <c r="K2269" s="589"/>
      <c r="L2269" s="589"/>
      <c r="M2269" s="589"/>
      <c r="O2269" s="589"/>
      <c r="P2269" s="589"/>
      <c r="Q2269" s="589"/>
      <c r="R2269" s="589"/>
    </row>
    <row r="2270" customHeight="1" spans="7:18">
      <c r="G2270" s="589"/>
      <c r="H2270" s="589"/>
      <c r="I2270" s="589"/>
      <c r="J2270" s="589"/>
      <c r="K2270" s="589"/>
      <c r="L2270" s="589"/>
      <c r="M2270" s="589"/>
      <c r="O2270" s="589"/>
      <c r="P2270" s="589"/>
      <c r="Q2270" s="589"/>
      <c r="R2270" s="589"/>
    </row>
    <row r="2271" customHeight="1" spans="7:18">
      <c r="G2271" s="589"/>
      <c r="H2271" s="589"/>
      <c r="I2271" s="589"/>
      <c r="J2271" s="589"/>
      <c r="K2271" s="589"/>
      <c r="L2271" s="589"/>
      <c r="M2271" s="589"/>
      <c r="O2271" s="589"/>
      <c r="P2271" s="589"/>
      <c r="Q2271" s="589"/>
      <c r="R2271" s="589"/>
    </row>
    <row r="2272" customHeight="1" spans="7:18">
      <c r="G2272" s="589"/>
      <c r="H2272" s="589"/>
      <c r="I2272" s="589"/>
      <c r="J2272" s="589"/>
      <c r="K2272" s="589"/>
      <c r="L2272" s="589"/>
      <c r="M2272" s="589"/>
      <c r="O2272" s="589"/>
      <c r="P2272" s="589"/>
      <c r="Q2272" s="589"/>
      <c r="R2272" s="589"/>
    </row>
    <row r="2273" customHeight="1" spans="7:18">
      <c r="G2273" s="589"/>
      <c r="H2273" s="589"/>
      <c r="I2273" s="589"/>
      <c r="J2273" s="589"/>
      <c r="K2273" s="589"/>
      <c r="L2273" s="589"/>
      <c r="M2273" s="589"/>
      <c r="O2273" s="589"/>
      <c r="P2273" s="589"/>
      <c r="Q2273" s="589"/>
      <c r="R2273" s="589"/>
    </row>
    <row r="2274" customHeight="1" spans="7:18">
      <c r="G2274" s="589"/>
      <c r="H2274" s="589"/>
      <c r="I2274" s="589"/>
      <c r="J2274" s="589"/>
      <c r="K2274" s="589"/>
      <c r="L2274" s="589"/>
      <c r="M2274" s="589"/>
      <c r="O2274" s="589"/>
      <c r="P2274" s="589"/>
      <c r="Q2274" s="589"/>
      <c r="R2274" s="589"/>
    </row>
    <row r="2275" customHeight="1" spans="7:18">
      <c r="G2275" s="589"/>
      <c r="H2275" s="589"/>
      <c r="I2275" s="589"/>
      <c r="J2275" s="589"/>
      <c r="K2275" s="589"/>
      <c r="L2275" s="589"/>
      <c r="M2275" s="589"/>
      <c r="O2275" s="589"/>
      <c r="P2275" s="589"/>
      <c r="Q2275" s="589"/>
      <c r="R2275" s="589"/>
    </row>
    <row r="2276" customHeight="1" spans="7:18">
      <c r="G2276" s="589"/>
      <c r="H2276" s="589"/>
      <c r="I2276" s="589"/>
      <c r="J2276" s="589"/>
      <c r="K2276" s="589"/>
      <c r="L2276" s="589"/>
      <c r="M2276" s="589"/>
      <c r="O2276" s="589"/>
      <c r="P2276" s="589"/>
      <c r="Q2276" s="589"/>
      <c r="R2276" s="589"/>
    </row>
    <row r="2277" customHeight="1" spans="7:18">
      <c r="G2277" s="589"/>
      <c r="H2277" s="589"/>
      <c r="I2277" s="589"/>
      <c r="J2277" s="589"/>
      <c r="K2277" s="589"/>
      <c r="L2277" s="589"/>
      <c r="M2277" s="589"/>
      <c r="O2277" s="589"/>
      <c r="P2277" s="589"/>
      <c r="Q2277" s="589"/>
      <c r="R2277" s="589"/>
    </row>
    <row r="2278" customHeight="1" spans="7:18">
      <c r="G2278" s="589"/>
      <c r="H2278" s="589"/>
      <c r="I2278" s="589"/>
      <c r="J2278" s="589"/>
      <c r="K2278" s="589"/>
      <c r="L2278" s="589"/>
      <c r="M2278" s="589"/>
      <c r="O2278" s="589"/>
      <c r="P2278" s="589"/>
      <c r="Q2278" s="589"/>
      <c r="R2278" s="589"/>
    </row>
    <row r="2279" customHeight="1" spans="7:18">
      <c r="G2279" s="589"/>
      <c r="H2279" s="589"/>
      <c r="I2279" s="589"/>
      <c r="J2279" s="589"/>
      <c r="K2279" s="589"/>
      <c r="L2279" s="589"/>
      <c r="M2279" s="589"/>
      <c r="O2279" s="589"/>
      <c r="P2279" s="589"/>
      <c r="Q2279" s="589"/>
      <c r="R2279" s="589"/>
    </row>
    <row r="2280" customHeight="1" spans="7:18">
      <c r="G2280" s="589"/>
      <c r="H2280" s="589"/>
      <c r="I2280" s="589"/>
      <c r="J2280" s="589"/>
      <c r="K2280" s="589"/>
      <c r="L2280" s="589"/>
      <c r="M2280" s="589"/>
      <c r="O2280" s="589"/>
      <c r="P2280" s="589"/>
      <c r="Q2280" s="589"/>
      <c r="R2280" s="589"/>
    </row>
    <row r="2281" customHeight="1" spans="7:18">
      <c r="G2281" s="589"/>
      <c r="H2281" s="589"/>
      <c r="I2281" s="589"/>
      <c r="J2281" s="589"/>
      <c r="K2281" s="589"/>
      <c r="L2281" s="589"/>
      <c r="M2281" s="589"/>
      <c r="O2281" s="589"/>
      <c r="P2281" s="589"/>
      <c r="Q2281" s="589"/>
      <c r="R2281" s="589"/>
    </row>
    <row r="2282" customHeight="1" spans="7:18">
      <c r="G2282" s="589"/>
      <c r="H2282" s="589"/>
      <c r="I2282" s="589"/>
      <c r="J2282" s="589"/>
      <c r="K2282" s="589"/>
      <c r="L2282" s="589"/>
      <c r="M2282" s="589"/>
      <c r="O2282" s="589"/>
      <c r="P2282" s="589"/>
      <c r="Q2282" s="589"/>
      <c r="R2282" s="589"/>
    </row>
    <row r="2283" customHeight="1" spans="7:18">
      <c r="G2283" s="589"/>
      <c r="H2283" s="589"/>
      <c r="I2283" s="589"/>
      <c r="J2283" s="589"/>
      <c r="K2283" s="589"/>
      <c r="L2283" s="589"/>
      <c r="M2283" s="589"/>
      <c r="O2283" s="589"/>
      <c r="P2283" s="589"/>
      <c r="Q2283" s="589"/>
      <c r="R2283" s="589"/>
    </row>
    <row r="2284" customHeight="1" spans="7:18">
      <c r="G2284" s="589"/>
      <c r="H2284" s="589"/>
      <c r="I2284" s="589"/>
      <c r="J2284" s="589"/>
      <c r="K2284" s="589"/>
      <c r="L2284" s="589"/>
      <c r="M2284" s="589"/>
      <c r="O2284" s="589"/>
      <c r="P2284" s="589"/>
      <c r="Q2284" s="589"/>
      <c r="R2284" s="589"/>
    </row>
    <row r="2285" customHeight="1" spans="7:18">
      <c r="G2285" s="589"/>
      <c r="H2285" s="589"/>
      <c r="I2285" s="589"/>
      <c r="J2285" s="589"/>
      <c r="K2285" s="589"/>
      <c r="L2285" s="589"/>
      <c r="M2285" s="589"/>
      <c r="O2285" s="589"/>
      <c r="P2285" s="589"/>
      <c r="Q2285" s="589"/>
      <c r="R2285" s="589"/>
    </row>
    <row r="2286" customHeight="1" spans="7:18">
      <c r="G2286" s="589"/>
      <c r="H2286" s="589"/>
      <c r="I2286" s="589"/>
      <c r="J2286" s="589"/>
      <c r="K2286" s="589"/>
      <c r="L2286" s="589"/>
      <c r="M2286" s="589"/>
      <c r="O2286" s="589"/>
      <c r="P2286" s="589"/>
      <c r="Q2286" s="589"/>
      <c r="R2286" s="589"/>
    </row>
    <row r="2287" customHeight="1" spans="7:18">
      <c r="G2287" s="589"/>
      <c r="H2287" s="589"/>
      <c r="I2287" s="589"/>
      <c r="J2287" s="589"/>
      <c r="K2287" s="589"/>
      <c r="L2287" s="589"/>
      <c r="M2287" s="589"/>
      <c r="O2287" s="589"/>
      <c r="P2287" s="589"/>
      <c r="Q2287" s="589"/>
      <c r="R2287" s="589"/>
    </row>
    <row r="2288" customHeight="1" spans="7:18">
      <c r="G2288" s="589"/>
      <c r="H2288" s="589"/>
      <c r="I2288" s="589"/>
      <c r="J2288" s="589"/>
      <c r="K2288" s="589"/>
      <c r="L2288" s="589"/>
      <c r="M2288" s="589"/>
      <c r="O2288" s="589"/>
      <c r="P2288" s="589"/>
      <c r="Q2288" s="589"/>
      <c r="R2288" s="589"/>
    </row>
    <row r="2289" customHeight="1" spans="7:18">
      <c r="G2289" s="589"/>
      <c r="H2289" s="589"/>
      <c r="I2289" s="589"/>
      <c r="J2289" s="589"/>
      <c r="K2289" s="589"/>
      <c r="L2289" s="589"/>
      <c r="M2289" s="589"/>
      <c r="O2289" s="589"/>
      <c r="P2289" s="589"/>
      <c r="Q2289" s="589"/>
      <c r="R2289" s="589"/>
    </row>
    <row r="2290" customHeight="1" spans="7:18">
      <c r="G2290" s="589"/>
      <c r="H2290" s="589"/>
      <c r="I2290" s="589"/>
      <c r="J2290" s="589"/>
      <c r="K2290" s="589"/>
      <c r="L2290" s="589"/>
      <c r="M2290" s="589"/>
      <c r="O2290" s="589"/>
      <c r="P2290" s="589"/>
      <c r="Q2290" s="589"/>
      <c r="R2290" s="589"/>
    </row>
    <row r="2291" customHeight="1" spans="7:18">
      <c r="G2291" s="589"/>
      <c r="H2291" s="589"/>
      <c r="I2291" s="589"/>
      <c r="J2291" s="589"/>
      <c r="K2291" s="589"/>
      <c r="L2291" s="589"/>
      <c r="M2291" s="589"/>
      <c r="O2291" s="589"/>
      <c r="P2291" s="589"/>
      <c r="Q2291" s="589"/>
      <c r="R2291" s="589"/>
    </row>
    <row r="2292" customHeight="1" spans="7:18">
      <c r="G2292" s="589"/>
      <c r="H2292" s="589"/>
      <c r="I2292" s="589"/>
      <c r="J2292" s="589"/>
      <c r="K2292" s="589"/>
      <c r="L2292" s="589"/>
      <c r="M2292" s="589"/>
      <c r="O2292" s="589"/>
      <c r="P2292" s="589"/>
      <c r="Q2292" s="589"/>
      <c r="R2292" s="589"/>
    </row>
    <row r="2293" customHeight="1" spans="7:18">
      <c r="G2293" s="589"/>
      <c r="H2293" s="589"/>
      <c r="I2293" s="589"/>
      <c r="J2293" s="589"/>
      <c r="K2293" s="589"/>
      <c r="L2293" s="589"/>
      <c r="M2293" s="589"/>
      <c r="O2293" s="589"/>
      <c r="P2293" s="589"/>
      <c r="Q2293" s="589"/>
      <c r="R2293" s="589"/>
    </row>
    <row r="2294" customHeight="1" spans="7:18">
      <c r="G2294" s="589"/>
      <c r="H2294" s="589"/>
      <c r="I2294" s="589"/>
      <c r="J2294" s="589"/>
      <c r="K2294" s="589"/>
      <c r="L2294" s="589"/>
      <c r="M2294" s="589"/>
      <c r="O2294" s="589"/>
      <c r="P2294" s="589"/>
      <c r="Q2294" s="589"/>
      <c r="R2294" s="589"/>
    </row>
    <row r="2295" customHeight="1" spans="7:18">
      <c r="G2295" s="589"/>
      <c r="H2295" s="589"/>
      <c r="I2295" s="589"/>
      <c r="J2295" s="589"/>
      <c r="K2295" s="589"/>
      <c r="L2295" s="589"/>
      <c r="M2295" s="589"/>
      <c r="O2295" s="589"/>
      <c r="P2295" s="589"/>
      <c r="Q2295" s="589"/>
      <c r="R2295" s="589"/>
    </row>
    <row r="2296" customHeight="1" spans="7:18">
      <c r="G2296" s="589"/>
      <c r="H2296" s="589"/>
      <c r="I2296" s="589"/>
      <c r="J2296" s="589"/>
      <c r="K2296" s="589"/>
      <c r="L2296" s="589"/>
      <c r="M2296" s="589"/>
      <c r="O2296" s="589"/>
      <c r="P2296" s="589"/>
      <c r="Q2296" s="589"/>
      <c r="R2296" s="589"/>
    </row>
    <row r="2297" customHeight="1" spans="7:18">
      <c r="G2297" s="589"/>
      <c r="H2297" s="589"/>
      <c r="I2297" s="589"/>
      <c r="J2297" s="589"/>
      <c r="K2297" s="589"/>
      <c r="L2297" s="589"/>
      <c r="M2297" s="589"/>
      <c r="O2297" s="589"/>
      <c r="P2297" s="589"/>
      <c r="Q2297" s="589"/>
      <c r="R2297" s="589"/>
    </row>
    <row r="2298" customHeight="1" spans="7:18">
      <c r="G2298" s="589"/>
      <c r="H2298" s="589"/>
      <c r="I2298" s="589"/>
      <c r="J2298" s="589"/>
      <c r="K2298" s="589"/>
      <c r="L2298" s="589"/>
      <c r="M2298" s="589"/>
      <c r="O2298" s="589"/>
      <c r="P2298" s="589"/>
      <c r="Q2298" s="589"/>
      <c r="R2298" s="589"/>
    </row>
    <row r="2299" customHeight="1" spans="7:18">
      <c r="G2299" s="589"/>
      <c r="H2299" s="589"/>
      <c r="I2299" s="589"/>
      <c r="J2299" s="589"/>
      <c r="K2299" s="589"/>
      <c r="L2299" s="589"/>
      <c r="M2299" s="589"/>
      <c r="O2299" s="589"/>
      <c r="P2299" s="589"/>
      <c r="Q2299" s="589"/>
      <c r="R2299" s="589"/>
    </row>
    <row r="2300" customHeight="1" spans="7:18">
      <c r="G2300" s="589"/>
      <c r="H2300" s="589"/>
      <c r="I2300" s="589"/>
      <c r="J2300" s="589"/>
      <c r="K2300" s="589"/>
      <c r="L2300" s="589"/>
      <c r="M2300" s="589"/>
      <c r="O2300" s="589"/>
      <c r="P2300" s="589"/>
      <c r="Q2300" s="589"/>
      <c r="R2300" s="589"/>
    </row>
    <row r="2301" customHeight="1" spans="7:18">
      <c r="G2301" s="589"/>
      <c r="H2301" s="589"/>
      <c r="I2301" s="589"/>
      <c r="J2301" s="589"/>
      <c r="K2301" s="589"/>
      <c r="L2301" s="589"/>
      <c r="M2301" s="589"/>
      <c r="O2301" s="589"/>
      <c r="P2301" s="589"/>
      <c r="Q2301" s="589"/>
      <c r="R2301" s="589"/>
    </row>
    <row r="2302" customHeight="1" spans="7:18">
      <c r="G2302" s="589"/>
      <c r="H2302" s="589"/>
      <c r="I2302" s="589"/>
      <c r="J2302" s="589"/>
      <c r="K2302" s="589"/>
      <c r="L2302" s="589"/>
      <c r="M2302" s="589"/>
      <c r="O2302" s="589"/>
      <c r="P2302" s="589"/>
      <c r="Q2302" s="589"/>
      <c r="R2302" s="589"/>
    </row>
    <row r="2303" customHeight="1" spans="7:18">
      <c r="G2303" s="589"/>
      <c r="H2303" s="589"/>
      <c r="I2303" s="589"/>
      <c r="J2303" s="589"/>
      <c r="K2303" s="589"/>
      <c r="L2303" s="589"/>
      <c r="M2303" s="589"/>
      <c r="O2303" s="589"/>
      <c r="P2303" s="589"/>
      <c r="Q2303" s="589"/>
      <c r="R2303" s="589"/>
    </row>
    <row r="2304" customHeight="1" spans="7:18">
      <c r="G2304" s="589"/>
      <c r="H2304" s="589"/>
      <c r="I2304" s="589"/>
      <c r="J2304" s="589"/>
      <c r="K2304" s="589"/>
      <c r="L2304" s="589"/>
      <c r="M2304" s="589"/>
      <c r="O2304" s="589"/>
      <c r="P2304" s="589"/>
      <c r="Q2304" s="589"/>
      <c r="R2304" s="589"/>
    </row>
    <row r="2305" customHeight="1" spans="7:18">
      <c r="G2305" s="589"/>
      <c r="H2305" s="589"/>
      <c r="I2305" s="589"/>
      <c r="J2305" s="589"/>
      <c r="K2305" s="589"/>
      <c r="L2305" s="589"/>
      <c r="M2305" s="589"/>
      <c r="O2305" s="589"/>
      <c r="P2305" s="589"/>
      <c r="Q2305" s="589"/>
      <c r="R2305" s="589"/>
    </row>
    <row r="2306" customHeight="1" spans="7:18">
      <c r="G2306" s="589"/>
      <c r="H2306" s="589"/>
      <c r="I2306" s="589"/>
      <c r="J2306" s="589"/>
      <c r="K2306" s="589"/>
      <c r="L2306" s="589"/>
      <c r="M2306" s="589"/>
      <c r="O2306" s="589"/>
      <c r="P2306" s="589"/>
      <c r="Q2306" s="589"/>
      <c r="R2306" s="589"/>
    </row>
    <row r="2307" customHeight="1" spans="7:18">
      <c r="G2307" s="589"/>
      <c r="H2307" s="589"/>
      <c r="I2307" s="589"/>
      <c r="J2307" s="589"/>
      <c r="K2307" s="589"/>
      <c r="L2307" s="589"/>
      <c r="M2307" s="589"/>
      <c r="O2307" s="589"/>
      <c r="P2307" s="589"/>
      <c r="Q2307" s="589"/>
      <c r="R2307" s="589"/>
    </row>
    <row r="2308" customHeight="1" spans="7:18">
      <c r="G2308" s="589"/>
      <c r="H2308" s="589"/>
      <c r="I2308" s="589"/>
      <c r="J2308" s="589"/>
      <c r="K2308" s="589"/>
      <c r="L2308" s="589"/>
      <c r="M2308" s="589"/>
      <c r="O2308" s="589"/>
      <c r="P2308" s="589"/>
      <c r="Q2308" s="589"/>
      <c r="R2308" s="589"/>
    </row>
    <row r="2309" customHeight="1" spans="7:18">
      <c r="G2309" s="589"/>
      <c r="H2309" s="589"/>
      <c r="I2309" s="589"/>
      <c r="J2309" s="589"/>
      <c r="K2309" s="589"/>
      <c r="L2309" s="589"/>
      <c r="M2309" s="589"/>
      <c r="O2309" s="589"/>
      <c r="P2309" s="589"/>
      <c r="Q2309" s="589"/>
      <c r="R2309" s="589"/>
    </row>
    <row r="2310" customHeight="1" spans="7:18">
      <c r="G2310" s="589"/>
      <c r="H2310" s="589"/>
      <c r="I2310" s="589"/>
      <c r="J2310" s="589"/>
      <c r="K2310" s="589"/>
      <c r="L2310" s="589"/>
      <c r="M2310" s="589"/>
      <c r="O2310" s="589"/>
      <c r="P2310" s="589"/>
      <c r="Q2310" s="589"/>
      <c r="R2310" s="589"/>
    </row>
    <row r="2311" customHeight="1" spans="7:18">
      <c r="G2311" s="589"/>
      <c r="H2311" s="589"/>
      <c r="I2311" s="589"/>
      <c r="J2311" s="589"/>
      <c r="K2311" s="589"/>
      <c r="L2311" s="589"/>
      <c r="M2311" s="589"/>
      <c r="O2311" s="589"/>
      <c r="P2311" s="589"/>
      <c r="Q2311" s="589"/>
      <c r="R2311" s="589"/>
    </row>
    <row r="2312" customHeight="1" spans="7:18">
      <c r="G2312" s="589"/>
      <c r="H2312" s="589"/>
      <c r="I2312" s="589"/>
      <c r="J2312" s="589"/>
      <c r="K2312" s="589"/>
      <c r="L2312" s="589"/>
      <c r="M2312" s="589"/>
      <c r="O2312" s="589"/>
      <c r="P2312" s="589"/>
      <c r="Q2312" s="589"/>
      <c r="R2312" s="589"/>
    </row>
    <row r="2313" customHeight="1" spans="7:18">
      <c r="G2313" s="589"/>
      <c r="H2313" s="589"/>
      <c r="I2313" s="589"/>
      <c r="J2313" s="589"/>
      <c r="K2313" s="589"/>
      <c r="L2313" s="589"/>
      <c r="M2313" s="589"/>
      <c r="O2313" s="589"/>
      <c r="P2313" s="589"/>
      <c r="Q2313" s="589"/>
      <c r="R2313" s="589"/>
    </row>
    <row r="2314" customHeight="1" spans="7:18">
      <c r="G2314" s="589"/>
      <c r="H2314" s="589"/>
      <c r="I2314" s="589"/>
      <c r="J2314" s="589"/>
      <c r="K2314" s="589"/>
      <c r="L2314" s="589"/>
      <c r="M2314" s="589"/>
      <c r="O2314" s="589"/>
      <c r="P2314" s="589"/>
      <c r="Q2314" s="589"/>
      <c r="R2314" s="589"/>
    </row>
    <row r="2315" customHeight="1" spans="7:18">
      <c r="G2315" s="589"/>
      <c r="H2315" s="589"/>
      <c r="I2315" s="589"/>
      <c r="J2315" s="589"/>
      <c r="K2315" s="589"/>
      <c r="L2315" s="589"/>
      <c r="M2315" s="589"/>
      <c r="O2315" s="589"/>
      <c r="P2315" s="589"/>
      <c r="Q2315" s="589"/>
      <c r="R2315" s="589"/>
    </row>
    <row r="2316" customHeight="1" spans="7:18">
      <c r="G2316" s="589"/>
      <c r="H2316" s="589"/>
      <c r="I2316" s="589"/>
      <c r="J2316" s="589"/>
      <c r="K2316" s="589"/>
      <c r="L2316" s="589"/>
      <c r="M2316" s="589"/>
      <c r="O2316" s="589"/>
      <c r="P2316" s="589"/>
      <c r="Q2316" s="589"/>
      <c r="R2316" s="589"/>
    </row>
    <row r="2317" customHeight="1" spans="7:18">
      <c r="G2317" s="589"/>
      <c r="H2317" s="589"/>
      <c r="I2317" s="589"/>
      <c r="J2317" s="589"/>
      <c r="K2317" s="589"/>
      <c r="L2317" s="589"/>
      <c r="M2317" s="589"/>
      <c r="O2317" s="589"/>
      <c r="P2317" s="589"/>
      <c r="Q2317" s="589"/>
      <c r="R2317" s="589"/>
    </row>
    <row r="2318" customHeight="1" spans="7:18">
      <c r="G2318" s="589"/>
      <c r="H2318" s="589"/>
      <c r="I2318" s="589"/>
      <c r="J2318" s="589"/>
      <c r="K2318" s="589"/>
      <c r="L2318" s="589"/>
      <c r="M2318" s="589"/>
      <c r="O2318" s="589"/>
      <c r="P2318" s="589"/>
      <c r="Q2318" s="589"/>
      <c r="R2318" s="589"/>
    </row>
    <row r="2319" customHeight="1" spans="7:18">
      <c r="G2319" s="589"/>
      <c r="H2319" s="589"/>
      <c r="I2319" s="589"/>
      <c r="J2319" s="589"/>
      <c r="K2319" s="589"/>
      <c r="L2319" s="589"/>
      <c r="M2319" s="589"/>
      <c r="O2319" s="589"/>
      <c r="P2319" s="589"/>
      <c r="Q2319" s="589"/>
      <c r="R2319" s="589"/>
    </row>
    <row r="2320" customHeight="1" spans="7:18">
      <c r="G2320" s="589"/>
      <c r="H2320" s="589"/>
      <c r="I2320" s="589"/>
      <c r="J2320" s="589"/>
      <c r="K2320" s="589"/>
      <c r="L2320" s="589"/>
      <c r="M2320" s="589"/>
      <c r="O2320" s="589"/>
      <c r="P2320" s="589"/>
      <c r="Q2320" s="589"/>
      <c r="R2320" s="589"/>
    </row>
    <row r="2321" customHeight="1" spans="7:18">
      <c r="G2321" s="589"/>
      <c r="H2321" s="589"/>
      <c r="I2321" s="589"/>
      <c r="J2321" s="589"/>
      <c r="K2321" s="589"/>
      <c r="L2321" s="589"/>
      <c r="M2321" s="589"/>
      <c r="O2321" s="589"/>
      <c r="P2321" s="589"/>
      <c r="Q2321" s="589"/>
      <c r="R2321" s="589"/>
    </row>
    <row r="2322" customHeight="1" spans="7:18">
      <c r="G2322" s="589"/>
      <c r="H2322" s="589"/>
      <c r="I2322" s="589"/>
      <c r="J2322" s="589"/>
      <c r="K2322" s="589"/>
      <c r="L2322" s="589"/>
      <c r="M2322" s="589"/>
      <c r="O2322" s="589"/>
      <c r="P2322" s="589"/>
      <c r="Q2322" s="589"/>
      <c r="R2322" s="589"/>
    </row>
    <row r="2323" customHeight="1" spans="7:18">
      <c r="G2323" s="589"/>
      <c r="H2323" s="589"/>
      <c r="I2323" s="589"/>
      <c r="J2323" s="589"/>
      <c r="K2323" s="589"/>
      <c r="L2323" s="589"/>
      <c r="M2323" s="589"/>
      <c r="O2323" s="589"/>
      <c r="P2323" s="589"/>
      <c r="Q2323" s="589"/>
      <c r="R2323" s="589"/>
    </row>
    <row r="2324" customHeight="1" spans="7:18">
      <c r="G2324" s="589"/>
      <c r="H2324" s="589"/>
      <c r="I2324" s="589"/>
      <c r="J2324" s="589"/>
      <c r="K2324" s="589"/>
      <c r="L2324" s="589"/>
      <c r="M2324" s="589"/>
      <c r="O2324" s="589"/>
      <c r="P2324" s="589"/>
      <c r="Q2324" s="589"/>
      <c r="R2324" s="589"/>
    </row>
    <row r="2325" customHeight="1" spans="7:18">
      <c r="G2325" s="589"/>
      <c r="H2325" s="589"/>
      <c r="I2325" s="589"/>
      <c r="J2325" s="589"/>
      <c r="K2325" s="589"/>
      <c r="L2325" s="589"/>
      <c r="M2325" s="589"/>
      <c r="O2325" s="589"/>
      <c r="P2325" s="589"/>
      <c r="Q2325" s="589"/>
      <c r="R2325" s="589"/>
    </row>
    <row r="2326" customHeight="1" spans="7:18">
      <c r="G2326" s="589"/>
      <c r="H2326" s="589"/>
      <c r="I2326" s="589"/>
      <c r="J2326" s="589"/>
      <c r="K2326" s="589"/>
      <c r="L2326" s="589"/>
      <c r="M2326" s="589"/>
      <c r="O2326" s="589"/>
      <c r="P2326" s="589"/>
      <c r="Q2326" s="589"/>
      <c r="R2326" s="589"/>
    </row>
    <row r="2327" customHeight="1" spans="7:18">
      <c r="G2327" s="589"/>
      <c r="H2327" s="589"/>
      <c r="I2327" s="589"/>
      <c r="J2327" s="589"/>
      <c r="K2327" s="589"/>
      <c r="L2327" s="589"/>
      <c r="M2327" s="589"/>
      <c r="O2327" s="589"/>
      <c r="P2327" s="589"/>
      <c r="Q2327" s="589"/>
      <c r="R2327" s="589"/>
    </row>
    <row r="2328" customHeight="1" spans="7:18">
      <c r="G2328" s="589"/>
      <c r="H2328" s="589"/>
      <c r="I2328" s="589"/>
      <c r="J2328" s="589"/>
      <c r="K2328" s="589"/>
      <c r="L2328" s="589"/>
      <c r="M2328" s="589"/>
      <c r="O2328" s="589"/>
      <c r="P2328" s="589"/>
      <c r="Q2328" s="589"/>
      <c r="R2328" s="589"/>
    </row>
    <row r="2329" customHeight="1" spans="7:18">
      <c r="G2329" s="589"/>
      <c r="H2329" s="589"/>
      <c r="I2329" s="589"/>
      <c r="J2329" s="589"/>
      <c r="K2329" s="589"/>
      <c r="L2329" s="589"/>
      <c r="M2329" s="589"/>
      <c r="O2329" s="589"/>
      <c r="P2329" s="589"/>
      <c r="Q2329" s="589"/>
      <c r="R2329" s="589"/>
    </row>
    <row r="2330" customHeight="1" spans="7:18">
      <c r="G2330" s="589"/>
      <c r="H2330" s="589"/>
      <c r="I2330" s="589"/>
      <c r="J2330" s="589"/>
      <c r="K2330" s="589"/>
      <c r="L2330" s="589"/>
      <c r="M2330" s="589"/>
      <c r="O2330" s="589"/>
      <c r="P2330" s="589"/>
      <c r="Q2330" s="589"/>
      <c r="R2330" s="589"/>
    </row>
    <row r="2331" customHeight="1" spans="7:18">
      <c r="G2331" s="589"/>
      <c r="H2331" s="589"/>
      <c r="I2331" s="589"/>
      <c r="J2331" s="589"/>
      <c r="K2331" s="589"/>
      <c r="L2331" s="589"/>
      <c r="M2331" s="589"/>
      <c r="O2331" s="589"/>
      <c r="P2331" s="589"/>
      <c r="Q2331" s="589"/>
      <c r="R2331" s="589"/>
    </row>
    <row r="2332" customHeight="1" spans="7:18">
      <c r="G2332" s="589"/>
      <c r="H2332" s="589"/>
      <c r="I2332" s="589"/>
      <c r="J2332" s="589"/>
      <c r="K2332" s="589"/>
      <c r="L2332" s="589"/>
      <c r="M2332" s="589"/>
      <c r="O2332" s="589"/>
      <c r="P2332" s="589"/>
      <c r="Q2332" s="589"/>
      <c r="R2332" s="589"/>
    </row>
    <row r="2333" customHeight="1" spans="7:18">
      <c r="G2333" s="589"/>
      <c r="H2333" s="589"/>
      <c r="I2333" s="589"/>
      <c r="J2333" s="589"/>
      <c r="K2333" s="589"/>
      <c r="L2333" s="589"/>
      <c r="M2333" s="589"/>
      <c r="O2333" s="589"/>
      <c r="P2333" s="589"/>
      <c r="Q2333" s="589"/>
      <c r="R2333" s="589"/>
    </row>
    <row r="2334" customHeight="1" spans="7:18">
      <c r="G2334" s="589"/>
      <c r="H2334" s="589"/>
      <c r="I2334" s="589"/>
      <c r="J2334" s="589"/>
      <c r="K2334" s="589"/>
      <c r="L2334" s="589"/>
      <c r="M2334" s="589"/>
      <c r="O2334" s="589"/>
      <c r="P2334" s="589"/>
      <c r="Q2334" s="589"/>
      <c r="R2334" s="589"/>
    </row>
    <row r="2335" customHeight="1" spans="7:18">
      <c r="G2335" s="589"/>
      <c r="H2335" s="589"/>
      <c r="I2335" s="589"/>
      <c r="J2335" s="589"/>
      <c r="K2335" s="589"/>
      <c r="L2335" s="589"/>
      <c r="M2335" s="589"/>
      <c r="O2335" s="589"/>
      <c r="P2335" s="589"/>
      <c r="Q2335" s="589"/>
      <c r="R2335" s="589"/>
    </row>
    <row r="2336" customHeight="1" spans="7:18">
      <c r="G2336" s="589"/>
      <c r="H2336" s="589"/>
      <c r="I2336" s="589"/>
      <c r="J2336" s="589"/>
      <c r="K2336" s="589"/>
      <c r="L2336" s="589"/>
      <c r="M2336" s="589"/>
      <c r="O2336" s="589"/>
      <c r="P2336" s="589"/>
      <c r="Q2336" s="589"/>
      <c r="R2336" s="589"/>
    </row>
    <row r="2337" customHeight="1" spans="7:18">
      <c r="G2337" s="589"/>
      <c r="H2337" s="589"/>
      <c r="I2337" s="589"/>
      <c r="J2337" s="589"/>
      <c r="K2337" s="589"/>
      <c r="L2337" s="589"/>
      <c r="M2337" s="589"/>
      <c r="O2337" s="589"/>
      <c r="P2337" s="589"/>
      <c r="Q2337" s="589"/>
      <c r="R2337" s="589"/>
    </row>
    <row r="2338" customHeight="1" spans="7:18">
      <c r="G2338" s="589"/>
      <c r="H2338" s="589"/>
      <c r="I2338" s="589"/>
      <c r="J2338" s="589"/>
      <c r="K2338" s="589"/>
      <c r="L2338" s="589"/>
      <c r="M2338" s="589"/>
      <c r="O2338" s="589"/>
      <c r="P2338" s="589"/>
      <c r="Q2338" s="589"/>
      <c r="R2338" s="589"/>
    </row>
    <row r="2339" customHeight="1" spans="7:18">
      <c r="G2339" s="589"/>
      <c r="H2339" s="589"/>
      <c r="I2339" s="589"/>
      <c r="J2339" s="589"/>
      <c r="K2339" s="589"/>
      <c r="L2339" s="589"/>
      <c r="M2339" s="589"/>
      <c r="O2339" s="589"/>
      <c r="P2339" s="589"/>
      <c r="Q2339" s="589"/>
      <c r="R2339" s="589"/>
    </row>
    <row r="2340" customHeight="1" spans="7:18">
      <c r="G2340" s="589"/>
      <c r="H2340" s="589"/>
      <c r="I2340" s="589"/>
      <c r="J2340" s="589"/>
      <c r="K2340" s="589"/>
      <c r="L2340" s="589"/>
      <c r="M2340" s="589"/>
      <c r="O2340" s="589"/>
      <c r="P2340" s="589"/>
      <c r="Q2340" s="589"/>
      <c r="R2340" s="589"/>
    </row>
    <row r="2341" customHeight="1" spans="7:18">
      <c r="G2341" s="589"/>
      <c r="H2341" s="589"/>
      <c r="I2341" s="589"/>
      <c r="J2341" s="589"/>
      <c r="K2341" s="589"/>
      <c r="L2341" s="589"/>
      <c r="M2341" s="589"/>
      <c r="O2341" s="589"/>
      <c r="P2341" s="589"/>
      <c r="Q2341" s="589"/>
      <c r="R2341" s="589"/>
    </row>
    <row r="2342" customHeight="1" spans="7:18">
      <c r="G2342" s="589"/>
      <c r="H2342" s="589"/>
      <c r="I2342" s="589"/>
      <c r="J2342" s="589"/>
      <c r="K2342" s="589"/>
      <c r="L2342" s="589"/>
      <c r="M2342" s="589"/>
      <c r="O2342" s="589"/>
      <c r="P2342" s="589"/>
      <c r="Q2342" s="589"/>
      <c r="R2342" s="589"/>
    </row>
    <row r="2343" customHeight="1" spans="7:18">
      <c r="G2343" s="589"/>
      <c r="H2343" s="589"/>
      <c r="I2343" s="589"/>
      <c r="J2343" s="589"/>
      <c r="K2343" s="589"/>
      <c r="L2343" s="589"/>
      <c r="M2343" s="589"/>
      <c r="O2343" s="589"/>
      <c r="P2343" s="589"/>
      <c r="Q2343" s="589"/>
      <c r="R2343" s="589"/>
    </row>
    <row r="2344" customHeight="1" spans="7:18">
      <c r="G2344" s="589"/>
      <c r="H2344" s="589"/>
      <c r="I2344" s="589"/>
      <c r="J2344" s="589"/>
      <c r="K2344" s="589"/>
      <c r="L2344" s="589"/>
      <c r="M2344" s="589"/>
      <c r="O2344" s="589"/>
      <c r="P2344" s="589"/>
      <c r="Q2344" s="589"/>
      <c r="R2344" s="589"/>
    </row>
    <row r="2345" customHeight="1" spans="7:18">
      <c r="G2345" s="589"/>
      <c r="H2345" s="589"/>
      <c r="I2345" s="589"/>
      <c r="J2345" s="589"/>
      <c r="K2345" s="589"/>
      <c r="L2345" s="589"/>
      <c r="M2345" s="589"/>
      <c r="O2345" s="589"/>
      <c r="P2345" s="589"/>
      <c r="Q2345" s="589"/>
      <c r="R2345" s="589"/>
    </row>
    <row r="2346" customHeight="1" spans="7:18">
      <c r="G2346" s="589"/>
      <c r="H2346" s="589"/>
      <c r="I2346" s="589"/>
      <c r="J2346" s="589"/>
      <c r="K2346" s="589"/>
      <c r="L2346" s="589"/>
      <c r="M2346" s="589"/>
      <c r="O2346" s="589"/>
      <c r="P2346" s="589"/>
      <c r="Q2346" s="589"/>
      <c r="R2346" s="589"/>
    </row>
    <row r="2347" customHeight="1" spans="7:18">
      <c r="G2347" s="589"/>
      <c r="H2347" s="589"/>
      <c r="I2347" s="589"/>
      <c r="J2347" s="589"/>
      <c r="K2347" s="589"/>
      <c r="L2347" s="589"/>
      <c r="M2347" s="589"/>
      <c r="O2347" s="589"/>
      <c r="P2347" s="589"/>
      <c r="Q2347" s="589"/>
      <c r="R2347" s="589"/>
    </row>
    <row r="2348" customHeight="1" spans="7:18">
      <c r="G2348" s="589"/>
      <c r="H2348" s="589"/>
      <c r="I2348" s="589"/>
      <c r="J2348" s="589"/>
      <c r="K2348" s="589"/>
      <c r="L2348" s="589"/>
      <c r="M2348" s="589"/>
      <c r="O2348" s="589"/>
      <c r="P2348" s="589"/>
      <c r="Q2348" s="589"/>
      <c r="R2348" s="589"/>
    </row>
    <row r="2349" customHeight="1" spans="7:18">
      <c r="G2349" s="589"/>
      <c r="H2349" s="589"/>
      <c r="I2349" s="589"/>
      <c r="J2349" s="589"/>
      <c r="K2349" s="589"/>
      <c r="L2349" s="589"/>
      <c r="M2349" s="589"/>
      <c r="O2349" s="589"/>
      <c r="P2349" s="589"/>
      <c r="Q2349" s="589"/>
      <c r="R2349" s="589"/>
    </row>
    <row r="2350" customHeight="1" spans="7:18">
      <c r="G2350" s="589"/>
      <c r="H2350" s="589"/>
      <c r="I2350" s="589"/>
      <c r="J2350" s="589"/>
      <c r="K2350" s="589"/>
      <c r="L2350" s="589"/>
      <c r="M2350" s="589"/>
      <c r="O2350" s="589"/>
      <c r="P2350" s="589"/>
      <c r="Q2350" s="589"/>
      <c r="R2350" s="589"/>
    </row>
    <row r="2351" customHeight="1" spans="7:18">
      <c r="G2351" s="589"/>
      <c r="H2351" s="589"/>
      <c r="I2351" s="589"/>
      <c r="J2351" s="589"/>
      <c r="K2351" s="589"/>
      <c r="L2351" s="589"/>
      <c r="M2351" s="589"/>
      <c r="O2351" s="589"/>
      <c r="P2351" s="589"/>
      <c r="Q2351" s="589"/>
      <c r="R2351" s="589"/>
    </row>
    <row r="2352" customHeight="1" spans="7:18">
      <c r="G2352" s="589"/>
      <c r="H2352" s="589"/>
      <c r="I2352" s="589"/>
      <c r="J2352" s="589"/>
      <c r="K2352" s="589"/>
      <c r="L2352" s="589"/>
      <c r="M2352" s="589"/>
      <c r="O2352" s="589"/>
      <c r="P2352" s="589"/>
      <c r="Q2352" s="589"/>
      <c r="R2352" s="589"/>
    </row>
    <row r="2353" customHeight="1" spans="7:18">
      <c r="G2353" s="589"/>
      <c r="H2353" s="589"/>
      <c r="I2353" s="589"/>
      <c r="J2353" s="589"/>
      <c r="K2353" s="589"/>
      <c r="L2353" s="589"/>
      <c r="M2353" s="589"/>
      <c r="O2353" s="589"/>
      <c r="P2353" s="589"/>
      <c r="Q2353" s="589"/>
      <c r="R2353" s="589"/>
    </row>
    <row r="2354" customHeight="1" spans="7:18">
      <c r="G2354" s="589"/>
      <c r="H2354" s="589"/>
      <c r="I2354" s="589"/>
      <c r="J2354" s="589"/>
      <c r="K2354" s="589"/>
      <c r="L2354" s="589"/>
      <c r="M2354" s="589"/>
      <c r="O2354" s="589"/>
      <c r="P2354" s="589"/>
      <c r="Q2354" s="589"/>
      <c r="R2354" s="589"/>
    </row>
    <row r="2355" customHeight="1" spans="7:18">
      <c r="G2355" s="589"/>
      <c r="H2355" s="589"/>
      <c r="I2355" s="589"/>
      <c r="J2355" s="589"/>
      <c r="K2355" s="589"/>
      <c r="L2355" s="589"/>
      <c r="M2355" s="589"/>
      <c r="O2355" s="589"/>
      <c r="P2355" s="589"/>
      <c r="Q2355" s="589"/>
      <c r="R2355" s="589"/>
    </row>
    <row r="2356" customHeight="1" spans="7:18">
      <c r="G2356" s="589"/>
      <c r="H2356" s="589"/>
      <c r="I2356" s="589"/>
      <c r="J2356" s="589"/>
      <c r="K2356" s="589"/>
      <c r="L2356" s="589"/>
      <c r="M2356" s="589"/>
      <c r="O2356" s="589"/>
      <c r="P2356" s="589"/>
      <c r="Q2356" s="589"/>
      <c r="R2356" s="589"/>
    </row>
    <row r="2357" customHeight="1" spans="7:18">
      <c r="G2357" s="589"/>
      <c r="H2357" s="589"/>
      <c r="I2357" s="589"/>
      <c r="J2357" s="589"/>
      <c r="K2357" s="589"/>
      <c r="L2357" s="589"/>
      <c r="M2357" s="589"/>
      <c r="O2357" s="589"/>
      <c r="P2357" s="589"/>
      <c r="Q2357" s="589"/>
      <c r="R2357" s="589"/>
    </row>
    <row r="2358" customHeight="1" spans="7:18">
      <c r="G2358" s="589"/>
      <c r="H2358" s="589"/>
      <c r="I2358" s="589"/>
      <c r="J2358" s="589"/>
      <c r="K2358" s="589"/>
      <c r="L2358" s="589"/>
      <c r="M2358" s="589"/>
      <c r="O2358" s="589"/>
      <c r="P2358" s="589"/>
      <c r="Q2358" s="589"/>
      <c r="R2358" s="589"/>
    </row>
    <row r="2359" customHeight="1" spans="7:18">
      <c r="G2359" s="589"/>
      <c r="H2359" s="589"/>
      <c r="I2359" s="589"/>
      <c r="J2359" s="589"/>
      <c r="K2359" s="589"/>
      <c r="L2359" s="589"/>
      <c r="M2359" s="589"/>
      <c r="O2359" s="589"/>
      <c r="P2359" s="589"/>
      <c r="Q2359" s="589"/>
      <c r="R2359" s="589"/>
    </row>
    <row r="2360" customHeight="1" spans="7:18">
      <c r="G2360" s="589"/>
      <c r="H2360" s="589"/>
      <c r="I2360" s="589"/>
      <c r="J2360" s="589"/>
      <c r="K2360" s="589"/>
      <c r="L2360" s="589"/>
      <c r="M2360" s="589"/>
      <c r="O2360" s="589"/>
      <c r="P2360" s="589"/>
      <c r="Q2360" s="589"/>
      <c r="R2360" s="589"/>
    </row>
    <row r="2361" customHeight="1" spans="7:18">
      <c r="G2361" s="589"/>
      <c r="H2361" s="589"/>
      <c r="I2361" s="589"/>
      <c r="J2361" s="589"/>
      <c r="K2361" s="589"/>
      <c r="L2361" s="589"/>
      <c r="M2361" s="589"/>
      <c r="O2361" s="589"/>
      <c r="P2361" s="589"/>
      <c r="Q2361" s="589"/>
      <c r="R2361" s="589"/>
    </row>
    <row r="2362" customHeight="1" spans="7:18">
      <c r="G2362" s="589"/>
      <c r="H2362" s="589"/>
      <c r="I2362" s="589"/>
      <c r="J2362" s="589"/>
      <c r="K2362" s="589"/>
      <c r="L2362" s="589"/>
      <c r="M2362" s="589"/>
      <c r="O2362" s="589"/>
      <c r="P2362" s="589"/>
      <c r="Q2362" s="589"/>
      <c r="R2362" s="589"/>
    </row>
    <row r="2363" customHeight="1" spans="7:18">
      <c r="G2363" s="589"/>
      <c r="H2363" s="589"/>
      <c r="I2363" s="589"/>
      <c r="J2363" s="589"/>
      <c r="K2363" s="589"/>
      <c r="L2363" s="589"/>
      <c r="M2363" s="589"/>
      <c r="O2363" s="589"/>
      <c r="P2363" s="589"/>
      <c r="Q2363" s="589"/>
      <c r="R2363" s="589"/>
    </row>
    <row r="2364" customHeight="1" spans="7:18">
      <c r="G2364" s="589"/>
      <c r="H2364" s="589"/>
      <c r="I2364" s="589"/>
      <c r="J2364" s="589"/>
      <c r="K2364" s="589"/>
      <c r="L2364" s="589"/>
      <c r="M2364" s="589"/>
      <c r="O2364" s="589"/>
      <c r="P2364" s="589"/>
      <c r="Q2364" s="589"/>
      <c r="R2364" s="589"/>
    </row>
    <row r="2365" customHeight="1" spans="7:18">
      <c r="G2365" s="589"/>
      <c r="H2365" s="589"/>
      <c r="I2365" s="589"/>
      <c r="J2365" s="589"/>
      <c r="K2365" s="589"/>
      <c r="L2365" s="589"/>
      <c r="M2365" s="589"/>
      <c r="O2365" s="589"/>
      <c r="P2365" s="589"/>
      <c r="Q2365" s="589"/>
      <c r="R2365" s="589"/>
    </row>
    <row r="2366" customHeight="1" spans="7:18">
      <c r="G2366" s="589"/>
      <c r="H2366" s="589"/>
      <c r="I2366" s="589"/>
      <c r="J2366" s="589"/>
      <c r="K2366" s="589"/>
      <c r="L2366" s="589"/>
      <c r="M2366" s="589"/>
      <c r="O2366" s="589"/>
      <c r="P2366" s="589"/>
      <c r="Q2366" s="589"/>
      <c r="R2366" s="589"/>
    </row>
    <row r="2367" customHeight="1" spans="7:18">
      <c r="G2367" s="589"/>
      <c r="H2367" s="589"/>
      <c r="I2367" s="589"/>
      <c r="J2367" s="589"/>
      <c r="K2367" s="589"/>
      <c r="L2367" s="589"/>
      <c r="M2367" s="589"/>
      <c r="O2367" s="589"/>
      <c r="P2367" s="589"/>
      <c r="Q2367" s="589"/>
      <c r="R2367" s="589"/>
    </row>
    <row r="2368" customHeight="1" spans="7:18">
      <c r="G2368" s="589"/>
      <c r="H2368" s="589"/>
      <c r="I2368" s="589"/>
      <c r="J2368" s="589"/>
      <c r="K2368" s="589"/>
      <c r="L2368" s="589"/>
      <c r="M2368" s="589"/>
      <c r="O2368" s="589"/>
      <c r="P2368" s="589"/>
      <c r="Q2368" s="589"/>
      <c r="R2368" s="589"/>
    </row>
    <row r="2369" customHeight="1" spans="7:18">
      <c r="G2369" s="589"/>
      <c r="H2369" s="589"/>
      <c r="I2369" s="589"/>
      <c r="J2369" s="589"/>
      <c r="K2369" s="589"/>
      <c r="L2369" s="589"/>
      <c r="M2369" s="589"/>
      <c r="O2369" s="589"/>
      <c r="P2369" s="589"/>
      <c r="Q2369" s="589"/>
      <c r="R2369" s="589"/>
    </row>
    <row r="2370" customHeight="1" spans="7:18">
      <c r="G2370" s="589"/>
      <c r="H2370" s="589"/>
      <c r="I2370" s="589"/>
      <c r="J2370" s="589"/>
      <c r="K2370" s="589"/>
      <c r="L2370" s="589"/>
      <c r="M2370" s="589"/>
      <c r="O2370" s="589"/>
      <c r="P2370" s="589"/>
      <c r="Q2370" s="589"/>
      <c r="R2370" s="589"/>
    </row>
    <row r="2371" customHeight="1" spans="7:18">
      <c r="G2371" s="589"/>
      <c r="H2371" s="589"/>
      <c r="I2371" s="589"/>
      <c r="J2371" s="589"/>
      <c r="K2371" s="589"/>
      <c r="L2371" s="589"/>
      <c r="M2371" s="589"/>
      <c r="O2371" s="589"/>
      <c r="P2371" s="589"/>
      <c r="Q2371" s="589"/>
      <c r="R2371" s="589"/>
    </row>
    <row r="2372" customHeight="1" spans="7:18">
      <c r="G2372" s="589"/>
      <c r="H2372" s="589"/>
      <c r="I2372" s="589"/>
      <c r="J2372" s="589"/>
      <c r="K2372" s="589"/>
      <c r="L2372" s="589"/>
      <c r="M2372" s="589"/>
      <c r="O2372" s="589"/>
      <c r="P2372" s="589"/>
      <c r="Q2372" s="589"/>
      <c r="R2372" s="589"/>
    </row>
    <row r="2373" customHeight="1" spans="7:18">
      <c r="G2373" s="589"/>
      <c r="H2373" s="589"/>
      <c r="I2373" s="589"/>
      <c r="J2373" s="589"/>
      <c r="K2373" s="589"/>
      <c r="L2373" s="589"/>
      <c r="M2373" s="589"/>
      <c r="O2373" s="589"/>
      <c r="P2373" s="589"/>
      <c r="Q2373" s="589"/>
      <c r="R2373" s="589"/>
    </row>
    <row r="2374" customHeight="1" spans="7:18">
      <c r="G2374" s="589"/>
      <c r="H2374" s="589"/>
      <c r="I2374" s="589"/>
      <c r="J2374" s="589"/>
      <c r="K2374" s="589"/>
      <c r="L2374" s="589"/>
      <c r="M2374" s="589"/>
      <c r="O2374" s="589"/>
      <c r="P2374" s="589"/>
      <c r="Q2374" s="589"/>
      <c r="R2374" s="589"/>
    </row>
    <row r="2375" customHeight="1" spans="7:18">
      <c r="G2375" s="589"/>
      <c r="H2375" s="589"/>
      <c r="I2375" s="589"/>
      <c r="J2375" s="589"/>
      <c r="K2375" s="589"/>
      <c r="L2375" s="589"/>
      <c r="M2375" s="589"/>
      <c r="O2375" s="589"/>
      <c r="P2375" s="589"/>
      <c r="Q2375" s="589"/>
      <c r="R2375" s="589"/>
    </row>
    <row r="2376" customHeight="1" spans="7:18">
      <c r="G2376" s="589"/>
      <c r="H2376" s="589"/>
      <c r="I2376" s="589"/>
      <c r="J2376" s="589"/>
      <c r="K2376" s="589"/>
      <c r="L2376" s="589"/>
      <c r="M2376" s="589"/>
      <c r="O2376" s="589"/>
      <c r="P2376" s="589"/>
      <c r="Q2376" s="589"/>
      <c r="R2376" s="589"/>
    </row>
    <row r="2377" customHeight="1" spans="7:18">
      <c r="G2377" s="589"/>
      <c r="H2377" s="589"/>
      <c r="I2377" s="589"/>
      <c r="J2377" s="589"/>
      <c r="K2377" s="589"/>
      <c r="L2377" s="589"/>
      <c r="M2377" s="589"/>
      <c r="O2377" s="589"/>
      <c r="P2377" s="589"/>
      <c r="Q2377" s="589"/>
      <c r="R2377" s="589"/>
    </row>
    <row r="2378" customHeight="1" spans="7:18">
      <c r="G2378" s="589"/>
      <c r="H2378" s="589"/>
      <c r="I2378" s="589"/>
      <c r="J2378" s="589"/>
      <c r="K2378" s="589"/>
      <c r="L2378" s="589"/>
      <c r="M2378" s="589"/>
      <c r="O2378" s="589"/>
      <c r="P2378" s="589"/>
      <c r="Q2378" s="589"/>
      <c r="R2378" s="589"/>
    </row>
    <row r="2379" customHeight="1" spans="7:18">
      <c r="G2379" s="589"/>
      <c r="H2379" s="589"/>
      <c r="I2379" s="589"/>
      <c r="J2379" s="589"/>
      <c r="K2379" s="589"/>
      <c r="L2379" s="589"/>
      <c r="M2379" s="589"/>
      <c r="O2379" s="589"/>
      <c r="P2379" s="589"/>
      <c r="Q2379" s="589"/>
      <c r="R2379" s="589"/>
    </row>
    <row r="2380" customHeight="1" spans="7:18">
      <c r="G2380" s="589"/>
      <c r="H2380" s="589"/>
      <c r="I2380" s="589"/>
      <c r="J2380" s="589"/>
      <c r="K2380" s="589"/>
      <c r="L2380" s="589"/>
      <c r="M2380" s="589"/>
      <c r="O2380" s="589"/>
      <c r="P2380" s="589"/>
      <c r="Q2380" s="589"/>
      <c r="R2380" s="589"/>
    </row>
    <row r="2381" customHeight="1" spans="7:18">
      <c r="G2381" s="589"/>
      <c r="H2381" s="589"/>
      <c r="I2381" s="589"/>
      <c r="J2381" s="589"/>
      <c r="K2381" s="589"/>
      <c r="L2381" s="589"/>
      <c r="M2381" s="589"/>
      <c r="O2381" s="589"/>
      <c r="P2381" s="589"/>
      <c r="Q2381" s="589"/>
      <c r="R2381" s="589"/>
    </row>
    <row r="2382" customHeight="1" spans="7:18">
      <c r="G2382" s="589"/>
      <c r="H2382" s="589"/>
      <c r="I2382" s="589"/>
      <c r="J2382" s="589"/>
      <c r="K2382" s="589"/>
      <c r="L2382" s="589"/>
      <c r="M2382" s="589"/>
      <c r="O2382" s="589"/>
      <c r="P2382" s="589"/>
      <c r="Q2382" s="589"/>
      <c r="R2382" s="589"/>
    </row>
    <row r="2383" customHeight="1" spans="7:18">
      <c r="G2383" s="589"/>
      <c r="H2383" s="589"/>
      <c r="I2383" s="589"/>
      <c r="J2383" s="589"/>
      <c r="K2383" s="589"/>
      <c r="L2383" s="589"/>
      <c r="M2383" s="589"/>
      <c r="O2383" s="589"/>
      <c r="P2383" s="589"/>
      <c r="Q2383" s="589"/>
      <c r="R2383" s="589"/>
    </row>
    <row r="2384" customHeight="1" spans="7:18">
      <c r="G2384" s="589"/>
      <c r="H2384" s="589"/>
      <c r="I2384" s="589"/>
      <c r="J2384" s="589"/>
      <c r="K2384" s="589"/>
      <c r="L2384" s="589"/>
      <c r="M2384" s="589"/>
      <c r="O2384" s="589"/>
      <c r="P2384" s="589"/>
      <c r="Q2384" s="589"/>
      <c r="R2384" s="589"/>
    </row>
    <row r="2385" customHeight="1" spans="7:18">
      <c r="G2385" s="589"/>
      <c r="H2385" s="589"/>
      <c r="I2385" s="589"/>
      <c r="J2385" s="589"/>
      <c r="K2385" s="589"/>
      <c r="L2385" s="589"/>
      <c r="M2385" s="589"/>
      <c r="O2385" s="589"/>
      <c r="P2385" s="589"/>
      <c r="Q2385" s="589"/>
      <c r="R2385" s="589"/>
    </row>
    <row r="2386" customHeight="1" spans="7:18">
      <c r="G2386" s="589"/>
      <c r="H2386" s="589"/>
      <c r="I2386" s="589"/>
      <c r="J2386" s="589"/>
      <c r="K2386" s="589"/>
      <c r="L2386" s="589"/>
      <c r="M2386" s="589"/>
      <c r="O2386" s="589"/>
      <c r="P2386" s="589"/>
      <c r="Q2386" s="589"/>
      <c r="R2386" s="589"/>
    </row>
    <row r="2387" customHeight="1" spans="7:18">
      <c r="G2387" s="589"/>
      <c r="H2387" s="589"/>
      <c r="I2387" s="589"/>
      <c r="J2387" s="589"/>
      <c r="K2387" s="589"/>
      <c r="L2387" s="589"/>
      <c r="M2387" s="589"/>
      <c r="O2387" s="589"/>
      <c r="P2387" s="589"/>
      <c r="Q2387" s="589"/>
      <c r="R2387" s="589"/>
    </row>
    <row r="2388" customHeight="1" spans="7:18">
      <c r="G2388" s="589"/>
      <c r="H2388" s="589"/>
      <c r="I2388" s="589"/>
      <c r="J2388" s="589"/>
      <c r="K2388" s="589"/>
      <c r="L2388" s="589"/>
      <c r="M2388" s="589"/>
      <c r="O2388" s="589"/>
      <c r="P2388" s="589"/>
      <c r="Q2388" s="589"/>
      <c r="R2388" s="589"/>
    </row>
    <row r="2389" customHeight="1" spans="7:18">
      <c r="G2389" s="589"/>
      <c r="H2389" s="589"/>
      <c r="I2389" s="589"/>
      <c r="J2389" s="589"/>
      <c r="K2389" s="589"/>
      <c r="L2389" s="589"/>
      <c r="M2389" s="589"/>
      <c r="O2389" s="589"/>
      <c r="P2389" s="589"/>
      <c r="Q2389" s="589"/>
      <c r="R2389" s="589"/>
    </row>
    <row r="2390" customHeight="1" spans="7:18">
      <c r="G2390" s="589"/>
      <c r="H2390" s="589"/>
      <c r="I2390" s="589"/>
      <c r="J2390" s="589"/>
      <c r="K2390" s="589"/>
      <c r="L2390" s="589"/>
      <c r="M2390" s="589"/>
      <c r="O2390" s="589"/>
      <c r="P2390" s="589"/>
      <c r="Q2390" s="589"/>
      <c r="R2390" s="589"/>
    </row>
    <row r="2391" customHeight="1" spans="7:18">
      <c r="G2391" s="589"/>
      <c r="H2391" s="589"/>
      <c r="I2391" s="589"/>
      <c r="J2391" s="589"/>
      <c r="K2391" s="589"/>
      <c r="L2391" s="589"/>
      <c r="M2391" s="589"/>
      <c r="O2391" s="589"/>
      <c r="P2391" s="589"/>
      <c r="Q2391" s="589"/>
      <c r="R2391" s="589"/>
    </row>
    <row r="2392" customHeight="1" spans="7:18">
      <c r="G2392" s="589"/>
      <c r="H2392" s="589"/>
      <c r="I2392" s="589"/>
      <c r="J2392" s="589"/>
      <c r="K2392" s="589"/>
      <c r="L2392" s="589"/>
      <c r="M2392" s="589"/>
      <c r="O2392" s="589"/>
      <c r="P2392" s="589"/>
      <c r="Q2392" s="589"/>
      <c r="R2392" s="589"/>
    </row>
    <row r="2393" customHeight="1" spans="7:18">
      <c r="G2393" s="589"/>
      <c r="H2393" s="589"/>
      <c r="I2393" s="589"/>
      <c r="J2393" s="589"/>
      <c r="K2393" s="589"/>
      <c r="L2393" s="589"/>
      <c r="M2393" s="589"/>
      <c r="O2393" s="589"/>
      <c r="P2393" s="589"/>
      <c r="Q2393" s="589"/>
      <c r="R2393" s="589"/>
    </row>
    <row r="2394" customHeight="1" spans="7:18">
      <c r="G2394" s="589"/>
      <c r="H2394" s="589"/>
      <c r="I2394" s="589"/>
      <c r="J2394" s="589"/>
      <c r="K2394" s="589"/>
      <c r="L2394" s="589"/>
      <c r="M2394" s="589"/>
      <c r="O2394" s="589"/>
      <c r="P2394" s="589"/>
      <c r="Q2394" s="589"/>
      <c r="R2394" s="589"/>
    </row>
    <row r="2395" customHeight="1" spans="7:18">
      <c r="G2395" s="589"/>
      <c r="H2395" s="589"/>
      <c r="I2395" s="589"/>
      <c r="J2395" s="589"/>
      <c r="K2395" s="589"/>
      <c r="L2395" s="589"/>
      <c r="M2395" s="589"/>
      <c r="O2395" s="589"/>
      <c r="P2395" s="589"/>
      <c r="Q2395" s="589"/>
      <c r="R2395" s="589"/>
    </row>
    <row r="2396" customHeight="1" spans="7:18">
      <c r="G2396" s="589"/>
      <c r="H2396" s="589"/>
      <c r="I2396" s="589"/>
      <c r="J2396" s="589"/>
      <c r="K2396" s="589"/>
      <c r="L2396" s="589"/>
      <c r="M2396" s="589"/>
      <c r="O2396" s="589"/>
      <c r="P2396" s="589"/>
      <c r="Q2396" s="589"/>
      <c r="R2396" s="589"/>
    </row>
    <row r="2397" customHeight="1" spans="7:18">
      <c r="G2397" s="589"/>
      <c r="H2397" s="589"/>
      <c r="I2397" s="589"/>
      <c r="J2397" s="589"/>
      <c r="K2397" s="589"/>
      <c r="L2397" s="589"/>
      <c r="M2397" s="589"/>
      <c r="O2397" s="589"/>
      <c r="P2397" s="589"/>
      <c r="Q2397" s="589"/>
      <c r="R2397" s="589"/>
    </row>
    <row r="2398" customHeight="1" spans="7:18">
      <c r="G2398" s="589"/>
      <c r="H2398" s="589"/>
      <c r="I2398" s="589"/>
      <c r="J2398" s="589"/>
      <c r="K2398" s="589"/>
      <c r="L2398" s="589"/>
      <c r="M2398" s="589"/>
      <c r="O2398" s="589"/>
      <c r="P2398" s="589"/>
      <c r="Q2398" s="589"/>
      <c r="R2398" s="589"/>
    </row>
    <row r="2399" customHeight="1" spans="7:18">
      <c r="G2399" s="589"/>
      <c r="H2399" s="589"/>
      <c r="I2399" s="589"/>
      <c r="J2399" s="589"/>
      <c r="K2399" s="589"/>
      <c r="L2399" s="589"/>
      <c r="M2399" s="589"/>
      <c r="O2399" s="589"/>
      <c r="P2399" s="589"/>
      <c r="Q2399" s="589"/>
      <c r="R2399" s="589"/>
    </row>
    <row r="2400" customHeight="1" spans="7:18">
      <c r="G2400" s="589"/>
      <c r="H2400" s="589"/>
      <c r="I2400" s="589"/>
      <c r="J2400" s="589"/>
      <c r="K2400" s="589"/>
      <c r="L2400" s="589"/>
      <c r="M2400" s="589"/>
      <c r="O2400" s="589"/>
      <c r="P2400" s="589"/>
      <c r="Q2400" s="589"/>
      <c r="R2400" s="589"/>
    </row>
    <row r="2401" customHeight="1" spans="7:18">
      <c r="G2401" s="589"/>
      <c r="H2401" s="589"/>
      <c r="I2401" s="589"/>
      <c r="J2401" s="589"/>
      <c r="K2401" s="589"/>
      <c r="L2401" s="589"/>
      <c r="M2401" s="589"/>
      <c r="O2401" s="589"/>
      <c r="P2401" s="589"/>
      <c r="Q2401" s="589"/>
      <c r="R2401" s="589"/>
    </row>
    <row r="2402" customHeight="1" spans="7:18">
      <c r="G2402" s="589"/>
      <c r="H2402" s="589"/>
      <c r="I2402" s="589"/>
      <c r="J2402" s="589"/>
      <c r="K2402" s="589"/>
      <c r="L2402" s="589"/>
      <c r="M2402" s="589"/>
      <c r="O2402" s="589"/>
      <c r="P2402" s="589"/>
      <c r="Q2402" s="589"/>
      <c r="R2402" s="589"/>
    </row>
    <row r="2403" customHeight="1" spans="7:18">
      <c r="G2403" s="589"/>
      <c r="H2403" s="589"/>
      <c r="I2403" s="589"/>
      <c r="J2403" s="589"/>
      <c r="K2403" s="589"/>
      <c r="L2403" s="589"/>
      <c r="M2403" s="589"/>
      <c r="O2403" s="589"/>
      <c r="P2403" s="589"/>
      <c r="Q2403" s="589"/>
      <c r="R2403" s="589"/>
    </row>
    <row r="2404" customHeight="1" spans="7:18">
      <c r="G2404" s="589"/>
      <c r="H2404" s="589"/>
      <c r="I2404" s="589"/>
      <c r="J2404" s="589"/>
      <c r="K2404" s="589"/>
      <c r="L2404" s="589"/>
      <c r="M2404" s="589"/>
      <c r="O2404" s="589"/>
      <c r="P2404" s="589"/>
      <c r="Q2404" s="589"/>
      <c r="R2404" s="589"/>
    </row>
    <row r="2405" customHeight="1" spans="7:18">
      <c r="G2405" s="589"/>
      <c r="H2405" s="589"/>
      <c r="I2405" s="589"/>
      <c r="J2405" s="589"/>
      <c r="K2405" s="589"/>
      <c r="L2405" s="589"/>
      <c r="M2405" s="589"/>
      <c r="O2405" s="589"/>
      <c r="P2405" s="589"/>
      <c r="Q2405" s="589"/>
      <c r="R2405" s="589"/>
    </row>
    <row r="2406" customHeight="1" spans="7:18">
      <c r="G2406" s="589"/>
      <c r="H2406" s="589"/>
      <c r="I2406" s="589"/>
      <c r="J2406" s="589"/>
      <c r="K2406" s="589"/>
      <c r="L2406" s="589"/>
      <c r="M2406" s="589"/>
      <c r="O2406" s="589"/>
      <c r="P2406" s="589"/>
      <c r="Q2406" s="589"/>
      <c r="R2406" s="589"/>
    </row>
    <row r="2407" customHeight="1" spans="7:18">
      <c r="G2407" s="589"/>
      <c r="H2407" s="589"/>
      <c r="I2407" s="589"/>
      <c r="J2407" s="589"/>
      <c r="K2407" s="589"/>
      <c r="L2407" s="589"/>
      <c r="M2407" s="589"/>
      <c r="O2407" s="589"/>
      <c r="P2407" s="589"/>
      <c r="Q2407" s="589"/>
      <c r="R2407" s="589"/>
    </row>
    <row r="2408" customHeight="1" spans="7:18">
      <c r="G2408" s="589"/>
      <c r="H2408" s="589"/>
      <c r="I2408" s="589"/>
      <c r="J2408" s="589"/>
      <c r="K2408" s="589"/>
      <c r="L2408" s="589"/>
      <c r="M2408" s="589"/>
      <c r="O2408" s="589"/>
      <c r="P2408" s="589"/>
      <c r="Q2408" s="589"/>
      <c r="R2408" s="589"/>
    </row>
    <row r="2409" customHeight="1" spans="7:18">
      <c r="G2409" s="589"/>
      <c r="H2409" s="589"/>
      <c r="I2409" s="589"/>
      <c r="J2409" s="589"/>
      <c r="K2409" s="589"/>
      <c r="L2409" s="589"/>
      <c r="M2409" s="589"/>
      <c r="O2409" s="589"/>
      <c r="P2409" s="589"/>
      <c r="Q2409" s="589"/>
      <c r="R2409" s="589"/>
    </row>
    <row r="2410" customHeight="1" spans="7:18">
      <c r="G2410" s="589"/>
      <c r="H2410" s="589"/>
      <c r="I2410" s="589"/>
      <c r="J2410" s="589"/>
      <c r="K2410" s="589"/>
      <c r="L2410" s="589"/>
      <c r="M2410" s="589"/>
      <c r="O2410" s="589"/>
      <c r="P2410" s="589"/>
      <c r="Q2410" s="589"/>
      <c r="R2410" s="589"/>
    </row>
    <row r="2411" customHeight="1" spans="7:18">
      <c r="G2411" s="589"/>
      <c r="H2411" s="589"/>
      <c r="I2411" s="589"/>
      <c r="J2411" s="589"/>
      <c r="K2411" s="589"/>
      <c r="L2411" s="589"/>
      <c r="M2411" s="589"/>
      <c r="O2411" s="589"/>
      <c r="P2411" s="589"/>
      <c r="Q2411" s="589"/>
      <c r="R2411" s="589"/>
    </row>
    <row r="2412" customHeight="1" spans="7:18">
      <c r="G2412" s="589"/>
      <c r="H2412" s="589"/>
      <c r="I2412" s="589"/>
      <c r="J2412" s="589"/>
      <c r="K2412" s="589"/>
      <c r="L2412" s="589"/>
      <c r="M2412" s="589"/>
      <c r="O2412" s="589"/>
      <c r="P2412" s="589"/>
      <c r="Q2412" s="589"/>
      <c r="R2412" s="589"/>
    </row>
    <row r="2413" customHeight="1" spans="7:18">
      <c r="G2413" s="589"/>
      <c r="H2413" s="589"/>
      <c r="I2413" s="589"/>
      <c r="J2413" s="589"/>
      <c r="K2413" s="589"/>
      <c r="L2413" s="589"/>
      <c r="M2413" s="589"/>
      <c r="O2413" s="589"/>
      <c r="P2413" s="589"/>
      <c r="Q2413" s="589"/>
      <c r="R2413" s="589"/>
    </row>
    <row r="2414" customHeight="1" spans="7:18">
      <c r="G2414" s="589"/>
      <c r="H2414" s="589"/>
      <c r="I2414" s="589"/>
      <c r="J2414" s="589"/>
      <c r="K2414" s="589"/>
      <c r="L2414" s="589"/>
      <c r="M2414" s="589"/>
      <c r="O2414" s="589"/>
      <c r="P2414" s="589"/>
      <c r="Q2414" s="589"/>
      <c r="R2414" s="589"/>
    </row>
    <row r="2415" customHeight="1" spans="7:18">
      <c r="G2415" s="589"/>
      <c r="H2415" s="589"/>
      <c r="I2415" s="589"/>
      <c r="J2415" s="589"/>
      <c r="K2415" s="589"/>
      <c r="L2415" s="589"/>
      <c r="M2415" s="589"/>
      <c r="O2415" s="589"/>
      <c r="P2415" s="589"/>
      <c r="Q2415" s="589"/>
      <c r="R2415" s="589"/>
    </row>
    <row r="2416" customHeight="1" spans="7:18">
      <c r="G2416" s="589"/>
      <c r="H2416" s="589"/>
      <c r="I2416" s="589"/>
      <c r="J2416" s="589"/>
      <c r="K2416" s="589"/>
      <c r="L2416" s="589"/>
      <c r="M2416" s="589"/>
      <c r="O2416" s="589"/>
      <c r="P2416" s="589"/>
      <c r="Q2416" s="589"/>
      <c r="R2416" s="589"/>
    </row>
    <row r="2417" customHeight="1" spans="7:18">
      <c r="G2417" s="589"/>
      <c r="H2417" s="589"/>
      <c r="I2417" s="589"/>
      <c r="J2417" s="589"/>
      <c r="K2417" s="589"/>
      <c r="L2417" s="589"/>
      <c r="M2417" s="589"/>
      <c r="O2417" s="589"/>
      <c r="P2417" s="589"/>
      <c r="Q2417" s="589"/>
      <c r="R2417" s="589"/>
    </row>
    <row r="2418" customHeight="1" spans="7:18">
      <c r="G2418" s="589"/>
      <c r="H2418" s="589"/>
      <c r="I2418" s="589"/>
      <c r="J2418" s="589"/>
      <c r="K2418" s="589"/>
      <c r="L2418" s="589"/>
      <c r="M2418" s="589"/>
      <c r="O2418" s="589"/>
      <c r="P2418" s="589"/>
      <c r="Q2418" s="589"/>
      <c r="R2418" s="589"/>
    </row>
    <row r="2419" customHeight="1" spans="7:18">
      <c r="G2419" s="589"/>
      <c r="H2419" s="589"/>
      <c r="I2419" s="589"/>
      <c r="J2419" s="589"/>
      <c r="K2419" s="589"/>
      <c r="L2419" s="589"/>
      <c r="M2419" s="589"/>
      <c r="O2419" s="589"/>
      <c r="P2419" s="589"/>
      <c r="Q2419" s="589"/>
      <c r="R2419" s="589"/>
    </row>
    <row r="2420" customHeight="1" spans="7:18">
      <c r="G2420" s="589"/>
      <c r="H2420" s="589"/>
      <c r="I2420" s="589"/>
      <c r="J2420" s="589"/>
      <c r="K2420" s="589"/>
      <c r="L2420" s="589"/>
      <c r="M2420" s="589"/>
      <c r="O2420" s="589"/>
      <c r="P2420" s="589"/>
      <c r="Q2420" s="589"/>
      <c r="R2420" s="589"/>
    </row>
    <row r="2421" customHeight="1" spans="7:18">
      <c r="G2421" s="589"/>
      <c r="H2421" s="589"/>
      <c r="I2421" s="589"/>
      <c r="J2421" s="589"/>
      <c r="K2421" s="589"/>
      <c r="L2421" s="589"/>
      <c r="M2421" s="589"/>
      <c r="O2421" s="589"/>
      <c r="P2421" s="589"/>
      <c r="Q2421" s="589"/>
      <c r="R2421" s="589"/>
    </row>
    <row r="2422" customHeight="1" spans="7:18">
      <c r="G2422" s="589"/>
      <c r="H2422" s="589"/>
      <c r="I2422" s="589"/>
      <c r="J2422" s="589"/>
      <c r="K2422" s="589"/>
      <c r="L2422" s="589"/>
      <c r="M2422" s="589"/>
      <c r="O2422" s="589"/>
      <c r="P2422" s="589"/>
      <c r="Q2422" s="589"/>
      <c r="R2422" s="589"/>
    </row>
    <row r="2423" customHeight="1" spans="7:18">
      <c r="G2423" s="589"/>
      <c r="H2423" s="589"/>
      <c r="I2423" s="589"/>
      <c r="J2423" s="589"/>
      <c r="K2423" s="589"/>
      <c r="L2423" s="589"/>
      <c r="M2423" s="589"/>
      <c r="O2423" s="589"/>
      <c r="P2423" s="589"/>
      <c r="Q2423" s="589"/>
      <c r="R2423" s="589"/>
    </row>
    <row r="2424" customHeight="1" spans="7:18">
      <c r="G2424" s="589"/>
      <c r="H2424" s="589"/>
      <c r="I2424" s="589"/>
      <c r="J2424" s="589"/>
      <c r="K2424" s="589"/>
      <c r="L2424" s="589"/>
      <c r="M2424" s="589"/>
      <c r="O2424" s="589"/>
      <c r="P2424" s="589"/>
      <c r="Q2424" s="589"/>
      <c r="R2424" s="589"/>
    </row>
    <row r="2425" customHeight="1" spans="7:18">
      <c r="G2425" s="589"/>
      <c r="H2425" s="589"/>
      <c r="I2425" s="589"/>
      <c r="J2425" s="589"/>
      <c r="K2425" s="589"/>
      <c r="L2425" s="589"/>
      <c r="M2425" s="589"/>
      <c r="O2425" s="589"/>
      <c r="P2425" s="589"/>
      <c r="Q2425" s="589"/>
      <c r="R2425" s="589"/>
    </row>
    <row r="2426" customHeight="1" spans="7:18">
      <c r="G2426" s="589"/>
      <c r="H2426" s="589"/>
      <c r="I2426" s="589"/>
      <c r="J2426" s="589"/>
      <c r="K2426" s="589"/>
      <c r="L2426" s="589"/>
      <c r="M2426" s="589"/>
      <c r="O2426" s="589"/>
      <c r="P2426" s="589"/>
      <c r="Q2426" s="589"/>
      <c r="R2426" s="589"/>
    </row>
    <row r="2427" customHeight="1" spans="7:18">
      <c r="G2427" s="589"/>
      <c r="H2427" s="589"/>
      <c r="I2427" s="589"/>
      <c r="J2427" s="589"/>
      <c r="K2427" s="589"/>
      <c r="L2427" s="589"/>
      <c r="M2427" s="589"/>
      <c r="O2427" s="589"/>
      <c r="P2427" s="589"/>
      <c r="Q2427" s="589"/>
      <c r="R2427" s="589"/>
    </row>
    <row r="2428" customHeight="1" spans="7:18">
      <c r="G2428" s="589"/>
      <c r="H2428" s="589"/>
      <c r="I2428" s="589"/>
      <c r="J2428" s="589"/>
      <c r="K2428" s="589"/>
      <c r="L2428" s="589"/>
      <c r="M2428" s="589"/>
      <c r="O2428" s="589"/>
      <c r="P2428" s="589"/>
      <c r="Q2428" s="589"/>
      <c r="R2428" s="589"/>
    </row>
    <row r="2429" customHeight="1" spans="7:18">
      <c r="G2429" s="589"/>
      <c r="H2429" s="589"/>
      <c r="I2429" s="589"/>
      <c r="J2429" s="589"/>
      <c r="K2429" s="589"/>
      <c r="L2429" s="589"/>
      <c r="M2429" s="589"/>
      <c r="O2429" s="589"/>
      <c r="P2429" s="589"/>
      <c r="Q2429" s="589"/>
      <c r="R2429" s="589"/>
    </row>
    <row r="2430" customHeight="1" spans="7:18">
      <c r="G2430" s="589"/>
      <c r="H2430" s="589"/>
      <c r="I2430" s="589"/>
      <c r="J2430" s="589"/>
      <c r="K2430" s="589"/>
      <c r="L2430" s="589"/>
      <c r="M2430" s="589"/>
      <c r="O2430" s="589"/>
      <c r="P2430" s="589"/>
      <c r="Q2430" s="589"/>
      <c r="R2430" s="589"/>
    </row>
    <row r="2431" customHeight="1" spans="7:18">
      <c r="G2431" s="589"/>
      <c r="H2431" s="589"/>
      <c r="I2431" s="589"/>
      <c r="J2431" s="589"/>
      <c r="K2431" s="589"/>
      <c r="L2431" s="589"/>
      <c r="M2431" s="589"/>
      <c r="O2431" s="589"/>
      <c r="P2431" s="589"/>
      <c r="Q2431" s="589"/>
      <c r="R2431" s="589"/>
    </row>
    <row r="2432" customHeight="1" spans="7:18">
      <c r="G2432" s="589"/>
      <c r="H2432" s="589"/>
      <c r="I2432" s="589"/>
      <c r="J2432" s="589"/>
      <c r="K2432" s="589"/>
      <c r="L2432" s="589"/>
      <c r="M2432" s="589"/>
      <c r="O2432" s="589"/>
      <c r="P2432" s="589"/>
      <c r="Q2432" s="589"/>
      <c r="R2432" s="589"/>
    </row>
    <row r="2433" customHeight="1" spans="7:18">
      <c r="G2433" s="589"/>
      <c r="H2433" s="589"/>
      <c r="I2433" s="589"/>
      <c r="J2433" s="589"/>
      <c r="K2433" s="589"/>
      <c r="L2433" s="589"/>
      <c r="M2433" s="589"/>
      <c r="O2433" s="589"/>
      <c r="P2433" s="589"/>
      <c r="Q2433" s="589"/>
      <c r="R2433" s="589"/>
    </row>
    <row r="2434" customHeight="1" spans="7:18">
      <c r="G2434" s="589"/>
      <c r="H2434" s="589"/>
      <c r="I2434" s="589"/>
      <c r="J2434" s="589"/>
      <c r="K2434" s="589"/>
      <c r="L2434" s="589"/>
      <c r="M2434" s="589"/>
      <c r="O2434" s="589"/>
      <c r="P2434" s="589"/>
      <c r="Q2434" s="589"/>
      <c r="R2434" s="589"/>
    </row>
    <row r="2435" customHeight="1" spans="7:18">
      <c r="G2435" s="589"/>
      <c r="H2435" s="589"/>
      <c r="I2435" s="589"/>
      <c r="J2435" s="589"/>
      <c r="K2435" s="589"/>
      <c r="L2435" s="589"/>
      <c r="M2435" s="589"/>
      <c r="O2435" s="589"/>
      <c r="P2435" s="589"/>
      <c r="Q2435" s="589"/>
      <c r="R2435" s="589"/>
    </row>
    <row r="2436" customHeight="1" spans="7:18">
      <c r="G2436" s="589"/>
      <c r="H2436" s="589"/>
      <c r="I2436" s="589"/>
      <c r="J2436" s="589"/>
      <c r="K2436" s="589"/>
      <c r="L2436" s="589"/>
      <c r="M2436" s="589"/>
      <c r="O2436" s="589"/>
      <c r="P2436" s="589"/>
      <c r="Q2436" s="589"/>
      <c r="R2436" s="589"/>
    </row>
    <row r="2437" customHeight="1" spans="7:18">
      <c r="G2437" s="589"/>
      <c r="H2437" s="589"/>
      <c r="I2437" s="589"/>
      <c r="J2437" s="589"/>
      <c r="K2437" s="589"/>
      <c r="L2437" s="589"/>
      <c r="M2437" s="589"/>
      <c r="O2437" s="589"/>
      <c r="P2437" s="589"/>
      <c r="Q2437" s="589"/>
      <c r="R2437" s="589"/>
    </row>
    <row r="2438" customHeight="1" spans="7:18">
      <c r="G2438" s="589"/>
      <c r="H2438" s="589"/>
      <c r="I2438" s="589"/>
      <c r="J2438" s="589"/>
      <c r="K2438" s="589"/>
      <c r="L2438" s="589"/>
      <c r="M2438" s="589"/>
      <c r="O2438" s="589"/>
      <c r="P2438" s="589"/>
      <c r="Q2438" s="589"/>
      <c r="R2438" s="589"/>
    </row>
    <row r="2439" customHeight="1" spans="7:18">
      <c r="G2439" s="589"/>
      <c r="H2439" s="589"/>
      <c r="I2439" s="589"/>
      <c r="J2439" s="589"/>
      <c r="K2439" s="589"/>
      <c r="L2439" s="589"/>
      <c r="M2439" s="589"/>
      <c r="O2439" s="589"/>
      <c r="P2439" s="589"/>
      <c r="Q2439" s="589"/>
      <c r="R2439" s="589"/>
    </row>
    <row r="2440" customHeight="1" spans="7:18">
      <c r="G2440" s="589"/>
      <c r="H2440" s="589"/>
      <c r="I2440" s="589"/>
      <c r="J2440" s="589"/>
      <c r="K2440" s="589"/>
      <c r="L2440" s="589"/>
      <c r="M2440" s="589"/>
      <c r="O2440" s="589"/>
      <c r="P2440" s="589"/>
      <c r="Q2440" s="589"/>
      <c r="R2440" s="589"/>
    </row>
    <row r="2441" customHeight="1" spans="7:18">
      <c r="G2441" s="589"/>
      <c r="H2441" s="589"/>
      <c r="I2441" s="589"/>
      <c r="J2441" s="589"/>
      <c r="K2441" s="589"/>
      <c r="L2441" s="589"/>
      <c r="M2441" s="589"/>
      <c r="O2441" s="589"/>
      <c r="P2441" s="589"/>
      <c r="Q2441" s="589"/>
      <c r="R2441" s="589"/>
    </row>
    <row r="2442" customHeight="1" spans="7:18">
      <c r="G2442" s="589"/>
      <c r="H2442" s="589"/>
      <c r="I2442" s="589"/>
      <c r="J2442" s="589"/>
      <c r="K2442" s="589"/>
      <c r="L2442" s="589"/>
      <c r="M2442" s="589"/>
      <c r="O2442" s="589"/>
      <c r="P2442" s="589"/>
      <c r="Q2442" s="589"/>
      <c r="R2442" s="589"/>
    </row>
    <row r="2443" customHeight="1" spans="7:18">
      <c r="G2443" s="589"/>
      <c r="H2443" s="589"/>
      <c r="I2443" s="589"/>
      <c r="J2443" s="589"/>
      <c r="K2443" s="589"/>
      <c r="L2443" s="589"/>
      <c r="M2443" s="589"/>
      <c r="O2443" s="589"/>
      <c r="P2443" s="589"/>
      <c r="Q2443" s="589"/>
      <c r="R2443" s="589"/>
    </row>
    <row r="2444" customHeight="1" spans="7:18">
      <c r="G2444" s="589"/>
      <c r="H2444" s="589"/>
      <c r="I2444" s="589"/>
      <c r="J2444" s="589"/>
      <c r="K2444" s="589"/>
      <c r="L2444" s="589"/>
      <c r="M2444" s="589"/>
      <c r="O2444" s="589"/>
      <c r="P2444" s="589"/>
      <c r="Q2444" s="589"/>
      <c r="R2444" s="589"/>
    </row>
    <row r="2445" customHeight="1" spans="7:18">
      <c r="G2445" s="589"/>
      <c r="H2445" s="589"/>
      <c r="I2445" s="589"/>
      <c r="J2445" s="589"/>
      <c r="K2445" s="589"/>
      <c r="L2445" s="589"/>
      <c r="M2445" s="589"/>
      <c r="O2445" s="589"/>
      <c r="P2445" s="589"/>
      <c r="Q2445" s="589"/>
      <c r="R2445" s="589"/>
    </row>
    <row r="2446" customHeight="1" spans="7:18">
      <c r="G2446" s="589"/>
      <c r="H2446" s="589"/>
      <c r="I2446" s="589"/>
      <c r="J2446" s="589"/>
      <c r="K2446" s="589"/>
      <c r="L2446" s="589"/>
      <c r="M2446" s="589"/>
      <c r="O2446" s="589"/>
      <c r="P2446" s="589"/>
      <c r="Q2446" s="589"/>
      <c r="R2446" s="589"/>
    </row>
    <row r="2447" customHeight="1" spans="7:18">
      <c r="G2447" s="589"/>
      <c r="H2447" s="589"/>
      <c r="I2447" s="589"/>
      <c r="J2447" s="589"/>
      <c r="K2447" s="589"/>
      <c r="L2447" s="589"/>
      <c r="M2447" s="589"/>
      <c r="O2447" s="589"/>
      <c r="P2447" s="589"/>
      <c r="Q2447" s="589"/>
      <c r="R2447" s="589"/>
    </row>
    <row r="2448" customHeight="1" spans="7:18">
      <c r="G2448" s="589"/>
      <c r="H2448" s="589"/>
      <c r="I2448" s="589"/>
      <c r="J2448" s="589"/>
      <c r="K2448" s="589"/>
      <c r="L2448" s="589"/>
      <c r="M2448" s="589"/>
      <c r="O2448" s="589"/>
      <c r="P2448" s="589"/>
      <c r="Q2448" s="589"/>
      <c r="R2448" s="589"/>
    </row>
    <row r="2449" customHeight="1" spans="7:18">
      <c r="G2449" s="589"/>
      <c r="H2449" s="589"/>
      <c r="I2449" s="589"/>
      <c r="J2449" s="589"/>
      <c r="K2449" s="589"/>
      <c r="L2449" s="589"/>
      <c r="M2449" s="589"/>
      <c r="O2449" s="589"/>
      <c r="P2449" s="589"/>
      <c r="Q2449" s="589"/>
      <c r="R2449" s="589"/>
    </row>
    <row r="2450" customHeight="1" spans="7:18">
      <c r="G2450" s="589"/>
      <c r="H2450" s="589"/>
      <c r="I2450" s="589"/>
      <c r="J2450" s="589"/>
      <c r="K2450" s="589"/>
      <c r="L2450" s="589"/>
      <c r="M2450" s="589"/>
      <c r="O2450" s="589"/>
      <c r="P2450" s="589"/>
      <c r="Q2450" s="589"/>
      <c r="R2450" s="589"/>
    </row>
    <row r="2451" customHeight="1" spans="7:18">
      <c r="G2451" s="589"/>
      <c r="H2451" s="589"/>
      <c r="I2451" s="589"/>
      <c r="J2451" s="589"/>
      <c r="K2451" s="589"/>
      <c r="L2451" s="589"/>
      <c r="M2451" s="589"/>
      <c r="O2451" s="589"/>
      <c r="P2451" s="589"/>
      <c r="Q2451" s="589"/>
      <c r="R2451" s="589"/>
    </row>
    <row r="2452" customHeight="1" spans="7:18">
      <c r="G2452" s="589"/>
      <c r="H2452" s="589"/>
      <c r="I2452" s="589"/>
      <c r="J2452" s="589"/>
      <c r="K2452" s="589"/>
      <c r="L2452" s="589"/>
      <c r="M2452" s="589"/>
      <c r="O2452" s="589"/>
      <c r="P2452" s="589"/>
      <c r="Q2452" s="589"/>
      <c r="R2452" s="589"/>
    </row>
    <row r="2453" customHeight="1" spans="7:18">
      <c r="G2453" s="589"/>
      <c r="H2453" s="589"/>
      <c r="I2453" s="589"/>
      <c r="J2453" s="589"/>
      <c r="K2453" s="589"/>
      <c r="L2453" s="589"/>
      <c r="M2453" s="589"/>
      <c r="O2453" s="589"/>
      <c r="P2453" s="589"/>
      <c r="Q2453" s="589"/>
      <c r="R2453" s="589"/>
    </row>
    <row r="2454" customHeight="1" spans="7:18">
      <c r="G2454" s="589"/>
      <c r="H2454" s="589"/>
      <c r="I2454" s="589"/>
      <c r="J2454" s="589"/>
      <c r="K2454" s="589"/>
      <c r="L2454" s="589"/>
      <c r="M2454" s="589"/>
      <c r="O2454" s="589"/>
      <c r="P2454" s="589"/>
      <c r="Q2454" s="589"/>
      <c r="R2454" s="589"/>
    </row>
    <row r="2455" customHeight="1" spans="7:18">
      <c r="G2455" s="589"/>
      <c r="H2455" s="589"/>
      <c r="I2455" s="589"/>
      <c r="J2455" s="589"/>
      <c r="K2455" s="589"/>
      <c r="L2455" s="589"/>
      <c r="M2455" s="589"/>
      <c r="O2455" s="589"/>
      <c r="P2455" s="589"/>
      <c r="Q2455" s="589"/>
      <c r="R2455" s="589"/>
    </row>
    <row r="2456" customHeight="1" spans="7:18">
      <c r="G2456" s="589"/>
      <c r="H2456" s="589"/>
      <c r="I2456" s="589"/>
      <c r="J2456" s="589"/>
      <c r="K2456" s="589"/>
      <c r="L2456" s="589"/>
      <c r="M2456" s="589"/>
      <c r="O2456" s="589"/>
      <c r="P2456" s="589"/>
      <c r="Q2456" s="589"/>
      <c r="R2456" s="589"/>
    </row>
    <row r="2457" customHeight="1" spans="7:18">
      <c r="G2457" s="589"/>
      <c r="H2457" s="589"/>
      <c r="I2457" s="589"/>
      <c r="J2457" s="589"/>
      <c r="K2457" s="589"/>
      <c r="L2457" s="589"/>
      <c r="M2457" s="589"/>
      <c r="O2457" s="589"/>
      <c r="P2457" s="589"/>
      <c r="Q2457" s="589"/>
      <c r="R2457" s="589"/>
    </row>
    <row r="2458" customHeight="1" spans="7:18">
      <c r="G2458" s="589"/>
      <c r="H2458" s="589"/>
      <c r="I2458" s="589"/>
      <c r="J2458" s="589"/>
      <c r="K2458" s="589"/>
      <c r="L2458" s="589"/>
      <c r="M2458" s="589"/>
      <c r="O2458" s="589"/>
      <c r="P2458" s="589"/>
      <c r="Q2458" s="589"/>
      <c r="R2458" s="589"/>
    </row>
    <row r="2459" customHeight="1" spans="7:18">
      <c r="G2459" s="589"/>
      <c r="H2459" s="589"/>
      <c r="I2459" s="589"/>
      <c r="J2459" s="589"/>
      <c r="K2459" s="589"/>
      <c r="L2459" s="589"/>
      <c r="M2459" s="589"/>
      <c r="O2459" s="589"/>
      <c r="P2459" s="589"/>
      <c r="Q2459" s="589"/>
      <c r="R2459" s="589"/>
    </row>
    <row r="2460" customHeight="1" spans="7:18">
      <c r="G2460" s="589"/>
      <c r="H2460" s="589"/>
      <c r="I2460" s="589"/>
      <c r="J2460" s="589"/>
      <c r="K2460" s="589"/>
      <c r="L2460" s="589"/>
      <c r="M2460" s="589"/>
      <c r="O2460" s="589"/>
      <c r="P2460" s="589"/>
      <c r="Q2460" s="589"/>
      <c r="R2460" s="589"/>
    </row>
    <row r="2461" customHeight="1" spans="7:18">
      <c r="G2461" s="589"/>
      <c r="H2461" s="589"/>
      <c r="I2461" s="589"/>
      <c r="J2461" s="589"/>
      <c r="K2461" s="589"/>
      <c r="L2461" s="589"/>
      <c r="M2461" s="589"/>
      <c r="O2461" s="589"/>
      <c r="P2461" s="589"/>
      <c r="Q2461" s="589"/>
      <c r="R2461" s="589"/>
    </row>
    <row r="2462" customHeight="1" spans="7:18">
      <c r="G2462" s="589"/>
      <c r="H2462" s="589"/>
      <c r="I2462" s="589"/>
      <c r="J2462" s="589"/>
      <c r="K2462" s="589"/>
      <c r="L2462" s="589"/>
      <c r="M2462" s="589"/>
      <c r="O2462" s="589"/>
      <c r="P2462" s="589"/>
      <c r="Q2462" s="589"/>
      <c r="R2462" s="589"/>
    </row>
    <row r="2463" customHeight="1" spans="7:18">
      <c r="G2463" s="589"/>
      <c r="H2463" s="589"/>
      <c r="I2463" s="589"/>
      <c r="J2463" s="589"/>
      <c r="K2463" s="589"/>
      <c r="L2463" s="589"/>
      <c r="M2463" s="589"/>
      <c r="O2463" s="589"/>
      <c r="P2463" s="589"/>
      <c r="Q2463" s="589"/>
      <c r="R2463" s="589"/>
    </row>
    <row r="2464" customHeight="1" spans="7:18">
      <c r="G2464" s="589"/>
      <c r="H2464" s="589"/>
      <c r="I2464" s="589"/>
      <c r="J2464" s="589"/>
      <c r="K2464" s="589"/>
      <c r="L2464" s="589"/>
      <c r="M2464" s="589"/>
      <c r="O2464" s="589"/>
      <c r="P2464" s="589"/>
      <c r="Q2464" s="589"/>
      <c r="R2464" s="589"/>
    </row>
    <row r="2465" customHeight="1" spans="7:18">
      <c r="G2465" s="589"/>
      <c r="H2465" s="589"/>
      <c r="I2465" s="589"/>
      <c r="J2465" s="589"/>
      <c r="K2465" s="589"/>
      <c r="L2465" s="589"/>
      <c r="M2465" s="589"/>
      <c r="O2465" s="589"/>
      <c r="P2465" s="589"/>
      <c r="Q2465" s="589"/>
      <c r="R2465" s="589"/>
    </row>
    <row r="2466" customHeight="1" spans="7:18">
      <c r="G2466" s="589"/>
      <c r="H2466" s="589"/>
      <c r="I2466" s="589"/>
      <c r="J2466" s="589"/>
      <c r="K2466" s="589"/>
      <c r="L2466" s="589"/>
      <c r="M2466" s="589"/>
      <c r="O2466" s="589"/>
      <c r="P2466" s="589"/>
      <c r="Q2466" s="589"/>
      <c r="R2466" s="589"/>
    </row>
    <row r="2467" customHeight="1" spans="7:18">
      <c r="G2467" s="589"/>
      <c r="H2467" s="589"/>
      <c r="I2467" s="589"/>
      <c r="J2467" s="589"/>
      <c r="K2467" s="589"/>
      <c r="L2467" s="589"/>
      <c r="M2467" s="589"/>
      <c r="O2467" s="589"/>
      <c r="P2467" s="589"/>
      <c r="Q2467" s="589"/>
      <c r="R2467" s="589"/>
    </row>
    <row r="2468" customHeight="1" spans="7:18">
      <c r="G2468" s="589"/>
      <c r="H2468" s="589"/>
      <c r="I2468" s="589"/>
      <c r="J2468" s="589"/>
      <c r="K2468" s="589"/>
      <c r="L2468" s="589"/>
      <c r="M2468" s="589"/>
      <c r="O2468" s="589"/>
      <c r="P2468" s="589"/>
      <c r="Q2468" s="589"/>
      <c r="R2468" s="589"/>
    </row>
    <row r="2469" customHeight="1" spans="7:18">
      <c r="G2469" s="589"/>
      <c r="H2469" s="589"/>
      <c r="I2469" s="589"/>
      <c r="J2469" s="589"/>
      <c r="K2469" s="589"/>
      <c r="L2469" s="589"/>
      <c r="M2469" s="589"/>
      <c r="O2469" s="589"/>
      <c r="P2469" s="589"/>
      <c r="Q2469" s="589"/>
      <c r="R2469" s="589"/>
    </row>
    <row r="2470" customHeight="1" spans="7:18">
      <c r="G2470" s="589"/>
      <c r="H2470" s="589"/>
      <c r="I2470" s="589"/>
      <c r="J2470" s="589"/>
      <c r="K2470" s="589"/>
      <c r="L2470" s="589"/>
      <c r="M2470" s="589"/>
      <c r="O2470" s="589"/>
      <c r="P2470" s="589"/>
      <c r="Q2470" s="589"/>
      <c r="R2470" s="589"/>
    </row>
    <row r="2471" customHeight="1" spans="7:18">
      <c r="G2471" s="589"/>
      <c r="H2471" s="589"/>
      <c r="I2471" s="589"/>
      <c r="J2471" s="589"/>
      <c r="K2471" s="589"/>
      <c r="L2471" s="589"/>
      <c r="M2471" s="589"/>
      <c r="O2471" s="589"/>
      <c r="P2471" s="589"/>
      <c r="Q2471" s="589"/>
      <c r="R2471" s="589"/>
    </row>
    <row r="2472" customHeight="1" spans="7:18">
      <c r="G2472" s="589"/>
      <c r="H2472" s="589"/>
      <c r="I2472" s="589"/>
      <c r="J2472" s="589"/>
      <c r="K2472" s="589"/>
      <c r="L2472" s="589"/>
      <c r="M2472" s="589"/>
      <c r="O2472" s="589"/>
      <c r="P2472" s="589"/>
      <c r="Q2472" s="589"/>
      <c r="R2472" s="589"/>
    </row>
    <row r="2473" customHeight="1" spans="7:18">
      <c r="G2473" s="589"/>
      <c r="H2473" s="589"/>
      <c r="I2473" s="589"/>
      <c r="J2473" s="589"/>
      <c r="K2473" s="589"/>
      <c r="L2473" s="589"/>
      <c r="M2473" s="589"/>
      <c r="O2473" s="589"/>
      <c r="P2473" s="589"/>
      <c r="Q2473" s="589"/>
      <c r="R2473" s="589"/>
    </row>
    <row r="2474" customHeight="1" spans="7:18">
      <c r="G2474" s="589"/>
      <c r="H2474" s="589"/>
      <c r="I2474" s="589"/>
      <c r="J2474" s="589"/>
      <c r="K2474" s="589"/>
      <c r="L2474" s="589"/>
      <c r="M2474" s="589"/>
      <c r="O2474" s="589"/>
      <c r="P2474" s="589"/>
      <c r="Q2474" s="589"/>
      <c r="R2474" s="589"/>
    </row>
    <row r="2475" customHeight="1" spans="7:18">
      <c r="G2475" s="589"/>
      <c r="H2475" s="589"/>
      <c r="I2475" s="589"/>
      <c r="J2475" s="589"/>
      <c r="K2475" s="589"/>
      <c r="L2475" s="589"/>
      <c r="M2475" s="589"/>
      <c r="O2475" s="589"/>
      <c r="P2475" s="589"/>
      <c r="Q2475" s="589"/>
      <c r="R2475" s="589"/>
    </row>
    <row r="2476" customHeight="1" spans="7:18">
      <c r="G2476" s="589"/>
      <c r="H2476" s="589"/>
      <c r="I2476" s="589"/>
      <c r="J2476" s="589"/>
      <c r="K2476" s="589"/>
      <c r="L2476" s="589"/>
      <c r="M2476" s="589"/>
      <c r="O2476" s="589"/>
      <c r="P2476" s="589"/>
      <c r="Q2476" s="589"/>
      <c r="R2476" s="589"/>
    </row>
    <row r="2477" customHeight="1" spans="7:18">
      <c r="G2477" s="589"/>
      <c r="H2477" s="589"/>
      <c r="I2477" s="589"/>
      <c r="J2477" s="589"/>
      <c r="K2477" s="589"/>
      <c r="L2477" s="589"/>
      <c r="M2477" s="589"/>
      <c r="O2477" s="589"/>
      <c r="P2477" s="589"/>
      <c r="Q2477" s="589"/>
      <c r="R2477" s="589"/>
    </row>
    <row r="2478" customHeight="1" spans="7:18">
      <c r="G2478" s="589"/>
      <c r="H2478" s="589"/>
      <c r="I2478" s="589"/>
      <c r="J2478" s="589"/>
      <c r="K2478" s="589"/>
      <c r="L2478" s="589"/>
      <c r="M2478" s="589"/>
      <c r="O2478" s="589"/>
      <c r="P2478" s="589"/>
      <c r="Q2478" s="589"/>
      <c r="R2478" s="589"/>
    </row>
    <row r="2479" customHeight="1" spans="7:18">
      <c r="G2479" s="589"/>
      <c r="H2479" s="589"/>
      <c r="I2479" s="589"/>
      <c r="J2479" s="589"/>
      <c r="K2479" s="589"/>
      <c r="L2479" s="589"/>
      <c r="M2479" s="589"/>
      <c r="O2479" s="589"/>
      <c r="P2479" s="589"/>
      <c r="Q2479" s="589"/>
      <c r="R2479" s="589"/>
    </row>
    <row r="2480" customHeight="1" spans="7:18">
      <c r="G2480" s="589"/>
      <c r="H2480" s="589"/>
      <c r="I2480" s="589"/>
      <c r="J2480" s="589"/>
      <c r="K2480" s="589"/>
      <c r="L2480" s="589"/>
      <c r="M2480" s="589"/>
      <c r="O2480" s="589"/>
      <c r="P2480" s="589"/>
      <c r="Q2480" s="589"/>
      <c r="R2480" s="589"/>
    </row>
    <row r="2481" customHeight="1" spans="7:18">
      <c r="G2481" s="589"/>
      <c r="H2481" s="589"/>
      <c r="I2481" s="589"/>
      <c r="J2481" s="589"/>
      <c r="K2481" s="589"/>
      <c r="L2481" s="589"/>
      <c r="M2481" s="589"/>
      <c r="O2481" s="589"/>
      <c r="P2481" s="589"/>
      <c r="Q2481" s="589"/>
      <c r="R2481" s="589"/>
    </row>
    <row r="2482" customHeight="1" spans="7:18">
      <c r="G2482" s="589"/>
      <c r="H2482" s="589"/>
      <c r="I2482" s="589"/>
      <c r="J2482" s="589"/>
      <c r="K2482" s="589"/>
      <c r="L2482" s="589"/>
      <c r="M2482" s="589"/>
      <c r="O2482" s="589"/>
      <c r="P2482" s="589"/>
      <c r="Q2482" s="589"/>
      <c r="R2482" s="589"/>
    </row>
    <row r="2483" customHeight="1" spans="7:18">
      <c r="G2483" s="589"/>
      <c r="H2483" s="589"/>
      <c r="I2483" s="589"/>
      <c r="J2483" s="589"/>
      <c r="K2483" s="589"/>
      <c r="L2483" s="589"/>
      <c r="M2483" s="589"/>
      <c r="O2483" s="589"/>
      <c r="P2483" s="589"/>
      <c r="Q2483" s="589"/>
      <c r="R2483" s="589"/>
    </row>
    <row r="2484" customHeight="1" spans="7:18">
      <c r="G2484" s="589"/>
      <c r="H2484" s="589"/>
      <c r="I2484" s="589"/>
      <c r="J2484" s="589"/>
      <c r="K2484" s="589"/>
      <c r="L2484" s="589"/>
      <c r="M2484" s="589"/>
      <c r="O2484" s="589"/>
      <c r="P2484" s="589"/>
      <c r="Q2484" s="589"/>
      <c r="R2484" s="589"/>
    </row>
    <row r="2485" customHeight="1" spans="7:18">
      <c r="G2485" s="589"/>
      <c r="H2485" s="589"/>
      <c r="I2485" s="589"/>
      <c r="J2485" s="589"/>
      <c r="K2485" s="589"/>
      <c r="L2485" s="589"/>
      <c r="M2485" s="589"/>
      <c r="O2485" s="589"/>
      <c r="P2485" s="589"/>
      <c r="Q2485" s="589"/>
      <c r="R2485" s="589"/>
    </row>
    <row r="2486" customHeight="1" spans="7:18">
      <c r="G2486" s="589"/>
      <c r="H2486" s="589"/>
      <c r="I2486" s="589"/>
      <c r="J2486" s="589"/>
      <c r="K2486" s="589"/>
      <c r="L2486" s="589"/>
      <c r="M2486" s="589"/>
      <c r="O2486" s="589"/>
      <c r="P2486" s="589"/>
      <c r="Q2486" s="589"/>
      <c r="R2486" s="589"/>
    </row>
    <row r="2487" customHeight="1" spans="7:18">
      <c r="G2487" s="589"/>
      <c r="H2487" s="589"/>
      <c r="I2487" s="589"/>
      <c r="J2487" s="589"/>
      <c r="K2487" s="589"/>
      <c r="L2487" s="589"/>
      <c r="M2487" s="589"/>
      <c r="O2487" s="589"/>
      <c r="P2487" s="589"/>
      <c r="Q2487" s="589"/>
      <c r="R2487" s="589"/>
    </row>
    <row r="2488" customHeight="1" spans="7:18">
      <c r="G2488" s="589"/>
      <c r="H2488" s="589"/>
      <c r="I2488" s="589"/>
      <c r="J2488" s="589"/>
      <c r="K2488" s="589"/>
      <c r="L2488" s="589"/>
      <c r="M2488" s="589"/>
      <c r="O2488" s="589"/>
      <c r="P2488" s="589"/>
      <c r="Q2488" s="589"/>
      <c r="R2488" s="589"/>
    </row>
    <row r="2489" customHeight="1" spans="7:18">
      <c r="G2489" s="589"/>
      <c r="H2489" s="589"/>
      <c r="I2489" s="589"/>
      <c r="J2489" s="589"/>
      <c r="K2489" s="589"/>
      <c r="L2489" s="589"/>
      <c r="M2489" s="589"/>
      <c r="O2489" s="589"/>
      <c r="P2489" s="589"/>
      <c r="Q2489" s="589"/>
      <c r="R2489" s="589"/>
    </row>
    <row r="2490" customHeight="1" spans="7:18">
      <c r="G2490" s="589"/>
      <c r="H2490" s="589"/>
      <c r="I2490" s="589"/>
      <c r="J2490" s="589"/>
      <c r="K2490" s="589"/>
      <c r="L2490" s="589"/>
      <c r="M2490" s="589"/>
      <c r="O2490" s="589"/>
      <c r="P2490" s="589"/>
      <c r="Q2490" s="589"/>
      <c r="R2490" s="589"/>
    </row>
    <row r="2491" customHeight="1" spans="7:18">
      <c r="G2491" s="589"/>
      <c r="H2491" s="589"/>
      <c r="I2491" s="589"/>
      <c r="J2491" s="589"/>
      <c r="K2491" s="589"/>
      <c r="L2491" s="589"/>
      <c r="M2491" s="589"/>
      <c r="O2491" s="589"/>
      <c r="P2491" s="589"/>
      <c r="Q2491" s="589"/>
      <c r="R2491" s="589"/>
    </row>
    <row r="2492" customHeight="1" spans="7:18">
      <c r="G2492" s="589"/>
      <c r="H2492" s="589"/>
      <c r="I2492" s="589"/>
      <c r="J2492" s="589"/>
      <c r="K2492" s="589"/>
      <c r="L2492" s="589"/>
      <c r="M2492" s="589"/>
      <c r="O2492" s="589"/>
      <c r="P2492" s="589"/>
      <c r="Q2492" s="589"/>
      <c r="R2492" s="589"/>
    </row>
    <row r="2493" customHeight="1" spans="7:18">
      <c r="G2493" s="589"/>
      <c r="H2493" s="589"/>
      <c r="I2493" s="589"/>
      <c r="J2493" s="589"/>
      <c r="K2493" s="589"/>
      <c r="L2493" s="589"/>
      <c r="M2493" s="589"/>
      <c r="O2493" s="589"/>
      <c r="P2493" s="589"/>
      <c r="Q2493" s="589"/>
      <c r="R2493" s="589"/>
    </row>
    <row r="2494" customHeight="1" spans="7:18">
      <c r="G2494" s="589"/>
      <c r="H2494" s="589"/>
      <c r="I2494" s="589"/>
      <c r="J2494" s="589"/>
      <c r="K2494" s="589"/>
      <c r="L2494" s="589"/>
      <c r="M2494" s="589"/>
      <c r="O2494" s="589"/>
      <c r="P2494" s="589"/>
      <c r="Q2494" s="589"/>
      <c r="R2494" s="589"/>
    </row>
    <row r="2495" customHeight="1" spans="7:18">
      <c r="G2495" s="589"/>
      <c r="H2495" s="589"/>
      <c r="I2495" s="589"/>
      <c r="J2495" s="589"/>
      <c r="K2495" s="589"/>
      <c r="L2495" s="589"/>
      <c r="M2495" s="589"/>
      <c r="O2495" s="589"/>
      <c r="P2495" s="589"/>
      <c r="Q2495" s="589"/>
      <c r="R2495" s="589"/>
    </row>
    <row r="2496" customHeight="1" spans="7:18">
      <c r="G2496" s="589"/>
      <c r="H2496" s="589"/>
      <c r="I2496" s="589"/>
      <c r="J2496" s="589"/>
      <c r="K2496" s="589"/>
      <c r="L2496" s="589"/>
      <c r="M2496" s="589"/>
      <c r="O2496" s="589"/>
      <c r="P2496" s="589"/>
      <c r="Q2496" s="589"/>
      <c r="R2496" s="589"/>
    </row>
    <row r="2497" customHeight="1" spans="7:18">
      <c r="G2497" s="589"/>
      <c r="H2497" s="589"/>
      <c r="I2497" s="589"/>
      <c r="J2497" s="589"/>
      <c r="K2497" s="589"/>
      <c r="L2497" s="589"/>
      <c r="M2497" s="589"/>
      <c r="O2497" s="589"/>
      <c r="P2497" s="589"/>
      <c r="Q2497" s="589"/>
      <c r="R2497" s="589"/>
    </row>
    <row r="2498" customHeight="1" spans="7:18">
      <c r="G2498" s="589"/>
      <c r="H2498" s="589"/>
      <c r="I2498" s="589"/>
      <c r="J2498" s="589"/>
      <c r="K2498" s="589"/>
      <c r="L2498" s="589"/>
      <c r="M2498" s="589"/>
      <c r="O2498" s="589"/>
      <c r="P2498" s="589"/>
      <c r="Q2498" s="589"/>
      <c r="R2498" s="589"/>
    </row>
    <row r="2499" customHeight="1" spans="7:18">
      <c r="G2499" s="589"/>
      <c r="H2499" s="589"/>
      <c r="I2499" s="589"/>
      <c r="J2499" s="589"/>
      <c r="K2499" s="589"/>
      <c r="L2499" s="589"/>
      <c r="M2499" s="589"/>
      <c r="O2499" s="589"/>
      <c r="P2499" s="589"/>
      <c r="Q2499" s="589"/>
      <c r="R2499" s="589"/>
    </row>
    <row r="2500" customHeight="1" spans="7:18">
      <c r="G2500" s="589"/>
      <c r="H2500" s="589"/>
      <c r="I2500" s="589"/>
      <c r="J2500" s="589"/>
      <c r="K2500" s="589"/>
      <c r="L2500" s="589"/>
      <c r="M2500" s="589"/>
      <c r="O2500" s="589"/>
      <c r="P2500" s="589"/>
      <c r="Q2500" s="589"/>
      <c r="R2500" s="589"/>
    </row>
    <row r="2501" customHeight="1" spans="7:18">
      <c r="G2501" s="589"/>
      <c r="H2501" s="589"/>
      <c r="I2501" s="589"/>
      <c r="J2501" s="589"/>
      <c r="K2501" s="589"/>
      <c r="L2501" s="589"/>
      <c r="M2501" s="589"/>
      <c r="O2501" s="589"/>
      <c r="P2501" s="589"/>
      <c r="Q2501" s="589"/>
      <c r="R2501" s="589"/>
    </row>
    <row r="2502" customHeight="1" spans="7:18">
      <c r="G2502" s="589"/>
      <c r="H2502" s="589"/>
      <c r="I2502" s="589"/>
      <c r="J2502" s="589"/>
      <c r="K2502" s="589"/>
      <c r="L2502" s="589"/>
      <c r="M2502" s="589"/>
      <c r="O2502" s="589"/>
      <c r="P2502" s="589"/>
      <c r="Q2502" s="589"/>
      <c r="R2502" s="589"/>
    </row>
    <row r="2503" customHeight="1" spans="7:18">
      <c r="G2503" s="589"/>
      <c r="H2503" s="589"/>
      <c r="I2503" s="589"/>
      <c r="J2503" s="589"/>
      <c r="K2503" s="589"/>
      <c r="L2503" s="589"/>
      <c r="M2503" s="589"/>
      <c r="O2503" s="589"/>
      <c r="P2503" s="589"/>
      <c r="Q2503" s="589"/>
      <c r="R2503" s="589"/>
    </row>
    <row r="2504" customHeight="1" spans="7:18">
      <c r="G2504" s="589"/>
      <c r="H2504" s="589"/>
      <c r="I2504" s="589"/>
      <c r="J2504" s="589"/>
      <c r="K2504" s="589"/>
      <c r="L2504" s="589"/>
      <c r="M2504" s="589"/>
      <c r="O2504" s="589"/>
      <c r="P2504" s="589"/>
      <c r="Q2504" s="589"/>
      <c r="R2504" s="589"/>
    </row>
    <row r="2505" customHeight="1" spans="7:18">
      <c r="G2505" s="589"/>
      <c r="H2505" s="589"/>
      <c r="I2505" s="589"/>
      <c r="J2505" s="589"/>
      <c r="K2505" s="589"/>
      <c r="L2505" s="589"/>
      <c r="M2505" s="589"/>
      <c r="O2505" s="589"/>
      <c r="P2505" s="589"/>
      <c r="Q2505" s="589"/>
      <c r="R2505" s="589"/>
    </row>
    <row r="2506" customHeight="1" spans="7:18">
      <c r="G2506" s="589"/>
      <c r="H2506" s="589"/>
      <c r="I2506" s="589"/>
      <c r="J2506" s="589"/>
      <c r="K2506" s="589"/>
      <c r="L2506" s="589"/>
      <c r="M2506" s="589"/>
      <c r="O2506" s="589"/>
      <c r="P2506" s="589"/>
      <c r="Q2506" s="589"/>
      <c r="R2506" s="589"/>
    </row>
    <row r="2507" customHeight="1" spans="7:18">
      <c r="G2507" s="589"/>
      <c r="H2507" s="589"/>
      <c r="I2507" s="589"/>
      <c r="J2507" s="589"/>
      <c r="K2507" s="589"/>
      <c r="L2507" s="589"/>
      <c r="M2507" s="589"/>
      <c r="O2507" s="589"/>
      <c r="P2507" s="589"/>
      <c r="Q2507" s="589"/>
      <c r="R2507" s="589"/>
    </row>
    <row r="2508" customHeight="1" spans="7:18">
      <c r="G2508" s="589"/>
      <c r="H2508" s="589"/>
      <c r="I2508" s="589"/>
      <c r="J2508" s="589"/>
      <c r="K2508" s="589"/>
      <c r="L2508" s="589"/>
      <c r="M2508" s="589"/>
      <c r="O2508" s="589"/>
      <c r="P2508" s="589"/>
      <c r="Q2508" s="589"/>
      <c r="R2508" s="589"/>
    </row>
    <row r="2509" customHeight="1" spans="7:18">
      <c r="G2509" s="589"/>
      <c r="H2509" s="589"/>
      <c r="I2509" s="589"/>
      <c r="J2509" s="589"/>
      <c r="K2509" s="589"/>
      <c r="L2509" s="589"/>
      <c r="M2509" s="589"/>
      <c r="O2509" s="589"/>
      <c r="P2509" s="589"/>
      <c r="Q2509" s="589"/>
      <c r="R2509" s="589"/>
    </row>
    <row r="2510" customHeight="1" spans="7:18">
      <c r="G2510" s="589"/>
      <c r="H2510" s="589"/>
      <c r="I2510" s="589"/>
      <c r="J2510" s="589"/>
      <c r="K2510" s="589"/>
      <c r="L2510" s="589"/>
      <c r="M2510" s="589"/>
      <c r="O2510" s="589"/>
      <c r="P2510" s="589"/>
      <c r="Q2510" s="589"/>
      <c r="R2510" s="589"/>
    </row>
    <row r="2511" customHeight="1" spans="7:18">
      <c r="G2511" s="589"/>
      <c r="H2511" s="589"/>
      <c r="I2511" s="589"/>
      <c r="J2511" s="589"/>
      <c r="K2511" s="589"/>
      <c r="L2511" s="589"/>
      <c r="M2511" s="589"/>
      <c r="O2511" s="589"/>
      <c r="P2511" s="589"/>
      <c r="Q2511" s="589"/>
      <c r="R2511" s="589"/>
    </row>
    <row r="2512" customHeight="1" spans="7:18">
      <c r="G2512" s="589"/>
      <c r="H2512" s="589"/>
      <c r="I2512" s="589"/>
      <c r="J2512" s="589"/>
      <c r="K2512" s="589"/>
      <c r="L2512" s="589"/>
      <c r="M2512" s="589"/>
      <c r="O2512" s="589"/>
      <c r="P2512" s="589"/>
      <c r="Q2512" s="589"/>
      <c r="R2512" s="589"/>
    </row>
    <row r="2513" customHeight="1" spans="7:18">
      <c r="G2513" s="589"/>
      <c r="H2513" s="589"/>
      <c r="I2513" s="589"/>
      <c r="J2513" s="589"/>
      <c r="K2513" s="589"/>
      <c r="L2513" s="589"/>
      <c r="M2513" s="589"/>
      <c r="O2513" s="589"/>
      <c r="P2513" s="589"/>
      <c r="Q2513" s="589"/>
      <c r="R2513" s="589"/>
    </row>
    <row r="2514" customHeight="1" spans="7:18">
      <c r="G2514" s="589"/>
      <c r="H2514" s="589"/>
      <c r="I2514" s="589"/>
      <c r="J2514" s="589"/>
      <c r="K2514" s="589"/>
      <c r="L2514" s="589"/>
      <c r="M2514" s="589"/>
      <c r="O2514" s="589"/>
      <c r="P2514" s="589"/>
      <c r="Q2514" s="589"/>
      <c r="R2514" s="589"/>
    </row>
    <row r="2515" customHeight="1" spans="7:18">
      <c r="G2515" s="589"/>
      <c r="H2515" s="589"/>
      <c r="I2515" s="589"/>
      <c r="J2515" s="589"/>
      <c r="K2515" s="589"/>
      <c r="L2515" s="589"/>
      <c r="M2515" s="589"/>
      <c r="O2515" s="589"/>
      <c r="P2515" s="589"/>
      <c r="Q2515" s="589"/>
      <c r="R2515" s="589"/>
    </row>
    <row r="2516" customHeight="1" spans="7:18">
      <c r="G2516" s="589"/>
      <c r="H2516" s="589"/>
      <c r="I2516" s="589"/>
      <c r="J2516" s="589"/>
      <c r="K2516" s="589"/>
      <c r="L2516" s="589"/>
      <c r="M2516" s="589"/>
      <c r="O2516" s="589"/>
      <c r="P2516" s="589"/>
      <c r="Q2516" s="589"/>
      <c r="R2516" s="589"/>
    </row>
    <row r="2517" customHeight="1" spans="7:18">
      <c r="G2517" s="589"/>
      <c r="H2517" s="589"/>
      <c r="I2517" s="589"/>
      <c r="J2517" s="589"/>
      <c r="K2517" s="589"/>
      <c r="L2517" s="589"/>
      <c r="M2517" s="589"/>
      <c r="O2517" s="589"/>
      <c r="P2517" s="589"/>
      <c r="Q2517" s="589"/>
      <c r="R2517" s="589"/>
    </row>
    <row r="2518" customHeight="1" spans="7:18">
      <c r="G2518" s="589"/>
      <c r="H2518" s="589"/>
      <c r="I2518" s="589"/>
      <c r="J2518" s="589"/>
      <c r="K2518" s="589"/>
      <c r="L2518" s="589"/>
      <c r="M2518" s="589"/>
      <c r="O2518" s="589"/>
      <c r="P2518" s="589"/>
      <c r="Q2518" s="589"/>
      <c r="R2518" s="589"/>
    </row>
    <row r="2519" customHeight="1" spans="7:18">
      <c r="G2519" s="589"/>
      <c r="H2519" s="589"/>
      <c r="I2519" s="589"/>
      <c r="J2519" s="589"/>
      <c r="K2519" s="589"/>
      <c r="L2519" s="589"/>
      <c r="M2519" s="589"/>
      <c r="O2519" s="589"/>
      <c r="P2519" s="589"/>
      <c r="Q2519" s="589"/>
      <c r="R2519" s="589"/>
    </row>
    <row r="2520" customHeight="1" spans="7:18">
      <c r="G2520" s="589"/>
      <c r="H2520" s="589"/>
      <c r="I2520" s="589"/>
      <c r="J2520" s="589"/>
      <c r="K2520" s="589"/>
      <c r="L2520" s="589"/>
      <c r="M2520" s="589"/>
      <c r="O2520" s="589"/>
      <c r="P2520" s="589"/>
      <c r="Q2520" s="589"/>
      <c r="R2520" s="589"/>
    </row>
    <row r="2521" customHeight="1" spans="7:18">
      <c r="G2521" s="589"/>
      <c r="H2521" s="589"/>
      <c r="I2521" s="589"/>
      <c r="J2521" s="589"/>
      <c r="K2521" s="589"/>
      <c r="L2521" s="589"/>
      <c r="M2521" s="589"/>
      <c r="O2521" s="589"/>
      <c r="P2521" s="589"/>
      <c r="Q2521" s="589"/>
      <c r="R2521" s="589"/>
    </row>
    <row r="2522" customHeight="1" spans="7:18">
      <c r="G2522" s="589"/>
      <c r="H2522" s="589"/>
      <c r="I2522" s="589"/>
      <c r="J2522" s="589"/>
      <c r="K2522" s="589"/>
      <c r="L2522" s="589"/>
      <c r="M2522" s="589"/>
      <c r="O2522" s="589"/>
      <c r="P2522" s="589"/>
      <c r="Q2522" s="589"/>
      <c r="R2522" s="589"/>
    </row>
    <row r="2523" customHeight="1" spans="7:18">
      <c r="G2523" s="589"/>
      <c r="H2523" s="589"/>
      <c r="I2523" s="589"/>
      <c r="J2523" s="589"/>
      <c r="K2523" s="589"/>
      <c r="L2523" s="589"/>
      <c r="M2523" s="589"/>
      <c r="O2523" s="589"/>
      <c r="P2523" s="589"/>
      <c r="Q2523" s="589"/>
      <c r="R2523" s="589"/>
    </row>
    <row r="2524" customHeight="1" spans="7:18">
      <c r="G2524" s="589"/>
      <c r="H2524" s="589"/>
      <c r="I2524" s="589"/>
      <c r="J2524" s="589"/>
      <c r="K2524" s="589"/>
      <c r="L2524" s="589"/>
      <c r="M2524" s="589"/>
      <c r="O2524" s="589"/>
      <c r="P2524" s="589"/>
      <c r="Q2524" s="589"/>
      <c r="R2524" s="589"/>
    </row>
    <row r="2525" customHeight="1" spans="7:18">
      <c r="G2525" s="589"/>
      <c r="H2525" s="589"/>
      <c r="I2525" s="589"/>
      <c r="J2525" s="589"/>
      <c r="K2525" s="589"/>
      <c r="L2525" s="589"/>
      <c r="M2525" s="589"/>
      <c r="O2525" s="589"/>
      <c r="P2525" s="589"/>
      <c r="Q2525" s="589"/>
      <c r="R2525" s="589"/>
    </row>
    <row r="2526" customHeight="1" spans="7:18">
      <c r="G2526" s="589"/>
      <c r="H2526" s="589"/>
      <c r="I2526" s="589"/>
      <c r="J2526" s="589"/>
      <c r="K2526" s="589"/>
      <c r="L2526" s="589"/>
      <c r="M2526" s="589"/>
      <c r="O2526" s="589"/>
      <c r="P2526" s="589"/>
      <c r="Q2526" s="589"/>
      <c r="R2526" s="589"/>
    </row>
    <row r="2527" customHeight="1" spans="7:18">
      <c r="G2527" s="589"/>
      <c r="H2527" s="589"/>
      <c r="I2527" s="589"/>
      <c r="J2527" s="589"/>
      <c r="K2527" s="589"/>
      <c r="L2527" s="589"/>
      <c r="M2527" s="589"/>
      <c r="O2527" s="589"/>
      <c r="P2527" s="589"/>
      <c r="Q2527" s="589"/>
      <c r="R2527" s="589"/>
    </row>
    <row r="2528" customHeight="1" spans="7:18">
      <c r="G2528" s="589"/>
      <c r="H2528" s="589"/>
      <c r="I2528" s="589"/>
      <c r="J2528" s="589"/>
      <c r="K2528" s="589"/>
      <c r="L2528" s="589"/>
      <c r="M2528" s="589"/>
      <c r="O2528" s="589"/>
      <c r="P2528" s="589"/>
      <c r="Q2528" s="589"/>
      <c r="R2528" s="589"/>
    </row>
    <row r="2529" customHeight="1" spans="7:18">
      <c r="G2529" s="589"/>
      <c r="H2529" s="589"/>
      <c r="I2529" s="589"/>
      <c r="J2529" s="589"/>
      <c r="K2529" s="589"/>
      <c r="L2529" s="589"/>
      <c r="M2529" s="589"/>
      <c r="O2529" s="589"/>
      <c r="P2529" s="589"/>
      <c r="Q2529" s="589"/>
      <c r="R2529" s="589"/>
    </row>
    <row r="2530" customHeight="1" spans="7:18">
      <c r="G2530" s="589"/>
      <c r="H2530" s="589"/>
      <c r="I2530" s="589"/>
      <c r="J2530" s="589"/>
      <c r="K2530" s="589"/>
      <c r="L2530" s="589"/>
      <c r="M2530" s="589"/>
      <c r="O2530" s="589"/>
      <c r="P2530" s="589"/>
      <c r="Q2530" s="589"/>
      <c r="R2530" s="589"/>
    </row>
    <row r="2531" customHeight="1" spans="7:18">
      <c r="G2531" s="589"/>
      <c r="H2531" s="589"/>
      <c r="I2531" s="589"/>
      <c r="J2531" s="589"/>
      <c r="K2531" s="589"/>
      <c r="L2531" s="589"/>
      <c r="M2531" s="589"/>
      <c r="O2531" s="589"/>
      <c r="P2531" s="589"/>
      <c r="Q2531" s="589"/>
      <c r="R2531" s="589"/>
    </row>
    <row r="2532" customHeight="1" spans="7:18">
      <c r="G2532" s="589"/>
      <c r="H2532" s="589"/>
      <c r="I2532" s="589"/>
      <c r="J2532" s="589"/>
      <c r="K2532" s="589"/>
      <c r="L2532" s="589"/>
      <c r="M2532" s="589"/>
      <c r="O2532" s="589"/>
      <c r="P2532" s="589"/>
      <c r="Q2532" s="589"/>
      <c r="R2532" s="589"/>
    </row>
    <row r="2533" customHeight="1" spans="7:18">
      <c r="G2533" s="589"/>
      <c r="H2533" s="589"/>
      <c r="I2533" s="589"/>
      <c r="J2533" s="589"/>
      <c r="K2533" s="589"/>
      <c r="L2533" s="589"/>
      <c r="M2533" s="589"/>
      <c r="O2533" s="589"/>
      <c r="P2533" s="589"/>
      <c r="Q2533" s="589"/>
      <c r="R2533" s="589"/>
    </row>
    <row r="2534" customHeight="1" spans="7:18">
      <c r="G2534" s="589"/>
      <c r="H2534" s="589"/>
      <c r="I2534" s="589"/>
      <c r="J2534" s="589"/>
      <c r="K2534" s="589"/>
      <c r="L2534" s="589"/>
      <c r="M2534" s="589"/>
      <c r="O2534" s="589"/>
      <c r="P2534" s="589"/>
      <c r="Q2534" s="589"/>
      <c r="R2534" s="589"/>
    </row>
    <row r="2535" customHeight="1" spans="7:18">
      <c r="G2535" s="589"/>
      <c r="H2535" s="589"/>
      <c r="I2535" s="589"/>
      <c r="J2535" s="589"/>
      <c r="K2535" s="589"/>
      <c r="L2535" s="589"/>
      <c r="M2535" s="589"/>
      <c r="O2535" s="589"/>
      <c r="P2535" s="589"/>
      <c r="Q2535" s="589"/>
      <c r="R2535" s="589"/>
    </row>
    <row r="2536" customHeight="1" spans="7:18">
      <c r="G2536" s="589"/>
      <c r="H2536" s="589"/>
      <c r="I2536" s="589"/>
      <c r="J2536" s="589"/>
      <c r="K2536" s="589"/>
      <c r="L2536" s="589"/>
      <c r="M2536" s="589"/>
      <c r="O2536" s="589"/>
      <c r="P2536" s="589"/>
      <c r="Q2536" s="589"/>
      <c r="R2536" s="589"/>
    </row>
    <row r="2537" customHeight="1" spans="7:18">
      <c r="G2537" s="589"/>
      <c r="H2537" s="589"/>
      <c r="I2537" s="589"/>
      <c r="J2537" s="589"/>
      <c r="K2537" s="589"/>
      <c r="L2537" s="589"/>
      <c r="M2537" s="589"/>
      <c r="O2537" s="589"/>
      <c r="P2537" s="589"/>
      <c r="Q2537" s="589"/>
      <c r="R2537" s="589"/>
    </row>
    <row r="2538" customHeight="1" spans="7:18">
      <c r="G2538" s="589"/>
      <c r="H2538" s="589"/>
      <c r="I2538" s="589"/>
      <c r="J2538" s="589"/>
      <c r="K2538" s="589"/>
      <c r="L2538" s="589"/>
      <c r="M2538" s="589"/>
      <c r="O2538" s="589"/>
      <c r="P2538" s="589"/>
      <c r="Q2538" s="589"/>
      <c r="R2538" s="589"/>
    </row>
    <row r="2539" customHeight="1" spans="7:18">
      <c r="G2539" s="589"/>
      <c r="H2539" s="589"/>
      <c r="I2539" s="589"/>
      <c r="J2539" s="589"/>
      <c r="K2539" s="589"/>
      <c r="L2539" s="589"/>
      <c r="M2539" s="589"/>
      <c r="O2539" s="589"/>
      <c r="P2539" s="589"/>
      <c r="Q2539" s="589"/>
      <c r="R2539" s="589"/>
    </row>
    <row r="2540" customHeight="1" spans="7:18">
      <c r="G2540" s="589"/>
      <c r="H2540" s="589"/>
      <c r="I2540" s="589"/>
      <c r="J2540" s="589"/>
      <c r="K2540" s="589"/>
      <c r="L2540" s="589"/>
      <c r="M2540" s="589"/>
      <c r="O2540" s="589"/>
      <c r="P2540" s="589"/>
      <c r="Q2540" s="589"/>
      <c r="R2540" s="589"/>
    </row>
    <row r="2541" customHeight="1" spans="7:18">
      <c r="G2541" s="589"/>
      <c r="H2541" s="589"/>
      <c r="I2541" s="589"/>
      <c r="J2541" s="589"/>
      <c r="K2541" s="589"/>
      <c r="L2541" s="589"/>
      <c r="M2541" s="589"/>
      <c r="O2541" s="589"/>
      <c r="P2541" s="589"/>
      <c r="Q2541" s="589"/>
      <c r="R2541" s="589"/>
    </row>
    <row r="2542" customHeight="1" spans="7:18">
      <c r="G2542" s="589"/>
      <c r="H2542" s="589"/>
      <c r="I2542" s="589"/>
      <c r="J2542" s="589"/>
      <c r="K2542" s="589"/>
      <c r="L2542" s="589"/>
      <c r="M2542" s="589"/>
      <c r="O2542" s="589"/>
      <c r="P2542" s="589"/>
      <c r="Q2542" s="589"/>
      <c r="R2542" s="589"/>
    </row>
    <row r="2543" customHeight="1" spans="7:18">
      <c r="G2543" s="589"/>
      <c r="H2543" s="589"/>
      <c r="I2543" s="589"/>
      <c r="J2543" s="589"/>
      <c r="K2543" s="589"/>
      <c r="L2543" s="589"/>
      <c r="M2543" s="589"/>
      <c r="O2543" s="589"/>
      <c r="P2543" s="589"/>
      <c r="Q2543" s="589"/>
      <c r="R2543" s="589"/>
    </row>
    <row r="2544" customHeight="1" spans="7:18">
      <c r="G2544" s="589"/>
      <c r="H2544" s="589"/>
      <c r="I2544" s="589"/>
      <c r="J2544" s="589"/>
      <c r="K2544" s="589"/>
      <c r="L2544" s="589"/>
      <c r="M2544" s="589"/>
      <c r="O2544" s="589"/>
      <c r="P2544" s="589"/>
      <c r="Q2544" s="589"/>
      <c r="R2544" s="589"/>
    </row>
    <row r="2545" customHeight="1" spans="7:18">
      <c r="G2545" s="589"/>
      <c r="H2545" s="589"/>
      <c r="I2545" s="589"/>
      <c r="J2545" s="589"/>
      <c r="K2545" s="589"/>
      <c r="L2545" s="589"/>
      <c r="M2545" s="589"/>
      <c r="O2545" s="589"/>
      <c r="P2545" s="589"/>
      <c r="Q2545" s="589"/>
      <c r="R2545" s="589"/>
    </row>
    <row r="2546" customHeight="1" spans="7:18">
      <c r="G2546" s="589"/>
      <c r="H2546" s="589"/>
      <c r="I2546" s="589"/>
      <c r="J2546" s="589"/>
      <c r="K2546" s="589"/>
      <c r="L2546" s="589"/>
      <c r="M2546" s="589"/>
      <c r="O2546" s="589"/>
      <c r="P2546" s="589"/>
      <c r="Q2546" s="589"/>
      <c r="R2546" s="589"/>
    </row>
    <row r="2547" customHeight="1" spans="7:18">
      <c r="G2547" s="589"/>
      <c r="H2547" s="589"/>
      <c r="I2547" s="589"/>
      <c r="J2547" s="589"/>
      <c r="K2547" s="589"/>
      <c r="L2547" s="589"/>
      <c r="M2547" s="589"/>
      <c r="O2547" s="589"/>
      <c r="P2547" s="589"/>
      <c r="Q2547" s="589"/>
      <c r="R2547" s="589"/>
    </row>
    <row r="2548" customHeight="1" spans="7:18">
      <c r="G2548" s="589"/>
      <c r="H2548" s="589"/>
      <c r="I2548" s="589"/>
      <c r="J2548" s="589"/>
      <c r="K2548" s="589"/>
      <c r="L2548" s="589"/>
      <c r="M2548" s="589"/>
      <c r="O2548" s="589"/>
      <c r="P2548" s="589"/>
      <c r="Q2548" s="589"/>
      <c r="R2548" s="589"/>
    </row>
    <row r="2549" customHeight="1" spans="7:18">
      <c r="G2549" s="589"/>
      <c r="H2549" s="589"/>
      <c r="I2549" s="589"/>
      <c r="J2549" s="589"/>
      <c r="K2549" s="589"/>
      <c r="L2549" s="589"/>
      <c r="M2549" s="589"/>
      <c r="O2549" s="589"/>
      <c r="P2549" s="589"/>
      <c r="Q2549" s="589"/>
      <c r="R2549" s="589"/>
    </row>
    <row r="2550" customHeight="1" spans="7:18">
      <c r="G2550" s="589"/>
      <c r="H2550" s="589"/>
      <c r="I2550" s="589"/>
      <c r="J2550" s="589"/>
      <c r="K2550" s="589"/>
      <c r="L2550" s="589"/>
      <c r="M2550" s="589"/>
      <c r="O2550" s="589"/>
      <c r="P2550" s="589"/>
      <c r="Q2550" s="589"/>
      <c r="R2550" s="589"/>
    </row>
    <row r="2551" customHeight="1" spans="7:18">
      <c r="G2551" s="589"/>
      <c r="H2551" s="589"/>
      <c r="I2551" s="589"/>
      <c r="J2551" s="589"/>
      <c r="K2551" s="589"/>
      <c r="L2551" s="589"/>
      <c r="M2551" s="589"/>
      <c r="O2551" s="589"/>
      <c r="P2551" s="589"/>
      <c r="Q2551" s="589"/>
      <c r="R2551" s="589"/>
    </row>
    <row r="2552" customHeight="1" spans="7:18">
      <c r="G2552" s="589"/>
      <c r="H2552" s="589"/>
      <c r="I2552" s="589"/>
      <c r="J2552" s="589"/>
      <c r="K2552" s="589"/>
      <c r="L2552" s="589"/>
      <c r="M2552" s="589"/>
      <c r="O2552" s="589"/>
      <c r="P2552" s="589"/>
      <c r="Q2552" s="589"/>
      <c r="R2552" s="589"/>
    </row>
    <row r="2553" customHeight="1" spans="7:18">
      <c r="G2553" s="589"/>
      <c r="H2553" s="589"/>
      <c r="I2553" s="589"/>
      <c r="J2553" s="589"/>
      <c r="K2553" s="589"/>
      <c r="L2553" s="589"/>
      <c r="M2553" s="589"/>
      <c r="O2553" s="589"/>
      <c r="P2553" s="589"/>
      <c r="Q2553" s="589"/>
      <c r="R2553" s="589"/>
    </row>
    <row r="2554" customHeight="1" spans="7:18">
      <c r="G2554" s="589"/>
      <c r="H2554" s="589"/>
      <c r="I2554" s="589"/>
      <c r="J2554" s="589"/>
      <c r="K2554" s="589"/>
      <c r="L2554" s="589"/>
      <c r="M2554" s="589"/>
      <c r="O2554" s="589"/>
      <c r="P2554" s="589"/>
      <c r="Q2554" s="589"/>
      <c r="R2554" s="589"/>
    </row>
    <row r="2555" customHeight="1" spans="7:18">
      <c r="G2555" s="589"/>
      <c r="H2555" s="589"/>
      <c r="I2555" s="589"/>
      <c r="J2555" s="589"/>
      <c r="K2555" s="589"/>
      <c r="L2555" s="589"/>
      <c r="M2555" s="589"/>
      <c r="O2555" s="589"/>
      <c r="P2555" s="589"/>
      <c r="Q2555" s="589"/>
      <c r="R2555" s="589"/>
    </row>
    <row r="2556" customHeight="1" spans="7:18">
      <c r="G2556" s="589"/>
      <c r="H2556" s="589"/>
      <c r="I2556" s="589"/>
      <c r="J2556" s="589"/>
      <c r="K2556" s="589"/>
      <c r="L2556" s="589"/>
      <c r="M2556" s="589"/>
      <c r="O2556" s="589"/>
      <c r="P2556" s="589"/>
      <c r="Q2556" s="589"/>
      <c r="R2556" s="589"/>
    </row>
    <row r="2557" customHeight="1" spans="7:18">
      <c r="G2557" s="589"/>
      <c r="H2557" s="589"/>
      <c r="I2557" s="589"/>
      <c r="J2557" s="589"/>
      <c r="K2557" s="589"/>
      <c r="L2557" s="589"/>
      <c r="M2557" s="589"/>
      <c r="O2557" s="589"/>
      <c r="P2557" s="589"/>
      <c r="Q2557" s="589"/>
      <c r="R2557" s="589"/>
    </row>
    <row r="2558" customHeight="1" spans="7:18">
      <c r="G2558" s="589"/>
      <c r="H2558" s="589"/>
      <c r="I2558" s="589"/>
      <c r="J2558" s="589"/>
      <c r="K2558" s="589"/>
      <c r="L2558" s="589"/>
      <c r="M2558" s="589"/>
      <c r="O2558" s="589"/>
      <c r="P2558" s="589"/>
      <c r="Q2558" s="589"/>
      <c r="R2558" s="589"/>
    </row>
    <row r="2559" customHeight="1" spans="7:18">
      <c r="G2559" s="589"/>
      <c r="H2559" s="589"/>
      <c r="I2559" s="589"/>
      <c r="J2559" s="589"/>
      <c r="K2559" s="589"/>
      <c r="L2559" s="589"/>
      <c r="M2559" s="589"/>
      <c r="O2559" s="589"/>
      <c r="P2559" s="589"/>
      <c r="Q2559" s="589"/>
      <c r="R2559" s="589"/>
    </row>
    <row r="2560" customHeight="1" spans="7:18">
      <c r="G2560" s="589"/>
      <c r="H2560" s="589"/>
      <c r="I2560" s="589"/>
      <c r="J2560" s="589"/>
      <c r="K2560" s="589"/>
      <c r="L2560" s="589"/>
      <c r="M2560" s="589"/>
      <c r="O2560" s="589"/>
      <c r="P2560" s="589"/>
      <c r="Q2560" s="589"/>
      <c r="R2560" s="589"/>
    </row>
    <row r="2561" customHeight="1" spans="7:18">
      <c r="G2561" s="589"/>
      <c r="H2561" s="589"/>
      <c r="I2561" s="589"/>
      <c r="J2561" s="589"/>
      <c r="K2561" s="589"/>
      <c r="L2561" s="589"/>
      <c r="M2561" s="589"/>
      <c r="O2561" s="589"/>
      <c r="P2561" s="589"/>
      <c r="Q2561" s="589"/>
      <c r="R2561" s="589"/>
    </row>
    <row r="2562" customHeight="1" spans="7:18">
      <c r="G2562" s="589"/>
      <c r="H2562" s="589"/>
      <c r="I2562" s="589"/>
      <c r="J2562" s="589"/>
      <c r="K2562" s="589"/>
      <c r="L2562" s="589"/>
      <c r="M2562" s="589"/>
      <c r="O2562" s="589"/>
      <c r="P2562" s="589"/>
      <c r="Q2562" s="589"/>
      <c r="R2562" s="589"/>
    </row>
    <row r="2563" customHeight="1" spans="7:18">
      <c r="G2563" s="589"/>
      <c r="H2563" s="589"/>
      <c r="I2563" s="589"/>
      <c r="J2563" s="589"/>
      <c r="K2563" s="589"/>
      <c r="L2563" s="589"/>
      <c r="M2563" s="589"/>
      <c r="O2563" s="589"/>
      <c r="P2563" s="589"/>
      <c r="Q2563" s="589"/>
      <c r="R2563" s="589"/>
    </row>
    <row r="2564" customHeight="1" spans="7:18">
      <c r="G2564" s="589"/>
      <c r="H2564" s="589"/>
      <c r="I2564" s="589"/>
      <c r="J2564" s="589"/>
      <c r="K2564" s="589"/>
      <c r="L2564" s="589"/>
      <c r="M2564" s="589"/>
      <c r="O2564" s="589"/>
      <c r="P2564" s="589"/>
      <c r="Q2564" s="589"/>
      <c r="R2564" s="589"/>
    </row>
    <row r="2565" customHeight="1" spans="7:18">
      <c r="G2565" s="589"/>
      <c r="H2565" s="589"/>
      <c r="I2565" s="589"/>
      <c r="J2565" s="589"/>
      <c r="K2565" s="589"/>
      <c r="L2565" s="589"/>
      <c r="M2565" s="589"/>
      <c r="O2565" s="589"/>
      <c r="P2565" s="589"/>
      <c r="Q2565" s="589"/>
      <c r="R2565" s="589"/>
    </row>
    <row r="2566" customHeight="1" spans="7:18">
      <c r="G2566" s="589"/>
      <c r="H2566" s="589"/>
      <c r="I2566" s="589"/>
      <c r="J2566" s="589"/>
      <c r="K2566" s="589"/>
      <c r="L2566" s="589"/>
      <c r="M2566" s="589"/>
      <c r="O2566" s="589"/>
      <c r="P2566" s="589"/>
      <c r="Q2566" s="589"/>
      <c r="R2566" s="589"/>
    </row>
    <row r="2567" customHeight="1" spans="7:18">
      <c r="G2567" s="589"/>
      <c r="H2567" s="589"/>
      <c r="I2567" s="589"/>
      <c r="J2567" s="589"/>
      <c r="K2567" s="589"/>
      <c r="L2567" s="589"/>
      <c r="M2567" s="589"/>
      <c r="O2567" s="589"/>
      <c r="P2567" s="589"/>
      <c r="Q2567" s="589"/>
      <c r="R2567" s="589"/>
    </row>
    <row r="2568" customHeight="1" spans="7:18">
      <c r="G2568" s="589"/>
      <c r="H2568" s="589"/>
      <c r="I2568" s="589"/>
      <c r="J2568" s="589"/>
      <c r="K2568" s="589"/>
      <c r="L2568" s="589"/>
      <c r="M2568" s="589"/>
      <c r="O2568" s="589"/>
      <c r="P2568" s="589"/>
      <c r="Q2568" s="589"/>
      <c r="R2568" s="589"/>
    </row>
    <row r="2569" customHeight="1" spans="7:18">
      <c r="G2569" s="589"/>
      <c r="H2569" s="589"/>
      <c r="I2569" s="589"/>
      <c r="J2569" s="589"/>
      <c r="K2569" s="589"/>
      <c r="L2569" s="589"/>
      <c r="M2569" s="589"/>
      <c r="O2569" s="589"/>
      <c r="P2569" s="589"/>
      <c r="Q2569" s="589"/>
      <c r="R2569" s="589"/>
    </row>
    <row r="2570" customHeight="1" spans="7:18">
      <c r="G2570" s="589"/>
      <c r="H2570" s="589"/>
      <c r="I2570" s="589"/>
      <c r="J2570" s="589"/>
      <c r="K2570" s="589"/>
      <c r="L2570" s="589"/>
      <c r="M2570" s="589"/>
      <c r="O2570" s="589"/>
      <c r="P2570" s="589"/>
      <c r="Q2570" s="589"/>
      <c r="R2570" s="589"/>
    </row>
    <row r="2571" customHeight="1" spans="7:18">
      <c r="G2571" s="589"/>
      <c r="H2571" s="589"/>
      <c r="I2571" s="589"/>
      <c r="J2571" s="589"/>
      <c r="K2571" s="589"/>
      <c r="L2571" s="589"/>
      <c r="M2571" s="589"/>
      <c r="O2571" s="589"/>
      <c r="P2571" s="589"/>
      <c r="Q2571" s="589"/>
      <c r="R2571" s="589"/>
    </row>
    <row r="2572" customHeight="1" spans="7:18">
      <c r="G2572" s="589"/>
      <c r="H2572" s="589"/>
      <c r="I2572" s="589"/>
      <c r="J2572" s="589"/>
      <c r="K2572" s="589"/>
      <c r="L2572" s="589"/>
      <c r="M2572" s="589"/>
      <c r="O2572" s="589"/>
      <c r="P2572" s="589"/>
      <c r="Q2572" s="589"/>
      <c r="R2572" s="589"/>
    </row>
    <row r="2573" customHeight="1" spans="7:18">
      <c r="G2573" s="589"/>
      <c r="H2573" s="589"/>
      <c r="I2573" s="589"/>
      <c r="J2573" s="589"/>
      <c r="K2573" s="589"/>
      <c r="L2573" s="589"/>
      <c r="M2573" s="589"/>
      <c r="O2573" s="589"/>
      <c r="P2573" s="589"/>
      <c r="Q2573" s="589"/>
      <c r="R2573" s="589"/>
    </row>
    <row r="2574" customHeight="1" spans="7:18">
      <c r="G2574" s="589"/>
      <c r="H2574" s="589"/>
      <c r="I2574" s="589"/>
      <c r="J2574" s="589"/>
      <c r="K2574" s="589"/>
      <c r="L2574" s="589"/>
      <c r="M2574" s="589"/>
      <c r="O2574" s="589"/>
      <c r="P2574" s="589"/>
      <c r="Q2574" s="589"/>
      <c r="R2574" s="589"/>
    </row>
    <row r="2575" customHeight="1" spans="7:18">
      <c r="G2575" s="589"/>
      <c r="H2575" s="589"/>
      <c r="I2575" s="589"/>
      <c r="J2575" s="589"/>
      <c r="K2575" s="589"/>
      <c r="L2575" s="589"/>
      <c r="M2575" s="589"/>
      <c r="O2575" s="589"/>
      <c r="P2575" s="589"/>
      <c r="Q2575" s="589"/>
      <c r="R2575" s="589"/>
    </row>
    <row r="2576" customHeight="1" spans="7:18">
      <c r="G2576" s="589"/>
      <c r="H2576" s="589"/>
      <c r="I2576" s="589"/>
      <c r="J2576" s="589"/>
      <c r="K2576" s="589"/>
      <c r="L2576" s="589"/>
      <c r="M2576" s="589"/>
      <c r="O2576" s="589"/>
      <c r="P2576" s="589"/>
      <c r="Q2576" s="589"/>
      <c r="R2576" s="589"/>
    </row>
    <row r="2577" customHeight="1" spans="7:18">
      <c r="G2577" s="589"/>
      <c r="H2577" s="589"/>
      <c r="I2577" s="589"/>
      <c r="J2577" s="589"/>
      <c r="K2577" s="589"/>
      <c r="L2577" s="589"/>
      <c r="M2577" s="589"/>
      <c r="O2577" s="589"/>
      <c r="P2577" s="589"/>
      <c r="Q2577" s="589"/>
      <c r="R2577" s="589"/>
    </row>
    <row r="2578" customHeight="1" spans="7:18">
      <c r="G2578" s="589"/>
      <c r="H2578" s="589"/>
      <c r="I2578" s="589"/>
      <c r="J2578" s="589"/>
      <c r="K2578" s="589"/>
      <c r="L2578" s="589"/>
      <c r="M2578" s="589"/>
      <c r="O2578" s="589"/>
      <c r="P2578" s="589"/>
      <c r="Q2578" s="589"/>
      <c r="R2578" s="589"/>
    </row>
    <row r="2579" customHeight="1" spans="7:18">
      <c r="G2579" s="589"/>
      <c r="H2579" s="589"/>
      <c r="I2579" s="589"/>
      <c r="J2579" s="589"/>
      <c r="K2579" s="589"/>
      <c r="L2579" s="589"/>
      <c r="M2579" s="589"/>
      <c r="O2579" s="589"/>
      <c r="P2579" s="589"/>
      <c r="Q2579" s="589"/>
      <c r="R2579" s="589"/>
    </row>
    <row r="2580" customHeight="1" spans="7:18">
      <c r="G2580" s="589"/>
      <c r="H2580" s="589"/>
      <c r="I2580" s="589"/>
      <c r="J2580" s="589"/>
      <c r="K2580" s="589"/>
      <c r="L2580" s="589"/>
      <c r="M2580" s="589"/>
      <c r="O2580" s="589"/>
      <c r="P2580" s="589"/>
      <c r="Q2580" s="589"/>
      <c r="R2580" s="589"/>
    </row>
    <row r="2581" customHeight="1" spans="7:18">
      <c r="G2581" s="589"/>
      <c r="H2581" s="589"/>
      <c r="I2581" s="589"/>
      <c r="J2581" s="589"/>
      <c r="K2581" s="589"/>
      <c r="L2581" s="589"/>
      <c r="M2581" s="589"/>
      <c r="O2581" s="589"/>
      <c r="P2581" s="589"/>
      <c r="Q2581" s="589"/>
      <c r="R2581" s="589"/>
    </row>
    <row r="2582" customHeight="1" spans="7:18">
      <c r="G2582" s="589"/>
      <c r="H2582" s="589"/>
      <c r="I2582" s="589"/>
      <c r="J2582" s="589"/>
      <c r="K2582" s="589"/>
      <c r="L2582" s="589"/>
      <c r="M2582" s="589"/>
      <c r="O2582" s="589"/>
      <c r="P2582" s="589"/>
      <c r="Q2582" s="589"/>
      <c r="R2582" s="589"/>
    </row>
    <row r="2583" customHeight="1" spans="7:18">
      <c r="G2583" s="589"/>
      <c r="H2583" s="589"/>
      <c r="I2583" s="589"/>
      <c r="J2583" s="589"/>
      <c r="K2583" s="589"/>
      <c r="L2583" s="589"/>
      <c r="M2583" s="589"/>
      <c r="O2583" s="589"/>
      <c r="P2583" s="589"/>
      <c r="Q2583" s="589"/>
      <c r="R2583" s="589"/>
    </row>
    <row r="2584" customHeight="1" spans="7:18">
      <c r="G2584" s="589"/>
      <c r="H2584" s="589"/>
      <c r="I2584" s="589"/>
      <c r="J2584" s="589"/>
      <c r="K2584" s="589"/>
      <c r="L2584" s="589"/>
      <c r="M2584" s="589"/>
      <c r="O2584" s="589"/>
      <c r="P2584" s="589"/>
      <c r="Q2584" s="589"/>
      <c r="R2584" s="589"/>
    </row>
    <row r="2585" customHeight="1" spans="7:18">
      <c r="G2585" s="589"/>
      <c r="H2585" s="589"/>
      <c r="I2585" s="589"/>
      <c r="J2585" s="589"/>
      <c r="K2585" s="589"/>
      <c r="L2585" s="589"/>
      <c r="M2585" s="589"/>
      <c r="O2585" s="589"/>
      <c r="P2585" s="589"/>
      <c r="Q2585" s="589"/>
      <c r="R2585" s="589"/>
    </row>
    <row r="2586" customHeight="1" spans="7:18">
      <c r="G2586" s="589"/>
      <c r="H2586" s="589"/>
      <c r="I2586" s="589"/>
      <c r="J2586" s="589"/>
      <c r="K2586" s="589"/>
      <c r="L2586" s="589"/>
      <c r="M2586" s="589"/>
      <c r="O2586" s="589"/>
      <c r="P2586" s="589"/>
      <c r="Q2586" s="589"/>
      <c r="R2586" s="589"/>
    </row>
    <row r="2587" customHeight="1" spans="7:18">
      <c r="G2587" s="589"/>
      <c r="H2587" s="589"/>
      <c r="I2587" s="589"/>
      <c r="J2587" s="589"/>
      <c r="K2587" s="589"/>
      <c r="L2587" s="589"/>
      <c r="M2587" s="589"/>
      <c r="O2587" s="589"/>
      <c r="P2587" s="589"/>
      <c r="Q2587" s="589"/>
      <c r="R2587" s="589"/>
    </row>
    <row r="2588" customHeight="1" spans="7:18">
      <c r="G2588" s="589"/>
      <c r="H2588" s="589"/>
      <c r="I2588" s="589"/>
      <c r="J2588" s="589"/>
      <c r="K2588" s="589"/>
      <c r="L2588" s="589"/>
      <c r="M2588" s="589"/>
      <c r="O2588" s="589"/>
      <c r="P2588" s="589"/>
      <c r="Q2588" s="589"/>
      <c r="R2588" s="589"/>
    </row>
    <row r="2589" customHeight="1" spans="7:18">
      <c r="G2589" s="589"/>
      <c r="H2589" s="589"/>
      <c r="I2589" s="589"/>
      <c r="J2589" s="589"/>
      <c r="K2589" s="589"/>
      <c r="L2589" s="589"/>
      <c r="M2589" s="589"/>
      <c r="O2589" s="589"/>
      <c r="P2589" s="589"/>
      <c r="Q2589" s="589"/>
      <c r="R2589" s="589"/>
    </row>
    <row r="2590" customHeight="1" spans="7:18">
      <c r="G2590" s="589"/>
      <c r="H2590" s="589"/>
      <c r="I2590" s="589"/>
      <c r="J2590" s="589"/>
      <c r="K2590" s="589"/>
      <c r="L2590" s="589"/>
      <c r="M2590" s="589"/>
      <c r="O2590" s="589"/>
      <c r="P2590" s="589"/>
      <c r="Q2590" s="589"/>
      <c r="R2590" s="589"/>
    </row>
    <row r="2591" customHeight="1" spans="7:18">
      <c r="G2591" s="589"/>
      <c r="H2591" s="589"/>
      <c r="I2591" s="589"/>
      <c r="J2591" s="589"/>
      <c r="K2591" s="589"/>
      <c r="L2591" s="589"/>
      <c r="M2591" s="589"/>
      <c r="O2591" s="589"/>
      <c r="P2591" s="589"/>
      <c r="Q2591" s="589"/>
      <c r="R2591" s="589"/>
    </row>
    <row r="2592" customHeight="1" spans="7:18">
      <c r="G2592" s="589"/>
      <c r="H2592" s="589"/>
      <c r="I2592" s="589"/>
      <c r="J2592" s="589"/>
      <c r="K2592" s="589"/>
      <c r="L2592" s="589"/>
      <c r="M2592" s="589"/>
      <c r="O2592" s="589"/>
      <c r="P2592" s="589"/>
      <c r="Q2592" s="589"/>
      <c r="R2592" s="589"/>
    </row>
    <row r="2593" customHeight="1" spans="7:18">
      <c r="G2593" s="589"/>
      <c r="H2593" s="589"/>
      <c r="I2593" s="589"/>
      <c r="J2593" s="589"/>
      <c r="K2593" s="589"/>
      <c r="L2593" s="589"/>
      <c r="M2593" s="589"/>
      <c r="O2593" s="589"/>
      <c r="P2593" s="589"/>
      <c r="Q2593" s="589"/>
      <c r="R2593" s="589"/>
    </row>
    <row r="2594" customHeight="1" spans="7:18">
      <c r="G2594" s="589"/>
      <c r="H2594" s="589"/>
      <c r="I2594" s="589"/>
      <c r="J2594" s="589"/>
      <c r="K2594" s="589"/>
      <c r="L2594" s="589"/>
      <c r="M2594" s="589"/>
      <c r="O2594" s="589"/>
      <c r="P2594" s="589"/>
      <c r="Q2594" s="589"/>
      <c r="R2594" s="589"/>
    </row>
    <row r="2595" customHeight="1" spans="7:18">
      <c r="G2595" s="589"/>
      <c r="H2595" s="589"/>
      <c r="I2595" s="589"/>
      <c r="J2595" s="589"/>
      <c r="K2595" s="589"/>
      <c r="L2595" s="589"/>
      <c r="M2595" s="589"/>
      <c r="O2595" s="589"/>
      <c r="P2595" s="589"/>
      <c r="Q2595" s="589"/>
      <c r="R2595" s="589"/>
    </row>
    <row r="2596" customHeight="1" spans="7:18">
      <c r="G2596" s="589"/>
      <c r="H2596" s="589"/>
      <c r="I2596" s="589"/>
      <c r="J2596" s="589"/>
      <c r="K2596" s="589"/>
      <c r="L2596" s="589"/>
      <c r="M2596" s="589"/>
      <c r="O2596" s="589"/>
      <c r="P2596" s="589"/>
      <c r="Q2596" s="589"/>
      <c r="R2596" s="589"/>
    </row>
    <row r="2597" customHeight="1" spans="7:18">
      <c r="G2597" s="589"/>
      <c r="H2597" s="589"/>
      <c r="I2597" s="589"/>
      <c r="J2597" s="589"/>
      <c r="K2597" s="589"/>
      <c r="L2597" s="589"/>
      <c r="M2597" s="589"/>
      <c r="O2597" s="589"/>
      <c r="P2597" s="589"/>
      <c r="Q2597" s="589"/>
      <c r="R2597" s="589"/>
    </row>
    <row r="2598" customHeight="1" spans="7:18">
      <c r="G2598" s="589"/>
      <c r="H2598" s="589"/>
      <c r="I2598" s="589"/>
      <c r="J2598" s="589"/>
      <c r="K2598" s="589"/>
      <c r="L2598" s="589"/>
      <c r="M2598" s="589"/>
      <c r="O2598" s="589"/>
      <c r="P2598" s="589"/>
      <c r="Q2598" s="589"/>
      <c r="R2598" s="589"/>
    </row>
    <row r="2599" customHeight="1" spans="7:18">
      <c r="G2599" s="589"/>
      <c r="H2599" s="589"/>
      <c r="I2599" s="589"/>
      <c r="J2599" s="589"/>
      <c r="K2599" s="589"/>
      <c r="L2599" s="589"/>
      <c r="M2599" s="589"/>
      <c r="O2599" s="589"/>
      <c r="P2599" s="589"/>
      <c r="Q2599" s="589"/>
      <c r="R2599" s="589"/>
    </row>
    <row r="2600" customHeight="1" spans="7:18">
      <c r="G2600" s="589"/>
      <c r="H2600" s="589"/>
      <c r="I2600" s="589"/>
      <c r="J2600" s="589"/>
      <c r="K2600" s="589"/>
      <c r="L2600" s="589"/>
      <c r="M2600" s="589"/>
      <c r="O2600" s="589"/>
      <c r="P2600" s="589"/>
      <c r="Q2600" s="589"/>
      <c r="R2600" s="589"/>
    </row>
    <row r="2601" customHeight="1" spans="7:18">
      <c r="G2601" s="589"/>
      <c r="H2601" s="589"/>
      <c r="I2601" s="589"/>
      <c r="J2601" s="589"/>
      <c r="K2601" s="589"/>
      <c r="L2601" s="589"/>
      <c r="M2601" s="589"/>
      <c r="O2601" s="589"/>
      <c r="P2601" s="589"/>
      <c r="Q2601" s="589"/>
      <c r="R2601" s="589"/>
    </row>
    <row r="2602" customHeight="1" spans="7:18">
      <c r="G2602" s="589"/>
      <c r="H2602" s="589"/>
      <c r="I2602" s="589"/>
      <c r="J2602" s="589"/>
      <c r="K2602" s="589"/>
      <c r="L2602" s="589"/>
      <c r="M2602" s="589"/>
      <c r="O2602" s="589"/>
      <c r="P2602" s="589"/>
      <c r="Q2602" s="589"/>
      <c r="R2602" s="589"/>
    </row>
    <row r="2603" customHeight="1" spans="7:18">
      <c r="G2603" s="589"/>
      <c r="H2603" s="589"/>
      <c r="I2603" s="589"/>
      <c r="J2603" s="589"/>
      <c r="K2603" s="589"/>
      <c r="L2603" s="589"/>
      <c r="M2603" s="589"/>
      <c r="O2603" s="589"/>
      <c r="P2603" s="589"/>
      <c r="Q2603" s="589"/>
      <c r="R2603" s="589"/>
    </row>
    <row r="2604" customHeight="1" spans="7:18">
      <c r="G2604" s="589"/>
      <c r="H2604" s="589"/>
      <c r="I2604" s="589"/>
      <c r="J2604" s="589"/>
      <c r="K2604" s="589"/>
      <c r="L2604" s="589"/>
      <c r="M2604" s="589"/>
      <c r="O2604" s="589"/>
      <c r="P2604" s="589"/>
      <c r="Q2604" s="589"/>
      <c r="R2604" s="589"/>
    </row>
    <row r="2605" customHeight="1" spans="7:18">
      <c r="G2605" s="589"/>
      <c r="H2605" s="589"/>
      <c r="I2605" s="589"/>
      <c r="J2605" s="589"/>
      <c r="K2605" s="589"/>
      <c r="L2605" s="589"/>
      <c r="M2605" s="589"/>
      <c r="O2605" s="589"/>
      <c r="P2605" s="589"/>
      <c r="Q2605" s="589"/>
      <c r="R2605" s="589"/>
    </row>
    <row r="2606" customHeight="1" spans="7:18">
      <c r="G2606" s="589"/>
      <c r="H2606" s="589"/>
      <c r="I2606" s="589"/>
      <c r="J2606" s="589"/>
      <c r="K2606" s="589"/>
      <c r="L2606" s="589"/>
      <c r="M2606" s="589"/>
      <c r="O2606" s="589"/>
      <c r="P2606" s="589"/>
      <c r="Q2606" s="589"/>
      <c r="R2606" s="589"/>
    </row>
    <row r="2607" customHeight="1" spans="7:18">
      <c r="G2607" s="589"/>
      <c r="H2607" s="589"/>
      <c r="I2607" s="589"/>
      <c r="J2607" s="589"/>
      <c r="K2607" s="589"/>
      <c r="L2607" s="589"/>
      <c r="M2607" s="589"/>
      <c r="O2607" s="589"/>
      <c r="P2607" s="589"/>
      <c r="Q2607" s="589"/>
      <c r="R2607" s="589"/>
    </row>
    <row r="2608" customHeight="1" spans="7:18">
      <c r="G2608" s="589"/>
      <c r="H2608" s="589"/>
      <c r="I2608" s="589"/>
      <c r="J2608" s="589"/>
      <c r="K2608" s="589"/>
      <c r="L2608" s="589"/>
      <c r="M2608" s="589"/>
      <c r="O2608" s="589"/>
      <c r="P2608" s="589"/>
      <c r="Q2608" s="589"/>
      <c r="R2608" s="589"/>
    </row>
    <row r="2609" customHeight="1" spans="7:18">
      <c r="G2609" s="589"/>
      <c r="H2609" s="589"/>
      <c r="I2609" s="589"/>
      <c r="J2609" s="589"/>
      <c r="K2609" s="589"/>
      <c r="L2609" s="589"/>
      <c r="M2609" s="589"/>
      <c r="O2609" s="589"/>
      <c r="P2609" s="589"/>
      <c r="Q2609" s="589"/>
      <c r="R2609" s="589"/>
    </row>
    <row r="2610" customHeight="1" spans="7:18">
      <c r="G2610" s="589"/>
      <c r="H2610" s="589"/>
      <c r="I2610" s="589"/>
      <c r="J2610" s="589"/>
      <c r="K2610" s="589"/>
      <c r="L2610" s="589"/>
      <c r="M2610" s="589"/>
      <c r="O2610" s="589"/>
      <c r="P2610" s="589"/>
      <c r="Q2610" s="589"/>
      <c r="R2610" s="589"/>
    </row>
    <row r="2611" customHeight="1" spans="7:18">
      <c r="G2611" s="589"/>
      <c r="H2611" s="589"/>
      <c r="I2611" s="589"/>
      <c r="J2611" s="589"/>
      <c r="K2611" s="589"/>
      <c r="L2611" s="589"/>
      <c r="M2611" s="589"/>
      <c r="O2611" s="589"/>
      <c r="P2611" s="589"/>
      <c r="Q2611" s="589"/>
      <c r="R2611" s="589"/>
    </row>
    <row r="2612" customHeight="1" spans="7:18">
      <c r="G2612" s="589"/>
      <c r="H2612" s="589"/>
      <c r="I2612" s="589"/>
      <c r="J2612" s="589"/>
      <c r="K2612" s="589"/>
      <c r="L2612" s="589"/>
      <c r="M2612" s="589"/>
      <c r="O2612" s="589"/>
      <c r="P2612" s="589"/>
      <c r="Q2612" s="589"/>
      <c r="R2612" s="589"/>
    </row>
    <row r="2613" customHeight="1" spans="7:18">
      <c r="G2613" s="589"/>
      <c r="H2613" s="589"/>
      <c r="I2613" s="589"/>
      <c r="J2613" s="589"/>
      <c r="K2613" s="589"/>
      <c r="L2613" s="589"/>
      <c r="M2613" s="589"/>
      <c r="O2613" s="589"/>
      <c r="P2613" s="589"/>
      <c r="Q2613" s="589"/>
      <c r="R2613" s="589"/>
    </row>
    <row r="2614" customHeight="1" spans="7:18">
      <c r="G2614" s="589"/>
      <c r="H2614" s="589"/>
      <c r="I2614" s="589"/>
      <c r="J2614" s="589"/>
      <c r="K2614" s="589"/>
      <c r="L2614" s="589"/>
      <c r="M2614" s="589"/>
      <c r="O2614" s="589"/>
      <c r="P2614" s="589"/>
      <c r="Q2614" s="589"/>
      <c r="R2614" s="589"/>
    </row>
    <row r="2615" customHeight="1" spans="7:18">
      <c r="G2615" s="589"/>
      <c r="H2615" s="589"/>
      <c r="I2615" s="589"/>
      <c r="J2615" s="589"/>
      <c r="K2615" s="589"/>
      <c r="L2615" s="589"/>
      <c r="M2615" s="589"/>
      <c r="O2615" s="589"/>
      <c r="P2615" s="589"/>
      <c r="Q2615" s="589"/>
      <c r="R2615" s="589"/>
    </row>
    <row r="2616" customHeight="1" spans="7:18">
      <c r="G2616" s="589"/>
      <c r="H2616" s="589"/>
      <c r="I2616" s="589"/>
      <c r="J2616" s="589"/>
      <c r="K2616" s="589"/>
      <c r="L2616" s="589"/>
      <c r="M2616" s="589"/>
      <c r="O2616" s="589"/>
      <c r="P2616" s="589"/>
      <c r="Q2616" s="589"/>
      <c r="R2616" s="589"/>
    </row>
    <row r="2617" customHeight="1" spans="7:18">
      <c r="G2617" s="589"/>
      <c r="H2617" s="589"/>
      <c r="I2617" s="589"/>
      <c r="J2617" s="589"/>
      <c r="K2617" s="589"/>
      <c r="L2617" s="589"/>
      <c r="M2617" s="589"/>
      <c r="O2617" s="589"/>
      <c r="P2617" s="589"/>
      <c r="Q2617" s="589"/>
      <c r="R2617" s="589"/>
    </row>
    <row r="2618" customHeight="1" spans="7:18">
      <c r="G2618" s="589"/>
      <c r="H2618" s="589"/>
      <c r="I2618" s="589"/>
      <c r="J2618" s="589"/>
      <c r="K2618" s="589"/>
      <c r="L2618" s="589"/>
      <c r="M2618" s="589"/>
      <c r="O2618" s="589"/>
      <c r="P2618" s="589"/>
      <c r="Q2618" s="589"/>
      <c r="R2618" s="589"/>
    </row>
    <row r="2619" customHeight="1" spans="7:18">
      <c r="G2619" s="589"/>
      <c r="H2619" s="589"/>
      <c r="I2619" s="589"/>
      <c r="J2619" s="589"/>
      <c r="K2619" s="589"/>
      <c r="L2619" s="589"/>
      <c r="M2619" s="589"/>
      <c r="O2619" s="589"/>
      <c r="P2619" s="589"/>
      <c r="Q2619" s="589"/>
      <c r="R2619" s="589"/>
    </row>
    <row r="2620" customHeight="1" spans="7:18">
      <c r="G2620" s="589"/>
      <c r="H2620" s="589"/>
      <c r="I2620" s="589"/>
      <c r="J2620" s="589"/>
      <c r="K2620" s="589"/>
      <c r="L2620" s="589"/>
      <c r="M2620" s="589"/>
      <c r="O2620" s="589"/>
      <c r="P2620" s="589"/>
      <c r="Q2620" s="589"/>
      <c r="R2620" s="589"/>
    </row>
    <row r="2621" customHeight="1" spans="7:18">
      <c r="G2621" s="589"/>
      <c r="H2621" s="589"/>
      <c r="I2621" s="589"/>
      <c r="J2621" s="589"/>
      <c r="K2621" s="589"/>
      <c r="L2621" s="589"/>
      <c r="M2621" s="589"/>
      <c r="O2621" s="589"/>
      <c r="P2621" s="589"/>
      <c r="Q2621" s="589"/>
      <c r="R2621" s="589"/>
    </row>
    <row r="2622" customHeight="1" spans="7:18">
      <c r="G2622" s="589"/>
      <c r="H2622" s="589"/>
      <c r="I2622" s="589"/>
      <c r="J2622" s="589"/>
      <c r="K2622" s="589"/>
      <c r="L2622" s="589"/>
      <c r="M2622" s="589"/>
      <c r="O2622" s="589"/>
      <c r="P2622" s="589"/>
      <c r="Q2622" s="589"/>
      <c r="R2622" s="589"/>
    </row>
    <row r="2623" customHeight="1" spans="7:18">
      <c r="G2623" s="589"/>
      <c r="H2623" s="589"/>
      <c r="I2623" s="589"/>
      <c r="J2623" s="589"/>
      <c r="K2623" s="589"/>
      <c r="L2623" s="589"/>
      <c r="M2623" s="589"/>
      <c r="O2623" s="589"/>
      <c r="P2623" s="589"/>
      <c r="Q2623" s="589"/>
      <c r="R2623" s="589"/>
    </row>
    <row r="2624" customHeight="1" spans="7:18">
      <c r="G2624" s="589"/>
      <c r="H2624" s="589"/>
      <c r="I2624" s="589"/>
      <c r="J2624" s="589"/>
      <c r="K2624" s="589"/>
      <c r="L2624" s="589"/>
      <c r="M2624" s="589"/>
      <c r="O2624" s="589"/>
      <c r="P2624" s="589"/>
      <c r="Q2624" s="589"/>
      <c r="R2624" s="589"/>
    </row>
    <row r="2625" customHeight="1" spans="7:18">
      <c r="G2625" s="589"/>
      <c r="H2625" s="589"/>
      <c r="I2625" s="589"/>
      <c r="J2625" s="589"/>
      <c r="K2625" s="589"/>
      <c r="L2625" s="589"/>
      <c r="M2625" s="589"/>
      <c r="O2625" s="589"/>
      <c r="P2625" s="589"/>
      <c r="Q2625" s="589"/>
      <c r="R2625" s="589"/>
    </row>
    <row r="2626" customHeight="1" spans="7:18">
      <c r="G2626" s="589"/>
      <c r="H2626" s="589"/>
      <c r="I2626" s="589"/>
      <c r="J2626" s="589"/>
      <c r="K2626" s="589"/>
      <c r="L2626" s="589"/>
      <c r="M2626" s="589"/>
      <c r="O2626" s="589"/>
      <c r="P2626" s="589"/>
      <c r="Q2626" s="589"/>
      <c r="R2626" s="589"/>
    </row>
    <row r="2627" customHeight="1" spans="7:18">
      <c r="G2627" s="589"/>
      <c r="H2627" s="589"/>
      <c r="I2627" s="589"/>
      <c r="J2627" s="589"/>
      <c r="K2627" s="589"/>
      <c r="L2627" s="589"/>
      <c r="M2627" s="589"/>
      <c r="O2627" s="589"/>
      <c r="P2627" s="589"/>
      <c r="Q2627" s="589"/>
      <c r="R2627" s="589"/>
    </row>
    <row r="2628" customHeight="1" spans="7:18">
      <c r="G2628" s="589"/>
      <c r="H2628" s="589"/>
      <c r="I2628" s="589"/>
      <c r="J2628" s="589"/>
      <c r="K2628" s="589"/>
      <c r="L2628" s="589"/>
      <c r="M2628" s="589"/>
      <c r="O2628" s="589"/>
      <c r="P2628" s="589"/>
      <c r="Q2628" s="589"/>
      <c r="R2628" s="589"/>
    </row>
    <row r="2629" customHeight="1" spans="7:18">
      <c r="G2629" s="589"/>
      <c r="H2629" s="589"/>
      <c r="I2629" s="589"/>
      <c r="J2629" s="589"/>
      <c r="K2629" s="589"/>
      <c r="L2629" s="589"/>
      <c r="M2629" s="589"/>
      <c r="O2629" s="589"/>
      <c r="P2629" s="589"/>
      <c r="Q2629" s="589"/>
      <c r="R2629" s="589"/>
    </row>
    <row r="2630" customHeight="1" spans="7:18">
      <c r="G2630" s="589"/>
      <c r="H2630" s="589"/>
      <c r="I2630" s="589"/>
      <c r="J2630" s="589"/>
      <c r="K2630" s="589"/>
      <c r="L2630" s="589"/>
      <c r="M2630" s="589"/>
      <c r="O2630" s="589"/>
      <c r="P2630" s="589"/>
      <c r="Q2630" s="589"/>
      <c r="R2630" s="589"/>
    </row>
    <row r="2631" customHeight="1" spans="7:18">
      <c r="G2631" s="589"/>
      <c r="H2631" s="589"/>
      <c r="I2631" s="589"/>
      <c r="J2631" s="589"/>
      <c r="K2631" s="589"/>
      <c r="L2631" s="589"/>
      <c r="M2631" s="589"/>
      <c r="O2631" s="589"/>
      <c r="P2631" s="589"/>
      <c r="Q2631" s="589"/>
      <c r="R2631" s="589"/>
    </row>
    <row r="2632" customHeight="1" spans="7:18">
      <c r="G2632" s="589"/>
      <c r="H2632" s="589"/>
      <c r="I2632" s="589"/>
      <c r="J2632" s="589"/>
      <c r="K2632" s="589"/>
      <c r="L2632" s="589"/>
      <c r="M2632" s="589"/>
      <c r="O2632" s="589"/>
      <c r="P2632" s="589"/>
      <c r="Q2632" s="589"/>
      <c r="R2632" s="589"/>
    </row>
    <row r="2633" customHeight="1" spans="7:18">
      <c r="G2633" s="589"/>
      <c r="H2633" s="589"/>
      <c r="I2633" s="589"/>
      <c r="J2633" s="589"/>
      <c r="K2633" s="589"/>
      <c r="L2633" s="589"/>
      <c r="M2633" s="589"/>
      <c r="O2633" s="589"/>
      <c r="P2633" s="589"/>
      <c r="Q2633" s="589"/>
      <c r="R2633" s="589"/>
    </row>
    <row r="2634" customHeight="1" spans="7:18">
      <c r="G2634" s="589"/>
      <c r="H2634" s="589"/>
      <c r="I2634" s="589"/>
      <c r="J2634" s="589"/>
      <c r="K2634" s="589"/>
      <c r="L2634" s="589"/>
      <c r="M2634" s="589"/>
      <c r="O2634" s="589"/>
      <c r="P2634" s="589"/>
      <c r="Q2634" s="589"/>
      <c r="R2634" s="589"/>
    </row>
    <row r="2635" customHeight="1" spans="7:18">
      <c r="G2635" s="589"/>
      <c r="H2635" s="589"/>
      <c r="I2635" s="589"/>
      <c r="J2635" s="589"/>
      <c r="K2635" s="589"/>
      <c r="L2635" s="589"/>
      <c r="M2635" s="589"/>
      <c r="O2635" s="589"/>
      <c r="P2635" s="589"/>
      <c r="Q2635" s="589"/>
      <c r="R2635" s="589"/>
    </row>
    <row r="2636" customHeight="1" spans="7:18">
      <c r="G2636" s="589"/>
      <c r="H2636" s="589"/>
      <c r="I2636" s="589"/>
      <c r="J2636" s="589"/>
      <c r="K2636" s="589"/>
      <c r="L2636" s="589"/>
      <c r="M2636" s="589"/>
      <c r="O2636" s="589"/>
      <c r="P2636" s="589"/>
      <c r="Q2636" s="589"/>
      <c r="R2636" s="589"/>
    </row>
    <row r="2637" customHeight="1" spans="7:18">
      <c r="G2637" s="589"/>
      <c r="H2637" s="589"/>
      <c r="I2637" s="589"/>
      <c r="J2637" s="589"/>
      <c r="K2637" s="589"/>
      <c r="L2637" s="589"/>
      <c r="M2637" s="589"/>
      <c r="O2637" s="589"/>
      <c r="P2637" s="589"/>
      <c r="Q2637" s="589"/>
      <c r="R2637" s="589"/>
    </row>
    <row r="2638" customHeight="1" spans="7:18">
      <c r="G2638" s="589"/>
      <c r="H2638" s="589"/>
      <c r="I2638" s="589"/>
      <c r="J2638" s="589"/>
      <c r="K2638" s="589"/>
      <c r="L2638" s="589"/>
      <c r="M2638" s="589"/>
      <c r="O2638" s="589"/>
      <c r="P2638" s="589"/>
      <c r="Q2638" s="589"/>
      <c r="R2638" s="589"/>
    </row>
    <row r="2639" customHeight="1" spans="7:18">
      <c r="G2639" s="589"/>
      <c r="H2639" s="589"/>
      <c r="I2639" s="589"/>
      <c r="J2639" s="589"/>
      <c r="K2639" s="589"/>
      <c r="L2639" s="589"/>
      <c r="M2639" s="589"/>
      <c r="O2639" s="589"/>
      <c r="P2639" s="589"/>
      <c r="Q2639" s="589"/>
      <c r="R2639" s="589"/>
    </row>
    <row r="2640" customHeight="1" spans="7:18">
      <c r="G2640" s="589"/>
      <c r="H2640" s="589"/>
      <c r="I2640" s="589"/>
      <c r="J2640" s="589"/>
      <c r="K2640" s="589"/>
      <c r="L2640" s="589"/>
      <c r="M2640" s="589"/>
      <c r="O2640" s="589"/>
      <c r="P2640" s="589"/>
      <c r="Q2640" s="589"/>
      <c r="R2640" s="589"/>
    </row>
    <row r="2641" customHeight="1" spans="7:18">
      <c r="G2641" s="589"/>
      <c r="H2641" s="589"/>
      <c r="I2641" s="589"/>
      <c r="J2641" s="589"/>
      <c r="K2641" s="589"/>
      <c r="L2641" s="589"/>
      <c r="M2641" s="589"/>
      <c r="O2641" s="589"/>
      <c r="P2641" s="589"/>
      <c r="Q2641" s="589"/>
      <c r="R2641" s="589"/>
    </row>
    <row r="2642" customHeight="1" spans="7:18">
      <c r="G2642" s="589"/>
      <c r="H2642" s="589"/>
      <c r="I2642" s="589"/>
      <c r="J2642" s="589"/>
      <c r="K2642" s="589"/>
      <c r="L2642" s="589"/>
      <c r="M2642" s="589"/>
      <c r="O2642" s="589"/>
      <c r="P2642" s="589"/>
      <c r="Q2642" s="589"/>
      <c r="R2642" s="589"/>
    </row>
    <row r="2643" customHeight="1" spans="7:18">
      <c r="G2643" s="589"/>
      <c r="H2643" s="589"/>
      <c r="I2643" s="589"/>
      <c r="J2643" s="589"/>
      <c r="K2643" s="589"/>
      <c r="L2643" s="589"/>
      <c r="M2643" s="589"/>
      <c r="O2643" s="589"/>
      <c r="P2643" s="589"/>
      <c r="Q2643" s="589"/>
      <c r="R2643" s="589"/>
    </row>
    <row r="2644" customHeight="1" spans="7:18">
      <c r="G2644" s="589"/>
      <c r="H2644" s="589"/>
      <c r="I2644" s="589"/>
      <c r="J2644" s="589"/>
      <c r="K2644" s="589"/>
      <c r="L2644" s="589"/>
      <c r="M2644" s="589"/>
      <c r="O2644" s="589"/>
      <c r="P2644" s="589"/>
      <c r="Q2644" s="589"/>
      <c r="R2644" s="589"/>
    </row>
    <row r="2645" customHeight="1" spans="7:18">
      <c r="G2645" s="589"/>
      <c r="H2645" s="589"/>
      <c r="I2645" s="589"/>
      <c r="J2645" s="589"/>
      <c r="K2645" s="589"/>
      <c r="L2645" s="589"/>
      <c r="M2645" s="589"/>
      <c r="O2645" s="589"/>
      <c r="P2645" s="589"/>
      <c r="Q2645" s="589"/>
      <c r="R2645" s="589"/>
    </row>
    <row r="2646" customHeight="1" spans="7:18">
      <c r="G2646" s="589"/>
      <c r="H2646" s="589"/>
      <c r="I2646" s="589"/>
      <c r="J2646" s="589"/>
      <c r="K2646" s="589"/>
      <c r="L2646" s="589"/>
      <c r="M2646" s="589"/>
      <c r="O2646" s="589"/>
      <c r="P2646" s="589"/>
      <c r="Q2646" s="589"/>
      <c r="R2646" s="589"/>
    </row>
    <row r="2647" customHeight="1" spans="7:18">
      <c r="G2647" s="589"/>
      <c r="H2647" s="589"/>
      <c r="I2647" s="589"/>
      <c r="J2647" s="589"/>
      <c r="K2647" s="589"/>
      <c r="L2647" s="589"/>
      <c r="M2647" s="589"/>
      <c r="O2647" s="589"/>
      <c r="P2647" s="589"/>
      <c r="Q2647" s="589"/>
      <c r="R2647" s="589"/>
    </row>
    <row r="2648" customHeight="1" spans="7:18">
      <c r="G2648" s="589"/>
      <c r="H2648" s="589"/>
      <c r="I2648" s="589"/>
      <c r="J2648" s="589"/>
      <c r="K2648" s="589"/>
      <c r="L2648" s="589"/>
      <c r="M2648" s="589"/>
      <c r="O2648" s="589"/>
      <c r="P2648" s="589"/>
      <c r="Q2648" s="589"/>
      <c r="R2648" s="589"/>
    </row>
    <row r="2649" customHeight="1" spans="7:18">
      <c r="G2649" s="589"/>
      <c r="H2649" s="589"/>
      <c r="I2649" s="589"/>
      <c r="J2649" s="589"/>
      <c r="K2649" s="589"/>
      <c r="L2649" s="589"/>
      <c r="M2649" s="589"/>
      <c r="O2649" s="589"/>
      <c r="P2649" s="589"/>
      <c r="Q2649" s="589"/>
      <c r="R2649" s="589"/>
    </row>
    <row r="2650" customHeight="1" spans="7:18">
      <c r="G2650" s="589"/>
      <c r="H2650" s="589"/>
      <c r="I2650" s="589"/>
      <c r="J2650" s="589"/>
      <c r="K2650" s="589"/>
      <c r="L2650" s="589"/>
      <c r="M2650" s="589"/>
      <c r="O2650" s="589"/>
      <c r="P2650" s="589"/>
      <c r="Q2650" s="589"/>
      <c r="R2650" s="589"/>
    </row>
    <row r="2651" customHeight="1" spans="7:18">
      <c r="G2651" s="589"/>
      <c r="H2651" s="589"/>
      <c r="I2651" s="589"/>
      <c r="J2651" s="589"/>
      <c r="K2651" s="589"/>
      <c r="L2651" s="589"/>
      <c r="M2651" s="589"/>
      <c r="O2651" s="589"/>
      <c r="P2651" s="589"/>
      <c r="Q2651" s="589"/>
      <c r="R2651" s="589"/>
    </row>
    <row r="2652" customHeight="1" spans="7:18">
      <c r="G2652" s="589"/>
      <c r="H2652" s="589"/>
      <c r="I2652" s="589"/>
      <c r="J2652" s="589"/>
      <c r="K2652" s="589"/>
      <c r="L2652" s="589"/>
      <c r="M2652" s="589"/>
      <c r="O2652" s="589"/>
      <c r="P2652" s="589"/>
      <c r="Q2652" s="589"/>
      <c r="R2652" s="589"/>
    </row>
    <row r="2653" customHeight="1" spans="7:18">
      <c r="G2653" s="589"/>
      <c r="H2653" s="589"/>
      <c r="I2653" s="589"/>
      <c r="J2653" s="589"/>
      <c r="K2653" s="589"/>
      <c r="L2653" s="589"/>
      <c r="M2653" s="589"/>
      <c r="O2653" s="589"/>
      <c r="P2653" s="589"/>
      <c r="Q2653" s="589"/>
      <c r="R2653" s="589"/>
    </row>
    <row r="2654" customHeight="1" spans="7:18">
      <c r="G2654" s="589"/>
      <c r="H2654" s="589"/>
      <c r="I2654" s="589"/>
      <c r="J2654" s="589"/>
      <c r="K2654" s="589"/>
      <c r="L2654" s="589"/>
      <c r="M2654" s="589"/>
      <c r="O2654" s="589"/>
      <c r="P2654" s="589"/>
      <c r="Q2654" s="589"/>
      <c r="R2654" s="589"/>
    </row>
    <row r="2655" customHeight="1" spans="7:18">
      <c r="G2655" s="589"/>
      <c r="H2655" s="589"/>
      <c r="I2655" s="589"/>
      <c r="J2655" s="589"/>
      <c r="K2655" s="589"/>
      <c r="L2655" s="589"/>
      <c r="M2655" s="589"/>
      <c r="O2655" s="589"/>
      <c r="P2655" s="589"/>
      <c r="Q2655" s="589"/>
      <c r="R2655" s="589"/>
    </row>
    <row r="2656" customHeight="1" spans="7:18">
      <c r="G2656" s="589"/>
      <c r="H2656" s="589"/>
      <c r="I2656" s="589"/>
      <c r="J2656" s="589"/>
      <c r="K2656" s="589"/>
      <c r="L2656" s="589"/>
      <c r="M2656" s="589"/>
      <c r="O2656" s="589"/>
      <c r="P2656" s="589"/>
      <c r="Q2656" s="589"/>
      <c r="R2656" s="589"/>
    </row>
    <row r="2657" customHeight="1" spans="7:18">
      <c r="G2657" s="589"/>
      <c r="H2657" s="589"/>
      <c r="I2657" s="589"/>
      <c r="J2657" s="589"/>
      <c r="K2657" s="589"/>
      <c r="L2657" s="589"/>
      <c r="M2657" s="589"/>
      <c r="O2657" s="589"/>
      <c r="P2657" s="589"/>
      <c r="Q2657" s="589"/>
      <c r="R2657" s="589"/>
    </row>
    <row r="2658" customHeight="1" spans="7:18">
      <c r="G2658" s="589"/>
      <c r="H2658" s="589"/>
      <c r="I2658" s="589"/>
      <c r="J2658" s="589"/>
      <c r="K2658" s="589"/>
      <c r="L2658" s="589"/>
      <c r="M2658" s="589"/>
      <c r="O2658" s="589"/>
      <c r="P2658" s="589"/>
      <c r="Q2658" s="589"/>
      <c r="R2658" s="589"/>
    </row>
    <row r="2659" customHeight="1" spans="7:18">
      <c r="G2659" s="589"/>
      <c r="H2659" s="589"/>
      <c r="I2659" s="589"/>
      <c r="J2659" s="589"/>
      <c r="K2659" s="589"/>
      <c r="L2659" s="589"/>
      <c r="M2659" s="589"/>
      <c r="O2659" s="589"/>
      <c r="P2659" s="589"/>
      <c r="Q2659" s="589"/>
      <c r="R2659" s="589"/>
    </row>
    <row r="2660" customHeight="1" spans="7:18">
      <c r="G2660" s="589"/>
      <c r="H2660" s="589"/>
      <c r="I2660" s="589"/>
      <c r="J2660" s="589"/>
      <c r="K2660" s="589"/>
      <c r="L2660" s="589"/>
      <c r="M2660" s="589"/>
      <c r="O2660" s="589"/>
      <c r="P2660" s="589"/>
      <c r="Q2660" s="589"/>
      <c r="R2660" s="589"/>
    </row>
    <row r="2661" customHeight="1" spans="7:18">
      <c r="G2661" s="589"/>
      <c r="H2661" s="589"/>
      <c r="I2661" s="589"/>
      <c r="J2661" s="589"/>
      <c r="K2661" s="589"/>
      <c r="L2661" s="589"/>
      <c r="M2661" s="589"/>
      <c r="O2661" s="589"/>
      <c r="P2661" s="589"/>
      <c r="Q2661" s="589"/>
      <c r="R2661" s="589"/>
    </row>
    <row r="2662" customHeight="1" spans="7:18">
      <c r="G2662" s="589"/>
      <c r="H2662" s="589"/>
      <c r="I2662" s="589"/>
      <c r="J2662" s="589"/>
      <c r="K2662" s="589"/>
      <c r="L2662" s="589"/>
      <c r="M2662" s="589"/>
      <c r="O2662" s="589"/>
      <c r="P2662" s="589"/>
      <c r="Q2662" s="589"/>
      <c r="R2662" s="589"/>
    </row>
    <row r="2663" customHeight="1" spans="7:18">
      <c r="G2663" s="589"/>
      <c r="H2663" s="589"/>
      <c r="I2663" s="589"/>
      <c r="J2663" s="589"/>
      <c r="K2663" s="589"/>
      <c r="L2663" s="589"/>
      <c r="M2663" s="589"/>
      <c r="O2663" s="589"/>
      <c r="P2663" s="589"/>
      <c r="Q2663" s="589"/>
      <c r="R2663" s="589"/>
    </row>
    <row r="2664" customHeight="1" spans="7:18">
      <c r="G2664" s="589"/>
      <c r="H2664" s="589"/>
      <c r="I2664" s="589"/>
      <c r="J2664" s="589"/>
      <c r="K2664" s="589"/>
      <c r="L2664" s="589"/>
      <c r="M2664" s="589"/>
      <c r="O2664" s="589"/>
      <c r="P2664" s="589"/>
      <c r="Q2664" s="589"/>
      <c r="R2664" s="589"/>
    </row>
    <row r="2665" customHeight="1" spans="7:18">
      <c r="G2665" s="589"/>
      <c r="H2665" s="589"/>
      <c r="I2665" s="589"/>
      <c r="J2665" s="589"/>
      <c r="K2665" s="589"/>
      <c r="L2665" s="589"/>
      <c r="M2665" s="589"/>
      <c r="O2665" s="589"/>
      <c r="P2665" s="589"/>
      <c r="Q2665" s="589"/>
      <c r="R2665" s="589"/>
    </row>
    <row r="2666" customHeight="1" spans="7:18">
      <c r="G2666" s="589"/>
      <c r="H2666" s="589"/>
      <c r="I2666" s="589"/>
      <c r="J2666" s="589"/>
      <c r="K2666" s="589"/>
      <c r="L2666" s="589"/>
      <c r="M2666" s="589"/>
      <c r="O2666" s="589"/>
      <c r="P2666" s="589"/>
      <c r="Q2666" s="589"/>
      <c r="R2666" s="589"/>
    </row>
    <row r="2667" customHeight="1" spans="7:18">
      <c r="G2667" s="589"/>
      <c r="H2667" s="589"/>
      <c r="I2667" s="589"/>
      <c r="J2667" s="589"/>
      <c r="K2667" s="589"/>
      <c r="L2667" s="589"/>
      <c r="M2667" s="589"/>
      <c r="O2667" s="589"/>
      <c r="P2667" s="589"/>
      <c r="Q2667" s="589"/>
      <c r="R2667" s="589"/>
    </row>
    <row r="2668" customHeight="1" spans="7:18">
      <c r="G2668" s="589"/>
      <c r="H2668" s="589"/>
      <c r="I2668" s="589"/>
      <c r="J2668" s="589"/>
      <c r="K2668" s="589"/>
      <c r="L2668" s="589"/>
      <c r="M2668" s="589"/>
      <c r="O2668" s="589"/>
      <c r="P2668" s="589"/>
      <c r="Q2668" s="589"/>
      <c r="R2668" s="589"/>
    </row>
    <row r="2669" customHeight="1" spans="7:18">
      <c r="G2669" s="589"/>
      <c r="H2669" s="589"/>
      <c r="I2669" s="589"/>
      <c r="J2669" s="589"/>
      <c r="K2669" s="589"/>
      <c r="L2669" s="589"/>
      <c r="M2669" s="589"/>
      <c r="O2669" s="589"/>
      <c r="P2669" s="589"/>
      <c r="Q2669" s="589"/>
      <c r="R2669" s="589"/>
    </row>
    <row r="2670" customHeight="1" spans="7:18">
      <c r="G2670" s="589"/>
      <c r="H2670" s="589"/>
      <c r="I2670" s="589"/>
      <c r="J2670" s="589"/>
      <c r="K2670" s="589"/>
      <c r="L2670" s="589"/>
      <c r="M2670" s="589"/>
      <c r="O2670" s="589"/>
      <c r="P2670" s="589"/>
      <c r="Q2670" s="589"/>
      <c r="R2670" s="589"/>
    </row>
    <row r="2671" customHeight="1" spans="7:18">
      <c r="G2671" s="589"/>
      <c r="H2671" s="589"/>
      <c r="I2671" s="589"/>
      <c r="J2671" s="589"/>
      <c r="K2671" s="589"/>
      <c r="L2671" s="589"/>
      <c r="M2671" s="589"/>
      <c r="O2671" s="589"/>
      <c r="P2671" s="589"/>
      <c r="Q2671" s="589"/>
      <c r="R2671" s="589"/>
    </row>
    <row r="2672" customHeight="1" spans="7:18">
      <c r="G2672" s="589"/>
      <c r="H2672" s="589"/>
      <c r="I2672" s="589"/>
      <c r="J2672" s="589"/>
      <c r="K2672" s="589"/>
      <c r="L2672" s="589"/>
      <c r="M2672" s="589"/>
      <c r="O2672" s="589"/>
      <c r="P2672" s="589"/>
      <c r="Q2672" s="589"/>
      <c r="R2672" s="589"/>
    </row>
    <row r="2673" customHeight="1" spans="7:18">
      <c r="G2673" s="589"/>
      <c r="H2673" s="589"/>
      <c r="I2673" s="589"/>
      <c r="J2673" s="589"/>
      <c r="K2673" s="589"/>
      <c r="L2673" s="589"/>
      <c r="M2673" s="589"/>
      <c r="O2673" s="589"/>
      <c r="P2673" s="589"/>
      <c r="Q2673" s="589"/>
      <c r="R2673" s="589"/>
    </row>
    <row r="2674" customHeight="1" spans="7:18">
      <c r="G2674" s="589"/>
      <c r="H2674" s="589"/>
      <c r="I2674" s="589"/>
      <c r="J2674" s="589"/>
      <c r="K2674" s="589"/>
      <c r="L2674" s="589"/>
      <c r="M2674" s="589"/>
      <c r="O2674" s="589"/>
      <c r="P2674" s="589"/>
      <c r="Q2674" s="589"/>
      <c r="R2674" s="589"/>
    </row>
    <row r="2675" customHeight="1" spans="7:18">
      <c r="G2675" s="589"/>
      <c r="H2675" s="589"/>
      <c r="I2675" s="589"/>
      <c r="J2675" s="589"/>
      <c r="K2675" s="589"/>
      <c r="L2675" s="589"/>
      <c r="M2675" s="589"/>
      <c r="O2675" s="589"/>
      <c r="P2675" s="589"/>
      <c r="Q2675" s="589"/>
      <c r="R2675" s="589"/>
    </row>
    <row r="2676" customHeight="1" spans="7:18">
      <c r="G2676" s="589"/>
      <c r="H2676" s="589"/>
      <c r="I2676" s="589"/>
      <c r="J2676" s="589"/>
      <c r="K2676" s="589"/>
      <c r="L2676" s="589"/>
      <c r="M2676" s="589"/>
      <c r="O2676" s="589"/>
      <c r="P2676" s="589"/>
      <c r="Q2676" s="589"/>
      <c r="R2676" s="589"/>
    </row>
    <row r="2677" customHeight="1" spans="7:18">
      <c r="G2677" s="589"/>
      <c r="H2677" s="589"/>
      <c r="I2677" s="589"/>
      <c r="J2677" s="589"/>
      <c r="K2677" s="589"/>
      <c r="L2677" s="589"/>
      <c r="M2677" s="589"/>
      <c r="O2677" s="589"/>
      <c r="P2677" s="589"/>
      <c r="Q2677" s="589"/>
      <c r="R2677" s="589"/>
    </row>
    <row r="2678" customHeight="1" spans="7:18">
      <c r="G2678" s="589"/>
      <c r="H2678" s="589"/>
      <c r="I2678" s="589"/>
      <c r="J2678" s="589"/>
      <c r="K2678" s="589"/>
      <c r="L2678" s="589"/>
      <c r="M2678" s="589"/>
      <c r="O2678" s="589"/>
      <c r="P2678" s="589"/>
      <c r="Q2678" s="589"/>
      <c r="R2678" s="589"/>
    </row>
    <row r="2679" customHeight="1" spans="7:18">
      <c r="G2679" s="589"/>
      <c r="H2679" s="589"/>
      <c r="I2679" s="589"/>
      <c r="J2679" s="589"/>
      <c r="K2679" s="589"/>
      <c r="L2679" s="589"/>
      <c r="M2679" s="589"/>
      <c r="O2679" s="589"/>
      <c r="P2679" s="589"/>
      <c r="Q2679" s="589"/>
      <c r="R2679" s="589"/>
    </row>
    <row r="2680" customHeight="1" spans="7:18">
      <c r="G2680" s="589"/>
      <c r="H2680" s="589"/>
      <c r="I2680" s="589"/>
      <c r="J2680" s="589"/>
      <c r="K2680" s="589"/>
      <c r="L2680" s="589"/>
      <c r="M2680" s="589"/>
      <c r="O2680" s="589"/>
      <c r="P2680" s="589"/>
      <c r="Q2680" s="589"/>
      <c r="R2680" s="589"/>
    </row>
    <row r="2681" customHeight="1" spans="7:18">
      <c r="G2681" s="589"/>
      <c r="H2681" s="589"/>
      <c r="I2681" s="589"/>
      <c r="J2681" s="589"/>
      <c r="K2681" s="589"/>
      <c r="L2681" s="589"/>
      <c r="M2681" s="589"/>
      <c r="O2681" s="589"/>
      <c r="P2681" s="589"/>
      <c r="Q2681" s="589"/>
      <c r="R2681" s="589"/>
    </row>
    <row r="2682" customHeight="1" spans="7:18">
      <c r="G2682" s="589"/>
      <c r="H2682" s="589"/>
      <c r="I2682" s="589"/>
      <c r="J2682" s="589"/>
      <c r="K2682" s="589"/>
      <c r="L2682" s="589"/>
      <c r="M2682" s="589"/>
      <c r="O2682" s="589"/>
      <c r="P2682" s="589"/>
      <c r="Q2682" s="589"/>
      <c r="R2682" s="589"/>
    </row>
    <row r="2683" customHeight="1" spans="7:18">
      <c r="G2683" s="589"/>
      <c r="H2683" s="589"/>
      <c r="I2683" s="589"/>
      <c r="J2683" s="589"/>
      <c r="K2683" s="589"/>
      <c r="L2683" s="589"/>
      <c r="M2683" s="589"/>
      <c r="O2683" s="589"/>
      <c r="P2683" s="589"/>
      <c r="Q2683" s="589"/>
      <c r="R2683" s="589"/>
    </row>
    <row r="2684" customHeight="1" spans="7:18">
      <c r="G2684" s="589"/>
      <c r="H2684" s="589"/>
      <c r="I2684" s="589"/>
      <c r="J2684" s="589"/>
      <c r="K2684" s="589"/>
      <c r="L2684" s="589"/>
      <c r="M2684" s="589"/>
      <c r="O2684" s="589"/>
      <c r="P2684" s="589"/>
      <c r="Q2684" s="589"/>
      <c r="R2684" s="589"/>
    </row>
    <row r="2685" customHeight="1" spans="7:18">
      <c r="G2685" s="589"/>
      <c r="H2685" s="589"/>
      <c r="I2685" s="589"/>
      <c r="J2685" s="589"/>
      <c r="K2685" s="589"/>
      <c r="L2685" s="589"/>
      <c r="M2685" s="589"/>
      <c r="O2685" s="589"/>
      <c r="P2685" s="589"/>
      <c r="Q2685" s="589"/>
      <c r="R2685" s="589"/>
    </row>
    <row r="2686" customHeight="1" spans="7:18">
      <c r="G2686" s="589"/>
      <c r="H2686" s="589"/>
      <c r="I2686" s="589"/>
      <c r="J2686" s="589"/>
      <c r="K2686" s="589"/>
      <c r="L2686" s="589"/>
      <c r="M2686" s="589"/>
      <c r="O2686" s="589"/>
      <c r="P2686" s="589"/>
      <c r="Q2686" s="589"/>
      <c r="R2686" s="589"/>
    </row>
    <row r="2687" customHeight="1" spans="7:18">
      <c r="G2687" s="589"/>
      <c r="H2687" s="589"/>
      <c r="I2687" s="589"/>
      <c r="J2687" s="589"/>
      <c r="K2687" s="589"/>
      <c r="L2687" s="589"/>
      <c r="M2687" s="589"/>
      <c r="O2687" s="589"/>
      <c r="P2687" s="589"/>
      <c r="Q2687" s="589"/>
      <c r="R2687" s="589"/>
    </row>
    <row r="2688" customHeight="1" spans="7:18">
      <c r="G2688" s="589"/>
      <c r="H2688" s="589"/>
      <c r="I2688" s="589"/>
      <c r="J2688" s="589"/>
      <c r="K2688" s="589"/>
      <c r="L2688" s="589"/>
      <c r="M2688" s="589"/>
      <c r="O2688" s="589"/>
      <c r="P2688" s="589"/>
      <c r="Q2688" s="589"/>
      <c r="R2688" s="589"/>
    </row>
    <row r="2689" customHeight="1" spans="7:18">
      <c r="G2689" s="589"/>
      <c r="H2689" s="589"/>
      <c r="I2689" s="589"/>
      <c r="J2689" s="589"/>
      <c r="K2689" s="589"/>
      <c r="L2689" s="589"/>
      <c r="M2689" s="589"/>
      <c r="O2689" s="589"/>
      <c r="P2689" s="589"/>
      <c r="Q2689" s="589"/>
      <c r="R2689" s="589"/>
    </row>
    <row r="2690" customHeight="1" spans="7:18">
      <c r="G2690" s="589"/>
      <c r="H2690" s="589"/>
      <c r="I2690" s="589"/>
      <c r="J2690" s="589"/>
      <c r="K2690" s="589"/>
      <c r="L2690" s="589"/>
      <c r="M2690" s="589"/>
      <c r="O2690" s="589"/>
      <c r="P2690" s="589"/>
      <c r="Q2690" s="589"/>
      <c r="R2690" s="589"/>
    </row>
    <row r="2691" customHeight="1" spans="7:18">
      <c r="G2691" s="589"/>
      <c r="H2691" s="589"/>
      <c r="I2691" s="589"/>
      <c r="J2691" s="589"/>
      <c r="K2691" s="589"/>
      <c r="L2691" s="589"/>
      <c r="M2691" s="589"/>
      <c r="O2691" s="589"/>
      <c r="P2691" s="589"/>
      <c r="Q2691" s="589"/>
      <c r="R2691" s="589"/>
    </row>
    <row r="2692" customHeight="1" spans="7:18">
      <c r="G2692" s="589"/>
      <c r="H2692" s="589"/>
      <c r="I2692" s="589"/>
      <c r="J2692" s="589"/>
      <c r="K2692" s="589"/>
      <c r="L2692" s="589"/>
      <c r="M2692" s="589"/>
      <c r="O2692" s="589"/>
      <c r="P2692" s="589"/>
      <c r="Q2692" s="589"/>
      <c r="R2692" s="589"/>
    </row>
    <row r="2693" customHeight="1" spans="7:18">
      <c r="G2693" s="589"/>
      <c r="H2693" s="589"/>
      <c r="I2693" s="589"/>
      <c r="J2693" s="589"/>
      <c r="K2693" s="589"/>
      <c r="L2693" s="589"/>
      <c r="M2693" s="589"/>
      <c r="O2693" s="589"/>
      <c r="P2693" s="589"/>
      <c r="Q2693" s="589"/>
      <c r="R2693" s="589"/>
    </row>
    <row r="2694" customHeight="1" spans="7:18">
      <c r="G2694" s="589"/>
      <c r="H2694" s="589"/>
      <c r="I2694" s="589"/>
      <c r="J2694" s="589"/>
      <c r="K2694" s="589"/>
      <c r="L2694" s="589"/>
      <c r="M2694" s="589"/>
      <c r="O2694" s="589"/>
      <c r="P2694" s="589"/>
      <c r="Q2694" s="589"/>
      <c r="R2694" s="589"/>
    </row>
    <row r="2695" customHeight="1" spans="7:18">
      <c r="G2695" s="589"/>
      <c r="H2695" s="589"/>
      <c r="I2695" s="589"/>
      <c r="J2695" s="589"/>
      <c r="K2695" s="589"/>
      <c r="L2695" s="589"/>
      <c r="M2695" s="589"/>
      <c r="O2695" s="589"/>
      <c r="P2695" s="589"/>
      <c r="Q2695" s="589"/>
      <c r="R2695" s="589"/>
    </row>
    <row r="2696" customHeight="1" spans="7:18">
      <c r="G2696" s="589"/>
      <c r="H2696" s="589"/>
      <c r="I2696" s="589"/>
      <c r="J2696" s="589"/>
      <c r="K2696" s="589"/>
      <c r="L2696" s="589"/>
      <c r="M2696" s="589"/>
      <c r="O2696" s="589"/>
      <c r="P2696" s="589"/>
      <c r="Q2696" s="589"/>
      <c r="R2696" s="589"/>
    </row>
    <row r="2697" customHeight="1" spans="7:18">
      <c r="G2697" s="589"/>
      <c r="H2697" s="589"/>
      <c r="I2697" s="589"/>
      <c r="J2697" s="589"/>
      <c r="K2697" s="589"/>
      <c r="L2697" s="589"/>
      <c r="M2697" s="589"/>
      <c r="O2697" s="589"/>
      <c r="P2697" s="589"/>
      <c r="Q2697" s="589"/>
      <c r="R2697" s="589"/>
    </row>
    <row r="2698" customHeight="1" spans="7:18">
      <c r="G2698" s="589"/>
      <c r="H2698" s="589"/>
      <c r="I2698" s="589"/>
      <c r="J2698" s="589"/>
      <c r="K2698" s="589"/>
      <c r="L2698" s="589"/>
      <c r="M2698" s="589"/>
      <c r="O2698" s="589"/>
      <c r="P2698" s="589"/>
      <c r="Q2698" s="589"/>
      <c r="R2698" s="589"/>
    </row>
    <row r="2699" customHeight="1" spans="7:18">
      <c r="G2699" s="589"/>
      <c r="H2699" s="589"/>
      <c r="I2699" s="589"/>
      <c r="J2699" s="589"/>
      <c r="K2699" s="589"/>
      <c r="L2699" s="589"/>
      <c r="M2699" s="589"/>
      <c r="O2699" s="589"/>
      <c r="P2699" s="589"/>
      <c r="Q2699" s="589"/>
      <c r="R2699" s="589"/>
    </row>
    <row r="2700" customHeight="1" spans="7:18">
      <c r="G2700" s="589"/>
      <c r="H2700" s="589"/>
      <c r="I2700" s="589"/>
      <c r="J2700" s="589"/>
      <c r="K2700" s="589"/>
      <c r="L2700" s="589"/>
      <c r="M2700" s="589"/>
      <c r="O2700" s="589"/>
      <c r="P2700" s="589"/>
      <c r="Q2700" s="589"/>
      <c r="R2700" s="589"/>
    </row>
    <row r="2701" customHeight="1" spans="7:18">
      <c r="G2701" s="589"/>
      <c r="H2701" s="589"/>
      <c r="I2701" s="589"/>
      <c r="J2701" s="589"/>
      <c r="K2701" s="589"/>
      <c r="L2701" s="589"/>
      <c r="M2701" s="589"/>
      <c r="O2701" s="589"/>
      <c r="P2701" s="589"/>
      <c r="Q2701" s="589"/>
      <c r="R2701" s="589"/>
    </row>
    <row r="2702" customHeight="1" spans="7:18">
      <c r="G2702" s="589"/>
      <c r="H2702" s="589"/>
      <c r="I2702" s="589"/>
      <c r="J2702" s="589"/>
      <c r="K2702" s="589"/>
      <c r="L2702" s="589"/>
      <c r="M2702" s="589"/>
      <c r="O2702" s="589"/>
      <c r="P2702" s="589"/>
      <c r="Q2702" s="589"/>
      <c r="R2702" s="589"/>
    </row>
    <row r="2703" customHeight="1" spans="7:18">
      <c r="G2703" s="589"/>
      <c r="H2703" s="589"/>
      <c r="I2703" s="589"/>
      <c r="J2703" s="589"/>
      <c r="K2703" s="589"/>
      <c r="L2703" s="589"/>
      <c r="M2703" s="589"/>
      <c r="O2703" s="589"/>
      <c r="P2703" s="589"/>
      <c r="Q2703" s="589"/>
      <c r="R2703" s="589"/>
    </row>
    <row r="2704" customHeight="1" spans="7:18">
      <c r="G2704" s="589"/>
      <c r="H2704" s="589"/>
      <c r="I2704" s="589"/>
      <c r="J2704" s="589"/>
      <c r="K2704" s="589"/>
      <c r="L2704" s="589"/>
      <c r="M2704" s="589"/>
      <c r="O2704" s="589"/>
      <c r="P2704" s="589"/>
      <c r="Q2704" s="589"/>
      <c r="R2704" s="589"/>
    </row>
    <row r="2705" customHeight="1" spans="7:18">
      <c r="G2705" s="589"/>
      <c r="H2705" s="589"/>
      <c r="I2705" s="589"/>
      <c r="J2705" s="589"/>
      <c r="K2705" s="589"/>
      <c r="L2705" s="589"/>
      <c r="M2705" s="589"/>
      <c r="O2705" s="589"/>
      <c r="P2705" s="589"/>
      <c r="Q2705" s="589"/>
      <c r="R2705" s="589"/>
    </row>
    <row r="2706" customHeight="1" spans="7:18">
      <c r="G2706" s="589"/>
      <c r="H2706" s="589"/>
      <c r="I2706" s="589"/>
      <c r="J2706" s="589"/>
      <c r="K2706" s="589"/>
      <c r="L2706" s="589"/>
      <c r="M2706" s="589"/>
      <c r="O2706" s="589"/>
      <c r="P2706" s="589"/>
      <c r="Q2706" s="589"/>
      <c r="R2706" s="589"/>
    </row>
    <row r="2707" customHeight="1" spans="7:18">
      <c r="G2707" s="589"/>
      <c r="H2707" s="589"/>
      <c r="I2707" s="589"/>
      <c r="J2707" s="589"/>
      <c r="K2707" s="589"/>
      <c r="L2707" s="589"/>
      <c r="M2707" s="589"/>
      <c r="O2707" s="589"/>
      <c r="P2707" s="589"/>
      <c r="Q2707" s="589"/>
      <c r="R2707" s="589"/>
    </row>
    <row r="2708" customHeight="1" spans="7:18">
      <c r="G2708" s="589"/>
      <c r="H2708" s="589"/>
      <c r="I2708" s="589"/>
      <c r="J2708" s="589"/>
      <c r="K2708" s="589"/>
      <c r="L2708" s="589"/>
      <c r="M2708" s="589"/>
      <c r="O2708" s="589"/>
      <c r="P2708" s="589"/>
      <c r="Q2708" s="589"/>
      <c r="R2708" s="589"/>
    </row>
    <row r="2709" customHeight="1" spans="7:18">
      <c r="G2709" s="589"/>
      <c r="H2709" s="589"/>
      <c r="I2709" s="589"/>
      <c r="J2709" s="589"/>
      <c r="K2709" s="589"/>
      <c r="L2709" s="589"/>
      <c r="M2709" s="589"/>
      <c r="O2709" s="589"/>
      <c r="P2709" s="589"/>
      <c r="Q2709" s="589"/>
      <c r="R2709" s="589"/>
    </row>
    <row r="2710" customHeight="1" spans="7:18">
      <c r="G2710" s="589"/>
      <c r="H2710" s="589"/>
      <c r="I2710" s="589"/>
      <c r="J2710" s="589"/>
      <c r="K2710" s="589"/>
      <c r="L2710" s="589"/>
      <c r="M2710" s="589"/>
      <c r="O2710" s="589"/>
      <c r="P2710" s="589"/>
      <c r="Q2710" s="589"/>
      <c r="R2710" s="589"/>
    </row>
    <row r="2711" customHeight="1" spans="7:18">
      <c r="G2711" s="589"/>
      <c r="H2711" s="589"/>
      <c r="I2711" s="589"/>
      <c r="J2711" s="589"/>
      <c r="K2711" s="589"/>
      <c r="L2711" s="589"/>
      <c r="M2711" s="589"/>
      <c r="O2711" s="589"/>
      <c r="P2711" s="589"/>
      <c r="Q2711" s="589"/>
      <c r="R2711" s="589"/>
    </row>
    <row r="2712" customHeight="1" spans="7:18">
      <c r="G2712" s="589"/>
      <c r="H2712" s="589"/>
      <c r="I2712" s="589"/>
      <c r="J2712" s="589"/>
      <c r="K2712" s="589"/>
      <c r="L2712" s="589"/>
      <c r="M2712" s="589"/>
      <c r="O2712" s="589"/>
      <c r="P2712" s="589"/>
      <c r="Q2712" s="589"/>
      <c r="R2712" s="589"/>
    </row>
    <row r="2713" customHeight="1" spans="7:18">
      <c r="G2713" s="589"/>
      <c r="H2713" s="589"/>
      <c r="I2713" s="589"/>
      <c r="J2713" s="589"/>
      <c r="K2713" s="589"/>
      <c r="L2713" s="589"/>
      <c r="M2713" s="589"/>
      <c r="O2713" s="589"/>
      <c r="P2713" s="589"/>
      <c r="Q2713" s="589"/>
      <c r="R2713" s="589"/>
    </row>
    <row r="2714" customHeight="1" spans="7:18">
      <c r="G2714" s="589"/>
      <c r="H2714" s="589"/>
      <c r="I2714" s="589"/>
      <c r="J2714" s="589"/>
      <c r="K2714" s="589"/>
      <c r="L2714" s="589"/>
      <c r="M2714" s="589"/>
      <c r="O2714" s="589"/>
      <c r="P2714" s="589"/>
      <c r="Q2714" s="589"/>
      <c r="R2714" s="589"/>
    </row>
    <row r="2715" customHeight="1" spans="7:18">
      <c r="G2715" s="589"/>
      <c r="H2715" s="589"/>
      <c r="I2715" s="589"/>
      <c r="J2715" s="589"/>
      <c r="K2715" s="589"/>
      <c r="L2715" s="589"/>
      <c r="M2715" s="589"/>
      <c r="O2715" s="589"/>
      <c r="P2715" s="589"/>
      <c r="Q2715" s="589"/>
      <c r="R2715" s="589"/>
    </row>
    <row r="2716" customHeight="1" spans="7:18">
      <c r="G2716" s="589"/>
      <c r="H2716" s="589"/>
      <c r="I2716" s="589"/>
      <c r="J2716" s="589"/>
      <c r="K2716" s="589"/>
      <c r="L2716" s="589"/>
      <c r="M2716" s="589"/>
      <c r="O2716" s="589"/>
      <c r="P2716" s="589"/>
      <c r="Q2716" s="589"/>
      <c r="R2716" s="589"/>
    </row>
    <row r="2717" customHeight="1" spans="7:18">
      <c r="G2717" s="589"/>
      <c r="H2717" s="589"/>
      <c r="I2717" s="589"/>
      <c r="J2717" s="589"/>
      <c r="K2717" s="589"/>
      <c r="L2717" s="589"/>
      <c r="M2717" s="589"/>
      <c r="O2717" s="589"/>
      <c r="P2717" s="589"/>
      <c r="Q2717" s="589"/>
      <c r="R2717" s="589"/>
    </row>
    <row r="2718" customHeight="1" spans="7:18">
      <c r="G2718" s="589"/>
      <c r="H2718" s="589"/>
      <c r="I2718" s="589"/>
      <c r="J2718" s="589"/>
      <c r="K2718" s="589"/>
      <c r="L2718" s="589"/>
      <c r="M2718" s="589"/>
      <c r="O2718" s="589"/>
      <c r="P2718" s="589"/>
      <c r="Q2718" s="589"/>
      <c r="R2718" s="589"/>
    </row>
    <row r="2719" customHeight="1" spans="7:18">
      <c r="G2719" s="589"/>
      <c r="H2719" s="589"/>
      <c r="I2719" s="589"/>
      <c r="J2719" s="589"/>
      <c r="K2719" s="589"/>
      <c r="L2719" s="589"/>
      <c r="M2719" s="589"/>
      <c r="O2719" s="589"/>
      <c r="P2719" s="589"/>
      <c r="Q2719" s="589"/>
      <c r="R2719" s="589"/>
    </row>
    <row r="2720" customHeight="1" spans="7:18">
      <c r="G2720" s="589"/>
      <c r="H2720" s="589"/>
      <c r="I2720" s="589"/>
      <c r="J2720" s="589"/>
      <c r="K2720" s="589"/>
      <c r="L2720" s="589"/>
      <c r="M2720" s="589"/>
      <c r="O2720" s="589"/>
      <c r="P2720" s="589"/>
      <c r="Q2720" s="589"/>
      <c r="R2720" s="589"/>
    </row>
    <row r="2721" customHeight="1" spans="7:18">
      <c r="G2721" s="589"/>
      <c r="H2721" s="589"/>
      <c r="I2721" s="589"/>
      <c r="J2721" s="589"/>
      <c r="K2721" s="589"/>
      <c r="L2721" s="589"/>
      <c r="M2721" s="589"/>
      <c r="O2721" s="589"/>
      <c r="P2721" s="589"/>
      <c r="Q2721" s="589"/>
      <c r="R2721" s="589"/>
    </row>
    <row r="2722" customHeight="1" spans="7:18">
      <c r="G2722" s="589"/>
      <c r="H2722" s="589"/>
      <c r="I2722" s="589"/>
      <c r="J2722" s="589"/>
      <c r="K2722" s="589"/>
      <c r="L2722" s="589"/>
      <c r="M2722" s="589"/>
      <c r="O2722" s="589"/>
      <c r="P2722" s="589"/>
      <c r="Q2722" s="589"/>
      <c r="R2722" s="589"/>
    </row>
    <row r="2723" customHeight="1" spans="7:18">
      <c r="G2723" s="589"/>
      <c r="H2723" s="589"/>
      <c r="I2723" s="589"/>
      <c r="J2723" s="589"/>
      <c r="K2723" s="589"/>
      <c r="L2723" s="589"/>
      <c r="M2723" s="589"/>
      <c r="O2723" s="589"/>
      <c r="P2723" s="589"/>
      <c r="Q2723" s="589"/>
      <c r="R2723" s="589"/>
    </row>
    <row r="2724" customHeight="1" spans="7:18">
      <c r="G2724" s="589"/>
      <c r="H2724" s="589"/>
      <c r="I2724" s="589"/>
      <c r="J2724" s="589"/>
      <c r="K2724" s="589"/>
      <c r="L2724" s="589"/>
      <c r="M2724" s="589"/>
      <c r="O2724" s="589"/>
      <c r="P2724" s="589"/>
      <c r="Q2724" s="589"/>
      <c r="R2724" s="589"/>
    </row>
    <row r="2725" customHeight="1" spans="7:18">
      <c r="G2725" s="589"/>
      <c r="H2725" s="589"/>
      <c r="I2725" s="589"/>
      <c r="J2725" s="589"/>
      <c r="K2725" s="589"/>
      <c r="L2725" s="589"/>
      <c r="M2725" s="589"/>
      <c r="O2725" s="589"/>
      <c r="P2725" s="589"/>
      <c r="Q2725" s="589"/>
      <c r="R2725" s="589"/>
    </row>
    <row r="2726" customHeight="1" spans="7:18">
      <c r="G2726" s="589"/>
      <c r="H2726" s="589"/>
      <c r="I2726" s="589"/>
      <c r="J2726" s="589"/>
      <c r="K2726" s="589"/>
      <c r="L2726" s="589"/>
      <c r="M2726" s="589"/>
      <c r="O2726" s="589"/>
      <c r="P2726" s="589"/>
      <c r="Q2726" s="589"/>
      <c r="R2726" s="589"/>
    </row>
    <row r="2727" customHeight="1" spans="7:18">
      <c r="G2727" s="589"/>
      <c r="H2727" s="589"/>
      <c r="I2727" s="589"/>
      <c r="J2727" s="589"/>
      <c r="K2727" s="589"/>
      <c r="L2727" s="589"/>
      <c r="M2727" s="589"/>
      <c r="O2727" s="589"/>
      <c r="P2727" s="589"/>
      <c r="Q2727" s="589"/>
      <c r="R2727" s="589"/>
    </row>
    <row r="2728" customHeight="1" spans="7:18">
      <c r="G2728" s="589"/>
      <c r="H2728" s="589"/>
      <c r="I2728" s="589"/>
      <c r="J2728" s="589"/>
      <c r="K2728" s="589"/>
      <c r="L2728" s="589"/>
      <c r="M2728" s="589"/>
      <c r="O2728" s="589"/>
      <c r="P2728" s="589"/>
      <c r="Q2728" s="589"/>
      <c r="R2728" s="589"/>
    </row>
    <row r="2729" customHeight="1" spans="7:18">
      <c r="G2729" s="589"/>
      <c r="H2729" s="589"/>
      <c r="I2729" s="589"/>
      <c r="J2729" s="589"/>
      <c r="K2729" s="589"/>
      <c r="L2729" s="589"/>
      <c r="M2729" s="589"/>
      <c r="O2729" s="589"/>
      <c r="P2729" s="589"/>
      <c r="Q2729" s="589"/>
      <c r="R2729" s="589"/>
    </row>
    <row r="2730" customHeight="1" spans="7:18">
      <c r="G2730" s="589"/>
      <c r="H2730" s="589"/>
      <c r="I2730" s="589"/>
      <c r="J2730" s="589"/>
      <c r="K2730" s="589"/>
      <c r="L2730" s="589"/>
      <c r="M2730" s="589"/>
      <c r="O2730" s="589"/>
      <c r="P2730" s="589"/>
      <c r="Q2730" s="589"/>
      <c r="R2730" s="589"/>
    </row>
    <row r="2731" customHeight="1" spans="7:18">
      <c r="G2731" s="589"/>
      <c r="H2731" s="589"/>
      <c r="I2731" s="589"/>
      <c r="J2731" s="589"/>
      <c r="K2731" s="589"/>
      <c r="L2731" s="589"/>
      <c r="M2731" s="589"/>
      <c r="O2731" s="589"/>
      <c r="P2731" s="589"/>
      <c r="Q2731" s="589"/>
      <c r="R2731" s="589"/>
    </row>
    <row r="2732" customHeight="1" spans="7:18">
      <c r="G2732" s="589"/>
      <c r="H2732" s="589"/>
      <c r="I2732" s="589"/>
      <c r="J2732" s="589"/>
      <c r="K2732" s="589"/>
      <c r="L2732" s="589"/>
      <c r="M2732" s="589"/>
      <c r="O2732" s="589"/>
      <c r="P2732" s="589"/>
      <c r="Q2732" s="589"/>
      <c r="R2732" s="589"/>
    </row>
    <row r="2733" customHeight="1" spans="7:18">
      <c r="G2733" s="589"/>
      <c r="H2733" s="589"/>
      <c r="I2733" s="589"/>
      <c r="J2733" s="589"/>
      <c r="K2733" s="589"/>
      <c r="L2733" s="589"/>
      <c r="M2733" s="589"/>
      <c r="O2733" s="589"/>
      <c r="P2733" s="589"/>
      <c r="Q2733" s="589"/>
      <c r="R2733" s="589"/>
    </row>
    <row r="2734" customHeight="1" spans="7:18">
      <c r="G2734" s="589"/>
      <c r="H2734" s="589"/>
      <c r="I2734" s="589"/>
      <c r="J2734" s="589"/>
      <c r="K2734" s="589"/>
      <c r="L2734" s="589"/>
      <c r="M2734" s="589"/>
      <c r="O2734" s="589"/>
      <c r="P2734" s="589"/>
      <c r="Q2734" s="589"/>
      <c r="R2734" s="589"/>
    </row>
    <row r="2735" customHeight="1" spans="7:18">
      <c r="G2735" s="589"/>
      <c r="H2735" s="589"/>
      <c r="I2735" s="589"/>
      <c r="J2735" s="589"/>
      <c r="K2735" s="589"/>
      <c r="L2735" s="589"/>
      <c r="M2735" s="589"/>
      <c r="O2735" s="589"/>
      <c r="P2735" s="589"/>
      <c r="Q2735" s="589"/>
      <c r="R2735" s="589"/>
    </row>
    <row r="2736" customHeight="1" spans="7:18">
      <c r="G2736" s="589"/>
      <c r="H2736" s="589"/>
      <c r="I2736" s="589"/>
      <c r="J2736" s="589"/>
      <c r="K2736" s="589"/>
      <c r="L2736" s="589"/>
      <c r="M2736" s="589"/>
      <c r="O2736" s="589"/>
      <c r="P2736" s="589"/>
      <c r="Q2736" s="589"/>
      <c r="R2736" s="589"/>
    </row>
    <row r="2737" customHeight="1" spans="7:18">
      <c r="G2737" s="589"/>
      <c r="H2737" s="589"/>
      <c r="I2737" s="589"/>
      <c r="J2737" s="589"/>
      <c r="K2737" s="589"/>
      <c r="L2737" s="589"/>
      <c r="M2737" s="589"/>
      <c r="O2737" s="589"/>
      <c r="P2737" s="589"/>
      <c r="Q2737" s="589"/>
      <c r="R2737" s="589"/>
    </row>
    <row r="2738" customHeight="1" spans="7:18">
      <c r="G2738" s="589"/>
      <c r="H2738" s="589"/>
      <c r="I2738" s="589"/>
      <c r="J2738" s="589"/>
      <c r="K2738" s="589"/>
      <c r="L2738" s="589"/>
      <c r="M2738" s="589"/>
      <c r="O2738" s="589"/>
      <c r="P2738" s="589"/>
      <c r="Q2738" s="589"/>
      <c r="R2738" s="589"/>
    </row>
    <row r="2739" customHeight="1" spans="7:18">
      <c r="G2739" s="589"/>
      <c r="H2739" s="589"/>
      <c r="I2739" s="589"/>
      <c r="J2739" s="589"/>
      <c r="K2739" s="589"/>
      <c r="L2739" s="589"/>
      <c r="M2739" s="589"/>
      <c r="O2739" s="589"/>
      <c r="P2739" s="589"/>
      <c r="Q2739" s="589"/>
      <c r="R2739" s="589"/>
    </row>
    <row r="2740" customHeight="1" spans="7:18">
      <c r="G2740" s="589"/>
      <c r="H2740" s="589"/>
      <c r="I2740" s="589"/>
      <c r="J2740" s="589"/>
      <c r="K2740" s="589"/>
      <c r="L2740" s="589"/>
      <c r="M2740" s="589"/>
      <c r="O2740" s="589"/>
      <c r="P2740" s="589"/>
      <c r="Q2740" s="589"/>
      <c r="R2740" s="589"/>
    </row>
    <row r="2741" customHeight="1" spans="7:18">
      <c r="G2741" s="589"/>
      <c r="H2741" s="589"/>
      <c r="I2741" s="589"/>
      <c r="J2741" s="589"/>
      <c r="K2741" s="589"/>
      <c r="L2741" s="589"/>
      <c r="M2741" s="589"/>
      <c r="O2741" s="589"/>
      <c r="P2741" s="589"/>
      <c r="Q2741" s="589"/>
      <c r="R2741" s="589"/>
    </row>
    <row r="2742" customHeight="1" spans="7:18">
      <c r="G2742" s="589"/>
      <c r="H2742" s="589"/>
      <c r="I2742" s="589"/>
      <c r="J2742" s="589"/>
      <c r="K2742" s="589"/>
      <c r="L2742" s="589"/>
      <c r="M2742" s="589"/>
      <c r="O2742" s="589"/>
      <c r="P2742" s="589"/>
      <c r="Q2742" s="589"/>
      <c r="R2742" s="589"/>
    </row>
    <row r="2743" customHeight="1" spans="7:18">
      <c r="G2743" s="589"/>
      <c r="H2743" s="589"/>
      <c r="I2743" s="589"/>
      <c r="J2743" s="589"/>
      <c r="K2743" s="589"/>
      <c r="L2743" s="589"/>
      <c r="M2743" s="589"/>
      <c r="O2743" s="589"/>
      <c r="P2743" s="589"/>
      <c r="Q2743" s="589"/>
      <c r="R2743" s="589"/>
    </row>
    <row r="2744" customHeight="1" spans="7:18">
      <c r="G2744" s="589"/>
      <c r="H2744" s="589"/>
      <c r="I2744" s="589"/>
      <c r="J2744" s="589"/>
      <c r="K2744" s="589"/>
      <c r="L2744" s="589"/>
      <c r="M2744" s="589"/>
      <c r="O2744" s="589"/>
      <c r="P2744" s="589"/>
      <c r="Q2744" s="589"/>
      <c r="R2744" s="589"/>
    </row>
    <row r="2745" customHeight="1" spans="7:18">
      <c r="G2745" s="589"/>
      <c r="H2745" s="589"/>
      <c r="I2745" s="589"/>
      <c r="J2745" s="589"/>
      <c r="K2745" s="589"/>
      <c r="L2745" s="589"/>
      <c r="M2745" s="589"/>
      <c r="O2745" s="589"/>
      <c r="P2745" s="589"/>
      <c r="Q2745" s="589"/>
      <c r="R2745" s="589"/>
    </row>
    <row r="2746" customHeight="1" spans="7:18">
      <c r="G2746" s="589"/>
      <c r="H2746" s="589"/>
      <c r="I2746" s="589"/>
      <c r="J2746" s="589"/>
      <c r="K2746" s="589"/>
      <c r="L2746" s="589"/>
      <c r="M2746" s="589"/>
      <c r="O2746" s="589"/>
      <c r="P2746" s="589"/>
      <c r="Q2746" s="589"/>
      <c r="R2746" s="589"/>
    </row>
    <row r="2747" customHeight="1" spans="7:18">
      <c r="G2747" s="589"/>
      <c r="H2747" s="589"/>
      <c r="I2747" s="589"/>
      <c r="J2747" s="589"/>
      <c r="K2747" s="589"/>
      <c r="L2747" s="589"/>
      <c r="M2747" s="589"/>
      <c r="O2747" s="589"/>
      <c r="P2747" s="589"/>
      <c r="Q2747" s="589"/>
      <c r="R2747" s="589"/>
    </row>
    <row r="2748" customHeight="1" spans="7:18">
      <c r="G2748" s="589"/>
      <c r="H2748" s="589"/>
      <c r="I2748" s="589"/>
      <c r="J2748" s="589"/>
      <c r="K2748" s="589"/>
      <c r="L2748" s="589"/>
      <c r="M2748" s="589"/>
      <c r="O2748" s="589"/>
      <c r="P2748" s="589"/>
      <c r="Q2748" s="589"/>
      <c r="R2748" s="589"/>
    </row>
    <row r="2749" customHeight="1" spans="7:18">
      <c r="G2749" s="589"/>
      <c r="H2749" s="589"/>
      <c r="I2749" s="589"/>
      <c r="J2749" s="589"/>
      <c r="K2749" s="589"/>
      <c r="L2749" s="589"/>
      <c r="M2749" s="589"/>
      <c r="O2749" s="589"/>
      <c r="P2749" s="589"/>
      <c r="Q2749" s="589"/>
      <c r="R2749" s="589"/>
    </row>
    <row r="2750" customHeight="1" spans="7:18">
      <c r="G2750" s="589"/>
      <c r="H2750" s="589"/>
      <c r="I2750" s="589"/>
      <c r="J2750" s="589"/>
      <c r="K2750" s="589"/>
      <c r="L2750" s="589"/>
      <c r="M2750" s="589"/>
      <c r="O2750" s="589"/>
      <c r="P2750" s="589"/>
      <c r="Q2750" s="589"/>
      <c r="R2750" s="589"/>
    </row>
    <row r="2751" customHeight="1" spans="7:18">
      <c r="G2751" s="589"/>
      <c r="H2751" s="589"/>
      <c r="I2751" s="589"/>
      <c r="J2751" s="589"/>
      <c r="K2751" s="589"/>
      <c r="L2751" s="589"/>
      <c r="M2751" s="589"/>
      <c r="O2751" s="589"/>
      <c r="P2751" s="589"/>
      <c r="Q2751" s="589"/>
      <c r="R2751" s="589"/>
    </row>
    <row r="2752" customHeight="1" spans="7:18">
      <c r="G2752" s="589"/>
      <c r="H2752" s="589"/>
      <c r="I2752" s="589"/>
      <c r="J2752" s="589"/>
      <c r="K2752" s="589"/>
      <c r="L2752" s="589"/>
      <c r="M2752" s="589"/>
      <c r="O2752" s="589"/>
      <c r="P2752" s="589"/>
      <c r="Q2752" s="589"/>
      <c r="R2752" s="589"/>
    </row>
    <row r="2753" customHeight="1" spans="7:18">
      <c r="G2753" s="589"/>
      <c r="H2753" s="589"/>
      <c r="I2753" s="589"/>
      <c r="J2753" s="589"/>
      <c r="K2753" s="589"/>
      <c r="L2753" s="589"/>
      <c r="M2753" s="589"/>
      <c r="O2753" s="589"/>
      <c r="P2753" s="589"/>
      <c r="Q2753" s="589"/>
      <c r="R2753" s="589"/>
    </row>
    <row r="2754" customHeight="1" spans="7:18">
      <c r="G2754" s="589"/>
      <c r="H2754" s="589"/>
      <c r="I2754" s="589"/>
      <c r="J2754" s="589"/>
      <c r="K2754" s="589"/>
      <c r="L2754" s="589"/>
      <c r="M2754" s="589"/>
      <c r="O2754" s="589"/>
      <c r="P2754" s="589"/>
      <c r="Q2754" s="589"/>
      <c r="R2754" s="589"/>
    </row>
    <row r="2755" customHeight="1" spans="7:18">
      <c r="G2755" s="589"/>
      <c r="H2755" s="589"/>
      <c r="I2755" s="589"/>
      <c r="J2755" s="589"/>
      <c r="K2755" s="589"/>
      <c r="L2755" s="589"/>
      <c r="M2755" s="589"/>
      <c r="O2755" s="589"/>
      <c r="P2755" s="589"/>
      <c r="Q2755" s="589"/>
      <c r="R2755" s="589"/>
    </row>
    <row r="2756" customHeight="1" spans="7:18">
      <c r="G2756" s="589"/>
      <c r="H2756" s="589"/>
      <c r="I2756" s="589"/>
      <c r="J2756" s="589"/>
      <c r="K2756" s="589"/>
      <c r="L2756" s="589"/>
      <c r="M2756" s="589"/>
      <c r="O2756" s="589"/>
      <c r="P2756" s="589"/>
      <c r="Q2756" s="589"/>
      <c r="R2756" s="589"/>
    </row>
    <row r="2757" customHeight="1" spans="7:18">
      <c r="G2757" s="589"/>
      <c r="H2757" s="589"/>
      <c r="I2757" s="589"/>
      <c r="J2757" s="589"/>
      <c r="K2757" s="589"/>
      <c r="L2757" s="589"/>
      <c r="M2757" s="589"/>
      <c r="O2757" s="589"/>
      <c r="P2757" s="589"/>
      <c r="Q2757" s="589"/>
      <c r="R2757" s="589"/>
    </row>
    <row r="2758" customHeight="1" spans="7:18">
      <c r="G2758" s="589"/>
      <c r="H2758" s="589"/>
      <c r="I2758" s="589"/>
      <c r="J2758" s="589"/>
      <c r="K2758" s="589"/>
      <c r="L2758" s="589"/>
      <c r="M2758" s="589"/>
      <c r="O2758" s="589"/>
      <c r="P2758" s="589"/>
      <c r="Q2758" s="589"/>
      <c r="R2758" s="589"/>
    </row>
    <row r="2759" customHeight="1" spans="7:18">
      <c r="G2759" s="589"/>
      <c r="H2759" s="589"/>
      <c r="I2759" s="589"/>
      <c r="J2759" s="589"/>
      <c r="K2759" s="589"/>
      <c r="L2759" s="589"/>
      <c r="M2759" s="589"/>
      <c r="O2759" s="589"/>
      <c r="P2759" s="589"/>
      <c r="Q2759" s="589"/>
      <c r="R2759" s="589"/>
    </row>
    <row r="2760" customHeight="1" spans="7:18">
      <c r="G2760" s="589"/>
      <c r="H2760" s="589"/>
      <c r="I2760" s="589"/>
      <c r="J2760" s="589"/>
      <c r="K2760" s="589"/>
      <c r="L2760" s="589"/>
      <c r="M2760" s="589"/>
      <c r="O2760" s="589"/>
      <c r="P2760" s="589"/>
      <c r="Q2760" s="589"/>
      <c r="R2760" s="589"/>
    </row>
    <row r="2761" customHeight="1" spans="7:18">
      <c r="G2761" s="589"/>
      <c r="H2761" s="589"/>
      <c r="I2761" s="589"/>
      <c r="J2761" s="589"/>
      <c r="K2761" s="589"/>
      <c r="L2761" s="589"/>
      <c r="M2761" s="589"/>
      <c r="O2761" s="589"/>
      <c r="P2761" s="589"/>
      <c r="Q2761" s="589"/>
      <c r="R2761" s="589"/>
    </row>
    <row r="2762" customHeight="1" spans="7:18">
      <c r="G2762" s="589"/>
      <c r="H2762" s="589"/>
      <c r="I2762" s="589"/>
      <c r="J2762" s="589"/>
      <c r="K2762" s="589"/>
      <c r="L2762" s="589"/>
      <c r="M2762" s="589"/>
      <c r="O2762" s="589"/>
      <c r="P2762" s="589"/>
      <c r="Q2762" s="589"/>
      <c r="R2762" s="589"/>
    </row>
    <row r="2763" customHeight="1" spans="7:18">
      <c r="G2763" s="589"/>
      <c r="H2763" s="589"/>
      <c r="I2763" s="589"/>
      <c r="J2763" s="589"/>
      <c r="K2763" s="589"/>
      <c r="L2763" s="589"/>
      <c r="M2763" s="589"/>
      <c r="O2763" s="589"/>
      <c r="P2763" s="589"/>
      <c r="Q2763" s="589"/>
      <c r="R2763" s="589"/>
    </row>
    <row r="2764" customHeight="1" spans="7:18">
      <c r="G2764" s="589"/>
      <c r="H2764" s="589"/>
      <c r="I2764" s="589"/>
      <c r="J2764" s="589"/>
      <c r="K2764" s="589"/>
      <c r="L2764" s="589"/>
      <c r="M2764" s="589"/>
      <c r="O2764" s="589"/>
      <c r="P2764" s="589"/>
      <c r="Q2764" s="589"/>
      <c r="R2764" s="589"/>
    </row>
    <row r="2765" customHeight="1" spans="7:18">
      <c r="G2765" s="589"/>
      <c r="H2765" s="589"/>
      <c r="I2765" s="589"/>
      <c r="J2765" s="589"/>
      <c r="K2765" s="589"/>
      <c r="L2765" s="589"/>
      <c r="M2765" s="589"/>
      <c r="O2765" s="589"/>
      <c r="P2765" s="589"/>
      <c r="Q2765" s="589"/>
      <c r="R2765" s="589"/>
    </row>
    <row r="2766" customHeight="1" spans="7:18">
      <c r="G2766" s="589"/>
      <c r="H2766" s="589"/>
      <c r="I2766" s="589"/>
      <c r="J2766" s="589"/>
      <c r="K2766" s="589"/>
      <c r="L2766" s="589"/>
      <c r="M2766" s="589"/>
      <c r="O2766" s="589"/>
      <c r="P2766" s="589"/>
      <c r="Q2766" s="589"/>
      <c r="R2766" s="589"/>
    </row>
    <row r="2767" customHeight="1" spans="7:18">
      <c r="G2767" s="589"/>
      <c r="H2767" s="589"/>
      <c r="I2767" s="589"/>
      <c r="J2767" s="589"/>
      <c r="K2767" s="589"/>
      <c r="L2767" s="589"/>
      <c r="M2767" s="589"/>
      <c r="O2767" s="589"/>
      <c r="P2767" s="589"/>
      <c r="Q2767" s="589"/>
      <c r="R2767" s="589"/>
    </row>
    <row r="2768" customHeight="1" spans="7:18">
      <c r="G2768" s="589"/>
      <c r="H2768" s="589"/>
      <c r="I2768" s="589"/>
      <c r="J2768" s="589"/>
      <c r="K2768" s="589"/>
      <c r="L2768" s="589"/>
      <c r="M2768" s="589"/>
      <c r="O2768" s="589"/>
      <c r="P2768" s="589"/>
      <c r="Q2768" s="589"/>
      <c r="R2768" s="589"/>
    </row>
    <row r="2769" customHeight="1" spans="7:18">
      <c r="G2769" s="589"/>
      <c r="H2769" s="589"/>
      <c r="I2769" s="589"/>
      <c r="J2769" s="589"/>
      <c r="K2769" s="589"/>
      <c r="L2769" s="589"/>
      <c r="M2769" s="589"/>
      <c r="O2769" s="589"/>
      <c r="P2769" s="589"/>
      <c r="Q2769" s="589"/>
      <c r="R2769" s="589"/>
    </row>
    <row r="2770" customHeight="1" spans="7:18">
      <c r="G2770" s="589"/>
      <c r="H2770" s="589"/>
      <c r="I2770" s="589"/>
      <c r="J2770" s="589"/>
      <c r="K2770" s="589"/>
      <c r="L2770" s="589"/>
      <c r="M2770" s="589"/>
      <c r="O2770" s="589"/>
      <c r="P2770" s="589"/>
      <c r="Q2770" s="589"/>
      <c r="R2770" s="589"/>
    </row>
    <row r="2771" customHeight="1" spans="7:18">
      <c r="G2771" s="589"/>
      <c r="H2771" s="589"/>
      <c r="I2771" s="589"/>
      <c r="J2771" s="589"/>
      <c r="K2771" s="589"/>
      <c r="L2771" s="589"/>
      <c r="M2771" s="589"/>
      <c r="O2771" s="589"/>
      <c r="P2771" s="589"/>
      <c r="Q2771" s="589"/>
      <c r="R2771" s="589"/>
    </row>
    <row r="2772" customHeight="1" spans="7:18">
      <c r="G2772" s="589"/>
      <c r="H2772" s="589"/>
      <c r="I2772" s="589"/>
      <c r="J2772" s="589"/>
      <c r="K2772" s="589"/>
      <c r="L2772" s="589"/>
      <c r="M2772" s="589"/>
      <c r="O2772" s="589"/>
      <c r="P2772" s="589"/>
      <c r="Q2772" s="589"/>
      <c r="R2772" s="589"/>
    </row>
    <row r="2773" customHeight="1" spans="7:18">
      <c r="G2773" s="589"/>
      <c r="H2773" s="589"/>
      <c r="I2773" s="589"/>
      <c r="J2773" s="589"/>
      <c r="K2773" s="589"/>
      <c r="L2773" s="589"/>
      <c r="M2773" s="589"/>
      <c r="O2773" s="589"/>
      <c r="P2773" s="589"/>
      <c r="Q2773" s="589"/>
      <c r="R2773" s="589"/>
    </row>
    <row r="2774" customHeight="1" spans="7:18">
      <c r="G2774" s="589"/>
      <c r="H2774" s="589"/>
      <c r="I2774" s="589"/>
      <c r="J2774" s="589"/>
      <c r="K2774" s="589"/>
      <c r="L2774" s="589"/>
      <c r="M2774" s="589"/>
      <c r="O2774" s="589"/>
      <c r="P2774" s="589"/>
      <c r="Q2774" s="589"/>
      <c r="R2774" s="589"/>
    </row>
    <row r="2775" customHeight="1" spans="7:18">
      <c r="G2775" s="589"/>
      <c r="H2775" s="589"/>
      <c r="I2775" s="589"/>
      <c r="J2775" s="589"/>
      <c r="K2775" s="589"/>
      <c r="L2775" s="589"/>
      <c r="M2775" s="589"/>
      <c r="O2775" s="589"/>
      <c r="P2775" s="589"/>
      <c r="Q2775" s="589"/>
      <c r="R2775" s="589"/>
    </row>
    <row r="2776" customHeight="1" spans="7:18">
      <c r="G2776" s="589"/>
      <c r="H2776" s="589"/>
      <c r="I2776" s="589"/>
      <c r="J2776" s="589"/>
      <c r="K2776" s="589"/>
      <c r="L2776" s="589"/>
      <c r="M2776" s="589"/>
      <c r="O2776" s="589"/>
      <c r="P2776" s="589"/>
      <c r="Q2776" s="589"/>
      <c r="R2776" s="589"/>
    </row>
    <row r="2777" customHeight="1" spans="7:18">
      <c r="G2777" s="589"/>
      <c r="H2777" s="589"/>
      <c r="I2777" s="589"/>
      <c r="J2777" s="589"/>
      <c r="K2777" s="589"/>
      <c r="L2777" s="589"/>
      <c r="M2777" s="589"/>
      <c r="O2777" s="589"/>
      <c r="P2777" s="589"/>
      <c r="Q2777" s="589"/>
      <c r="R2777" s="589"/>
    </row>
    <row r="2778" customHeight="1" spans="7:18">
      <c r="G2778" s="589"/>
      <c r="H2778" s="589"/>
      <c r="I2778" s="589"/>
      <c r="J2778" s="589"/>
      <c r="K2778" s="589"/>
      <c r="L2778" s="589"/>
      <c r="M2778" s="589"/>
      <c r="O2778" s="589"/>
      <c r="P2778" s="589"/>
      <c r="Q2778" s="589"/>
      <c r="R2778" s="589"/>
    </row>
    <row r="2779" customHeight="1" spans="7:18">
      <c r="G2779" s="589"/>
      <c r="H2779" s="589"/>
      <c r="I2779" s="589"/>
      <c r="J2779" s="589"/>
      <c r="K2779" s="589"/>
      <c r="L2779" s="589"/>
      <c r="M2779" s="589"/>
      <c r="O2779" s="589"/>
      <c r="P2779" s="589"/>
      <c r="Q2779" s="589"/>
      <c r="R2779" s="589"/>
    </row>
    <row r="2780" customHeight="1" spans="7:18">
      <c r="G2780" s="589"/>
      <c r="H2780" s="589"/>
      <c r="I2780" s="589"/>
      <c r="J2780" s="589"/>
      <c r="K2780" s="589"/>
      <c r="L2780" s="589"/>
      <c r="M2780" s="589"/>
      <c r="O2780" s="589"/>
      <c r="P2780" s="589"/>
      <c r="Q2780" s="589"/>
      <c r="R2780" s="589"/>
    </row>
    <row r="2781" customHeight="1" spans="7:18">
      <c r="G2781" s="589"/>
      <c r="H2781" s="589"/>
      <c r="I2781" s="589"/>
      <c r="J2781" s="589"/>
      <c r="K2781" s="589"/>
      <c r="L2781" s="589"/>
      <c r="M2781" s="589"/>
      <c r="O2781" s="589"/>
      <c r="P2781" s="589"/>
      <c r="Q2781" s="589"/>
      <c r="R2781" s="589"/>
    </row>
    <row r="2782" customHeight="1" spans="7:18">
      <c r="G2782" s="589"/>
      <c r="H2782" s="589"/>
      <c r="I2782" s="589"/>
      <c r="J2782" s="589"/>
      <c r="K2782" s="589"/>
      <c r="L2782" s="589"/>
      <c r="M2782" s="589"/>
      <c r="O2782" s="589"/>
      <c r="P2782" s="589"/>
      <c r="Q2782" s="589"/>
      <c r="R2782" s="589"/>
    </row>
    <row r="2783" customHeight="1" spans="7:18">
      <c r="G2783" s="589"/>
      <c r="H2783" s="589"/>
      <c r="I2783" s="589"/>
      <c r="J2783" s="589"/>
      <c r="K2783" s="589"/>
      <c r="L2783" s="589"/>
      <c r="M2783" s="589"/>
      <c r="O2783" s="589"/>
      <c r="P2783" s="589"/>
      <c r="Q2783" s="589"/>
      <c r="R2783" s="589"/>
    </row>
    <row r="2784" customHeight="1" spans="7:18">
      <c r="G2784" s="589"/>
      <c r="H2784" s="589"/>
      <c r="I2784" s="589"/>
      <c r="J2784" s="589"/>
      <c r="K2784" s="589"/>
      <c r="L2784" s="589"/>
      <c r="M2784" s="589"/>
      <c r="O2784" s="589"/>
      <c r="P2784" s="589"/>
      <c r="Q2784" s="589"/>
      <c r="R2784" s="589"/>
    </row>
    <row r="2785" customHeight="1" spans="7:18">
      <c r="G2785" s="589"/>
      <c r="H2785" s="589"/>
      <c r="I2785" s="589"/>
      <c r="J2785" s="589"/>
      <c r="K2785" s="589"/>
      <c r="L2785" s="589"/>
      <c r="M2785" s="589"/>
      <c r="O2785" s="589"/>
      <c r="P2785" s="589"/>
      <c r="Q2785" s="589"/>
      <c r="R2785" s="589"/>
    </row>
    <row r="2786" customHeight="1" spans="7:18">
      <c r="G2786" s="589"/>
      <c r="H2786" s="589"/>
      <c r="I2786" s="589"/>
      <c r="J2786" s="589"/>
      <c r="K2786" s="589"/>
      <c r="L2786" s="589"/>
      <c r="M2786" s="589"/>
      <c r="O2786" s="589"/>
      <c r="P2786" s="589"/>
      <c r="Q2786" s="589"/>
      <c r="R2786" s="589"/>
    </row>
    <row r="2787" customHeight="1" spans="7:18">
      <c r="G2787" s="589"/>
      <c r="H2787" s="589"/>
      <c r="I2787" s="589"/>
      <c r="J2787" s="589"/>
      <c r="K2787" s="589"/>
      <c r="L2787" s="589"/>
      <c r="M2787" s="589"/>
      <c r="O2787" s="589"/>
      <c r="P2787" s="589"/>
      <c r="Q2787" s="589"/>
      <c r="R2787" s="589"/>
    </row>
    <row r="2788" customHeight="1" spans="7:18">
      <c r="G2788" s="589"/>
      <c r="H2788" s="589"/>
      <c r="I2788" s="589"/>
      <c r="J2788" s="589"/>
      <c r="K2788" s="589"/>
      <c r="L2788" s="589"/>
      <c r="M2788" s="589"/>
      <c r="O2788" s="589"/>
      <c r="P2788" s="589"/>
      <c r="Q2788" s="589"/>
      <c r="R2788" s="589"/>
    </row>
    <row r="2789" customHeight="1" spans="7:18">
      <c r="G2789" s="589"/>
      <c r="H2789" s="589"/>
      <c r="I2789" s="589"/>
      <c r="J2789" s="589"/>
      <c r="K2789" s="589"/>
      <c r="L2789" s="589"/>
      <c r="M2789" s="589"/>
      <c r="O2789" s="589"/>
      <c r="P2789" s="589"/>
      <c r="Q2789" s="589"/>
      <c r="R2789" s="589"/>
    </row>
    <row r="2790" customHeight="1" spans="7:18">
      <c r="G2790" s="589"/>
      <c r="H2790" s="589"/>
      <c r="I2790" s="589"/>
      <c r="J2790" s="589"/>
      <c r="K2790" s="589"/>
      <c r="L2790" s="589"/>
      <c r="M2790" s="589"/>
      <c r="O2790" s="589"/>
      <c r="P2790" s="589"/>
      <c r="Q2790" s="589"/>
      <c r="R2790" s="589"/>
    </row>
    <row r="2791" customHeight="1" spans="7:18">
      <c r="G2791" s="589"/>
      <c r="H2791" s="589"/>
      <c r="I2791" s="589"/>
      <c r="J2791" s="589"/>
      <c r="K2791" s="589"/>
      <c r="L2791" s="589"/>
      <c r="M2791" s="589"/>
      <c r="O2791" s="589"/>
      <c r="P2791" s="589"/>
      <c r="Q2791" s="589"/>
      <c r="R2791" s="589"/>
    </row>
    <row r="2792" customHeight="1" spans="7:18">
      <c r="G2792" s="589"/>
      <c r="H2792" s="589"/>
      <c r="I2792" s="589"/>
      <c r="J2792" s="589"/>
      <c r="K2792" s="589"/>
      <c r="L2792" s="589"/>
      <c r="M2792" s="589"/>
      <c r="O2792" s="589"/>
      <c r="P2792" s="589"/>
      <c r="Q2792" s="589"/>
      <c r="R2792" s="589"/>
    </row>
    <row r="2793" customHeight="1" spans="7:18">
      <c r="G2793" s="589"/>
      <c r="H2793" s="589"/>
      <c r="I2793" s="589"/>
      <c r="J2793" s="589"/>
      <c r="K2793" s="589"/>
      <c r="L2793" s="589"/>
      <c r="M2793" s="589"/>
      <c r="O2793" s="589"/>
      <c r="P2793" s="589"/>
      <c r="Q2793" s="589"/>
      <c r="R2793" s="589"/>
    </row>
    <row r="2794" customHeight="1" spans="7:18">
      <c r="G2794" s="589"/>
      <c r="H2794" s="589"/>
      <c r="I2794" s="589"/>
      <c r="J2794" s="589"/>
      <c r="K2794" s="589"/>
      <c r="L2794" s="589"/>
      <c r="M2794" s="589"/>
      <c r="O2794" s="589"/>
      <c r="P2794" s="589"/>
      <c r="Q2794" s="589"/>
      <c r="R2794" s="589"/>
    </row>
    <row r="2795" customHeight="1" spans="7:18">
      <c r="G2795" s="589"/>
      <c r="H2795" s="589"/>
      <c r="I2795" s="589"/>
      <c r="J2795" s="589"/>
      <c r="K2795" s="589"/>
      <c r="L2795" s="589"/>
      <c r="M2795" s="589"/>
      <c r="O2795" s="589"/>
      <c r="P2795" s="589"/>
      <c r="Q2795" s="589"/>
      <c r="R2795" s="589"/>
    </row>
    <row r="2796" customHeight="1" spans="7:18">
      <c r="G2796" s="589"/>
      <c r="H2796" s="589"/>
      <c r="I2796" s="589"/>
      <c r="J2796" s="589"/>
      <c r="K2796" s="589"/>
      <c r="L2796" s="589"/>
      <c r="M2796" s="589"/>
      <c r="O2796" s="589"/>
      <c r="P2796" s="589"/>
      <c r="Q2796" s="589"/>
      <c r="R2796" s="589"/>
    </row>
    <row r="2797" customHeight="1" spans="7:18">
      <c r="G2797" s="589"/>
      <c r="H2797" s="589"/>
      <c r="I2797" s="589"/>
      <c r="J2797" s="589"/>
      <c r="K2797" s="589"/>
      <c r="L2797" s="589"/>
      <c r="M2797" s="589"/>
      <c r="O2797" s="589"/>
      <c r="P2797" s="589"/>
      <c r="Q2797" s="589"/>
      <c r="R2797" s="589"/>
    </row>
    <row r="2798" customHeight="1" spans="7:18">
      <c r="G2798" s="589"/>
      <c r="H2798" s="589"/>
      <c r="I2798" s="589"/>
      <c r="J2798" s="589"/>
      <c r="K2798" s="589"/>
      <c r="L2798" s="589"/>
      <c r="M2798" s="589"/>
      <c r="O2798" s="589"/>
      <c r="P2798" s="589"/>
      <c r="Q2798" s="589"/>
      <c r="R2798" s="589"/>
    </row>
    <row r="2799" customHeight="1" spans="7:18">
      <c r="G2799" s="589"/>
      <c r="H2799" s="589"/>
      <c r="I2799" s="589"/>
      <c r="J2799" s="589"/>
      <c r="K2799" s="589"/>
      <c r="L2799" s="589"/>
      <c r="M2799" s="589"/>
      <c r="O2799" s="589"/>
      <c r="P2799" s="589"/>
      <c r="Q2799" s="589"/>
      <c r="R2799" s="589"/>
    </row>
    <row r="2800" customHeight="1" spans="7:18">
      <c r="G2800" s="589"/>
      <c r="H2800" s="589"/>
      <c r="I2800" s="589"/>
      <c r="J2800" s="589"/>
      <c r="K2800" s="589"/>
      <c r="L2800" s="589"/>
      <c r="M2800" s="589"/>
      <c r="O2800" s="589"/>
      <c r="P2800" s="589"/>
      <c r="Q2800" s="589"/>
      <c r="R2800" s="589"/>
    </row>
    <row r="2801" customHeight="1" spans="7:18">
      <c r="G2801" s="589"/>
      <c r="H2801" s="589"/>
      <c r="I2801" s="589"/>
      <c r="J2801" s="589"/>
      <c r="K2801" s="589"/>
      <c r="L2801" s="589"/>
      <c r="M2801" s="589"/>
      <c r="O2801" s="589"/>
      <c r="P2801" s="589"/>
      <c r="Q2801" s="589"/>
      <c r="R2801" s="589"/>
    </row>
    <row r="2802" customHeight="1" spans="7:18">
      <c r="G2802" s="589"/>
      <c r="H2802" s="589"/>
      <c r="I2802" s="589"/>
      <c r="J2802" s="589"/>
      <c r="K2802" s="589"/>
      <c r="L2802" s="589"/>
      <c r="M2802" s="589"/>
      <c r="O2802" s="589"/>
      <c r="P2802" s="589"/>
      <c r="Q2802" s="589"/>
      <c r="R2802" s="589"/>
    </row>
    <row r="2803" customHeight="1" spans="7:18">
      <c r="G2803" s="589"/>
      <c r="H2803" s="589"/>
      <c r="I2803" s="589"/>
      <c r="J2803" s="589"/>
      <c r="K2803" s="589"/>
      <c r="L2803" s="589"/>
      <c r="M2803" s="589"/>
      <c r="O2803" s="589"/>
      <c r="P2803" s="589"/>
      <c r="Q2803" s="589"/>
      <c r="R2803" s="589"/>
    </row>
    <row r="2804" customHeight="1" spans="7:18">
      <c r="G2804" s="589"/>
      <c r="H2804" s="589"/>
      <c r="I2804" s="589"/>
      <c r="J2804" s="589"/>
      <c r="K2804" s="589"/>
      <c r="L2804" s="589"/>
      <c r="M2804" s="589"/>
      <c r="O2804" s="589"/>
      <c r="P2804" s="589"/>
      <c r="Q2804" s="589"/>
      <c r="R2804" s="589"/>
    </row>
    <row r="2805" customHeight="1" spans="7:18">
      <c r="G2805" s="589"/>
      <c r="H2805" s="589"/>
      <c r="I2805" s="589"/>
      <c r="J2805" s="589"/>
      <c r="K2805" s="589"/>
      <c r="L2805" s="589"/>
      <c r="M2805" s="589"/>
      <c r="O2805" s="589"/>
      <c r="P2805" s="589"/>
      <c r="Q2805" s="589"/>
      <c r="R2805" s="589"/>
    </row>
    <row r="2806" customHeight="1" spans="7:18">
      <c r="G2806" s="589"/>
      <c r="H2806" s="589"/>
      <c r="I2806" s="589"/>
      <c r="J2806" s="589"/>
      <c r="K2806" s="589"/>
      <c r="L2806" s="589"/>
      <c r="M2806" s="589"/>
      <c r="O2806" s="589"/>
      <c r="P2806" s="589"/>
      <c r="Q2806" s="589"/>
      <c r="R2806" s="589"/>
    </row>
    <row r="2807" customHeight="1" spans="7:18">
      <c r="G2807" s="589"/>
      <c r="H2807" s="589"/>
      <c r="I2807" s="589"/>
      <c r="J2807" s="589"/>
      <c r="K2807" s="589"/>
      <c r="L2807" s="589"/>
      <c r="M2807" s="589"/>
      <c r="O2807" s="589"/>
      <c r="P2807" s="589"/>
      <c r="Q2807" s="589"/>
      <c r="R2807" s="589"/>
    </row>
    <row r="2808" customHeight="1" spans="7:18">
      <c r="G2808" s="589"/>
      <c r="H2808" s="589"/>
      <c r="I2808" s="589"/>
      <c r="J2808" s="589"/>
      <c r="K2808" s="589"/>
      <c r="L2808" s="589"/>
      <c r="M2808" s="589"/>
      <c r="O2808" s="589"/>
      <c r="P2808" s="589"/>
      <c r="Q2808" s="589"/>
      <c r="R2808" s="589"/>
    </row>
    <row r="2809" customHeight="1" spans="7:18">
      <c r="G2809" s="589"/>
      <c r="H2809" s="589"/>
      <c r="I2809" s="589"/>
      <c r="J2809" s="589"/>
      <c r="K2809" s="589"/>
      <c r="L2809" s="589"/>
      <c r="M2809" s="589"/>
      <c r="O2809" s="589"/>
      <c r="P2809" s="589"/>
      <c r="Q2809" s="589"/>
      <c r="R2809" s="589"/>
    </row>
    <row r="2810" customHeight="1" spans="7:18">
      <c r="G2810" s="589"/>
      <c r="H2810" s="589"/>
      <c r="I2810" s="589"/>
      <c r="J2810" s="589"/>
      <c r="K2810" s="589"/>
      <c r="L2810" s="589"/>
      <c r="M2810" s="589"/>
      <c r="O2810" s="589"/>
      <c r="P2810" s="589"/>
      <c r="Q2810" s="589"/>
      <c r="R2810" s="589"/>
    </row>
    <row r="2811" customHeight="1" spans="7:18">
      <c r="G2811" s="589"/>
      <c r="H2811" s="589"/>
      <c r="I2811" s="589"/>
      <c r="J2811" s="589"/>
      <c r="K2811" s="589"/>
      <c r="L2811" s="589"/>
      <c r="M2811" s="589"/>
      <c r="O2811" s="589"/>
      <c r="P2811" s="589"/>
      <c r="Q2811" s="589"/>
      <c r="R2811" s="589"/>
    </row>
    <row r="2812" customHeight="1" spans="7:18">
      <c r="G2812" s="589"/>
      <c r="H2812" s="589"/>
      <c r="I2812" s="589"/>
      <c r="J2812" s="589"/>
      <c r="K2812" s="589"/>
      <c r="L2812" s="589"/>
      <c r="M2812" s="589"/>
      <c r="O2812" s="589"/>
      <c r="P2812" s="589"/>
      <c r="Q2812" s="589"/>
      <c r="R2812" s="589"/>
    </row>
    <row r="2813" customHeight="1" spans="7:18">
      <c r="G2813" s="589"/>
      <c r="H2813" s="589"/>
      <c r="I2813" s="589"/>
      <c r="J2813" s="589"/>
      <c r="K2813" s="589"/>
      <c r="L2813" s="589"/>
      <c r="M2813" s="589"/>
      <c r="O2813" s="589"/>
      <c r="P2813" s="589"/>
      <c r="Q2813" s="589"/>
      <c r="R2813" s="589"/>
    </row>
    <row r="2814" customHeight="1" spans="7:18">
      <c r="G2814" s="589"/>
      <c r="H2814" s="589"/>
      <c r="I2814" s="589"/>
      <c r="J2814" s="589"/>
      <c r="K2814" s="589"/>
      <c r="L2814" s="589"/>
      <c r="M2814" s="589"/>
      <c r="O2814" s="589"/>
      <c r="P2814" s="589"/>
      <c r="Q2814" s="589"/>
      <c r="R2814" s="589"/>
    </row>
    <row r="2815" customHeight="1" spans="7:18">
      <c r="G2815" s="589"/>
      <c r="H2815" s="589"/>
      <c r="I2815" s="589"/>
      <c r="J2815" s="589"/>
      <c r="K2815" s="589"/>
      <c r="L2815" s="589"/>
      <c r="M2815" s="589"/>
      <c r="O2815" s="589"/>
      <c r="P2815" s="589"/>
      <c r="Q2815" s="589"/>
      <c r="R2815" s="589"/>
    </row>
    <row r="2816" customHeight="1" spans="7:18">
      <c r="G2816" s="589"/>
      <c r="H2816" s="589"/>
      <c r="I2816" s="589"/>
      <c r="J2816" s="589"/>
      <c r="K2816" s="589"/>
      <c r="L2816" s="589"/>
      <c r="M2816" s="589"/>
      <c r="O2816" s="589"/>
      <c r="P2816" s="589"/>
      <c r="Q2816" s="589"/>
      <c r="R2816" s="589"/>
    </row>
    <row r="2817" customHeight="1" spans="7:18">
      <c r="G2817" s="589"/>
      <c r="H2817" s="589"/>
      <c r="I2817" s="589"/>
      <c r="J2817" s="589"/>
      <c r="K2817" s="589"/>
      <c r="L2817" s="589"/>
      <c r="M2817" s="589"/>
      <c r="O2817" s="589"/>
      <c r="P2817" s="589"/>
      <c r="Q2817" s="589"/>
      <c r="R2817" s="589"/>
    </row>
    <row r="2818" customHeight="1" spans="7:18">
      <c r="G2818" s="589"/>
      <c r="H2818" s="589"/>
      <c r="I2818" s="589"/>
      <c r="J2818" s="589"/>
      <c r="K2818" s="589"/>
      <c r="L2818" s="589"/>
      <c r="M2818" s="589"/>
      <c r="O2818" s="589"/>
      <c r="P2818" s="589"/>
      <c r="Q2818" s="589"/>
      <c r="R2818" s="589"/>
    </row>
    <row r="2819" customHeight="1" spans="7:18">
      <c r="G2819" s="589"/>
      <c r="H2819" s="589"/>
      <c r="I2819" s="589"/>
      <c r="J2819" s="589"/>
      <c r="K2819" s="589"/>
      <c r="L2819" s="589"/>
      <c r="M2819" s="589"/>
      <c r="O2819" s="589"/>
      <c r="P2819" s="589"/>
      <c r="Q2819" s="589"/>
      <c r="R2819" s="589"/>
    </row>
    <row r="2820" customHeight="1" spans="7:18">
      <c r="G2820" s="589"/>
      <c r="H2820" s="589"/>
      <c r="I2820" s="589"/>
      <c r="J2820" s="589"/>
      <c r="K2820" s="589"/>
      <c r="L2820" s="589"/>
      <c r="M2820" s="589"/>
      <c r="O2820" s="589"/>
      <c r="P2820" s="589"/>
      <c r="Q2820" s="589"/>
      <c r="R2820" s="589"/>
    </row>
    <row r="2821" customHeight="1" spans="7:18">
      <c r="G2821" s="589"/>
      <c r="H2821" s="589"/>
      <c r="I2821" s="589"/>
      <c r="J2821" s="589"/>
      <c r="K2821" s="589"/>
      <c r="L2821" s="589"/>
      <c r="M2821" s="589"/>
      <c r="O2821" s="589"/>
      <c r="P2821" s="589"/>
      <c r="Q2821" s="589"/>
      <c r="R2821" s="589"/>
    </row>
    <row r="2822" customHeight="1" spans="7:18">
      <c r="G2822" s="589"/>
      <c r="H2822" s="589"/>
      <c r="I2822" s="589"/>
      <c r="J2822" s="589"/>
      <c r="K2822" s="589"/>
      <c r="L2822" s="589"/>
      <c r="M2822" s="589"/>
      <c r="O2822" s="589"/>
      <c r="P2822" s="589"/>
      <c r="Q2822" s="589"/>
      <c r="R2822" s="589"/>
    </row>
    <row r="2823" customHeight="1" spans="7:18">
      <c r="G2823" s="589"/>
      <c r="H2823" s="589"/>
      <c r="I2823" s="589"/>
      <c r="J2823" s="589"/>
      <c r="K2823" s="589"/>
      <c r="L2823" s="589"/>
      <c r="M2823" s="589"/>
      <c r="O2823" s="589"/>
      <c r="P2823" s="589"/>
      <c r="Q2823" s="589"/>
      <c r="R2823" s="589"/>
    </row>
    <row r="2824" customHeight="1" spans="7:18">
      <c r="G2824" s="589"/>
      <c r="H2824" s="589"/>
      <c r="I2824" s="589"/>
      <c r="J2824" s="589"/>
      <c r="K2824" s="589"/>
      <c r="L2824" s="589"/>
      <c r="M2824" s="589"/>
      <c r="O2824" s="589"/>
      <c r="P2824" s="589"/>
      <c r="Q2824" s="589"/>
      <c r="R2824" s="589"/>
    </row>
    <row r="2825" customHeight="1" spans="7:18">
      <c r="G2825" s="589"/>
      <c r="H2825" s="589"/>
      <c r="I2825" s="589"/>
      <c r="J2825" s="589"/>
      <c r="K2825" s="589"/>
      <c r="L2825" s="589"/>
      <c r="M2825" s="589"/>
      <c r="O2825" s="589"/>
      <c r="P2825" s="589"/>
      <c r="Q2825" s="589"/>
      <c r="R2825" s="589"/>
    </row>
    <row r="2826" customHeight="1" spans="7:18">
      <c r="G2826" s="589"/>
      <c r="H2826" s="589"/>
      <c r="I2826" s="589"/>
      <c r="J2826" s="589"/>
      <c r="K2826" s="589"/>
      <c r="L2826" s="589"/>
      <c r="M2826" s="589"/>
      <c r="O2826" s="589"/>
      <c r="P2826" s="589"/>
      <c r="Q2826" s="589"/>
      <c r="R2826" s="589"/>
    </row>
    <row r="2827" customHeight="1" spans="7:18">
      <c r="G2827" s="589"/>
      <c r="H2827" s="589"/>
      <c r="I2827" s="589"/>
      <c r="J2827" s="589"/>
      <c r="K2827" s="589"/>
      <c r="L2827" s="589"/>
      <c r="M2827" s="589"/>
      <c r="O2827" s="589"/>
      <c r="P2827" s="589"/>
      <c r="Q2827" s="589"/>
      <c r="R2827" s="589"/>
    </row>
    <row r="2828" customHeight="1" spans="7:18">
      <c r="G2828" s="589"/>
      <c r="H2828" s="589"/>
      <c r="I2828" s="589"/>
      <c r="J2828" s="589"/>
      <c r="K2828" s="589"/>
      <c r="L2828" s="589"/>
      <c r="M2828" s="589"/>
      <c r="O2828" s="589"/>
      <c r="P2828" s="589"/>
      <c r="Q2828" s="589"/>
      <c r="R2828" s="589"/>
    </row>
    <row r="2829" customHeight="1" spans="7:18">
      <c r="G2829" s="589"/>
      <c r="H2829" s="589"/>
      <c r="I2829" s="589"/>
      <c r="J2829" s="589"/>
      <c r="K2829" s="589"/>
      <c r="L2829" s="589"/>
      <c r="M2829" s="589"/>
      <c r="O2829" s="589"/>
      <c r="P2829" s="589"/>
      <c r="Q2829" s="589"/>
      <c r="R2829" s="589"/>
    </row>
    <row r="2830" customHeight="1" spans="7:18">
      <c r="G2830" s="589"/>
      <c r="H2830" s="589"/>
      <c r="I2830" s="589"/>
      <c r="J2830" s="589"/>
      <c r="K2830" s="589"/>
      <c r="L2830" s="589"/>
      <c r="M2830" s="589"/>
      <c r="O2830" s="589"/>
      <c r="P2830" s="589"/>
      <c r="Q2830" s="589"/>
      <c r="R2830" s="589"/>
    </row>
    <row r="2831" customHeight="1" spans="7:18">
      <c r="G2831" s="589"/>
      <c r="H2831" s="589"/>
      <c r="I2831" s="589"/>
      <c r="J2831" s="589"/>
      <c r="K2831" s="589"/>
      <c r="L2831" s="589"/>
      <c r="M2831" s="589"/>
      <c r="O2831" s="589"/>
      <c r="P2831" s="589"/>
      <c r="Q2831" s="589"/>
      <c r="R2831" s="589"/>
    </row>
    <row r="2832" customHeight="1" spans="7:18">
      <c r="G2832" s="589"/>
      <c r="H2832" s="589"/>
      <c r="I2832" s="589"/>
      <c r="J2832" s="589"/>
      <c r="K2832" s="589"/>
      <c r="L2832" s="589"/>
      <c r="M2832" s="589"/>
      <c r="O2832" s="589"/>
      <c r="P2832" s="589"/>
      <c r="Q2832" s="589"/>
      <c r="R2832" s="589"/>
    </row>
    <row r="2833" customHeight="1" spans="7:18">
      <c r="G2833" s="589"/>
      <c r="H2833" s="589"/>
      <c r="I2833" s="589"/>
      <c r="J2833" s="589"/>
      <c r="K2833" s="589"/>
      <c r="L2833" s="589"/>
      <c r="M2833" s="589"/>
      <c r="O2833" s="589"/>
      <c r="P2833" s="589"/>
      <c r="Q2833" s="589"/>
      <c r="R2833" s="589"/>
    </row>
    <row r="2834" customHeight="1" spans="7:18">
      <c r="G2834" s="589"/>
      <c r="H2834" s="589"/>
      <c r="I2834" s="589"/>
      <c r="J2834" s="589"/>
      <c r="K2834" s="589"/>
      <c r="L2834" s="589"/>
      <c r="M2834" s="589"/>
      <c r="O2834" s="589"/>
      <c r="P2834" s="589"/>
      <c r="Q2834" s="589"/>
      <c r="R2834" s="589"/>
    </row>
    <row r="2835" customHeight="1" spans="7:18">
      <c r="G2835" s="589"/>
      <c r="H2835" s="589"/>
      <c r="I2835" s="589"/>
      <c r="J2835" s="589"/>
      <c r="K2835" s="589"/>
      <c r="L2835" s="589"/>
      <c r="M2835" s="589"/>
      <c r="O2835" s="589"/>
      <c r="P2835" s="589"/>
      <c r="Q2835" s="589"/>
      <c r="R2835" s="589"/>
    </row>
    <row r="2836" customHeight="1" spans="7:18">
      <c r="G2836" s="589"/>
      <c r="H2836" s="589"/>
      <c r="I2836" s="589"/>
      <c r="J2836" s="589"/>
      <c r="K2836" s="589"/>
      <c r="L2836" s="589"/>
      <c r="M2836" s="589"/>
      <c r="O2836" s="589"/>
      <c r="P2836" s="589"/>
      <c r="Q2836" s="589"/>
      <c r="R2836" s="589"/>
    </row>
    <row r="2837" customHeight="1" spans="7:18">
      <c r="G2837" s="589"/>
      <c r="H2837" s="589"/>
      <c r="I2837" s="589"/>
      <c r="J2837" s="589"/>
      <c r="K2837" s="589"/>
      <c r="L2837" s="589"/>
      <c r="M2837" s="589"/>
      <c r="O2837" s="589"/>
      <c r="P2837" s="589"/>
      <c r="Q2837" s="589"/>
      <c r="R2837" s="589"/>
    </row>
    <row r="2838" customHeight="1" spans="7:18">
      <c r="G2838" s="589"/>
      <c r="H2838" s="589"/>
      <c r="I2838" s="589"/>
      <c r="J2838" s="589"/>
      <c r="K2838" s="589"/>
      <c r="L2838" s="589"/>
      <c r="M2838" s="589"/>
      <c r="O2838" s="589"/>
      <c r="P2838" s="589"/>
      <c r="Q2838" s="589"/>
      <c r="R2838" s="589"/>
    </row>
    <row r="2839" customHeight="1" spans="7:18">
      <c r="G2839" s="589"/>
      <c r="H2839" s="589"/>
      <c r="I2839" s="589"/>
      <c r="J2839" s="589"/>
      <c r="K2839" s="589"/>
      <c r="L2839" s="589"/>
      <c r="M2839" s="589"/>
      <c r="O2839" s="589"/>
      <c r="P2839" s="589"/>
      <c r="Q2839" s="589"/>
      <c r="R2839" s="589"/>
    </row>
    <row r="2840" customHeight="1" spans="7:18">
      <c r="G2840" s="589"/>
      <c r="H2840" s="589"/>
      <c r="I2840" s="589"/>
      <c r="J2840" s="589"/>
      <c r="K2840" s="589"/>
      <c r="L2840" s="589"/>
      <c r="M2840" s="589"/>
      <c r="O2840" s="589"/>
      <c r="P2840" s="589"/>
      <c r="Q2840" s="589"/>
      <c r="R2840" s="589"/>
    </row>
    <row r="2841" customHeight="1" spans="7:18">
      <c r="G2841" s="589"/>
      <c r="H2841" s="589"/>
      <c r="I2841" s="589"/>
      <c r="J2841" s="589"/>
      <c r="K2841" s="589"/>
      <c r="L2841" s="589"/>
      <c r="M2841" s="589"/>
      <c r="O2841" s="589"/>
      <c r="P2841" s="589"/>
      <c r="Q2841" s="589"/>
      <c r="R2841" s="589"/>
    </row>
    <row r="2842" customHeight="1" spans="7:18">
      <c r="G2842" s="589"/>
      <c r="H2842" s="589"/>
      <c r="I2842" s="589"/>
      <c r="J2842" s="589"/>
      <c r="K2842" s="589"/>
      <c r="L2842" s="589"/>
      <c r="M2842" s="589"/>
      <c r="O2842" s="589"/>
      <c r="P2842" s="589"/>
      <c r="Q2842" s="589"/>
      <c r="R2842" s="589"/>
    </row>
    <row r="2843" customHeight="1" spans="7:18">
      <c r="G2843" s="589"/>
      <c r="H2843" s="589"/>
      <c r="I2843" s="589"/>
      <c r="J2843" s="589"/>
      <c r="K2843" s="589"/>
      <c r="L2843" s="589"/>
      <c r="M2843" s="589"/>
      <c r="O2843" s="589"/>
      <c r="P2843" s="589"/>
      <c r="Q2843" s="589"/>
      <c r="R2843" s="589"/>
    </row>
    <row r="2844" customHeight="1" spans="7:18">
      <c r="G2844" s="589"/>
      <c r="H2844" s="589"/>
      <c r="I2844" s="589"/>
      <c r="J2844" s="589"/>
      <c r="K2844" s="589"/>
      <c r="L2844" s="589"/>
      <c r="M2844" s="589"/>
      <c r="O2844" s="589"/>
      <c r="P2844" s="589"/>
      <c r="Q2844" s="589"/>
      <c r="R2844" s="589"/>
    </row>
    <row r="2845" customHeight="1" spans="7:18">
      <c r="G2845" s="589"/>
      <c r="H2845" s="589"/>
      <c r="I2845" s="589"/>
      <c r="J2845" s="589"/>
      <c r="K2845" s="589"/>
      <c r="L2845" s="589"/>
      <c r="M2845" s="589"/>
      <c r="O2845" s="589"/>
      <c r="P2845" s="589"/>
      <c r="Q2845" s="589"/>
      <c r="R2845" s="589"/>
    </row>
    <row r="2846" customHeight="1" spans="7:18">
      <c r="G2846" s="589"/>
      <c r="H2846" s="589"/>
      <c r="I2846" s="589"/>
      <c r="J2846" s="589"/>
      <c r="K2846" s="589"/>
      <c r="L2846" s="589"/>
      <c r="M2846" s="589"/>
      <c r="O2846" s="589"/>
      <c r="P2846" s="589"/>
      <c r="Q2846" s="589"/>
      <c r="R2846" s="589"/>
    </row>
    <row r="2847" customHeight="1" spans="7:18">
      <c r="G2847" s="589"/>
      <c r="H2847" s="589"/>
      <c r="I2847" s="589"/>
      <c r="J2847" s="589"/>
      <c r="K2847" s="589"/>
      <c r="L2847" s="589"/>
      <c r="M2847" s="589"/>
      <c r="O2847" s="589"/>
      <c r="P2847" s="589"/>
      <c r="Q2847" s="589"/>
      <c r="R2847" s="589"/>
    </row>
    <row r="2848" customHeight="1" spans="7:18">
      <c r="G2848" s="589"/>
      <c r="H2848" s="589"/>
      <c r="I2848" s="589"/>
      <c r="J2848" s="589"/>
      <c r="K2848" s="589"/>
      <c r="L2848" s="589"/>
      <c r="M2848" s="589"/>
      <c r="O2848" s="589"/>
      <c r="P2848" s="589"/>
      <c r="Q2848" s="589"/>
      <c r="R2848" s="589"/>
    </row>
    <row r="2849" customHeight="1" spans="7:18">
      <c r="G2849" s="589"/>
      <c r="H2849" s="589"/>
      <c r="I2849" s="589"/>
      <c r="J2849" s="589"/>
      <c r="K2849" s="589"/>
      <c r="L2849" s="589"/>
      <c r="M2849" s="589"/>
      <c r="O2849" s="589"/>
      <c r="P2849" s="589"/>
      <c r="Q2849" s="589"/>
      <c r="R2849" s="589"/>
    </row>
    <row r="2850" customHeight="1" spans="7:18">
      <c r="G2850" s="589"/>
      <c r="H2850" s="589"/>
      <c r="I2850" s="589"/>
      <c r="J2850" s="589"/>
      <c r="K2850" s="589"/>
      <c r="L2850" s="589"/>
      <c r="M2850" s="589"/>
      <c r="O2850" s="589"/>
      <c r="P2850" s="589"/>
      <c r="Q2850" s="589"/>
      <c r="R2850" s="589"/>
    </row>
    <row r="2851" customHeight="1" spans="7:18">
      <c r="G2851" s="589"/>
      <c r="H2851" s="589"/>
      <c r="I2851" s="589"/>
      <c r="J2851" s="589"/>
      <c r="K2851" s="589"/>
      <c r="L2851" s="589"/>
      <c r="M2851" s="589"/>
      <c r="O2851" s="589"/>
      <c r="P2851" s="589"/>
      <c r="Q2851" s="589"/>
      <c r="R2851" s="589"/>
    </row>
    <row r="2852" customHeight="1" spans="7:18">
      <c r="G2852" s="589"/>
      <c r="H2852" s="589"/>
      <c r="I2852" s="589"/>
      <c r="J2852" s="589"/>
      <c r="K2852" s="589"/>
      <c r="L2852" s="589"/>
      <c r="M2852" s="589"/>
      <c r="O2852" s="589"/>
      <c r="P2852" s="589"/>
      <c r="Q2852" s="589"/>
      <c r="R2852" s="589"/>
    </row>
    <row r="2853" customHeight="1" spans="7:18">
      <c r="G2853" s="589"/>
      <c r="H2853" s="589"/>
      <c r="I2853" s="589"/>
      <c r="J2853" s="589"/>
      <c r="K2853" s="589"/>
      <c r="L2853" s="589"/>
      <c r="M2853" s="589"/>
      <c r="O2853" s="589"/>
      <c r="P2853" s="589"/>
      <c r="Q2853" s="589"/>
      <c r="R2853" s="589"/>
    </row>
    <row r="2854" customHeight="1" spans="7:18">
      <c r="G2854" s="589"/>
      <c r="H2854" s="589"/>
      <c r="I2854" s="589"/>
      <c r="J2854" s="589"/>
      <c r="K2854" s="589"/>
      <c r="L2854" s="589"/>
      <c r="M2854" s="589"/>
      <c r="O2854" s="589"/>
      <c r="P2854" s="589"/>
      <c r="Q2854" s="589"/>
      <c r="R2854" s="589"/>
    </row>
    <row r="2855" customHeight="1" spans="7:18">
      <c r="G2855" s="589"/>
      <c r="H2855" s="589"/>
      <c r="I2855" s="589"/>
      <c r="J2855" s="589"/>
      <c r="K2855" s="589"/>
      <c r="L2855" s="589"/>
      <c r="M2855" s="589"/>
      <c r="O2855" s="589"/>
      <c r="P2855" s="589"/>
      <c r="Q2855" s="589"/>
      <c r="R2855" s="589"/>
    </row>
    <row r="2856" customHeight="1" spans="7:18">
      <c r="G2856" s="589"/>
      <c r="H2856" s="589"/>
      <c r="I2856" s="589"/>
      <c r="J2856" s="589"/>
      <c r="K2856" s="589"/>
      <c r="L2856" s="589"/>
      <c r="M2856" s="589"/>
      <c r="O2856" s="589"/>
      <c r="P2856" s="589"/>
      <c r="Q2856" s="589"/>
      <c r="R2856" s="589"/>
    </row>
    <row r="2857" customHeight="1" spans="7:18">
      <c r="G2857" s="589"/>
      <c r="H2857" s="589"/>
      <c r="I2857" s="589"/>
      <c r="J2857" s="589"/>
      <c r="K2857" s="589"/>
      <c r="L2857" s="589"/>
      <c r="M2857" s="589"/>
      <c r="O2857" s="589"/>
      <c r="P2857" s="589"/>
      <c r="Q2857" s="589"/>
      <c r="R2857" s="589"/>
    </row>
    <row r="2858" customHeight="1" spans="7:18">
      <c r="G2858" s="589"/>
      <c r="H2858" s="589"/>
      <c r="I2858" s="589"/>
      <c r="J2858" s="589"/>
      <c r="K2858" s="589"/>
      <c r="L2858" s="589"/>
      <c r="M2858" s="589"/>
      <c r="O2858" s="589"/>
      <c r="P2858" s="589"/>
      <c r="Q2858" s="589"/>
      <c r="R2858" s="589"/>
    </row>
    <row r="2859" customHeight="1" spans="7:18">
      <c r="G2859" s="589"/>
      <c r="H2859" s="589"/>
      <c r="I2859" s="589"/>
      <c r="J2859" s="589"/>
      <c r="K2859" s="589"/>
      <c r="L2859" s="589"/>
      <c r="M2859" s="589"/>
      <c r="O2859" s="589"/>
      <c r="P2859" s="589"/>
      <c r="Q2859" s="589"/>
      <c r="R2859" s="589"/>
    </row>
    <row r="2860" customHeight="1" spans="7:18">
      <c r="G2860" s="589"/>
      <c r="H2860" s="589"/>
      <c r="I2860" s="589"/>
      <c r="J2860" s="589"/>
      <c r="K2860" s="589"/>
      <c r="L2860" s="589"/>
      <c r="M2860" s="589"/>
      <c r="O2860" s="589"/>
      <c r="P2860" s="589"/>
      <c r="Q2860" s="589"/>
      <c r="R2860" s="589"/>
    </row>
    <row r="2861" customHeight="1" spans="7:18">
      <c r="G2861" s="589"/>
      <c r="H2861" s="589"/>
      <c r="I2861" s="589"/>
      <c r="J2861" s="589"/>
      <c r="K2861" s="589"/>
      <c r="L2861" s="589"/>
      <c r="M2861" s="589"/>
      <c r="O2861" s="589"/>
      <c r="P2861" s="589"/>
      <c r="Q2861" s="589"/>
      <c r="R2861" s="589"/>
    </row>
    <row r="2862" customHeight="1" spans="7:18">
      <c r="G2862" s="589"/>
      <c r="H2862" s="589"/>
      <c r="I2862" s="589"/>
      <c r="J2862" s="589"/>
      <c r="K2862" s="589"/>
      <c r="L2862" s="589"/>
      <c r="M2862" s="589"/>
      <c r="O2862" s="589"/>
      <c r="P2862" s="589"/>
      <c r="Q2862" s="589"/>
      <c r="R2862" s="589"/>
    </row>
    <row r="2863" customHeight="1" spans="7:18">
      <c r="G2863" s="589"/>
      <c r="H2863" s="589"/>
      <c r="I2863" s="589"/>
      <c r="J2863" s="589"/>
      <c r="K2863" s="589"/>
      <c r="L2863" s="589"/>
      <c r="M2863" s="589"/>
      <c r="O2863" s="589"/>
      <c r="P2863" s="589"/>
      <c r="Q2863" s="589"/>
      <c r="R2863" s="589"/>
    </row>
    <row r="2864" customHeight="1" spans="7:18">
      <c r="G2864" s="589"/>
      <c r="H2864" s="589"/>
      <c r="I2864" s="589"/>
      <c r="J2864" s="589"/>
      <c r="K2864" s="589"/>
      <c r="L2864" s="589"/>
      <c r="M2864" s="589"/>
      <c r="O2864" s="589"/>
      <c r="P2864" s="589"/>
      <c r="Q2864" s="589"/>
      <c r="R2864" s="589"/>
    </row>
    <row r="2865" customHeight="1" spans="7:18">
      <c r="G2865" s="589"/>
      <c r="H2865" s="589"/>
      <c r="I2865" s="589"/>
      <c r="J2865" s="589"/>
      <c r="K2865" s="589"/>
      <c r="L2865" s="589"/>
      <c r="M2865" s="589"/>
      <c r="O2865" s="589"/>
      <c r="P2865" s="589"/>
      <c r="Q2865" s="589"/>
      <c r="R2865" s="589"/>
    </row>
    <row r="2866" customHeight="1" spans="7:18">
      <c r="G2866" s="589"/>
      <c r="H2866" s="589"/>
      <c r="I2866" s="589"/>
      <c r="J2866" s="589"/>
      <c r="K2866" s="589"/>
      <c r="L2866" s="589"/>
      <c r="M2866" s="589"/>
      <c r="O2866" s="589"/>
      <c r="P2866" s="589"/>
      <c r="Q2866" s="589"/>
      <c r="R2866" s="589"/>
    </row>
    <row r="2867" customHeight="1" spans="7:18">
      <c r="G2867" s="589"/>
      <c r="H2867" s="589"/>
      <c r="I2867" s="589"/>
      <c r="J2867" s="589"/>
      <c r="K2867" s="589"/>
      <c r="L2867" s="589"/>
      <c r="M2867" s="589"/>
      <c r="O2867" s="589"/>
      <c r="P2867" s="589"/>
      <c r="Q2867" s="589"/>
      <c r="R2867" s="589"/>
    </row>
    <row r="2868" customHeight="1" spans="7:18">
      <c r="G2868" s="589"/>
      <c r="H2868" s="589"/>
      <c r="I2868" s="589"/>
      <c r="J2868" s="589"/>
      <c r="K2868" s="589"/>
      <c r="L2868" s="589"/>
      <c r="M2868" s="589"/>
      <c r="O2868" s="589"/>
      <c r="P2868" s="589"/>
      <c r="Q2868" s="589"/>
      <c r="R2868" s="589"/>
    </row>
    <row r="2869" customHeight="1" spans="7:18">
      <c r="G2869" s="589"/>
      <c r="H2869" s="589"/>
      <c r="I2869" s="589"/>
      <c r="J2869" s="589"/>
      <c r="K2869" s="589"/>
      <c r="L2869" s="589"/>
      <c r="M2869" s="589"/>
      <c r="O2869" s="589"/>
      <c r="P2869" s="589"/>
      <c r="Q2869" s="589"/>
      <c r="R2869" s="589"/>
    </row>
    <row r="2870" customHeight="1" spans="7:18">
      <c r="G2870" s="589"/>
      <c r="H2870" s="589"/>
      <c r="I2870" s="589"/>
      <c r="J2870" s="589"/>
      <c r="K2870" s="589"/>
      <c r="L2870" s="589"/>
      <c r="M2870" s="589"/>
      <c r="O2870" s="589"/>
      <c r="P2870" s="589"/>
      <c r="Q2870" s="589"/>
      <c r="R2870" s="589"/>
    </row>
    <row r="2871" customHeight="1" spans="7:18">
      <c r="G2871" s="589"/>
      <c r="H2871" s="589"/>
      <c r="I2871" s="589"/>
      <c r="J2871" s="589"/>
      <c r="K2871" s="589"/>
      <c r="L2871" s="589"/>
      <c r="M2871" s="589"/>
      <c r="O2871" s="589"/>
      <c r="P2871" s="589"/>
      <c r="Q2871" s="589"/>
      <c r="R2871" s="589"/>
    </row>
    <row r="2872" customHeight="1" spans="7:18">
      <c r="G2872" s="589"/>
      <c r="H2872" s="589"/>
      <c r="I2872" s="589"/>
      <c r="J2872" s="589"/>
      <c r="K2872" s="589"/>
      <c r="L2872" s="589"/>
      <c r="M2872" s="589"/>
      <c r="O2872" s="589"/>
      <c r="P2872" s="589"/>
      <c r="Q2872" s="589"/>
      <c r="R2872" s="589"/>
    </row>
    <row r="2873" customHeight="1" spans="7:18">
      <c r="G2873" s="589"/>
      <c r="H2873" s="589"/>
      <c r="I2873" s="589"/>
      <c r="J2873" s="589"/>
      <c r="K2873" s="589"/>
      <c r="L2873" s="589"/>
      <c r="M2873" s="589"/>
      <c r="O2873" s="589"/>
      <c r="P2873" s="589"/>
      <c r="Q2873" s="589"/>
      <c r="R2873" s="589"/>
    </row>
    <row r="2874" customHeight="1" spans="7:18">
      <c r="G2874" s="589"/>
      <c r="H2874" s="589"/>
      <c r="I2874" s="589"/>
      <c r="J2874" s="589"/>
      <c r="K2874" s="589"/>
      <c r="L2874" s="589"/>
      <c r="M2874" s="589"/>
      <c r="O2874" s="589"/>
      <c r="P2874" s="589"/>
      <c r="Q2874" s="589"/>
      <c r="R2874" s="589"/>
    </row>
    <row r="2875" customHeight="1" spans="7:18">
      <c r="G2875" s="589"/>
      <c r="H2875" s="589"/>
      <c r="I2875" s="589"/>
      <c r="J2875" s="589"/>
      <c r="K2875" s="589"/>
      <c r="L2875" s="589"/>
      <c r="M2875" s="589"/>
      <c r="O2875" s="589"/>
      <c r="P2875" s="589"/>
      <c r="Q2875" s="589"/>
      <c r="R2875" s="589"/>
    </row>
    <row r="2876" customHeight="1" spans="7:18">
      <c r="G2876" s="589"/>
      <c r="H2876" s="589"/>
      <c r="I2876" s="589"/>
      <c r="J2876" s="589"/>
      <c r="K2876" s="589"/>
      <c r="L2876" s="589"/>
      <c r="M2876" s="589"/>
      <c r="O2876" s="589"/>
      <c r="P2876" s="589"/>
      <c r="Q2876" s="589"/>
      <c r="R2876" s="589"/>
    </row>
    <row r="2877" customHeight="1" spans="7:18">
      <c r="G2877" s="589"/>
      <c r="H2877" s="589"/>
      <c r="I2877" s="589"/>
      <c r="J2877" s="589"/>
      <c r="K2877" s="589"/>
      <c r="L2877" s="589"/>
      <c r="M2877" s="589"/>
      <c r="O2877" s="589"/>
      <c r="P2877" s="589"/>
      <c r="Q2877" s="589"/>
      <c r="R2877" s="589"/>
    </row>
    <row r="2878" customHeight="1" spans="7:18">
      <c r="G2878" s="589"/>
      <c r="H2878" s="589"/>
      <c r="I2878" s="589"/>
      <c r="J2878" s="589"/>
      <c r="K2878" s="589"/>
      <c r="L2878" s="589"/>
      <c r="M2878" s="589"/>
      <c r="O2878" s="589"/>
      <c r="P2878" s="589"/>
      <c r="Q2878" s="589"/>
      <c r="R2878" s="589"/>
    </row>
    <row r="2879" customHeight="1" spans="7:18">
      <c r="G2879" s="589"/>
      <c r="H2879" s="589"/>
      <c r="I2879" s="589"/>
      <c r="J2879" s="589"/>
      <c r="K2879" s="589"/>
      <c r="L2879" s="589"/>
      <c r="M2879" s="589"/>
      <c r="O2879" s="589"/>
      <c r="P2879" s="589"/>
      <c r="Q2879" s="589"/>
      <c r="R2879" s="589"/>
    </row>
    <row r="2880" customHeight="1" spans="7:18">
      <c r="G2880" s="589"/>
      <c r="H2880" s="589"/>
      <c r="I2880" s="589"/>
      <c r="J2880" s="589"/>
      <c r="K2880" s="589"/>
      <c r="L2880" s="589"/>
      <c r="M2880" s="589"/>
      <c r="O2880" s="589"/>
      <c r="P2880" s="589"/>
      <c r="Q2880" s="589"/>
      <c r="R2880" s="589"/>
    </row>
    <row r="2881" customHeight="1" spans="7:18">
      <c r="G2881" s="589"/>
      <c r="H2881" s="589"/>
      <c r="I2881" s="589"/>
      <c r="J2881" s="589"/>
      <c r="K2881" s="589"/>
      <c r="L2881" s="589"/>
      <c r="M2881" s="589"/>
      <c r="O2881" s="589"/>
      <c r="P2881" s="589"/>
      <c r="Q2881" s="589"/>
      <c r="R2881" s="589"/>
    </row>
    <row r="2882" customHeight="1" spans="7:18">
      <c r="G2882" s="589"/>
      <c r="H2882" s="589"/>
      <c r="I2882" s="589"/>
      <c r="J2882" s="589"/>
      <c r="K2882" s="589"/>
      <c r="L2882" s="589"/>
      <c r="M2882" s="589"/>
      <c r="O2882" s="589"/>
      <c r="P2882" s="589"/>
      <c r="Q2882" s="589"/>
      <c r="R2882" s="589"/>
    </row>
    <row r="2883" customHeight="1" spans="7:18">
      <c r="G2883" s="589"/>
      <c r="H2883" s="589"/>
      <c r="I2883" s="589"/>
      <c r="J2883" s="589"/>
      <c r="K2883" s="589"/>
      <c r="L2883" s="589"/>
      <c r="M2883" s="589"/>
      <c r="O2883" s="589"/>
      <c r="P2883" s="589"/>
      <c r="Q2883" s="589"/>
      <c r="R2883" s="589"/>
    </row>
    <row r="2884" customHeight="1" spans="7:18">
      <c r="G2884" s="589"/>
      <c r="H2884" s="589"/>
      <c r="I2884" s="589"/>
      <c r="J2884" s="589"/>
      <c r="K2884" s="589"/>
      <c r="L2884" s="589"/>
      <c r="M2884" s="589"/>
      <c r="O2884" s="589"/>
      <c r="P2884" s="589"/>
      <c r="Q2884" s="589"/>
      <c r="R2884" s="589"/>
    </row>
    <row r="2885" customHeight="1" spans="7:18">
      <c r="G2885" s="589"/>
      <c r="H2885" s="589"/>
      <c r="I2885" s="589"/>
      <c r="J2885" s="589"/>
      <c r="K2885" s="589"/>
      <c r="L2885" s="589"/>
      <c r="M2885" s="589"/>
      <c r="O2885" s="589"/>
      <c r="P2885" s="589"/>
      <c r="Q2885" s="589"/>
      <c r="R2885" s="589"/>
    </row>
    <row r="2886" customHeight="1" spans="7:18">
      <c r="G2886" s="589"/>
      <c r="H2886" s="589"/>
      <c r="I2886" s="589"/>
      <c r="J2886" s="589"/>
      <c r="K2886" s="589"/>
      <c r="L2886" s="589"/>
      <c r="M2886" s="589"/>
      <c r="O2886" s="589"/>
      <c r="P2886" s="589"/>
      <c r="Q2886" s="589"/>
      <c r="R2886" s="589"/>
    </row>
    <row r="2887" customHeight="1" spans="7:18">
      <c r="G2887" s="589"/>
      <c r="H2887" s="589"/>
      <c r="I2887" s="589"/>
      <c r="J2887" s="589"/>
      <c r="K2887" s="589"/>
      <c r="L2887" s="589"/>
      <c r="M2887" s="589"/>
      <c r="O2887" s="589"/>
      <c r="P2887" s="589"/>
      <c r="Q2887" s="589"/>
      <c r="R2887" s="589"/>
    </row>
    <row r="2888" customHeight="1" spans="7:18">
      <c r="G2888" s="589"/>
      <c r="H2888" s="589"/>
      <c r="I2888" s="589"/>
      <c r="J2888" s="589"/>
      <c r="K2888" s="589"/>
      <c r="L2888" s="589"/>
      <c r="M2888" s="589"/>
      <c r="O2888" s="589"/>
      <c r="P2888" s="589"/>
      <c r="Q2888" s="589"/>
      <c r="R2888" s="589"/>
    </row>
    <row r="2889" customHeight="1" spans="7:18">
      <c r="G2889" s="589"/>
      <c r="H2889" s="589"/>
      <c r="I2889" s="589"/>
      <c r="J2889" s="589"/>
      <c r="K2889" s="589"/>
      <c r="L2889" s="589"/>
      <c r="M2889" s="589"/>
      <c r="O2889" s="589"/>
      <c r="P2889" s="589"/>
      <c r="Q2889" s="589"/>
      <c r="R2889" s="589"/>
    </row>
    <row r="2890" customHeight="1" spans="7:18">
      <c r="G2890" s="589"/>
      <c r="H2890" s="589"/>
      <c r="I2890" s="589"/>
      <c r="J2890" s="589"/>
      <c r="K2890" s="589"/>
      <c r="L2890" s="589"/>
      <c r="M2890" s="589"/>
      <c r="O2890" s="589"/>
      <c r="P2890" s="589"/>
      <c r="Q2890" s="589"/>
      <c r="R2890" s="589"/>
    </row>
    <row r="2891" customHeight="1" spans="7:18">
      <c r="G2891" s="589"/>
      <c r="H2891" s="589"/>
      <c r="I2891" s="589"/>
      <c r="J2891" s="589"/>
      <c r="K2891" s="589"/>
      <c r="L2891" s="589"/>
      <c r="M2891" s="589"/>
      <c r="O2891" s="589"/>
      <c r="P2891" s="589"/>
      <c r="Q2891" s="589"/>
      <c r="R2891" s="589"/>
    </row>
    <row r="2892" customHeight="1" spans="7:18">
      <c r="G2892" s="589"/>
      <c r="H2892" s="589"/>
      <c r="I2892" s="589"/>
      <c r="J2892" s="589"/>
      <c r="K2892" s="589"/>
      <c r="L2892" s="589"/>
      <c r="M2892" s="589"/>
      <c r="O2892" s="589"/>
      <c r="P2892" s="589"/>
      <c r="Q2892" s="589"/>
      <c r="R2892" s="589"/>
    </row>
    <row r="2893" customHeight="1" spans="7:18">
      <c r="G2893" s="589"/>
      <c r="H2893" s="589"/>
      <c r="I2893" s="589"/>
      <c r="J2893" s="589"/>
      <c r="K2893" s="589"/>
      <c r="L2893" s="589"/>
      <c r="M2893" s="589"/>
      <c r="O2893" s="589"/>
      <c r="P2893" s="589"/>
      <c r="Q2893" s="589"/>
      <c r="R2893" s="589"/>
    </row>
    <row r="2894" customHeight="1" spans="7:18">
      <c r="G2894" s="589"/>
      <c r="H2894" s="589"/>
      <c r="I2894" s="589"/>
      <c r="J2894" s="589"/>
      <c r="K2894" s="589"/>
      <c r="L2894" s="589"/>
      <c r="M2894" s="589"/>
      <c r="O2894" s="589"/>
      <c r="P2894" s="589"/>
      <c r="Q2894" s="589"/>
      <c r="R2894" s="589"/>
    </row>
    <row r="2895" customHeight="1" spans="7:18">
      <c r="G2895" s="589"/>
      <c r="H2895" s="589"/>
      <c r="I2895" s="589"/>
      <c r="J2895" s="589"/>
      <c r="K2895" s="589"/>
      <c r="L2895" s="589"/>
      <c r="M2895" s="589"/>
      <c r="O2895" s="589"/>
      <c r="P2895" s="589"/>
      <c r="Q2895" s="589"/>
      <c r="R2895" s="589"/>
    </row>
    <row r="2896" customHeight="1" spans="7:18">
      <c r="G2896" s="589"/>
      <c r="H2896" s="589"/>
      <c r="I2896" s="589"/>
      <c r="J2896" s="589"/>
      <c r="K2896" s="589"/>
      <c r="L2896" s="589"/>
      <c r="M2896" s="589"/>
      <c r="O2896" s="589"/>
      <c r="P2896" s="589"/>
      <c r="Q2896" s="589"/>
      <c r="R2896" s="589"/>
    </row>
    <row r="2897" customHeight="1" spans="7:18">
      <c r="G2897" s="589"/>
      <c r="H2897" s="589"/>
      <c r="I2897" s="589"/>
      <c r="J2897" s="589"/>
      <c r="K2897" s="589"/>
      <c r="L2897" s="589"/>
      <c r="M2897" s="589"/>
      <c r="O2897" s="589"/>
      <c r="P2897" s="589"/>
      <c r="Q2897" s="589"/>
      <c r="R2897" s="589"/>
    </row>
    <row r="2898" customHeight="1" spans="7:18">
      <c r="G2898" s="589"/>
      <c r="H2898" s="589"/>
      <c r="I2898" s="589"/>
      <c r="J2898" s="589"/>
      <c r="K2898" s="589"/>
      <c r="L2898" s="589"/>
      <c r="M2898" s="589"/>
      <c r="O2898" s="589"/>
      <c r="P2898" s="589"/>
      <c r="Q2898" s="589"/>
      <c r="R2898" s="589"/>
    </row>
    <row r="2899" customHeight="1" spans="7:18">
      <c r="G2899" s="589"/>
      <c r="H2899" s="589"/>
      <c r="I2899" s="589"/>
      <c r="J2899" s="589"/>
      <c r="K2899" s="589"/>
      <c r="L2899" s="589"/>
      <c r="M2899" s="589"/>
      <c r="O2899" s="589"/>
      <c r="P2899" s="589"/>
      <c r="Q2899" s="589"/>
      <c r="R2899" s="589"/>
    </row>
    <row r="2900" customHeight="1" spans="7:18">
      <c r="G2900" s="589"/>
      <c r="H2900" s="589"/>
      <c r="I2900" s="589"/>
      <c r="J2900" s="589"/>
      <c r="K2900" s="589"/>
      <c r="L2900" s="589"/>
      <c r="M2900" s="589"/>
      <c r="O2900" s="589"/>
      <c r="P2900" s="589"/>
      <c r="Q2900" s="589"/>
      <c r="R2900" s="589"/>
    </row>
    <row r="2901" customHeight="1" spans="7:18">
      <c r="G2901" s="589"/>
      <c r="H2901" s="589"/>
      <c r="I2901" s="589"/>
      <c r="J2901" s="589"/>
      <c r="K2901" s="589"/>
      <c r="L2901" s="589"/>
      <c r="M2901" s="589"/>
      <c r="O2901" s="589"/>
      <c r="P2901" s="589"/>
      <c r="Q2901" s="589"/>
      <c r="R2901" s="589"/>
    </row>
    <row r="2902" customHeight="1" spans="7:18">
      <c r="G2902" s="589"/>
      <c r="H2902" s="589"/>
      <c r="I2902" s="589"/>
      <c r="J2902" s="589"/>
      <c r="K2902" s="589"/>
      <c r="L2902" s="589"/>
      <c r="M2902" s="589"/>
      <c r="O2902" s="589"/>
      <c r="P2902" s="589"/>
      <c r="Q2902" s="589"/>
      <c r="R2902" s="589"/>
    </row>
    <row r="2903" customHeight="1" spans="7:18">
      <c r="G2903" s="589"/>
      <c r="H2903" s="589"/>
      <c r="I2903" s="589"/>
      <c r="J2903" s="589"/>
      <c r="K2903" s="589"/>
      <c r="L2903" s="589"/>
      <c r="M2903" s="589"/>
      <c r="O2903" s="589"/>
      <c r="P2903" s="589"/>
      <c r="Q2903" s="589"/>
      <c r="R2903" s="589"/>
    </row>
    <row r="2904" customHeight="1" spans="7:18">
      <c r="G2904" s="589"/>
      <c r="H2904" s="589"/>
      <c r="I2904" s="589"/>
      <c r="J2904" s="589"/>
      <c r="K2904" s="589"/>
      <c r="L2904" s="589"/>
      <c r="M2904" s="589"/>
      <c r="O2904" s="589"/>
      <c r="P2904" s="589"/>
      <c r="Q2904" s="589"/>
      <c r="R2904" s="589"/>
    </row>
    <row r="2905" customHeight="1" spans="7:18">
      <c r="G2905" s="589"/>
      <c r="H2905" s="589"/>
      <c r="I2905" s="589"/>
      <c r="J2905" s="589"/>
      <c r="K2905" s="589"/>
      <c r="L2905" s="589"/>
      <c r="M2905" s="589"/>
      <c r="O2905" s="589"/>
      <c r="P2905" s="589"/>
      <c r="Q2905" s="589"/>
      <c r="R2905" s="589"/>
    </row>
    <row r="2906" customHeight="1" spans="7:18">
      <c r="G2906" s="589"/>
      <c r="H2906" s="589"/>
      <c r="I2906" s="589"/>
      <c r="J2906" s="589"/>
      <c r="K2906" s="589"/>
      <c r="L2906" s="589"/>
      <c r="M2906" s="589"/>
      <c r="O2906" s="589"/>
      <c r="P2906" s="589"/>
      <c r="Q2906" s="589"/>
      <c r="R2906" s="589"/>
    </row>
    <row r="2907" customHeight="1" spans="7:18">
      <c r="G2907" s="589"/>
      <c r="H2907" s="589"/>
      <c r="I2907" s="589"/>
      <c r="J2907" s="589"/>
      <c r="K2907" s="589"/>
      <c r="L2907" s="589"/>
      <c r="M2907" s="589"/>
      <c r="O2907" s="589"/>
      <c r="P2907" s="589"/>
      <c r="Q2907" s="589"/>
      <c r="R2907" s="589"/>
    </row>
    <row r="2908" customHeight="1" spans="7:18">
      <c r="G2908" s="589"/>
      <c r="H2908" s="589"/>
      <c r="I2908" s="589"/>
      <c r="J2908" s="589"/>
      <c r="K2908" s="589"/>
      <c r="L2908" s="589"/>
      <c r="M2908" s="589"/>
      <c r="O2908" s="589"/>
      <c r="P2908" s="589"/>
      <c r="Q2908" s="589"/>
      <c r="R2908" s="589"/>
    </row>
    <row r="2909" customHeight="1" spans="7:18">
      <c r="G2909" s="589"/>
      <c r="H2909" s="589"/>
      <c r="I2909" s="589"/>
      <c r="J2909" s="589"/>
      <c r="K2909" s="589"/>
      <c r="L2909" s="589"/>
      <c r="M2909" s="589"/>
      <c r="O2909" s="589"/>
      <c r="P2909" s="589"/>
      <c r="Q2909" s="589"/>
      <c r="R2909" s="589"/>
    </row>
    <row r="2910" customHeight="1" spans="7:18">
      <c r="G2910" s="589"/>
      <c r="H2910" s="589"/>
      <c r="I2910" s="589"/>
      <c r="J2910" s="589"/>
      <c r="K2910" s="589"/>
      <c r="L2910" s="589"/>
      <c r="M2910" s="589"/>
      <c r="O2910" s="589"/>
      <c r="P2910" s="589"/>
      <c r="Q2910" s="589"/>
      <c r="R2910" s="589"/>
    </row>
    <row r="2911" customHeight="1" spans="7:18">
      <c r="G2911" s="589"/>
      <c r="H2911" s="589"/>
      <c r="I2911" s="589"/>
      <c r="J2911" s="589"/>
      <c r="K2911" s="589"/>
      <c r="L2911" s="589"/>
      <c r="M2911" s="589"/>
      <c r="O2911" s="589"/>
      <c r="P2911" s="589"/>
      <c r="Q2911" s="589"/>
      <c r="R2911" s="589"/>
    </row>
    <row r="2912" customHeight="1" spans="7:18">
      <c r="G2912" s="589"/>
      <c r="H2912" s="589"/>
      <c r="I2912" s="589"/>
      <c r="J2912" s="589"/>
      <c r="K2912" s="589"/>
      <c r="L2912" s="589"/>
      <c r="M2912" s="589"/>
      <c r="O2912" s="589"/>
      <c r="P2912" s="589"/>
      <c r="Q2912" s="589"/>
      <c r="R2912" s="589"/>
    </row>
    <row r="2913" customHeight="1" spans="7:18">
      <c r="G2913" s="589"/>
      <c r="H2913" s="589"/>
      <c r="I2913" s="589"/>
      <c r="J2913" s="589"/>
      <c r="K2913" s="589"/>
      <c r="L2913" s="589"/>
      <c r="M2913" s="589"/>
      <c r="O2913" s="589"/>
      <c r="P2913" s="589"/>
      <c r="Q2913" s="589"/>
      <c r="R2913" s="589"/>
    </row>
    <row r="2914" customHeight="1" spans="7:18">
      <c r="G2914" s="589"/>
      <c r="H2914" s="589"/>
      <c r="I2914" s="589"/>
      <c r="J2914" s="589"/>
      <c r="K2914" s="589"/>
      <c r="L2914" s="589"/>
      <c r="M2914" s="589"/>
      <c r="O2914" s="589"/>
      <c r="P2914" s="589"/>
      <c r="Q2914" s="589"/>
      <c r="R2914" s="589"/>
    </row>
    <row r="2915" customHeight="1" spans="7:18">
      <c r="G2915" s="589"/>
      <c r="H2915" s="589"/>
      <c r="I2915" s="589"/>
      <c r="J2915" s="589"/>
      <c r="K2915" s="589"/>
      <c r="L2915" s="589"/>
      <c r="M2915" s="589"/>
      <c r="O2915" s="589"/>
      <c r="P2915" s="589"/>
      <c r="Q2915" s="589"/>
      <c r="R2915" s="589"/>
    </row>
    <row r="2916" customHeight="1" spans="7:18">
      <c r="G2916" s="589"/>
      <c r="H2916" s="589"/>
      <c r="I2916" s="589"/>
      <c r="J2916" s="589"/>
      <c r="K2916" s="589"/>
      <c r="L2916" s="589"/>
      <c r="M2916" s="589"/>
      <c r="O2916" s="589"/>
      <c r="P2916" s="589"/>
      <c r="Q2916" s="589"/>
      <c r="R2916" s="589"/>
    </row>
    <row r="2917" customHeight="1" spans="7:18">
      <c r="G2917" s="589"/>
      <c r="H2917" s="589"/>
      <c r="I2917" s="589"/>
      <c r="J2917" s="589"/>
      <c r="K2917" s="589"/>
      <c r="L2917" s="589"/>
      <c r="M2917" s="589"/>
      <c r="O2917" s="589"/>
      <c r="P2917" s="589"/>
      <c r="Q2917" s="589"/>
      <c r="R2917" s="589"/>
    </row>
    <row r="2918" customHeight="1" spans="7:18">
      <c r="G2918" s="589"/>
      <c r="H2918" s="589"/>
      <c r="I2918" s="589"/>
      <c r="J2918" s="589"/>
      <c r="K2918" s="589"/>
      <c r="L2918" s="589"/>
      <c r="M2918" s="589"/>
      <c r="O2918" s="589"/>
      <c r="P2918" s="589"/>
      <c r="Q2918" s="589"/>
      <c r="R2918" s="589"/>
    </row>
    <row r="2919" customHeight="1" spans="7:18">
      <c r="G2919" s="589"/>
      <c r="H2919" s="589"/>
      <c r="I2919" s="589"/>
      <c r="J2919" s="589"/>
      <c r="K2919" s="589"/>
      <c r="L2919" s="589"/>
      <c r="M2919" s="589"/>
      <c r="O2919" s="589"/>
      <c r="P2919" s="589"/>
      <c r="Q2919" s="589"/>
      <c r="R2919" s="589"/>
    </row>
    <row r="2920" customHeight="1" spans="7:18">
      <c r="G2920" s="589"/>
      <c r="H2920" s="589"/>
      <c r="I2920" s="589"/>
      <c r="J2920" s="589"/>
      <c r="K2920" s="589"/>
      <c r="L2920" s="589"/>
      <c r="M2920" s="589"/>
      <c r="O2920" s="589"/>
      <c r="P2920" s="589"/>
      <c r="Q2920" s="589"/>
      <c r="R2920" s="589"/>
    </row>
    <row r="2921" customHeight="1" spans="7:18">
      <c r="G2921" s="589"/>
      <c r="H2921" s="589"/>
      <c r="I2921" s="589"/>
      <c r="J2921" s="589"/>
      <c r="K2921" s="589"/>
      <c r="L2921" s="589"/>
      <c r="M2921" s="589"/>
      <c r="O2921" s="589"/>
      <c r="P2921" s="589"/>
      <c r="Q2921" s="589"/>
      <c r="R2921" s="589"/>
    </row>
    <row r="2922" customHeight="1" spans="7:18">
      <c r="G2922" s="589"/>
      <c r="H2922" s="589"/>
      <c r="I2922" s="589"/>
      <c r="J2922" s="589"/>
      <c r="K2922" s="589"/>
      <c r="L2922" s="589"/>
      <c r="M2922" s="589"/>
      <c r="O2922" s="589"/>
      <c r="P2922" s="589"/>
      <c r="Q2922" s="589"/>
      <c r="R2922" s="589"/>
    </row>
    <row r="2923" customHeight="1" spans="7:18">
      <c r="G2923" s="589"/>
      <c r="H2923" s="589"/>
      <c r="I2923" s="589"/>
      <c r="J2923" s="589"/>
      <c r="K2923" s="589"/>
      <c r="L2923" s="589"/>
      <c r="M2923" s="589"/>
      <c r="O2923" s="589"/>
      <c r="P2923" s="589"/>
      <c r="Q2923" s="589"/>
      <c r="R2923" s="589"/>
    </row>
    <row r="2924" customHeight="1" spans="7:18">
      <c r="G2924" s="589"/>
      <c r="H2924" s="589"/>
      <c r="I2924" s="589"/>
      <c r="J2924" s="589"/>
      <c r="K2924" s="589"/>
      <c r="L2924" s="589"/>
      <c r="M2924" s="589"/>
      <c r="O2924" s="589"/>
      <c r="P2924" s="589"/>
      <c r="Q2924" s="589"/>
      <c r="R2924" s="589"/>
    </row>
    <row r="2925" customHeight="1" spans="7:18">
      <c r="G2925" s="589"/>
      <c r="H2925" s="589"/>
      <c r="I2925" s="589"/>
      <c r="J2925" s="589"/>
      <c r="K2925" s="589"/>
      <c r="L2925" s="589"/>
      <c r="M2925" s="589"/>
      <c r="O2925" s="589"/>
      <c r="P2925" s="589"/>
      <c r="Q2925" s="589"/>
      <c r="R2925" s="589"/>
    </row>
    <row r="2926" customHeight="1" spans="7:18">
      <c r="G2926" s="589"/>
      <c r="H2926" s="589"/>
      <c r="I2926" s="589"/>
      <c r="J2926" s="589"/>
      <c r="K2926" s="589"/>
      <c r="L2926" s="589"/>
      <c r="M2926" s="589"/>
      <c r="O2926" s="589"/>
      <c r="P2926" s="589"/>
      <c r="Q2926" s="589"/>
      <c r="R2926" s="589"/>
    </row>
    <row r="2927" customHeight="1" spans="7:18">
      <c r="G2927" s="589"/>
      <c r="H2927" s="589"/>
      <c r="I2927" s="589"/>
      <c r="J2927" s="589"/>
      <c r="K2927" s="589"/>
      <c r="L2927" s="589"/>
      <c r="M2927" s="589"/>
      <c r="O2927" s="589"/>
      <c r="P2927" s="589"/>
      <c r="Q2927" s="589"/>
      <c r="R2927" s="589"/>
    </row>
    <row r="2928" customHeight="1" spans="7:18">
      <c r="G2928" s="589"/>
      <c r="H2928" s="589"/>
      <c r="I2928" s="589"/>
      <c r="J2928" s="589"/>
      <c r="K2928" s="589"/>
      <c r="L2928" s="589"/>
      <c r="M2928" s="589"/>
      <c r="O2928" s="589"/>
      <c r="P2928" s="589"/>
      <c r="Q2928" s="589"/>
      <c r="R2928" s="589"/>
    </row>
    <row r="2929" customHeight="1" spans="7:18">
      <c r="G2929" s="589"/>
      <c r="H2929" s="589"/>
      <c r="I2929" s="589"/>
      <c r="J2929" s="589"/>
      <c r="K2929" s="589"/>
      <c r="L2929" s="589"/>
      <c r="M2929" s="589"/>
      <c r="O2929" s="589"/>
      <c r="P2929" s="589"/>
      <c r="Q2929" s="589"/>
      <c r="R2929" s="589"/>
    </row>
    <row r="2930" customHeight="1" spans="7:18">
      <c r="G2930" s="589"/>
      <c r="H2930" s="589"/>
      <c r="I2930" s="589"/>
      <c r="J2930" s="589"/>
      <c r="K2930" s="589"/>
      <c r="L2930" s="589"/>
      <c r="M2930" s="589"/>
      <c r="O2930" s="589"/>
      <c r="P2930" s="589"/>
      <c r="Q2930" s="589"/>
      <c r="R2930" s="589"/>
    </row>
    <row r="2931" customHeight="1" spans="7:18">
      <c r="G2931" s="589"/>
      <c r="H2931" s="589"/>
      <c r="I2931" s="589"/>
      <c r="J2931" s="589"/>
      <c r="K2931" s="589"/>
      <c r="L2931" s="589"/>
      <c r="M2931" s="589"/>
      <c r="O2931" s="589"/>
      <c r="P2931" s="589"/>
      <c r="Q2931" s="589"/>
      <c r="R2931" s="589"/>
    </row>
    <row r="2932" customHeight="1" spans="7:18">
      <c r="G2932" s="589"/>
      <c r="H2932" s="589"/>
      <c r="I2932" s="589"/>
      <c r="J2932" s="589"/>
      <c r="K2932" s="589"/>
      <c r="L2932" s="589"/>
      <c r="M2932" s="589"/>
      <c r="O2932" s="589"/>
      <c r="P2932" s="589"/>
      <c r="Q2932" s="589"/>
      <c r="R2932" s="589"/>
    </row>
    <row r="2933" customHeight="1" spans="7:18">
      <c r="G2933" s="589"/>
      <c r="H2933" s="589"/>
      <c r="I2933" s="589"/>
      <c r="J2933" s="589"/>
      <c r="K2933" s="589"/>
      <c r="L2933" s="589"/>
      <c r="M2933" s="589"/>
      <c r="O2933" s="589"/>
      <c r="P2933" s="589"/>
      <c r="Q2933" s="589"/>
      <c r="R2933" s="589"/>
    </row>
    <row r="2934" customHeight="1" spans="7:18">
      <c r="G2934" s="589"/>
      <c r="H2934" s="589"/>
      <c r="I2934" s="589"/>
      <c r="J2934" s="589"/>
      <c r="K2934" s="589"/>
      <c r="L2934" s="589"/>
      <c r="M2934" s="589"/>
      <c r="O2934" s="589"/>
      <c r="P2934" s="589"/>
      <c r="Q2934" s="589"/>
      <c r="R2934" s="589"/>
    </row>
    <row r="2935" customHeight="1" spans="7:18">
      <c r="G2935" s="589"/>
      <c r="H2935" s="589"/>
      <c r="I2935" s="589"/>
      <c r="J2935" s="589"/>
      <c r="K2935" s="589"/>
      <c r="L2935" s="589"/>
      <c r="M2935" s="589"/>
      <c r="O2935" s="589"/>
      <c r="P2935" s="589"/>
      <c r="Q2935" s="589"/>
      <c r="R2935" s="589"/>
    </row>
    <row r="2936" customHeight="1" spans="7:18">
      <c r="G2936" s="589"/>
      <c r="H2936" s="589"/>
      <c r="I2936" s="589"/>
      <c r="J2936" s="589"/>
      <c r="K2936" s="589"/>
      <c r="L2936" s="589"/>
      <c r="M2936" s="589"/>
      <c r="O2936" s="589"/>
      <c r="P2936" s="589"/>
      <c r="Q2936" s="589"/>
      <c r="R2936" s="589"/>
    </row>
    <row r="2937" customHeight="1" spans="7:18">
      <c r="G2937" s="589"/>
      <c r="H2937" s="589"/>
      <c r="I2937" s="589"/>
      <c r="J2937" s="589"/>
      <c r="K2937" s="589"/>
      <c r="L2937" s="589"/>
      <c r="M2937" s="589"/>
      <c r="O2937" s="589"/>
      <c r="P2937" s="589"/>
      <c r="Q2937" s="589"/>
      <c r="R2937" s="589"/>
    </row>
    <row r="2938" customHeight="1" spans="7:18">
      <c r="G2938" s="589"/>
      <c r="H2938" s="589"/>
      <c r="I2938" s="589"/>
      <c r="J2938" s="589"/>
      <c r="K2938" s="589"/>
      <c r="L2938" s="589"/>
      <c r="M2938" s="589"/>
      <c r="O2938" s="589"/>
      <c r="P2938" s="589"/>
      <c r="Q2938" s="589"/>
      <c r="R2938" s="589"/>
    </row>
    <row r="2939" customHeight="1" spans="7:18">
      <c r="G2939" s="589"/>
      <c r="H2939" s="589"/>
      <c r="I2939" s="589"/>
      <c r="J2939" s="589"/>
      <c r="K2939" s="589"/>
      <c r="L2939" s="589"/>
      <c r="M2939" s="589"/>
      <c r="O2939" s="589"/>
      <c r="P2939" s="589"/>
      <c r="Q2939" s="589"/>
      <c r="R2939" s="589"/>
    </row>
    <row r="2940" customHeight="1" spans="7:18">
      <c r="G2940" s="589"/>
      <c r="H2940" s="589"/>
      <c r="I2940" s="589"/>
      <c r="J2940" s="589"/>
      <c r="K2940" s="589"/>
      <c r="L2940" s="589"/>
      <c r="M2940" s="589"/>
      <c r="O2940" s="589"/>
      <c r="P2940" s="589"/>
      <c r="Q2940" s="589"/>
      <c r="R2940" s="589"/>
    </row>
    <row r="2941" customHeight="1" spans="7:18">
      <c r="G2941" s="589"/>
      <c r="H2941" s="589"/>
      <c r="I2941" s="589"/>
      <c r="J2941" s="589"/>
      <c r="K2941" s="589"/>
      <c r="L2941" s="589"/>
      <c r="M2941" s="589"/>
      <c r="O2941" s="589"/>
      <c r="P2941" s="589"/>
      <c r="Q2941" s="589"/>
      <c r="R2941" s="589"/>
    </row>
    <row r="2942" customHeight="1" spans="7:18">
      <c r="G2942" s="589"/>
      <c r="H2942" s="589"/>
      <c r="I2942" s="589"/>
      <c r="J2942" s="589"/>
      <c r="K2942" s="589"/>
      <c r="L2942" s="589"/>
      <c r="M2942" s="589"/>
      <c r="O2942" s="589"/>
      <c r="P2942" s="589"/>
      <c r="Q2942" s="589"/>
      <c r="R2942" s="589"/>
    </row>
    <row r="2943" customHeight="1" spans="7:18">
      <c r="G2943" s="589"/>
      <c r="H2943" s="589"/>
      <c r="I2943" s="589"/>
      <c r="J2943" s="589"/>
      <c r="K2943" s="589"/>
      <c r="L2943" s="589"/>
      <c r="M2943" s="589"/>
      <c r="O2943" s="589"/>
      <c r="P2943" s="589"/>
      <c r="Q2943" s="589"/>
      <c r="R2943" s="589"/>
    </row>
    <row r="2944" customHeight="1" spans="7:18">
      <c r="G2944" s="589"/>
      <c r="H2944" s="589"/>
      <c r="I2944" s="589"/>
      <c r="J2944" s="589"/>
      <c r="K2944" s="589"/>
      <c r="L2944" s="589"/>
      <c r="M2944" s="589"/>
      <c r="O2944" s="589"/>
      <c r="P2944" s="589"/>
      <c r="Q2944" s="589"/>
      <c r="R2944" s="589"/>
    </row>
    <row r="2945" customHeight="1" spans="7:18">
      <c r="G2945" s="589"/>
      <c r="H2945" s="589"/>
      <c r="I2945" s="589"/>
      <c r="J2945" s="589"/>
      <c r="K2945" s="589"/>
      <c r="L2945" s="589"/>
      <c r="M2945" s="589"/>
      <c r="O2945" s="589"/>
      <c r="P2945" s="589"/>
      <c r="Q2945" s="589"/>
      <c r="R2945" s="589"/>
    </row>
    <row r="2946" customHeight="1" spans="7:18">
      <c r="G2946" s="589"/>
      <c r="H2946" s="589"/>
      <c r="I2946" s="589"/>
      <c r="J2946" s="589"/>
      <c r="K2946" s="589"/>
      <c r="L2946" s="589"/>
      <c r="M2946" s="589"/>
      <c r="O2946" s="589"/>
      <c r="P2946" s="589"/>
      <c r="Q2946" s="589"/>
      <c r="R2946" s="589"/>
    </row>
    <row r="2947" customHeight="1" spans="7:18">
      <c r="G2947" s="589"/>
      <c r="H2947" s="589"/>
      <c r="I2947" s="589"/>
      <c r="J2947" s="589"/>
      <c r="K2947" s="589"/>
      <c r="L2947" s="589"/>
      <c r="M2947" s="589"/>
      <c r="O2947" s="589"/>
      <c r="P2947" s="589"/>
      <c r="Q2947" s="589"/>
      <c r="R2947" s="589"/>
    </row>
    <row r="2948" customHeight="1" spans="7:18">
      <c r="G2948" s="589"/>
      <c r="H2948" s="589"/>
      <c r="I2948" s="589"/>
      <c r="J2948" s="589"/>
      <c r="K2948" s="589"/>
      <c r="L2948" s="589"/>
      <c r="M2948" s="589"/>
      <c r="O2948" s="589"/>
      <c r="P2948" s="589"/>
      <c r="Q2948" s="589"/>
      <c r="R2948" s="589"/>
    </row>
    <row r="2949" customHeight="1" spans="7:18">
      <c r="G2949" s="589"/>
      <c r="H2949" s="589"/>
      <c r="I2949" s="589"/>
      <c r="J2949" s="589"/>
      <c r="K2949" s="589"/>
      <c r="L2949" s="589"/>
      <c r="M2949" s="589"/>
      <c r="O2949" s="589"/>
      <c r="P2949" s="589"/>
      <c r="Q2949" s="589"/>
      <c r="R2949" s="589"/>
    </row>
    <row r="2950" customHeight="1" spans="7:18">
      <c r="G2950" s="589"/>
      <c r="H2950" s="589"/>
      <c r="I2950" s="589"/>
      <c r="J2950" s="589"/>
      <c r="K2950" s="589"/>
      <c r="L2950" s="589"/>
      <c r="M2950" s="589"/>
      <c r="O2950" s="589"/>
      <c r="P2950" s="589"/>
      <c r="Q2950" s="589"/>
      <c r="R2950" s="589"/>
    </row>
    <row r="2951" customHeight="1" spans="7:18">
      <c r="G2951" s="589"/>
      <c r="H2951" s="589"/>
      <c r="I2951" s="589"/>
      <c r="J2951" s="589"/>
      <c r="K2951" s="589"/>
      <c r="L2951" s="589"/>
      <c r="M2951" s="589"/>
      <c r="O2951" s="589"/>
      <c r="P2951" s="589"/>
      <c r="Q2951" s="589"/>
      <c r="R2951" s="589"/>
    </row>
    <row r="2952" customHeight="1" spans="7:18">
      <c r="G2952" s="589"/>
      <c r="H2952" s="589"/>
      <c r="I2952" s="589"/>
      <c r="J2952" s="589"/>
      <c r="K2952" s="589"/>
      <c r="L2952" s="589"/>
      <c r="M2952" s="589"/>
      <c r="O2952" s="589"/>
      <c r="P2952" s="589"/>
      <c r="Q2952" s="589"/>
      <c r="R2952" s="589"/>
    </row>
    <row r="2953" customHeight="1" spans="7:18">
      <c r="G2953" s="589"/>
      <c r="H2953" s="589"/>
      <c r="I2953" s="589"/>
      <c r="J2953" s="589"/>
      <c r="K2953" s="589"/>
      <c r="L2953" s="589"/>
      <c r="M2953" s="589"/>
      <c r="O2953" s="589"/>
      <c r="P2953" s="589"/>
      <c r="Q2953" s="589"/>
      <c r="R2953" s="589"/>
    </row>
    <row r="2954" customHeight="1" spans="7:18">
      <c r="G2954" s="589"/>
      <c r="H2954" s="589"/>
      <c r="I2954" s="589"/>
      <c r="J2954" s="589"/>
      <c r="K2954" s="589"/>
      <c r="L2954" s="589"/>
      <c r="M2954" s="589"/>
      <c r="O2954" s="589"/>
      <c r="P2954" s="589"/>
      <c r="Q2954" s="589"/>
      <c r="R2954" s="589"/>
    </row>
    <row r="2955" customHeight="1" spans="7:18">
      <c r="G2955" s="589"/>
      <c r="H2955" s="589"/>
      <c r="I2955" s="589"/>
      <c r="J2955" s="589"/>
      <c r="K2955" s="589"/>
      <c r="L2955" s="589"/>
      <c r="M2955" s="589"/>
      <c r="O2955" s="589"/>
      <c r="P2955" s="589"/>
      <c r="Q2955" s="589"/>
      <c r="R2955" s="589"/>
    </row>
    <row r="2956" customHeight="1" spans="7:18">
      <c r="G2956" s="589"/>
      <c r="H2956" s="589"/>
      <c r="I2956" s="589"/>
      <c r="J2956" s="589"/>
      <c r="K2956" s="589"/>
      <c r="L2956" s="589"/>
      <c r="M2956" s="589"/>
      <c r="O2956" s="589"/>
      <c r="P2956" s="589"/>
      <c r="Q2956" s="589"/>
      <c r="R2956" s="589"/>
    </row>
    <row r="2957" customHeight="1" spans="7:18">
      <c r="G2957" s="589"/>
      <c r="H2957" s="589"/>
      <c r="I2957" s="589"/>
      <c r="J2957" s="589"/>
      <c r="K2957" s="589"/>
      <c r="L2957" s="589"/>
      <c r="M2957" s="589"/>
      <c r="O2957" s="589"/>
      <c r="P2957" s="589"/>
      <c r="Q2957" s="589"/>
      <c r="R2957" s="589"/>
    </row>
    <row r="2958" customHeight="1" spans="7:18">
      <c r="G2958" s="589"/>
      <c r="H2958" s="589"/>
      <c r="I2958" s="589"/>
      <c r="J2958" s="589"/>
      <c r="K2958" s="589"/>
      <c r="L2958" s="589"/>
      <c r="M2958" s="589"/>
      <c r="O2958" s="589"/>
      <c r="P2958" s="589"/>
      <c r="Q2958" s="589"/>
      <c r="R2958" s="589"/>
    </row>
    <row r="2959" customHeight="1" spans="7:18">
      <c r="G2959" s="589"/>
      <c r="H2959" s="589"/>
      <c r="I2959" s="589"/>
      <c r="J2959" s="589"/>
      <c r="K2959" s="589"/>
      <c r="L2959" s="589"/>
      <c r="M2959" s="589"/>
      <c r="O2959" s="589"/>
      <c r="P2959" s="589"/>
      <c r="Q2959" s="589"/>
      <c r="R2959" s="589"/>
    </row>
    <row r="2960" customHeight="1" spans="7:18">
      <c r="G2960" s="589"/>
      <c r="H2960" s="589"/>
      <c r="I2960" s="589"/>
      <c r="J2960" s="589"/>
      <c r="K2960" s="589"/>
      <c r="L2960" s="589"/>
      <c r="M2960" s="589"/>
      <c r="O2960" s="589"/>
      <c r="P2960" s="589"/>
      <c r="Q2960" s="589"/>
      <c r="R2960" s="589"/>
    </row>
    <row r="2961" customHeight="1" spans="7:18">
      <c r="G2961" s="589"/>
      <c r="H2961" s="589"/>
      <c r="I2961" s="589"/>
      <c r="J2961" s="589"/>
      <c r="K2961" s="589"/>
      <c r="L2961" s="589"/>
      <c r="M2961" s="589"/>
      <c r="O2961" s="589"/>
      <c r="P2961" s="589"/>
      <c r="Q2961" s="589"/>
      <c r="R2961" s="589"/>
    </row>
    <row r="2962" customHeight="1" spans="7:18">
      <c r="G2962" s="589"/>
      <c r="H2962" s="589"/>
      <c r="I2962" s="589"/>
      <c r="J2962" s="589"/>
      <c r="K2962" s="589"/>
      <c r="L2962" s="589"/>
      <c r="M2962" s="589"/>
      <c r="O2962" s="589"/>
      <c r="P2962" s="589"/>
      <c r="Q2962" s="589"/>
      <c r="R2962" s="589"/>
    </row>
    <row r="2963" customHeight="1" spans="7:18">
      <c r="G2963" s="589"/>
      <c r="H2963" s="589"/>
      <c r="I2963" s="589"/>
      <c r="J2963" s="589"/>
      <c r="K2963" s="589"/>
      <c r="L2963" s="589"/>
      <c r="M2963" s="589"/>
      <c r="O2963" s="589"/>
      <c r="P2963" s="589"/>
      <c r="Q2963" s="589"/>
      <c r="R2963" s="589"/>
    </row>
    <row r="2964" customHeight="1" spans="7:18">
      <c r="G2964" s="589"/>
      <c r="H2964" s="589"/>
      <c r="I2964" s="589"/>
      <c r="J2964" s="589"/>
      <c r="K2964" s="589"/>
      <c r="L2964" s="589"/>
      <c r="M2964" s="589"/>
      <c r="O2964" s="589"/>
      <c r="P2964" s="589"/>
      <c r="Q2964" s="589"/>
      <c r="R2964" s="589"/>
    </row>
    <row r="2965" customHeight="1" spans="7:18">
      <c r="G2965" s="589"/>
      <c r="H2965" s="589"/>
      <c r="I2965" s="589"/>
      <c r="J2965" s="589"/>
      <c r="K2965" s="589"/>
      <c r="L2965" s="589"/>
      <c r="M2965" s="589"/>
      <c r="O2965" s="589"/>
      <c r="P2965" s="589"/>
      <c r="Q2965" s="589"/>
      <c r="R2965" s="589"/>
    </row>
    <row r="2966" customHeight="1" spans="7:18">
      <c r="G2966" s="589"/>
      <c r="H2966" s="589"/>
      <c r="I2966" s="589"/>
      <c r="J2966" s="589"/>
      <c r="K2966" s="589"/>
      <c r="L2966" s="589"/>
      <c r="M2966" s="589"/>
      <c r="O2966" s="589"/>
      <c r="P2966" s="589"/>
      <c r="Q2966" s="589"/>
      <c r="R2966" s="589"/>
    </row>
    <row r="2967" customHeight="1" spans="7:18">
      <c r="G2967" s="589"/>
      <c r="H2967" s="589"/>
      <c r="I2967" s="589"/>
      <c r="J2967" s="589"/>
      <c r="K2967" s="589"/>
      <c r="L2967" s="589"/>
      <c r="M2967" s="589"/>
      <c r="O2967" s="589"/>
      <c r="P2967" s="589"/>
      <c r="Q2967" s="589"/>
      <c r="R2967" s="589"/>
    </row>
    <row r="2968" customHeight="1" spans="7:18">
      <c r="G2968" s="589"/>
      <c r="H2968" s="589"/>
      <c r="I2968" s="589"/>
      <c r="J2968" s="589"/>
      <c r="K2968" s="589"/>
      <c r="L2968" s="589"/>
      <c r="M2968" s="589"/>
      <c r="O2968" s="589"/>
      <c r="P2968" s="589"/>
      <c r="Q2968" s="589"/>
      <c r="R2968" s="589"/>
    </row>
    <row r="2969" customHeight="1" spans="7:18">
      <c r="G2969" s="589"/>
      <c r="H2969" s="589"/>
      <c r="I2969" s="589"/>
      <c r="J2969" s="589"/>
      <c r="K2969" s="589"/>
      <c r="L2969" s="589"/>
      <c r="M2969" s="589"/>
      <c r="O2969" s="589"/>
      <c r="P2969" s="589"/>
      <c r="Q2969" s="589"/>
      <c r="R2969" s="589"/>
    </row>
    <row r="2970" customHeight="1" spans="7:18">
      <c r="G2970" s="589"/>
      <c r="H2970" s="589"/>
      <c r="I2970" s="589"/>
      <c r="J2970" s="589"/>
      <c r="K2970" s="589"/>
      <c r="L2970" s="589"/>
      <c r="M2970" s="589"/>
      <c r="O2970" s="589"/>
      <c r="P2970" s="589"/>
      <c r="Q2970" s="589"/>
      <c r="R2970" s="589"/>
    </row>
    <row r="2971" customHeight="1" spans="7:18">
      <c r="G2971" s="589"/>
      <c r="H2971" s="589"/>
      <c r="I2971" s="589"/>
      <c r="J2971" s="589"/>
      <c r="K2971" s="589"/>
      <c r="L2971" s="589"/>
      <c r="M2971" s="589"/>
      <c r="O2971" s="589"/>
      <c r="P2971" s="589"/>
      <c r="Q2971" s="589"/>
      <c r="R2971" s="589"/>
    </row>
    <row r="2972" customHeight="1" spans="7:18">
      <c r="G2972" s="589"/>
      <c r="H2972" s="589"/>
      <c r="I2972" s="589"/>
      <c r="J2972" s="589"/>
      <c r="K2972" s="589"/>
      <c r="L2972" s="589"/>
      <c r="M2972" s="589"/>
      <c r="O2972" s="589"/>
      <c r="P2972" s="589"/>
      <c r="Q2972" s="589"/>
      <c r="R2972" s="589"/>
    </row>
    <row r="2973" customHeight="1" spans="7:18">
      <c r="G2973" s="589"/>
      <c r="H2973" s="589"/>
      <c r="I2973" s="589"/>
      <c r="J2973" s="589"/>
      <c r="K2973" s="589"/>
      <c r="L2973" s="589"/>
      <c r="M2973" s="589"/>
      <c r="O2973" s="589"/>
      <c r="P2973" s="589"/>
      <c r="Q2973" s="589"/>
      <c r="R2973" s="589"/>
    </row>
    <row r="2974" customHeight="1" spans="7:18">
      <c r="G2974" s="589"/>
      <c r="H2974" s="589"/>
      <c r="I2974" s="589"/>
      <c r="J2974" s="589"/>
      <c r="K2974" s="589"/>
      <c r="L2974" s="589"/>
      <c r="M2974" s="589"/>
      <c r="O2974" s="589"/>
      <c r="P2974" s="589"/>
      <c r="Q2974" s="589"/>
      <c r="R2974" s="589"/>
    </row>
    <row r="2975" customHeight="1" spans="7:18">
      <c r="G2975" s="589"/>
      <c r="H2975" s="589"/>
      <c r="I2975" s="589"/>
      <c r="J2975" s="589"/>
      <c r="K2975" s="589"/>
      <c r="L2975" s="589"/>
      <c r="M2975" s="589"/>
      <c r="O2975" s="589"/>
      <c r="P2975" s="589"/>
      <c r="Q2975" s="589"/>
      <c r="R2975" s="589"/>
    </row>
    <row r="2976" customHeight="1" spans="7:18">
      <c r="G2976" s="589"/>
      <c r="H2976" s="589"/>
      <c r="I2976" s="589"/>
      <c r="J2976" s="589"/>
      <c r="K2976" s="589"/>
      <c r="L2976" s="589"/>
      <c r="M2976" s="589"/>
      <c r="O2976" s="589"/>
      <c r="P2976" s="589"/>
      <c r="Q2976" s="589"/>
      <c r="R2976" s="589"/>
    </row>
    <row r="2977" customHeight="1" spans="7:18">
      <c r="G2977" s="589"/>
      <c r="H2977" s="589"/>
      <c r="I2977" s="589"/>
      <c r="J2977" s="589"/>
      <c r="K2977" s="589"/>
      <c r="L2977" s="589"/>
      <c r="M2977" s="589"/>
      <c r="O2977" s="589"/>
      <c r="P2977" s="589"/>
      <c r="Q2977" s="589"/>
      <c r="R2977" s="589"/>
    </row>
    <row r="2978" customHeight="1" spans="7:18">
      <c r="G2978" s="589"/>
      <c r="H2978" s="589"/>
      <c r="I2978" s="589"/>
      <c r="J2978" s="589"/>
      <c r="K2978" s="589"/>
      <c r="L2978" s="589"/>
      <c r="M2978" s="589"/>
      <c r="O2978" s="589"/>
      <c r="P2978" s="589"/>
      <c r="Q2978" s="589"/>
      <c r="R2978" s="589"/>
    </row>
    <row r="2979" customHeight="1" spans="7:18">
      <c r="G2979" s="589"/>
      <c r="H2979" s="589"/>
      <c r="I2979" s="589"/>
      <c r="J2979" s="589"/>
      <c r="K2979" s="589"/>
      <c r="L2979" s="589"/>
      <c r="M2979" s="589"/>
      <c r="O2979" s="589"/>
      <c r="P2979" s="589"/>
      <c r="Q2979" s="589"/>
      <c r="R2979" s="589"/>
    </row>
    <row r="2980" customHeight="1" spans="7:18">
      <c r="G2980" s="589"/>
      <c r="H2980" s="589"/>
      <c r="I2980" s="589"/>
      <c r="J2980" s="589"/>
      <c r="K2980" s="589"/>
      <c r="L2980" s="589"/>
      <c r="M2980" s="589"/>
      <c r="O2980" s="589"/>
      <c r="P2980" s="589"/>
      <c r="Q2980" s="589"/>
      <c r="R2980" s="589"/>
    </row>
    <row r="2981" customHeight="1" spans="7:18">
      <c r="G2981" s="589"/>
      <c r="H2981" s="589"/>
      <c r="I2981" s="589"/>
      <c r="J2981" s="589"/>
      <c r="K2981" s="589"/>
      <c r="L2981" s="589"/>
      <c r="M2981" s="589"/>
      <c r="O2981" s="589"/>
      <c r="P2981" s="589"/>
      <c r="Q2981" s="589"/>
      <c r="R2981" s="589"/>
    </row>
    <row r="2982" customHeight="1" spans="7:18">
      <c r="G2982" s="589"/>
      <c r="H2982" s="589"/>
      <c r="I2982" s="589"/>
      <c r="J2982" s="589"/>
      <c r="K2982" s="589"/>
      <c r="L2982" s="589"/>
      <c r="M2982" s="589"/>
      <c r="O2982" s="589"/>
      <c r="P2982" s="589"/>
      <c r="Q2982" s="589"/>
      <c r="R2982" s="589"/>
    </row>
    <row r="2983" customHeight="1" spans="7:18">
      <c r="G2983" s="589"/>
      <c r="H2983" s="589"/>
      <c r="I2983" s="589"/>
      <c r="J2983" s="589"/>
      <c r="K2983" s="589"/>
      <c r="L2983" s="589"/>
      <c r="M2983" s="589"/>
      <c r="O2983" s="589"/>
      <c r="P2983" s="589"/>
      <c r="Q2983" s="589"/>
      <c r="R2983" s="589"/>
    </row>
    <row r="2984" customHeight="1" spans="7:18">
      <c r="G2984" s="589"/>
      <c r="H2984" s="589"/>
      <c r="I2984" s="589"/>
      <c r="J2984" s="589"/>
      <c r="K2984" s="589"/>
      <c r="L2984" s="589"/>
      <c r="M2984" s="589"/>
      <c r="O2984" s="589"/>
      <c r="P2984" s="589"/>
      <c r="Q2984" s="589"/>
      <c r="R2984" s="589"/>
    </row>
    <row r="2985" customHeight="1" spans="7:18">
      <c r="G2985" s="589"/>
      <c r="H2985" s="589"/>
      <c r="I2985" s="589"/>
      <c r="J2985" s="589"/>
      <c r="K2985" s="589"/>
      <c r="L2985" s="589"/>
      <c r="M2985" s="589"/>
      <c r="O2985" s="589"/>
      <c r="P2985" s="589"/>
      <c r="Q2985" s="589"/>
      <c r="R2985" s="589"/>
    </row>
    <row r="2986" customHeight="1" spans="7:18">
      <c r="G2986" s="589"/>
      <c r="H2986" s="589"/>
      <c r="I2986" s="589"/>
      <c r="J2986" s="589"/>
      <c r="K2986" s="589"/>
      <c r="L2986" s="589"/>
      <c r="M2986" s="589"/>
      <c r="O2986" s="589"/>
      <c r="P2986" s="589"/>
      <c r="Q2986" s="589"/>
      <c r="R2986" s="589"/>
    </row>
    <row r="2987" customHeight="1" spans="7:18">
      <c r="G2987" s="589"/>
      <c r="H2987" s="589"/>
      <c r="I2987" s="589"/>
      <c r="J2987" s="589"/>
      <c r="K2987" s="589"/>
      <c r="L2987" s="589"/>
      <c r="M2987" s="589"/>
      <c r="O2987" s="589"/>
      <c r="P2987" s="589"/>
      <c r="Q2987" s="589"/>
      <c r="R2987" s="589"/>
    </row>
    <row r="2988" customHeight="1" spans="7:18">
      <c r="G2988" s="589"/>
      <c r="H2988" s="589"/>
      <c r="I2988" s="589"/>
      <c r="J2988" s="589"/>
      <c r="K2988" s="589"/>
      <c r="L2988" s="589"/>
      <c r="M2988" s="589"/>
      <c r="O2988" s="589"/>
      <c r="P2988" s="589"/>
      <c r="Q2988" s="589"/>
      <c r="R2988" s="589"/>
    </row>
    <row r="2989" customHeight="1" spans="7:18">
      <c r="G2989" s="589"/>
      <c r="H2989" s="589"/>
      <c r="I2989" s="589"/>
      <c r="J2989" s="589"/>
      <c r="K2989" s="589"/>
      <c r="L2989" s="589"/>
      <c r="M2989" s="589"/>
      <c r="O2989" s="589"/>
      <c r="P2989" s="589"/>
      <c r="Q2989" s="589"/>
      <c r="R2989" s="589"/>
    </row>
    <row r="2990" customHeight="1" spans="7:18">
      <c r="G2990" s="589"/>
      <c r="H2990" s="589"/>
      <c r="I2990" s="589"/>
      <c r="J2990" s="589"/>
      <c r="K2990" s="589"/>
      <c r="L2990" s="589"/>
      <c r="M2990" s="589"/>
      <c r="O2990" s="589"/>
      <c r="P2990" s="589"/>
      <c r="Q2990" s="589"/>
      <c r="R2990" s="589"/>
    </row>
    <row r="2991" customHeight="1" spans="7:18">
      <c r="G2991" s="589"/>
      <c r="H2991" s="589"/>
      <c r="I2991" s="589"/>
      <c r="J2991" s="589"/>
      <c r="K2991" s="589"/>
      <c r="L2991" s="589"/>
      <c r="M2991" s="589"/>
      <c r="O2991" s="589"/>
      <c r="P2991" s="589"/>
      <c r="Q2991" s="589"/>
      <c r="R2991" s="589"/>
    </row>
    <row r="2992" customHeight="1" spans="7:18">
      <c r="G2992" s="589"/>
      <c r="H2992" s="589"/>
      <c r="I2992" s="589"/>
      <c r="J2992" s="589"/>
      <c r="K2992" s="589"/>
      <c r="L2992" s="589"/>
      <c r="M2992" s="589"/>
      <c r="O2992" s="589"/>
      <c r="P2992" s="589"/>
      <c r="Q2992" s="589"/>
      <c r="R2992" s="589"/>
    </row>
    <row r="2993" customHeight="1" spans="7:18">
      <c r="G2993" s="589"/>
      <c r="H2993" s="589"/>
      <c r="I2993" s="589"/>
      <c r="J2993" s="589"/>
      <c r="K2993" s="589"/>
      <c r="L2993" s="589"/>
      <c r="M2993" s="589"/>
      <c r="O2993" s="589"/>
      <c r="P2993" s="589"/>
      <c r="Q2993" s="589"/>
      <c r="R2993" s="589"/>
    </row>
    <row r="2994" customHeight="1" spans="7:18">
      <c r="G2994" s="589"/>
      <c r="H2994" s="589"/>
      <c r="I2994" s="589"/>
      <c r="J2994" s="589"/>
      <c r="K2994" s="589"/>
      <c r="L2994" s="589"/>
      <c r="M2994" s="589"/>
      <c r="O2994" s="589"/>
      <c r="P2994" s="589"/>
      <c r="Q2994" s="589"/>
      <c r="R2994" s="589"/>
    </row>
    <row r="2995" customHeight="1" spans="7:18">
      <c r="G2995" s="589"/>
      <c r="H2995" s="589"/>
      <c r="I2995" s="589"/>
      <c r="J2995" s="589"/>
      <c r="K2995" s="589"/>
      <c r="L2995" s="589"/>
      <c r="M2995" s="589"/>
      <c r="O2995" s="589"/>
      <c r="P2995" s="589"/>
      <c r="Q2995" s="589"/>
      <c r="R2995" s="589"/>
    </row>
    <row r="2996" customHeight="1" spans="7:18">
      <c r="G2996" s="589"/>
      <c r="H2996" s="589"/>
      <c r="I2996" s="589"/>
      <c r="J2996" s="589"/>
      <c r="K2996" s="589"/>
      <c r="L2996" s="589"/>
      <c r="M2996" s="589"/>
      <c r="O2996" s="589"/>
      <c r="P2996" s="589"/>
      <c r="Q2996" s="589"/>
      <c r="R2996" s="589"/>
    </row>
    <row r="2997" customHeight="1" spans="7:18">
      <c r="G2997" s="589"/>
      <c r="H2997" s="589"/>
      <c r="I2997" s="589"/>
      <c r="J2997" s="589"/>
      <c r="K2997" s="589"/>
      <c r="L2997" s="589"/>
      <c r="M2997" s="589"/>
      <c r="O2997" s="589"/>
      <c r="P2997" s="589"/>
      <c r="Q2997" s="589"/>
      <c r="R2997" s="589"/>
    </row>
    <row r="2998" customHeight="1" spans="7:18">
      <c r="G2998" s="589"/>
      <c r="H2998" s="589"/>
      <c r="I2998" s="589"/>
      <c r="J2998" s="589"/>
      <c r="K2998" s="589"/>
      <c r="L2998" s="589"/>
      <c r="M2998" s="589"/>
      <c r="O2998" s="589"/>
      <c r="P2998" s="589"/>
      <c r="Q2998" s="589"/>
      <c r="R2998" s="589"/>
    </row>
    <row r="2999" customHeight="1" spans="7:18">
      <c r="G2999" s="589"/>
      <c r="H2999" s="589"/>
      <c r="I2999" s="589"/>
      <c r="J2999" s="589"/>
      <c r="K2999" s="589"/>
      <c r="L2999" s="589"/>
      <c r="M2999" s="589"/>
      <c r="O2999" s="589"/>
      <c r="P2999" s="589"/>
      <c r="Q2999" s="589"/>
      <c r="R2999" s="589"/>
    </row>
    <row r="3000" customHeight="1" spans="7:18">
      <c r="G3000" s="589"/>
      <c r="H3000" s="589"/>
      <c r="I3000" s="589"/>
      <c r="J3000" s="589"/>
      <c r="K3000" s="589"/>
      <c r="L3000" s="589"/>
      <c r="M3000" s="589"/>
      <c r="O3000" s="589"/>
      <c r="P3000" s="589"/>
      <c r="Q3000" s="589"/>
      <c r="R3000" s="589"/>
    </row>
    <row r="3001" customHeight="1" spans="7:18">
      <c r="G3001" s="589"/>
      <c r="H3001" s="589"/>
      <c r="I3001" s="589"/>
      <c r="J3001" s="589"/>
      <c r="K3001" s="589"/>
      <c r="L3001" s="589"/>
      <c r="M3001" s="589"/>
      <c r="O3001" s="589"/>
      <c r="P3001" s="589"/>
      <c r="Q3001" s="589"/>
      <c r="R3001" s="589"/>
    </row>
    <row r="3002" customHeight="1" spans="7:18">
      <c r="G3002" s="589"/>
      <c r="H3002" s="589"/>
      <c r="I3002" s="589"/>
      <c r="J3002" s="589"/>
      <c r="K3002" s="589"/>
      <c r="L3002" s="589"/>
      <c r="M3002" s="589"/>
      <c r="O3002" s="589"/>
      <c r="P3002" s="589"/>
      <c r="Q3002" s="589"/>
      <c r="R3002" s="589"/>
    </row>
    <row r="3003" customHeight="1" spans="7:18">
      <c r="G3003" s="589"/>
      <c r="H3003" s="589"/>
      <c r="I3003" s="589"/>
      <c r="J3003" s="589"/>
      <c r="K3003" s="589"/>
      <c r="L3003" s="589"/>
      <c r="M3003" s="589"/>
      <c r="O3003" s="589"/>
      <c r="P3003" s="589"/>
      <c r="Q3003" s="589"/>
      <c r="R3003" s="589"/>
    </row>
    <row r="3004" customHeight="1" spans="7:18">
      <c r="G3004" s="589"/>
      <c r="H3004" s="589"/>
      <c r="I3004" s="589"/>
      <c r="J3004" s="589"/>
      <c r="K3004" s="589"/>
      <c r="L3004" s="589"/>
      <c r="M3004" s="589"/>
      <c r="O3004" s="589"/>
      <c r="P3004" s="589"/>
      <c r="Q3004" s="589"/>
      <c r="R3004" s="589"/>
    </row>
    <row r="3005" customHeight="1" spans="7:18">
      <c r="G3005" s="589"/>
      <c r="H3005" s="589"/>
      <c r="I3005" s="589"/>
      <c r="J3005" s="589"/>
      <c r="K3005" s="589"/>
      <c r="L3005" s="589"/>
      <c r="M3005" s="589"/>
      <c r="O3005" s="589"/>
      <c r="P3005" s="589"/>
      <c r="Q3005" s="589"/>
      <c r="R3005" s="589"/>
    </row>
    <row r="3006" customHeight="1" spans="7:18">
      <c r="G3006" s="589"/>
      <c r="H3006" s="589"/>
      <c r="I3006" s="589"/>
      <c r="J3006" s="589"/>
      <c r="K3006" s="589"/>
      <c r="L3006" s="589"/>
      <c r="M3006" s="589"/>
      <c r="O3006" s="589"/>
      <c r="P3006" s="589"/>
      <c r="Q3006" s="589"/>
      <c r="R3006" s="589"/>
    </row>
    <row r="3007" customHeight="1" spans="7:18">
      <c r="G3007" s="589"/>
      <c r="H3007" s="589"/>
      <c r="I3007" s="589"/>
      <c r="J3007" s="589"/>
      <c r="K3007" s="589"/>
      <c r="L3007" s="589"/>
      <c r="M3007" s="589"/>
      <c r="O3007" s="589"/>
      <c r="P3007" s="589"/>
      <c r="Q3007" s="589"/>
      <c r="R3007" s="589"/>
    </row>
    <row r="3008" customHeight="1" spans="7:18">
      <c r="G3008" s="589"/>
      <c r="H3008" s="589"/>
      <c r="I3008" s="589"/>
      <c r="J3008" s="589"/>
      <c r="K3008" s="589"/>
      <c r="L3008" s="589"/>
      <c r="M3008" s="589"/>
      <c r="O3008" s="589"/>
      <c r="P3008" s="589"/>
      <c r="Q3008" s="589"/>
      <c r="R3008" s="589"/>
    </row>
    <row r="3009" customHeight="1" spans="7:18">
      <c r="G3009" s="589"/>
      <c r="H3009" s="589"/>
      <c r="I3009" s="589"/>
      <c r="J3009" s="589"/>
      <c r="K3009" s="589"/>
      <c r="L3009" s="589"/>
      <c r="M3009" s="589"/>
      <c r="O3009" s="589"/>
      <c r="P3009" s="589"/>
      <c r="Q3009" s="589"/>
      <c r="R3009" s="589"/>
    </row>
    <row r="3010" customHeight="1" spans="7:18">
      <c r="G3010" s="589"/>
      <c r="H3010" s="589"/>
      <c r="I3010" s="589"/>
      <c r="J3010" s="589"/>
      <c r="K3010" s="589"/>
      <c r="L3010" s="589"/>
      <c r="M3010" s="589"/>
      <c r="O3010" s="589"/>
      <c r="P3010" s="589"/>
      <c r="Q3010" s="589"/>
      <c r="R3010" s="589"/>
    </row>
    <row r="3011" customHeight="1" spans="7:18">
      <c r="G3011" s="589"/>
      <c r="H3011" s="589"/>
      <c r="I3011" s="589"/>
      <c r="J3011" s="589"/>
      <c r="K3011" s="589"/>
      <c r="L3011" s="589"/>
      <c r="M3011" s="589"/>
      <c r="O3011" s="589"/>
      <c r="P3011" s="589"/>
      <c r="Q3011" s="589"/>
      <c r="R3011" s="589"/>
    </row>
    <row r="3012" customHeight="1" spans="7:18">
      <c r="G3012" s="589"/>
      <c r="H3012" s="589"/>
      <c r="I3012" s="589"/>
      <c r="J3012" s="589"/>
      <c r="K3012" s="589"/>
      <c r="L3012" s="589"/>
      <c r="M3012" s="589"/>
      <c r="O3012" s="589"/>
      <c r="P3012" s="589"/>
      <c r="Q3012" s="589"/>
      <c r="R3012" s="589"/>
    </row>
    <row r="3013" customHeight="1" spans="7:18">
      <c r="G3013" s="589"/>
      <c r="H3013" s="589"/>
      <c r="I3013" s="589"/>
      <c r="J3013" s="589"/>
      <c r="K3013" s="589"/>
      <c r="L3013" s="589"/>
      <c r="M3013" s="589"/>
      <c r="O3013" s="589"/>
      <c r="P3013" s="589"/>
      <c r="Q3013" s="589"/>
      <c r="R3013" s="589"/>
    </row>
    <row r="3014" customHeight="1" spans="7:18">
      <c r="G3014" s="589"/>
      <c r="H3014" s="589"/>
      <c r="I3014" s="589"/>
      <c r="J3014" s="589"/>
      <c r="K3014" s="589"/>
      <c r="L3014" s="589"/>
      <c r="M3014" s="589"/>
      <c r="O3014" s="589"/>
      <c r="P3014" s="589"/>
      <c r="Q3014" s="589"/>
      <c r="R3014" s="589"/>
    </row>
    <row r="3015" customHeight="1" spans="7:18">
      <c r="G3015" s="589"/>
      <c r="H3015" s="589"/>
      <c r="I3015" s="589"/>
      <c r="J3015" s="589"/>
      <c r="K3015" s="589"/>
      <c r="L3015" s="589"/>
      <c r="M3015" s="589"/>
      <c r="O3015" s="589"/>
      <c r="P3015" s="589"/>
      <c r="Q3015" s="589"/>
      <c r="R3015" s="589"/>
    </row>
    <row r="3016" customHeight="1" spans="7:18">
      <c r="G3016" s="589"/>
      <c r="H3016" s="589"/>
      <c r="I3016" s="589"/>
      <c r="J3016" s="589"/>
      <c r="K3016" s="589"/>
      <c r="L3016" s="589"/>
      <c r="M3016" s="589"/>
      <c r="O3016" s="589"/>
      <c r="P3016" s="589"/>
      <c r="Q3016" s="589"/>
      <c r="R3016" s="589"/>
    </row>
    <row r="3017" customHeight="1" spans="7:18">
      <c r="G3017" s="589"/>
      <c r="H3017" s="589"/>
      <c r="I3017" s="589"/>
      <c r="J3017" s="589"/>
      <c r="K3017" s="589"/>
      <c r="L3017" s="589"/>
      <c r="M3017" s="589"/>
      <c r="O3017" s="589"/>
      <c r="P3017" s="589"/>
      <c r="Q3017" s="589"/>
      <c r="R3017" s="589"/>
    </row>
    <row r="3018" customHeight="1" spans="7:18">
      <c r="G3018" s="589"/>
      <c r="H3018" s="589"/>
      <c r="I3018" s="589"/>
      <c r="J3018" s="589"/>
      <c r="K3018" s="589"/>
      <c r="L3018" s="589"/>
      <c r="M3018" s="589"/>
      <c r="O3018" s="589"/>
      <c r="P3018" s="589"/>
      <c r="Q3018" s="589"/>
      <c r="R3018" s="589"/>
    </row>
    <row r="3019" customHeight="1" spans="7:18">
      <c r="G3019" s="589"/>
      <c r="H3019" s="589"/>
      <c r="I3019" s="589"/>
      <c r="J3019" s="589"/>
      <c r="K3019" s="589"/>
      <c r="L3019" s="589"/>
      <c r="M3019" s="589"/>
      <c r="O3019" s="589"/>
      <c r="P3019" s="589"/>
      <c r="Q3019" s="589"/>
      <c r="R3019" s="589"/>
    </row>
    <row r="3020" customHeight="1" spans="7:18">
      <c r="G3020" s="589"/>
      <c r="H3020" s="589"/>
      <c r="I3020" s="589"/>
      <c r="J3020" s="589"/>
      <c r="K3020" s="589"/>
      <c r="L3020" s="589"/>
      <c r="M3020" s="589"/>
      <c r="O3020" s="589"/>
      <c r="P3020" s="589"/>
      <c r="Q3020" s="589"/>
      <c r="R3020" s="589"/>
    </row>
    <row r="3021" customHeight="1" spans="7:18">
      <c r="G3021" s="589"/>
      <c r="H3021" s="589"/>
      <c r="I3021" s="589"/>
      <c r="J3021" s="589"/>
      <c r="K3021" s="589"/>
      <c r="L3021" s="589"/>
      <c r="M3021" s="589"/>
      <c r="O3021" s="589"/>
      <c r="P3021" s="589"/>
      <c r="Q3021" s="589"/>
      <c r="R3021" s="589"/>
    </row>
    <row r="3022" customHeight="1" spans="7:18">
      <c r="G3022" s="589"/>
      <c r="H3022" s="589"/>
      <c r="I3022" s="589"/>
      <c r="J3022" s="589"/>
      <c r="K3022" s="589"/>
      <c r="L3022" s="589"/>
      <c r="M3022" s="589"/>
      <c r="O3022" s="589"/>
      <c r="P3022" s="589"/>
      <c r="Q3022" s="589"/>
      <c r="R3022" s="589"/>
    </row>
    <row r="3023" customHeight="1" spans="7:18">
      <c r="G3023" s="589"/>
      <c r="H3023" s="589"/>
      <c r="I3023" s="589"/>
      <c r="J3023" s="589"/>
      <c r="K3023" s="589"/>
      <c r="L3023" s="589"/>
      <c r="M3023" s="589"/>
      <c r="O3023" s="589"/>
      <c r="P3023" s="589"/>
      <c r="Q3023" s="589"/>
      <c r="R3023" s="589"/>
    </row>
    <row r="3024" customHeight="1" spans="7:18">
      <c r="G3024" s="589"/>
      <c r="H3024" s="589"/>
      <c r="I3024" s="589"/>
      <c r="J3024" s="589"/>
      <c r="K3024" s="589"/>
      <c r="L3024" s="589"/>
      <c r="M3024" s="589"/>
      <c r="O3024" s="589"/>
      <c r="P3024" s="589"/>
      <c r="Q3024" s="589"/>
      <c r="R3024" s="589"/>
    </row>
    <row r="3025" customHeight="1" spans="7:18">
      <c r="G3025" s="589"/>
      <c r="H3025" s="589"/>
      <c r="I3025" s="589"/>
      <c r="J3025" s="589"/>
      <c r="K3025" s="589"/>
      <c r="L3025" s="589"/>
      <c r="M3025" s="589"/>
      <c r="O3025" s="589"/>
      <c r="P3025" s="589"/>
      <c r="Q3025" s="589"/>
      <c r="R3025" s="589"/>
    </row>
    <row r="3026" customHeight="1" spans="7:18">
      <c r="G3026" s="589"/>
      <c r="H3026" s="589"/>
      <c r="I3026" s="589"/>
      <c r="J3026" s="589"/>
      <c r="K3026" s="589"/>
      <c r="L3026" s="589"/>
      <c r="M3026" s="589"/>
      <c r="O3026" s="589"/>
      <c r="P3026" s="589"/>
      <c r="Q3026" s="589"/>
      <c r="R3026" s="589"/>
    </row>
    <row r="3027" customHeight="1" spans="7:18">
      <c r="G3027" s="589"/>
      <c r="H3027" s="589"/>
      <c r="I3027" s="589"/>
      <c r="J3027" s="589"/>
      <c r="K3027" s="589"/>
      <c r="L3027" s="589"/>
      <c r="M3027" s="589"/>
      <c r="O3027" s="589"/>
      <c r="P3027" s="589"/>
      <c r="Q3027" s="589"/>
      <c r="R3027" s="589"/>
    </row>
    <row r="3028" customHeight="1" spans="7:18">
      <c r="G3028" s="589"/>
      <c r="H3028" s="589"/>
      <c r="I3028" s="589"/>
      <c r="J3028" s="589"/>
      <c r="K3028" s="589"/>
      <c r="L3028" s="589"/>
      <c r="M3028" s="589"/>
      <c r="O3028" s="589"/>
      <c r="P3028" s="589"/>
      <c r="Q3028" s="589"/>
      <c r="R3028" s="589"/>
    </row>
    <row r="3029" customHeight="1" spans="7:18">
      <c r="G3029" s="589"/>
      <c r="H3029" s="589"/>
      <c r="I3029" s="589"/>
      <c r="J3029" s="589"/>
      <c r="K3029" s="589"/>
      <c r="L3029" s="589"/>
      <c r="M3029" s="589"/>
      <c r="O3029" s="589"/>
      <c r="P3029" s="589"/>
      <c r="Q3029" s="589"/>
      <c r="R3029" s="589"/>
    </row>
    <row r="3030" customHeight="1" spans="7:18">
      <c r="G3030" s="589"/>
      <c r="H3030" s="589"/>
      <c r="I3030" s="589"/>
      <c r="J3030" s="589"/>
      <c r="K3030" s="589"/>
      <c r="L3030" s="589"/>
      <c r="M3030" s="589"/>
      <c r="O3030" s="589"/>
      <c r="P3030" s="589"/>
      <c r="Q3030" s="589"/>
      <c r="R3030" s="589"/>
    </row>
    <row r="3031" customHeight="1" spans="7:18">
      <c r="G3031" s="589"/>
      <c r="H3031" s="589"/>
      <c r="I3031" s="589"/>
      <c r="J3031" s="589"/>
      <c r="K3031" s="589"/>
      <c r="L3031" s="589"/>
      <c r="M3031" s="589"/>
      <c r="O3031" s="589"/>
      <c r="P3031" s="589"/>
      <c r="Q3031" s="589"/>
      <c r="R3031" s="589"/>
    </row>
    <row r="3032" customHeight="1" spans="7:18">
      <c r="G3032" s="589"/>
      <c r="H3032" s="589"/>
      <c r="I3032" s="589"/>
      <c r="J3032" s="589"/>
      <c r="K3032" s="589"/>
      <c r="L3032" s="589"/>
      <c r="M3032" s="589"/>
      <c r="O3032" s="589"/>
      <c r="P3032" s="589"/>
      <c r="Q3032" s="589"/>
      <c r="R3032" s="589"/>
    </row>
    <row r="3033" customHeight="1" spans="7:18">
      <c r="G3033" s="589"/>
      <c r="H3033" s="589"/>
      <c r="I3033" s="589"/>
      <c r="J3033" s="589"/>
      <c r="K3033" s="589"/>
      <c r="L3033" s="589"/>
      <c r="M3033" s="589"/>
      <c r="O3033" s="589"/>
      <c r="P3033" s="589"/>
      <c r="Q3033" s="589"/>
      <c r="R3033" s="589"/>
    </row>
    <row r="3034" customHeight="1" spans="7:18">
      <c r="G3034" s="589"/>
      <c r="H3034" s="589"/>
      <c r="I3034" s="589"/>
      <c r="J3034" s="589"/>
      <c r="K3034" s="589"/>
      <c r="L3034" s="589"/>
      <c r="M3034" s="589"/>
      <c r="O3034" s="589"/>
      <c r="P3034" s="589"/>
      <c r="Q3034" s="589"/>
      <c r="R3034" s="589"/>
    </row>
    <row r="3035" customHeight="1" spans="7:18">
      <c r="G3035" s="589"/>
      <c r="H3035" s="589"/>
      <c r="I3035" s="589"/>
      <c r="J3035" s="589"/>
      <c r="K3035" s="589"/>
      <c r="L3035" s="589"/>
      <c r="M3035" s="589"/>
      <c r="O3035" s="589"/>
      <c r="P3035" s="589"/>
      <c r="Q3035" s="589"/>
      <c r="R3035" s="589"/>
    </row>
    <row r="3036" customHeight="1" spans="7:18">
      <c r="G3036" s="589"/>
      <c r="H3036" s="589"/>
      <c r="I3036" s="589"/>
      <c r="J3036" s="589"/>
      <c r="K3036" s="589"/>
      <c r="L3036" s="589"/>
      <c r="M3036" s="589"/>
      <c r="O3036" s="589"/>
      <c r="P3036" s="589"/>
      <c r="Q3036" s="589"/>
      <c r="R3036" s="589"/>
    </row>
    <row r="3037" customHeight="1" spans="7:18">
      <c r="G3037" s="589"/>
      <c r="H3037" s="589"/>
      <c r="I3037" s="589"/>
      <c r="J3037" s="589"/>
      <c r="K3037" s="589"/>
      <c r="L3037" s="589"/>
      <c r="M3037" s="589"/>
      <c r="O3037" s="589"/>
      <c r="P3037" s="589"/>
      <c r="Q3037" s="589"/>
      <c r="R3037" s="589"/>
    </row>
    <row r="3038" customHeight="1" spans="7:18">
      <c r="G3038" s="589"/>
      <c r="H3038" s="589"/>
      <c r="I3038" s="589"/>
      <c r="J3038" s="589"/>
      <c r="K3038" s="589"/>
      <c r="L3038" s="589"/>
      <c r="M3038" s="589"/>
      <c r="O3038" s="589"/>
      <c r="P3038" s="589"/>
      <c r="Q3038" s="589"/>
      <c r="R3038" s="589"/>
    </row>
    <row r="3039" customHeight="1" spans="7:18">
      <c r="G3039" s="589"/>
      <c r="H3039" s="589"/>
      <c r="I3039" s="589"/>
      <c r="J3039" s="589"/>
      <c r="K3039" s="589"/>
      <c r="L3039" s="589"/>
      <c r="M3039" s="589"/>
      <c r="O3039" s="589"/>
      <c r="P3039" s="589"/>
      <c r="Q3039" s="589"/>
      <c r="R3039" s="589"/>
    </row>
    <row r="3040" customHeight="1" spans="7:18">
      <c r="G3040" s="589"/>
      <c r="H3040" s="589"/>
      <c r="I3040" s="589"/>
      <c r="J3040" s="589"/>
      <c r="K3040" s="589"/>
      <c r="L3040" s="589"/>
      <c r="M3040" s="589"/>
      <c r="O3040" s="589"/>
      <c r="P3040" s="589"/>
      <c r="Q3040" s="589"/>
      <c r="R3040" s="589"/>
    </row>
    <row r="3041" customHeight="1" spans="7:18">
      <c r="G3041" s="589"/>
      <c r="H3041" s="589"/>
      <c r="I3041" s="589"/>
      <c r="J3041" s="589"/>
      <c r="K3041" s="589"/>
      <c r="L3041" s="589"/>
      <c r="M3041" s="589"/>
      <c r="O3041" s="589"/>
      <c r="P3041" s="589"/>
      <c r="Q3041" s="589"/>
      <c r="R3041" s="589"/>
    </row>
    <row r="3042" customHeight="1" spans="7:18">
      <c r="G3042" s="589"/>
      <c r="H3042" s="589"/>
      <c r="I3042" s="589"/>
      <c r="J3042" s="589"/>
      <c r="K3042" s="589"/>
      <c r="L3042" s="589"/>
      <c r="M3042" s="589"/>
      <c r="O3042" s="589"/>
      <c r="P3042" s="589"/>
      <c r="Q3042" s="589"/>
      <c r="R3042" s="589"/>
    </row>
    <row r="3043" customHeight="1" spans="7:18">
      <c r="G3043" s="589"/>
      <c r="H3043" s="589"/>
      <c r="I3043" s="589"/>
      <c r="J3043" s="589"/>
      <c r="K3043" s="589"/>
      <c r="L3043" s="589"/>
      <c r="M3043" s="589"/>
      <c r="O3043" s="589"/>
      <c r="P3043" s="589"/>
      <c r="Q3043" s="589"/>
      <c r="R3043" s="589"/>
    </row>
    <row r="3044" customHeight="1" spans="7:18">
      <c r="G3044" s="589"/>
      <c r="H3044" s="589"/>
      <c r="I3044" s="589"/>
      <c r="J3044" s="589"/>
      <c r="K3044" s="589"/>
      <c r="L3044" s="589"/>
      <c r="M3044" s="589"/>
      <c r="O3044" s="589"/>
      <c r="P3044" s="589"/>
      <c r="Q3044" s="589"/>
      <c r="R3044" s="589"/>
    </row>
  </sheetData>
  <mergeCells count="15">
    <mergeCell ref="A2:S2"/>
    <mergeCell ref="A3:S3"/>
    <mergeCell ref="F5:H5"/>
    <mergeCell ref="J5:L5"/>
    <mergeCell ref="N5:P5"/>
    <mergeCell ref="A5:A6"/>
    <mergeCell ref="B5:B6"/>
    <mergeCell ref="C5:C6"/>
    <mergeCell ref="D5:D6"/>
    <mergeCell ref="E5:E6"/>
    <mergeCell ref="I5:I6"/>
    <mergeCell ref="M5:M6"/>
    <mergeCell ref="Q5:Q6"/>
    <mergeCell ref="R5:R6"/>
    <mergeCell ref="S5:S6"/>
  </mergeCells>
  <hyperlinks>
    <hyperlink ref="A1" location="索引目录!E28" display="返回索引页"/>
    <hyperlink ref="B1" location="存货汇总!B16" display="返回"/>
  </hyperlinks>
  <printOptions horizontalCentered="1"/>
  <pageMargins left="0.354166666666667" right="0.354166666666667" top="0.786805555555556" bottom="0.786805555555556" header="0.919444444444445" footer="0.511805555555556"/>
  <pageSetup paperSize="9" scale="67" fitToHeight="0" orientation="landscape"/>
  <headerFooter alignWithMargins="0">
    <oddHeader>&amp;R&amp;"宋体,常规"&amp;10表&amp;"Times New Roman,常规"3-9-8
&amp;"宋体,常规"共&amp;"Times New Roman,常规"&amp;N&amp;"宋体,常规"页第&amp;"Times New Roman,常规"&amp;P&amp;"宋体,常规"页</oddHead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U29"/>
  <sheetViews>
    <sheetView topLeftCell="G1" workbookViewId="0">
      <selection activeCell="H13" sqref="H13"/>
    </sheetView>
  </sheetViews>
  <sheetFormatPr defaultColWidth="9" defaultRowHeight="15.75" customHeight="1"/>
  <cols>
    <col min="1" max="1" width="5.9" customWidth="1"/>
    <col min="2" max="2" width="11.4" customWidth="1" outlineLevel="1"/>
    <col min="3" max="3" width="13.1" customWidth="1"/>
    <col min="4" max="6" width="8" customWidth="1"/>
    <col min="7" max="7" width="18.6" customWidth="1"/>
    <col min="8" max="8" width="5" customWidth="1"/>
    <col min="9" max="9" width="11.6" customWidth="1" outlineLevel="1"/>
    <col min="10" max="11" width="13.1" customWidth="1" outlineLevel="1"/>
    <col min="12" max="12" width="10.5" customWidth="1"/>
    <col min="13" max="13" width="14.1" customWidth="1"/>
    <col min="14" max="14" width="11.4" customWidth="1" outlineLevel="1"/>
    <col min="15" max="15" width="9.1" customWidth="1"/>
    <col min="16" max="16" width="8.5" customWidth="1"/>
    <col min="17" max="17" width="8.4" customWidth="1"/>
    <col min="18" max="18" width="13.5" customWidth="1"/>
    <col min="20" max="20" width="7" customWidth="1"/>
    <col min="21" max="21" width="9.9" customWidth="1"/>
  </cols>
  <sheetData>
    <row r="1" spans="1:21">
      <c r="A1" s="1" t="s">
        <v>421</v>
      </c>
      <c r="B1" s="21" t="s">
        <v>462</v>
      </c>
      <c r="C1" s="21"/>
      <c r="D1" s="21"/>
      <c r="E1" s="21"/>
      <c r="F1" s="21"/>
      <c r="G1" s="21"/>
      <c r="H1" s="22"/>
      <c r="I1" s="22"/>
      <c r="J1" s="22"/>
      <c r="K1" s="22"/>
      <c r="L1" s="22"/>
      <c r="M1" s="22"/>
      <c r="N1" s="22"/>
      <c r="O1" s="22"/>
      <c r="P1" s="22"/>
      <c r="Q1" s="22"/>
      <c r="R1" s="22"/>
      <c r="S1" s="22"/>
      <c r="T1" s="22"/>
      <c r="U1" s="22"/>
    </row>
    <row r="2" ht="30" customHeight="1" spans="1:21">
      <c r="A2" s="4" t="s">
        <v>948</v>
      </c>
      <c r="B2" s="23"/>
      <c r="C2" s="23"/>
      <c r="D2" s="23"/>
      <c r="E2" s="23"/>
      <c r="F2" s="23"/>
      <c r="G2" s="23"/>
      <c r="H2" s="23"/>
      <c r="I2" s="23"/>
      <c r="J2" s="23"/>
      <c r="K2" s="23"/>
      <c r="L2" s="23"/>
      <c r="M2" s="23"/>
      <c r="N2" s="23"/>
      <c r="O2" s="23"/>
      <c r="P2" s="23"/>
      <c r="Q2" s="23"/>
      <c r="R2" s="23"/>
      <c r="S2" s="23"/>
      <c r="T2" s="23"/>
      <c r="U2" s="23"/>
    </row>
    <row r="3" ht="14.1" customHeight="1" spans="1:21">
      <c r="A3" s="5" t="e">
        <f>CONCATENATE(#REF!,#REF!,#REF!,#REF!,#REF!,#REF!,#REF!)</f>
        <v>#REF!</v>
      </c>
      <c r="B3" s="5"/>
      <c r="C3" s="5"/>
      <c r="D3" s="5"/>
      <c r="E3" s="5"/>
      <c r="F3" s="5"/>
      <c r="G3" s="5"/>
      <c r="H3" s="5"/>
      <c r="I3" s="5"/>
      <c r="J3" s="5"/>
      <c r="K3" s="5"/>
      <c r="L3" s="5"/>
      <c r="M3" s="5"/>
      <c r="N3" s="5"/>
      <c r="O3" s="6"/>
      <c r="P3" s="6"/>
      <c r="Q3" s="6"/>
      <c r="R3" s="6"/>
      <c r="S3" s="6"/>
      <c r="T3" s="6"/>
      <c r="U3" s="6"/>
    </row>
    <row r="4" customHeight="1" spans="1:21">
      <c r="A4" s="7" t="e">
        <f>#REF!&amp;#REF!</f>
        <v>#REF!</v>
      </c>
      <c r="U4" s="8" t="s">
        <v>464</v>
      </c>
    </row>
    <row r="5" ht="18" customHeight="1" spans="1:21">
      <c r="A5" s="9" t="s">
        <v>465</v>
      </c>
      <c r="B5" s="65" t="s">
        <v>572</v>
      </c>
      <c r="C5" s="9" t="s">
        <v>701</v>
      </c>
      <c r="D5" s="65" t="s">
        <v>714</v>
      </c>
      <c r="E5" s="65" t="s">
        <v>949</v>
      </c>
      <c r="F5" s="65" t="s">
        <v>950</v>
      </c>
      <c r="G5" s="65" t="s">
        <v>951</v>
      </c>
      <c r="H5" s="65" t="s">
        <v>952</v>
      </c>
      <c r="I5" s="9" t="s">
        <v>467</v>
      </c>
      <c r="J5" s="50"/>
      <c r="K5" s="583" t="s">
        <v>704</v>
      </c>
      <c r="L5" s="30" t="s">
        <v>426</v>
      </c>
      <c r="M5" s="31"/>
      <c r="N5" s="65" t="s">
        <v>704</v>
      </c>
      <c r="O5" s="54" t="s">
        <v>710</v>
      </c>
      <c r="P5" s="50" t="s">
        <v>427</v>
      </c>
      <c r="Q5" s="227"/>
      <c r="R5" s="32"/>
      <c r="S5" s="54" t="s">
        <v>428</v>
      </c>
      <c r="T5" s="9" t="s">
        <v>469</v>
      </c>
      <c r="U5" s="9" t="s">
        <v>577</v>
      </c>
    </row>
    <row r="6" ht="18" customHeight="1" spans="1:21">
      <c r="A6" s="9"/>
      <c r="B6" s="66"/>
      <c r="C6" s="9"/>
      <c r="D6" s="66"/>
      <c r="E6" s="66"/>
      <c r="F6" s="66"/>
      <c r="G6" s="66"/>
      <c r="H6" s="66"/>
      <c r="I6" s="9" t="s">
        <v>707</v>
      </c>
      <c r="J6" s="50" t="s">
        <v>709</v>
      </c>
      <c r="K6" s="584"/>
      <c r="L6" s="32" t="s">
        <v>707</v>
      </c>
      <c r="M6" s="9" t="s">
        <v>709</v>
      </c>
      <c r="N6" s="66"/>
      <c r="O6" s="58"/>
      <c r="P6" s="9" t="s">
        <v>708</v>
      </c>
      <c r="Q6" s="9" t="s">
        <v>953</v>
      </c>
      <c r="R6" s="9" t="s">
        <v>709</v>
      </c>
      <c r="S6" s="58"/>
      <c r="T6" s="9"/>
      <c r="U6" s="9"/>
    </row>
    <row r="7" customHeight="1" spans="1:21">
      <c r="A7" s="12"/>
      <c r="B7" s="13"/>
      <c r="C7" s="13"/>
      <c r="D7" s="13"/>
      <c r="E7" s="13"/>
      <c r="F7" s="13"/>
      <c r="G7" s="13"/>
      <c r="H7" s="12"/>
      <c r="I7" s="39"/>
      <c r="J7" s="74"/>
      <c r="K7" s="15"/>
      <c r="L7" s="77"/>
      <c r="M7" s="16"/>
      <c r="N7" s="16"/>
      <c r="O7" s="39"/>
      <c r="P7" s="16"/>
      <c r="Q7" s="104"/>
      <c r="R7" s="16">
        <f t="shared" ref="R7:R25" si="0">O7*P7*Q7/100</f>
        <v>0</v>
      </c>
      <c r="S7" s="16">
        <f>R7-(M7-N7)</f>
        <v>0</v>
      </c>
      <c r="T7" s="16" t="str">
        <f t="shared" ref="T7:T27" si="1">IF(M7=0,"",S7/(M7-N7)*100)</f>
        <v/>
      </c>
      <c r="U7" s="17"/>
    </row>
    <row r="8" customHeight="1" spans="1:21">
      <c r="A8" s="12"/>
      <c r="B8" s="13"/>
      <c r="C8" s="13"/>
      <c r="D8" s="13"/>
      <c r="E8" s="13"/>
      <c r="F8" s="13"/>
      <c r="G8" s="13"/>
      <c r="H8" s="12"/>
      <c r="I8" s="39"/>
      <c r="J8" s="74"/>
      <c r="K8" s="15"/>
      <c r="L8" s="77"/>
      <c r="M8" s="16"/>
      <c r="N8" s="16"/>
      <c r="O8" s="39"/>
      <c r="P8" s="16"/>
      <c r="Q8" s="104"/>
      <c r="R8" s="16">
        <f t="shared" si="0"/>
        <v>0</v>
      </c>
      <c r="S8" s="16">
        <f t="shared" ref="S8:S27" si="2">R8-M8</f>
        <v>0</v>
      </c>
      <c r="T8" s="16" t="str">
        <f t="shared" si="1"/>
        <v/>
      </c>
      <c r="U8" s="17"/>
    </row>
    <row r="9" customHeight="1" spans="1:21">
      <c r="A9" s="12"/>
      <c r="B9" s="13"/>
      <c r="C9" s="13"/>
      <c r="D9" s="13"/>
      <c r="E9" s="13"/>
      <c r="F9" s="13"/>
      <c r="G9" s="13"/>
      <c r="H9" s="12"/>
      <c r="I9" s="39"/>
      <c r="J9" s="74"/>
      <c r="K9" s="15"/>
      <c r="L9" s="77"/>
      <c r="M9" s="16"/>
      <c r="N9" s="16"/>
      <c r="O9" s="39"/>
      <c r="P9" s="16"/>
      <c r="Q9" s="104"/>
      <c r="R9" s="16">
        <f t="shared" si="0"/>
        <v>0</v>
      </c>
      <c r="S9" s="16">
        <f t="shared" si="2"/>
        <v>0</v>
      </c>
      <c r="T9" s="16" t="str">
        <f t="shared" si="1"/>
        <v/>
      </c>
      <c r="U9" s="17"/>
    </row>
    <row r="10" customHeight="1" spans="1:21">
      <c r="A10" s="12"/>
      <c r="B10" s="13"/>
      <c r="C10" s="13"/>
      <c r="D10" s="13"/>
      <c r="E10" s="13"/>
      <c r="F10" s="13"/>
      <c r="G10" s="13"/>
      <c r="H10" s="12"/>
      <c r="I10" s="39"/>
      <c r="J10" s="74"/>
      <c r="K10" s="15"/>
      <c r="L10" s="77"/>
      <c r="M10" s="16"/>
      <c r="N10" s="16"/>
      <c r="O10" s="39"/>
      <c r="P10" s="16"/>
      <c r="Q10" s="104"/>
      <c r="R10" s="16">
        <f t="shared" si="0"/>
        <v>0</v>
      </c>
      <c r="S10" s="16">
        <f t="shared" si="2"/>
        <v>0</v>
      </c>
      <c r="T10" s="16" t="str">
        <f t="shared" si="1"/>
        <v/>
      </c>
      <c r="U10" s="17"/>
    </row>
    <row r="11" customHeight="1" spans="1:21">
      <c r="A11" s="12"/>
      <c r="B11" s="13"/>
      <c r="C11" s="13"/>
      <c r="D11" s="13"/>
      <c r="E11" s="13"/>
      <c r="F11" s="13"/>
      <c r="G11" s="13"/>
      <c r="H11" s="12"/>
      <c r="I11" s="39"/>
      <c r="J11" s="74"/>
      <c r="K11" s="15"/>
      <c r="L11" s="77"/>
      <c r="M11" s="16"/>
      <c r="N11" s="16"/>
      <c r="O11" s="39"/>
      <c r="P11" s="16"/>
      <c r="Q11" s="104"/>
      <c r="R11" s="16">
        <f t="shared" si="0"/>
        <v>0</v>
      </c>
      <c r="S11" s="16">
        <f t="shared" si="2"/>
        <v>0</v>
      </c>
      <c r="T11" s="16" t="str">
        <f t="shared" si="1"/>
        <v/>
      </c>
      <c r="U11" s="17"/>
    </row>
    <row r="12" customHeight="1" spans="1:21">
      <c r="A12" s="12"/>
      <c r="B12" s="13"/>
      <c r="C12" s="13"/>
      <c r="D12" s="13"/>
      <c r="E12" s="13"/>
      <c r="F12" s="13"/>
      <c r="G12" s="13"/>
      <c r="H12" s="12"/>
      <c r="I12" s="39"/>
      <c r="J12" s="74"/>
      <c r="K12" s="15"/>
      <c r="L12" s="77"/>
      <c r="M12" s="16"/>
      <c r="N12" s="16"/>
      <c r="O12" s="39"/>
      <c r="P12" s="16"/>
      <c r="Q12" s="104"/>
      <c r="R12" s="16">
        <f t="shared" si="0"/>
        <v>0</v>
      </c>
      <c r="S12" s="16">
        <f t="shared" si="2"/>
        <v>0</v>
      </c>
      <c r="T12" s="16" t="str">
        <f t="shared" si="1"/>
        <v/>
      </c>
      <c r="U12" s="17"/>
    </row>
    <row r="13" customHeight="1" spans="1:21">
      <c r="A13" s="12"/>
      <c r="B13" s="13"/>
      <c r="C13" s="13"/>
      <c r="D13" s="13"/>
      <c r="E13" s="13"/>
      <c r="F13" s="13"/>
      <c r="G13" s="13"/>
      <c r="H13" s="12"/>
      <c r="I13" s="39"/>
      <c r="J13" s="74"/>
      <c r="K13" s="15"/>
      <c r="L13" s="77"/>
      <c r="M13" s="16"/>
      <c r="N13" s="16"/>
      <c r="O13" s="39"/>
      <c r="P13" s="16"/>
      <c r="Q13" s="104"/>
      <c r="R13" s="16">
        <f t="shared" si="0"/>
        <v>0</v>
      </c>
      <c r="S13" s="16">
        <f t="shared" si="2"/>
        <v>0</v>
      </c>
      <c r="T13" s="16" t="str">
        <f t="shared" si="1"/>
        <v/>
      </c>
      <c r="U13" s="17"/>
    </row>
    <row r="14" customHeight="1" spans="1:21">
      <c r="A14" s="12"/>
      <c r="B14" s="13"/>
      <c r="C14" s="13"/>
      <c r="D14" s="13"/>
      <c r="E14" s="13"/>
      <c r="F14" s="13"/>
      <c r="G14" s="13"/>
      <c r="H14" s="12"/>
      <c r="I14" s="39"/>
      <c r="J14" s="74"/>
      <c r="K14" s="15"/>
      <c r="L14" s="77"/>
      <c r="M14" s="16"/>
      <c r="N14" s="16"/>
      <c r="O14" s="39"/>
      <c r="P14" s="16"/>
      <c r="Q14" s="104"/>
      <c r="R14" s="16">
        <f t="shared" si="0"/>
        <v>0</v>
      </c>
      <c r="S14" s="16">
        <f t="shared" si="2"/>
        <v>0</v>
      </c>
      <c r="T14" s="16" t="str">
        <f t="shared" si="1"/>
        <v/>
      </c>
      <c r="U14" s="17"/>
    </row>
    <row r="15" customHeight="1" spans="1:21">
      <c r="A15" s="12"/>
      <c r="B15" s="13"/>
      <c r="C15" s="13"/>
      <c r="D15" s="13"/>
      <c r="E15" s="13"/>
      <c r="F15" s="13"/>
      <c r="G15" s="13"/>
      <c r="H15" s="12"/>
      <c r="I15" s="39"/>
      <c r="J15" s="74"/>
      <c r="K15" s="15"/>
      <c r="L15" s="77"/>
      <c r="M15" s="16"/>
      <c r="N15" s="16"/>
      <c r="O15" s="39"/>
      <c r="P15" s="16"/>
      <c r="Q15" s="104"/>
      <c r="R15" s="16">
        <f t="shared" si="0"/>
        <v>0</v>
      </c>
      <c r="S15" s="16">
        <f t="shared" si="2"/>
        <v>0</v>
      </c>
      <c r="T15" s="16" t="str">
        <f t="shared" si="1"/>
        <v/>
      </c>
      <c r="U15" s="17"/>
    </row>
    <row r="16" customHeight="1" spans="1:21">
      <c r="A16" s="12"/>
      <c r="B16" s="13"/>
      <c r="C16" s="13"/>
      <c r="D16" s="13"/>
      <c r="E16" s="13"/>
      <c r="F16" s="13"/>
      <c r="G16" s="13"/>
      <c r="H16" s="12"/>
      <c r="I16" s="39"/>
      <c r="J16" s="74"/>
      <c r="K16" s="15"/>
      <c r="L16" s="77"/>
      <c r="M16" s="16"/>
      <c r="N16" s="16"/>
      <c r="O16" s="39"/>
      <c r="P16" s="16"/>
      <c r="Q16" s="104"/>
      <c r="R16" s="16">
        <f t="shared" si="0"/>
        <v>0</v>
      </c>
      <c r="S16" s="16">
        <f t="shared" si="2"/>
        <v>0</v>
      </c>
      <c r="T16" s="16" t="str">
        <f t="shared" si="1"/>
        <v/>
      </c>
      <c r="U16" s="17"/>
    </row>
    <row r="17" customHeight="1" spans="1:21">
      <c r="A17" s="12"/>
      <c r="B17" s="13"/>
      <c r="C17" s="13"/>
      <c r="D17" s="13"/>
      <c r="E17" s="13"/>
      <c r="F17" s="13"/>
      <c r="G17" s="13"/>
      <c r="H17" s="12"/>
      <c r="I17" s="39"/>
      <c r="J17" s="74"/>
      <c r="K17" s="15"/>
      <c r="L17" s="77"/>
      <c r="M17" s="16"/>
      <c r="N17" s="16"/>
      <c r="O17" s="39"/>
      <c r="P17" s="16"/>
      <c r="Q17" s="104"/>
      <c r="R17" s="16">
        <f t="shared" si="0"/>
        <v>0</v>
      </c>
      <c r="S17" s="16">
        <f t="shared" si="2"/>
        <v>0</v>
      </c>
      <c r="T17" s="16" t="str">
        <f t="shared" si="1"/>
        <v/>
      </c>
      <c r="U17" s="17"/>
    </row>
    <row r="18" customHeight="1" spans="1:21">
      <c r="A18" s="12"/>
      <c r="B18" s="13"/>
      <c r="C18" s="13"/>
      <c r="D18" s="13"/>
      <c r="E18" s="13"/>
      <c r="F18" s="13"/>
      <c r="G18" s="13"/>
      <c r="H18" s="12"/>
      <c r="I18" s="39"/>
      <c r="J18" s="74"/>
      <c r="K18" s="15"/>
      <c r="L18" s="77"/>
      <c r="M18" s="16"/>
      <c r="N18" s="16"/>
      <c r="O18" s="39"/>
      <c r="P18" s="16"/>
      <c r="Q18" s="104"/>
      <c r="R18" s="16">
        <f t="shared" si="0"/>
        <v>0</v>
      </c>
      <c r="S18" s="16">
        <f t="shared" si="2"/>
        <v>0</v>
      </c>
      <c r="T18" s="16" t="str">
        <f t="shared" si="1"/>
        <v/>
      </c>
      <c r="U18" s="17"/>
    </row>
    <row r="19" customHeight="1" spans="1:21">
      <c r="A19" s="12"/>
      <c r="B19" s="13"/>
      <c r="C19" s="13"/>
      <c r="D19" s="13"/>
      <c r="E19" s="13"/>
      <c r="F19" s="13"/>
      <c r="G19" s="13"/>
      <c r="H19" s="12"/>
      <c r="I19" s="39"/>
      <c r="J19" s="74"/>
      <c r="K19" s="15"/>
      <c r="L19" s="77"/>
      <c r="M19" s="16"/>
      <c r="N19" s="16"/>
      <c r="O19" s="39"/>
      <c r="P19" s="16"/>
      <c r="Q19" s="104"/>
      <c r="R19" s="16">
        <f t="shared" si="0"/>
        <v>0</v>
      </c>
      <c r="S19" s="16">
        <f t="shared" si="2"/>
        <v>0</v>
      </c>
      <c r="T19" s="16" t="str">
        <f t="shared" si="1"/>
        <v/>
      </c>
      <c r="U19" s="17"/>
    </row>
    <row r="20" customHeight="1" spans="1:21">
      <c r="A20" s="12"/>
      <c r="B20" s="13"/>
      <c r="C20" s="13"/>
      <c r="D20" s="13"/>
      <c r="E20" s="13"/>
      <c r="F20" s="13"/>
      <c r="G20" s="13"/>
      <c r="H20" s="12"/>
      <c r="I20" s="39"/>
      <c r="J20" s="74"/>
      <c r="K20" s="15"/>
      <c r="L20" s="77"/>
      <c r="M20" s="16"/>
      <c r="N20" s="16"/>
      <c r="O20" s="39"/>
      <c r="P20" s="16"/>
      <c r="Q20" s="104"/>
      <c r="R20" s="16">
        <f t="shared" si="0"/>
        <v>0</v>
      </c>
      <c r="S20" s="16">
        <f t="shared" si="2"/>
        <v>0</v>
      </c>
      <c r="T20" s="16" t="str">
        <f t="shared" si="1"/>
        <v/>
      </c>
      <c r="U20" s="17"/>
    </row>
    <row r="21" customHeight="1" spans="1:21">
      <c r="A21" s="12"/>
      <c r="B21" s="13"/>
      <c r="C21" s="13"/>
      <c r="D21" s="13"/>
      <c r="E21" s="13"/>
      <c r="F21" s="13"/>
      <c r="G21" s="13"/>
      <c r="H21" s="12"/>
      <c r="I21" s="39"/>
      <c r="J21" s="74"/>
      <c r="K21" s="15"/>
      <c r="L21" s="77"/>
      <c r="M21" s="16"/>
      <c r="N21" s="16"/>
      <c r="O21" s="39"/>
      <c r="P21" s="16"/>
      <c r="Q21" s="104"/>
      <c r="R21" s="16">
        <f t="shared" si="0"/>
        <v>0</v>
      </c>
      <c r="S21" s="16">
        <f t="shared" si="2"/>
        <v>0</v>
      </c>
      <c r="T21" s="16" t="str">
        <f t="shared" si="1"/>
        <v/>
      </c>
      <c r="U21" s="17"/>
    </row>
    <row r="22" customHeight="1" spans="1:21">
      <c r="A22" s="12"/>
      <c r="B22" s="13"/>
      <c r="C22" s="13"/>
      <c r="D22" s="13"/>
      <c r="E22" s="13"/>
      <c r="F22" s="13"/>
      <c r="G22" s="13"/>
      <c r="H22" s="12"/>
      <c r="I22" s="39"/>
      <c r="J22" s="74"/>
      <c r="K22" s="15"/>
      <c r="L22" s="77"/>
      <c r="M22" s="16"/>
      <c r="N22" s="16"/>
      <c r="O22" s="39"/>
      <c r="P22" s="16"/>
      <c r="Q22" s="104"/>
      <c r="R22" s="16">
        <f t="shared" si="0"/>
        <v>0</v>
      </c>
      <c r="S22" s="16">
        <f t="shared" si="2"/>
        <v>0</v>
      </c>
      <c r="T22" s="16" t="str">
        <f t="shared" si="1"/>
        <v/>
      </c>
      <c r="U22" s="17"/>
    </row>
    <row r="23" customHeight="1" spans="1:21">
      <c r="A23" s="12"/>
      <c r="B23" s="13"/>
      <c r="C23" s="13"/>
      <c r="D23" s="13"/>
      <c r="E23" s="13"/>
      <c r="F23" s="13"/>
      <c r="G23" s="13"/>
      <c r="H23" s="12"/>
      <c r="I23" s="39"/>
      <c r="J23" s="74"/>
      <c r="K23" s="15"/>
      <c r="L23" s="77"/>
      <c r="M23" s="16"/>
      <c r="N23" s="16"/>
      <c r="O23" s="39"/>
      <c r="P23" s="16"/>
      <c r="Q23" s="104"/>
      <c r="R23" s="16">
        <f t="shared" si="0"/>
        <v>0</v>
      </c>
      <c r="S23" s="16">
        <f t="shared" si="2"/>
        <v>0</v>
      </c>
      <c r="T23" s="16" t="str">
        <f t="shared" si="1"/>
        <v/>
      </c>
      <c r="U23" s="17"/>
    </row>
    <row r="24" customHeight="1" spans="1:21">
      <c r="A24" s="12"/>
      <c r="B24" s="13"/>
      <c r="C24" s="13"/>
      <c r="D24" s="13"/>
      <c r="E24" s="13"/>
      <c r="F24" s="13"/>
      <c r="G24" s="13"/>
      <c r="H24" s="12"/>
      <c r="I24" s="39"/>
      <c r="J24" s="74"/>
      <c r="K24" s="15"/>
      <c r="L24" s="77"/>
      <c r="M24" s="16"/>
      <c r="N24" s="16"/>
      <c r="O24" s="39"/>
      <c r="P24" s="16"/>
      <c r="Q24" s="104"/>
      <c r="R24" s="16">
        <f t="shared" si="0"/>
        <v>0</v>
      </c>
      <c r="S24" s="16">
        <f t="shared" si="2"/>
        <v>0</v>
      </c>
      <c r="T24" s="16" t="str">
        <f t="shared" si="1"/>
        <v/>
      </c>
      <c r="U24" s="17"/>
    </row>
    <row r="25" customHeight="1" spans="1:21">
      <c r="A25" s="12"/>
      <c r="B25" s="13"/>
      <c r="C25" s="13"/>
      <c r="D25" s="13"/>
      <c r="E25" s="13"/>
      <c r="F25" s="13"/>
      <c r="G25" s="13"/>
      <c r="H25" s="12"/>
      <c r="I25" s="39"/>
      <c r="J25" s="74"/>
      <c r="K25" s="15"/>
      <c r="L25" s="77"/>
      <c r="M25" s="16"/>
      <c r="N25" s="16"/>
      <c r="O25" s="39"/>
      <c r="P25" s="16"/>
      <c r="Q25" s="104"/>
      <c r="R25" s="16">
        <f t="shared" si="0"/>
        <v>0</v>
      </c>
      <c r="S25" s="16">
        <f t="shared" si="2"/>
        <v>0</v>
      </c>
      <c r="T25" s="16" t="str">
        <f t="shared" si="1"/>
        <v/>
      </c>
      <c r="U25" s="17"/>
    </row>
    <row r="26" customHeight="1" spans="1:21">
      <c r="A26" s="12"/>
      <c r="B26" s="13"/>
      <c r="C26" s="13"/>
      <c r="D26" s="13"/>
      <c r="E26" s="13"/>
      <c r="F26" s="13"/>
      <c r="G26" s="13"/>
      <c r="H26" s="12"/>
      <c r="I26" s="39"/>
      <c r="J26" s="74"/>
      <c r="K26" s="15"/>
      <c r="L26" s="77"/>
      <c r="M26" s="16"/>
      <c r="N26" s="16"/>
      <c r="O26" s="39"/>
      <c r="P26" s="16"/>
      <c r="Q26" s="104"/>
      <c r="R26" s="16"/>
      <c r="S26" s="16">
        <f t="shared" si="2"/>
        <v>0</v>
      </c>
      <c r="T26" s="16" t="str">
        <f t="shared" si="1"/>
        <v/>
      </c>
      <c r="U26" s="17"/>
    </row>
    <row r="27" customHeight="1" spans="1:21">
      <c r="A27" s="52" t="s">
        <v>621</v>
      </c>
      <c r="B27" s="29"/>
      <c r="C27" s="29"/>
      <c r="D27" s="29"/>
      <c r="E27" s="29"/>
      <c r="F27" s="29"/>
      <c r="G27" s="29"/>
      <c r="H27" s="17"/>
      <c r="I27" s="39"/>
      <c r="J27" s="74">
        <f>SUM(J7:J26)</f>
        <v>0</v>
      </c>
      <c r="K27" s="15">
        <f>SUM(K7:K26)</f>
        <v>0</v>
      </c>
      <c r="L27" s="77"/>
      <c r="M27" s="16">
        <f>SUM(M7:M26)</f>
        <v>0</v>
      </c>
      <c r="N27" s="16">
        <f>SUM(N7:N26)</f>
        <v>0</v>
      </c>
      <c r="O27" s="39"/>
      <c r="P27" s="16"/>
      <c r="Q27" s="104"/>
      <c r="R27" s="16">
        <f>SUM(R7:R26)</f>
        <v>0</v>
      </c>
      <c r="S27" s="16">
        <f t="shared" si="2"/>
        <v>0</v>
      </c>
      <c r="T27" s="16" t="str">
        <f t="shared" si="1"/>
        <v/>
      </c>
      <c r="U27" s="17"/>
    </row>
    <row r="28" customHeight="1" spans="1:21">
      <c r="A28" s="20" t="e">
        <f>#REF!&amp;#REF!</f>
        <v>#REF!</v>
      </c>
      <c r="L28" s="7"/>
      <c r="P28" s="27" t="e">
        <f>"评估人员："&amp;#REF!</f>
        <v>#REF!</v>
      </c>
    </row>
    <row r="29" customHeight="1" spans="1:21">
      <c r="A29" s="20" t="e">
        <f>CONCATENATE(#REF!,#REF!,#REF!,#REF!,#REF!,#REF!,#REF!)</f>
        <v>#REF!</v>
      </c>
    </row>
  </sheetData>
  <mergeCells count="20">
    <mergeCell ref="A2:U2"/>
    <mergeCell ref="A3:U3"/>
    <mergeCell ref="I5:J5"/>
    <mergeCell ref="L5:M5"/>
    <mergeCell ref="P5:R5"/>
    <mergeCell ref="A27:B27"/>
    <mergeCell ref="A5:A6"/>
    <mergeCell ref="B5:B6"/>
    <mergeCell ref="C5:C6"/>
    <mergeCell ref="D5:D6"/>
    <mergeCell ref="E5:E6"/>
    <mergeCell ref="F5:F6"/>
    <mergeCell ref="G5:G6"/>
    <mergeCell ref="H5:H6"/>
    <mergeCell ref="K5:K6"/>
    <mergeCell ref="N5:N6"/>
    <mergeCell ref="O5:O6"/>
    <mergeCell ref="S5:S6"/>
    <mergeCell ref="T5:T6"/>
    <mergeCell ref="U5:U6"/>
  </mergeCells>
  <hyperlinks>
    <hyperlink ref="A1" location="索引目录!E29" display="返回索引页"/>
    <hyperlink ref="B1" location="存货汇总!B17" display="返回"/>
  </hyperlinks>
  <printOptions horizontalCentered="1"/>
  <pageMargins left="0.354166666666667" right="0.354166666666667" top="0.786805555555556" bottom="0.786805555555556" header="0.859722222222222" footer="0.511805555555556"/>
  <pageSetup paperSize="9" scale="60" fitToHeight="0" orientation="landscape"/>
  <headerFooter alignWithMargins="0">
    <oddHeader>&amp;R&amp;"宋体,常规"&amp;10表&amp;"Times New Roman,常规"3-9-9
&amp;"宋体,常规"共&amp;"Times New Roman,常规"&amp;N&amp;"宋体,常规"页第&amp;"Times New Roman,常规"&amp;P&amp;"宋体,常规"页</oddHead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3044"/>
  <sheetViews>
    <sheetView topLeftCell="D1" workbookViewId="0">
      <selection activeCell="H13" sqref="H13"/>
    </sheetView>
  </sheetViews>
  <sheetFormatPr defaultColWidth="9" defaultRowHeight="15.75" customHeight="1"/>
  <cols>
    <col min="1" max="1" width="5.6" customWidth="1"/>
    <col min="2" max="2" width="15.5" customWidth="1" outlineLevel="1"/>
    <col min="3" max="3" width="15.5" customWidth="1"/>
    <col min="4" max="4" width="15" customWidth="1"/>
    <col min="5" max="5" width="5.1" customWidth="1"/>
    <col min="6" max="7" width="9" outlineLevel="1"/>
    <col min="8" max="9" width="12.6" customWidth="1" outlineLevel="1"/>
    <col min="10" max="10" width="10.1" customWidth="1"/>
    <col min="11" max="11" width="6.9" customWidth="1"/>
    <col min="12" max="13" width="13.1" customWidth="1"/>
    <col min="14" max="14" width="7.1" customWidth="1"/>
    <col min="15" max="15" width="8.5" customWidth="1"/>
    <col min="16" max="16" width="12.1" customWidth="1"/>
    <col min="17" max="17" width="7" customWidth="1"/>
    <col min="18" max="18" width="8.1" customWidth="1"/>
  </cols>
  <sheetData>
    <row r="1" spans="1:18">
      <c r="A1" s="1" t="s">
        <v>421</v>
      </c>
      <c r="B1" s="21" t="s">
        <v>462</v>
      </c>
      <c r="C1" s="21"/>
      <c r="D1" s="22"/>
      <c r="E1" s="22"/>
      <c r="F1" s="22"/>
      <c r="G1" s="22"/>
      <c r="H1" s="22"/>
      <c r="I1" s="22"/>
      <c r="J1" s="22"/>
      <c r="K1" s="22"/>
      <c r="L1" s="22"/>
      <c r="M1" s="22"/>
      <c r="N1" s="22"/>
      <c r="O1" s="22"/>
      <c r="P1" s="22"/>
      <c r="Q1" s="22"/>
      <c r="R1" s="22"/>
    </row>
    <row r="2" ht="30" customHeight="1" spans="1:18">
      <c r="A2" s="4" t="s">
        <v>954</v>
      </c>
      <c r="B2" s="23"/>
      <c r="C2" s="23"/>
      <c r="D2" s="23"/>
      <c r="E2" s="23"/>
      <c r="F2" s="23"/>
      <c r="G2" s="23"/>
      <c r="H2" s="23"/>
      <c r="I2" s="23"/>
      <c r="J2" s="23"/>
      <c r="K2" s="23"/>
      <c r="L2" s="23"/>
      <c r="M2" s="23"/>
      <c r="N2" s="23"/>
      <c r="O2" s="23"/>
      <c r="P2" s="23"/>
      <c r="Q2" s="23"/>
      <c r="R2" s="23"/>
    </row>
    <row r="3" ht="14.1" customHeight="1" spans="1:18">
      <c r="A3" s="5" t="e">
        <f>CONCATENATE(#REF!,#REF!,#REF!,#REF!,#REF!,#REF!,#REF!)</f>
        <v>#REF!</v>
      </c>
      <c r="B3" s="5"/>
      <c r="C3" s="5"/>
      <c r="D3" s="5"/>
      <c r="E3" s="5"/>
      <c r="F3" s="5"/>
      <c r="G3" s="5"/>
      <c r="H3" s="5"/>
      <c r="I3" s="5"/>
      <c r="J3" s="5"/>
      <c r="K3" s="5"/>
      <c r="L3" s="6"/>
      <c r="M3" s="6"/>
      <c r="N3" s="6"/>
      <c r="O3" s="6"/>
      <c r="P3" s="6"/>
      <c r="Q3" s="6"/>
      <c r="R3" s="6"/>
    </row>
    <row r="4" customHeight="1" spans="1:18">
      <c r="A4" s="7" t="e">
        <f>#REF!&amp;#REF!</f>
        <v>#REF!</v>
      </c>
      <c r="G4" s="589"/>
      <c r="H4" s="589"/>
      <c r="I4" s="589"/>
      <c r="J4" s="589"/>
      <c r="K4" s="589"/>
      <c r="L4" s="589"/>
      <c r="M4" s="589"/>
      <c r="O4" s="589"/>
      <c r="P4" s="589"/>
      <c r="Q4" s="589"/>
      <c r="R4" s="8" t="s">
        <v>464</v>
      </c>
    </row>
    <row r="5" ht="18" customHeight="1" spans="1:18">
      <c r="A5" s="9" t="s">
        <v>465</v>
      </c>
      <c r="B5" s="65" t="s">
        <v>572</v>
      </c>
      <c r="C5" s="9" t="s">
        <v>701</v>
      </c>
      <c r="D5" s="9" t="s">
        <v>955</v>
      </c>
      <c r="E5" s="65" t="s">
        <v>714</v>
      </c>
      <c r="F5" s="9" t="s">
        <v>467</v>
      </c>
      <c r="G5" s="9"/>
      <c r="H5" s="50"/>
      <c r="I5" s="583" t="s">
        <v>704</v>
      </c>
      <c r="J5" s="30" t="s">
        <v>426</v>
      </c>
      <c r="K5" s="30"/>
      <c r="L5" s="31"/>
      <c r="M5" s="65" t="s">
        <v>704</v>
      </c>
      <c r="N5" s="30" t="s">
        <v>427</v>
      </c>
      <c r="O5" s="30"/>
      <c r="P5" s="31"/>
      <c r="Q5" s="617" t="s">
        <v>469</v>
      </c>
      <c r="R5" s="9" t="s">
        <v>577</v>
      </c>
    </row>
    <row r="6" ht="18" customHeight="1" spans="1:18">
      <c r="A6" s="9"/>
      <c r="B6" s="66"/>
      <c r="C6" s="9"/>
      <c r="D6" s="9"/>
      <c r="E6" s="66"/>
      <c r="F6" s="9" t="s">
        <v>707</v>
      </c>
      <c r="G6" s="9" t="s">
        <v>708</v>
      </c>
      <c r="H6" s="50" t="s">
        <v>709</v>
      </c>
      <c r="I6" s="584"/>
      <c r="J6" s="9" t="s">
        <v>707</v>
      </c>
      <c r="K6" s="9" t="s">
        <v>708</v>
      </c>
      <c r="L6" s="9" t="s">
        <v>709</v>
      </c>
      <c r="M6" s="66"/>
      <c r="N6" s="9" t="s">
        <v>710</v>
      </c>
      <c r="O6" s="9" t="s">
        <v>708</v>
      </c>
      <c r="P6" s="9" t="s">
        <v>709</v>
      </c>
      <c r="Q6" s="617"/>
      <c r="R6" s="9"/>
    </row>
    <row r="7" customHeight="1" spans="1:18">
      <c r="A7" s="46"/>
      <c r="B7" s="71"/>
      <c r="C7" s="71"/>
      <c r="D7" s="12"/>
      <c r="E7" s="73"/>
      <c r="F7" s="39"/>
      <c r="G7" s="16" t="str">
        <f t="shared" ref="G7:G25" si="0">IF(F7=0,"",H7/F7)</f>
        <v/>
      </c>
      <c r="H7" s="74"/>
      <c r="I7" s="15"/>
      <c r="J7" s="585"/>
      <c r="K7" s="16" t="str">
        <f t="shared" ref="K7:K25" si="1">IF(J7=0,"",L7/J7)</f>
        <v/>
      </c>
      <c r="L7" s="586"/>
      <c r="M7" s="586"/>
      <c r="N7" s="39"/>
      <c r="O7" s="16"/>
      <c r="P7" s="16"/>
      <c r="Q7" s="16" t="str">
        <f t="shared" ref="Q7:Q27" si="2">IF(L7-M7=0,"",(P7-L7+M7)/(L7-M7)*100)</f>
        <v/>
      </c>
      <c r="R7" s="17"/>
    </row>
    <row r="8" customHeight="1" spans="1:18">
      <c r="A8" s="12"/>
      <c r="B8" s="13"/>
      <c r="C8" s="13"/>
      <c r="D8" s="12"/>
      <c r="E8" s="17"/>
      <c r="F8" s="39"/>
      <c r="G8" s="16" t="str">
        <f t="shared" si="0"/>
        <v/>
      </c>
      <c r="H8" s="74"/>
      <c r="I8" s="15"/>
      <c r="J8" s="585"/>
      <c r="K8" s="16" t="str">
        <f t="shared" si="1"/>
        <v/>
      </c>
      <c r="L8" s="586"/>
      <c r="M8" s="586"/>
      <c r="N8" s="39"/>
      <c r="O8" s="16"/>
      <c r="P8" s="16"/>
      <c r="Q8" s="16" t="str">
        <f t="shared" si="2"/>
        <v/>
      </c>
      <c r="R8" s="17"/>
    </row>
    <row r="9" customHeight="1" spans="1:18">
      <c r="A9" s="12"/>
      <c r="B9" s="13"/>
      <c r="C9" s="13"/>
      <c r="D9" s="12"/>
      <c r="E9" s="17"/>
      <c r="F9" s="39"/>
      <c r="G9" s="16" t="str">
        <f t="shared" si="0"/>
        <v/>
      </c>
      <c r="H9" s="74"/>
      <c r="I9" s="15"/>
      <c r="J9" s="585"/>
      <c r="K9" s="16" t="str">
        <f t="shared" si="1"/>
        <v/>
      </c>
      <c r="L9" s="586"/>
      <c r="M9" s="586"/>
      <c r="N9" s="39"/>
      <c r="O9" s="16"/>
      <c r="P9" s="16"/>
      <c r="Q9" s="16" t="str">
        <f t="shared" si="2"/>
        <v/>
      </c>
      <c r="R9" s="17"/>
    </row>
    <row r="10" customHeight="1" spans="1:18">
      <c r="A10" s="12"/>
      <c r="B10" s="13"/>
      <c r="C10" s="13"/>
      <c r="D10" s="12"/>
      <c r="E10" s="17"/>
      <c r="F10" s="39"/>
      <c r="G10" s="16" t="str">
        <f t="shared" si="0"/>
        <v/>
      </c>
      <c r="H10" s="74"/>
      <c r="I10" s="15"/>
      <c r="J10" s="585"/>
      <c r="K10" s="16" t="str">
        <f t="shared" si="1"/>
        <v/>
      </c>
      <c r="L10" s="586"/>
      <c r="M10" s="586"/>
      <c r="N10" s="39"/>
      <c r="O10" s="16"/>
      <c r="P10" s="16"/>
      <c r="Q10" s="16" t="str">
        <f t="shared" si="2"/>
        <v/>
      </c>
      <c r="R10" s="17"/>
    </row>
    <row r="11" customHeight="1" spans="1:18">
      <c r="A11" s="12"/>
      <c r="B11" s="13"/>
      <c r="C11" s="13"/>
      <c r="D11" s="12"/>
      <c r="E11" s="17"/>
      <c r="F11" s="39"/>
      <c r="G11" s="16" t="str">
        <f t="shared" si="0"/>
        <v/>
      </c>
      <c r="H11" s="74"/>
      <c r="I11" s="15"/>
      <c r="J11" s="585"/>
      <c r="K11" s="16" t="str">
        <f t="shared" si="1"/>
        <v/>
      </c>
      <c r="L11" s="586"/>
      <c r="M11" s="586"/>
      <c r="N11" s="39"/>
      <c r="O11" s="16"/>
      <c r="P11" s="16"/>
      <c r="Q11" s="16" t="str">
        <f t="shared" si="2"/>
        <v/>
      </c>
      <c r="R11" s="17"/>
    </row>
    <row r="12" customHeight="1" spans="1:18">
      <c r="A12" s="12"/>
      <c r="B12" s="13"/>
      <c r="C12" s="13"/>
      <c r="D12" s="12"/>
      <c r="E12" s="17"/>
      <c r="F12" s="39"/>
      <c r="G12" s="16" t="str">
        <f t="shared" si="0"/>
        <v/>
      </c>
      <c r="H12" s="74"/>
      <c r="I12" s="15"/>
      <c r="J12" s="585"/>
      <c r="K12" s="16" t="str">
        <f t="shared" si="1"/>
        <v/>
      </c>
      <c r="L12" s="586"/>
      <c r="M12" s="586"/>
      <c r="N12" s="39"/>
      <c r="O12" s="16"/>
      <c r="P12" s="16"/>
      <c r="Q12" s="16" t="str">
        <f t="shared" si="2"/>
        <v/>
      </c>
      <c r="R12" s="17"/>
    </row>
    <row r="13" customHeight="1" spans="1:18">
      <c r="A13" s="12"/>
      <c r="B13" s="13"/>
      <c r="C13" s="13"/>
      <c r="D13" s="12"/>
      <c r="E13" s="17"/>
      <c r="F13" s="39"/>
      <c r="G13" s="16" t="str">
        <f t="shared" si="0"/>
        <v/>
      </c>
      <c r="H13" s="74"/>
      <c r="I13" s="15"/>
      <c r="J13" s="585"/>
      <c r="K13" s="16" t="str">
        <f t="shared" si="1"/>
        <v/>
      </c>
      <c r="L13" s="586"/>
      <c r="M13" s="586"/>
      <c r="N13" s="39"/>
      <c r="O13" s="16"/>
      <c r="P13" s="16"/>
      <c r="Q13" s="16" t="str">
        <f t="shared" si="2"/>
        <v/>
      </c>
      <c r="R13" s="17"/>
    </row>
    <row r="14" customHeight="1" spans="1:18">
      <c r="A14" s="12"/>
      <c r="B14" s="13"/>
      <c r="C14" s="13"/>
      <c r="D14" s="12"/>
      <c r="E14" s="17"/>
      <c r="F14" s="39"/>
      <c r="G14" s="16" t="str">
        <f t="shared" si="0"/>
        <v/>
      </c>
      <c r="H14" s="74"/>
      <c r="I14" s="15"/>
      <c r="J14" s="585"/>
      <c r="K14" s="16" t="str">
        <f t="shared" si="1"/>
        <v/>
      </c>
      <c r="L14" s="586"/>
      <c r="M14" s="586"/>
      <c r="N14" s="39"/>
      <c r="O14" s="16"/>
      <c r="P14" s="16"/>
      <c r="Q14" s="16" t="str">
        <f t="shared" si="2"/>
        <v/>
      </c>
      <c r="R14" s="17"/>
    </row>
    <row r="15" customHeight="1" spans="1:18">
      <c r="A15" s="12"/>
      <c r="B15" s="13"/>
      <c r="C15" s="13"/>
      <c r="D15" s="12"/>
      <c r="E15" s="17"/>
      <c r="F15" s="39"/>
      <c r="G15" s="16" t="str">
        <f t="shared" si="0"/>
        <v/>
      </c>
      <c r="H15" s="74"/>
      <c r="I15" s="15"/>
      <c r="J15" s="585"/>
      <c r="K15" s="16" t="str">
        <f t="shared" si="1"/>
        <v/>
      </c>
      <c r="L15" s="586"/>
      <c r="M15" s="586"/>
      <c r="N15" s="39"/>
      <c r="O15" s="16"/>
      <c r="P15" s="16"/>
      <c r="Q15" s="16" t="str">
        <f t="shared" si="2"/>
        <v/>
      </c>
      <c r="R15" s="17"/>
    </row>
    <row r="16" customHeight="1" spans="1:18">
      <c r="A16" s="12"/>
      <c r="B16" s="13"/>
      <c r="C16" s="13"/>
      <c r="D16" s="12"/>
      <c r="E16" s="17"/>
      <c r="F16" s="39"/>
      <c r="G16" s="16" t="str">
        <f t="shared" si="0"/>
        <v/>
      </c>
      <c r="H16" s="74"/>
      <c r="I16" s="15"/>
      <c r="J16" s="585"/>
      <c r="K16" s="16" t="str">
        <f t="shared" si="1"/>
        <v/>
      </c>
      <c r="L16" s="586"/>
      <c r="M16" s="586"/>
      <c r="N16" s="39"/>
      <c r="O16" s="16"/>
      <c r="P16" s="16"/>
      <c r="Q16" s="16" t="str">
        <f t="shared" si="2"/>
        <v/>
      </c>
      <c r="R16" s="17"/>
    </row>
    <row r="17" customHeight="1" spans="1:18">
      <c r="A17" s="12"/>
      <c r="B17" s="13"/>
      <c r="C17" s="13"/>
      <c r="D17" s="12"/>
      <c r="E17" s="17"/>
      <c r="F17" s="39"/>
      <c r="G17" s="16" t="str">
        <f t="shared" si="0"/>
        <v/>
      </c>
      <c r="H17" s="74"/>
      <c r="I17" s="15"/>
      <c r="J17" s="585"/>
      <c r="K17" s="16" t="str">
        <f t="shared" si="1"/>
        <v/>
      </c>
      <c r="L17" s="586"/>
      <c r="M17" s="586"/>
      <c r="N17" s="39"/>
      <c r="O17" s="16"/>
      <c r="P17" s="16"/>
      <c r="Q17" s="16" t="str">
        <f t="shared" si="2"/>
        <v/>
      </c>
      <c r="R17" s="17"/>
    </row>
    <row r="18" customHeight="1" spans="1:18">
      <c r="A18" s="12"/>
      <c r="B18" s="13"/>
      <c r="C18" s="13"/>
      <c r="D18" s="12"/>
      <c r="E18" s="17"/>
      <c r="F18" s="39"/>
      <c r="G18" s="16" t="str">
        <f t="shared" si="0"/>
        <v/>
      </c>
      <c r="H18" s="74"/>
      <c r="I18" s="15"/>
      <c r="J18" s="585"/>
      <c r="K18" s="16" t="str">
        <f t="shared" si="1"/>
        <v/>
      </c>
      <c r="L18" s="586"/>
      <c r="M18" s="586"/>
      <c r="N18" s="39"/>
      <c r="O18" s="16"/>
      <c r="P18" s="16"/>
      <c r="Q18" s="16" t="str">
        <f t="shared" si="2"/>
        <v/>
      </c>
      <c r="R18" s="17"/>
    </row>
    <row r="19" customHeight="1" spans="1:18">
      <c r="A19" s="12"/>
      <c r="B19" s="13"/>
      <c r="C19" s="13"/>
      <c r="D19" s="12"/>
      <c r="E19" s="17"/>
      <c r="F19" s="39"/>
      <c r="G19" s="16" t="str">
        <f t="shared" si="0"/>
        <v/>
      </c>
      <c r="H19" s="74"/>
      <c r="I19" s="15"/>
      <c r="J19" s="585"/>
      <c r="K19" s="16" t="str">
        <f t="shared" si="1"/>
        <v/>
      </c>
      <c r="L19" s="586"/>
      <c r="M19" s="586"/>
      <c r="N19" s="39"/>
      <c r="O19" s="16"/>
      <c r="P19" s="16"/>
      <c r="Q19" s="16" t="str">
        <f t="shared" si="2"/>
        <v/>
      </c>
      <c r="R19" s="17"/>
    </row>
    <row r="20" customHeight="1" spans="1:18">
      <c r="A20" s="12"/>
      <c r="B20" s="13"/>
      <c r="C20" s="13"/>
      <c r="D20" s="12"/>
      <c r="E20" s="17"/>
      <c r="F20" s="39"/>
      <c r="G20" s="16" t="str">
        <f t="shared" si="0"/>
        <v/>
      </c>
      <c r="H20" s="74"/>
      <c r="I20" s="15"/>
      <c r="J20" s="585"/>
      <c r="K20" s="16" t="str">
        <f t="shared" si="1"/>
        <v/>
      </c>
      <c r="L20" s="586"/>
      <c r="M20" s="586"/>
      <c r="N20" s="39"/>
      <c r="O20" s="16"/>
      <c r="P20" s="16"/>
      <c r="Q20" s="16" t="str">
        <f t="shared" si="2"/>
        <v/>
      </c>
      <c r="R20" s="17"/>
    </row>
    <row r="21" customHeight="1" spans="1:18">
      <c r="A21" s="12"/>
      <c r="B21" s="13"/>
      <c r="C21" s="13"/>
      <c r="D21" s="12"/>
      <c r="E21" s="17"/>
      <c r="F21" s="39"/>
      <c r="G21" s="16" t="str">
        <f t="shared" si="0"/>
        <v/>
      </c>
      <c r="H21" s="74"/>
      <c r="I21" s="15"/>
      <c r="J21" s="585"/>
      <c r="K21" s="16" t="str">
        <f t="shared" si="1"/>
        <v/>
      </c>
      <c r="L21" s="586"/>
      <c r="M21" s="586"/>
      <c r="N21" s="39"/>
      <c r="O21" s="16"/>
      <c r="P21" s="16"/>
      <c r="Q21" s="16" t="str">
        <f t="shared" si="2"/>
        <v/>
      </c>
      <c r="R21" s="17"/>
    </row>
    <row r="22" customHeight="1" spans="1:18">
      <c r="A22" s="12"/>
      <c r="B22" s="13"/>
      <c r="C22" s="13"/>
      <c r="D22" s="12"/>
      <c r="E22" s="17"/>
      <c r="F22" s="39"/>
      <c r="G22" s="16" t="str">
        <f t="shared" si="0"/>
        <v/>
      </c>
      <c r="H22" s="74"/>
      <c r="I22" s="15"/>
      <c r="J22" s="585"/>
      <c r="K22" s="16" t="str">
        <f t="shared" si="1"/>
        <v/>
      </c>
      <c r="L22" s="586"/>
      <c r="M22" s="586"/>
      <c r="N22" s="39"/>
      <c r="O22" s="16"/>
      <c r="P22" s="16"/>
      <c r="Q22" s="16" t="str">
        <f t="shared" si="2"/>
        <v/>
      </c>
      <c r="R22" s="17"/>
    </row>
    <row r="23" customHeight="1" spans="1:18">
      <c r="A23" s="12"/>
      <c r="B23" s="13"/>
      <c r="C23" s="13"/>
      <c r="D23" s="12"/>
      <c r="E23" s="17"/>
      <c r="F23" s="39"/>
      <c r="G23" s="16" t="str">
        <f t="shared" si="0"/>
        <v/>
      </c>
      <c r="H23" s="74"/>
      <c r="I23" s="15"/>
      <c r="J23" s="585"/>
      <c r="K23" s="16" t="str">
        <f t="shared" si="1"/>
        <v/>
      </c>
      <c r="L23" s="586"/>
      <c r="M23" s="586"/>
      <c r="N23" s="39"/>
      <c r="O23" s="16"/>
      <c r="P23" s="16"/>
      <c r="Q23" s="16" t="str">
        <f t="shared" si="2"/>
        <v/>
      </c>
      <c r="R23" s="17"/>
    </row>
    <row r="24" customHeight="1" spans="1:18">
      <c r="A24" s="12"/>
      <c r="B24" s="13"/>
      <c r="C24" s="13"/>
      <c r="D24" s="12"/>
      <c r="E24" s="17"/>
      <c r="F24" s="39"/>
      <c r="G24" s="16" t="str">
        <f t="shared" si="0"/>
        <v/>
      </c>
      <c r="H24" s="74"/>
      <c r="I24" s="15"/>
      <c r="J24" s="585"/>
      <c r="K24" s="16" t="str">
        <f t="shared" si="1"/>
        <v/>
      </c>
      <c r="L24" s="586"/>
      <c r="M24" s="586"/>
      <c r="N24" s="39"/>
      <c r="O24" s="16"/>
      <c r="P24" s="16"/>
      <c r="Q24" s="16" t="str">
        <f t="shared" si="2"/>
        <v/>
      </c>
      <c r="R24" s="17"/>
    </row>
    <row r="25" customHeight="1" spans="1:18">
      <c r="A25" s="12"/>
      <c r="B25" s="13"/>
      <c r="C25" s="13"/>
      <c r="D25" s="12"/>
      <c r="E25" s="17"/>
      <c r="F25" s="39"/>
      <c r="G25" s="16" t="str">
        <f t="shared" si="0"/>
        <v/>
      </c>
      <c r="H25" s="74"/>
      <c r="I25" s="15"/>
      <c r="J25" s="585"/>
      <c r="K25" s="16" t="str">
        <f t="shared" si="1"/>
        <v/>
      </c>
      <c r="L25" s="586"/>
      <c r="M25" s="586"/>
      <c r="N25" s="39"/>
      <c r="O25" s="16"/>
      <c r="P25" s="16"/>
      <c r="Q25" s="16" t="str">
        <f t="shared" si="2"/>
        <v/>
      </c>
      <c r="R25" s="17"/>
    </row>
    <row r="26" customHeight="1" spans="1:18">
      <c r="A26" s="12"/>
      <c r="B26" s="13"/>
      <c r="C26" s="13"/>
      <c r="D26" s="12"/>
      <c r="E26" s="17"/>
      <c r="F26" s="39"/>
      <c r="G26" s="16"/>
      <c r="H26" s="74"/>
      <c r="I26" s="15"/>
      <c r="J26" s="79"/>
      <c r="K26" s="78"/>
      <c r="L26" s="79"/>
      <c r="M26" s="79"/>
      <c r="N26" s="39"/>
      <c r="O26" s="16"/>
      <c r="P26" s="16"/>
      <c r="Q26" s="16" t="str">
        <f t="shared" si="2"/>
        <v/>
      </c>
      <c r="R26" s="17"/>
    </row>
    <row r="27" customHeight="1" spans="1:18">
      <c r="A27" s="52" t="s">
        <v>621</v>
      </c>
      <c r="B27" s="29"/>
      <c r="C27" s="29"/>
      <c r="D27" s="12"/>
      <c r="E27" s="17"/>
      <c r="F27" s="39"/>
      <c r="G27" s="16"/>
      <c r="H27" s="74">
        <f>SUM(H7:H26)</f>
        <v>0</v>
      </c>
      <c r="I27" s="15">
        <f>SUM(I7:I26)</f>
        <v>0</v>
      </c>
      <c r="J27" s="77"/>
      <c r="K27" s="16"/>
      <c r="L27" s="16">
        <f>SUM(L7:L26)</f>
        <v>0</v>
      </c>
      <c r="M27" s="16">
        <f>SUM(M7:M26)</f>
        <v>0</v>
      </c>
      <c r="N27" s="39"/>
      <c r="O27" s="16"/>
      <c r="P27" s="16">
        <f>SUM(P7:P26)</f>
        <v>0</v>
      </c>
      <c r="Q27" s="16" t="str">
        <f t="shared" si="2"/>
        <v/>
      </c>
      <c r="R27" s="17"/>
    </row>
    <row r="28" customHeight="1" spans="1:18">
      <c r="A28" s="20" t="e">
        <f>#REF!&amp;#REF!</f>
        <v>#REF!</v>
      </c>
      <c r="G28" s="589"/>
      <c r="H28" s="589"/>
      <c r="I28" s="589"/>
      <c r="J28" s="589"/>
      <c r="K28" s="589"/>
      <c r="L28" s="589"/>
      <c r="M28" s="589"/>
      <c r="N28" s="27" t="e">
        <f>"评估人员："&amp;#REF!</f>
        <v>#REF!</v>
      </c>
      <c r="O28" s="589"/>
      <c r="P28" s="589"/>
      <c r="Q28" s="589"/>
    </row>
    <row r="29" customHeight="1" spans="1:18">
      <c r="A29" s="20" t="e">
        <f>CONCATENATE(#REF!,#REF!,#REF!,#REF!,#REF!,#REF!,#REF!)</f>
        <v>#REF!</v>
      </c>
      <c r="G29" s="589"/>
      <c r="H29" s="589"/>
      <c r="I29" s="589"/>
      <c r="J29" s="589"/>
      <c r="K29" s="589"/>
      <c r="L29" s="589"/>
      <c r="M29" s="589"/>
      <c r="O29" s="589"/>
      <c r="P29" s="589"/>
      <c r="Q29" s="589"/>
    </row>
    <row r="30" customHeight="1" spans="1:18">
      <c r="G30" s="589"/>
      <c r="H30" s="589"/>
      <c r="I30" s="589"/>
      <c r="J30" s="589"/>
      <c r="K30" s="589"/>
      <c r="L30" s="589"/>
      <c r="M30" s="589"/>
      <c r="O30" s="589"/>
      <c r="P30" s="589"/>
      <c r="Q30" s="589"/>
    </row>
    <row r="31" customHeight="1" spans="1:18">
      <c r="G31" s="589"/>
      <c r="H31" s="589"/>
      <c r="I31" s="589"/>
      <c r="J31" s="589"/>
      <c r="K31" s="589"/>
      <c r="L31" s="589"/>
      <c r="M31" s="589"/>
      <c r="O31" s="589"/>
      <c r="P31" s="589"/>
      <c r="Q31" s="589"/>
    </row>
    <row r="32" customHeight="1" spans="1:18">
      <c r="G32" s="589"/>
      <c r="H32" s="589"/>
      <c r="I32" s="589"/>
      <c r="J32" s="589"/>
      <c r="K32" s="589"/>
      <c r="L32" s="589"/>
      <c r="M32" s="589"/>
      <c r="O32" s="589"/>
      <c r="P32" s="589"/>
      <c r="Q32" s="589"/>
    </row>
    <row r="33" customHeight="1" spans="7:17">
      <c r="G33" s="589"/>
      <c r="H33" s="589"/>
      <c r="I33" s="589"/>
      <c r="J33" s="589"/>
      <c r="K33" s="589"/>
      <c r="L33" s="589"/>
      <c r="M33" s="589"/>
      <c r="O33" s="589"/>
      <c r="P33" s="589"/>
      <c r="Q33" s="589"/>
    </row>
    <row r="34" customHeight="1" spans="7:17">
      <c r="G34" s="589"/>
      <c r="H34" s="589"/>
      <c r="I34" s="589"/>
      <c r="J34" s="589"/>
      <c r="K34" s="589"/>
      <c r="L34" s="589"/>
      <c r="M34" s="589"/>
      <c r="O34" s="589"/>
      <c r="P34" s="589"/>
      <c r="Q34" s="589"/>
    </row>
    <row r="35" customHeight="1" spans="7:17">
      <c r="G35" s="589"/>
      <c r="H35" s="589"/>
      <c r="I35" s="589"/>
      <c r="J35" s="589"/>
      <c r="K35" s="589"/>
      <c r="L35" s="589"/>
      <c r="M35" s="589"/>
      <c r="O35" s="589"/>
      <c r="P35" s="589"/>
      <c r="Q35" s="589"/>
    </row>
    <row r="36" customHeight="1" spans="7:17">
      <c r="G36" s="589"/>
      <c r="H36" s="589"/>
      <c r="I36" s="589"/>
      <c r="J36" s="589"/>
      <c r="K36" s="589"/>
      <c r="L36" s="589"/>
      <c r="M36" s="589"/>
      <c r="O36" s="589"/>
      <c r="P36" s="589"/>
      <c r="Q36" s="589"/>
    </row>
    <row r="37" customHeight="1" spans="7:17">
      <c r="G37" s="589"/>
      <c r="H37" s="589"/>
      <c r="I37" s="589"/>
      <c r="J37" s="589"/>
      <c r="K37" s="589"/>
      <c r="L37" s="589"/>
      <c r="M37" s="589"/>
      <c r="O37" s="589"/>
      <c r="P37" s="589"/>
      <c r="Q37" s="589"/>
    </row>
    <row r="38" customHeight="1" spans="7:17">
      <c r="G38" s="589"/>
      <c r="H38" s="589"/>
      <c r="I38" s="589"/>
      <c r="J38" s="589"/>
      <c r="K38" s="589"/>
      <c r="L38" s="589"/>
      <c r="M38" s="589"/>
      <c r="O38" s="589"/>
      <c r="P38" s="589"/>
      <c r="Q38" s="589"/>
    </row>
    <row r="39" customHeight="1" spans="7:17">
      <c r="G39" s="589"/>
      <c r="H39" s="589"/>
      <c r="I39" s="589"/>
      <c r="J39" s="589"/>
      <c r="K39" s="589"/>
      <c r="L39" s="589"/>
      <c r="M39" s="589"/>
      <c r="O39" s="589"/>
      <c r="P39" s="589"/>
      <c r="Q39" s="589"/>
    </row>
    <row r="40" customHeight="1" spans="7:17">
      <c r="G40" s="589"/>
      <c r="H40" s="589"/>
      <c r="I40" s="589"/>
      <c r="J40" s="589"/>
      <c r="K40" s="589"/>
      <c r="L40" s="589"/>
      <c r="M40" s="589"/>
      <c r="O40" s="589"/>
      <c r="P40" s="589"/>
      <c r="Q40" s="589"/>
    </row>
    <row r="41" customHeight="1" spans="7:17">
      <c r="G41" s="589"/>
      <c r="H41" s="589"/>
      <c r="I41" s="589"/>
      <c r="J41" s="589"/>
      <c r="K41" s="589"/>
      <c r="L41" s="589"/>
      <c r="M41" s="589"/>
      <c r="O41" s="589"/>
      <c r="P41" s="589"/>
      <c r="Q41" s="589"/>
    </row>
    <row r="42" customHeight="1" spans="7:17">
      <c r="G42" s="589"/>
      <c r="H42" s="589"/>
      <c r="I42" s="589"/>
      <c r="J42" s="589"/>
      <c r="K42" s="589"/>
      <c r="L42" s="589"/>
      <c r="M42" s="589"/>
      <c r="O42" s="589"/>
      <c r="P42" s="589"/>
      <c r="Q42" s="589"/>
    </row>
    <row r="43" customHeight="1" spans="7:17">
      <c r="G43" s="589"/>
      <c r="H43" s="589"/>
      <c r="I43" s="589"/>
      <c r="J43" s="589"/>
      <c r="K43" s="589"/>
      <c r="L43" s="589"/>
      <c r="M43" s="589"/>
      <c r="O43" s="589"/>
      <c r="P43" s="589"/>
      <c r="Q43" s="589"/>
    </row>
    <row r="44" customHeight="1" spans="7:17">
      <c r="G44" s="589"/>
      <c r="H44" s="589"/>
      <c r="I44" s="589"/>
      <c r="J44" s="589"/>
      <c r="K44" s="589"/>
      <c r="L44" s="589"/>
      <c r="M44" s="589"/>
      <c r="O44" s="589"/>
      <c r="P44" s="589"/>
      <c r="Q44" s="589"/>
    </row>
    <row r="45" customHeight="1" spans="7:17">
      <c r="G45" s="589"/>
      <c r="H45" s="589"/>
      <c r="I45" s="589"/>
      <c r="J45" s="589"/>
      <c r="K45" s="589"/>
      <c r="L45" s="589"/>
      <c r="M45" s="589"/>
      <c r="O45" s="589"/>
      <c r="P45" s="589"/>
      <c r="Q45" s="589"/>
    </row>
    <row r="46" customHeight="1" spans="7:17">
      <c r="G46" s="589"/>
      <c r="H46" s="589"/>
      <c r="I46" s="589"/>
      <c r="J46" s="589"/>
      <c r="K46" s="589"/>
      <c r="L46" s="589"/>
      <c r="M46" s="589"/>
      <c r="O46" s="589"/>
      <c r="P46" s="589"/>
      <c r="Q46" s="589"/>
    </row>
    <row r="47" customHeight="1" spans="7:17">
      <c r="G47" s="589"/>
      <c r="H47" s="589"/>
      <c r="I47" s="589"/>
      <c r="J47" s="589"/>
      <c r="K47" s="589"/>
      <c r="L47" s="589"/>
      <c r="M47" s="589"/>
      <c r="O47" s="589"/>
      <c r="P47" s="589"/>
      <c r="Q47" s="589"/>
    </row>
    <row r="48" customHeight="1" spans="7:17">
      <c r="G48" s="589"/>
      <c r="H48" s="589"/>
      <c r="I48" s="589"/>
      <c r="J48" s="589"/>
      <c r="K48" s="589"/>
      <c r="L48" s="589"/>
      <c r="M48" s="589"/>
      <c r="O48" s="589"/>
      <c r="P48" s="589"/>
      <c r="Q48" s="589"/>
    </row>
    <row r="49" customHeight="1" spans="7:17">
      <c r="G49" s="589"/>
      <c r="H49" s="589"/>
      <c r="I49" s="589"/>
      <c r="J49" s="589"/>
      <c r="K49" s="589"/>
      <c r="L49" s="589"/>
      <c r="M49" s="589"/>
      <c r="O49" s="589"/>
      <c r="P49" s="589"/>
      <c r="Q49" s="589"/>
    </row>
    <row r="50" customHeight="1" spans="7:17">
      <c r="G50" s="589"/>
      <c r="H50" s="589"/>
      <c r="I50" s="589"/>
      <c r="J50" s="589"/>
      <c r="K50" s="589"/>
      <c r="L50" s="589"/>
      <c r="M50" s="589"/>
      <c r="O50" s="589"/>
      <c r="P50" s="589"/>
      <c r="Q50" s="589"/>
    </row>
    <row r="51" customHeight="1" spans="7:17">
      <c r="G51" s="589"/>
      <c r="H51" s="589"/>
      <c r="I51" s="589"/>
      <c r="J51" s="589"/>
      <c r="K51" s="589"/>
      <c r="L51" s="589"/>
      <c r="M51" s="589"/>
      <c r="O51" s="589"/>
      <c r="P51" s="589"/>
      <c r="Q51" s="589"/>
    </row>
    <row r="52" customHeight="1" spans="7:17">
      <c r="G52" s="589"/>
      <c r="H52" s="589"/>
      <c r="I52" s="589"/>
      <c r="J52" s="589"/>
      <c r="K52" s="589"/>
      <c r="L52" s="589"/>
      <c r="M52" s="589"/>
      <c r="O52" s="589"/>
      <c r="P52" s="589"/>
      <c r="Q52" s="589"/>
    </row>
    <row r="53" customHeight="1" spans="7:17">
      <c r="G53" s="589"/>
      <c r="H53" s="589"/>
      <c r="I53" s="589"/>
      <c r="J53" s="589"/>
      <c r="K53" s="589"/>
      <c r="L53" s="589"/>
      <c r="M53" s="589"/>
      <c r="O53" s="589"/>
      <c r="P53" s="589"/>
      <c r="Q53" s="589"/>
    </row>
    <row r="54" customHeight="1" spans="7:17">
      <c r="G54" s="589"/>
      <c r="H54" s="589"/>
      <c r="I54" s="589"/>
      <c r="J54" s="589"/>
      <c r="K54" s="589"/>
      <c r="L54" s="589"/>
      <c r="M54" s="589"/>
      <c r="O54" s="589"/>
      <c r="P54" s="589"/>
      <c r="Q54" s="589"/>
    </row>
    <row r="55" customHeight="1" spans="7:17">
      <c r="G55" s="589"/>
      <c r="H55" s="589"/>
      <c r="I55" s="589"/>
      <c r="J55" s="589"/>
      <c r="K55" s="589"/>
      <c r="L55" s="589"/>
      <c r="M55" s="589"/>
      <c r="O55" s="589"/>
      <c r="P55" s="589"/>
      <c r="Q55" s="589"/>
    </row>
    <row r="56" customHeight="1" spans="7:17">
      <c r="G56" s="589"/>
      <c r="H56" s="589"/>
      <c r="I56" s="589"/>
      <c r="J56" s="589"/>
      <c r="K56" s="589"/>
      <c r="L56" s="589"/>
      <c r="M56" s="589"/>
      <c r="O56" s="589"/>
      <c r="P56" s="589"/>
      <c r="Q56" s="589"/>
    </row>
    <row r="57" customHeight="1" spans="7:17">
      <c r="G57" s="589"/>
      <c r="H57" s="589"/>
      <c r="I57" s="589"/>
      <c r="J57" s="589"/>
      <c r="K57" s="589"/>
      <c r="L57" s="589"/>
      <c r="M57" s="589"/>
      <c r="O57" s="589"/>
      <c r="P57" s="589"/>
      <c r="Q57" s="589"/>
    </row>
    <row r="58" customHeight="1" spans="7:17">
      <c r="G58" s="589"/>
      <c r="H58" s="589"/>
      <c r="I58" s="589"/>
      <c r="J58" s="589"/>
      <c r="K58" s="589"/>
      <c r="L58" s="589"/>
      <c r="M58" s="589"/>
      <c r="O58" s="589"/>
      <c r="P58" s="589"/>
      <c r="Q58" s="589"/>
    </row>
    <row r="59" customHeight="1" spans="7:17">
      <c r="G59" s="589"/>
      <c r="H59" s="589"/>
      <c r="I59" s="589"/>
      <c r="J59" s="589"/>
      <c r="K59" s="589"/>
      <c r="L59" s="589"/>
      <c r="M59" s="589"/>
      <c r="O59" s="589"/>
      <c r="P59" s="589"/>
      <c r="Q59" s="589"/>
    </row>
    <row r="60" customHeight="1" spans="7:17">
      <c r="G60" s="589"/>
      <c r="H60" s="589"/>
      <c r="I60" s="589"/>
      <c r="J60" s="589"/>
      <c r="K60" s="589"/>
      <c r="L60" s="589"/>
      <c r="M60" s="589"/>
      <c r="O60" s="589"/>
      <c r="P60" s="589"/>
      <c r="Q60" s="589"/>
    </row>
    <row r="61" customHeight="1" spans="7:17">
      <c r="G61" s="589"/>
      <c r="H61" s="589"/>
      <c r="I61" s="589"/>
      <c r="J61" s="589"/>
      <c r="K61" s="589"/>
      <c r="L61" s="589"/>
      <c r="M61" s="589"/>
      <c r="O61" s="589"/>
      <c r="P61" s="589"/>
      <c r="Q61" s="589"/>
    </row>
    <row r="62" customHeight="1" spans="7:17">
      <c r="G62" s="589"/>
      <c r="H62" s="589"/>
      <c r="I62" s="589"/>
      <c r="J62" s="589"/>
      <c r="K62" s="589"/>
      <c r="L62" s="589"/>
      <c r="M62" s="589"/>
      <c r="O62" s="589"/>
      <c r="P62" s="589"/>
      <c r="Q62" s="589"/>
    </row>
    <row r="63" customHeight="1" spans="7:17">
      <c r="G63" s="589"/>
      <c r="H63" s="589"/>
      <c r="I63" s="589"/>
      <c r="J63" s="589"/>
      <c r="K63" s="589"/>
      <c r="L63" s="589"/>
      <c r="M63" s="589"/>
      <c r="O63" s="589"/>
      <c r="P63" s="589"/>
      <c r="Q63" s="589"/>
    </row>
    <row r="64" customHeight="1" spans="7:17">
      <c r="G64" s="589"/>
      <c r="H64" s="589"/>
      <c r="I64" s="589"/>
      <c r="J64" s="589"/>
      <c r="K64" s="589"/>
      <c r="L64" s="589"/>
      <c r="M64" s="589"/>
      <c r="O64" s="589"/>
      <c r="P64" s="589"/>
      <c r="Q64" s="589"/>
    </row>
    <row r="65" customHeight="1" spans="7:17">
      <c r="G65" s="589"/>
      <c r="H65" s="589"/>
      <c r="I65" s="589"/>
      <c r="J65" s="589"/>
      <c r="K65" s="589"/>
      <c r="L65" s="589"/>
      <c r="M65" s="589"/>
      <c r="O65" s="589"/>
      <c r="P65" s="589"/>
      <c r="Q65" s="589"/>
    </row>
    <row r="66" customHeight="1" spans="7:17">
      <c r="G66" s="589"/>
      <c r="H66" s="589"/>
      <c r="I66" s="589"/>
      <c r="J66" s="589"/>
      <c r="K66" s="589"/>
      <c r="L66" s="589"/>
      <c r="M66" s="589"/>
      <c r="O66" s="589"/>
      <c r="P66" s="589"/>
      <c r="Q66" s="589"/>
    </row>
    <row r="67" customHeight="1" spans="7:17">
      <c r="G67" s="589"/>
      <c r="H67" s="589"/>
      <c r="I67" s="589"/>
      <c r="J67" s="589"/>
      <c r="K67" s="589"/>
      <c r="L67" s="589"/>
      <c r="M67" s="589"/>
      <c r="O67" s="589"/>
      <c r="P67" s="589"/>
      <c r="Q67" s="589"/>
    </row>
    <row r="68" customHeight="1" spans="7:17">
      <c r="G68" s="589"/>
      <c r="H68" s="589"/>
      <c r="I68" s="589"/>
      <c r="J68" s="589"/>
      <c r="K68" s="589"/>
      <c r="L68" s="589"/>
      <c r="M68" s="589"/>
      <c r="O68" s="589"/>
      <c r="P68" s="589"/>
      <c r="Q68" s="589"/>
    </row>
    <row r="69" customHeight="1" spans="7:17">
      <c r="G69" s="589"/>
      <c r="H69" s="589"/>
      <c r="I69" s="589"/>
      <c r="J69" s="589"/>
      <c r="K69" s="589"/>
      <c r="L69" s="589"/>
      <c r="M69" s="589"/>
      <c r="O69" s="589"/>
      <c r="P69" s="589"/>
      <c r="Q69" s="589"/>
    </row>
    <row r="70" customHeight="1" spans="7:17">
      <c r="G70" s="589"/>
      <c r="H70" s="589"/>
      <c r="I70" s="589"/>
      <c r="J70" s="589"/>
      <c r="K70" s="589"/>
      <c r="L70" s="589"/>
      <c r="M70" s="589"/>
      <c r="O70" s="589"/>
      <c r="P70" s="589"/>
      <c r="Q70" s="589"/>
    </row>
    <row r="71" customHeight="1" spans="7:17">
      <c r="G71" s="589"/>
      <c r="H71" s="589"/>
      <c r="I71" s="589"/>
      <c r="J71" s="589"/>
      <c r="K71" s="589"/>
      <c r="L71" s="589"/>
      <c r="M71" s="589"/>
      <c r="O71" s="589"/>
      <c r="P71" s="589"/>
      <c r="Q71" s="589"/>
    </row>
    <row r="72" customHeight="1" spans="7:17">
      <c r="G72" s="589"/>
      <c r="H72" s="589"/>
      <c r="I72" s="589"/>
      <c r="J72" s="589"/>
      <c r="K72" s="589"/>
      <c r="L72" s="589"/>
      <c r="M72" s="589"/>
      <c r="O72" s="589"/>
      <c r="P72" s="589"/>
      <c r="Q72" s="589"/>
    </row>
    <row r="73" customHeight="1" spans="7:17">
      <c r="G73" s="589"/>
      <c r="H73" s="589"/>
      <c r="I73" s="589"/>
      <c r="J73" s="589"/>
      <c r="K73" s="589"/>
      <c r="L73" s="589"/>
      <c r="M73" s="589"/>
      <c r="O73" s="589"/>
      <c r="P73" s="589"/>
      <c r="Q73" s="589"/>
    </row>
    <row r="74" customHeight="1" spans="7:17">
      <c r="G74" s="589"/>
      <c r="H74" s="589"/>
      <c r="I74" s="589"/>
      <c r="J74" s="589"/>
      <c r="K74" s="589"/>
      <c r="L74" s="589"/>
      <c r="M74" s="589"/>
      <c r="O74" s="589"/>
      <c r="P74" s="589"/>
      <c r="Q74" s="589"/>
    </row>
    <row r="75" customHeight="1" spans="7:17">
      <c r="G75" s="589"/>
      <c r="H75" s="589"/>
      <c r="I75" s="589"/>
      <c r="J75" s="589"/>
      <c r="K75" s="589"/>
      <c r="L75" s="589"/>
      <c r="M75" s="589"/>
      <c r="O75" s="589"/>
      <c r="P75" s="589"/>
      <c r="Q75" s="589"/>
    </row>
    <row r="76" customHeight="1" spans="7:17">
      <c r="G76" s="589"/>
      <c r="H76" s="589"/>
      <c r="I76" s="589"/>
      <c r="J76" s="589"/>
      <c r="K76" s="589"/>
      <c r="L76" s="589"/>
      <c r="M76" s="589"/>
      <c r="O76" s="589"/>
      <c r="P76" s="589"/>
      <c r="Q76" s="589"/>
    </row>
    <row r="77" customHeight="1" spans="7:17">
      <c r="G77" s="589"/>
      <c r="H77" s="589"/>
      <c r="I77" s="589"/>
      <c r="J77" s="589"/>
      <c r="K77" s="589"/>
      <c r="L77" s="589"/>
      <c r="M77" s="589"/>
      <c r="O77" s="589"/>
      <c r="P77" s="589"/>
      <c r="Q77" s="589"/>
    </row>
    <row r="78" customHeight="1" spans="7:17">
      <c r="G78" s="589"/>
      <c r="H78" s="589"/>
      <c r="I78" s="589"/>
      <c r="J78" s="589"/>
      <c r="K78" s="589"/>
      <c r="L78" s="589"/>
      <c r="M78" s="589"/>
      <c r="O78" s="589"/>
      <c r="P78" s="589"/>
      <c r="Q78" s="589"/>
    </row>
    <row r="79" customHeight="1" spans="7:17">
      <c r="G79" s="589"/>
      <c r="H79" s="589"/>
      <c r="I79" s="589"/>
      <c r="J79" s="589"/>
      <c r="K79" s="589"/>
      <c r="L79" s="589"/>
      <c r="M79" s="589"/>
      <c r="O79" s="589"/>
      <c r="P79" s="589"/>
      <c r="Q79" s="589"/>
    </row>
    <row r="80" customHeight="1" spans="7:17">
      <c r="G80" s="589"/>
      <c r="H80" s="589"/>
      <c r="I80" s="589"/>
      <c r="J80" s="589"/>
      <c r="K80" s="589"/>
      <c r="L80" s="589"/>
      <c r="M80" s="589"/>
      <c r="O80" s="589"/>
      <c r="P80" s="589"/>
      <c r="Q80" s="589"/>
    </row>
    <row r="81" customHeight="1" spans="7:17">
      <c r="G81" s="589"/>
      <c r="H81" s="589"/>
      <c r="I81" s="589"/>
      <c r="J81" s="589"/>
      <c r="K81" s="589"/>
      <c r="L81" s="589"/>
      <c r="M81" s="589"/>
      <c r="O81" s="589"/>
      <c r="P81" s="589"/>
      <c r="Q81" s="589"/>
    </row>
    <row r="82" customHeight="1" spans="7:17">
      <c r="G82" s="589"/>
      <c r="H82" s="589"/>
      <c r="I82" s="589"/>
      <c r="J82" s="589"/>
      <c r="K82" s="589"/>
      <c r="L82" s="589"/>
      <c r="M82" s="589"/>
      <c r="O82" s="589"/>
      <c r="P82" s="589"/>
      <c r="Q82" s="589"/>
    </row>
    <row r="83" customHeight="1" spans="7:17">
      <c r="G83" s="589"/>
      <c r="H83" s="589"/>
      <c r="I83" s="589"/>
      <c r="J83" s="589"/>
      <c r="K83" s="589"/>
      <c r="L83" s="589"/>
      <c r="M83" s="589"/>
      <c r="O83" s="589"/>
      <c r="P83" s="589"/>
      <c r="Q83" s="589"/>
    </row>
    <row r="84" customHeight="1" spans="7:17">
      <c r="G84" s="589"/>
      <c r="H84" s="589"/>
      <c r="I84" s="589"/>
      <c r="J84" s="589"/>
      <c r="K84" s="589"/>
      <c r="L84" s="589"/>
      <c r="M84" s="589"/>
      <c r="O84" s="589"/>
      <c r="P84" s="589"/>
      <c r="Q84" s="589"/>
    </row>
    <row r="85" customHeight="1" spans="7:17">
      <c r="G85" s="589"/>
      <c r="H85" s="589"/>
      <c r="I85" s="589"/>
      <c r="J85" s="589"/>
      <c r="K85" s="589"/>
      <c r="L85" s="589"/>
      <c r="M85" s="589"/>
      <c r="O85" s="589"/>
      <c r="P85" s="589"/>
      <c r="Q85" s="589"/>
    </row>
    <row r="86" customHeight="1" spans="7:17">
      <c r="G86" s="589"/>
      <c r="H86" s="589"/>
      <c r="I86" s="589"/>
      <c r="J86" s="589"/>
      <c r="K86" s="589"/>
      <c r="L86" s="589"/>
      <c r="M86" s="589"/>
      <c r="O86" s="589"/>
      <c r="P86" s="589"/>
      <c r="Q86" s="589"/>
    </row>
    <row r="87" customHeight="1" spans="7:17">
      <c r="G87" s="589"/>
      <c r="H87" s="589"/>
      <c r="I87" s="589"/>
      <c r="J87" s="589"/>
      <c r="K87" s="589"/>
      <c r="L87" s="589"/>
      <c r="M87" s="589"/>
      <c r="O87" s="589"/>
      <c r="P87" s="589"/>
      <c r="Q87" s="589"/>
    </row>
    <row r="88" customHeight="1" spans="7:17">
      <c r="G88" s="589"/>
      <c r="H88" s="589"/>
      <c r="I88" s="589"/>
      <c r="J88" s="589"/>
      <c r="K88" s="589"/>
      <c r="L88" s="589"/>
      <c r="M88" s="589"/>
      <c r="O88" s="589"/>
      <c r="P88" s="589"/>
      <c r="Q88" s="589"/>
    </row>
    <row r="89" customHeight="1" spans="7:17">
      <c r="G89" s="589"/>
      <c r="H89" s="589"/>
      <c r="I89" s="589"/>
      <c r="J89" s="589"/>
      <c r="K89" s="589"/>
      <c r="L89" s="589"/>
      <c r="M89" s="589"/>
      <c r="O89" s="589"/>
      <c r="P89" s="589"/>
      <c r="Q89" s="589"/>
    </row>
    <row r="90" customHeight="1" spans="7:17">
      <c r="G90" s="589"/>
      <c r="H90" s="589"/>
      <c r="I90" s="589"/>
      <c r="J90" s="589"/>
      <c r="K90" s="589"/>
      <c r="L90" s="589"/>
      <c r="M90" s="589"/>
      <c r="O90" s="589"/>
      <c r="P90" s="589"/>
      <c r="Q90" s="589"/>
    </row>
    <row r="91" customHeight="1" spans="7:17">
      <c r="G91" s="589"/>
      <c r="H91" s="589"/>
      <c r="I91" s="589"/>
      <c r="J91" s="589"/>
      <c r="K91" s="589"/>
      <c r="L91" s="589"/>
      <c r="M91" s="589"/>
      <c r="O91" s="589"/>
      <c r="P91" s="589"/>
      <c r="Q91" s="589"/>
    </row>
    <row r="92" customHeight="1" spans="7:17">
      <c r="G92" s="589"/>
      <c r="H92" s="589"/>
      <c r="I92" s="589"/>
      <c r="J92" s="589"/>
      <c r="K92" s="589"/>
      <c r="L92" s="589"/>
      <c r="M92" s="589"/>
      <c r="O92" s="589"/>
      <c r="P92" s="589"/>
      <c r="Q92" s="589"/>
    </row>
    <row r="93" customHeight="1" spans="7:17">
      <c r="G93" s="589"/>
      <c r="H93" s="589"/>
      <c r="I93" s="589"/>
      <c r="J93" s="589"/>
      <c r="K93" s="589"/>
      <c r="L93" s="589"/>
      <c r="M93" s="589"/>
      <c r="O93" s="589"/>
      <c r="P93" s="589"/>
      <c r="Q93" s="589"/>
    </row>
    <row r="94" customHeight="1" spans="7:17">
      <c r="G94" s="589"/>
      <c r="H94" s="589"/>
      <c r="I94" s="589"/>
      <c r="J94" s="589"/>
      <c r="K94" s="589"/>
      <c r="L94" s="589"/>
      <c r="M94" s="589"/>
      <c r="O94" s="589"/>
      <c r="P94" s="589"/>
      <c r="Q94" s="589"/>
    </row>
    <row r="95" customHeight="1" spans="7:17">
      <c r="G95" s="589"/>
      <c r="H95" s="589"/>
      <c r="I95" s="589"/>
      <c r="J95" s="589"/>
      <c r="K95" s="589"/>
      <c r="L95" s="589"/>
      <c r="M95" s="589"/>
      <c r="O95" s="589"/>
      <c r="P95" s="589"/>
      <c r="Q95" s="589"/>
    </row>
    <row r="96" customHeight="1" spans="7:17">
      <c r="G96" s="589"/>
      <c r="H96" s="589"/>
      <c r="I96" s="589"/>
      <c r="J96" s="589"/>
      <c r="K96" s="589"/>
      <c r="L96" s="589"/>
      <c r="M96" s="589"/>
      <c r="O96" s="589"/>
      <c r="P96" s="589"/>
      <c r="Q96" s="589"/>
    </row>
    <row r="97" customHeight="1" spans="7:17">
      <c r="G97" s="589"/>
      <c r="H97" s="589"/>
      <c r="I97" s="589"/>
      <c r="J97" s="589"/>
      <c r="K97" s="589"/>
      <c r="L97" s="589"/>
      <c r="M97" s="589"/>
      <c r="O97" s="589"/>
      <c r="P97" s="589"/>
      <c r="Q97" s="589"/>
    </row>
    <row r="98" customHeight="1" spans="7:17">
      <c r="G98" s="589"/>
      <c r="H98" s="589"/>
      <c r="I98" s="589"/>
      <c r="J98" s="589"/>
      <c r="K98" s="589"/>
      <c r="L98" s="589"/>
      <c r="M98" s="589"/>
      <c r="O98" s="589"/>
      <c r="P98" s="589"/>
      <c r="Q98" s="589"/>
    </row>
    <row r="99" customHeight="1" spans="7:17">
      <c r="G99" s="589"/>
      <c r="H99" s="589"/>
      <c r="I99" s="589"/>
      <c r="J99" s="589"/>
      <c r="K99" s="589"/>
      <c r="L99" s="589"/>
      <c r="M99" s="589"/>
      <c r="O99" s="589"/>
      <c r="P99" s="589"/>
      <c r="Q99" s="589"/>
    </row>
    <row r="100" customHeight="1" spans="7:17">
      <c r="G100" s="589"/>
      <c r="H100" s="589"/>
      <c r="I100" s="589"/>
      <c r="J100" s="589"/>
      <c r="K100" s="589"/>
      <c r="L100" s="589"/>
      <c r="M100" s="589"/>
      <c r="O100" s="589"/>
      <c r="P100" s="589"/>
      <c r="Q100" s="589"/>
    </row>
    <row r="101" customHeight="1" spans="7:17">
      <c r="G101" s="589"/>
      <c r="H101" s="589"/>
      <c r="I101" s="589"/>
      <c r="J101" s="589"/>
      <c r="K101" s="589"/>
      <c r="L101" s="589"/>
      <c r="M101" s="589"/>
      <c r="O101" s="589"/>
      <c r="P101" s="589"/>
      <c r="Q101" s="589"/>
    </row>
    <row r="102" customHeight="1" spans="7:17">
      <c r="G102" s="589"/>
      <c r="H102" s="589"/>
      <c r="I102" s="589"/>
      <c r="J102" s="589"/>
      <c r="K102" s="589"/>
      <c r="L102" s="589"/>
      <c r="M102" s="589"/>
      <c r="O102" s="589"/>
      <c r="P102" s="589"/>
      <c r="Q102" s="589"/>
    </row>
    <row r="103" customHeight="1" spans="7:17">
      <c r="G103" s="589"/>
      <c r="H103" s="589"/>
      <c r="I103" s="589"/>
      <c r="J103" s="589"/>
      <c r="K103" s="589"/>
      <c r="L103" s="589"/>
      <c r="M103" s="589"/>
      <c r="O103" s="589"/>
      <c r="P103" s="589"/>
      <c r="Q103" s="589"/>
    </row>
    <row r="104" customHeight="1" spans="7:17">
      <c r="G104" s="589"/>
      <c r="H104" s="589"/>
      <c r="I104" s="589"/>
      <c r="J104" s="589"/>
      <c r="K104" s="589"/>
      <c r="L104" s="589"/>
      <c r="M104" s="589"/>
      <c r="O104" s="589"/>
      <c r="P104" s="589"/>
      <c r="Q104" s="589"/>
    </row>
    <row r="105" customHeight="1" spans="7:17">
      <c r="G105" s="589"/>
      <c r="H105" s="589"/>
      <c r="I105" s="589"/>
      <c r="J105" s="589"/>
      <c r="K105" s="589"/>
      <c r="L105" s="589"/>
      <c r="M105" s="589"/>
      <c r="O105" s="589"/>
      <c r="P105" s="589"/>
      <c r="Q105" s="589"/>
    </row>
    <row r="106" customHeight="1" spans="7:17">
      <c r="G106" s="589"/>
      <c r="H106" s="589"/>
      <c r="I106" s="589"/>
      <c r="J106" s="589"/>
      <c r="K106" s="589"/>
      <c r="L106" s="589"/>
      <c r="M106" s="589"/>
      <c r="O106" s="589"/>
      <c r="P106" s="589"/>
      <c r="Q106" s="589"/>
    </row>
    <row r="107" customHeight="1" spans="7:17">
      <c r="G107" s="589"/>
      <c r="H107" s="589"/>
      <c r="I107" s="589"/>
      <c r="J107" s="589"/>
      <c r="K107" s="589"/>
      <c r="L107" s="589"/>
      <c r="M107" s="589"/>
      <c r="O107" s="589"/>
      <c r="P107" s="589"/>
      <c r="Q107" s="589"/>
    </row>
    <row r="108" customHeight="1" spans="7:17">
      <c r="G108" s="589"/>
      <c r="H108" s="589"/>
      <c r="I108" s="589"/>
      <c r="J108" s="589"/>
      <c r="K108" s="589"/>
      <c r="L108" s="589"/>
      <c r="M108" s="589"/>
      <c r="O108" s="589"/>
      <c r="P108" s="589"/>
      <c r="Q108" s="589"/>
    </row>
    <row r="109" customHeight="1" spans="7:17">
      <c r="G109" s="589"/>
      <c r="H109" s="589"/>
      <c r="I109" s="589"/>
      <c r="J109" s="589"/>
      <c r="K109" s="589"/>
      <c r="L109" s="589"/>
      <c r="M109" s="589"/>
      <c r="O109" s="589"/>
      <c r="P109" s="589"/>
      <c r="Q109" s="589"/>
    </row>
    <row r="110" customHeight="1" spans="7:17">
      <c r="G110" s="589"/>
      <c r="H110" s="589"/>
      <c r="I110" s="589"/>
      <c r="J110" s="589"/>
      <c r="K110" s="589"/>
      <c r="L110" s="589"/>
      <c r="M110" s="589"/>
      <c r="O110" s="589"/>
      <c r="P110" s="589"/>
      <c r="Q110" s="589"/>
    </row>
    <row r="111" customHeight="1" spans="7:17">
      <c r="G111" s="589"/>
      <c r="H111" s="589"/>
      <c r="I111" s="589"/>
      <c r="J111" s="589"/>
      <c r="K111" s="589"/>
      <c r="L111" s="589"/>
      <c r="M111" s="589"/>
      <c r="O111" s="589"/>
      <c r="P111" s="589"/>
      <c r="Q111" s="589"/>
    </row>
    <row r="112" customHeight="1" spans="7:17">
      <c r="G112" s="589"/>
      <c r="H112" s="589"/>
      <c r="I112" s="589"/>
      <c r="J112" s="589"/>
      <c r="K112" s="589"/>
      <c r="L112" s="589"/>
      <c r="M112" s="589"/>
      <c r="O112" s="589"/>
      <c r="P112" s="589"/>
      <c r="Q112" s="589"/>
    </row>
    <row r="113" customHeight="1" spans="7:17">
      <c r="G113" s="589"/>
      <c r="H113" s="589"/>
      <c r="I113" s="589"/>
      <c r="J113" s="589"/>
      <c r="K113" s="589"/>
      <c r="L113" s="589"/>
      <c r="M113" s="589"/>
      <c r="O113" s="589"/>
      <c r="P113" s="589"/>
      <c r="Q113" s="589"/>
    </row>
    <row r="114" customHeight="1" spans="7:17">
      <c r="G114" s="589"/>
      <c r="H114" s="589"/>
      <c r="I114" s="589"/>
      <c r="J114" s="589"/>
      <c r="K114" s="589"/>
      <c r="L114" s="589"/>
      <c r="M114" s="589"/>
      <c r="O114" s="589"/>
      <c r="P114" s="589"/>
      <c r="Q114" s="589"/>
    </row>
    <row r="115" customHeight="1" spans="7:17">
      <c r="G115" s="589"/>
      <c r="H115" s="589"/>
      <c r="I115" s="589"/>
      <c r="J115" s="589"/>
      <c r="K115" s="589"/>
      <c r="L115" s="589"/>
      <c r="M115" s="589"/>
      <c r="O115" s="589"/>
      <c r="P115" s="589"/>
      <c r="Q115" s="589"/>
    </row>
    <row r="116" customHeight="1" spans="7:17">
      <c r="G116" s="589"/>
      <c r="H116" s="589"/>
      <c r="I116" s="589"/>
      <c r="J116" s="589"/>
      <c r="K116" s="589"/>
      <c r="L116" s="589"/>
      <c r="M116" s="589"/>
      <c r="O116" s="589"/>
      <c r="P116" s="589"/>
      <c r="Q116" s="589"/>
    </row>
    <row r="117" customHeight="1" spans="7:17">
      <c r="G117" s="589"/>
      <c r="H117" s="589"/>
      <c r="I117" s="589"/>
      <c r="J117" s="589"/>
      <c r="K117" s="589"/>
      <c r="L117" s="589"/>
      <c r="M117" s="589"/>
      <c r="O117" s="589"/>
      <c r="P117" s="589"/>
      <c r="Q117" s="589"/>
    </row>
    <row r="118" customHeight="1" spans="7:17">
      <c r="G118" s="589"/>
      <c r="H118" s="589"/>
      <c r="I118" s="589"/>
      <c r="J118" s="589"/>
      <c r="K118" s="589"/>
      <c r="L118" s="589"/>
      <c r="M118" s="589"/>
      <c r="O118" s="589"/>
      <c r="P118" s="589"/>
      <c r="Q118" s="589"/>
    </row>
    <row r="119" customHeight="1" spans="7:17">
      <c r="G119" s="589"/>
      <c r="H119" s="589"/>
      <c r="I119" s="589"/>
      <c r="J119" s="589"/>
      <c r="K119" s="589"/>
      <c r="L119" s="589"/>
      <c r="M119" s="589"/>
      <c r="O119" s="589"/>
      <c r="P119" s="589"/>
      <c r="Q119" s="589"/>
    </row>
    <row r="120" customHeight="1" spans="7:17">
      <c r="G120" s="589"/>
      <c r="H120" s="589"/>
      <c r="I120" s="589"/>
      <c r="J120" s="589"/>
      <c r="K120" s="589"/>
      <c r="L120" s="589"/>
      <c r="M120" s="589"/>
      <c r="O120" s="589"/>
      <c r="P120" s="589"/>
      <c r="Q120" s="589"/>
    </row>
    <row r="121" customHeight="1" spans="7:17">
      <c r="G121" s="589"/>
      <c r="H121" s="589"/>
      <c r="I121" s="589"/>
      <c r="J121" s="589"/>
      <c r="K121" s="589"/>
      <c r="L121" s="589"/>
      <c r="M121" s="589"/>
      <c r="O121" s="589"/>
      <c r="P121" s="589"/>
      <c r="Q121" s="589"/>
    </row>
    <row r="122" customHeight="1" spans="7:17">
      <c r="G122" s="589"/>
      <c r="H122" s="589"/>
      <c r="I122" s="589"/>
      <c r="J122" s="589"/>
      <c r="K122" s="589"/>
      <c r="L122" s="589"/>
      <c r="M122" s="589"/>
      <c r="O122" s="589"/>
      <c r="P122" s="589"/>
      <c r="Q122" s="589"/>
    </row>
    <row r="123" customHeight="1" spans="7:17">
      <c r="G123" s="589"/>
      <c r="H123" s="589"/>
      <c r="I123" s="589"/>
      <c r="J123" s="589"/>
      <c r="K123" s="589"/>
      <c r="L123" s="589"/>
      <c r="M123" s="589"/>
      <c r="O123" s="589"/>
      <c r="P123" s="589"/>
      <c r="Q123" s="589"/>
    </row>
    <row r="124" customHeight="1" spans="7:17">
      <c r="G124" s="589"/>
      <c r="H124" s="589"/>
      <c r="I124" s="589"/>
      <c r="J124" s="589"/>
      <c r="K124" s="589"/>
      <c r="L124" s="589"/>
      <c r="M124" s="589"/>
      <c r="O124" s="589"/>
      <c r="P124" s="589"/>
      <c r="Q124" s="589"/>
    </row>
    <row r="125" customHeight="1" spans="7:17">
      <c r="G125" s="589"/>
      <c r="H125" s="589"/>
      <c r="I125" s="589"/>
      <c r="J125" s="589"/>
      <c r="K125" s="589"/>
      <c r="L125" s="589"/>
      <c r="M125" s="589"/>
      <c r="O125" s="589"/>
      <c r="P125" s="589"/>
      <c r="Q125" s="589"/>
    </row>
    <row r="126" customHeight="1" spans="7:17">
      <c r="G126" s="589"/>
      <c r="H126" s="589"/>
      <c r="I126" s="589"/>
      <c r="J126" s="589"/>
      <c r="K126" s="589"/>
      <c r="L126" s="589"/>
      <c r="M126" s="589"/>
      <c r="O126" s="589"/>
      <c r="P126" s="589"/>
      <c r="Q126" s="589"/>
    </row>
    <row r="127" customHeight="1" spans="7:17">
      <c r="G127" s="589"/>
      <c r="H127" s="589"/>
      <c r="I127" s="589"/>
      <c r="J127" s="589"/>
      <c r="K127" s="589"/>
      <c r="L127" s="589"/>
      <c r="M127" s="589"/>
      <c r="O127" s="589"/>
      <c r="P127" s="589"/>
      <c r="Q127" s="589"/>
    </row>
    <row r="128" customHeight="1" spans="7:17">
      <c r="G128" s="589"/>
      <c r="H128" s="589"/>
      <c r="I128" s="589"/>
      <c r="J128" s="589"/>
      <c r="K128" s="589"/>
      <c r="L128" s="589"/>
      <c r="M128" s="589"/>
      <c r="O128" s="589"/>
      <c r="P128" s="589"/>
      <c r="Q128" s="589"/>
    </row>
    <row r="129" customHeight="1" spans="7:17">
      <c r="G129" s="589"/>
      <c r="H129" s="589"/>
      <c r="I129" s="589"/>
      <c r="J129" s="589"/>
      <c r="K129" s="589"/>
      <c r="L129" s="589"/>
      <c r="M129" s="589"/>
      <c r="O129" s="589"/>
      <c r="P129" s="589"/>
      <c r="Q129" s="589"/>
    </row>
    <row r="130" customHeight="1" spans="7:17">
      <c r="G130" s="589"/>
      <c r="H130" s="589"/>
      <c r="I130" s="589"/>
      <c r="J130" s="589"/>
      <c r="K130" s="589"/>
      <c r="L130" s="589"/>
      <c r="M130" s="589"/>
      <c r="O130" s="589"/>
      <c r="P130" s="589"/>
      <c r="Q130" s="589"/>
    </row>
    <row r="131" customHeight="1" spans="7:17">
      <c r="G131" s="589"/>
      <c r="H131" s="589"/>
      <c r="I131" s="589"/>
      <c r="J131" s="589"/>
      <c r="K131" s="589"/>
      <c r="L131" s="589"/>
      <c r="M131" s="589"/>
      <c r="O131" s="589"/>
      <c r="P131" s="589"/>
      <c r="Q131" s="589"/>
    </row>
    <row r="132" customHeight="1" spans="7:17">
      <c r="G132" s="589"/>
      <c r="H132" s="589"/>
      <c r="I132" s="589"/>
      <c r="J132" s="589"/>
      <c r="K132" s="589"/>
      <c r="L132" s="589"/>
      <c r="M132" s="589"/>
      <c r="O132" s="589"/>
      <c r="P132" s="589"/>
      <c r="Q132" s="589"/>
    </row>
    <row r="133" customHeight="1" spans="7:17">
      <c r="G133" s="589"/>
      <c r="H133" s="589"/>
      <c r="I133" s="589"/>
      <c r="J133" s="589"/>
      <c r="K133" s="589"/>
      <c r="L133" s="589"/>
      <c r="M133" s="589"/>
      <c r="O133" s="589"/>
      <c r="P133" s="589"/>
      <c r="Q133" s="589"/>
    </row>
    <row r="134" customHeight="1" spans="7:17">
      <c r="G134" s="589"/>
      <c r="H134" s="589"/>
      <c r="I134" s="589"/>
      <c r="J134" s="589"/>
      <c r="K134" s="589"/>
      <c r="L134" s="589"/>
      <c r="M134" s="589"/>
      <c r="O134" s="589"/>
      <c r="P134" s="589"/>
      <c r="Q134" s="589"/>
    </row>
    <row r="135" customHeight="1" spans="7:17">
      <c r="G135" s="589"/>
      <c r="H135" s="589"/>
      <c r="I135" s="589"/>
      <c r="J135" s="589"/>
      <c r="K135" s="589"/>
      <c r="L135" s="589"/>
      <c r="M135" s="589"/>
      <c r="O135" s="589"/>
      <c r="P135" s="589"/>
      <c r="Q135" s="589"/>
    </row>
    <row r="136" customHeight="1" spans="7:17">
      <c r="G136" s="589"/>
      <c r="H136" s="589"/>
      <c r="I136" s="589"/>
      <c r="J136" s="589"/>
      <c r="K136" s="589"/>
      <c r="L136" s="589"/>
      <c r="M136" s="589"/>
      <c r="O136" s="589"/>
      <c r="P136" s="589"/>
      <c r="Q136" s="589"/>
    </row>
    <row r="137" customHeight="1" spans="7:17">
      <c r="G137" s="589"/>
      <c r="H137" s="589"/>
      <c r="I137" s="589"/>
      <c r="J137" s="589"/>
      <c r="K137" s="589"/>
      <c r="L137" s="589"/>
      <c r="M137" s="589"/>
      <c r="O137" s="589"/>
      <c r="P137" s="589"/>
      <c r="Q137" s="589"/>
    </row>
    <row r="138" customHeight="1" spans="7:17">
      <c r="G138" s="589"/>
      <c r="H138" s="589"/>
      <c r="I138" s="589"/>
      <c r="J138" s="589"/>
      <c r="K138" s="589"/>
      <c r="L138" s="589"/>
      <c r="M138" s="589"/>
      <c r="O138" s="589"/>
      <c r="P138" s="589"/>
      <c r="Q138" s="589"/>
    </row>
    <row r="139" customHeight="1" spans="7:17">
      <c r="G139" s="589"/>
      <c r="H139" s="589"/>
      <c r="I139" s="589"/>
      <c r="J139" s="589"/>
      <c r="K139" s="589"/>
      <c r="L139" s="589"/>
      <c r="M139" s="589"/>
      <c r="O139" s="589"/>
      <c r="P139" s="589"/>
      <c r="Q139" s="589"/>
    </row>
    <row r="140" customHeight="1" spans="7:17">
      <c r="G140" s="589"/>
      <c r="H140" s="589"/>
      <c r="I140" s="589"/>
      <c r="J140" s="589"/>
      <c r="K140" s="589"/>
      <c r="L140" s="589"/>
      <c r="M140" s="589"/>
      <c r="O140" s="589"/>
      <c r="P140" s="589"/>
      <c r="Q140" s="589"/>
    </row>
    <row r="141" customHeight="1" spans="7:17">
      <c r="G141" s="589"/>
      <c r="H141" s="589"/>
      <c r="I141" s="589"/>
      <c r="J141" s="589"/>
      <c r="K141" s="589"/>
      <c r="L141" s="589"/>
      <c r="M141" s="589"/>
      <c r="O141" s="589"/>
      <c r="P141" s="589"/>
      <c r="Q141" s="589"/>
    </row>
    <row r="142" customHeight="1" spans="7:17">
      <c r="G142" s="589"/>
      <c r="H142" s="589"/>
      <c r="I142" s="589"/>
      <c r="J142" s="589"/>
      <c r="K142" s="589"/>
      <c r="L142" s="589"/>
      <c r="M142" s="589"/>
      <c r="O142" s="589"/>
      <c r="P142" s="589"/>
      <c r="Q142" s="589"/>
    </row>
    <row r="143" customHeight="1" spans="7:17">
      <c r="G143" s="589"/>
      <c r="H143" s="589"/>
      <c r="I143" s="589"/>
      <c r="J143" s="589"/>
      <c r="K143" s="589"/>
      <c r="L143" s="589"/>
      <c r="M143" s="589"/>
      <c r="O143" s="589"/>
      <c r="P143" s="589"/>
      <c r="Q143" s="589"/>
    </row>
    <row r="144" customHeight="1" spans="7:17">
      <c r="G144" s="589"/>
      <c r="H144" s="589"/>
      <c r="I144" s="589"/>
      <c r="J144" s="589"/>
      <c r="K144" s="589"/>
      <c r="L144" s="589"/>
      <c r="M144" s="589"/>
      <c r="O144" s="589"/>
      <c r="P144" s="589"/>
      <c r="Q144" s="589"/>
    </row>
    <row r="145" customHeight="1" spans="7:17">
      <c r="G145" s="589"/>
      <c r="H145" s="589"/>
      <c r="I145" s="589"/>
      <c r="J145" s="589"/>
      <c r="K145" s="589"/>
      <c r="L145" s="589"/>
      <c r="M145" s="589"/>
      <c r="O145" s="589"/>
      <c r="P145" s="589"/>
      <c r="Q145" s="589"/>
    </row>
    <row r="146" customHeight="1" spans="7:17">
      <c r="G146" s="589"/>
      <c r="H146" s="589"/>
      <c r="I146" s="589"/>
      <c r="J146" s="589"/>
      <c r="K146" s="589"/>
      <c r="L146" s="589"/>
      <c r="M146" s="589"/>
      <c r="O146" s="589"/>
      <c r="P146" s="589"/>
      <c r="Q146" s="589"/>
    </row>
    <row r="147" customHeight="1" spans="7:17">
      <c r="G147" s="589"/>
      <c r="H147" s="589"/>
      <c r="I147" s="589"/>
      <c r="J147" s="589"/>
      <c r="K147" s="589"/>
      <c r="L147" s="589"/>
      <c r="M147" s="589"/>
      <c r="O147" s="589"/>
      <c r="P147" s="589"/>
      <c r="Q147" s="589"/>
    </row>
    <row r="148" customHeight="1" spans="7:17">
      <c r="G148" s="589"/>
      <c r="H148" s="589"/>
      <c r="I148" s="589"/>
      <c r="J148" s="589"/>
      <c r="K148" s="589"/>
      <c r="L148" s="589"/>
      <c r="M148" s="589"/>
      <c r="O148" s="589"/>
      <c r="P148" s="589"/>
      <c r="Q148" s="589"/>
    </row>
    <row r="149" customHeight="1" spans="7:17">
      <c r="G149" s="589"/>
      <c r="H149" s="589"/>
      <c r="I149" s="589"/>
      <c r="J149" s="589"/>
      <c r="K149" s="589"/>
      <c r="L149" s="589"/>
      <c r="M149" s="589"/>
      <c r="O149" s="589"/>
      <c r="P149" s="589"/>
      <c r="Q149" s="589"/>
    </row>
    <row r="150" customHeight="1" spans="7:17">
      <c r="G150" s="589"/>
      <c r="H150" s="589"/>
      <c r="I150" s="589"/>
      <c r="J150" s="589"/>
      <c r="K150" s="589"/>
      <c r="L150" s="589"/>
      <c r="M150" s="589"/>
      <c r="O150" s="589"/>
      <c r="P150" s="589"/>
      <c r="Q150" s="589"/>
    </row>
    <row r="151" customHeight="1" spans="7:17">
      <c r="G151" s="589"/>
      <c r="H151" s="589"/>
      <c r="I151" s="589"/>
      <c r="J151" s="589"/>
      <c r="K151" s="589"/>
      <c r="L151" s="589"/>
      <c r="M151" s="589"/>
      <c r="O151" s="589"/>
      <c r="P151" s="589"/>
      <c r="Q151" s="589"/>
    </row>
    <row r="152" customHeight="1" spans="7:17">
      <c r="G152" s="589"/>
      <c r="H152" s="589"/>
      <c r="I152" s="589"/>
      <c r="J152" s="589"/>
      <c r="K152" s="589"/>
      <c r="L152" s="589"/>
      <c r="M152" s="589"/>
      <c r="O152" s="589"/>
      <c r="P152" s="589"/>
      <c r="Q152" s="589"/>
    </row>
    <row r="153" customHeight="1" spans="7:17">
      <c r="G153" s="589"/>
      <c r="H153" s="589"/>
      <c r="I153" s="589"/>
      <c r="J153" s="589"/>
      <c r="K153" s="589"/>
      <c r="L153" s="589"/>
      <c r="M153" s="589"/>
      <c r="O153" s="589"/>
      <c r="P153" s="589"/>
      <c r="Q153" s="589"/>
    </row>
    <row r="154" customHeight="1" spans="7:17">
      <c r="G154" s="589"/>
      <c r="H154" s="589"/>
      <c r="I154" s="589"/>
      <c r="J154" s="589"/>
      <c r="K154" s="589"/>
      <c r="L154" s="589"/>
      <c r="M154" s="589"/>
      <c r="O154" s="589"/>
      <c r="P154" s="589"/>
      <c r="Q154" s="589"/>
    </row>
    <row r="155" customHeight="1" spans="7:17">
      <c r="G155" s="589"/>
      <c r="H155" s="589"/>
      <c r="I155" s="589"/>
      <c r="J155" s="589"/>
      <c r="K155" s="589"/>
      <c r="L155" s="589"/>
      <c r="M155" s="589"/>
      <c r="O155" s="589"/>
      <c r="P155" s="589"/>
      <c r="Q155" s="589"/>
    </row>
    <row r="156" customHeight="1" spans="7:17">
      <c r="G156" s="589"/>
      <c r="H156" s="589"/>
      <c r="I156" s="589"/>
      <c r="J156" s="589"/>
      <c r="K156" s="589"/>
      <c r="L156" s="589"/>
      <c r="M156" s="589"/>
      <c r="O156" s="589"/>
      <c r="P156" s="589"/>
      <c r="Q156" s="589"/>
    </row>
    <row r="157" customHeight="1" spans="7:17">
      <c r="G157" s="589"/>
      <c r="H157" s="589"/>
      <c r="I157" s="589"/>
      <c r="J157" s="589"/>
      <c r="K157" s="589"/>
      <c r="L157" s="589"/>
      <c r="M157" s="589"/>
      <c r="O157" s="589"/>
      <c r="P157" s="589"/>
      <c r="Q157" s="589"/>
    </row>
    <row r="158" customHeight="1" spans="7:17">
      <c r="G158" s="589"/>
      <c r="H158" s="589"/>
      <c r="I158" s="589"/>
      <c r="J158" s="589"/>
      <c r="K158" s="589"/>
      <c r="L158" s="589"/>
      <c r="M158" s="589"/>
      <c r="O158" s="589"/>
      <c r="P158" s="589"/>
      <c r="Q158" s="589"/>
    </row>
    <row r="159" customHeight="1" spans="7:17">
      <c r="G159" s="589"/>
      <c r="H159" s="589"/>
      <c r="I159" s="589"/>
      <c r="J159" s="589"/>
      <c r="K159" s="589"/>
      <c r="L159" s="589"/>
      <c r="M159" s="589"/>
      <c r="O159" s="589"/>
      <c r="P159" s="589"/>
      <c r="Q159" s="589"/>
    </row>
    <row r="160" customHeight="1" spans="7:17">
      <c r="G160" s="589"/>
      <c r="H160" s="589"/>
      <c r="I160" s="589"/>
      <c r="J160" s="589"/>
      <c r="K160" s="589"/>
      <c r="L160" s="589"/>
      <c r="M160" s="589"/>
      <c r="O160" s="589"/>
      <c r="P160" s="589"/>
      <c r="Q160" s="589"/>
    </row>
    <row r="161" customHeight="1" spans="7:17">
      <c r="G161" s="589"/>
      <c r="H161" s="589"/>
      <c r="I161" s="589"/>
      <c r="J161" s="589"/>
      <c r="K161" s="589"/>
      <c r="L161" s="589"/>
      <c r="M161" s="589"/>
      <c r="O161" s="589"/>
      <c r="P161" s="589"/>
      <c r="Q161" s="589"/>
    </row>
    <row r="162" customHeight="1" spans="7:17">
      <c r="G162" s="589"/>
      <c r="H162" s="589"/>
      <c r="I162" s="589"/>
      <c r="J162" s="589"/>
      <c r="K162" s="589"/>
      <c r="L162" s="589"/>
      <c r="M162" s="589"/>
      <c r="O162" s="589"/>
      <c r="P162" s="589"/>
      <c r="Q162" s="589"/>
    </row>
    <row r="163" customHeight="1" spans="7:17">
      <c r="G163" s="589"/>
      <c r="H163" s="589"/>
      <c r="I163" s="589"/>
      <c r="J163" s="589"/>
      <c r="K163" s="589"/>
      <c r="L163" s="589"/>
      <c r="M163" s="589"/>
      <c r="O163" s="589"/>
      <c r="P163" s="589"/>
      <c r="Q163" s="589"/>
    </row>
    <row r="164" customHeight="1" spans="7:17">
      <c r="G164" s="589"/>
      <c r="H164" s="589"/>
      <c r="I164" s="589"/>
      <c r="J164" s="589"/>
      <c r="K164" s="589"/>
      <c r="L164" s="589"/>
      <c r="M164" s="589"/>
      <c r="O164" s="589"/>
      <c r="P164" s="589"/>
      <c r="Q164" s="589"/>
    </row>
    <row r="165" customHeight="1" spans="7:17">
      <c r="G165" s="589"/>
      <c r="H165" s="589"/>
      <c r="I165" s="589"/>
      <c r="J165" s="589"/>
      <c r="K165" s="589"/>
      <c r="L165" s="589"/>
      <c r="M165" s="589"/>
      <c r="O165" s="589"/>
      <c r="P165" s="589"/>
      <c r="Q165" s="589"/>
    </row>
    <row r="166" customHeight="1" spans="7:17">
      <c r="G166" s="589"/>
      <c r="H166" s="589"/>
      <c r="I166" s="589"/>
      <c r="J166" s="589"/>
      <c r="K166" s="589"/>
      <c r="L166" s="589"/>
      <c r="M166" s="589"/>
      <c r="O166" s="589"/>
      <c r="P166" s="589"/>
      <c r="Q166" s="589"/>
    </row>
    <row r="167" customHeight="1" spans="7:17">
      <c r="G167" s="589"/>
      <c r="H167" s="589"/>
      <c r="I167" s="589"/>
      <c r="J167" s="589"/>
      <c r="K167" s="589"/>
      <c r="L167" s="589"/>
      <c r="M167" s="589"/>
      <c r="O167" s="589"/>
      <c r="P167" s="589"/>
      <c r="Q167" s="589"/>
    </row>
    <row r="168" customHeight="1" spans="7:17">
      <c r="G168" s="589"/>
      <c r="H168" s="589"/>
      <c r="I168" s="589"/>
      <c r="J168" s="589"/>
      <c r="K168" s="589"/>
      <c r="L168" s="589"/>
      <c r="M168" s="589"/>
      <c r="O168" s="589"/>
      <c r="P168" s="589"/>
      <c r="Q168" s="589"/>
    </row>
    <row r="169" customHeight="1" spans="7:17">
      <c r="G169" s="589"/>
      <c r="H169" s="589"/>
      <c r="I169" s="589"/>
      <c r="J169" s="589"/>
      <c r="K169" s="589"/>
      <c r="L169" s="589"/>
      <c r="M169" s="589"/>
      <c r="O169" s="589"/>
      <c r="P169" s="589"/>
      <c r="Q169" s="589"/>
    </row>
    <row r="170" customHeight="1" spans="7:17">
      <c r="G170" s="589"/>
      <c r="H170" s="589"/>
      <c r="I170" s="589"/>
      <c r="J170" s="589"/>
      <c r="K170" s="589"/>
      <c r="L170" s="589"/>
      <c r="M170" s="589"/>
      <c r="O170" s="589"/>
      <c r="P170" s="589"/>
      <c r="Q170" s="589"/>
    </row>
    <row r="171" customHeight="1" spans="7:17">
      <c r="G171" s="589"/>
      <c r="H171" s="589"/>
      <c r="I171" s="589"/>
      <c r="J171" s="589"/>
      <c r="K171" s="589"/>
      <c r="L171" s="589"/>
      <c r="M171" s="589"/>
      <c r="O171" s="589"/>
      <c r="P171" s="589"/>
      <c r="Q171" s="589"/>
    </row>
    <row r="172" customHeight="1" spans="7:17">
      <c r="G172" s="589"/>
      <c r="H172" s="589"/>
      <c r="I172" s="589"/>
      <c r="J172" s="589"/>
      <c r="K172" s="589"/>
      <c r="L172" s="589"/>
      <c r="M172" s="589"/>
      <c r="O172" s="589"/>
      <c r="P172" s="589"/>
      <c r="Q172" s="589"/>
    </row>
    <row r="173" customHeight="1" spans="7:17">
      <c r="G173" s="589"/>
      <c r="H173" s="589"/>
      <c r="I173" s="589"/>
      <c r="J173" s="589"/>
      <c r="K173" s="589"/>
      <c r="L173" s="589"/>
      <c r="M173" s="589"/>
      <c r="O173" s="589"/>
      <c r="P173" s="589"/>
      <c r="Q173" s="589"/>
    </row>
    <row r="174" customHeight="1" spans="7:17">
      <c r="G174" s="589"/>
      <c r="H174" s="589"/>
      <c r="I174" s="589"/>
      <c r="J174" s="589"/>
      <c r="K174" s="589"/>
      <c r="L174" s="589"/>
      <c r="M174" s="589"/>
      <c r="O174" s="589"/>
      <c r="P174" s="589"/>
      <c r="Q174" s="589"/>
    </row>
    <row r="175" customHeight="1" spans="7:17">
      <c r="G175" s="589"/>
      <c r="H175" s="589"/>
      <c r="I175" s="589"/>
      <c r="J175" s="589"/>
      <c r="K175" s="589"/>
      <c r="L175" s="589"/>
      <c r="M175" s="589"/>
      <c r="O175" s="589"/>
      <c r="P175" s="589"/>
      <c r="Q175" s="589"/>
    </row>
    <row r="176" customHeight="1" spans="7:17">
      <c r="G176" s="589"/>
      <c r="H176" s="589"/>
      <c r="I176" s="589"/>
      <c r="J176" s="589"/>
      <c r="K176" s="589"/>
      <c r="L176" s="589"/>
      <c r="M176" s="589"/>
      <c r="O176" s="589"/>
      <c r="P176" s="589"/>
      <c r="Q176" s="589"/>
    </row>
    <row r="177" customHeight="1" spans="7:17">
      <c r="G177" s="589"/>
      <c r="H177" s="589"/>
      <c r="I177" s="589"/>
      <c r="J177" s="589"/>
      <c r="K177" s="589"/>
      <c r="L177" s="589"/>
      <c r="M177" s="589"/>
      <c r="O177" s="589"/>
      <c r="P177" s="589"/>
      <c r="Q177" s="589"/>
    </row>
    <row r="178" customHeight="1" spans="7:17">
      <c r="G178" s="589"/>
      <c r="H178" s="589"/>
      <c r="I178" s="589"/>
      <c r="J178" s="589"/>
      <c r="K178" s="589"/>
      <c r="L178" s="589"/>
      <c r="M178" s="589"/>
      <c r="O178" s="589"/>
      <c r="P178" s="589"/>
      <c r="Q178" s="589"/>
    </row>
    <row r="179" customHeight="1" spans="7:17">
      <c r="G179" s="589"/>
      <c r="H179" s="589"/>
      <c r="I179" s="589"/>
      <c r="J179" s="589"/>
      <c r="K179" s="589"/>
      <c r="L179" s="589"/>
      <c r="M179" s="589"/>
      <c r="O179" s="589"/>
      <c r="P179" s="589"/>
      <c r="Q179" s="589"/>
    </row>
    <row r="180" customHeight="1" spans="7:17">
      <c r="G180" s="589"/>
      <c r="H180" s="589"/>
      <c r="I180" s="589"/>
      <c r="J180" s="589"/>
      <c r="K180" s="589"/>
      <c r="L180" s="589"/>
      <c r="M180" s="589"/>
      <c r="O180" s="589"/>
      <c r="P180" s="589"/>
      <c r="Q180" s="589"/>
    </row>
    <row r="181" customHeight="1" spans="7:17">
      <c r="G181" s="589"/>
      <c r="H181" s="589"/>
      <c r="I181" s="589"/>
      <c r="J181" s="589"/>
      <c r="K181" s="589"/>
      <c r="L181" s="589"/>
      <c r="M181" s="589"/>
      <c r="O181" s="589"/>
      <c r="P181" s="589"/>
      <c r="Q181" s="589"/>
    </row>
    <row r="182" customHeight="1" spans="7:17">
      <c r="G182" s="589"/>
      <c r="H182" s="589"/>
      <c r="I182" s="589"/>
      <c r="J182" s="589"/>
      <c r="K182" s="589"/>
      <c r="L182" s="589"/>
      <c r="M182" s="589"/>
      <c r="O182" s="589"/>
      <c r="P182" s="589"/>
      <c r="Q182" s="589"/>
    </row>
    <row r="183" customHeight="1" spans="7:17">
      <c r="G183" s="589"/>
      <c r="H183" s="589"/>
      <c r="I183" s="589"/>
      <c r="J183" s="589"/>
      <c r="K183" s="589"/>
      <c r="L183" s="589"/>
      <c r="M183" s="589"/>
      <c r="O183" s="589"/>
      <c r="P183" s="589"/>
      <c r="Q183" s="589"/>
    </row>
    <row r="184" customHeight="1" spans="7:17">
      <c r="G184" s="589"/>
      <c r="H184" s="589"/>
      <c r="I184" s="589"/>
      <c r="J184" s="589"/>
      <c r="K184" s="589"/>
      <c r="L184" s="589"/>
      <c r="M184" s="589"/>
      <c r="O184" s="589"/>
      <c r="P184" s="589"/>
      <c r="Q184" s="589"/>
    </row>
    <row r="185" customHeight="1" spans="7:17">
      <c r="G185" s="589"/>
      <c r="H185" s="589"/>
      <c r="I185" s="589"/>
      <c r="J185" s="589"/>
      <c r="K185" s="589"/>
      <c r="L185" s="589"/>
      <c r="M185" s="589"/>
      <c r="O185" s="589"/>
      <c r="P185" s="589"/>
      <c r="Q185" s="589"/>
    </row>
    <row r="186" customHeight="1" spans="7:17">
      <c r="G186" s="589"/>
      <c r="H186" s="589"/>
      <c r="I186" s="589"/>
      <c r="J186" s="589"/>
      <c r="K186" s="589"/>
      <c r="L186" s="589"/>
      <c r="M186" s="589"/>
      <c r="O186" s="589"/>
      <c r="P186" s="589"/>
      <c r="Q186" s="589"/>
    </row>
    <row r="187" customHeight="1" spans="7:17">
      <c r="G187" s="589"/>
      <c r="H187" s="589"/>
      <c r="I187" s="589"/>
      <c r="J187" s="589"/>
      <c r="K187" s="589"/>
      <c r="L187" s="589"/>
      <c r="M187" s="589"/>
      <c r="O187" s="589"/>
      <c r="P187" s="589"/>
      <c r="Q187" s="589"/>
    </row>
    <row r="188" customHeight="1" spans="7:17">
      <c r="G188" s="589"/>
      <c r="H188" s="589"/>
      <c r="I188" s="589"/>
      <c r="J188" s="589"/>
      <c r="K188" s="589"/>
      <c r="L188" s="589"/>
      <c r="M188" s="589"/>
      <c r="O188" s="589"/>
      <c r="P188" s="589"/>
      <c r="Q188" s="589"/>
    </row>
    <row r="189" customHeight="1" spans="7:17">
      <c r="G189" s="589"/>
      <c r="H189" s="589"/>
      <c r="I189" s="589"/>
      <c r="J189" s="589"/>
      <c r="K189" s="589"/>
      <c r="L189" s="589"/>
      <c r="M189" s="589"/>
      <c r="O189" s="589"/>
      <c r="P189" s="589"/>
      <c r="Q189" s="589"/>
    </row>
    <row r="190" customHeight="1" spans="7:17">
      <c r="G190" s="589"/>
      <c r="H190" s="589"/>
      <c r="I190" s="589"/>
      <c r="J190" s="589"/>
      <c r="K190" s="589"/>
      <c r="L190" s="589"/>
      <c r="M190" s="589"/>
      <c r="O190" s="589"/>
      <c r="P190" s="589"/>
      <c r="Q190" s="589"/>
    </row>
    <row r="191" customHeight="1" spans="7:17">
      <c r="G191" s="589"/>
      <c r="H191" s="589"/>
      <c r="I191" s="589"/>
      <c r="J191" s="589"/>
      <c r="K191" s="589"/>
      <c r="L191" s="589"/>
      <c r="M191" s="589"/>
      <c r="O191" s="589"/>
      <c r="P191" s="589"/>
      <c r="Q191" s="589"/>
    </row>
    <row r="192" customHeight="1" spans="7:17">
      <c r="G192" s="589"/>
      <c r="H192" s="589"/>
      <c r="I192" s="589"/>
      <c r="J192" s="589"/>
      <c r="K192" s="589"/>
      <c r="L192" s="589"/>
      <c r="M192" s="589"/>
      <c r="O192" s="589"/>
      <c r="P192" s="589"/>
      <c r="Q192" s="589"/>
    </row>
    <row r="193" customHeight="1" spans="7:17">
      <c r="G193" s="589"/>
      <c r="H193" s="589"/>
      <c r="I193" s="589"/>
      <c r="J193" s="589"/>
      <c r="K193" s="589"/>
      <c r="L193" s="589"/>
      <c r="M193" s="589"/>
      <c r="O193" s="589"/>
      <c r="P193" s="589"/>
      <c r="Q193" s="589"/>
    </row>
    <row r="194" customHeight="1" spans="7:17">
      <c r="G194" s="589"/>
      <c r="H194" s="589"/>
      <c r="I194" s="589"/>
      <c r="J194" s="589"/>
      <c r="K194" s="589"/>
      <c r="L194" s="589"/>
      <c r="M194" s="589"/>
      <c r="O194" s="589"/>
      <c r="P194" s="589"/>
      <c r="Q194" s="589"/>
    </row>
    <row r="195" customHeight="1" spans="7:17">
      <c r="G195" s="589"/>
      <c r="H195" s="589"/>
      <c r="I195" s="589"/>
      <c r="J195" s="589"/>
      <c r="K195" s="589"/>
      <c r="L195" s="589"/>
      <c r="M195" s="589"/>
      <c r="O195" s="589"/>
      <c r="P195" s="589"/>
      <c r="Q195" s="589"/>
    </row>
    <row r="196" customHeight="1" spans="7:17">
      <c r="G196" s="589"/>
      <c r="H196" s="589"/>
      <c r="I196" s="589"/>
      <c r="J196" s="589"/>
      <c r="K196" s="589"/>
      <c r="L196" s="589"/>
      <c r="M196" s="589"/>
      <c r="O196" s="589"/>
      <c r="P196" s="589"/>
      <c r="Q196" s="589"/>
    </row>
    <row r="197" customHeight="1" spans="7:17">
      <c r="G197" s="589"/>
      <c r="H197" s="589"/>
      <c r="I197" s="589"/>
      <c r="J197" s="589"/>
      <c r="K197" s="589"/>
      <c r="L197" s="589"/>
      <c r="M197" s="589"/>
      <c r="O197" s="589"/>
      <c r="P197" s="589"/>
      <c r="Q197" s="589"/>
    </row>
    <row r="198" customHeight="1" spans="7:17">
      <c r="G198" s="589"/>
      <c r="H198" s="589"/>
      <c r="I198" s="589"/>
      <c r="J198" s="589"/>
      <c r="K198" s="589"/>
      <c r="L198" s="589"/>
      <c r="M198" s="589"/>
      <c r="O198" s="589"/>
      <c r="P198" s="589"/>
      <c r="Q198" s="589"/>
    </row>
    <row r="199" customHeight="1" spans="7:17">
      <c r="G199" s="589"/>
      <c r="H199" s="589"/>
      <c r="I199" s="589"/>
      <c r="J199" s="589"/>
      <c r="K199" s="589"/>
      <c r="L199" s="589"/>
      <c r="M199" s="589"/>
      <c r="O199" s="589"/>
      <c r="P199" s="589"/>
      <c r="Q199" s="589"/>
    </row>
    <row r="200" customHeight="1" spans="7:17">
      <c r="G200" s="589"/>
      <c r="H200" s="589"/>
      <c r="I200" s="589"/>
      <c r="J200" s="589"/>
      <c r="K200" s="589"/>
      <c r="L200" s="589"/>
      <c r="M200" s="589"/>
      <c r="O200" s="589"/>
      <c r="P200" s="589"/>
      <c r="Q200" s="589"/>
    </row>
    <row r="201" customHeight="1" spans="7:17">
      <c r="G201" s="589"/>
      <c r="H201" s="589"/>
      <c r="I201" s="589"/>
      <c r="J201" s="589"/>
      <c r="K201" s="589"/>
      <c r="L201" s="589"/>
      <c r="M201" s="589"/>
      <c r="O201" s="589"/>
      <c r="P201" s="589"/>
      <c r="Q201" s="589"/>
    </row>
    <row r="202" customHeight="1" spans="7:17">
      <c r="G202" s="589"/>
      <c r="H202" s="589"/>
      <c r="I202" s="589"/>
      <c r="J202" s="589"/>
      <c r="K202" s="589"/>
      <c r="L202" s="589"/>
      <c r="M202" s="589"/>
      <c r="O202" s="589"/>
      <c r="P202" s="589"/>
      <c r="Q202" s="589"/>
    </row>
    <row r="203" customHeight="1" spans="7:17">
      <c r="G203" s="589"/>
      <c r="H203" s="589"/>
      <c r="I203" s="589"/>
      <c r="J203" s="589"/>
      <c r="K203" s="589"/>
      <c r="L203" s="589"/>
      <c r="M203" s="589"/>
      <c r="O203" s="589"/>
      <c r="P203" s="589"/>
      <c r="Q203" s="589"/>
    </row>
    <row r="204" customHeight="1" spans="7:17">
      <c r="G204" s="589"/>
      <c r="H204" s="589"/>
      <c r="I204" s="589"/>
      <c r="J204" s="589"/>
      <c r="K204" s="589"/>
      <c r="L204" s="589"/>
      <c r="M204" s="589"/>
      <c r="O204" s="589"/>
      <c r="P204" s="589"/>
      <c r="Q204" s="589"/>
    </row>
    <row r="205" customHeight="1" spans="7:17">
      <c r="G205" s="589"/>
      <c r="H205" s="589"/>
      <c r="I205" s="589"/>
      <c r="J205" s="589"/>
      <c r="K205" s="589"/>
      <c r="L205" s="589"/>
      <c r="M205" s="589"/>
      <c r="O205" s="589"/>
      <c r="P205" s="589"/>
      <c r="Q205" s="589"/>
    </row>
    <row r="206" customHeight="1" spans="7:17">
      <c r="G206" s="589"/>
      <c r="H206" s="589"/>
      <c r="I206" s="589"/>
      <c r="J206" s="589"/>
      <c r="K206" s="589"/>
      <c r="L206" s="589"/>
      <c r="M206" s="589"/>
      <c r="O206" s="589"/>
      <c r="P206" s="589"/>
      <c r="Q206" s="589"/>
    </row>
    <row r="207" customHeight="1" spans="7:17">
      <c r="G207" s="589"/>
      <c r="H207" s="589"/>
      <c r="I207" s="589"/>
      <c r="J207" s="589"/>
      <c r="K207" s="589"/>
      <c r="L207" s="589"/>
      <c r="M207" s="589"/>
      <c r="O207" s="589"/>
      <c r="P207" s="589"/>
      <c r="Q207" s="589"/>
    </row>
    <row r="208" customHeight="1" spans="7:17">
      <c r="G208" s="589"/>
      <c r="H208" s="589"/>
      <c r="I208" s="589"/>
      <c r="J208" s="589"/>
      <c r="K208" s="589"/>
      <c r="L208" s="589"/>
      <c r="M208" s="589"/>
      <c r="O208" s="589"/>
      <c r="P208" s="589"/>
      <c r="Q208" s="589"/>
    </row>
    <row r="209" customHeight="1" spans="7:17">
      <c r="G209" s="589"/>
      <c r="H209" s="589"/>
      <c r="I209" s="589"/>
      <c r="J209" s="589"/>
      <c r="K209" s="589"/>
      <c r="L209" s="589"/>
      <c r="M209" s="589"/>
      <c r="O209" s="589"/>
      <c r="P209" s="589"/>
      <c r="Q209" s="589"/>
    </row>
    <row r="210" customHeight="1" spans="7:17">
      <c r="G210" s="589"/>
      <c r="H210" s="589"/>
      <c r="I210" s="589"/>
      <c r="J210" s="589"/>
      <c r="K210" s="589"/>
      <c r="L210" s="589"/>
      <c r="M210" s="589"/>
      <c r="O210" s="589"/>
      <c r="P210" s="589"/>
      <c r="Q210" s="589"/>
    </row>
    <row r="211" customHeight="1" spans="7:17">
      <c r="G211" s="589"/>
      <c r="H211" s="589"/>
      <c r="I211" s="589"/>
      <c r="J211" s="589"/>
      <c r="K211" s="589"/>
      <c r="L211" s="589"/>
      <c r="M211" s="589"/>
      <c r="O211" s="589"/>
      <c r="P211" s="589"/>
      <c r="Q211" s="589"/>
    </row>
    <row r="212" customHeight="1" spans="7:17">
      <c r="G212" s="589"/>
      <c r="H212" s="589"/>
      <c r="I212" s="589"/>
      <c r="J212" s="589"/>
      <c r="K212" s="589"/>
      <c r="L212" s="589"/>
      <c r="M212" s="589"/>
      <c r="O212" s="589"/>
      <c r="P212" s="589"/>
      <c r="Q212" s="589"/>
    </row>
    <row r="213" customHeight="1" spans="7:17">
      <c r="G213" s="589"/>
      <c r="H213" s="589"/>
      <c r="I213" s="589"/>
      <c r="J213" s="589"/>
      <c r="K213" s="589"/>
      <c r="L213" s="589"/>
      <c r="M213" s="589"/>
      <c r="O213" s="589"/>
      <c r="P213" s="589"/>
      <c r="Q213" s="589"/>
    </row>
    <row r="214" customHeight="1" spans="7:17">
      <c r="G214" s="589"/>
      <c r="H214" s="589"/>
      <c r="I214" s="589"/>
      <c r="J214" s="589"/>
      <c r="K214" s="589"/>
      <c r="L214" s="589"/>
      <c r="M214" s="589"/>
      <c r="O214" s="589"/>
      <c r="P214" s="589"/>
      <c r="Q214" s="589"/>
    </row>
    <row r="215" customHeight="1" spans="7:17">
      <c r="G215" s="589"/>
      <c r="H215" s="589"/>
      <c r="I215" s="589"/>
      <c r="J215" s="589"/>
      <c r="K215" s="589"/>
      <c r="L215" s="589"/>
      <c r="M215" s="589"/>
      <c r="O215" s="589"/>
      <c r="P215" s="589"/>
      <c r="Q215" s="589"/>
    </row>
    <row r="216" customHeight="1" spans="7:17">
      <c r="G216" s="589"/>
      <c r="H216" s="589"/>
      <c r="I216" s="589"/>
      <c r="J216" s="589"/>
      <c r="K216" s="589"/>
      <c r="L216" s="589"/>
      <c r="M216" s="589"/>
      <c r="O216" s="589"/>
      <c r="P216" s="589"/>
      <c r="Q216" s="589"/>
    </row>
    <row r="217" customHeight="1" spans="7:17">
      <c r="G217" s="589"/>
      <c r="H217" s="589"/>
      <c r="I217" s="589"/>
      <c r="J217" s="589"/>
      <c r="K217" s="589"/>
      <c r="L217" s="589"/>
      <c r="M217" s="589"/>
      <c r="O217" s="589"/>
      <c r="P217" s="589"/>
      <c r="Q217" s="589"/>
    </row>
    <row r="218" customHeight="1" spans="7:17">
      <c r="G218" s="589"/>
      <c r="H218" s="589"/>
      <c r="I218" s="589"/>
      <c r="J218" s="589"/>
      <c r="K218" s="589"/>
      <c r="L218" s="589"/>
      <c r="M218" s="589"/>
      <c r="O218" s="589"/>
      <c r="P218" s="589"/>
      <c r="Q218" s="589"/>
    </row>
    <row r="219" customHeight="1" spans="7:17">
      <c r="G219" s="589"/>
      <c r="H219" s="589"/>
      <c r="I219" s="589"/>
      <c r="J219" s="589"/>
      <c r="K219" s="589"/>
      <c r="L219" s="589"/>
      <c r="M219" s="589"/>
      <c r="O219" s="589"/>
      <c r="P219" s="589"/>
      <c r="Q219" s="589"/>
    </row>
    <row r="220" customHeight="1" spans="7:17">
      <c r="G220" s="589"/>
      <c r="H220" s="589"/>
      <c r="I220" s="589"/>
      <c r="J220" s="589"/>
      <c r="K220" s="589"/>
      <c r="L220" s="589"/>
      <c r="M220" s="589"/>
      <c r="O220" s="589"/>
      <c r="P220" s="589"/>
      <c r="Q220" s="589"/>
    </row>
    <row r="221" customHeight="1" spans="7:17">
      <c r="G221" s="589"/>
      <c r="H221" s="589"/>
      <c r="I221" s="589"/>
      <c r="J221" s="589"/>
      <c r="K221" s="589"/>
      <c r="L221" s="589"/>
      <c r="M221" s="589"/>
      <c r="O221" s="589"/>
      <c r="P221" s="589"/>
      <c r="Q221" s="589"/>
    </row>
    <row r="222" customHeight="1" spans="7:17">
      <c r="G222" s="589"/>
      <c r="H222" s="589"/>
      <c r="I222" s="589"/>
      <c r="J222" s="589"/>
      <c r="K222" s="589"/>
      <c r="L222" s="589"/>
      <c r="M222" s="589"/>
      <c r="O222" s="589"/>
      <c r="P222" s="589"/>
      <c r="Q222" s="589"/>
    </row>
    <row r="223" customHeight="1" spans="7:17">
      <c r="G223" s="589"/>
      <c r="H223" s="589"/>
      <c r="I223" s="589"/>
      <c r="J223" s="589"/>
      <c r="K223" s="589"/>
      <c r="L223" s="589"/>
      <c r="M223" s="589"/>
      <c r="O223" s="589"/>
      <c r="P223" s="589"/>
      <c r="Q223" s="589"/>
    </row>
    <row r="224" customHeight="1" spans="7:17">
      <c r="G224" s="589"/>
      <c r="H224" s="589"/>
      <c r="I224" s="589"/>
      <c r="J224" s="589"/>
      <c r="K224" s="589"/>
      <c r="L224" s="589"/>
      <c r="M224" s="589"/>
      <c r="O224" s="589"/>
      <c r="P224" s="589"/>
      <c r="Q224" s="589"/>
    </row>
    <row r="225" customHeight="1" spans="7:17">
      <c r="G225" s="589"/>
      <c r="H225" s="589"/>
      <c r="I225" s="589"/>
      <c r="J225" s="589"/>
      <c r="K225" s="589"/>
      <c r="L225" s="589"/>
      <c r="M225" s="589"/>
      <c r="O225" s="589"/>
      <c r="P225" s="589"/>
      <c r="Q225" s="589"/>
    </row>
    <row r="226" customHeight="1" spans="7:17">
      <c r="G226" s="589"/>
      <c r="H226" s="589"/>
      <c r="I226" s="589"/>
      <c r="J226" s="589"/>
      <c r="K226" s="589"/>
      <c r="L226" s="589"/>
      <c r="M226" s="589"/>
      <c r="O226" s="589"/>
      <c r="P226" s="589"/>
      <c r="Q226" s="589"/>
    </row>
    <row r="227" customHeight="1" spans="7:17">
      <c r="G227" s="589"/>
      <c r="H227" s="589"/>
      <c r="I227" s="589"/>
      <c r="J227" s="589"/>
      <c r="K227" s="589"/>
      <c r="L227" s="589"/>
      <c r="M227" s="589"/>
      <c r="O227" s="589"/>
      <c r="P227" s="589"/>
      <c r="Q227" s="589"/>
    </row>
    <row r="228" customHeight="1" spans="7:17">
      <c r="G228" s="589"/>
      <c r="H228" s="589"/>
      <c r="I228" s="589"/>
      <c r="J228" s="589"/>
      <c r="K228" s="589"/>
      <c r="L228" s="589"/>
      <c r="M228" s="589"/>
      <c r="O228" s="589"/>
      <c r="P228" s="589"/>
      <c r="Q228" s="589"/>
    </row>
    <row r="229" customHeight="1" spans="7:17">
      <c r="G229" s="589"/>
      <c r="H229" s="589"/>
      <c r="I229" s="589"/>
      <c r="J229" s="589"/>
      <c r="K229" s="589"/>
      <c r="L229" s="589"/>
      <c r="M229" s="589"/>
      <c r="O229" s="589"/>
      <c r="P229" s="589"/>
      <c r="Q229" s="589"/>
    </row>
    <row r="230" customHeight="1" spans="7:17">
      <c r="G230" s="589"/>
      <c r="H230" s="589"/>
      <c r="I230" s="589"/>
      <c r="J230" s="589"/>
      <c r="K230" s="589"/>
      <c r="L230" s="589"/>
      <c r="M230" s="589"/>
      <c r="O230" s="589"/>
      <c r="P230" s="589"/>
      <c r="Q230" s="589"/>
    </row>
    <row r="231" customHeight="1" spans="7:17">
      <c r="G231" s="589"/>
      <c r="H231" s="589"/>
      <c r="I231" s="589"/>
      <c r="J231" s="589"/>
      <c r="K231" s="589"/>
      <c r="L231" s="589"/>
      <c r="M231" s="589"/>
      <c r="O231" s="589"/>
      <c r="P231" s="589"/>
      <c r="Q231" s="589"/>
    </row>
    <row r="232" customHeight="1" spans="7:17">
      <c r="G232" s="589"/>
      <c r="H232" s="589"/>
      <c r="I232" s="589"/>
      <c r="J232" s="589"/>
      <c r="K232" s="589"/>
      <c r="L232" s="589"/>
      <c r="M232" s="589"/>
      <c r="O232" s="589"/>
      <c r="P232" s="589"/>
      <c r="Q232" s="589"/>
    </row>
    <row r="233" customHeight="1" spans="7:17">
      <c r="G233" s="589"/>
      <c r="H233" s="589"/>
      <c r="I233" s="589"/>
      <c r="J233" s="589"/>
      <c r="K233" s="589"/>
      <c r="L233" s="589"/>
      <c r="M233" s="589"/>
      <c r="O233" s="589"/>
      <c r="P233" s="589"/>
      <c r="Q233" s="589"/>
    </row>
    <row r="234" customHeight="1" spans="7:17">
      <c r="G234" s="589"/>
      <c r="H234" s="589"/>
      <c r="I234" s="589"/>
      <c r="J234" s="589"/>
      <c r="K234" s="589"/>
      <c r="L234" s="589"/>
      <c r="M234" s="589"/>
      <c r="O234" s="589"/>
      <c r="P234" s="589"/>
      <c r="Q234" s="589"/>
    </row>
    <row r="235" customHeight="1" spans="7:17">
      <c r="G235" s="589"/>
      <c r="H235" s="589"/>
      <c r="I235" s="589"/>
      <c r="J235" s="589"/>
      <c r="K235" s="589"/>
      <c r="L235" s="589"/>
      <c r="M235" s="589"/>
      <c r="O235" s="589"/>
      <c r="P235" s="589"/>
      <c r="Q235" s="589"/>
    </row>
    <row r="236" customHeight="1" spans="7:17">
      <c r="G236" s="589"/>
      <c r="H236" s="589"/>
      <c r="I236" s="589"/>
      <c r="J236" s="589"/>
      <c r="K236" s="589"/>
      <c r="L236" s="589"/>
      <c r="M236" s="589"/>
      <c r="O236" s="589"/>
      <c r="P236" s="589"/>
      <c r="Q236" s="589"/>
    </row>
    <row r="237" customHeight="1" spans="7:17">
      <c r="G237" s="589"/>
      <c r="H237" s="589"/>
      <c r="I237" s="589"/>
      <c r="J237" s="589"/>
      <c r="K237" s="589"/>
      <c r="L237" s="589"/>
      <c r="M237" s="589"/>
      <c r="O237" s="589"/>
      <c r="P237" s="589"/>
      <c r="Q237" s="589"/>
    </row>
    <row r="238" customHeight="1" spans="7:17">
      <c r="G238" s="589"/>
      <c r="H238" s="589"/>
      <c r="I238" s="589"/>
      <c r="J238" s="589"/>
      <c r="K238" s="589"/>
      <c r="L238" s="589"/>
      <c r="M238" s="589"/>
      <c r="O238" s="589"/>
      <c r="P238" s="589"/>
      <c r="Q238" s="589"/>
    </row>
    <row r="239" customHeight="1" spans="7:17">
      <c r="G239" s="589"/>
      <c r="H239" s="589"/>
      <c r="I239" s="589"/>
      <c r="J239" s="589"/>
      <c r="K239" s="589"/>
      <c r="L239" s="589"/>
      <c r="M239" s="589"/>
      <c r="O239" s="589"/>
      <c r="P239" s="589"/>
      <c r="Q239" s="589"/>
    </row>
    <row r="240" customHeight="1" spans="7:17">
      <c r="G240" s="589"/>
      <c r="H240" s="589"/>
      <c r="I240" s="589"/>
      <c r="J240" s="589"/>
      <c r="K240" s="589"/>
      <c r="L240" s="589"/>
      <c r="M240" s="589"/>
      <c r="O240" s="589"/>
      <c r="P240" s="589"/>
      <c r="Q240" s="589"/>
    </row>
    <row r="241" customHeight="1" spans="7:17">
      <c r="G241" s="589"/>
      <c r="H241" s="589"/>
      <c r="I241" s="589"/>
      <c r="J241" s="589"/>
      <c r="K241" s="589"/>
      <c r="L241" s="589"/>
      <c r="M241" s="589"/>
      <c r="O241" s="589"/>
      <c r="P241" s="589"/>
      <c r="Q241" s="589"/>
    </row>
    <row r="242" customHeight="1" spans="7:17">
      <c r="G242" s="589"/>
      <c r="H242" s="589"/>
      <c r="I242" s="589"/>
      <c r="J242" s="589"/>
      <c r="K242" s="589"/>
      <c r="L242" s="589"/>
      <c r="M242" s="589"/>
      <c r="O242" s="589"/>
      <c r="P242" s="589"/>
      <c r="Q242" s="589"/>
    </row>
    <row r="243" customHeight="1" spans="7:17">
      <c r="G243" s="589"/>
      <c r="H243" s="589"/>
      <c r="I243" s="589"/>
      <c r="J243" s="589"/>
      <c r="K243" s="589"/>
      <c r="L243" s="589"/>
      <c r="M243" s="589"/>
      <c r="O243" s="589"/>
      <c r="P243" s="589"/>
      <c r="Q243" s="589"/>
    </row>
    <row r="244" customHeight="1" spans="7:17">
      <c r="G244" s="589"/>
      <c r="H244" s="589"/>
      <c r="I244" s="589"/>
      <c r="J244" s="589"/>
      <c r="K244" s="589"/>
      <c r="L244" s="589"/>
      <c r="M244" s="589"/>
      <c r="O244" s="589"/>
      <c r="P244" s="589"/>
      <c r="Q244" s="589"/>
    </row>
    <row r="245" customHeight="1" spans="7:17">
      <c r="G245" s="589"/>
      <c r="H245" s="589"/>
      <c r="I245" s="589"/>
      <c r="J245" s="589"/>
      <c r="K245" s="589"/>
      <c r="L245" s="589"/>
      <c r="M245" s="589"/>
      <c r="O245" s="589"/>
      <c r="P245" s="589"/>
      <c r="Q245" s="589"/>
    </row>
    <row r="246" customHeight="1" spans="7:17">
      <c r="G246" s="589"/>
      <c r="H246" s="589"/>
      <c r="I246" s="589"/>
      <c r="J246" s="589"/>
      <c r="K246" s="589"/>
      <c r="L246" s="589"/>
      <c r="M246" s="589"/>
      <c r="O246" s="589"/>
      <c r="P246" s="589"/>
      <c r="Q246" s="589"/>
    </row>
    <row r="247" customHeight="1" spans="7:17">
      <c r="G247" s="589"/>
      <c r="H247" s="589"/>
      <c r="I247" s="589"/>
      <c r="J247" s="589"/>
      <c r="K247" s="589"/>
      <c r="L247" s="589"/>
      <c r="M247" s="589"/>
      <c r="O247" s="589"/>
      <c r="P247" s="589"/>
      <c r="Q247" s="589"/>
    </row>
    <row r="248" customHeight="1" spans="7:17">
      <c r="G248" s="589"/>
      <c r="H248" s="589"/>
      <c r="I248" s="589"/>
      <c r="J248" s="589"/>
      <c r="K248" s="589"/>
      <c r="L248" s="589"/>
      <c r="M248" s="589"/>
      <c r="O248" s="589"/>
      <c r="P248" s="589"/>
      <c r="Q248" s="589"/>
    </row>
    <row r="249" customHeight="1" spans="7:17">
      <c r="G249" s="589"/>
      <c r="H249" s="589"/>
      <c r="I249" s="589"/>
      <c r="J249" s="589"/>
      <c r="K249" s="589"/>
      <c r="L249" s="589"/>
      <c r="M249" s="589"/>
      <c r="O249" s="589"/>
      <c r="P249" s="589"/>
      <c r="Q249" s="589"/>
    </row>
    <row r="250" customHeight="1" spans="7:17">
      <c r="G250" s="589"/>
      <c r="H250" s="589"/>
      <c r="I250" s="589"/>
      <c r="J250" s="589"/>
      <c r="K250" s="589"/>
      <c r="L250" s="589"/>
      <c r="M250" s="589"/>
      <c r="O250" s="589"/>
      <c r="P250" s="589"/>
      <c r="Q250" s="589"/>
    </row>
    <row r="251" customHeight="1" spans="7:17">
      <c r="G251" s="589"/>
      <c r="H251" s="589"/>
      <c r="I251" s="589"/>
      <c r="J251" s="589"/>
      <c r="K251" s="589"/>
      <c r="L251" s="589"/>
      <c r="M251" s="589"/>
      <c r="O251" s="589"/>
      <c r="P251" s="589"/>
      <c r="Q251" s="589"/>
    </row>
    <row r="252" customHeight="1" spans="7:17">
      <c r="G252" s="589"/>
      <c r="H252" s="589"/>
      <c r="I252" s="589"/>
      <c r="J252" s="589"/>
      <c r="K252" s="589"/>
      <c r="L252" s="589"/>
      <c r="M252" s="589"/>
      <c r="O252" s="589"/>
      <c r="P252" s="589"/>
      <c r="Q252" s="589"/>
    </row>
    <row r="253" customHeight="1" spans="7:17">
      <c r="G253" s="589"/>
      <c r="H253" s="589"/>
      <c r="I253" s="589"/>
      <c r="J253" s="589"/>
      <c r="K253" s="589"/>
      <c r="L253" s="589"/>
      <c r="M253" s="589"/>
      <c r="O253" s="589"/>
      <c r="P253" s="589"/>
      <c r="Q253" s="589"/>
    </row>
    <row r="254" customHeight="1" spans="7:17">
      <c r="G254" s="589"/>
      <c r="H254" s="589"/>
      <c r="I254" s="589"/>
      <c r="J254" s="589"/>
      <c r="K254" s="589"/>
      <c r="L254" s="589"/>
      <c r="M254" s="589"/>
      <c r="O254" s="589"/>
      <c r="P254" s="589"/>
      <c r="Q254" s="589"/>
    </row>
    <row r="255" customHeight="1" spans="7:17">
      <c r="G255" s="589"/>
      <c r="H255" s="589"/>
      <c r="I255" s="589"/>
      <c r="J255" s="589"/>
      <c r="K255" s="589"/>
      <c r="L255" s="589"/>
      <c r="M255" s="589"/>
      <c r="O255" s="589"/>
      <c r="P255" s="589"/>
      <c r="Q255" s="589"/>
    </row>
    <row r="256" customHeight="1" spans="7:17">
      <c r="G256" s="589"/>
      <c r="H256" s="589"/>
      <c r="I256" s="589"/>
      <c r="J256" s="589"/>
      <c r="K256" s="589"/>
      <c r="L256" s="589"/>
      <c r="M256" s="589"/>
      <c r="O256" s="589"/>
      <c r="P256" s="589"/>
      <c r="Q256" s="589"/>
    </row>
    <row r="257" customHeight="1" spans="7:17">
      <c r="G257" s="589"/>
      <c r="H257" s="589"/>
      <c r="I257" s="589"/>
      <c r="J257" s="589"/>
      <c r="K257" s="589"/>
      <c r="L257" s="589"/>
      <c r="M257" s="589"/>
      <c r="O257" s="589"/>
      <c r="P257" s="589"/>
      <c r="Q257" s="589"/>
    </row>
    <row r="258" customHeight="1" spans="7:17">
      <c r="G258" s="589"/>
      <c r="H258" s="589"/>
      <c r="I258" s="589"/>
      <c r="J258" s="589"/>
      <c r="K258" s="589"/>
      <c r="L258" s="589"/>
      <c r="M258" s="589"/>
      <c r="O258" s="589"/>
      <c r="P258" s="589"/>
      <c r="Q258" s="589"/>
    </row>
    <row r="259" customHeight="1" spans="7:17">
      <c r="G259" s="589"/>
      <c r="H259" s="589"/>
      <c r="I259" s="589"/>
      <c r="J259" s="589"/>
      <c r="K259" s="589"/>
      <c r="L259" s="589"/>
      <c r="M259" s="589"/>
      <c r="O259" s="589"/>
      <c r="P259" s="589"/>
      <c r="Q259" s="589"/>
    </row>
    <row r="260" customHeight="1" spans="7:17">
      <c r="G260" s="589"/>
      <c r="H260" s="589"/>
      <c r="I260" s="589"/>
      <c r="J260" s="589"/>
      <c r="K260" s="589"/>
      <c r="L260" s="589"/>
      <c r="M260" s="589"/>
      <c r="O260" s="589"/>
      <c r="P260" s="589"/>
      <c r="Q260" s="589"/>
    </row>
    <row r="261" customHeight="1" spans="7:17">
      <c r="G261" s="589"/>
      <c r="H261" s="589"/>
      <c r="I261" s="589"/>
      <c r="J261" s="589"/>
      <c r="K261" s="589"/>
      <c r="L261" s="589"/>
      <c r="M261" s="589"/>
      <c r="O261" s="589"/>
      <c r="P261" s="589"/>
      <c r="Q261" s="589"/>
    </row>
    <row r="262" customHeight="1" spans="7:17">
      <c r="G262" s="589"/>
      <c r="H262" s="589"/>
      <c r="I262" s="589"/>
      <c r="J262" s="589"/>
      <c r="K262" s="589"/>
      <c r="L262" s="589"/>
      <c r="M262" s="589"/>
      <c r="O262" s="589"/>
      <c r="P262" s="589"/>
      <c r="Q262" s="589"/>
    </row>
    <row r="263" customHeight="1" spans="7:17">
      <c r="G263" s="589"/>
      <c r="H263" s="589"/>
      <c r="I263" s="589"/>
      <c r="J263" s="589"/>
      <c r="K263" s="589"/>
      <c r="L263" s="589"/>
      <c r="M263" s="589"/>
      <c r="O263" s="589"/>
      <c r="P263" s="589"/>
      <c r="Q263" s="589"/>
    </row>
    <row r="264" customHeight="1" spans="7:17">
      <c r="G264" s="589"/>
      <c r="H264" s="589"/>
      <c r="I264" s="589"/>
      <c r="J264" s="589"/>
      <c r="K264" s="589"/>
      <c r="L264" s="589"/>
      <c r="M264" s="589"/>
      <c r="O264" s="589"/>
      <c r="P264" s="589"/>
      <c r="Q264" s="589"/>
    </row>
    <row r="265" customHeight="1" spans="7:17">
      <c r="G265" s="589"/>
      <c r="H265" s="589"/>
      <c r="I265" s="589"/>
      <c r="J265" s="589"/>
      <c r="K265" s="589"/>
      <c r="L265" s="589"/>
      <c r="M265" s="589"/>
      <c r="O265" s="589"/>
      <c r="P265" s="589"/>
      <c r="Q265" s="589"/>
    </row>
    <row r="266" customHeight="1" spans="7:17">
      <c r="G266" s="589"/>
      <c r="H266" s="589"/>
      <c r="I266" s="589"/>
      <c r="J266" s="589"/>
      <c r="K266" s="589"/>
      <c r="L266" s="589"/>
      <c r="M266" s="589"/>
      <c r="O266" s="589"/>
      <c r="P266" s="589"/>
      <c r="Q266" s="589"/>
    </row>
    <row r="267" customHeight="1" spans="7:17">
      <c r="G267" s="589"/>
      <c r="H267" s="589"/>
      <c r="I267" s="589"/>
      <c r="J267" s="589"/>
      <c r="K267" s="589"/>
      <c r="L267" s="589"/>
      <c r="M267" s="589"/>
      <c r="O267" s="589"/>
      <c r="P267" s="589"/>
      <c r="Q267" s="589"/>
    </row>
    <row r="268" customHeight="1" spans="7:17">
      <c r="G268" s="589"/>
      <c r="H268" s="589"/>
      <c r="I268" s="589"/>
      <c r="J268" s="589"/>
      <c r="K268" s="589"/>
      <c r="L268" s="589"/>
      <c r="M268" s="589"/>
      <c r="O268" s="589"/>
      <c r="P268" s="589"/>
      <c r="Q268" s="589"/>
    </row>
    <row r="269" customHeight="1" spans="7:17">
      <c r="G269" s="589"/>
      <c r="H269" s="589"/>
      <c r="I269" s="589"/>
      <c r="J269" s="589"/>
      <c r="K269" s="589"/>
      <c r="L269" s="589"/>
      <c r="M269" s="589"/>
      <c r="O269" s="589"/>
      <c r="P269" s="589"/>
      <c r="Q269" s="589"/>
    </row>
    <row r="270" customHeight="1" spans="7:17">
      <c r="G270" s="589"/>
      <c r="H270" s="589"/>
      <c r="I270" s="589"/>
      <c r="J270" s="589"/>
      <c r="K270" s="589"/>
      <c r="L270" s="589"/>
      <c r="M270" s="589"/>
      <c r="O270" s="589"/>
      <c r="P270" s="589"/>
      <c r="Q270" s="589"/>
    </row>
    <row r="271" customHeight="1" spans="7:17">
      <c r="G271" s="589"/>
      <c r="H271" s="589"/>
      <c r="I271" s="589"/>
      <c r="J271" s="589"/>
      <c r="K271" s="589"/>
      <c r="L271" s="589"/>
      <c r="M271" s="589"/>
      <c r="O271" s="589"/>
      <c r="P271" s="589"/>
      <c r="Q271" s="589"/>
    </row>
    <row r="272" customHeight="1" spans="7:17">
      <c r="G272" s="589"/>
      <c r="H272" s="589"/>
      <c r="I272" s="589"/>
      <c r="J272" s="589"/>
      <c r="K272" s="589"/>
      <c r="L272" s="589"/>
      <c r="M272" s="589"/>
      <c r="O272" s="589"/>
      <c r="P272" s="589"/>
      <c r="Q272" s="589"/>
    </row>
    <row r="273" customHeight="1" spans="7:17">
      <c r="G273" s="589"/>
      <c r="H273" s="589"/>
      <c r="I273" s="589"/>
      <c r="J273" s="589"/>
      <c r="K273" s="589"/>
      <c r="L273" s="589"/>
      <c r="M273" s="589"/>
      <c r="O273" s="589"/>
      <c r="P273" s="589"/>
      <c r="Q273" s="589"/>
    </row>
    <row r="274" customHeight="1" spans="7:17">
      <c r="G274" s="589"/>
      <c r="H274" s="589"/>
      <c r="I274" s="589"/>
      <c r="J274" s="589"/>
      <c r="K274" s="589"/>
      <c r="L274" s="589"/>
      <c r="M274" s="589"/>
      <c r="O274" s="589"/>
      <c r="P274" s="589"/>
      <c r="Q274" s="589"/>
    </row>
    <row r="275" customHeight="1" spans="7:17">
      <c r="G275" s="589"/>
      <c r="H275" s="589"/>
      <c r="I275" s="589"/>
      <c r="J275" s="589"/>
      <c r="K275" s="589"/>
      <c r="L275" s="589"/>
      <c r="M275" s="589"/>
      <c r="O275" s="589"/>
      <c r="P275" s="589"/>
      <c r="Q275" s="589"/>
    </row>
    <row r="276" customHeight="1" spans="7:17">
      <c r="G276" s="589"/>
      <c r="H276" s="589"/>
      <c r="I276" s="589"/>
      <c r="J276" s="589"/>
      <c r="K276" s="589"/>
      <c r="L276" s="589"/>
      <c r="M276" s="589"/>
      <c r="O276" s="589"/>
      <c r="P276" s="589"/>
      <c r="Q276" s="589"/>
    </row>
    <row r="277" customHeight="1" spans="7:17">
      <c r="G277" s="589"/>
      <c r="H277" s="589"/>
      <c r="I277" s="589"/>
      <c r="J277" s="589"/>
      <c r="K277" s="589"/>
      <c r="L277" s="589"/>
      <c r="M277" s="589"/>
      <c r="O277" s="589"/>
      <c r="P277" s="589"/>
      <c r="Q277" s="589"/>
    </row>
    <row r="278" customHeight="1" spans="7:17">
      <c r="G278" s="589"/>
      <c r="H278" s="589"/>
      <c r="I278" s="589"/>
      <c r="J278" s="589"/>
      <c r="K278" s="589"/>
      <c r="L278" s="589"/>
      <c r="M278" s="589"/>
      <c r="O278" s="589"/>
      <c r="P278" s="589"/>
      <c r="Q278" s="589"/>
    </row>
    <row r="279" customHeight="1" spans="7:17">
      <c r="G279" s="589"/>
      <c r="H279" s="589"/>
      <c r="I279" s="589"/>
      <c r="J279" s="589"/>
      <c r="K279" s="589"/>
      <c r="L279" s="589"/>
      <c r="M279" s="589"/>
      <c r="O279" s="589"/>
      <c r="P279" s="589"/>
      <c r="Q279" s="589"/>
    </row>
    <row r="280" customHeight="1" spans="7:17">
      <c r="G280" s="589"/>
      <c r="H280" s="589"/>
      <c r="I280" s="589"/>
      <c r="J280" s="589"/>
      <c r="K280" s="589"/>
      <c r="L280" s="589"/>
      <c r="M280" s="589"/>
      <c r="O280" s="589"/>
      <c r="P280" s="589"/>
      <c r="Q280" s="589"/>
    </row>
    <row r="281" customHeight="1" spans="7:17">
      <c r="G281" s="589"/>
      <c r="H281" s="589"/>
      <c r="I281" s="589"/>
      <c r="J281" s="589"/>
      <c r="K281" s="589"/>
      <c r="L281" s="589"/>
      <c r="M281" s="589"/>
      <c r="O281" s="589"/>
      <c r="P281" s="589"/>
      <c r="Q281" s="589"/>
    </row>
    <row r="282" customHeight="1" spans="7:17">
      <c r="G282" s="589"/>
      <c r="H282" s="589"/>
      <c r="I282" s="589"/>
      <c r="J282" s="589"/>
      <c r="K282" s="589"/>
      <c r="L282" s="589"/>
      <c r="M282" s="589"/>
      <c r="O282" s="589"/>
      <c r="P282" s="589"/>
      <c r="Q282" s="589"/>
    </row>
    <row r="283" customHeight="1" spans="7:17">
      <c r="G283" s="589"/>
      <c r="H283" s="589"/>
      <c r="I283" s="589"/>
      <c r="J283" s="589"/>
      <c r="K283" s="589"/>
      <c r="L283" s="589"/>
      <c r="M283" s="589"/>
      <c r="O283" s="589"/>
      <c r="P283" s="589"/>
      <c r="Q283" s="589"/>
    </row>
    <row r="284" customHeight="1" spans="7:17">
      <c r="G284" s="589"/>
      <c r="H284" s="589"/>
      <c r="I284" s="589"/>
      <c r="J284" s="589"/>
      <c r="K284" s="589"/>
      <c r="L284" s="589"/>
      <c r="M284" s="589"/>
      <c r="O284" s="589"/>
      <c r="P284" s="589"/>
      <c r="Q284" s="589"/>
    </row>
    <row r="285" customHeight="1" spans="7:17">
      <c r="G285" s="589"/>
      <c r="H285" s="589"/>
      <c r="I285" s="589"/>
      <c r="J285" s="589"/>
      <c r="K285" s="589"/>
      <c r="L285" s="589"/>
      <c r="M285" s="589"/>
      <c r="O285" s="589"/>
      <c r="P285" s="589"/>
      <c r="Q285" s="589"/>
    </row>
    <row r="286" customHeight="1" spans="7:17">
      <c r="G286" s="589"/>
      <c r="H286" s="589"/>
      <c r="I286" s="589"/>
      <c r="J286" s="589"/>
      <c r="K286" s="589"/>
      <c r="L286" s="589"/>
      <c r="M286" s="589"/>
      <c r="O286" s="589"/>
      <c r="P286" s="589"/>
      <c r="Q286" s="589"/>
    </row>
    <row r="287" customHeight="1" spans="7:17">
      <c r="G287" s="589"/>
      <c r="H287" s="589"/>
      <c r="I287" s="589"/>
      <c r="J287" s="589"/>
      <c r="K287" s="589"/>
      <c r="L287" s="589"/>
      <c r="M287" s="589"/>
      <c r="O287" s="589"/>
      <c r="P287" s="589"/>
      <c r="Q287" s="589"/>
    </row>
    <row r="288" customHeight="1" spans="7:17">
      <c r="G288" s="589"/>
      <c r="H288" s="589"/>
      <c r="I288" s="589"/>
      <c r="J288" s="589"/>
      <c r="K288" s="589"/>
      <c r="L288" s="589"/>
      <c r="M288" s="589"/>
      <c r="O288" s="589"/>
      <c r="P288" s="589"/>
      <c r="Q288" s="589"/>
    </row>
    <row r="289" customHeight="1" spans="7:17">
      <c r="G289" s="589"/>
      <c r="H289" s="589"/>
      <c r="I289" s="589"/>
      <c r="J289" s="589"/>
      <c r="K289" s="589"/>
      <c r="L289" s="589"/>
      <c r="M289" s="589"/>
      <c r="O289" s="589"/>
      <c r="P289" s="589"/>
      <c r="Q289" s="589"/>
    </row>
    <row r="290" customHeight="1" spans="7:17">
      <c r="G290" s="589"/>
      <c r="H290" s="589"/>
      <c r="I290" s="589"/>
      <c r="J290" s="589"/>
      <c r="K290" s="589"/>
      <c r="L290" s="589"/>
      <c r="M290" s="589"/>
      <c r="O290" s="589"/>
      <c r="P290" s="589"/>
      <c r="Q290" s="589"/>
    </row>
    <row r="291" customHeight="1" spans="7:17">
      <c r="G291" s="589"/>
      <c r="H291" s="589"/>
      <c r="I291" s="589"/>
      <c r="J291" s="589"/>
      <c r="K291" s="589"/>
      <c r="L291" s="589"/>
      <c r="M291" s="589"/>
      <c r="O291" s="589"/>
      <c r="P291" s="589"/>
      <c r="Q291" s="589"/>
    </row>
    <row r="292" customHeight="1" spans="7:17">
      <c r="G292" s="589"/>
      <c r="H292" s="589"/>
      <c r="I292" s="589"/>
      <c r="J292" s="589"/>
      <c r="K292" s="589"/>
      <c r="L292" s="589"/>
      <c r="M292" s="589"/>
      <c r="O292" s="589"/>
      <c r="P292" s="589"/>
      <c r="Q292" s="589"/>
    </row>
    <row r="293" customHeight="1" spans="7:17">
      <c r="G293" s="589"/>
      <c r="H293" s="589"/>
      <c r="I293" s="589"/>
      <c r="J293" s="589"/>
      <c r="K293" s="589"/>
      <c r="L293" s="589"/>
      <c r="M293" s="589"/>
      <c r="O293" s="589"/>
      <c r="P293" s="589"/>
      <c r="Q293" s="589"/>
    </row>
    <row r="294" customHeight="1" spans="7:17">
      <c r="G294" s="589"/>
      <c r="H294" s="589"/>
      <c r="I294" s="589"/>
      <c r="J294" s="589"/>
      <c r="K294" s="589"/>
      <c r="L294" s="589"/>
      <c r="M294" s="589"/>
      <c r="O294" s="589"/>
      <c r="P294" s="589"/>
      <c r="Q294" s="589"/>
    </row>
    <row r="295" customHeight="1" spans="7:17">
      <c r="G295" s="589"/>
      <c r="H295" s="589"/>
      <c r="I295" s="589"/>
      <c r="J295" s="589"/>
      <c r="K295" s="589"/>
      <c r="L295" s="589"/>
      <c r="M295" s="589"/>
      <c r="O295" s="589"/>
      <c r="P295" s="589"/>
      <c r="Q295" s="589"/>
    </row>
    <row r="296" customHeight="1" spans="7:17">
      <c r="G296" s="589"/>
      <c r="H296" s="589"/>
      <c r="I296" s="589"/>
      <c r="J296" s="589"/>
      <c r="K296" s="589"/>
      <c r="L296" s="589"/>
      <c r="M296" s="589"/>
      <c r="O296" s="589"/>
      <c r="P296" s="589"/>
      <c r="Q296" s="589"/>
    </row>
    <row r="297" customHeight="1" spans="7:17">
      <c r="G297" s="589"/>
      <c r="H297" s="589"/>
      <c r="I297" s="589"/>
      <c r="J297" s="589"/>
      <c r="K297" s="589"/>
      <c r="L297" s="589"/>
      <c r="M297" s="589"/>
      <c r="O297" s="589"/>
      <c r="P297" s="589"/>
      <c r="Q297" s="589"/>
    </row>
    <row r="298" customHeight="1" spans="7:17">
      <c r="G298" s="589"/>
      <c r="H298" s="589"/>
      <c r="I298" s="589"/>
      <c r="J298" s="589"/>
      <c r="K298" s="589"/>
      <c r="L298" s="589"/>
      <c r="M298" s="589"/>
      <c r="O298" s="589"/>
      <c r="P298" s="589"/>
      <c r="Q298" s="589"/>
    </row>
    <row r="299" customHeight="1" spans="7:17">
      <c r="G299" s="589"/>
      <c r="H299" s="589"/>
      <c r="I299" s="589"/>
      <c r="J299" s="589"/>
      <c r="K299" s="589"/>
      <c r="L299" s="589"/>
      <c r="M299" s="589"/>
      <c r="O299" s="589"/>
      <c r="P299" s="589"/>
      <c r="Q299" s="589"/>
    </row>
    <row r="300" customHeight="1" spans="7:17">
      <c r="G300" s="589"/>
      <c r="H300" s="589"/>
      <c r="I300" s="589"/>
      <c r="J300" s="589"/>
      <c r="K300" s="589"/>
      <c r="L300" s="589"/>
      <c r="M300" s="589"/>
      <c r="O300" s="589"/>
      <c r="P300" s="589"/>
      <c r="Q300" s="589"/>
    </row>
    <row r="301" customHeight="1" spans="7:17">
      <c r="G301" s="589"/>
      <c r="H301" s="589"/>
      <c r="I301" s="589"/>
      <c r="J301" s="589"/>
      <c r="K301" s="589"/>
      <c r="L301" s="589"/>
      <c r="M301" s="589"/>
      <c r="O301" s="589"/>
      <c r="P301" s="589"/>
      <c r="Q301" s="589"/>
    </row>
    <row r="302" customHeight="1" spans="7:17">
      <c r="G302" s="589"/>
      <c r="H302" s="589"/>
      <c r="I302" s="589"/>
      <c r="J302" s="589"/>
      <c r="K302" s="589"/>
      <c r="L302" s="589"/>
      <c r="M302" s="589"/>
      <c r="O302" s="589"/>
      <c r="P302" s="589"/>
      <c r="Q302" s="589"/>
    </row>
    <row r="303" customHeight="1" spans="7:17">
      <c r="G303" s="589"/>
      <c r="H303" s="589"/>
      <c r="I303" s="589"/>
      <c r="J303" s="589"/>
      <c r="K303" s="589"/>
      <c r="L303" s="589"/>
      <c r="M303" s="589"/>
      <c r="O303" s="589"/>
      <c r="P303" s="589"/>
      <c r="Q303" s="589"/>
    </row>
    <row r="304" customHeight="1" spans="7:17">
      <c r="G304" s="589"/>
      <c r="H304" s="589"/>
      <c r="I304" s="589"/>
      <c r="J304" s="589"/>
      <c r="K304" s="589"/>
      <c r="L304" s="589"/>
      <c r="M304" s="589"/>
      <c r="O304" s="589"/>
      <c r="P304" s="589"/>
      <c r="Q304" s="589"/>
    </row>
    <row r="305" customHeight="1" spans="7:17">
      <c r="G305" s="589"/>
      <c r="H305" s="589"/>
      <c r="I305" s="589"/>
      <c r="J305" s="589"/>
      <c r="K305" s="589"/>
      <c r="L305" s="589"/>
      <c r="M305" s="589"/>
      <c r="O305" s="589"/>
      <c r="P305" s="589"/>
      <c r="Q305" s="589"/>
    </row>
    <row r="306" customHeight="1" spans="7:17">
      <c r="G306" s="589"/>
      <c r="H306" s="589"/>
      <c r="I306" s="589"/>
      <c r="J306" s="589"/>
      <c r="K306" s="589"/>
      <c r="L306" s="589"/>
      <c r="M306" s="589"/>
      <c r="O306" s="589"/>
      <c r="P306" s="589"/>
      <c r="Q306" s="589"/>
    </row>
    <row r="307" customHeight="1" spans="7:17">
      <c r="G307" s="589"/>
      <c r="H307" s="589"/>
      <c r="I307" s="589"/>
      <c r="J307" s="589"/>
      <c r="K307" s="589"/>
      <c r="L307" s="589"/>
      <c r="M307" s="589"/>
      <c r="O307" s="589"/>
      <c r="P307" s="589"/>
      <c r="Q307" s="589"/>
    </row>
    <row r="308" customHeight="1" spans="7:17">
      <c r="G308" s="589"/>
      <c r="H308" s="589"/>
      <c r="I308" s="589"/>
      <c r="J308" s="589"/>
      <c r="K308" s="589"/>
      <c r="L308" s="589"/>
      <c r="M308" s="589"/>
      <c r="O308" s="589"/>
      <c r="P308" s="589"/>
      <c r="Q308" s="589"/>
    </row>
    <row r="309" customHeight="1" spans="7:17">
      <c r="G309" s="589"/>
      <c r="H309" s="589"/>
      <c r="I309" s="589"/>
      <c r="J309" s="589"/>
      <c r="K309" s="589"/>
      <c r="L309" s="589"/>
      <c r="M309" s="589"/>
      <c r="O309" s="589"/>
      <c r="P309" s="589"/>
      <c r="Q309" s="589"/>
    </row>
    <row r="310" customHeight="1" spans="7:17">
      <c r="G310" s="589"/>
      <c r="H310" s="589"/>
      <c r="I310" s="589"/>
      <c r="J310" s="589"/>
      <c r="K310" s="589"/>
      <c r="L310" s="589"/>
      <c r="M310" s="589"/>
      <c r="O310" s="589"/>
      <c r="P310" s="589"/>
      <c r="Q310" s="589"/>
    </row>
    <row r="311" customHeight="1" spans="7:17">
      <c r="G311" s="589"/>
      <c r="H311" s="589"/>
      <c r="I311" s="589"/>
      <c r="J311" s="589"/>
      <c r="K311" s="589"/>
      <c r="L311" s="589"/>
      <c r="M311" s="589"/>
      <c r="O311" s="589"/>
      <c r="P311" s="589"/>
      <c r="Q311" s="589"/>
    </row>
    <row r="312" customHeight="1" spans="7:17">
      <c r="G312" s="589"/>
      <c r="H312" s="589"/>
      <c r="I312" s="589"/>
      <c r="J312" s="589"/>
      <c r="K312" s="589"/>
      <c r="L312" s="589"/>
      <c r="M312" s="589"/>
      <c r="O312" s="589"/>
      <c r="P312" s="589"/>
      <c r="Q312" s="589"/>
    </row>
    <row r="313" customHeight="1" spans="7:17">
      <c r="G313" s="589"/>
      <c r="H313" s="589"/>
      <c r="I313" s="589"/>
      <c r="J313" s="589"/>
      <c r="K313" s="589"/>
      <c r="L313" s="589"/>
      <c r="M313" s="589"/>
      <c r="O313" s="589"/>
      <c r="P313" s="589"/>
      <c r="Q313" s="589"/>
    </row>
    <row r="314" customHeight="1" spans="7:17">
      <c r="G314" s="589"/>
      <c r="H314" s="589"/>
      <c r="I314" s="589"/>
      <c r="J314" s="589"/>
      <c r="K314" s="589"/>
      <c r="L314" s="589"/>
      <c r="M314" s="589"/>
      <c r="O314" s="589"/>
      <c r="P314" s="589"/>
      <c r="Q314" s="589"/>
    </row>
    <row r="315" customHeight="1" spans="7:17">
      <c r="G315" s="589"/>
      <c r="H315" s="589"/>
      <c r="I315" s="589"/>
      <c r="J315" s="589"/>
      <c r="K315" s="589"/>
      <c r="L315" s="589"/>
      <c r="M315" s="589"/>
      <c r="O315" s="589"/>
      <c r="P315" s="589"/>
      <c r="Q315" s="589"/>
    </row>
    <row r="316" customHeight="1" spans="7:17">
      <c r="G316" s="589"/>
      <c r="H316" s="589"/>
      <c r="I316" s="589"/>
      <c r="J316" s="589"/>
      <c r="K316" s="589"/>
      <c r="L316" s="589"/>
      <c r="M316" s="589"/>
      <c r="O316" s="589"/>
      <c r="P316" s="589"/>
      <c r="Q316" s="589"/>
    </row>
    <row r="317" customHeight="1" spans="7:17">
      <c r="G317" s="589"/>
      <c r="H317" s="589"/>
      <c r="I317" s="589"/>
      <c r="J317" s="589"/>
      <c r="K317" s="589"/>
      <c r="L317" s="589"/>
      <c r="M317" s="589"/>
      <c r="O317" s="589"/>
      <c r="P317" s="589"/>
      <c r="Q317" s="589"/>
    </row>
    <row r="318" customHeight="1" spans="7:17">
      <c r="G318" s="589"/>
      <c r="H318" s="589"/>
      <c r="I318" s="589"/>
      <c r="J318" s="589"/>
      <c r="K318" s="589"/>
      <c r="L318" s="589"/>
      <c r="M318" s="589"/>
      <c r="O318" s="589"/>
      <c r="P318" s="589"/>
      <c r="Q318" s="589"/>
    </row>
    <row r="319" customHeight="1" spans="7:17">
      <c r="G319" s="589"/>
      <c r="H319" s="589"/>
      <c r="I319" s="589"/>
      <c r="J319" s="589"/>
      <c r="K319" s="589"/>
      <c r="L319" s="589"/>
      <c r="M319" s="589"/>
      <c r="O319" s="589"/>
      <c r="P319" s="589"/>
      <c r="Q319" s="589"/>
    </row>
    <row r="320" customHeight="1" spans="7:17">
      <c r="G320" s="589"/>
      <c r="H320" s="589"/>
      <c r="I320" s="589"/>
      <c r="J320" s="589"/>
      <c r="K320" s="589"/>
      <c r="L320" s="589"/>
      <c r="M320" s="589"/>
      <c r="O320" s="589"/>
      <c r="P320" s="589"/>
      <c r="Q320" s="589"/>
    </row>
    <row r="321" customHeight="1" spans="7:17">
      <c r="G321" s="589"/>
      <c r="H321" s="589"/>
      <c r="I321" s="589"/>
      <c r="J321" s="589"/>
      <c r="K321" s="589"/>
      <c r="L321" s="589"/>
      <c r="M321" s="589"/>
      <c r="O321" s="589"/>
      <c r="P321" s="589"/>
      <c r="Q321" s="589"/>
    </row>
    <row r="322" customHeight="1" spans="7:17">
      <c r="G322" s="589"/>
      <c r="H322" s="589"/>
      <c r="I322" s="589"/>
      <c r="J322" s="589"/>
      <c r="K322" s="589"/>
      <c r="L322" s="589"/>
      <c r="M322" s="589"/>
      <c r="O322" s="589"/>
      <c r="P322" s="589"/>
      <c r="Q322" s="589"/>
    </row>
    <row r="323" customHeight="1" spans="7:17">
      <c r="G323" s="589"/>
      <c r="H323" s="589"/>
      <c r="I323" s="589"/>
      <c r="J323" s="589"/>
      <c r="K323" s="589"/>
      <c r="L323" s="589"/>
      <c r="M323" s="589"/>
      <c r="O323" s="589"/>
      <c r="P323" s="589"/>
      <c r="Q323" s="589"/>
    </row>
    <row r="324" customHeight="1" spans="7:17">
      <c r="G324" s="589"/>
      <c r="H324" s="589"/>
      <c r="I324" s="589"/>
      <c r="J324" s="589"/>
      <c r="K324" s="589"/>
      <c r="L324" s="589"/>
      <c r="M324" s="589"/>
      <c r="O324" s="589"/>
      <c r="P324" s="589"/>
      <c r="Q324" s="589"/>
    </row>
    <row r="325" customHeight="1" spans="7:17">
      <c r="G325" s="589"/>
      <c r="H325" s="589"/>
      <c r="I325" s="589"/>
      <c r="J325" s="589"/>
      <c r="K325" s="589"/>
      <c r="L325" s="589"/>
      <c r="M325" s="589"/>
      <c r="O325" s="589"/>
      <c r="P325" s="589"/>
      <c r="Q325" s="589"/>
    </row>
    <row r="326" customHeight="1" spans="7:17">
      <c r="G326" s="589"/>
      <c r="H326" s="589"/>
      <c r="I326" s="589"/>
      <c r="J326" s="589"/>
      <c r="K326" s="589"/>
      <c r="L326" s="589"/>
      <c r="M326" s="589"/>
      <c r="O326" s="589"/>
      <c r="P326" s="589"/>
      <c r="Q326" s="589"/>
    </row>
    <row r="327" customHeight="1" spans="7:17">
      <c r="G327" s="589"/>
      <c r="H327" s="589"/>
      <c r="I327" s="589"/>
      <c r="J327" s="589"/>
      <c r="K327" s="589"/>
      <c r="L327" s="589"/>
      <c r="M327" s="589"/>
      <c r="O327" s="589"/>
      <c r="P327" s="589"/>
      <c r="Q327" s="589"/>
    </row>
    <row r="328" customHeight="1" spans="7:17">
      <c r="G328" s="589"/>
      <c r="H328" s="589"/>
      <c r="I328" s="589"/>
      <c r="J328" s="589"/>
      <c r="K328" s="589"/>
      <c r="L328" s="589"/>
      <c r="M328" s="589"/>
      <c r="O328" s="589"/>
      <c r="P328" s="589"/>
      <c r="Q328" s="589"/>
    </row>
    <row r="329" customHeight="1" spans="7:17">
      <c r="G329" s="589"/>
      <c r="H329" s="589"/>
      <c r="I329" s="589"/>
      <c r="J329" s="589"/>
      <c r="K329" s="589"/>
      <c r="L329" s="589"/>
      <c r="M329" s="589"/>
      <c r="O329" s="589"/>
      <c r="P329" s="589"/>
      <c r="Q329" s="589"/>
    </row>
    <row r="330" customHeight="1" spans="7:17">
      <c r="G330" s="589"/>
      <c r="H330" s="589"/>
      <c r="I330" s="589"/>
      <c r="J330" s="589"/>
      <c r="K330" s="589"/>
      <c r="L330" s="589"/>
      <c r="M330" s="589"/>
      <c r="O330" s="589"/>
      <c r="P330" s="589"/>
      <c r="Q330" s="589"/>
    </row>
    <row r="331" customHeight="1" spans="7:17">
      <c r="G331" s="589"/>
      <c r="H331" s="589"/>
      <c r="I331" s="589"/>
      <c r="J331" s="589"/>
      <c r="K331" s="589"/>
      <c r="L331" s="589"/>
      <c r="M331" s="589"/>
      <c r="O331" s="589"/>
      <c r="P331" s="589"/>
      <c r="Q331" s="589"/>
    </row>
    <row r="332" customHeight="1" spans="7:17">
      <c r="G332" s="589"/>
      <c r="H332" s="589"/>
      <c r="I332" s="589"/>
      <c r="J332" s="589"/>
      <c r="K332" s="589"/>
      <c r="L332" s="589"/>
      <c r="M332" s="589"/>
      <c r="O332" s="589"/>
      <c r="P332" s="589"/>
      <c r="Q332" s="589"/>
    </row>
    <row r="333" customHeight="1" spans="7:17">
      <c r="G333" s="589"/>
      <c r="H333" s="589"/>
      <c r="I333" s="589"/>
      <c r="J333" s="589"/>
      <c r="K333" s="589"/>
      <c r="L333" s="589"/>
      <c r="M333" s="589"/>
      <c r="O333" s="589"/>
      <c r="P333" s="589"/>
      <c r="Q333" s="589"/>
    </row>
    <row r="334" customHeight="1" spans="7:17">
      <c r="G334" s="589"/>
      <c r="H334" s="589"/>
      <c r="I334" s="589"/>
      <c r="J334" s="589"/>
      <c r="K334" s="589"/>
      <c r="L334" s="589"/>
      <c r="M334" s="589"/>
      <c r="O334" s="589"/>
      <c r="P334" s="589"/>
      <c r="Q334" s="589"/>
    </row>
    <row r="335" customHeight="1" spans="7:17">
      <c r="G335" s="589"/>
      <c r="H335" s="589"/>
      <c r="I335" s="589"/>
      <c r="J335" s="589"/>
      <c r="K335" s="589"/>
      <c r="L335" s="589"/>
      <c r="M335" s="589"/>
      <c r="O335" s="589"/>
      <c r="P335" s="589"/>
      <c r="Q335" s="589"/>
    </row>
    <row r="336" customHeight="1" spans="7:17">
      <c r="G336" s="589"/>
      <c r="H336" s="589"/>
      <c r="I336" s="589"/>
      <c r="J336" s="589"/>
      <c r="K336" s="589"/>
      <c r="L336" s="589"/>
      <c r="M336" s="589"/>
      <c r="O336" s="589"/>
      <c r="P336" s="589"/>
      <c r="Q336" s="589"/>
    </row>
    <row r="337" customHeight="1" spans="7:17">
      <c r="G337" s="589"/>
      <c r="H337" s="589"/>
      <c r="I337" s="589"/>
      <c r="J337" s="589"/>
      <c r="K337" s="589"/>
      <c r="L337" s="589"/>
      <c r="M337" s="589"/>
      <c r="O337" s="589"/>
      <c r="P337" s="589"/>
      <c r="Q337" s="589"/>
    </row>
    <row r="338" customHeight="1" spans="7:17">
      <c r="G338" s="589"/>
      <c r="H338" s="589"/>
      <c r="I338" s="589"/>
      <c r="J338" s="589"/>
      <c r="K338" s="589"/>
      <c r="L338" s="589"/>
      <c r="M338" s="589"/>
      <c r="O338" s="589"/>
      <c r="P338" s="589"/>
      <c r="Q338" s="589"/>
    </row>
    <row r="339" customHeight="1" spans="7:17">
      <c r="G339" s="589"/>
      <c r="H339" s="589"/>
      <c r="I339" s="589"/>
      <c r="J339" s="589"/>
      <c r="K339" s="589"/>
      <c r="L339" s="589"/>
      <c r="M339" s="589"/>
      <c r="O339" s="589"/>
      <c r="P339" s="589"/>
      <c r="Q339" s="589"/>
    </row>
    <row r="340" customHeight="1" spans="7:17">
      <c r="G340" s="589"/>
      <c r="H340" s="589"/>
      <c r="I340" s="589"/>
      <c r="J340" s="589"/>
      <c r="K340" s="589"/>
      <c r="L340" s="589"/>
      <c r="M340" s="589"/>
      <c r="O340" s="589"/>
      <c r="P340" s="589"/>
      <c r="Q340" s="589"/>
    </row>
    <row r="341" customHeight="1" spans="7:17">
      <c r="G341" s="589"/>
      <c r="H341" s="589"/>
      <c r="I341" s="589"/>
      <c r="J341" s="589"/>
      <c r="K341" s="589"/>
      <c r="L341" s="589"/>
      <c r="M341" s="589"/>
      <c r="O341" s="589"/>
      <c r="P341" s="589"/>
      <c r="Q341" s="589"/>
    </row>
    <row r="342" customHeight="1" spans="7:17">
      <c r="G342" s="589"/>
      <c r="H342" s="589"/>
      <c r="I342" s="589"/>
      <c r="J342" s="589"/>
      <c r="K342" s="589"/>
      <c r="L342" s="589"/>
      <c r="M342" s="589"/>
      <c r="O342" s="589"/>
      <c r="P342" s="589"/>
      <c r="Q342" s="589"/>
    </row>
    <row r="343" customHeight="1" spans="7:17">
      <c r="G343" s="589"/>
      <c r="H343" s="589"/>
      <c r="I343" s="589"/>
      <c r="J343" s="589"/>
      <c r="K343" s="589"/>
      <c r="L343" s="589"/>
      <c r="M343" s="589"/>
      <c r="O343" s="589"/>
      <c r="P343" s="589"/>
      <c r="Q343" s="589"/>
    </row>
    <row r="344" customHeight="1" spans="7:17">
      <c r="G344" s="589"/>
      <c r="H344" s="589"/>
      <c r="I344" s="589"/>
      <c r="J344" s="589"/>
      <c r="K344" s="589"/>
      <c r="L344" s="589"/>
      <c r="M344" s="589"/>
      <c r="O344" s="589"/>
      <c r="P344" s="589"/>
      <c r="Q344" s="589"/>
    </row>
    <row r="345" customHeight="1" spans="7:17">
      <c r="G345" s="589"/>
      <c r="H345" s="589"/>
      <c r="I345" s="589"/>
      <c r="J345" s="589"/>
      <c r="K345" s="589"/>
      <c r="L345" s="589"/>
      <c r="M345" s="589"/>
      <c r="O345" s="589"/>
      <c r="P345" s="589"/>
      <c r="Q345" s="589"/>
    </row>
    <row r="346" customHeight="1" spans="7:17">
      <c r="G346" s="589"/>
      <c r="H346" s="589"/>
      <c r="I346" s="589"/>
      <c r="J346" s="589"/>
      <c r="K346" s="589"/>
      <c r="L346" s="589"/>
      <c r="M346" s="589"/>
      <c r="O346" s="589"/>
      <c r="P346" s="589"/>
      <c r="Q346" s="589"/>
    </row>
    <row r="347" customHeight="1" spans="7:17">
      <c r="G347" s="589"/>
      <c r="H347" s="589"/>
      <c r="I347" s="589"/>
      <c r="J347" s="589"/>
      <c r="K347" s="589"/>
      <c r="L347" s="589"/>
      <c r="M347" s="589"/>
      <c r="O347" s="589"/>
      <c r="P347" s="589"/>
      <c r="Q347" s="589"/>
    </row>
    <row r="348" customHeight="1" spans="7:17">
      <c r="G348" s="589"/>
      <c r="H348" s="589"/>
      <c r="I348" s="589"/>
      <c r="J348" s="589"/>
      <c r="K348" s="589"/>
      <c r="L348" s="589"/>
      <c r="M348" s="589"/>
      <c r="O348" s="589"/>
      <c r="P348" s="589"/>
      <c r="Q348" s="589"/>
    </row>
    <row r="349" customHeight="1" spans="7:17">
      <c r="G349" s="589"/>
      <c r="H349" s="589"/>
      <c r="I349" s="589"/>
      <c r="J349" s="589"/>
      <c r="K349" s="589"/>
      <c r="L349" s="589"/>
      <c r="M349" s="589"/>
      <c r="O349" s="589"/>
      <c r="P349" s="589"/>
      <c r="Q349" s="589"/>
    </row>
    <row r="350" customHeight="1" spans="7:17">
      <c r="G350" s="589"/>
      <c r="H350" s="589"/>
      <c r="I350" s="589"/>
      <c r="J350" s="589"/>
      <c r="K350" s="589"/>
      <c r="L350" s="589"/>
      <c r="M350" s="589"/>
      <c r="O350" s="589"/>
      <c r="P350" s="589"/>
      <c r="Q350" s="589"/>
    </row>
    <row r="351" customHeight="1" spans="7:17">
      <c r="G351" s="589"/>
      <c r="H351" s="589"/>
      <c r="I351" s="589"/>
      <c r="J351" s="589"/>
      <c r="K351" s="589"/>
      <c r="L351" s="589"/>
      <c r="M351" s="589"/>
      <c r="O351" s="589"/>
      <c r="P351" s="589"/>
      <c r="Q351" s="589"/>
    </row>
    <row r="352" customHeight="1" spans="7:17">
      <c r="G352" s="589"/>
      <c r="H352" s="589"/>
      <c r="I352" s="589"/>
      <c r="J352" s="589"/>
      <c r="K352" s="589"/>
      <c r="L352" s="589"/>
      <c r="M352" s="589"/>
      <c r="O352" s="589"/>
      <c r="P352" s="589"/>
      <c r="Q352" s="589"/>
    </row>
    <row r="353" customHeight="1" spans="7:17">
      <c r="G353" s="589"/>
      <c r="H353" s="589"/>
      <c r="I353" s="589"/>
      <c r="J353" s="589"/>
      <c r="K353" s="589"/>
      <c r="L353" s="589"/>
      <c r="M353" s="589"/>
      <c r="O353" s="589"/>
      <c r="P353" s="589"/>
      <c r="Q353" s="589"/>
    </row>
    <row r="354" customHeight="1" spans="7:17">
      <c r="G354" s="589"/>
      <c r="H354" s="589"/>
      <c r="I354" s="589"/>
      <c r="J354" s="589"/>
      <c r="K354" s="589"/>
      <c r="L354" s="589"/>
      <c r="M354" s="589"/>
      <c r="O354" s="589"/>
      <c r="P354" s="589"/>
      <c r="Q354" s="589"/>
    </row>
    <row r="355" customHeight="1" spans="7:17">
      <c r="G355" s="589"/>
      <c r="H355" s="589"/>
      <c r="I355" s="589"/>
      <c r="J355" s="589"/>
      <c r="K355" s="589"/>
      <c r="L355" s="589"/>
      <c r="M355" s="589"/>
      <c r="O355" s="589"/>
      <c r="P355" s="589"/>
      <c r="Q355" s="589"/>
    </row>
    <row r="356" customHeight="1" spans="7:17">
      <c r="G356" s="589"/>
      <c r="H356" s="589"/>
      <c r="I356" s="589"/>
      <c r="J356" s="589"/>
      <c r="K356" s="589"/>
      <c r="L356" s="589"/>
      <c r="M356" s="589"/>
      <c r="O356" s="589"/>
      <c r="P356" s="589"/>
      <c r="Q356" s="589"/>
    </row>
    <row r="357" customHeight="1" spans="7:17">
      <c r="G357" s="589"/>
      <c r="H357" s="589"/>
      <c r="I357" s="589"/>
      <c r="J357" s="589"/>
      <c r="K357" s="589"/>
      <c r="L357" s="589"/>
      <c r="M357" s="589"/>
      <c r="O357" s="589"/>
      <c r="P357" s="589"/>
      <c r="Q357" s="589"/>
    </row>
    <row r="358" customHeight="1" spans="7:17">
      <c r="G358" s="589"/>
      <c r="H358" s="589"/>
      <c r="I358" s="589"/>
      <c r="J358" s="589"/>
      <c r="K358" s="589"/>
      <c r="L358" s="589"/>
      <c r="M358" s="589"/>
      <c r="O358" s="589"/>
      <c r="P358" s="589"/>
      <c r="Q358" s="589"/>
    </row>
    <row r="359" customHeight="1" spans="7:17">
      <c r="G359" s="589"/>
      <c r="H359" s="589"/>
      <c r="I359" s="589"/>
      <c r="J359" s="589"/>
      <c r="K359" s="589"/>
      <c r="L359" s="589"/>
      <c r="M359" s="589"/>
      <c r="O359" s="589"/>
      <c r="P359" s="589"/>
      <c r="Q359" s="589"/>
    </row>
    <row r="360" customHeight="1" spans="7:17">
      <c r="G360" s="589"/>
      <c r="H360" s="589"/>
      <c r="I360" s="589"/>
      <c r="J360" s="589"/>
      <c r="K360" s="589"/>
      <c r="L360" s="589"/>
      <c r="M360" s="589"/>
      <c r="O360" s="589"/>
      <c r="P360" s="589"/>
      <c r="Q360" s="589"/>
    </row>
    <row r="361" customHeight="1" spans="7:17">
      <c r="G361" s="589"/>
      <c r="H361" s="589"/>
      <c r="I361" s="589"/>
      <c r="J361" s="589"/>
      <c r="K361" s="589"/>
      <c r="L361" s="589"/>
      <c r="M361" s="589"/>
      <c r="O361" s="589"/>
      <c r="P361" s="589"/>
      <c r="Q361" s="589"/>
    </row>
    <row r="362" customHeight="1" spans="7:17">
      <c r="G362" s="589"/>
      <c r="H362" s="589"/>
      <c r="I362" s="589"/>
      <c r="J362" s="589"/>
      <c r="K362" s="589"/>
      <c r="L362" s="589"/>
      <c r="M362" s="589"/>
      <c r="O362" s="589"/>
      <c r="P362" s="589"/>
      <c r="Q362" s="589"/>
    </row>
    <row r="363" customHeight="1" spans="7:17">
      <c r="G363" s="589"/>
      <c r="H363" s="589"/>
      <c r="I363" s="589"/>
      <c r="J363" s="589"/>
      <c r="K363" s="589"/>
      <c r="L363" s="589"/>
      <c r="M363" s="589"/>
      <c r="O363" s="589"/>
      <c r="P363" s="589"/>
      <c r="Q363" s="589"/>
    </row>
    <row r="364" customHeight="1" spans="7:17">
      <c r="G364" s="589"/>
      <c r="H364" s="589"/>
      <c r="I364" s="589"/>
      <c r="J364" s="589"/>
      <c r="K364" s="589"/>
      <c r="L364" s="589"/>
      <c r="M364" s="589"/>
      <c r="O364" s="589"/>
      <c r="P364" s="589"/>
      <c r="Q364" s="589"/>
    </row>
    <row r="365" customHeight="1" spans="7:17">
      <c r="G365" s="589"/>
      <c r="H365" s="589"/>
      <c r="I365" s="589"/>
      <c r="J365" s="589"/>
      <c r="K365" s="589"/>
      <c r="L365" s="589"/>
      <c r="M365" s="589"/>
      <c r="O365" s="589"/>
      <c r="P365" s="589"/>
      <c r="Q365" s="589"/>
    </row>
    <row r="366" customHeight="1" spans="7:17">
      <c r="G366" s="589"/>
      <c r="H366" s="589"/>
      <c r="I366" s="589"/>
      <c r="J366" s="589"/>
      <c r="K366" s="589"/>
      <c r="L366" s="589"/>
      <c r="M366" s="589"/>
      <c r="O366" s="589"/>
      <c r="P366" s="589"/>
      <c r="Q366" s="589"/>
    </row>
    <row r="367" customHeight="1" spans="7:17">
      <c r="G367" s="589"/>
      <c r="H367" s="589"/>
      <c r="I367" s="589"/>
      <c r="J367" s="589"/>
      <c r="K367" s="589"/>
      <c r="L367" s="589"/>
      <c r="M367" s="589"/>
      <c r="O367" s="589"/>
      <c r="P367" s="589"/>
      <c r="Q367" s="589"/>
    </row>
    <row r="368" customHeight="1" spans="7:17">
      <c r="G368" s="589"/>
      <c r="H368" s="589"/>
      <c r="I368" s="589"/>
      <c r="J368" s="589"/>
      <c r="K368" s="589"/>
      <c r="L368" s="589"/>
      <c r="M368" s="589"/>
      <c r="O368" s="589"/>
      <c r="P368" s="589"/>
      <c r="Q368" s="589"/>
    </row>
    <row r="369" customHeight="1" spans="7:17">
      <c r="G369" s="589"/>
      <c r="H369" s="589"/>
      <c r="I369" s="589"/>
      <c r="J369" s="589"/>
      <c r="K369" s="589"/>
      <c r="L369" s="589"/>
      <c r="M369" s="589"/>
      <c r="O369" s="589"/>
      <c r="P369" s="589"/>
      <c r="Q369" s="589"/>
    </row>
    <row r="370" customHeight="1" spans="7:17">
      <c r="G370" s="589"/>
      <c r="H370" s="589"/>
      <c r="I370" s="589"/>
      <c r="J370" s="589"/>
      <c r="K370" s="589"/>
      <c r="L370" s="589"/>
      <c r="M370" s="589"/>
      <c r="O370" s="589"/>
      <c r="P370" s="589"/>
      <c r="Q370" s="589"/>
    </row>
    <row r="371" customHeight="1" spans="7:17">
      <c r="G371" s="589"/>
      <c r="H371" s="589"/>
      <c r="I371" s="589"/>
      <c r="J371" s="589"/>
      <c r="K371" s="589"/>
      <c r="L371" s="589"/>
      <c r="M371" s="589"/>
      <c r="O371" s="589"/>
      <c r="P371" s="589"/>
      <c r="Q371" s="589"/>
    </row>
    <row r="372" customHeight="1" spans="7:17">
      <c r="G372" s="589"/>
      <c r="H372" s="589"/>
      <c r="I372" s="589"/>
      <c r="J372" s="589"/>
      <c r="K372" s="589"/>
      <c r="L372" s="589"/>
      <c r="M372" s="589"/>
      <c r="O372" s="589"/>
      <c r="P372" s="589"/>
      <c r="Q372" s="589"/>
    </row>
    <row r="373" customHeight="1" spans="7:17">
      <c r="G373" s="589"/>
      <c r="H373" s="589"/>
      <c r="I373" s="589"/>
      <c r="J373" s="589"/>
      <c r="K373" s="589"/>
      <c r="L373" s="589"/>
      <c r="M373" s="589"/>
      <c r="O373" s="589"/>
      <c r="P373" s="589"/>
      <c r="Q373" s="589"/>
    </row>
    <row r="374" customHeight="1" spans="7:17">
      <c r="G374" s="589"/>
      <c r="H374" s="589"/>
      <c r="I374" s="589"/>
      <c r="J374" s="589"/>
      <c r="K374" s="589"/>
      <c r="L374" s="589"/>
      <c r="M374" s="589"/>
      <c r="O374" s="589"/>
      <c r="P374" s="589"/>
      <c r="Q374" s="589"/>
    </row>
    <row r="375" customHeight="1" spans="7:17">
      <c r="G375" s="589"/>
      <c r="H375" s="589"/>
      <c r="I375" s="589"/>
      <c r="J375" s="589"/>
      <c r="K375" s="589"/>
      <c r="L375" s="589"/>
      <c r="M375" s="589"/>
      <c r="O375" s="589"/>
      <c r="P375" s="589"/>
      <c r="Q375" s="589"/>
    </row>
    <row r="376" customHeight="1" spans="7:17">
      <c r="G376" s="589"/>
      <c r="H376" s="589"/>
      <c r="I376" s="589"/>
      <c r="J376" s="589"/>
      <c r="K376" s="589"/>
      <c r="L376" s="589"/>
      <c r="M376" s="589"/>
      <c r="O376" s="589"/>
      <c r="P376" s="589"/>
      <c r="Q376" s="589"/>
    </row>
    <row r="377" customHeight="1" spans="7:17">
      <c r="G377" s="589"/>
      <c r="H377" s="589"/>
      <c r="I377" s="589"/>
      <c r="J377" s="589"/>
      <c r="K377" s="589"/>
      <c r="L377" s="589"/>
      <c r="M377" s="589"/>
      <c r="O377" s="589"/>
      <c r="P377" s="589"/>
      <c r="Q377" s="589"/>
    </row>
    <row r="378" customHeight="1" spans="7:17">
      <c r="G378" s="589"/>
      <c r="H378" s="589"/>
      <c r="I378" s="589"/>
      <c r="J378" s="589"/>
      <c r="K378" s="589"/>
      <c r="L378" s="589"/>
      <c r="M378" s="589"/>
      <c r="O378" s="589"/>
      <c r="P378" s="589"/>
      <c r="Q378" s="589"/>
    </row>
    <row r="379" customHeight="1" spans="7:17">
      <c r="G379" s="589"/>
      <c r="H379" s="589"/>
      <c r="I379" s="589"/>
      <c r="J379" s="589"/>
      <c r="K379" s="589"/>
      <c r="L379" s="589"/>
      <c r="M379" s="589"/>
      <c r="O379" s="589"/>
      <c r="P379" s="589"/>
      <c r="Q379" s="589"/>
    </row>
    <row r="380" customHeight="1" spans="7:17">
      <c r="G380" s="589"/>
      <c r="H380" s="589"/>
      <c r="I380" s="589"/>
      <c r="J380" s="589"/>
      <c r="K380" s="589"/>
      <c r="L380" s="589"/>
      <c r="M380" s="589"/>
      <c r="O380" s="589"/>
      <c r="P380" s="589"/>
      <c r="Q380" s="589"/>
    </row>
    <row r="381" customHeight="1" spans="7:17">
      <c r="G381" s="589"/>
      <c r="H381" s="589"/>
      <c r="I381" s="589"/>
      <c r="J381" s="589"/>
      <c r="K381" s="589"/>
      <c r="L381" s="589"/>
      <c r="M381" s="589"/>
      <c r="O381" s="589"/>
      <c r="P381" s="589"/>
      <c r="Q381" s="589"/>
    </row>
    <row r="382" customHeight="1" spans="7:17">
      <c r="G382" s="589"/>
      <c r="H382" s="589"/>
      <c r="I382" s="589"/>
      <c r="J382" s="589"/>
      <c r="K382" s="589"/>
      <c r="L382" s="589"/>
      <c r="M382" s="589"/>
      <c r="O382" s="589"/>
      <c r="P382" s="589"/>
      <c r="Q382" s="589"/>
    </row>
    <row r="383" customHeight="1" spans="7:17">
      <c r="G383" s="589"/>
      <c r="H383" s="589"/>
      <c r="I383" s="589"/>
      <c r="J383" s="589"/>
      <c r="K383" s="589"/>
      <c r="L383" s="589"/>
      <c r="M383" s="589"/>
      <c r="O383" s="589"/>
      <c r="P383" s="589"/>
      <c r="Q383" s="589"/>
    </row>
    <row r="384" customHeight="1" spans="7:17">
      <c r="G384" s="589"/>
      <c r="H384" s="589"/>
      <c r="I384" s="589"/>
      <c r="J384" s="589"/>
      <c r="K384" s="589"/>
      <c r="L384" s="589"/>
      <c r="M384" s="589"/>
      <c r="O384" s="589"/>
      <c r="P384" s="589"/>
      <c r="Q384" s="589"/>
    </row>
    <row r="385" customHeight="1" spans="7:17">
      <c r="G385" s="589"/>
      <c r="H385" s="589"/>
      <c r="I385" s="589"/>
      <c r="J385" s="589"/>
      <c r="K385" s="589"/>
      <c r="L385" s="589"/>
      <c r="M385" s="589"/>
      <c r="O385" s="589"/>
      <c r="P385" s="589"/>
      <c r="Q385" s="589"/>
    </row>
    <row r="386" customHeight="1" spans="7:17">
      <c r="G386" s="589"/>
      <c r="H386" s="589"/>
      <c r="I386" s="589"/>
      <c r="J386" s="589"/>
      <c r="K386" s="589"/>
      <c r="L386" s="589"/>
      <c r="M386" s="589"/>
      <c r="O386" s="589"/>
      <c r="P386" s="589"/>
      <c r="Q386" s="589"/>
    </row>
    <row r="387" customHeight="1" spans="7:17">
      <c r="G387" s="589"/>
      <c r="H387" s="589"/>
      <c r="I387" s="589"/>
      <c r="J387" s="589"/>
      <c r="K387" s="589"/>
      <c r="L387" s="589"/>
      <c r="M387" s="589"/>
      <c r="O387" s="589"/>
      <c r="P387" s="589"/>
      <c r="Q387" s="589"/>
    </row>
    <row r="388" customHeight="1" spans="7:17">
      <c r="G388" s="589"/>
      <c r="H388" s="589"/>
      <c r="I388" s="589"/>
      <c r="J388" s="589"/>
      <c r="K388" s="589"/>
      <c r="L388" s="589"/>
      <c r="M388" s="589"/>
      <c r="O388" s="589"/>
      <c r="P388" s="589"/>
      <c r="Q388" s="589"/>
    </row>
    <row r="389" customHeight="1" spans="7:17">
      <c r="G389" s="589"/>
      <c r="H389" s="589"/>
      <c r="I389" s="589"/>
      <c r="J389" s="589"/>
      <c r="K389" s="589"/>
      <c r="L389" s="589"/>
      <c r="M389" s="589"/>
      <c r="O389" s="589"/>
      <c r="P389" s="589"/>
      <c r="Q389" s="589"/>
    </row>
    <row r="390" customHeight="1" spans="7:17">
      <c r="G390" s="589"/>
      <c r="H390" s="589"/>
      <c r="I390" s="589"/>
      <c r="J390" s="589"/>
      <c r="K390" s="589"/>
      <c r="L390" s="589"/>
      <c r="M390" s="589"/>
      <c r="O390" s="589"/>
      <c r="P390" s="589"/>
      <c r="Q390" s="589"/>
    </row>
    <row r="391" customHeight="1" spans="7:17">
      <c r="G391" s="589"/>
      <c r="H391" s="589"/>
      <c r="I391" s="589"/>
      <c r="J391" s="589"/>
      <c r="K391" s="589"/>
      <c r="L391" s="589"/>
      <c r="M391" s="589"/>
      <c r="O391" s="589"/>
      <c r="P391" s="589"/>
      <c r="Q391" s="589"/>
    </row>
    <row r="392" customHeight="1" spans="7:17">
      <c r="G392" s="589"/>
      <c r="H392" s="589"/>
      <c r="I392" s="589"/>
      <c r="J392" s="589"/>
      <c r="K392" s="589"/>
      <c r="L392" s="589"/>
      <c r="M392" s="589"/>
      <c r="O392" s="589"/>
      <c r="P392" s="589"/>
      <c r="Q392" s="589"/>
    </row>
    <row r="393" customHeight="1" spans="7:17">
      <c r="G393" s="589"/>
      <c r="H393" s="589"/>
      <c r="I393" s="589"/>
      <c r="J393" s="589"/>
      <c r="K393" s="589"/>
      <c r="L393" s="589"/>
      <c r="M393" s="589"/>
      <c r="O393" s="589"/>
      <c r="P393" s="589"/>
      <c r="Q393" s="589"/>
    </row>
    <row r="394" customHeight="1" spans="7:17">
      <c r="G394" s="589"/>
      <c r="H394" s="589"/>
      <c r="I394" s="589"/>
      <c r="J394" s="589"/>
      <c r="K394" s="589"/>
      <c r="L394" s="589"/>
      <c r="M394" s="589"/>
      <c r="O394" s="589"/>
      <c r="P394" s="589"/>
      <c r="Q394" s="589"/>
    </row>
    <row r="395" customHeight="1" spans="7:17">
      <c r="G395" s="589"/>
      <c r="H395" s="589"/>
      <c r="I395" s="589"/>
      <c r="J395" s="589"/>
      <c r="K395" s="589"/>
      <c r="L395" s="589"/>
      <c r="M395" s="589"/>
      <c r="O395" s="589"/>
      <c r="P395" s="589"/>
      <c r="Q395" s="589"/>
    </row>
    <row r="396" customHeight="1" spans="7:17">
      <c r="G396" s="589"/>
      <c r="H396" s="589"/>
      <c r="I396" s="589"/>
      <c r="J396" s="589"/>
      <c r="K396" s="589"/>
      <c r="L396" s="589"/>
      <c r="M396" s="589"/>
      <c r="O396" s="589"/>
      <c r="P396" s="589"/>
      <c r="Q396" s="589"/>
    </row>
    <row r="397" customHeight="1" spans="7:17">
      <c r="G397" s="589"/>
      <c r="H397" s="589"/>
      <c r="I397" s="589"/>
      <c r="J397" s="589"/>
      <c r="K397" s="589"/>
      <c r="L397" s="589"/>
      <c r="M397" s="589"/>
      <c r="O397" s="589"/>
      <c r="P397" s="589"/>
      <c r="Q397" s="589"/>
    </row>
    <row r="398" customHeight="1" spans="7:17">
      <c r="G398" s="589"/>
      <c r="H398" s="589"/>
      <c r="I398" s="589"/>
      <c r="J398" s="589"/>
      <c r="K398" s="589"/>
      <c r="L398" s="589"/>
      <c r="M398" s="589"/>
      <c r="O398" s="589"/>
      <c r="P398" s="589"/>
      <c r="Q398" s="589"/>
    </row>
    <row r="399" customHeight="1" spans="7:17">
      <c r="G399" s="589"/>
      <c r="H399" s="589"/>
      <c r="I399" s="589"/>
      <c r="J399" s="589"/>
      <c r="K399" s="589"/>
      <c r="L399" s="589"/>
      <c r="M399" s="589"/>
      <c r="O399" s="589"/>
      <c r="P399" s="589"/>
      <c r="Q399" s="589"/>
    </row>
    <row r="400" customHeight="1" spans="7:17">
      <c r="G400" s="589"/>
      <c r="H400" s="589"/>
      <c r="I400" s="589"/>
      <c r="J400" s="589"/>
      <c r="K400" s="589"/>
      <c r="L400" s="589"/>
      <c r="M400" s="589"/>
      <c r="O400" s="589"/>
      <c r="P400" s="589"/>
      <c r="Q400" s="589"/>
    </row>
    <row r="401" customHeight="1" spans="7:17">
      <c r="G401" s="589"/>
      <c r="H401" s="589"/>
      <c r="I401" s="589"/>
      <c r="J401" s="589"/>
      <c r="K401" s="589"/>
      <c r="L401" s="589"/>
      <c r="M401" s="589"/>
      <c r="O401" s="589"/>
      <c r="P401" s="589"/>
      <c r="Q401" s="589"/>
    </row>
    <row r="402" customHeight="1" spans="7:17">
      <c r="G402" s="589"/>
      <c r="H402" s="589"/>
      <c r="I402" s="589"/>
      <c r="J402" s="589"/>
      <c r="K402" s="589"/>
      <c r="L402" s="589"/>
      <c r="M402" s="589"/>
      <c r="O402" s="589"/>
      <c r="P402" s="589"/>
      <c r="Q402" s="589"/>
    </row>
    <row r="403" customHeight="1" spans="7:17">
      <c r="G403" s="589"/>
      <c r="H403" s="589"/>
      <c r="I403" s="589"/>
      <c r="J403" s="589"/>
      <c r="K403" s="589"/>
      <c r="L403" s="589"/>
      <c r="M403" s="589"/>
      <c r="O403" s="589"/>
      <c r="P403" s="589"/>
      <c r="Q403" s="589"/>
    </row>
    <row r="404" customHeight="1" spans="7:17">
      <c r="G404" s="589"/>
      <c r="H404" s="589"/>
      <c r="I404" s="589"/>
      <c r="J404" s="589"/>
      <c r="K404" s="589"/>
      <c r="L404" s="589"/>
      <c r="M404" s="589"/>
      <c r="O404" s="589"/>
      <c r="P404" s="589"/>
      <c r="Q404" s="589"/>
    </row>
    <row r="405" customHeight="1" spans="7:17">
      <c r="G405" s="589"/>
      <c r="H405" s="589"/>
      <c r="I405" s="589"/>
      <c r="J405" s="589"/>
      <c r="K405" s="589"/>
      <c r="L405" s="589"/>
      <c r="M405" s="589"/>
      <c r="O405" s="589"/>
      <c r="P405" s="589"/>
      <c r="Q405" s="589"/>
    </row>
    <row r="406" customHeight="1" spans="7:17">
      <c r="G406" s="589"/>
      <c r="H406" s="589"/>
      <c r="I406" s="589"/>
      <c r="J406" s="589"/>
      <c r="K406" s="589"/>
      <c r="L406" s="589"/>
      <c r="M406" s="589"/>
      <c r="O406" s="589"/>
      <c r="P406" s="589"/>
      <c r="Q406" s="589"/>
    </row>
    <row r="407" customHeight="1" spans="7:17">
      <c r="G407" s="589"/>
      <c r="H407" s="589"/>
      <c r="I407" s="589"/>
      <c r="J407" s="589"/>
      <c r="K407" s="589"/>
      <c r="L407" s="589"/>
      <c r="M407" s="589"/>
      <c r="O407" s="589"/>
      <c r="P407" s="589"/>
      <c r="Q407" s="589"/>
    </row>
    <row r="408" customHeight="1" spans="7:17">
      <c r="G408" s="589"/>
      <c r="H408" s="589"/>
      <c r="I408" s="589"/>
      <c r="J408" s="589"/>
      <c r="K408" s="589"/>
      <c r="L408" s="589"/>
      <c r="M408" s="589"/>
      <c r="O408" s="589"/>
      <c r="P408" s="589"/>
      <c r="Q408" s="589"/>
    </row>
    <row r="409" customHeight="1" spans="7:17">
      <c r="G409" s="589"/>
      <c r="H409" s="589"/>
      <c r="I409" s="589"/>
      <c r="J409" s="589"/>
      <c r="K409" s="589"/>
      <c r="L409" s="589"/>
      <c r="M409" s="589"/>
      <c r="O409" s="589"/>
      <c r="P409" s="589"/>
      <c r="Q409" s="589"/>
    </row>
    <row r="410" customHeight="1" spans="7:17">
      <c r="G410" s="589"/>
      <c r="H410" s="589"/>
      <c r="I410" s="589"/>
      <c r="J410" s="589"/>
      <c r="K410" s="589"/>
      <c r="L410" s="589"/>
      <c r="M410" s="589"/>
      <c r="O410" s="589"/>
      <c r="P410" s="589"/>
      <c r="Q410" s="589"/>
    </row>
    <row r="411" customHeight="1" spans="7:17">
      <c r="G411" s="589"/>
      <c r="H411" s="589"/>
      <c r="I411" s="589"/>
      <c r="J411" s="589"/>
      <c r="K411" s="589"/>
      <c r="L411" s="589"/>
      <c r="M411" s="589"/>
      <c r="O411" s="589"/>
      <c r="P411" s="589"/>
      <c r="Q411" s="589"/>
    </row>
    <row r="412" customHeight="1" spans="7:17">
      <c r="G412" s="589"/>
      <c r="H412" s="589"/>
      <c r="I412" s="589"/>
      <c r="J412" s="589"/>
      <c r="K412" s="589"/>
      <c r="L412" s="589"/>
      <c r="M412" s="589"/>
      <c r="O412" s="589"/>
      <c r="P412" s="589"/>
      <c r="Q412" s="589"/>
    </row>
    <row r="413" customHeight="1" spans="7:17">
      <c r="G413" s="589"/>
      <c r="H413" s="589"/>
      <c r="I413" s="589"/>
      <c r="J413" s="589"/>
      <c r="K413" s="589"/>
      <c r="L413" s="589"/>
      <c r="M413" s="589"/>
      <c r="O413" s="589"/>
      <c r="P413" s="589"/>
      <c r="Q413" s="589"/>
    </row>
    <row r="414" customHeight="1" spans="7:17">
      <c r="G414" s="589"/>
      <c r="H414" s="589"/>
      <c r="I414" s="589"/>
      <c r="J414" s="589"/>
      <c r="K414" s="589"/>
      <c r="L414" s="589"/>
      <c r="M414" s="589"/>
      <c r="O414" s="589"/>
      <c r="P414" s="589"/>
      <c r="Q414" s="589"/>
    </row>
    <row r="415" customHeight="1" spans="7:17">
      <c r="G415" s="589"/>
      <c r="H415" s="589"/>
      <c r="I415" s="589"/>
      <c r="J415" s="589"/>
      <c r="K415" s="589"/>
      <c r="L415" s="589"/>
      <c r="M415" s="589"/>
      <c r="O415" s="589"/>
      <c r="P415" s="589"/>
      <c r="Q415" s="589"/>
    </row>
    <row r="416" customHeight="1" spans="7:17">
      <c r="G416" s="589"/>
      <c r="H416" s="589"/>
      <c r="I416" s="589"/>
      <c r="J416" s="589"/>
      <c r="K416" s="589"/>
      <c r="L416" s="589"/>
      <c r="M416" s="589"/>
      <c r="O416" s="589"/>
      <c r="P416" s="589"/>
      <c r="Q416" s="589"/>
    </row>
    <row r="417" customHeight="1" spans="7:17">
      <c r="G417" s="589"/>
      <c r="H417" s="589"/>
      <c r="I417" s="589"/>
      <c r="J417" s="589"/>
      <c r="K417" s="589"/>
      <c r="L417" s="589"/>
      <c r="M417" s="589"/>
      <c r="O417" s="589"/>
      <c r="P417" s="589"/>
      <c r="Q417" s="589"/>
    </row>
    <row r="418" customHeight="1" spans="7:17">
      <c r="G418" s="589"/>
      <c r="H418" s="589"/>
      <c r="I418" s="589"/>
      <c r="J418" s="589"/>
      <c r="K418" s="589"/>
      <c r="L418" s="589"/>
      <c r="M418" s="589"/>
      <c r="O418" s="589"/>
      <c r="P418" s="589"/>
      <c r="Q418" s="589"/>
    </row>
    <row r="419" customHeight="1" spans="7:17">
      <c r="G419" s="589"/>
      <c r="H419" s="589"/>
      <c r="I419" s="589"/>
      <c r="J419" s="589"/>
      <c r="K419" s="589"/>
      <c r="L419" s="589"/>
      <c r="M419" s="589"/>
      <c r="O419" s="589"/>
      <c r="P419" s="589"/>
      <c r="Q419" s="589"/>
    </row>
    <row r="420" customHeight="1" spans="7:17">
      <c r="G420" s="589"/>
      <c r="H420" s="589"/>
      <c r="I420" s="589"/>
      <c r="J420" s="589"/>
      <c r="K420" s="589"/>
      <c r="L420" s="589"/>
      <c r="M420" s="589"/>
      <c r="O420" s="589"/>
      <c r="P420" s="589"/>
      <c r="Q420" s="589"/>
    </row>
    <row r="421" customHeight="1" spans="7:17">
      <c r="G421" s="589"/>
      <c r="H421" s="589"/>
      <c r="I421" s="589"/>
      <c r="J421" s="589"/>
      <c r="K421" s="589"/>
      <c r="L421" s="589"/>
      <c r="M421" s="589"/>
      <c r="O421" s="589"/>
      <c r="P421" s="589"/>
      <c r="Q421" s="589"/>
    </row>
    <row r="422" customHeight="1" spans="7:17">
      <c r="G422" s="589"/>
      <c r="H422" s="589"/>
      <c r="I422" s="589"/>
      <c r="J422" s="589"/>
      <c r="K422" s="589"/>
      <c r="L422" s="589"/>
      <c r="M422" s="589"/>
      <c r="O422" s="589"/>
      <c r="P422" s="589"/>
      <c r="Q422" s="589"/>
    </row>
    <row r="423" customHeight="1" spans="7:17">
      <c r="G423" s="589"/>
      <c r="H423" s="589"/>
      <c r="I423" s="589"/>
      <c r="J423" s="589"/>
      <c r="K423" s="589"/>
      <c r="L423" s="589"/>
      <c r="M423" s="589"/>
      <c r="O423" s="589"/>
      <c r="P423" s="589"/>
      <c r="Q423" s="589"/>
    </row>
    <row r="424" customHeight="1" spans="7:17">
      <c r="G424" s="589"/>
      <c r="H424" s="589"/>
      <c r="I424" s="589"/>
      <c r="J424" s="589"/>
      <c r="K424" s="589"/>
      <c r="L424" s="589"/>
      <c r="M424" s="589"/>
      <c r="O424" s="589"/>
      <c r="P424" s="589"/>
      <c r="Q424" s="589"/>
    </row>
    <row r="425" customHeight="1" spans="7:17">
      <c r="G425" s="589"/>
      <c r="H425" s="589"/>
      <c r="I425" s="589"/>
      <c r="J425" s="589"/>
      <c r="K425" s="589"/>
      <c r="L425" s="589"/>
      <c r="M425" s="589"/>
      <c r="O425" s="589"/>
      <c r="P425" s="589"/>
      <c r="Q425" s="589"/>
    </row>
    <row r="426" customHeight="1" spans="7:17">
      <c r="G426" s="589"/>
      <c r="H426" s="589"/>
      <c r="I426" s="589"/>
      <c r="J426" s="589"/>
      <c r="K426" s="589"/>
      <c r="L426" s="589"/>
      <c r="M426" s="589"/>
      <c r="O426" s="589"/>
      <c r="P426" s="589"/>
      <c r="Q426" s="589"/>
    </row>
    <row r="427" customHeight="1" spans="7:17">
      <c r="G427" s="589"/>
      <c r="H427" s="589"/>
      <c r="I427" s="589"/>
      <c r="J427" s="589"/>
      <c r="K427" s="589"/>
      <c r="L427" s="589"/>
      <c r="M427" s="589"/>
      <c r="O427" s="589"/>
      <c r="P427" s="589"/>
      <c r="Q427" s="589"/>
    </row>
    <row r="428" customHeight="1" spans="7:17">
      <c r="G428" s="589"/>
      <c r="H428" s="589"/>
      <c r="I428" s="589"/>
      <c r="J428" s="589"/>
      <c r="K428" s="589"/>
      <c r="L428" s="589"/>
      <c r="M428" s="589"/>
      <c r="O428" s="589"/>
      <c r="P428" s="589"/>
      <c r="Q428" s="589"/>
    </row>
    <row r="429" customHeight="1" spans="7:17">
      <c r="G429" s="589"/>
      <c r="H429" s="589"/>
      <c r="I429" s="589"/>
      <c r="J429" s="589"/>
      <c r="K429" s="589"/>
      <c r="L429" s="589"/>
      <c r="M429" s="589"/>
      <c r="O429" s="589"/>
      <c r="P429" s="589"/>
      <c r="Q429" s="589"/>
    </row>
    <row r="430" customHeight="1" spans="7:17">
      <c r="G430" s="589"/>
      <c r="H430" s="589"/>
      <c r="I430" s="589"/>
      <c r="J430" s="589"/>
      <c r="K430" s="589"/>
      <c r="L430" s="589"/>
      <c r="M430" s="589"/>
      <c r="O430" s="589"/>
      <c r="P430" s="589"/>
      <c r="Q430" s="589"/>
    </row>
    <row r="431" customHeight="1" spans="7:17">
      <c r="G431" s="589"/>
      <c r="H431" s="589"/>
      <c r="I431" s="589"/>
      <c r="J431" s="589"/>
      <c r="K431" s="589"/>
      <c r="L431" s="589"/>
      <c r="M431" s="589"/>
      <c r="O431" s="589"/>
      <c r="P431" s="589"/>
      <c r="Q431" s="589"/>
    </row>
    <row r="432" customHeight="1" spans="7:17">
      <c r="G432" s="589"/>
      <c r="H432" s="589"/>
      <c r="I432" s="589"/>
      <c r="J432" s="589"/>
      <c r="K432" s="589"/>
      <c r="L432" s="589"/>
      <c r="M432" s="589"/>
      <c r="O432" s="589"/>
      <c r="P432" s="589"/>
      <c r="Q432" s="589"/>
    </row>
    <row r="433" customHeight="1" spans="7:17">
      <c r="G433" s="589"/>
      <c r="H433" s="589"/>
      <c r="I433" s="589"/>
      <c r="J433" s="589"/>
      <c r="K433" s="589"/>
      <c r="L433" s="589"/>
      <c r="M433" s="589"/>
      <c r="O433" s="589"/>
      <c r="P433" s="589"/>
      <c r="Q433" s="589"/>
    </row>
    <row r="434" customHeight="1" spans="7:17">
      <c r="G434" s="589"/>
      <c r="H434" s="589"/>
      <c r="I434" s="589"/>
      <c r="J434" s="589"/>
      <c r="K434" s="589"/>
      <c r="L434" s="589"/>
      <c r="M434" s="589"/>
      <c r="O434" s="589"/>
      <c r="P434" s="589"/>
      <c r="Q434" s="589"/>
    </row>
    <row r="435" customHeight="1" spans="7:17">
      <c r="G435" s="589"/>
      <c r="H435" s="589"/>
      <c r="I435" s="589"/>
      <c r="J435" s="589"/>
      <c r="K435" s="589"/>
      <c r="L435" s="589"/>
      <c r="M435" s="589"/>
      <c r="O435" s="589"/>
      <c r="P435" s="589"/>
      <c r="Q435" s="589"/>
    </row>
    <row r="436" customHeight="1" spans="7:17">
      <c r="G436" s="589"/>
      <c r="H436" s="589"/>
      <c r="I436" s="589"/>
      <c r="J436" s="589"/>
      <c r="K436" s="589"/>
      <c r="L436" s="589"/>
      <c r="M436" s="589"/>
      <c r="O436" s="589"/>
      <c r="P436" s="589"/>
      <c r="Q436" s="589"/>
    </row>
    <row r="437" customHeight="1" spans="7:17">
      <c r="G437" s="589"/>
      <c r="H437" s="589"/>
      <c r="I437" s="589"/>
      <c r="J437" s="589"/>
      <c r="K437" s="589"/>
      <c r="L437" s="589"/>
      <c r="M437" s="589"/>
      <c r="O437" s="589"/>
      <c r="P437" s="589"/>
      <c r="Q437" s="589"/>
    </row>
    <row r="438" customHeight="1" spans="7:17">
      <c r="G438" s="589"/>
      <c r="H438" s="589"/>
      <c r="I438" s="589"/>
      <c r="J438" s="589"/>
      <c r="K438" s="589"/>
      <c r="L438" s="589"/>
      <c r="M438" s="589"/>
      <c r="O438" s="589"/>
      <c r="P438" s="589"/>
      <c r="Q438" s="589"/>
    </row>
    <row r="439" customHeight="1" spans="7:17">
      <c r="G439" s="589"/>
      <c r="H439" s="589"/>
      <c r="I439" s="589"/>
      <c r="J439" s="589"/>
      <c r="K439" s="589"/>
      <c r="L439" s="589"/>
      <c r="M439" s="589"/>
      <c r="O439" s="589"/>
      <c r="P439" s="589"/>
      <c r="Q439" s="589"/>
    </row>
    <row r="440" customHeight="1" spans="7:17">
      <c r="G440" s="589"/>
      <c r="H440" s="589"/>
      <c r="I440" s="589"/>
      <c r="J440" s="589"/>
      <c r="K440" s="589"/>
      <c r="L440" s="589"/>
      <c r="M440" s="589"/>
      <c r="O440" s="589"/>
      <c r="P440" s="589"/>
      <c r="Q440" s="589"/>
    </row>
    <row r="441" customHeight="1" spans="7:17">
      <c r="G441" s="589"/>
      <c r="H441" s="589"/>
      <c r="I441" s="589"/>
      <c r="J441" s="589"/>
      <c r="K441" s="589"/>
      <c r="L441" s="589"/>
      <c r="M441" s="589"/>
      <c r="O441" s="589"/>
      <c r="P441" s="589"/>
      <c r="Q441" s="589"/>
    </row>
    <row r="442" customHeight="1" spans="7:17">
      <c r="G442" s="589"/>
      <c r="H442" s="589"/>
      <c r="I442" s="589"/>
      <c r="J442" s="589"/>
      <c r="K442" s="589"/>
      <c r="L442" s="589"/>
      <c r="M442" s="589"/>
      <c r="O442" s="589"/>
      <c r="P442" s="589"/>
      <c r="Q442" s="589"/>
    </row>
    <row r="443" customHeight="1" spans="7:17">
      <c r="G443" s="589"/>
      <c r="H443" s="589"/>
      <c r="I443" s="589"/>
      <c r="J443" s="589"/>
      <c r="K443" s="589"/>
      <c r="L443" s="589"/>
      <c r="M443" s="589"/>
      <c r="O443" s="589"/>
      <c r="P443" s="589"/>
      <c r="Q443" s="589"/>
    </row>
    <row r="444" customHeight="1" spans="7:17">
      <c r="G444" s="589"/>
      <c r="H444" s="589"/>
      <c r="I444" s="589"/>
      <c r="J444" s="589"/>
      <c r="K444" s="589"/>
      <c r="L444" s="589"/>
      <c r="M444" s="589"/>
      <c r="O444" s="589"/>
      <c r="P444" s="589"/>
      <c r="Q444" s="589"/>
    </row>
    <row r="445" customHeight="1" spans="7:17">
      <c r="G445" s="589"/>
      <c r="H445" s="589"/>
      <c r="I445" s="589"/>
      <c r="J445" s="589"/>
      <c r="K445" s="589"/>
      <c r="L445" s="589"/>
      <c r="M445" s="589"/>
      <c r="O445" s="589"/>
      <c r="P445" s="589"/>
      <c r="Q445" s="589"/>
    </row>
    <row r="446" customHeight="1" spans="7:17">
      <c r="G446" s="589"/>
      <c r="H446" s="589"/>
      <c r="I446" s="589"/>
      <c r="J446" s="589"/>
      <c r="K446" s="589"/>
      <c r="L446" s="589"/>
      <c r="M446" s="589"/>
      <c r="O446" s="589"/>
      <c r="P446" s="589"/>
      <c r="Q446" s="589"/>
    </row>
    <row r="447" customHeight="1" spans="7:17">
      <c r="G447" s="589"/>
      <c r="H447" s="589"/>
      <c r="I447" s="589"/>
      <c r="J447" s="589"/>
      <c r="K447" s="589"/>
      <c r="L447" s="589"/>
      <c r="M447" s="589"/>
      <c r="O447" s="589"/>
      <c r="P447" s="589"/>
      <c r="Q447" s="589"/>
    </row>
    <row r="448" customHeight="1" spans="7:17">
      <c r="G448" s="589"/>
      <c r="H448" s="589"/>
      <c r="I448" s="589"/>
      <c r="J448" s="589"/>
      <c r="K448" s="589"/>
      <c r="L448" s="589"/>
      <c r="M448" s="589"/>
      <c r="O448" s="589"/>
      <c r="P448" s="589"/>
      <c r="Q448" s="589"/>
    </row>
    <row r="449" customHeight="1" spans="7:17">
      <c r="G449" s="589"/>
      <c r="H449" s="589"/>
      <c r="I449" s="589"/>
      <c r="J449" s="589"/>
      <c r="K449" s="589"/>
      <c r="L449" s="589"/>
      <c r="M449" s="589"/>
      <c r="O449" s="589"/>
      <c r="P449" s="589"/>
      <c r="Q449" s="589"/>
    </row>
    <row r="450" customHeight="1" spans="7:17">
      <c r="G450" s="589"/>
      <c r="H450" s="589"/>
      <c r="I450" s="589"/>
      <c r="J450" s="589"/>
      <c r="K450" s="589"/>
      <c r="L450" s="589"/>
      <c r="M450" s="589"/>
      <c r="O450" s="589"/>
      <c r="P450" s="589"/>
      <c r="Q450" s="589"/>
    </row>
    <row r="451" customHeight="1" spans="7:17">
      <c r="G451" s="589"/>
      <c r="H451" s="589"/>
      <c r="I451" s="589"/>
      <c r="J451" s="589"/>
      <c r="K451" s="589"/>
      <c r="L451" s="589"/>
      <c r="M451" s="589"/>
      <c r="O451" s="589"/>
      <c r="P451" s="589"/>
      <c r="Q451" s="589"/>
    </row>
    <row r="452" customHeight="1" spans="7:17">
      <c r="G452" s="589"/>
      <c r="H452" s="589"/>
      <c r="I452" s="589"/>
      <c r="J452" s="589"/>
      <c r="K452" s="589"/>
      <c r="L452" s="589"/>
      <c r="M452" s="589"/>
      <c r="O452" s="589"/>
      <c r="P452" s="589"/>
      <c r="Q452" s="589"/>
    </row>
    <row r="453" customHeight="1" spans="7:17">
      <c r="G453" s="589"/>
      <c r="H453" s="589"/>
      <c r="I453" s="589"/>
      <c r="J453" s="589"/>
      <c r="K453" s="589"/>
      <c r="L453" s="589"/>
      <c r="M453" s="589"/>
      <c r="O453" s="589"/>
      <c r="P453" s="589"/>
      <c r="Q453" s="589"/>
    </row>
    <row r="454" customHeight="1" spans="7:17">
      <c r="G454" s="589"/>
      <c r="H454" s="589"/>
      <c r="I454" s="589"/>
      <c r="J454" s="589"/>
      <c r="K454" s="589"/>
      <c r="L454" s="589"/>
      <c r="M454" s="589"/>
      <c r="O454" s="589"/>
      <c r="P454" s="589"/>
      <c r="Q454" s="589"/>
    </row>
    <row r="455" customHeight="1" spans="7:17">
      <c r="G455" s="589"/>
      <c r="H455" s="589"/>
      <c r="I455" s="589"/>
      <c r="J455" s="589"/>
      <c r="K455" s="589"/>
      <c r="L455" s="589"/>
      <c r="M455" s="589"/>
      <c r="O455" s="589"/>
      <c r="P455" s="589"/>
      <c r="Q455" s="589"/>
    </row>
    <row r="456" customHeight="1" spans="7:17">
      <c r="G456" s="589"/>
      <c r="H456" s="589"/>
      <c r="I456" s="589"/>
      <c r="J456" s="589"/>
      <c r="K456" s="589"/>
      <c r="L456" s="589"/>
      <c r="M456" s="589"/>
      <c r="O456" s="589"/>
      <c r="P456" s="589"/>
      <c r="Q456" s="589"/>
    </row>
    <row r="457" customHeight="1" spans="7:17">
      <c r="G457" s="589"/>
      <c r="H457" s="589"/>
      <c r="I457" s="589"/>
      <c r="J457" s="589"/>
      <c r="K457" s="589"/>
      <c r="L457" s="589"/>
      <c r="M457" s="589"/>
      <c r="O457" s="589"/>
      <c r="P457" s="589"/>
      <c r="Q457" s="589"/>
    </row>
    <row r="458" customHeight="1" spans="7:17">
      <c r="G458" s="589"/>
      <c r="H458" s="589"/>
      <c r="I458" s="589"/>
      <c r="J458" s="589"/>
      <c r="K458" s="589"/>
      <c r="L458" s="589"/>
      <c r="M458" s="589"/>
      <c r="O458" s="589"/>
      <c r="P458" s="589"/>
      <c r="Q458" s="589"/>
    </row>
    <row r="459" customHeight="1" spans="7:17">
      <c r="G459" s="589"/>
      <c r="H459" s="589"/>
      <c r="I459" s="589"/>
      <c r="J459" s="589"/>
      <c r="K459" s="589"/>
      <c r="L459" s="589"/>
      <c r="M459" s="589"/>
      <c r="O459" s="589"/>
      <c r="P459" s="589"/>
      <c r="Q459" s="589"/>
    </row>
    <row r="460" customHeight="1" spans="7:17">
      <c r="G460" s="589"/>
      <c r="H460" s="589"/>
      <c r="I460" s="589"/>
      <c r="J460" s="589"/>
      <c r="K460" s="589"/>
      <c r="L460" s="589"/>
      <c r="M460" s="589"/>
      <c r="O460" s="589"/>
      <c r="P460" s="589"/>
      <c r="Q460" s="589"/>
    </row>
    <row r="461" customHeight="1" spans="7:17">
      <c r="G461" s="589"/>
      <c r="H461" s="589"/>
      <c r="I461" s="589"/>
      <c r="J461" s="589"/>
      <c r="K461" s="589"/>
      <c r="L461" s="589"/>
      <c r="M461" s="589"/>
      <c r="O461" s="589"/>
      <c r="P461" s="589"/>
      <c r="Q461" s="589"/>
    </row>
    <row r="462" customHeight="1" spans="7:17">
      <c r="G462" s="589"/>
      <c r="H462" s="589"/>
      <c r="I462" s="589"/>
      <c r="J462" s="589"/>
      <c r="K462" s="589"/>
      <c r="L462" s="589"/>
      <c r="M462" s="589"/>
      <c r="O462" s="589"/>
      <c r="P462" s="589"/>
      <c r="Q462" s="589"/>
    </row>
    <row r="463" customHeight="1" spans="7:17">
      <c r="G463" s="589"/>
      <c r="H463" s="589"/>
      <c r="I463" s="589"/>
      <c r="J463" s="589"/>
      <c r="K463" s="589"/>
      <c r="L463" s="589"/>
      <c r="M463" s="589"/>
      <c r="O463" s="589"/>
      <c r="P463" s="589"/>
      <c r="Q463" s="589"/>
    </row>
    <row r="464" customHeight="1" spans="7:17">
      <c r="G464" s="589"/>
      <c r="H464" s="589"/>
      <c r="I464" s="589"/>
      <c r="J464" s="589"/>
      <c r="K464" s="589"/>
      <c r="L464" s="589"/>
      <c r="M464" s="589"/>
      <c r="O464" s="589"/>
      <c r="P464" s="589"/>
      <c r="Q464" s="589"/>
    </row>
    <row r="465" customHeight="1" spans="7:17">
      <c r="G465" s="589"/>
      <c r="H465" s="589"/>
      <c r="I465" s="589"/>
      <c r="J465" s="589"/>
      <c r="K465" s="589"/>
      <c r="L465" s="589"/>
      <c r="M465" s="589"/>
      <c r="O465" s="589"/>
      <c r="P465" s="589"/>
      <c r="Q465" s="589"/>
    </row>
    <row r="466" customHeight="1" spans="7:17">
      <c r="G466" s="589"/>
      <c r="H466" s="589"/>
      <c r="I466" s="589"/>
      <c r="J466" s="589"/>
      <c r="K466" s="589"/>
      <c r="L466" s="589"/>
      <c r="M466" s="589"/>
      <c r="O466" s="589"/>
      <c r="P466" s="589"/>
      <c r="Q466" s="589"/>
    </row>
    <row r="467" customHeight="1" spans="7:17">
      <c r="G467" s="589"/>
      <c r="H467" s="589"/>
      <c r="I467" s="589"/>
      <c r="J467" s="589"/>
      <c r="K467" s="589"/>
      <c r="L467" s="589"/>
      <c r="M467" s="589"/>
      <c r="O467" s="589"/>
      <c r="P467" s="589"/>
      <c r="Q467" s="589"/>
    </row>
    <row r="468" customHeight="1" spans="7:17">
      <c r="G468" s="589"/>
      <c r="H468" s="589"/>
      <c r="I468" s="589"/>
      <c r="J468" s="589"/>
      <c r="K468" s="589"/>
      <c r="L468" s="589"/>
      <c r="M468" s="589"/>
      <c r="O468" s="589"/>
      <c r="P468" s="589"/>
      <c r="Q468" s="589"/>
    </row>
    <row r="469" customHeight="1" spans="7:17">
      <c r="G469" s="589"/>
      <c r="H469" s="589"/>
      <c r="I469" s="589"/>
      <c r="J469" s="589"/>
      <c r="K469" s="589"/>
      <c r="L469" s="589"/>
      <c r="M469" s="589"/>
      <c r="O469" s="589"/>
      <c r="P469" s="589"/>
      <c r="Q469" s="589"/>
    </row>
    <row r="470" customHeight="1" spans="7:17">
      <c r="G470" s="589"/>
      <c r="H470" s="589"/>
      <c r="I470" s="589"/>
      <c r="J470" s="589"/>
      <c r="K470" s="589"/>
      <c r="L470" s="589"/>
      <c r="M470" s="589"/>
      <c r="O470" s="589"/>
      <c r="P470" s="589"/>
      <c r="Q470" s="589"/>
    </row>
    <row r="471" customHeight="1" spans="7:17">
      <c r="G471" s="589"/>
      <c r="H471" s="589"/>
      <c r="I471" s="589"/>
      <c r="J471" s="589"/>
      <c r="K471" s="589"/>
      <c r="L471" s="589"/>
      <c r="M471" s="589"/>
      <c r="O471" s="589"/>
      <c r="P471" s="589"/>
      <c r="Q471" s="589"/>
    </row>
    <row r="472" customHeight="1" spans="7:17">
      <c r="G472" s="589"/>
      <c r="H472" s="589"/>
      <c r="I472" s="589"/>
      <c r="J472" s="589"/>
      <c r="K472" s="589"/>
      <c r="L472" s="589"/>
      <c r="M472" s="589"/>
      <c r="O472" s="589"/>
      <c r="P472" s="589"/>
      <c r="Q472" s="589"/>
    </row>
    <row r="473" customHeight="1" spans="7:17">
      <c r="G473" s="589"/>
      <c r="H473" s="589"/>
      <c r="I473" s="589"/>
      <c r="J473" s="589"/>
      <c r="K473" s="589"/>
      <c r="L473" s="589"/>
      <c r="M473" s="589"/>
      <c r="O473" s="589"/>
      <c r="P473" s="589"/>
      <c r="Q473" s="589"/>
    </row>
    <row r="474" customHeight="1" spans="7:17">
      <c r="G474" s="589"/>
      <c r="H474" s="589"/>
      <c r="I474" s="589"/>
      <c r="J474" s="589"/>
      <c r="K474" s="589"/>
      <c r="L474" s="589"/>
      <c r="M474" s="589"/>
      <c r="O474" s="589"/>
      <c r="P474" s="589"/>
      <c r="Q474" s="589"/>
    </row>
    <row r="475" customHeight="1" spans="7:17">
      <c r="G475" s="589"/>
      <c r="H475" s="589"/>
      <c r="I475" s="589"/>
      <c r="J475" s="589"/>
      <c r="K475" s="589"/>
      <c r="L475" s="589"/>
      <c r="M475" s="589"/>
      <c r="O475" s="589"/>
      <c r="P475" s="589"/>
      <c r="Q475" s="589"/>
    </row>
    <row r="476" customHeight="1" spans="7:17">
      <c r="G476" s="589"/>
      <c r="H476" s="589"/>
      <c r="I476" s="589"/>
      <c r="J476" s="589"/>
      <c r="K476" s="589"/>
      <c r="L476" s="589"/>
      <c r="M476" s="589"/>
      <c r="O476" s="589"/>
      <c r="P476" s="589"/>
      <c r="Q476" s="589"/>
    </row>
    <row r="477" customHeight="1" spans="7:17">
      <c r="G477" s="589"/>
      <c r="H477" s="589"/>
      <c r="I477" s="589"/>
      <c r="J477" s="589"/>
      <c r="K477" s="589"/>
      <c r="L477" s="589"/>
      <c r="M477" s="589"/>
      <c r="O477" s="589"/>
      <c r="P477" s="589"/>
      <c r="Q477" s="589"/>
    </row>
    <row r="478" customHeight="1" spans="7:17">
      <c r="G478" s="589"/>
      <c r="H478" s="589"/>
      <c r="I478" s="589"/>
      <c r="J478" s="589"/>
      <c r="K478" s="589"/>
      <c r="L478" s="589"/>
      <c r="M478" s="589"/>
      <c r="O478" s="589"/>
      <c r="P478" s="589"/>
      <c r="Q478" s="589"/>
    </row>
    <row r="479" customHeight="1" spans="7:17">
      <c r="G479" s="589"/>
      <c r="H479" s="589"/>
      <c r="I479" s="589"/>
      <c r="J479" s="589"/>
      <c r="K479" s="589"/>
      <c r="L479" s="589"/>
      <c r="M479" s="589"/>
      <c r="O479" s="589"/>
      <c r="P479" s="589"/>
      <c r="Q479" s="589"/>
    </row>
    <row r="480" customHeight="1" spans="7:17">
      <c r="G480" s="589"/>
      <c r="H480" s="589"/>
      <c r="I480" s="589"/>
      <c r="J480" s="589"/>
      <c r="K480" s="589"/>
      <c r="L480" s="589"/>
      <c r="M480" s="589"/>
      <c r="O480" s="589"/>
      <c r="P480" s="589"/>
      <c r="Q480" s="589"/>
    </row>
    <row r="481" customHeight="1" spans="7:17">
      <c r="G481" s="589"/>
      <c r="H481" s="589"/>
      <c r="I481" s="589"/>
      <c r="J481" s="589"/>
      <c r="K481" s="589"/>
      <c r="L481" s="589"/>
      <c r="M481" s="589"/>
      <c r="O481" s="589"/>
      <c r="P481" s="589"/>
      <c r="Q481" s="589"/>
    </row>
    <row r="482" customHeight="1" spans="7:17">
      <c r="G482" s="589"/>
      <c r="H482" s="589"/>
      <c r="I482" s="589"/>
      <c r="J482" s="589"/>
      <c r="K482" s="589"/>
      <c r="L482" s="589"/>
      <c r="M482" s="589"/>
      <c r="O482" s="589"/>
      <c r="P482" s="589"/>
      <c r="Q482" s="589"/>
    </row>
    <row r="483" customHeight="1" spans="7:17">
      <c r="G483" s="589"/>
      <c r="H483" s="589"/>
      <c r="I483" s="589"/>
      <c r="J483" s="589"/>
      <c r="K483" s="589"/>
      <c r="L483" s="589"/>
      <c r="M483" s="589"/>
      <c r="O483" s="589"/>
      <c r="P483" s="589"/>
      <c r="Q483" s="589"/>
    </row>
    <row r="484" customHeight="1" spans="7:17">
      <c r="G484" s="589"/>
      <c r="H484" s="589"/>
      <c r="I484" s="589"/>
      <c r="J484" s="589"/>
      <c r="K484" s="589"/>
      <c r="L484" s="589"/>
      <c r="M484" s="589"/>
      <c r="O484" s="589"/>
      <c r="P484" s="589"/>
      <c r="Q484" s="589"/>
    </row>
    <row r="485" customHeight="1" spans="7:17">
      <c r="G485" s="589"/>
      <c r="H485" s="589"/>
      <c r="I485" s="589"/>
      <c r="J485" s="589"/>
      <c r="K485" s="589"/>
      <c r="L485" s="589"/>
      <c r="M485" s="589"/>
      <c r="O485" s="589"/>
      <c r="P485" s="589"/>
      <c r="Q485" s="589"/>
    </row>
    <row r="486" customHeight="1" spans="7:17">
      <c r="G486" s="589"/>
      <c r="H486" s="589"/>
      <c r="I486" s="589"/>
      <c r="J486" s="589"/>
      <c r="K486" s="589"/>
      <c r="L486" s="589"/>
      <c r="M486" s="589"/>
      <c r="O486" s="589"/>
      <c r="P486" s="589"/>
      <c r="Q486" s="589"/>
    </row>
    <row r="487" customHeight="1" spans="7:17">
      <c r="G487" s="589"/>
      <c r="H487" s="589"/>
      <c r="I487" s="589"/>
      <c r="J487" s="589"/>
      <c r="K487" s="589"/>
      <c r="L487" s="589"/>
      <c r="M487" s="589"/>
      <c r="O487" s="589"/>
      <c r="P487" s="589"/>
      <c r="Q487" s="589"/>
    </row>
    <row r="488" customHeight="1" spans="7:17">
      <c r="G488" s="589"/>
      <c r="H488" s="589"/>
      <c r="I488" s="589"/>
      <c r="J488" s="589"/>
      <c r="K488" s="589"/>
      <c r="L488" s="589"/>
      <c r="M488" s="589"/>
      <c r="O488" s="589"/>
      <c r="P488" s="589"/>
      <c r="Q488" s="589"/>
    </row>
    <row r="489" customHeight="1" spans="7:17">
      <c r="G489" s="589"/>
      <c r="H489" s="589"/>
      <c r="I489" s="589"/>
      <c r="J489" s="589"/>
      <c r="K489" s="589"/>
      <c r="L489" s="589"/>
      <c r="M489" s="589"/>
      <c r="O489" s="589"/>
      <c r="P489" s="589"/>
      <c r="Q489" s="589"/>
    </row>
    <row r="490" customHeight="1" spans="7:17">
      <c r="G490" s="589"/>
      <c r="H490" s="589"/>
      <c r="I490" s="589"/>
      <c r="J490" s="589"/>
      <c r="K490" s="589"/>
      <c r="L490" s="589"/>
      <c r="M490" s="589"/>
      <c r="O490" s="589"/>
      <c r="P490" s="589"/>
      <c r="Q490" s="589"/>
    </row>
    <row r="491" customHeight="1" spans="7:17">
      <c r="G491" s="589"/>
      <c r="H491" s="589"/>
      <c r="I491" s="589"/>
      <c r="J491" s="589"/>
      <c r="K491" s="589"/>
      <c r="L491" s="589"/>
      <c r="M491" s="589"/>
      <c r="O491" s="589"/>
      <c r="P491" s="589"/>
      <c r="Q491" s="589"/>
    </row>
    <row r="492" customHeight="1" spans="7:17">
      <c r="G492" s="589"/>
      <c r="H492" s="589"/>
      <c r="I492" s="589"/>
      <c r="J492" s="589"/>
      <c r="K492" s="589"/>
      <c r="L492" s="589"/>
      <c r="M492" s="589"/>
      <c r="O492" s="589"/>
      <c r="P492" s="589"/>
      <c r="Q492" s="589"/>
    </row>
    <row r="493" customHeight="1" spans="7:17">
      <c r="G493" s="589"/>
      <c r="H493" s="589"/>
      <c r="I493" s="589"/>
      <c r="J493" s="589"/>
      <c r="K493" s="589"/>
      <c r="L493" s="589"/>
      <c r="M493" s="589"/>
      <c r="O493" s="589"/>
      <c r="P493" s="589"/>
      <c r="Q493" s="589"/>
    </row>
    <row r="494" customHeight="1" spans="7:17">
      <c r="G494" s="589"/>
      <c r="H494" s="589"/>
      <c r="I494" s="589"/>
      <c r="J494" s="589"/>
      <c r="K494" s="589"/>
      <c r="L494" s="589"/>
      <c r="M494" s="589"/>
      <c r="O494" s="589"/>
      <c r="P494" s="589"/>
      <c r="Q494" s="589"/>
    </row>
    <row r="495" customHeight="1" spans="7:17">
      <c r="G495" s="589"/>
      <c r="H495" s="589"/>
      <c r="I495" s="589"/>
      <c r="J495" s="589"/>
      <c r="K495" s="589"/>
      <c r="L495" s="589"/>
      <c r="M495" s="589"/>
      <c r="O495" s="589"/>
      <c r="P495" s="589"/>
      <c r="Q495" s="589"/>
    </row>
    <row r="496" customHeight="1" spans="7:17">
      <c r="G496" s="589"/>
      <c r="H496" s="589"/>
      <c r="I496" s="589"/>
      <c r="J496" s="589"/>
      <c r="K496" s="589"/>
      <c r="L496" s="589"/>
      <c r="M496" s="589"/>
      <c r="O496" s="589"/>
      <c r="P496" s="589"/>
      <c r="Q496" s="589"/>
    </row>
    <row r="497" customHeight="1" spans="7:17">
      <c r="G497" s="589"/>
      <c r="H497" s="589"/>
      <c r="I497" s="589"/>
      <c r="J497" s="589"/>
      <c r="K497" s="589"/>
      <c r="L497" s="589"/>
      <c r="M497" s="589"/>
      <c r="O497" s="589"/>
      <c r="P497" s="589"/>
      <c r="Q497" s="589"/>
    </row>
    <row r="498" customHeight="1" spans="7:17">
      <c r="G498" s="589"/>
      <c r="H498" s="589"/>
      <c r="I498" s="589"/>
      <c r="J498" s="589"/>
      <c r="K498" s="589"/>
      <c r="L498" s="589"/>
      <c r="M498" s="589"/>
      <c r="O498" s="589"/>
      <c r="P498" s="589"/>
      <c r="Q498" s="589"/>
    </row>
    <row r="499" customHeight="1" spans="7:17">
      <c r="G499" s="589"/>
      <c r="H499" s="589"/>
      <c r="I499" s="589"/>
      <c r="J499" s="589"/>
      <c r="K499" s="589"/>
      <c r="L499" s="589"/>
      <c r="M499" s="589"/>
      <c r="O499" s="589"/>
      <c r="P499" s="589"/>
      <c r="Q499" s="589"/>
    </row>
    <row r="500" customHeight="1" spans="7:17">
      <c r="G500" s="589"/>
      <c r="H500" s="589"/>
      <c r="I500" s="589"/>
      <c r="J500" s="589"/>
      <c r="K500" s="589"/>
      <c r="L500" s="589"/>
      <c r="M500" s="589"/>
      <c r="O500" s="589"/>
      <c r="P500" s="589"/>
      <c r="Q500" s="589"/>
    </row>
    <row r="501" customHeight="1" spans="7:17">
      <c r="G501" s="589"/>
      <c r="H501" s="589"/>
      <c r="I501" s="589"/>
      <c r="J501" s="589"/>
      <c r="K501" s="589"/>
      <c r="L501" s="589"/>
      <c r="M501" s="589"/>
      <c r="O501" s="589"/>
      <c r="P501" s="589"/>
      <c r="Q501" s="589"/>
    </row>
    <row r="502" customHeight="1" spans="7:17">
      <c r="G502" s="589"/>
      <c r="H502" s="589"/>
      <c r="I502" s="589"/>
      <c r="J502" s="589"/>
      <c r="K502" s="589"/>
      <c r="L502" s="589"/>
      <c r="M502" s="589"/>
      <c r="O502" s="589"/>
      <c r="P502" s="589"/>
      <c r="Q502" s="589"/>
    </row>
    <row r="503" customHeight="1" spans="7:17">
      <c r="G503" s="589"/>
      <c r="H503" s="589"/>
      <c r="I503" s="589"/>
      <c r="J503" s="589"/>
      <c r="K503" s="589"/>
      <c r="L503" s="589"/>
      <c r="M503" s="589"/>
      <c r="O503" s="589"/>
      <c r="P503" s="589"/>
      <c r="Q503" s="589"/>
    </row>
    <row r="504" customHeight="1" spans="7:17">
      <c r="G504" s="589"/>
      <c r="H504" s="589"/>
      <c r="I504" s="589"/>
      <c r="J504" s="589"/>
      <c r="K504" s="589"/>
      <c r="L504" s="589"/>
      <c r="M504" s="589"/>
      <c r="O504" s="589"/>
      <c r="P504" s="589"/>
      <c r="Q504" s="589"/>
    </row>
    <row r="505" customHeight="1" spans="7:17">
      <c r="G505" s="589"/>
      <c r="H505" s="589"/>
      <c r="I505" s="589"/>
      <c r="J505" s="589"/>
      <c r="K505" s="589"/>
      <c r="L505" s="589"/>
      <c r="M505" s="589"/>
      <c r="O505" s="589"/>
      <c r="P505" s="589"/>
      <c r="Q505" s="589"/>
    </row>
    <row r="506" customHeight="1" spans="7:17">
      <c r="G506" s="589"/>
      <c r="H506" s="589"/>
      <c r="I506" s="589"/>
      <c r="J506" s="589"/>
      <c r="K506" s="589"/>
      <c r="L506" s="589"/>
      <c r="M506" s="589"/>
      <c r="O506" s="589"/>
      <c r="P506" s="589"/>
      <c r="Q506" s="589"/>
    </row>
    <row r="507" customHeight="1" spans="7:17">
      <c r="G507" s="589"/>
      <c r="H507" s="589"/>
      <c r="I507" s="589"/>
      <c r="J507" s="589"/>
      <c r="K507" s="589"/>
      <c r="L507" s="589"/>
      <c r="M507" s="589"/>
      <c r="O507" s="589"/>
      <c r="P507" s="589"/>
      <c r="Q507" s="589"/>
    </row>
    <row r="508" customHeight="1" spans="7:17">
      <c r="G508" s="589"/>
      <c r="H508" s="589"/>
      <c r="I508" s="589"/>
      <c r="J508" s="589"/>
      <c r="K508" s="589"/>
      <c r="L508" s="589"/>
      <c r="M508" s="589"/>
      <c r="O508" s="589"/>
      <c r="P508" s="589"/>
      <c r="Q508" s="589"/>
    </row>
    <row r="509" customHeight="1" spans="7:17">
      <c r="G509" s="589"/>
      <c r="H509" s="589"/>
      <c r="I509" s="589"/>
      <c r="J509" s="589"/>
      <c r="K509" s="589"/>
      <c r="L509" s="589"/>
      <c r="M509" s="589"/>
      <c r="O509" s="589"/>
      <c r="P509" s="589"/>
      <c r="Q509" s="589"/>
    </row>
    <row r="510" customHeight="1" spans="7:17">
      <c r="G510" s="589"/>
      <c r="H510" s="589"/>
      <c r="I510" s="589"/>
      <c r="J510" s="589"/>
      <c r="K510" s="589"/>
      <c r="L510" s="589"/>
      <c r="M510" s="589"/>
      <c r="O510" s="589"/>
      <c r="P510" s="589"/>
      <c r="Q510" s="589"/>
    </row>
    <row r="511" customHeight="1" spans="7:17">
      <c r="G511" s="589"/>
      <c r="H511" s="589"/>
      <c r="I511" s="589"/>
      <c r="J511" s="589"/>
      <c r="K511" s="589"/>
      <c r="L511" s="589"/>
      <c r="M511" s="589"/>
      <c r="O511" s="589"/>
      <c r="P511" s="589"/>
      <c r="Q511" s="589"/>
    </row>
    <row r="512" customHeight="1" spans="7:17">
      <c r="G512" s="589"/>
      <c r="H512" s="589"/>
      <c r="I512" s="589"/>
      <c r="J512" s="589"/>
      <c r="K512" s="589"/>
      <c r="L512" s="589"/>
      <c r="M512" s="589"/>
      <c r="O512" s="589"/>
      <c r="P512" s="589"/>
      <c r="Q512" s="589"/>
    </row>
    <row r="513" customHeight="1" spans="7:17">
      <c r="G513" s="589"/>
      <c r="H513" s="589"/>
      <c r="I513" s="589"/>
      <c r="J513" s="589"/>
      <c r="K513" s="589"/>
      <c r="L513" s="589"/>
      <c r="M513" s="589"/>
      <c r="O513" s="589"/>
      <c r="P513" s="589"/>
      <c r="Q513" s="589"/>
    </row>
    <row r="514" customHeight="1" spans="7:17">
      <c r="G514" s="589"/>
      <c r="H514" s="589"/>
      <c r="I514" s="589"/>
      <c r="J514" s="589"/>
      <c r="K514" s="589"/>
      <c r="L514" s="589"/>
      <c r="M514" s="589"/>
      <c r="O514" s="589"/>
      <c r="P514" s="589"/>
      <c r="Q514" s="589"/>
    </row>
    <row r="515" customHeight="1" spans="7:17">
      <c r="G515" s="589"/>
      <c r="H515" s="589"/>
      <c r="I515" s="589"/>
      <c r="J515" s="589"/>
      <c r="K515" s="589"/>
      <c r="L515" s="589"/>
      <c r="M515" s="589"/>
      <c r="O515" s="589"/>
      <c r="P515" s="589"/>
      <c r="Q515" s="589"/>
    </row>
    <row r="516" customHeight="1" spans="7:17">
      <c r="G516" s="589"/>
      <c r="H516" s="589"/>
      <c r="I516" s="589"/>
      <c r="J516" s="589"/>
      <c r="K516" s="589"/>
      <c r="L516" s="589"/>
      <c r="M516" s="589"/>
      <c r="O516" s="589"/>
      <c r="P516" s="589"/>
      <c r="Q516" s="589"/>
    </row>
    <row r="517" customHeight="1" spans="7:17">
      <c r="G517" s="589"/>
      <c r="H517" s="589"/>
      <c r="I517" s="589"/>
      <c r="J517" s="589"/>
      <c r="K517" s="589"/>
      <c r="L517" s="589"/>
      <c r="M517" s="589"/>
      <c r="O517" s="589"/>
      <c r="P517" s="589"/>
      <c r="Q517" s="589"/>
    </row>
    <row r="518" customHeight="1" spans="7:17">
      <c r="G518" s="589"/>
      <c r="H518" s="589"/>
      <c r="I518" s="589"/>
      <c r="J518" s="589"/>
      <c r="K518" s="589"/>
      <c r="L518" s="589"/>
      <c r="M518" s="589"/>
      <c r="O518" s="589"/>
      <c r="P518" s="589"/>
      <c r="Q518" s="589"/>
    </row>
    <row r="519" customHeight="1" spans="7:17">
      <c r="G519" s="589"/>
      <c r="H519" s="589"/>
      <c r="I519" s="589"/>
      <c r="J519" s="589"/>
      <c r="K519" s="589"/>
      <c r="L519" s="589"/>
      <c r="M519" s="589"/>
      <c r="O519" s="589"/>
      <c r="P519" s="589"/>
      <c r="Q519" s="589"/>
    </row>
    <row r="520" customHeight="1" spans="7:17">
      <c r="G520" s="589"/>
      <c r="H520" s="589"/>
      <c r="I520" s="589"/>
      <c r="J520" s="589"/>
      <c r="K520" s="589"/>
      <c r="L520" s="589"/>
      <c r="M520" s="589"/>
      <c r="O520" s="589"/>
      <c r="P520" s="589"/>
      <c r="Q520" s="589"/>
    </row>
    <row r="521" customHeight="1" spans="7:17">
      <c r="G521" s="589"/>
      <c r="H521" s="589"/>
      <c r="I521" s="589"/>
      <c r="J521" s="589"/>
      <c r="K521" s="589"/>
      <c r="L521" s="589"/>
      <c r="M521" s="589"/>
      <c r="O521" s="589"/>
      <c r="P521" s="589"/>
      <c r="Q521" s="589"/>
    </row>
    <row r="522" customHeight="1" spans="7:17">
      <c r="G522" s="589"/>
      <c r="H522" s="589"/>
      <c r="I522" s="589"/>
      <c r="J522" s="589"/>
      <c r="K522" s="589"/>
      <c r="L522" s="589"/>
      <c r="M522" s="589"/>
      <c r="O522" s="589"/>
      <c r="P522" s="589"/>
      <c r="Q522" s="589"/>
    </row>
    <row r="523" customHeight="1" spans="7:17">
      <c r="G523" s="589"/>
      <c r="H523" s="589"/>
      <c r="I523" s="589"/>
      <c r="J523" s="589"/>
      <c r="K523" s="589"/>
      <c r="L523" s="589"/>
      <c r="M523" s="589"/>
      <c r="O523" s="589"/>
      <c r="P523" s="589"/>
      <c r="Q523" s="589"/>
    </row>
    <row r="524" customHeight="1" spans="7:17">
      <c r="G524" s="589"/>
      <c r="H524" s="589"/>
      <c r="I524" s="589"/>
      <c r="J524" s="589"/>
      <c r="K524" s="589"/>
      <c r="L524" s="589"/>
      <c r="M524" s="589"/>
      <c r="O524" s="589"/>
      <c r="P524" s="589"/>
      <c r="Q524" s="589"/>
    </row>
    <row r="525" customHeight="1" spans="7:17">
      <c r="G525" s="589"/>
      <c r="H525" s="589"/>
      <c r="I525" s="589"/>
      <c r="J525" s="589"/>
      <c r="K525" s="589"/>
      <c r="L525" s="589"/>
      <c r="M525" s="589"/>
      <c r="O525" s="589"/>
      <c r="P525" s="589"/>
      <c r="Q525" s="589"/>
    </row>
    <row r="526" customHeight="1" spans="7:17">
      <c r="G526" s="589"/>
      <c r="H526" s="589"/>
      <c r="I526" s="589"/>
      <c r="J526" s="589"/>
      <c r="K526" s="589"/>
      <c r="L526" s="589"/>
      <c r="M526" s="589"/>
      <c r="O526" s="589"/>
      <c r="P526" s="589"/>
      <c r="Q526" s="589"/>
    </row>
    <row r="527" customHeight="1" spans="7:17">
      <c r="G527" s="589"/>
      <c r="H527" s="589"/>
      <c r="I527" s="589"/>
      <c r="J527" s="589"/>
      <c r="K527" s="589"/>
      <c r="L527" s="589"/>
      <c r="M527" s="589"/>
      <c r="O527" s="589"/>
      <c r="P527" s="589"/>
      <c r="Q527" s="589"/>
    </row>
    <row r="528" customHeight="1" spans="7:17">
      <c r="G528" s="589"/>
      <c r="H528" s="589"/>
      <c r="I528" s="589"/>
      <c r="J528" s="589"/>
      <c r="K528" s="589"/>
      <c r="L528" s="589"/>
      <c r="M528" s="589"/>
      <c r="O528" s="589"/>
      <c r="P528" s="589"/>
      <c r="Q528" s="589"/>
    </row>
    <row r="529" customHeight="1" spans="7:17">
      <c r="G529" s="589"/>
      <c r="H529" s="589"/>
      <c r="I529" s="589"/>
      <c r="J529" s="589"/>
      <c r="K529" s="589"/>
      <c r="L529" s="589"/>
      <c r="M529" s="589"/>
      <c r="O529" s="589"/>
      <c r="P529" s="589"/>
      <c r="Q529" s="589"/>
    </row>
    <row r="530" customHeight="1" spans="7:17">
      <c r="G530" s="589"/>
      <c r="H530" s="589"/>
      <c r="I530" s="589"/>
      <c r="J530" s="589"/>
      <c r="K530" s="589"/>
      <c r="L530" s="589"/>
      <c r="M530" s="589"/>
      <c r="O530" s="589"/>
      <c r="P530" s="589"/>
      <c r="Q530" s="589"/>
    </row>
    <row r="531" customHeight="1" spans="7:17">
      <c r="G531" s="589"/>
      <c r="H531" s="589"/>
      <c r="I531" s="589"/>
      <c r="J531" s="589"/>
      <c r="K531" s="589"/>
      <c r="L531" s="589"/>
      <c r="M531" s="589"/>
      <c r="O531" s="589"/>
      <c r="P531" s="589"/>
      <c r="Q531" s="589"/>
    </row>
    <row r="532" customHeight="1" spans="7:17">
      <c r="G532" s="589"/>
      <c r="H532" s="589"/>
      <c r="I532" s="589"/>
      <c r="J532" s="589"/>
      <c r="K532" s="589"/>
      <c r="L532" s="589"/>
      <c r="M532" s="589"/>
      <c r="O532" s="589"/>
      <c r="P532" s="589"/>
      <c r="Q532" s="589"/>
    </row>
    <row r="533" customHeight="1" spans="7:17">
      <c r="G533" s="589"/>
      <c r="H533" s="589"/>
      <c r="I533" s="589"/>
      <c r="J533" s="589"/>
      <c r="K533" s="589"/>
      <c r="L533" s="589"/>
      <c r="M533" s="589"/>
      <c r="O533" s="589"/>
      <c r="P533" s="589"/>
      <c r="Q533" s="589"/>
    </row>
    <row r="534" customHeight="1" spans="7:17">
      <c r="G534" s="589"/>
      <c r="H534" s="589"/>
      <c r="I534" s="589"/>
      <c r="J534" s="589"/>
      <c r="K534" s="589"/>
      <c r="L534" s="589"/>
      <c r="M534" s="589"/>
      <c r="O534" s="589"/>
      <c r="P534" s="589"/>
      <c r="Q534" s="589"/>
    </row>
    <row r="535" customHeight="1" spans="7:17">
      <c r="G535" s="589"/>
      <c r="H535" s="589"/>
      <c r="I535" s="589"/>
      <c r="J535" s="589"/>
      <c r="K535" s="589"/>
      <c r="L535" s="589"/>
      <c r="M535" s="589"/>
      <c r="O535" s="589"/>
      <c r="P535" s="589"/>
      <c r="Q535" s="589"/>
    </row>
    <row r="536" customHeight="1" spans="7:17">
      <c r="G536" s="589"/>
      <c r="H536" s="589"/>
      <c r="I536" s="589"/>
      <c r="J536" s="589"/>
      <c r="K536" s="589"/>
      <c r="L536" s="589"/>
      <c r="M536" s="589"/>
      <c r="O536" s="589"/>
      <c r="P536" s="589"/>
      <c r="Q536" s="589"/>
    </row>
    <row r="537" customHeight="1" spans="7:17">
      <c r="G537" s="589"/>
      <c r="H537" s="589"/>
      <c r="I537" s="589"/>
      <c r="J537" s="589"/>
      <c r="K537" s="589"/>
      <c r="L537" s="589"/>
      <c r="M537" s="589"/>
      <c r="O537" s="589"/>
      <c r="P537" s="589"/>
      <c r="Q537" s="589"/>
    </row>
    <row r="538" customHeight="1" spans="7:17">
      <c r="G538" s="589"/>
      <c r="H538" s="589"/>
      <c r="I538" s="589"/>
      <c r="J538" s="589"/>
      <c r="K538" s="589"/>
      <c r="L538" s="589"/>
      <c r="M538" s="589"/>
      <c r="O538" s="589"/>
      <c r="P538" s="589"/>
      <c r="Q538" s="589"/>
    </row>
    <row r="539" customHeight="1" spans="7:17">
      <c r="G539" s="589"/>
      <c r="H539" s="589"/>
      <c r="I539" s="589"/>
      <c r="J539" s="589"/>
      <c r="K539" s="589"/>
      <c r="L539" s="589"/>
      <c r="M539" s="589"/>
      <c r="O539" s="589"/>
      <c r="P539" s="589"/>
      <c r="Q539" s="589"/>
    </row>
    <row r="540" customHeight="1" spans="7:17">
      <c r="G540" s="589"/>
      <c r="H540" s="589"/>
      <c r="I540" s="589"/>
      <c r="J540" s="589"/>
      <c r="K540" s="589"/>
      <c r="L540" s="589"/>
      <c r="M540" s="589"/>
      <c r="O540" s="589"/>
      <c r="P540" s="589"/>
      <c r="Q540" s="589"/>
    </row>
    <row r="541" customHeight="1" spans="7:17">
      <c r="G541" s="589"/>
      <c r="H541" s="589"/>
      <c r="I541" s="589"/>
      <c r="J541" s="589"/>
      <c r="K541" s="589"/>
      <c r="L541" s="589"/>
      <c r="M541" s="589"/>
      <c r="O541" s="589"/>
      <c r="P541" s="589"/>
      <c r="Q541" s="589"/>
    </row>
    <row r="542" customHeight="1" spans="7:17">
      <c r="G542" s="589"/>
      <c r="H542" s="589"/>
      <c r="I542" s="589"/>
      <c r="J542" s="589"/>
      <c r="K542" s="589"/>
      <c r="L542" s="589"/>
      <c r="M542" s="589"/>
      <c r="O542" s="589"/>
      <c r="P542" s="589"/>
      <c r="Q542" s="589"/>
    </row>
    <row r="543" customHeight="1" spans="7:17">
      <c r="G543" s="589"/>
      <c r="H543" s="589"/>
      <c r="I543" s="589"/>
      <c r="J543" s="589"/>
      <c r="K543" s="589"/>
      <c r="L543" s="589"/>
      <c r="M543" s="589"/>
      <c r="O543" s="589"/>
      <c r="P543" s="589"/>
      <c r="Q543" s="589"/>
    </row>
    <row r="544" customHeight="1" spans="7:17">
      <c r="G544" s="589"/>
      <c r="H544" s="589"/>
      <c r="I544" s="589"/>
      <c r="J544" s="589"/>
      <c r="K544" s="589"/>
      <c r="L544" s="589"/>
      <c r="M544" s="589"/>
      <c r="O544" s="589"/>
      <c r="P544" s="589"/>
      <c r="Q544" s="589"/>
    </row>
    <row r="545" customHeight="1" spans="7:17">
      <c r="G545" s="589"/>
      <c r="H545" s="589"/>
      <c r="I545" s="589"/>
      <c r="J545" s="589"/>
      <c r="K545" s="589"/>
      <c r="L545" s="589"/>
      <c r="M545" s="589"/>
      <c r="O545" s="589"/>
      <c r="P545" s="589"/>
      <c r="Q545" s="589"/>
    </row>
    <row r="546" customHeight="1" spans="7:17">
      <c r="G546" s="589"/>
      <c r="H546" s="589"/>
      <c r="I546" s="589"/>
      <c r="J546" s="589"/>
      <c r="K546" s="589"/>
      <c r="L546" s="589"/>
      <c r="M546" s="589"/>
      <c r="O546" s="589"/>
      <c r="P546" s="589"/>
      <c r="Q546" s="589"/>
    </row>
    <row r="547" customHeight="1" spans="7:17">
      <c r="G547" s="589"/>
      <c r="H547" s="589"/>
      <c r="I547" s="589"/>
      <c r="J547" s="589"/>
      <c r="K547" s="589"/>
      <c r="L547" s="589"/>
      <c r="M547" s="589"/>
      <c r="O547" s="589"/>
      <c r="P547" s="589"/>
      <c r="Q547" s="589"/>
    </row>
    <row r="548" customHeight="1" spans="7:17">
      <c r="G548" s="589"/>
      <c r="H548" s="589"/>
      <c r="I548" s="589"/>
      <c r="J548" s="589"/>
      <c r="K548" s="589"/>
      <c r="L548" s="589"/>
      <c r="M548" s="589"/>
      <c r="O548" s="589"/>
      <c r="P548" s="589"/>
      <c r="Q548" s="589"/>
    </row>
    <row r="549" customHeight="1" spans="7:17">
      <c r="G549" s="589"/>
      <c r="H549" s="589"/>
      <c r="I549" s="589"/>
      <c r="J549" s="589"/>
      <c r="K549" s="589"/>
      <c r="L549" s="589"/>
      <c r="M549" s="589"/>
      <c r="O549" s="589"/>
      <c r="P549" s="589"/>
      <c r="Q549" s="589"/>
    </row>
    <row r="550" customHeight="1" spans="7:17">
      <c r="G550" s="589"/>
      <c r="H550" s="589"/>
      <c r="I550" s="589"/>
      <c r="J550" s="589"/>
      <c r="K550" s="589"/>
      <c r="L550" s="589"/>
      <c r="M550" s="589"/>
      <c r="O550" s="589"/>
      <c r="P550" s="589"/>
      <c r="Q550" s="589"/>
    </row>
    <row r="551" customHeight="1" spans="7:17">
      <c r="G551" s="589"/>
      <c r="H551" s="589"/>
      <c r="I551" s="589"/>
      <c r="J551" s="589"/>
      <c r="K551" s="589"/>
      <c r="L551" s="589"/>
      <c r="M551" s="589"/>
      <c r="O551" s="589"/>
      <c r="P551" s="589"/>
      <c r="Q551" s="589"/>
    </row>
    <row r="552" customHeight="1" spans="7:17">
      <c r="G552" s="589"/>
      <c r="H552" s="589"/>
      <c r="I552" s="589"/>
      <c r="J552" s="589"/>
      <c r="K552" s="589"/>
      <c r="L552" s="589"/>
      <c r="M552" s="589"/>
      <c r="O552" s="589"/>
      <c r="P552" s="589"/>
      <c r="Q552" s="589"/>
    </row>
    <row r="553" customHeight="1" spans="7:17">
      <c r="G553" s="589"/>
      <c r="H553" s="589"/>
      <c r="I553" s="589"/>
      <c r="J553" s="589"/>
      <c r="K553" s="589"/>
      <c r="L553" s="589"/>
      <c r="M553" s="589"/>
      <c r="O553" s="589"/>
      <c r="P553" s="589"/>
      <c r="Q553" s="589"/>
    </row>
    <row r="554" customHeight="1" spans="7:17">
      <c r="G554" s="589"/>
      <c r="H554" s="589"/>
      <c r="I554" s="589"/>
      <c r="J554" s="589"/>
      <c r="K554" s="589"/>
      <c r="L554" s="589"/>
      <c r="M554" s="589"/>
      <c r="O554" s="589"/>
      <c r="P554" s="589"/>
      <c r="Q554" s="589"/>
    </row>
    <row r="555" customHeight="1" spans="7:17">
      <c r="G555" s="589"/>
      <c r="H555" s="589"/>
      <c r="I555" s="589"/>
      <c r="J555" s="589"/>
      <c r="K555" s="589"/>
      <c r="L555" s="589"/>
      <c r="M555" s="589"/>
      <c r="O555" s="589"/>
      <c r="P555" s="589"/>
      <c r="Q555" s="589"/>
    </row>
    <row r="556" customHeight="1" spans="7:17">
      <c r="G556" s="589"/>
      <c r="H556" s="589"/>
      <c r="I556" s="589"/>
      <c r="J556" s="589"/>
      <c r="K556" s="589"/>
      <c r="L556" s="589"/>
      <c r="M556" s="589"/>
      <c r="O556" s="589"/>
      <c r="P556" s="589"/>
      <c r="Q556" s="589"/>
    </row>
    <row r="557" customHeight="1" spans="7:17">
      <c r="G557" s="589"/>
      <c r="H557" s="589"/>
      <c r="I557" s="589"/>
      <c r="J557" s="589"/>
      <c r="K557" s="589"/>
      <c r="L557" s="589"/>
      <c r="M557" s="589"/>
      <c r="O557" s="589"/>
      <c r="P557" s="589"/>
      <c r="Q557" s="589"/>
    </row>
    <row r="558" customHeight="1" spans="7:17">
      <c r="G558" s="589"/>
      <c r="H558" s="589"/>
      <c r="I558" s="589"/>
      <c r="J558" s="589"/>
      <c r="K558" s="589"/>
      <c r="L558" s="589"/>
      <c r="M558" s="589"/>
      <c r="O558" s="589"/>
      <c r="P558" s="589"/>
      <c r="Q558" s="589"/>
    </row>
    <row r="559" customHeight="1" spans="7:17">
      <c r="G559" s="589"/>
      <c r="H559" s="589"/>
      <c r="I559" s="589"/>
      <c r="J559" s="589"/>
      <c r="K559" s="589"/>
      <c r="L559" s="589"/>
      <c r="M559" s="589"/>
      <c r="O559" s="589"/>
      <c r="P559" s="589"/>
      <c r="Q559" s="589"/>
    </row>
    <row r="560" customHeight="1" spans="7:17">
      <c r="G560" s="589"/>
      <c r="H560" s="589"/>
      <c r="I560" s="589"/>
      <c r="J560" s="589"/>
      <c r="K560" s="589"/>
      <c r="L560" s="589"/>
      <c r="M560" s="589"/>
      <c r="O560" s="589"/>
      <c r="P560" s="589"/>
      <c r="Q560" s="589"/>
    </row>
    <row r="561" customHeight="1" spans="7:17">
      <c r="G561" s="589"/>
      <c r="H561" s="589"/>
      <c r="I561" s="589"/>
      <c r="J561" s="589"/>
      <c r="K561" s="589"/>
      <c r="L561" s="589"/>
      <c r="M561" s="589"/>
      <c r="O561" s="589"/>
      <c r="P561" s="589"/>
      <c r="Q561" s="589"/>
    </row>
    <row r="562" customHeight="1" spans="7:17">
      <c r="G562" s="589"/>
      <c r="H562" s="589"/>
      <c r="I562" s="589"/>
      <c r="J562" s="589"/>
      <c r="K562" s="589"/>
      <c r="L562" s="589"/>
      <c r="M562" s="589"/>
      <c r="O562" s="589"/>
      <c r="P562" s="589"/>
      <c r="Q562" s="589"/>
    </row>
    <row r="563" customHeight="1" spans="7:17">
      <c r="G563" s="589"/>
      <c r="H563" s="589"/>
      <c r="I563" s="589"/>
      <c r="J563" s="589"/>
      <c r="K563" s="589"/>
      <c r="L563" s="589"/>
      <c r="M563" s="589"/>
      <c r="O563" s="589"/>
      <c r="P563" s="589"/>
      <c r="Q563" s="589"/>
    </row>
    <row r="564" customHeight="1" spans="7:17">
      <c r="G564" s="589"/>
      <c r="H564" s="589"/>
      <c r="I564" s="589"/>
      <c r="J564" s="589"/>
      <c r="K564" s="589"/>
      <c r="L564" s="589"/>
      <c r="M564" s="589"/>
      <c r="O564" s="589"/>
      <c r="P564" s="589"/>
      <c r="Q564" s="589"/>
    </row>
    <row r="565" customHeight="1" spans="7:17">
      <c r="G565" s="589"/>
      <c r="H565" s="589"/>
      <c r="I565" s="589"/>
      <c r="J565" s="589"/>
      <c r="K565" s="589"/>
      <c r="L565" s="589"/>
      <c r="M565" s="589"/>
      <c r="O565" s="589"/>
      <c r="P565" s="589"/>
      <c r="Q565" s="589"/>
    </row>
    <row r="566" customHeight="1" spans="7:17">
      <c r="G566" s="589"/>
      <c r="H566" s="589"/>
      <c r="I566" s="589"/>
      <c r="J566" s="589"/>
      <c r="K566" s="589"/>
      <c r="L566" s="589"/>
      <c r="M566" s="589"/>
      <c r="O566" s="589"/>
      <c r="P566" s="589"/>
      <c r="Q566" s="589"/>
    </row>
    <row r="567" customHeight="1" spans="7:17">
      <c r="G567" s="589"/>
      <c r="H567" s="589"/>
      <c r="I567" s="589"/>
      <c r="J567" s="589"/>
      <c r="K567" s="589"/>
      <c r="L567" s="589"/>
      <c r="M567" s="589"/>
      <c r="O567" s="589"/>
      <c r="P567" s="589"/>
      <c r="Q567" s="589"/>
    </row>
    <row r="568" customHeight="1" spans="7:17">
      <c r="G568" s="589"/>
      <c r="H568" s="589"/>
      <c r="I568" s="589"/>
      <c r="J568" s="589"/>
      <c r="K568" s="589"/>
      <c r="L568" s="589"/>
      <c r="M568" s="589"/>
      <c r="O568" s="589"/>
      <c r="P568" s="589"/>
      <c r="Q568" s="589"/>
    </row>
    <row r="569" customHeight="1" spans="7:17">
      <c r="G569" s="589"/>
      <c r="H569" s="589"/>
      <c r="I569" s="589"/>
      <c r="J569" s="589"/>
      <c r="K569" s="589"/>
      <c r="L569" s="589"/>
      <c r="M569" s="589"/>
      <c r="O569" s="589"/>
      <c r="P569" s="589"/>
      <c r="Q569" s="589"/>
    </row>
    <row r="570" customHeight="1" spans="7:17">
      <c r="G570" s="589"/>
      <c r="H570" s="589"/>
      <c r="I570" s="589"/>
      <c r="J570" s="589"/>
      <c r="K570" s="589"/>
      <c r="L570" s="589"/>
      <c r="M570" s="589"/>
      <c r="O570" s="589"/>
      <c r="P570" s="589"/>
      <c r="Q570" s="589"/>
    </row>
    <row r="571" customHeight="1" spans="7:17">
      <c r="G571" s="589"/>
      <c r="H571" s="589"/>
      <c r="I571" s="589"/>
      <c r="J571" s="589"/>
      <c r="K571" s="589"/>
      <c r="L571" s="589"/>
      <c r="M571" s="589"/>
      <c r="O571" s="589"/>
      <c r="P571" s="589"/>
      <c r="Q571" s="589"/>
    </row>
    <row r="572" customHeight="1" spans="7:17">
      <c r="G572" s="589"/>
      <c r="H572" s="589"/>
      <c r="I572" s="589"/>
      <c r="J572" s="589"/>
      <c r="K572" s="589"/>
      <c r="L572" s="589"/>
      <c r="M572" s="589"/>
      <c r="O572" s="589"/>
      <c r="P572" s="589"/>
      <c r="Q572" s="589"/>
    </row>
    <row r="573" customHeight="1" spans="7:17">
      <c r="G573" s="589"/>
      <c r="H573" s="589"/>
      <c r="I573" s="589"/>
      <c r="J573" s="589"/>
      <c r="K573" s="589"/>
      <c r="L573" s="589"/>
      <c r="M573" s="589"/>
      <c r="O573" s="589"/>
      <c r="P573" s="589"/>
      <c r="Q573" s="589"/>
    </row>
    <row r="574" customHeight="1" spans="7:17">
      <c r="G574" s="589"/>
      <c r="H574" s="589"/>
      <c r="I574" s="589"/>
      <c r="J574" s="589"/>
      <c r="K574" s="589"/>
      <c r="L574" s="589"/>
      <c r="M574" s="589"/>
      <c r="O574" s="589"/>
      <c r="P574" s="589"/>
      <c r="Q574" s="589"/>
    </row>
    <row r="575" customHeight="1" spans="7:17">
      <c r="G575" s="589"/>
      <c r="H575" s="589"/>
      <c r="I575" s="589"/>
      <c r="J575" s="589"/>
      <c r="K575" s="589"/>
      <c r="L575" s="589"/>
      <c r="M575" s="589"/>
      <c r="O575" s="589"/>
      <c r="P575" s="589"/>
      <c r="Q575" s="589"/>
    </row>
    <row r="576" customHeight="1" spans="7:17">
      <c r="G576" s="589"/>
      <c r="H576" s="589"/>
      <c r="I576" s="589"/>
      <c r="J576" s="589"/>
      <c r="K576" s="589"/>
      <c r="L576" s="589"/>
      <c r="M576" s="589"/>
      <c r="O576" s="589"/>
      <c r="P576" s="589"/>
      <c r="Q576" s="589"/>
    </row>
    <row r="577" customHeight="1" spans="7:17">
      <c r="G577" s="589"/>
      <c r="H577" s="589"/>
      <c r="I577" s="589"/>
      <c r="J577" s="589"/>
      <c r="K577" s="589"/>
      <c r="L577" s="589"/>
      <c r="M577" s="589"/>
      <c r="O577" s="589"/>
      <c r="P577" s="589"/>
      <c r="Q577" s="589"/>
    </row>
    <row r="578" customHeight="1" spans="7:17">
      <c r="G578" s="589"/>
      <c r="H578" s="589"/>
      <c r="I578" s="589"/>
      <c r="J578" s="589"/>
      <c r="K578" s="589"/>
      <c r="L578" s="589"/>
      <c r="M578" s="589"/>
      <c r="O578" s="589"/>
      <c r="P578" s="589"/>
      <c r="Q578" s="589"/>
    </row>
    <row r="579" customHeight="1" spans="7:17">
      <c r="G579" s="589"/>
      <c r="H579" s="589"/>
      <c r="I579" s="589"/>
      <c r="J579" s="589"/>
      <c r="K579" s="589"/>
      <c r="L579" s="589"/>
      <c r="M579" s="589"/>
      <c r="O579" s="589"/>
      <c r="P579" s="589"/>
      <c r="Q579" s="589"/>
    </row>
    <row r="580" customHeight="1" spans="7:17">
      <c r="G580" s="589"/>
      <c r="H580" s="589"/>
      <c r="I580" s="589"/>
      <c r="J580" s="589"/>
      <c r="K580" s="589"/>
      <c r="L580" s="589"/>
      <c r="M580" s="589"/>
      <c r="O580" s="589"/>
      <c r="P580" s="589"/>
      <c r="Q580" s="589"/>
    </row>
    <row r="581" customHeight="1" spans="7:17">
      <c r="G581" s="589"/>
      <c r="H581" s="589"/>
      <c r="I581" s="589"/>
      <c r="J581" s="589"/>
      <c r="K581" s="589"/>
      <c r="L581" s="589"/>
      <c r="M581" s="589"/>
      <c r="O581" s="589"/>
      <c r="P581" s="589"/>
      <c r="Q581" s="589"/>
    </row>
    <row r="582" customHeight="1" spans="7:17">
      <c r="G582" s="589"/>
      <c r="H582" s="589"/>
      <c r="I582" s="589"/>
      <c r="J582" s="589"/>
      <c r="K582" s="589"/>
      <c r="L582" s="589"/>
      <c r="M582" s="589"/>
      <c r="O582" s="589"/>
      <c r="P582" s="589"/>
      <c r="Q582" s="589"/>
    </row>
    <row r="583" customHeight="1" spans="7:17">
      <c r="G583" s="589"/>
      <c r="H583" s="589"/>
      <c r="I583" s="589"/>
      <c r="J583" s="589"/>
      <c r="K583" s="589"/>
      <c r="L583" s="589"/>
      <c r="M583" s="589"/>
      <c r="O583" s="589"/>
      <c r="P583" s="589"/>
      <c r="Q583" s="589"/>
    </row>
    <row r="584" customHeight="1" spans="7:17">
      <c r="G584" s="589"/>
      <c r="H584" s="589"/>
      <c r="I584" s="589"/>
      <c r="J584" s="589"/>
      <c r="K584" s="589"/>
      <c r="L584" s="589"/>
      <c r="M584" s="589"/>
      <c r="O584" s="589"/>
      <c r="P584" s="589"/>
      <c r="Q584" s="589"/>
    </row>
    <row r="585" customHeight="1" spans="7:17">
      <c r="G585" s="589"/>
      <c r="H585" s="589"/>
      <c r="I585" s="589"/>
      <c r="J585" s="589"/>
      <c r="K585" s="589"/>
      <c r="L585" s="589"/>
      <c r="M585" s="589"/>
      <c r="O585" s="589"/>
      <c r="P585" s="589"/>
      <c r="Q585" s="589"/>
    </row>
    <row r="586" customHeight="1" spans="7:17">
      <c r="G586" s="589"/>
      <c r="H586" s="589"/>
      <c r="I586" s="589"/>
      <c r="J586" s="589"/>
      <c r="K586" s="589"/>
      <c r="L586" s="589"/>
      <c r="M586" s="589"/>
      <c r="O586" s="589"/>
      <c r="P586" s="589"/>
      <c r="Q586" s="589"/>
    </row>
    <row r="587" customHeight="1" spans="7:17">
      <c r="G587" s="589"/>
      <c r="H587" s="589"/>
      <c r="I587" s="589"/>
      <c r="J587" s="589"/>
      <c r="K587" s="589"/>
      <c r="L587" s="589"/>
      <c r="M587" s="589"/>
      <c r="O587" s="589"/>
      <c r="P587" s="589"/>
      <c r="Q587" s="589"/>
    </row>
    <row r="588" customHeight="1" spans="7:17">
      <c r="G588" s="589"/>
      <c r="H588" s="589"/>
      <c r="I588" s="589"/>
      <c r="J588" s="589"/>
      <c r="K588" s="589"/>
      <c r="L588" s="589"/>
      <c r="M588" s="589"/>
      <c r="O588" s="589"/>
      <c r="P588" s="589"/>
      <c r="Q588" s="589"/>
    </row>
    <row r="589" customHeight="1" spans="7:17">
      <c r="G589" s="589"/>
      <c r="H589" s="589"/>
      <c r="I589" s="589"/>
      <c r="J589" s="589"/>
      <c r="K589" s="589"/>
      <c r="L589" s="589"/>
      <c r="M589" s="589"/>
      <c r="O589" s="589"/>
      <c r="P589" s="589"/>
      <c r="Q589" s="589"/>
    </row>
    <row r="590" customHeight="1" spans="7:17">
      <c r="G590" s="589"/>
      <c r="H590" s="589"/>
      <c r="I590" s="589"/>
      <c r="J590" s="589"/>
      <c r="K590" s="589"/>
      <c r="L590" s="589"/>
      <c r="M590" s="589"/>
      <c r="O590" s="589"/>
      <c r="P590" s="589"/>
      <c r="Q590" s="589"/>
    </row>
    <row r="591" customHeight="1" spans="7:17">
      <c r="G591" s="589"/>
      <c r="H591" s="589"/>
      <c r="I591" s="589"/>
      <c r="J591" s="589"/>
      <c r="K591" s="589"/>
      <c r="L591" s="589"/>
      <c r="M591" s="589"/>
      <c r="O591" s="589"/>
      <c r="P591" s="589"/>
      <c r="Q591" s="589"/>
    </row>
    <row r="592" customHeight="1" spans="7:17">
      <c r="G592" s="589"/>
      <c r="H592" s="589"/>
      <c r="I592" s="589"/>
      <c r="J592" s="589"/>
      <c r="K592" s="589"/>
      <c r="L592" s="589"/>
      <c r="M592" s="589"/>
      <c r="O592" s="589"/>
      <c r="P592" s="589"/>
      <c r="Q592" s="589"/>
    </row>
    <row r="593" customHeight="1" spans="7:17">
      <c r="G593" s="589"/>
      <c r="H593" s="589"/>
      <c r="I593" s="589"/>
      <c r="J593" s="589"/>
      <c r="K593" s="589"/>
      <c r="L593" s="589"/>
      <c r="M593" s="589"/>
      <c r="O593" s="589"/>
      <c r="P593" s="589"/>
      <c r="Q593" s="589"/>
    </row>
    <row r="594" customHeight="1" spans="7:17">
      <c r="G594" s="589"/>
      <c r="H594" s="589"/>
      <c r="I594" s="589"/>
      <c r="J594" s="589"/>
      <c r="K594" s="589"/>
      <c r="L594" s="589"/>
      <c r="M594" s="589"/>
      <c r="O594" s="589"/>
      <c r="P594" s="589"/>
      <c r="Q594" s="589"/>
    </row>
    <row r="595" customHeight="1" spans="7:17">
      <c r="G595" s="589"/>
      <c r="H595" s="589"/>
      <c r="I595" s="589"/>
      <c r="J595" s="589"/>
      <c r="K595" s="589"/>
      <c r="L595" s="589"/>
      <c r="M595" s="589"/>
      <c r="O595" s="589"/>
      <c r="P595" s="589"/>
      <c r="Q595" s="589"/>
    </row>
    <row r="596" customHeight="1" spans="7:17">
      <c r="G596" s="589"/>
      <c r="H596" s="589"/>
      <c r="I596" s="589"/>
      <c r="J596" s="589"/>
      <c r="K596" s="589"/>
      <c r="L596" s="589"/>
      <c r="M596" s="589"/>
      <c r="O596" s="589"/>
      <c r="P596" s="589"/>
      <c r="Q596" s="589"/>
    </row>
    <row r="597" customHeight="1" spans="7:17">
      <c r="G597" s="589"/>
      <c r="H597" s="589"/>
      <c r="I597" s="589"/>
      <c r="J597" s="589"/>
      <c r="K597" s="589"/>
      <c r="L597" s="589"/>
      <c r="M597" s="589"/>
      <c r="O597" s="589"/>
      <c r="P597" s="589"/>
      <c r="Q597" s="589"/>
    </row>
    <row r="598" customHeight="1" spans="7:17">
      <c r="G598" s="589"/>
      <c r="H598" s="589"/>
      <c r="I598" s="589"/>
      <c r="J598" s="589"/>
      <c r="K598" s="589"/>
      <c r="L598" s="589"/>
      <c r="M598" s="589"/>
      <c r="O598" s="589"/>
      <c r="P598" s="589"/>
      <c r="Q598" s="589"/>
    </row>
    <row r="599" customHeight="1" spans="7:17">
      <c r="G599" s="589"/>
      <c r="H599" s="589"/>
      <c r="I599" s="589"/>
      <c r="J599" s="589"/>
      <c r="K599" s="589"/>
      <c r="L599" s="589"/>
      <c r="M599" s="589"/>
      <c r="O599" s="589"/>
      <c r="P599" s="589"/>
      <c r="Q599" s="589"/>
    </row>
    <row r="600" customHeight="1" spans="7:17">
      <c r="G600" s="589"/>
      <c r="H600" s="589"/>
      <c r="I600" s="589"/>
      <c r="J600" s="589"/>
      <c r="K600" s="589"/>
      <c r="L600" s="589"/>
      <c r="M600" s="589"/>
      <c r="O600" s="589"/>
      <c r="P600" s="589"/>
      <c r="Q600" s="589"/>
    </row>
    <row r="601" customHeight="1" spans="7:17">
      <c r="G601" s="589"/>
      <c r="H601" s="589"/>
      <c r="I601" s="589"/>
      <c r="J601" s="589"/>
      <c r="K601" s="589"/>
      <c r="L601" s="589"/>
      <c r="M601" s="589"/>
      <c r="O601" s="589"/>
      <c r="P601" s="589"/>
      <c r="Q601" s="589"/>
    </row>
    <row r="602" customHeight="1" spans="7:17">
      <c r="G602" s="589"/>
      <c r="H602" s="589"/>
      <c r="I602" s="589"/>
      <c r="J602" s="589"/>
      <c r="K602" s="589"/>
      <c r="L602" s="589"/>
      <c r="M602" s="589"/>
      <c r="O602" s="589"/>
      <c r="P602" s="589"/>
      <c r="Q602" s="589"/>
    </row>
    <row r="603" customHeight="1" spans="7:17">
      <c r="G603" s="589"/>
      <c r="H603" s="589"/>
      <c r="I603" s="589"/>
      <c r="J603" s="589"/>
      <c r="K603" s="589"/>
      <c r="L603" s="589"/>
      <c r="M603" s="589"/>
      <c r="O603" s="589"/>
      <c r="P603" s="589"/>
      <c r="Q603" s="589"/>
    </row>
    <row r="604" customHeight="1" spans="7:17">
      <c r="G604" s="589"/>
      <c r="H604" s="589"/>
      <c r="I604" s="589"/>
      <c r="J604" s="589"/>
      <c r="K604" s="589"/>
      <c r="L604" s="589"/>
      <c r="M604" s="589"/>
      <c r="O604" s="589"/>
      <c r="P604" s="589"/>
      <c r="Q604" s="589"/>
    </row>
    <row r="605" customHeight="1" spans="7:17">
      <c r="G605" s="589"/>
      <c r="H605" s="589"/>
      <c r="I605" s="589"/>
      <c r="J605" s="589"/>
      <c r="K605" s="589"/>
      <c r="L605" s="589"/>
      <c r="M605" s="589"/>
      <c r="O605" s="589"/>
      <c r="P605" s="589"/>
      <c r="Q605" s="589"/>
    </row>
    <row r="606" customHeight="1" spans="7:17">
      <c r="G606" s="589"/>
      <c r="H606" s="589"/>
      <c r="I606" s="589"/>
      <c r="J606" s="589"/>
      <c r="K606" s="589"/>
      <c r="L606" s="589"/>
      <c r="M606" s="589"/>
      <c r="O606" s="589"/>
      <c r="P606" s="589"/>
      <c r="Q606" s="589"/>
    </row>
    <row r="607" customHeight="1" spans="7:17">
      <c r="G607" s="589"/>
      <c r="H607" s="589"/>
      <c r="I607" s="589"/>
      <c r="J607" s="589"/>
      <c r="K607" s="589"/>
      <c r="L607" s="589"/>
      <c r="M607" s="589"/>
      <c r="O607" s="589"/>
      <c r="P607" s="589"/>
      <c r="Q607" s="589"/>
    </row>
    <row r="608" customHeight="1" spans="7:17">
      <c r="G608" s="589"/>
      <c r="H608" s="589"/>
      <c r="I608" s="589"/>
      <c r="J608" s="589"/>
      <c r="K608" s="589"/>
      <c r="L608" s="589"/>
      <c r="M608" s="589"/>
      <c r="O608" s="589"/>
      <c r="P608" s="589"/>
      <c r="Q608" s="589"/>
    </row>
    <row r="609" customHeight="1" spans="7:17">
      <c r="G609" s="589"/>
      <c r="H609" s="589"/>
      <c r="I609" s="589"/>
      <c r="J609" s="589"/>
      <c r="K609" s="589"/>
      <c r="L609" s="589"/>
      <c r="M609" s="589"/>
      <c r="O609" s="589"/>
      <c r="P609" s="589"/>
      <c r="Q609" s="589"/>
    </row>
    <row r="610" customHeight="1" spans="7:17">
      <c r="G610" s="589"/>
      <c r="H610" s="589"/>
      <c r="I610" s="589"/>
      <c r="J610" s="589"/>
      <c r="K610" s="589"/>
      <c r="L610" s="589"/>
      <c r="M610" s="589"/>
      <c r="O610" s="589"/>
      <c r="P610" s="589"/>
      <c r="Q610" s="589"/>
    </row>
    <row r="611" customHeight="1" spans="7:17">
      <c r="G611" s="589"/>
      <c r="H611" s="589"/>
      <c r="I611" s="589"/>
      <c r="J611" s="589"/>
      <c r="K611" s="589"/>
      <c r="L611" s="589"/>
      <c r="M611" s="589"/>
      <c r="O611" s="589"/>
      <c r="P611" s="589"/>
      <c r="Q611" s="589"/>
    </row>
    <row r="612" customHeight="1" spans="7:17">
      <c r="G612" s="589"/>
      <c r="H612" s="589"/>
      <c r="I612" s="589"/>
      <c r="J612" s="589"/>
      <c r="K612" s="589"/>
      <c r="L612" s="589"/>
      <c r="M612" s="589"/>
      <c r="O612" s="589"/>
      <c r="P612" s="589"/>
      <c r="Q612" s="589"/>
    </row>
    <row r="613" customHeight="1" spans="7:17">
      <c r="G613" s="589"/>
      <c r="H613" s="589"/>
      <c r="I613" s="589"/>
      <c r="J613" s="589"/>
      <c r="K613" s="589"/>
      <c r="L613" s="589"/>
      <c r="M613" s="589"/>
      <c r="O613" s="589"/>
      <c r="P613" s="589"/>
      <c r="Q613" s="589"/>
    </row>
    <row r="614" customHeight="1" spans="7:17">
      <c r="G614" s="589"/>
      <c r="H614" s="589"/>
      <c r="I614" s="589"/>
      <c r="J614" s="589"/>
      <c r="K614" s="589"/>
      <c r="L614" s="589"/>
      <c r="M614" s="589"/>
      <c r="O614" s="589"/>
      <c r="P614" s="589"/>
      <c r="Q614" s="589"/>
    </row>
    <row r="615" customHeight="1" spans="7:17">
      <c r="G615" s="589"/>
      <c r="H615" s="589"/>
      <c r="I615" s="589"/>
      <c r="J615" s="589"/>
      <c r="K615" s="589"/>
      <c r="L615" s="589"/>
      <c r="M615" s="589"/>
      <c r="O615" s="589"/>
      <c r="P615" s="589"/>
      <c r="Q615" s="589"/>
    </row>
    <row r="616" customHeight="1" spans="7:17">
      <c r="G616" s="589"/>
      <c r="H616" s="589"/>
      <c r="I616" s="589"/>
      <c r="J616" s="589"/>
      <c r="K616" s="589"/>
      <c r="L616" s="589"/>
      <c r="M616" s="589"/>
      <c r="O616" s="589"/>
      <c r="P616" s="589"/>
      <c r="Q616" s="589"/>
    </row>
    <row r="617" customHeight="1" spans="7:17">
      <c r="G617" s="589"/>
      <c r="H617" s="589"/>
      <c r="I617" s="589"/>
      <c r="J617" s="589"/>
      <c r="K617" s="589"/>
      <c r="L617" s="589"/>
      <c r="M617" s="589"/>
      <c r="O617" s="589"/>
      <c r="P617" s="589"/>
      <c r="Q617" s="589"/>
    </row>
    <row r="618" customHeight="1" spans="7:17">
      <c r="G618" s="589"/>
      <c r="H618" s="589"/>
      <c r="I618" s="589"/>
      <c r="J618" s="589"/>
      <c r="K618" s="589"/>
      <c r="L618" s="589"/>
      <c r="M618" s="589"/>
      <c r="O618" s="589"/>
      <c r="P618" s="589"/>
      <c r="Q618" s="589"/>
    </row>
    <row r="619" customHeight="1" spans="7:17">
      <c r="G619" s="589"/>
      <c r="H619" s="589"/>
      <c r="I619" s="589"/>
      <c r="J619" s="589"/>
      <c r="K619" s="589"/>
      <c r="L619" s="589"/>
      <c r="M619" s="589"/>
      <c r="O619" s="589"/>
      <c r="P619" s="589"/>
      <c r="Q619" s="589"/>
    </row>
    <row r="620" customHeight="1" spans="7:17">
      <c r="G620" s="589"/>
      <c r="H620" s="589"/>
      <c r="I620" s="589"/>
      <c r="J620" s="589"/>
      <c r="K620" s="589"/>
      <c r="L620" s="589"/>
      <c r="M620" s="589"/>
      <c r="O620" s="589"/>
      <c r="P620" s="589"/>
      <c r="Q620" s="589"/>
    </row>
    <row r="621" customHeight="1" spans="7:17">
      <c r="G621" s="589"/>
      <c r="H621" s="589"/>
      <c r="I621" s="589"/>
      <c r="J621" s="589"/>
      <c r="K621" s="589"/>
      <c r="L621" s="589"/>
      <c r="M621" s="589"/>
      <c r="O621" s="589"/>
      <c r="P621" s="589"/>
      <c r="Q621" s="589"/>
    </row>
    <row r="622" customHeight="1" spans="7:17">
      <c r="G622" s="589"/>
      <c r="H622" s="589"/>
      <c r="I622" s="589"/>
      <c r="J622" s="589"/>
      <c r="K622" s="589"/>
      <c r="L622" s="589"/>
      <c r="M622" s="589"/>
      <c r="O622" s="589"/>
      <c r="P622" s="589"/>
      <c r="Q622" s="589"/>
    </row>
    <row r="623" customHeight="1" spans="7:17">
      <c r="G623" s="589"/>
      <c r="H623" s="589"/>
      <c r="I623" s="589"/>
      <c r="J623" s="589"/>
      <c r="K623" s="589"/>
      <c r="L623" s="589"/>
      <c r="M623" s="589"/>
      <c r="O623" s="589"/>
      <c r="P623" s="589"/>
      <c r="Q623" s="589"/>
    </row>
    <row r="624" customHeight="1" spans="7:17">
      <c r="G624" s="589"/>
      <c r="H624" s="589"/>
      <c r="I624" s="589"/>
      <c r="J624" s="589"/>
      <c r="K624" s="589"/>
      <c r="L624" s="589"/>
      <c r="M624" s="589"/>
      <c r="O624" s="589"/>
      <c r="P624" s="589"/>
      <c r="Q624" s="589"/>
    </row>
    <row r="625" customHeight="1" spans="7:17">
      <c r="G625" s="589"/>
      <c r="H625" s="589"/>
      <c r="I625" s="589"/>
      <c r="J625" s="589"/>
      <c r="K625" s="589"/>
      <c r="L625" s="589"/>
      <c r="M625" s="589"/>
      <c r="O625" s="589"/>
      <c r="P625" s="589"/>
      <c r="Q625" s="589"/>
    </row>
    <row r="626" customHeight="1" spans="7:17">
      <c r="G626" s="589"/>
      <c r="H626" s="589"/>
      <c r="I626" s="589"/>
      <c r="J626" s="589"/>
      <c r="K626" s="589"/>
      <c r="L626" s="589"/>
      <c r="M626" s="589"/>
      <c r="O626" s="589"/>
      <c r="P626" s="589"/>
      <c r="Q626" s="589"/>
    </row>
    <row r="627" customHeight="1" spans="7:17">
      <c r="G627" s="589"/>
      <c r="H627" s="589"/>
      <c r="I627" s="589"/>
      <c r="J627" s="589"/>
      <c r="K627" s="589"/>
      <c r="L627" s="589"/>
      <c r="M627" s="589"/>
      <c r="O627" s="589"/>
      <c r="P627" s="589"/>
      <c r="Q627" s="589"/>
    </row>
    <row r="628" customHeight="1" spans="7:17">
      <c r="G628" s="589"/>
      <c r="H628" s="589"/>
      <c r="I628" s="589"/>
      <c r="J628" s="589"/>
      <c r="K628" s="589"/>
      <c r="L628" s="589"/>
      <c r="M628" s="589"/>
      <c r="O628" s="589"/>
      <c r="P628" s="589"/>
      <c r="Q628" s="589"/>
    </row>
    <row r="629" customHeight="1" spans="7:17">
      <c r="G629" s="589"/>
      <c r="H629" s="589"/>
      <c r="I629" s="589"/>
      <c r="J629" s="589"/>
      <c r="K629" s="589"/>
      <c r="L629" s="589"/>
      <c r="M629" s="589"/>
      <c r="O629" s="589"/>
      <c r="P629" s="589"/>
      <c r="Q629" s="589"/>
    </row>
    <row r="630" customHeight="1" spans="7:17">
      <c r="G630" s="589"/>
      <c r="H630" s="589"/>
      <c r="I630" s="589"/>
      <c r="J630" s="589"/>
      <c r="K630" s="589"/>
      <c r="L630" s="589"/>
      <c r="M630" s="589"/>
      <c r="O630" s="589"/>
      <c r="P630" s="589"/>
      <c r="Q630" s="589"/>
    </row>
    <row r="631" customHeight="1" spans="7:17">
      <c r="G631" s="589"/>
      <c r="H631" s="589"/>
      <c r="I631" s="589"/>
      <c r="J631" s="589"/>
      <c r="K631" s="589"/>
      <c r="L631" s="589"/>
      <c r="M631" s="589"/>
      <c r="O631" s="589"/>
      <c r="P631" s="589"/>
      <c r="Q631" s="589"/>
    </row>
    <row r="632" customHeight="1" spans="7:17">
      <c r="G632" s="589"/>
      <c r="H632" s="589"/>
      <c r="I632" s="589"/>
      <c r="J632" s="589"/>
      <c r="K632" s="589"/>
      <c r="L632" s="589"/>
      <c r="M632" s="589"/>
      <c r="O632" s="589"/>
      <c r="P632" s="589"/>
      <c r="Q632" s="589"/>
    </row>
    <row r="633" customHeight="1" spans="7:17">
      <c r="G633" s="589"/>
      <c r="H633" s="589"/>
      <c r="I633" s="589"/>
      <c r="J633" s="589"/>
      <c r="K633" s="589"/>
      <c r="L633" s="589"/>
      <c r="M633" s="589"/>
      <c r="O633" s="589"/>
      <c r="P633" s="589"/>
      <c r="Q633" s="589"/>
    </row>
    <row r="634" customHeight="1" spans="7:17">
      <c r="G634" s="589"/>
      <c r="H634" s="589"/>
      <c r="I634" s="589"/>
      <c r="J634" s="589"/>
      <c r="K634" s="589"/>
      <c r="L634" s="589"/>
      <c r="M634" s="589"/>
      <c r="O634" s="589"/>
      <c r="P634" s="589"/>
      <c r="Q634" s="589"/>
    </row>
    <row r="635" customHeight="1" spans="7:17">
      <c r="G635" s="589"/>
      <c r="H635" s="589"/>
      <c r="I635" s="589"/>
      <c r="J635" s="589"/>
      <c r="K635" s="589"/>
      <c r="L635" s="589"/>
      <c r="M635" s="589"/>
      <c r="O635" s="589"/>
      <c r="P635" s="589"/>
      <c r="Q635" s="589"/>
    </row>
    <row r="636" customHeight="1" spans="7:17">
      <c r="G636" s="589"/>
      <c r="H636" s="589"/>
      <c r="I636" s="589"/>
      <c r="J636" s="589"/>
      <c r="K636" s="589"/>
      <c r="L636" s="589"/>
      <c r="M636" s="589"/>
      <c r="O636" s="589"/>
      <c r="P636" s="589"/>
      <c r="Q636" s="589"/>
    </row>
    <row r="637" customHeight="1" spans="7:17">
      <c r="G637" s="589"/>
      <c r="H637" s="589"/>
      <c r="I637" s="589"/>
      <c r="J637" s="589"/>
      <c r="K637" s="589"/>
      <c r="L637" s="589"/>
      <c r="M637" s="589"/>
      <c r="O637" s="589"/>
      <c r="P637" s="589"/>
      <c r="Q637" s="589"/>
    </row>
    <row r="638" customHeight="1" spans="7:17">
      <c r="G638" s="589"/>
      <c r="H638" s="589"/>
      <c r="I638" s="589"/>
      <c r="J638" s="589"/>
      <c r="K638" s="589"/>
      <c r="L638" s="589"/>
      <c r="M638" s="589"/>
      <c r="O638" s="589"/>
      <c r="P638" s="589"/>
      <c r="Q638" s="589"/>
    </row>
    <row r="639" customHeight="1" spans="7:17">
      <c r="G639" s="589"/>
      <c r="H639" s="589"/>
      <c r="I639" s="589"/>
      <c r="J639" s="589"/>
      <c r="K639" s="589"/>
      <c r="L639" s="589"/>
      <c r="M639" s="589"/>
      <c r="O639" s="589"/>
      <c r="P639" s="589"/>
      <c r="Q639" s="589"/>
    </row>
    <row r="640" customHeight="1" spans="7:17">
      <c r="G640" s="589"/>
      <c r="H640" s="589"/>
      <c r="I640" s="589"/>
      <c r="J640" s="589"/>
      <c r="K640" s="589"/>
      <c r="L640" s="589"/>
      <c r="M640" s="589"/>
      <c r="O640" s="589"/>
      <c r="P640" s="589"/>
      <c r="Q640" s="589"/>
    </row>
    <row r="641" customHeight="1" spans="7:17">
      <c r="G641" s="589"/>
      <c r="H641" s="589"/>
      <c r="I641" s="589"/>
      <c r="J641" s="589"/>
      <c r="K641" s="589"/>
      <c r="L641" s="589"/>
      <c r="M641" s="589"/>
      <c r="O641" s="589"/>
      <c r="P641" s="589"/>
      <c r="Q641" s="589"/>
    </row>
    <row r="642" customHeight="1" spans="7:17">
      <c r="G642" s="589"/>
      <c r="H642" s="589"/>
      <c r="I642" s="589"/>
      <c r="J642" s="589"/>
      <c r="K642" s="589"/>
      <c r="L642" s="589"/>
      <c r="M642" s="589"/>
      <c r="O642" s="589"/>
      <c r="P642" s="589"/>
      <c r="Q642" s="589"/>
    </row>
    <row r="643" customHeight="1" spans="7:17">
      <c r="G643" s="589"/>
      <c r="H643" s="589"/>
      <c r="I643" s="589"/>
      <c r="J643" s="589"/>
      <c r="K643" s="589"/>
      <c r="L643" s="589"/>
      <c r="M643" s="589"/>
      <c r="O643" s="589"/>
      <c r="P643" s="589"/>
      <c r="Q643" s="589"/>
    </row>
    <row r="644" customHeight="1" spans="7:17">
      <c r="G644" s="589"/>
      <c r="H644" s="589"/>
      <c r="I644" s="589"/>
      <c r="J644" s="589"/>
      <c r="K644" s="589"/>
      <c r="L644" s="589"/>
      <c r="M644" s="589"/>
      <c r="O644" s="589"/>
      <c r="P644" s="589"/>
      <c r="Q644" s="589"/>
    </row>
    <row r="645" customHeight="1" spans="7:17">
      <c r="G645" s="589"/>
      <c r="H645" s="589"/>
      <c r="I645" s="589"/>
      <c r="J645" s="589"/>
      <c r="K645" s="589"/>
      <c r="L645" s="589"/>
      <c r="M645" s="589"/>
      <c r="O645" s="589"/>
      <c r="P645" s="589"/>
      <c r="Q645" s="589"/>
    </row>
    <row r="646" customHeight="1" spans="7:17">
      <c r="G646" s="589"/>
      <c r="H646" s="589"/>
      <c r="I646" s="589"/>
      <c r="J646" s="589"/>
      <c r="K646" s="589"/>
      <c r="L646" s="589"/>
      <c r="M646" s="589"/>
      <c r="O646" s="589"/>
      <c r="P646" s="589"/>
      <c r="Q646" s="589"/>
    </row>
    <row r="647" customHeight="1" spans="7:17">
      <c r="G647" s="589"/>
      <c r="H647" s="589"/>
      <c r="I647" s="589"/>
      <c r="J647" s="589"/>
      <c r="K647" s="589"/>
      <c r="L647" s="589"/>
      <c r="M647" s="589"/>
      <c r="O647" s="589"/>
      <c r="P647" s="589"/>
      <c r="Q647" s="589"/>
    </row>
    <row r="648" customHeight="1" spans="7:17">
      <c r="G648" s="589"/>
      <c r="H648" s="589"/>
      <c r="I648" s="589"/>
      <c r="J648" s="589"/>
      <c r="K648" s="589"/>
      <c r="L648" s="589"/>
      <c r="M648" s="589"/>
      <c r="O648" s="589"/>
      <c r="P648" s="589"/>
      <c r="Q648" s="589"/>
    </row>
    <row r="649" customHeight="1" spans="7:17">
      <c r="G649" s="589"/>
      <c r="H649" s="589"/>
      <c r="I649" s="589"/>
      <c r="J649" s="589"/>
      <c r="K649" s="589"/>
      <c r="L649" s="589"/>
      <c r="M649" s="589"/>
      <c r="O649" s="589"/>
      <c r="P649" s="589"/>
      <c r="Q649" s="589"/>
    </row>
    <row r="650" customHeight="1" spans="7:17">
      <c r="G650" s="589"/>
      <c r="H650" s="589"/>
      <c r="I650" s="589"/>
      <c r="J650" s="589"/>
      <c r="K650" s="589"/>
      <c r="L650" s="589"/>
      <c r="M650" s="589"/>
      <c r="O650" s="589"/>
      <c r="P650" s="589"/>
      <c r="Q650" s="589"/>
    </row>
    <row r="651" customHeight="1" spans="7:17">
      <c r="G651" s="589"/>
      <c r="H651" s="589"/>
      <c r="I651" s="589"/>
      <c r="J651" s="589"/>
      <c r="K651" s="589"/>
      <c r="L651" s="589"/>
      <c r="M651" s="589"/>
      <c r="O651" s="589"/>
      <c r="P651" s="589"/>
      <c r="Q651" s="589"/>
    </row>
    <row r="652" customHeight="1" spans="7:17">
      <c r="G652" s="589"/>
      <c r="H652" s="589"/>
      <c r="I652" s="589"/>
      <c r="J652" s="589"/>
      <c r="K652" s="589"/>
      <c r="L652" s="589"/>
      <c r="M652" s="589"/>
      <c r="O652" s="589"/>
      <c r="P652" s="589"/>
      <c r="Q652" s="589"/>
    </row>
    <row r="653" customHeight="1" spans="7:17">
      <c r="G653" s="589"/>
      <c r="H653" s="589"/>
      <c r="I653" s="589"/>
      <c r="J653" s="589"/>
      <c r="K653" s="589"/>
      <c r="L653" s="589"/>
      <c r="M653" s="589"/>
      <c r="O653" s="589"/>
      <c r="P653" s="589"/>
      <c r="Q653" s="589"/>
    </row>
    <row r="654" customHeight="1" spans="7:17">
      <c r="G654" s="589"/>
      <c r="H654" s="589"/>
      <c r="I654" s="589"/>
      <c r="J654" s="589"/>
      <c r="K654" s="589"/>
      <c r="L654" s="589"/>
      <c r="M654" s="589"/>
      <c r="O654" s="589"/>
      <c r="P654" s="589"/>
      <c r="Q654" s="589"/>
    </row>
    <row r="655" customHeight="1" spans="7:17">
      <c r="G655" s="589"/>
      <c r="H655" s="589"/>
      <c r="I655" s="589"/>
      <c r="J655" s="589"/>
      <c r="K655" s="589"/>
      <c r="L655" s="589"/>
      <c r="M655" s="589"/>
      <c r="O655" s="589"/>
      <c r="P655" s="589"/>
      <c r="Q655" s="589"/>
    </row>
    <row r="656" customHeight="1" spans="7:17">
      <c r="G656" s="589"/>
      <c r="H656" s="589"/>
      <c r="I656" s="589"/>
      <c r="J656" s="589"/>
      <c r="K656" s="589"/>
      <c r="L656" s="589"/>
      <c r="M656" s="589"/>
      <c r="O656" s="589"/>
      <c r="P656" s="589"/>
      <c r="Q656" s="589"/>
    </row>
    <row r="657" customHeight="1" spans="7:17">
      <c r="G657" s="589"/>
      <c r="H657" s="589"/>
      <c r="I657" s="589"/>
      <c r="J657" s="589"/>
      <c r="K657" s="589"/>
      <c r="L657" s="589"/>
      <c r="M657" s="589"/>
      <c r="O657" s="589"/>
      <c r="P657" s="589"/>
      <c r="Q657" s="589"/>
    </row>
    <row r="658" customHeight="1" spans="7:17">
      <c r="G658" s="589"/>
      <c r="H658" s="589"/>
      <c r="I658" s="589"/>
      <c r="J658" s="589"/>
      <c r="K658" s="589"/>
      <c r="L658" s="589"/>
      <c r="M658" s="589"/>
      <c r="O658" s="589"/>
      <c r="P658" s="589"/>
      <c r="Q658" s="589"/>
    </row>
    <row r="659" customHeight="1" spans="7:17">
      <c r="G659" s="589"/>
      <c r="H659" s="589"/>
      <c r="I659" s="589"/>
      <c r="J659" s="589"/>
      <c r="K659" s="589"/>
      <c r="L659" s="589"/>
      <c r="M659" s="589"/>
      <c r="O659" s="589"/>
      <c r="P659" s="589"/>
      <c r="Q659" s="589"/>
    </row>
    <row r="660" customHeight="1" spans="7:17">
      <c r="G660" s="589"/>
      <c r="H660" s="589"/>
      <c r="I660" s="589"/>
      <c r="J660" s="589"/>
      <c r="K660" s="589"/>
      <c r="L660" s="589"/>
      <c r="M660" s="589"/>
      <c r="O660" s="589"/>
      <c r="P660" s="589"/>
      <c r="Q660" s="589"/>
    </row>
    <row r="661" customHeight="1" spans="7:17">
      <c r="G661" s="589"/>
      <c r="H661" s="589"/>
      <c r="I661" s="589"/>
      <c r="J661" s="589"/>
      <c r="K661" s="589"/>
      <c r="L661" s="589"/>
      <c r="M661" s="589"/>
      <c r="O661" s="589"/>
      <c r="P661" s="589"/>
      <c r="Q661" s="589"/>
    </row>
    <row r="662" customHeight="1" spans="7:17">
      <c r="G662" s="589"/>
      <c r="H662" s="589"/>
      <c r="I662" s="589"/>
      <c r="J662" s="589"/>
      <c r="K662" s="589"/>
      <c r="L662" s="589"/>
      <c r="M662" s="589"/>
      <c r="O662" s="589"/>
      <c r="P662" s="589"/>
      <c r="Q662" s="589"/>
    </row>
    <row r="663" customHeight="1" spans="7:17">
      <c r="G663" s="589"/>
      <c r="H663" s="589"/>
      <c r="I663" s="589"/>
      <c r="J663" s="589"/>
      <c r="K663" s="589"/>
      <c r="L663" s="589"/>
      <c r="M663" s="589"/>
      <c r="O663" s="589"/>
      <c r="P663" s="589"/>
      <c r="Q663" s="589"/>
    </row>
    <row r="664" customHeight="1" spans="7:17">
      <c r="G664" s="589"/>
      <c r="H664" s="589"/>
      <c r="I664" s="589"/>
      <c r="J664" s="589"/>
      <c r="K664" s="589"/>
      <c r="L664" s="589"/>
      <c r="M664" s="589"/>
      <c r="O664" s="589"/>
      <c r="P664" s="589"/>
      <c r="Q664" s="589"/>
    </row>
    <row r="665" customHeight="1" spans="7:17">
      <c r="G665" s="589"/>
      <c r="H665" s="589"/>
      <c r="I665" s="589"/>
      <c r="J665" s="589"/>
      <c r="K665" s="589"/>
      <c r="L665" s="589"/>
      <c r="M665" s="589"/>
      <c r="O665" s="589"/>
      <c r="P665" s="589"/>
      <c r="Q665" s="589"/>
    </row>
    <row r="666" customHeight="1" spans="7:17">
      <c r="G666" s="589"/>
      <c r="H666" s="589"/>
      <c r="I666" s="589"/>
      <c r="J666" s="589"/>
      <c r="K666" s="589"/>
      <c r="L666" s="589"/>
      <c r="M666" s="589"/>
      <c r="O666" s="589"/>
      <c r="P666" s="589"/>
      <c r="Q666" s="589"/>
    </row>
    <row r="667" customHeight="1" spans="7:17">
      <c r="G667" s="589"/>
      <c r="H667" s="589"/>
      <c r="I667" s="589"/>
      <c r="J667" s="589"/>
      <c r="K667" s="589"/>
      <c r="L667" s="589"/>
      <c r="M667" s="589"/>
      <c r="O667" s="589"/>
      <c r="P667" s="589"/>
      <c r="Q667" s="589"/>
    </row>
    <row r="668" customHeight="1" spans="7:17">
      <c r="G668" s="589"/>
      <c r="H668" s="589"/>
      <c r="I668" s="589"/>
      <c r="J668" s="589"/>
      <c r="K668" s="589"/>
      <c r="L668" s="589"/>
      <c r="M668" s="589"/>
      <c r="O668" s="589"/>
      <c r="P668" s="589"/>
      <c r="Q668" s="589"/>
    </row>
    <row r="669" customHeight="1" spans="7:17">
      <c r="G669" s="589"/>
      <c r="H669" s="589"/>
      <c r="I669" s="589"/>
      <c r="J669" s="589"/>
      <c r="K669" s="589"/>
      <c r="L669" s="589"/>
      <c r="M669" s="589"/>
      <c r="O669" s="589"/>
      <c r="P669" s="589"/>
      <c r="Q669" s="589"/>
    </row>
    <row r="670" customHeight="1" spans="7:17">
      <c r="G670" s="589"/>
      <c r="H670" s="589"/>
      <c r="I670" s="589"/>
      <c r="J670" s="589"/>
      <c r="K670" s="589"/>
      <c r="L670" s="589"/>
      <c r="M670" s="589"/>
      <c r="O670" s="589"/>
      <c r="P670" s="589"/>
      <c r="Q670" s="589"/>
    </row>
    <row r="671" customHeight="1" spans="7:17">
      <c r="G671" s="589"/>
      <c r="H671" s="589"/>
      <c r="I671" s="589"/>
      <c r="J671" s="589"/>
      <c r="K671" s="589"/>
      <c r="L671" s="589"/>
      <c r="M671" s="589"/>
      <c r="O671" s="589"/>
      <c r="P671" s="589"/>
      <c r="Q671" s="589"/>
    </row>
    <row r="672" customHeight="1" spans="7:17">
      <c r="G672" s="589"/>
      <c r="H672" s="589"/>
      <c r="I672" s="589"/>
      <c r="J672" s="589"/>
      <c r="K672" s="589"/>
      <c r="L672" s="589"/>
      <c r="M672" s="589"/>
      <c r="O672" s="589"/>
      <c r="P672" s="589"/>
      <c r="Q672" s="589"/>
    </row>
    <row r="673" customHeight="1" spans="7:17">
      <c r="G673" s="589"/>
      <c r="H673" s="589"/>
      <c r="I673" s="589"/>
      <c r="J673" s="589"/>
      <c r="K673" s="589"/>
      <c r="L673" s="589"/>
      <c r="M673" s="589"/>
      <c r="O673" s="589"/>
      <c r="P673" s="589"/>
      <c r="Q673" s="589"/>
    </row>
    <row r="674" customHeight="1" spans="7:17">
      <c r="G674" s="589"/>
      <c r="H674" s="589"/>
      <c r="I674" s="589"/>
      <c r="J674" s="589"/>
      <c r="K674" s="589"/>
      <c r="L674" s="589"/>
      <c r="M674" s="589"/>
      <c r="O674" s="589"/>
      <c r="P674" s="589"/>
      <c r="Q674" s="589"/>
    </row>
    <row r="675" customHeight="1" spans="7:17">
      <c r="G675" s="589"/>
      <c r="H675" s="589"/>
      <c r="I675" s="589"/>
      <c r="J675" s="589"/>
      <c r="K675" s="589"/>
      <c r="L675" s="589"/>
      <c r="M675" s="589"/>
      <c r="O675" s="589"/>
      <c r="P675" s="589"/>
      <c r="Q675" s="589"/>
    </row>
    <row r="676" customHeight="1" spans="7:17">
      <c r="G676" s="589"/>
      <c r="H676" s="589"/>
      <c r="I676" s="589"/>
      <c r="J676" s="589"/>
      <c r="K676" s="589"/>
      <c r="L676" s="589"/>
      <c r="M676" s="589"/>
      <c r="O676" s="589"/>
      <c r="P676" s="589"/>
      <c r="Q676" s="589"/>
    </row>
    <row r="677" customHeight="1" spans="7:17">
      <c r="G677" s="589"/>
      <c r="H677" s="589"/>
      <c r="I677" s="589"/>
      <c r="J677" s="589"/>
      <c r="K677" s="589"/>
      <c r="L677" s="589"/>
      <c r="M677" s="589"/>
      <c r="O677" s="589"/>
      <c r="P677" s="589"/>
      <c r="Q677" s="589"/>
    </row>
    <row r="678" customHeight="1" spans="7:17">
      <c r="G678" s="589"/>
      <c r="H678" s="589"/>
      <c r="I678" s="589"/>
      <c r="J678" s="589"/>
      <c r="K678" s="589"/>
      <c r="L678" s="589"/>
      <c r="M678" s="589"/>
      <c r="O678" s="589"/>
      <c r="P678" s="589"/>
      <c r="Q678" s="589"/>
    </row>
    <row r="679" customHeight="1" spans="7:17">
      <c r="G679" s="589"/>
      <c r="H679" s="589"/>
      <c r="I679" s="589"/>
      <c r="J679" s="589"/>
      <c r="K679" s="589"/>
      <c r="L679" s="589"/>
      <c r="M679" s="589"/>
      <c r="O679" s="589"/>
      <c r="P679" s="589"/>
      <c r="Q679" s="589"/>
    </row>
    <row r="680" customHeight="1" spans="7:17">
      <c r="G680" s="589"/>
      <c r="H680" s="589"/>
      <c r="I680" s="589"/>
      <c r="J680" s="589"/>
      <c r="K680" s="589"/>
      <c r="L680" s="589"/>
      <c r="M680" s="589"/>
      <c r="O680" s="589"/>
      <c r="P680" s="589"/>
      <c r="Q680" s="589"/>
    </row>
    <row r="681" customHeight="1" spans="7:17">
      <c r="G681" s="589"/>
      <c r="H681" s="589"/>
      <c r="I681" s="589"/>
      <c r="J681" s="589"/>
      <c r="K681" s="589"/>
      <c r="L681" s="589"/>
      <c r="M681" s="589"/>
      <c r="O681" s="589"/>
      <c r="P681" s="589"/>
      <c r="Q681" s="589"/>
    </row>
    <row r="682" customHeight="1" spans="7:17">
      <c r="G682" s="589"/>
      <c r="H682" s="589"/>
      <c r="I682" s="589"/>
      <c r="J682" s="589"/>
      <c r="K682" s="589"/>
      <c r="L682" s="589"/>
      <c r="M682" s="589"/>
      <c r="O682" s="589"/>
      <c r="P682" s="589"/>
      <c r="Q682" s="589"/>
    </row>
    <row r="683" customHeight="1" spans="7:17">
      <c r="G683" s="589"/>
      <c r="H683" s="589"/>
      <c r="I683" s="589"/>
      <c r="J683" s="589"/>
      <c r="K683" s="589"/>
      <c r="L683" s="589"/>
      <c r="M683" s="589"/>
      <c r="O683" s="589"/>
      <c r="P683" s="589"/>
      <c r="Q683" s="589"/>
    </row>
    <row r="684" customHeight="1" spans="7:17">
      <c r="G684" s="589"/>
      <c r="H684" s="589"/>
      <c r="I684" s="589"/>
      <c r="J684" s="589"/>
      <c r="K684" s="589"/>
      <c r="L684" s="589"/>
      <c r="M684" s="589"/>
      <c r="O684" s="589"/>
      <c r="P684" s="589"/>
      <c r="Q684" s="589"/>
    </row>
    <row r="685" customHeight="1" spans="7:17">
      <c r="G685" s="589"/>
      <c r="H685" s="589"/>
      <c r="I685" s="589"/>
      <c r="J685" s="589"/>
      <c r="K685" s="589"/>
      <c r="L685" s="589"/>
      <c r="M685" s="589"/>
      <c r="O685" s="589"/>
      <c r="P685" s="589"/>
      <c r="Q685" s="589"/>
    </row>
    <row r="686" customHeight="1" spans="7:17">
      <c r="G686" s="589"/>
      <c r="H686" s="589"/>
      <c r="I686" s="589"/>
      <c r="J686" s="589"/>
      <c r="K686" s="589"/>
      <c r="L686" s="589"/>
      <c r="M686" s="589"/>
      <c r="O686" s="589"/>
      <c r="P686" s="589"/>
      <c r="Q686" s="589"/>
    </row>
    <row r="687" customHeight="1" spans="7:17">
      <c r="G687" s="589"/>
      <c r="H687" s="589"/>
      <c r="I687" s="589"/>
      <c r="J687" s="589"/>
      <c r="K687" s="589"/>
      <c r="L687" s="589"/>
      <c r="M687" s="589"/>
      <c r="O687" s="589"/>
      <c r="P687" s="589"/>
      <c r="Q687" s="589"/>
    </row>
    <row r="688" customHeight="1" spans="7:17">
      <c r="G688" s="589"/>
      <c r="H688" s="589"/>
      <c r="I688" s="589"/>
      <c r="J688" s="589"/>
      <c r="K688" s="589"/>
      <c r="L688" s="589"/>
      <c r="M688" s="589"/>
      <c r="O688" s="589"/>
      <c r="P688" s="589"/>
      <c r="Q688" s="589"/>
    </row>
    <row r="689" customHeight="1" spans="7:17">
      <c r="G689" s="589"/>
      <c r="H689" s="589"/>
      <c r="I689" s="589"/>
      <c r="J689" s="589"/>
      <c r="K689" s="589"/>
      <c r="L689" s="589"/>
      <c r="M689" s="589"/>
      <c r="O689" s="589"/>
      <c r="P689" s="589"/>
      <c r="Q689" s="589"/>
    </row>
    <row r="690" customHeight="1" spans="7:17">
      <c r="G690" s="589"/>
      <c r="H690" s="589"/>
      <c r="I690" s="589"/>
      <c r="J690" s="589"/>
      <c r="K690" s="589"/>
      <c r="L690" s="589"/>
      <c r="M690" s="589"/>
      <c r="O690" s="589"/>
      <c r="P690" s="589"/>
      <c r="Q690" s="589"/>
    </row>
    <row r="691" customHeight="1" spans="7:17">
      <c r="G691" s="589"/>
      <c r="H691" s="589"/>
      <c r="I691" s="589"/>
      <c r="J691" s="589"/>
      <c r="K691" s="589"/>
      <c r="L691" s="589"/>
      <c r="M691" s="589"/>
      <c r="O691" s="589"/>
      <c r="P691" s="589"/>
      <c r="Q691" s="589"/>
    </row>
    <row r="692" customHeight="1" spans="7:17">
      <c r="G692" s="589"/>
      <c r="H692" s="589"/>
      <c r="I692" s="589"/>
      <c r="J692" s="589"/>
      <c r="K692" s="589"/>
      <c r="L692" s="589"/>
      <c r="M692" s="589"/>
      <c r="O692" s="589"/>
      <c r="P692" s="589"/>
      <c r="Q692" s="589"/>
    </row>
    <row r="693" customHeight="1" spans="7:17">
      <c r="G693" s="589"/>
      <c r="H693" s="589"/>
      <c r="I693" s="589"/>
      <c r="J693" s="589"/>
      <c r="K693" s="589"/>
      <c r="L693" s="589"/>
      <c r="M693" s="589"/>
      <c r="O693" s="589"/>
      <c r="P693" s="589"/>
      <c r="Q693" s="589"/>
    </row>
    <row r="694" customHeight="1" spans="7:17">
      <c r="G694" s="589"/>
      <c r="H694" s="589"/>
      <c r="I694" s="589"/>
      <c r="J694" s="589"/>
      <c r="K694" s="589"/>
      <c r="L694" s="589"/>
      <c r="M694" s="589"/>
      <c r="O694" s="589"/>
      <c r="P694" s="589"/>
      <c r="Q694" s="589"/>
    </row>
    <row r="695" customHeight="1" spans="7:17">
      <c r="G695" s="589"/>
      <c r="H695" s="589"/>
      <c r="I695" s="589"/>
      <c r="J695" s="589"/>
      <c r="K695" s="589"/>
      <c r="L695" s="589"/>
      <c r="M695" s="589"/>
      <c r="O695" s="589"/>
      <c r="P695" s="589"/>
      <c r="Q695" s="589"/>
    </row>
    <row r="696" customHeight="1" spans="7:17">
      <c r="G696" s="589"/>
      <c r="H696" s="589"/>
      <c r="I696" s="589"/>
      <c r="J696" s="589"/>
      <c r="K696" s="589"/>
      <c r="L696" s="589"/>
      <c r="M696" s="589"/>
      <c r="O696" s="589"/>
      <c r="P696" s="589"/>
      <c r="Q696" s="589"/>
    </row>
    <row r="697" customHeight="1" spans="7:17">
      <c r="G697" s="589"/>
      <c r="H697" s="589"/>
      <c r="I697" s="589"/>
      <c r="J697" s="589"/>
      <c r="K697" s="589"/>
      <c r="L697" s="589"/>
      <c r="M697" s="589"/>
      <c r="O697" s="589"/>
      <c r="P697" s="589"/>
      <c r="Q697" s="589"/>
    </row>
    <row r="698" customHeight="1" spans="7:17">
      <c r="G698" s="589"/>
      <c r="H698" s="589"/>
      <c r="I698" s="589"/>
      <c r="J698" s="589"/>
      <c r="K698" s="589"/>
      <c r="L698" s="589"/>
      <c r="M698" s="589"/>
      <c r="O698" s="589"/>
      <c r="P698" s="589"/>
      <c r="Q698" s="589"/>
    </row>
    <row r="699" customHeight="1" spans="7:17">
      <c r="G699" s="589"/>
      <c r="H699" s="589"/>
      <c r="I699" s="589"/>
      <c r="J699" s="589"/>
      <c r="K699" s="589"/>
      <c r="L699" s="589"/>
      <c r="M699" s="589"/>
      <c r="O699" s="589"/>
      <c r="P699" s="589"/>
      <c r="Q699" s="589"/>
    </row>
    <row r="700" customHeight="1" spans="7:17">
      <c r="G700" s="589"/>
      <c r="H700" s="589"/>
      <c r="I700" s="589"/>
      <c r="J700" s="589"/>
      <c r="K700" s="589"/>
      <c r="L700" s="589"/>
      <c r="M700" s="589"/>
      <c r="O700" s="589"/>
      <c r="P700" s="589"/>
      <c r="Q700" s="589"/>
    </row>
    <row r="701" customHeight="1" spans="7:17">
      <c r="G701" s="589"/>
      <c r="H701" s="589"/>
      <c r="I701" s="589"/>
      <c r="J701" s="589"/>
      <c r="K701" s="589"/>
      <c r="L701" s="589"/>
      <c r="M701" s="589"/>
      <c r="O701" s="589"/>
      <c r="P701" s="589"/>
      <c r="Q701" s="589"/>
    </row>
    <row r="702" customHeight="1" spans="7:17">
      <c r="G702" s="589"/>
      <c r="H702" s="589"/>
      <c r="I702" s="589"/>
      <c r="J702" s="589"/>
      <c r="K702" s="589"/>
      <c r="L702" s="589"/>
      <c r="M702" s="589"/>
      <c r="O702" s="589"/>
      <c r="P702" s="589"/>
      <c r="Q702" s="589"/>
    </row>
    <row r="703" customHeight="1" spans="7:17">
      <c r="G703" s="589"/>
      <c r="H703" s="589"/>
      <c r="I703" s="589"/>
      <c r="J703" s="589"/>
      <c r="K703" s="589"/>
      <c r="L703" s="589"/>
      <c r="M703" s="589"/>
      <c r="O703" s="589"/>
      <c r="P703" s="589"/>
      <c r="Q703" s="589"/>
    </row>
    <row r="704" customHeight="1" spans="7:17">
      <c r="G704" s="589"/>
      <c r="H704" s="589"/>
      <c r="I704" s="589"/>
      <c r="J704" s="589"/>
      <c r="K704" s="589"/>
      <c r="L704" s="589"/>
      <c r="M704" s="589"/>
      <c r="O704" s="589"/>
      <c r="P704" s="589"/>
      <c r="Q704" s="589"/>
    </row>
    <row r="705" customHeight="1" spans="7:17">
      <c r="G705" s="589"/>
      <c r="H705" s="589"/>
      <c r="I705" s="589"/>
      <c r="J705" s="589"/>
      <c r="K705" s="589"/>
      <c r="L705" s="589"/>
      <c r="M705" s="589"/>
      <c r="O705" s="589"/>
      <c r="P705" s="589"/>
      <c r="Q705" s="589"/>
    </row>
    <row r="706" customHeight="1" spans="7:17">
      <c r="G706" s="589"/>
      <c r="H706" s="589"/>
      <c r="I706" s="589"/>
      <c r="J706" s="589"/>
      <c r="K706" s="589"/>
      <c r="L706" s="589"/>
      <c r="M706" s="589"/>
      <c r="O706" s="589"/>
      <c r="P706" s="589"/>
      <c r="Q706" s="589"/>
    </row>
    <row r="707" customHeight="1" spans="7:17">
      <c r="G707" s="589"/>
      <c r="H707" s="589"/>
      <c r="I707" s="589"/>
      <c r="J707" s="589"/>
      <c r="K707" s="589"/>
      <c r="L707" s="589"/>
      <c r="M707" s="589"/>
      <c r="O707" s="589"/>
      <c r="P707" s="589"/>
      <c r="Q707" s="589"/>
    </row>
    <row r="708" customHeight="1" spans="7:17">
      <c r="G708" s="589"/>
      <c r="H708" s="589"/>
      <c r="I708" s="589"/>
      <c r="J708" s="589"/>
      <c r="K708" s="589"/>
      <c r="L708" s="589"/>
      <c r="M708" s="589"/>
      <c r="O708" s="589"/>
      <c r="P708" s="589"/>
      <c r="Q708" s="589"/>
    </row>
    <row r="709" customHeight="1" spans="7:17">
      <c r="G709" s="589"/>
      <c r="H709" s="589"/>
      <c r="I709" s="589"/>
      <c r="J709" s="589"/>
      <c r="K709" s="589"/>
      <c r="L709" s="589"/>
      <c r="M709" s="589"/>
      <c r="O709" s="589"/>
      <c r="P709" s="589"/>
      <c r="Q709" s="589"/>
    </row>
    <row r="710" customHeight="1" spans="7:17">
      <c r="G710" s="589"/>
      <c r="H710" s="589"/>
      <c r="I710" s="589"/>
      <c r="J710" s="589"/>
      <c r="K710" s="589"/>
      <c r="L710" s="589"/>
      <c r="M710" s="589"/>
      <c r="O710" s="589"/>
      <c r="P710" s="589"/>
      <c r="Q710" s="589"/>
    </row>
    <row r="711" customHeight="1" spans="7:17">
      <c r="G711" s="589"/>
      <c r="H711" s="589"/>
      <c r="I711" s="589"/>
      <c r="J711" s="589"/>
      <c r="K711" s="589"/>
      <c r="L711" s="589"/>
      <c r="M711" s="589"/>
      <c r="O711" s="589"/>
      <c r="P711" s="589"/>
      <c r="Q711" s="589"/>
    </row>
    <row r="712" customHeight="1" spans="7:17">
      <c r="G712" s="589"/>
      <c r="H712" s="589"/>
      <c r="I712" s="589"/>
      <c r="J712" s="589"/>
      <c r="K712" s="589"/>
      <c r="L712" s="589"/>
      <c r="M712" s="589"/>
      <c r="O712" s="589"/>
      <c r="P712" s="589"/>
      <c r="Q712" s="589"/>
    </row>
    <row r="713" customHeight="1" spans="7:17">
      <c r="G713" s="589"/>
      <c r="H713" s="589"/>
      <c r="I713" s="589"/>
      <c r="J713" s="589"/>
      <c r="K713" s="589"/>
      <c r="L713" s="589"/>
      <c r="M713" s="589"/>
      <c r="O713" s="589"/>
      <c r="P713" s="589"/>
      <c r="Q713" s="589"/>
    </row>
    <row r="714" customHeight="1" spans="7:17">
      <c r="G714" s="589"/>
      <c r="H714" s="589"/>
      <c r="I714" s="589"/>
      <c r="J714" s="589"/>
      <c r="K714" s="589"/>
      <c r="L714" s="589"/>
      <c r="M714" s="589"/>
      <c r="O714" s="589"/>
      <c r="P714" s="589"/>
      <c r="Q714" s="589"/>
    </row>
    <row r="715" customHeight="1" spans="7:17">
      <c r="G715" s="589"/>
      <c r="H715" s="589"/>
      <c r="I715" s="589"/>
      <c r="J715" s="589"/>
      <c r="K715" s="589"/>
      <c r="L715" s="589"/>
      <c r="M715" s="589"/>
      <c r="O715" s="589"/>
      <c r="P715" s="589"/>
      <c r="Q715" s="589"/>
    </row>
    <row r="716" customHeight="1" spans="7:17">
      <c r="G716" s="589"/>
      <c r="H716" s="589"/>
      <c r="I716" s="589"/>
      <c r="J716" s="589"/>
      <c r="K716" s="589"/>
      <c r="L716" s="589"/>
      <c r="M716" s="589"/>
      <c r="O716" s="589"/>
      <c r="P716" s="589"/>
      <c r="Q716" s="589"/>
    </row>
    <row r="717" customHeight="1" spans="7:17">
      <c r="G717" s="589"/>
      <c r="H717" s="589"/>
      <c r="I717" s="589"/>
      <c r="J717" s="589"/>
      <c r="K717" s="589"/>
      <c r="L717" s="589"/>
      <c r="M717" s="589"/>
      <c r="O717" s="589"/>
      <c r="P717" s="589"/>
      <c r="Q717" s="589"/>
    </row>
    <row r="718" customHeight="1" spans="7:17">
      <c r="G718" s="589"/>
      <c r="H718" s="589"/>
      <c r="I718" s="589"/>
      <c r="J718" s="589"/>
      <c r="K718" s="589"/>
      <c r="L718" s="589"/>
      <c r="M718" s="589"/>
      <c r="O718" s="589"/>
      <c r="P718" s="589"/>
      <c r="Q718" s="589"/>
    </row>
    <row r="719" customHeight="1" spans="7:17">
      <c r="G719" s="589"/>
      <c r="H719" s="589"/>
      <c r="I719" s="589"/>
      <c r="J719" s="589"/>
      <c r="K719" s="589"/>
      <c r="L719" s="589"/>
      <c r="M719" s="589"/>
      <c r="O719" s="589"/>
      <c r="P719" s="589"/>
      <c r="Q719" s="589"/>
    </row>
    <row r="720" customHeight="1" spans="7:17">
      <c r="G720" s="589"/>
      <c r="H720" s="589"/>
      <c r="I720" s="589"/>
      <c r="J720" s="589"/>
      <c r="K720" s="589"/>
      <c r="L720" s="589"/>
      <c r="M720" s="589"/>
      <c r="O720" s="589"/>
      <c r="P720" s="589"/>
      <c r="Q720" s="589"/>
    </row>
    <row r="721" customHeight="1" spans="7:17">
      <c r="G721" s="589"/>
      <c r="H721" s="589"/>
      <c r="I721" s="589"/>
      <c r="J721" s="589"/>
      <c r="K721" s="589"/>
      <c r="L721" s="589"/>
      <c r="M721" s="589"/>
      <c r="O721" s="589"/>
      <c r="P721" s="589"/>
      <c r="Q721" s="589"/>
    </row>
    <row r="722" customHeight="1" spans="7:17">
      <c r="G722" s="589"/>
      <c r="H722" s="589"/>
      <c r="I722" s="589"/>
      <c r="J722" s="589"/>
      <c r="K722" s="589"/>
      <c r="L722" s="589"/>
      <c r="M722" s="589"/>
      <c r="O722" s="589"/>
      <c r="P722" s="589"/>
      <c r="Q722" s="589"/>
    </row>
    <row r="723" customHeight="1" spans="7:17">
      <c r="G723" s="589"/>
      <c r="H723" s="589"/>
      <c r="I723" s="589"/>
      <c r="J723" s="589"/>
      <c r="K723" s="589"/>
      <c r="L723" s="589"/>
      <c r="M723" s="589"/>
      <c r="O723" s="589"/>
      <c r="P723" s="589"/>
      <c r="Q723" s="589"/>
    </row>
    <row r="724" customHeight="1" spans="7:17">
      <c r="G724" s="589"/>
      <c r="H724" s="589"/>
      <c r="I724" s="589"/>
      <c r="J724" s="589"/>
      <c r="K724" s="589"/>
      <c r="L724" s="589"/>
      <c r="M724" s="589"/>
      <c r="O724" s="589"/>
      <c r="P724" s="589"/>
      <c r="Q724" s="589"/>
    </row>
    <row r="725" customHeight="1" spans="7:17">
      <c r="G725" s="589"/>
      <c r="H725" s="589"/>
      <c r="I725" s="589"/>
      <c r="J725" s="589"/>
      <c r="K725" s="589"/>
      <c r="L725" s="589"/>
      <c r="M725" s="589"/>
      <c r="O725" s="589"/>
      <c r="P725" s="589"/>
      <c r="Q725" s="589"/>
    </row>
    <row r="726" customHeight="1" spans="7:17">
      <c r="G726" s="589"/>
      <c r="H726" s="589"/>
      <c r="I726" s="589"/>
      <c r="J726" s="589"/>
      <c r="K726" s="589"/>
      <c r="L726" s="589"/>
      <c r="M726" s="589"/>
      <c r="O726" s="589"/>
      <c r="P726" s="589"/>
      <c r="Q726" s="589"/>
    </row>
    <row r="727" customHeight="1" spans="7:17">
      <c r="G727" s="589"/>
      <c r="H727" s="589"/>
      <c r="I727" s="589"/>
      <c r="J727" s="589"/>
      <c r="K727" s="589"/>
      <c r="L727" s="589"/>
      <c r="M727" s="589"/>
      <c r="O727" s="589"/>
      <c r="P727" s="589"/>
      <c r="Q727" s="589"/>
    </row>
    <row r="728" customHeight="1" spans="7:17">
      <c r="G728" s="589"/>
      <c r="H728" s="589"/>
      <c r="I728" s="589"/>
      <c r="J728" s="589"/>
      <c r="K728" s="589"/>
      <c r="L728" s="589"/>
      <c r="M728" s="589"/>
      <c r="O728" s="589"/>
      <c r="P728" s="589"/>
      <c r="Q728" s="589"/>
    </row>
    <row r="729" customHeight="1" spans="7:17">
      <c r="G729" s="589"/>
      <c r="H729" s="589"/>
      <c r="I729" s="589"/>
      <c r="J729" s="589"/>
      <c r="K729" s="589"/>
      <c r="L729" s="589"/>
      <c r="M729" s="589"/>
      <c r="O729" s="589"/>
      <c r="P729" s="589"/>
      <c r="Q729" s="589"/>
    </row>
    <row r="730" customHeight="1" spans="7:17">
      <c r="G730" s="589"/>
      <c r="H730" s="589"/>
      <c r="I730" s="589"/>
      <c r="J730" s="589"/>
      <c r="K730" s="589"/>
      <c r="L730" s="589"/>
      <c r="M730" s="589"/>
      <c r="O730" s="589"/>
      <c r="P730" s="589"/>
      <c r="Q730" s="589"/>
    </row>
    <row r="731" customHeight="1" spans="7:17">
      <c r="G731" s="589"/>
      <c r="H731" s="589"/>
      <c r="I731" s="589"/>
      <c r="J731" s="589"/>
      <c r="K731" s="589"/>
      <c r="L731" s="589"/>
      <c r="M731" s="589"/>
      <c r="O731" s="589"/>
      <c r="P731" s="589"/>
      <c r="Q731" s="589"/>
    </row>
    <row r="732" customHeight="1" spans="7:17">
      <c r="G732" s="589"/>
      <c r="H732" s="589"/>
      <c r="I732" s="589"/>
      <c r="J732" s="589"/>
      <c r="K732" s="589"/>
      <c r="L732" s="589"/>
      <c r="M732" s="589"/>
      <c r="O732" s="589"/>
      <c r="P732" s="589"/>
      <c r="Q732" s="589"/>
    </row>
    <row r="733" customHeight="1" spans="7:17">
      <c r="G733" s="589"/>
      <c r="H733" s="589"/>
      <c r="I733" s="589"/>
      <c r="J733" s="589"/>
      <c r="K733" s="589"/>
      <c r="L733" s="589"/>
      <c r="M733" s="589"/>
      <c r="O733" s="589"/>
      <c r="P733" s="589"/>
      <c r="Q733" s="589"/>
    </row>
    <row r="734" customHeight="1" spans="7:17">
      <c r="G734" s="589"/>
      <c r="H734" s="589"/>
      <c r="I734" s="589"/>
      <c r="J734" s="589"/>
      <c r="K734" s="589"/>
      <c r="L734" s="589"/>
      <c r="M734" s="589"/>
      <c r="O734" s="589"/>
      <c r="P734" s="589"/>
      <c r="Q734" s="589"/>
    </row>
    <row r="735" customHeight="1" spans="7:17">
      <c r="G735" s="589"/>
      <c r="H735" s="589"/>
      <c r="I735" s="589"/>
      <c r="J735" s="589"/>
      <c r="K735" s="589"/>
      <c r="L735" s="589"/>
      <c r="M735" s="589"/>
      <c r="O735" s="589"/>
      <c r="P735" s="589"/>
      <c r="Q735" s="589"/>
    </row>
    <row r="736" customHeight="1" spans="7:17">
      <c r="G736" s="589"/>
      <c r="H736" s="589"/>
      <c r="I736" s="589"/>
      <c r="J736" s="589"/>
      <c r="K736" s="589"/>
      <c r="L736" s="589"/>
      <c r="M736" s="589"/>
      <c r="O736" s="589"/>
      <c r="P736" s="589"/>
      <c r="Q736" s="589"/>
    </row>
    <row r="737" customHeight="1" spans="7:17">
      <c r="G737" s="589"/>
      <c r="H737" s="589"/>
      <c r="I737" s="589"/>
      <c r="J737" s="589"/>
      <c r="K737" s="589"/>
      <c r="L737" s="589"/>
      <c r="M737" s="589"/>
      <c r="O737" s="589"/>
      <c r="P737" s="589"/>
      <c r="Q737" s="589"/>
    </row>
    <row r="738" customHeight="1" spans="7:17">
      <c r="G738" s="589"/>
      <c r="H738" s="589"/>
      <c r="I738" s="589"/>
      <c r="J738" s="589"/>
      <c r="K738" s="589"/>
      <c r="L738" s="589"/>
      <c r="M738" s="589"/>
      <c r="O738" s="589"/>
      <c r="P738" s="589"/>
      <c r="Q738" s="589"/>
    </row>
    <row r="739" customHeight="1" spans="7:17">
      <c r="G739" s="589"/>
      <c r="H739" s="589"/>
      <c r="I739" s="589"/>
      <c r="J739" s="589"/>
      <c r="K739" s="589"/>
      <c r="L739" s="589"/>
      <c r="M739" s="589"/>
      <c r="O739" s="589"/>
      <c r="P739" s="589"/>
      <c r="Q739" s="589"/>
    </row>
    <row r="740" customHeight="1" spans="7:17">
      <c r="G740" s="589"/>
      <c r="H740" s="589"/>
      <c r="I740" s="589"/>
      <c r="J740" s="589"/>
      <c r="K740" s="589"/>
      <c r="L740" s="589"/>
      <c r="M740" s="589"/>
      <c r="O740" s="589"/>
      <c r="P740" s="589"/>
      <c r="Q740" s="589"/>
    </row>
    <row r="741" customHeight="1" spans="7:17">
      <c r="G741" s="589"/>
      <c r="H741" s="589"/>
      <c r="I741" s="589"/>
      <c r="J741" s="589"/>
      <c r="K741" s="589"/>
      <c r="L741" s="589"/>
      <c r="M741" s="589"/>
      <c r="O741" s="589"/>
      <c r="P741" s="589"/>
      <c r="Q741" s="589"/>
    </row>
    <row r="742" customHeight="1" spans="7:17">
      <c r="G742" s="589"/>
      <c r="H742" s="589"/>
      <c r="I742" s="589"/>
      <c r="J742" s="589"/>
      <c r="K742" s="589"/>
      <c r="L742" s="589"/>
      <c r="M742" s="589"/>
      <c r="O742" s="589"/>
      <c r="P742" s="589"/>
      <c r="Q742" s="589"/>
    </row>
    <row r="743" customHeight="1" spans="7:17">
      <c r="G743" s="589"/>
      <c r="H743" s="589"/>
      <c r="I743" s="589"/>
      <c r="J743" s="589"/>
      <c r="K743" s="589"/>
      <c r="L743" s="589"/>
      <c r="M743" s="589"/>
      <c r="O743" s="589"/>
      <c r="P743" s="589"/>
      <c r="Q743" s="589"/>
    </row>
    <row r="744" customHeight="1" spans="7:17">
      <c r="G744" s="589"/>
      <c r="H744" s="589"/>
      <c r="I744" s="589"/>
      <c r="J744" s="589"/>
      <c r="K744" s="589"/>
      <c r="L744" s="589"/>
      <c r="M744" s="589"/>
      <c r="O744" s="589"/>
      <c r="P744" s="589"/>
      <c r="Q744" s="589"/>
    </row>
    <row r="745" customHeight="1" spans="7:17">
      <c r="G745" s="589"/>
      <c r="H745" s="589"/>
      <c r="I745" s="589"/>
      <c r="J745" s="589"/>
      <c r="K745" s="589"/>
      <c r="L745" s="589"/>
      <c r="M745" s="589"/>
      <c r="O745" s="589"/>
      <c r="P745" s="589"/>
      <c r="Q745" s="589"/>
    </row>
    <row r="746" customHeight="1" spans="7:17">
      <c r="G746" s="589"/>
      <c r="H746" s="589"/>
      <c r="I746" s="589"/>
      <c r="J746" s="589"/>
      <c r="K746" s="589"/>
      <c r="L746" s="589"/>
      <c r="M746" s="589"/>
      <c r="O746" s="589"/>
      <c r="P746" s="589"/>
      <c r="Q746" s="589"/>
    </row>
    <row r="747" customHeight="1" spans="7:17">
      <c r="G747" s="589"/>
      <c r="H747" s="589"/>
      <c r="I747" s="589"/>
      <c r="J747" s="589"/>
      <c r="K747" s="589"/>
      <c r="L747" s="589"/>
      <c r="M747" s="589"/>
      <c r="O747" s="589"/>
      <c r="P747" s="589"/>
      <c r="Q747" s="589"/>
    </row>
    <row r="748" customHeight="1" spans="7:17">
      <c r="G748" s="589"/>
      <c r="H748" s="589"/>
      <c r="I748" s="589"/>
      <c r="J748" s="589"/>
      <c r="K748" s="589"/>
      <c r="L748" s="589"/>
      <c r="M748" s="589"/>
      <c r="O748" s="589"/>
      <c r="P748" s="589"/>
      <c r="Q748" s="589"/>
    </row>
    <row r="749" customHeight="1" spans="7:17">
      <c r="G749" s="589"/>
      <c r="H749" s="589"/>
      <c r="I749" s="589"/>
      <c r="J749" s="589"/>
      <c r="K749" s="589"/>
      <c r="L749" s="589"/>
      <c r="M749" s="589"/>
      <c r="O749" s="589"/>
      <c r="P749" s="589"/>
      <c r="Q749" s="589"/>
    </row>
    <row r="750" customHeight="1" spans="7:17">
      <c r="G750" s="589"/>
      <c r="H750" s="589"/>
      <c r="I750" s="589"/>
      <c r="J750" s="589"/>
      <c r="K750" s="589"/>
      <c r="L750" s="589"/>
      <c r="M750" s="589"/>
      <c r="O750" s="589"/>
      <c r="P750" s="589"/>
      <c r="Q750" s="589"/>
    </row>
    <row r="751" customHeight="1" spans="7:17">
      <c r="G751" s="589"/>
      <c r="H751" s="589"/>
      <c r="I751" s="589"/>
      <c r="J751" s="589"/>
      <c r="K751" s="589"/>
      <c r="L751" s="589"/>
      <c r="M751" s="589"/>
      <c r="O751" s="589"/>
      <c r="P751" s="589"/>
      <c r="Q751" s="589"/>
    </row>
    <row r="752" customHeight="1" spans="7:17">
      <c r="G752" s="589"/>
      <c r="H752" s="589"/>
      <c r="I752" s="589"/>
      <c r="J752" s="589"/>
      <c r="K752" s="589"/>
      <c r="L752" s="589"/>
      <c r="M752" s="589"/>
      <c r="O752" s="589"/>
      <c r="P752" s="589"/>
      <c r="Q752" s="589"/>
    </row>
    <row r="753" customHeight="1" spans="7:17">
      <c r="G753" s="589"/>
      <c r="H753" s="589"/>
      <c r="I753" s="589"/>
      <c r="J753" s="589"/>
      <c r="K753" s="589"/>
      <c r="L753" s="589"/>
      <c r="M753" s="589"/>
      <c r="O753" s="589"/>
      <c r="P753" s="589"/>
      <c r="Q753" s="589"/>
    </row>
    <row r="754" customHeight="1" spans="7:17">
      <c r="G754" s="589"/>
      <c r="H754" s="589"/>
      <c r="I754" s="589"/>
      <c r="J754" s="589"/>
      <c r="K754" s="589"/>
      <c r="L754" s="589"/>
      <c r="M754" s="589"/>
      <c r="O754" s="589"/>
      <c r="P754" s="589"/>
      <c r="Q754" s="589"/>
    </row>
    <row r="755" customHeight="1" spans="7:17">
      <c r="G755" s="589"/>
      <c r="H755" s="589"/>
      <c r="I755" s="589"/>
      <c r="J755" s="589"/>
      <c r="K755" s="589"/>
      <c r="L755" s="589"/>
      <c r="M755" s="589"/>
      <c r="O755" s="589"/>
      <c r="P755" s="589"/>
      <c r="Q755" s="589"/>
    </row>
    <row r="756" customHeight="1" spans="7:17">
      <c r="G756" s="589"/>
      <c r="H756" s="589"/>
      <c r="I756" s="589"/>
      <c r="J756" s="589"/>
      <c r="K756" s="589"/>
      <c r="L756" s="589"/>
      <c r="M756" s="589"/>
      <c r="O756" s="589"/>
      <c r="P756" s="589"/>
      <c r="Q756" s="589"/>
    </row>
    <row r="757" customHeight="1" spans="7:17">
      <c r="G757" s="589"/>
      <c r="H757" s="589"/>
      <c r="I757" s="589"/>
      <c r="J757" s="589"/>
      <c r="K757" s="589"/>
      <c r="L757" s="589"/>
      <c r="M757" s="589"/>
      <c r="O757" s="589"/>
      <c r="P757" s="589"/>
      <c r="Q757" s="589"/>
    </row>
    <row r="758" customHeight="1" spans="7:17">
      <c r="G758" s="589"/>
      <c r="H758" s="589"/>
      <c r="I758" s="589"/>
      <c r="J758" s="589"/>
      <c r="K758" s="589"/>
      <c r="L758" s="589"/>
      <c r="M758" s="589"/>
      <c r="O758" s="589"/>
      <c r="P758" s="589"/>
      <c r="Q758" s="589"/>
    </row>
    <row r="759" customHeight="1" spans="7:17">
      <c r="G759" s="589"/>
      <c r="H759" s="589"/>
      <c r="I759" s="589"/>
      <c r="J759" s="589"/>
      <c r="K759" s="589"/>
      <c r="L759" s="589"/>
      <c r="M759" s="589"/>
      <c r="O759" s="589"/>
      <c r="P759" s="589"/>
      <c r="Q759" s="589"/>
    </row>
    <row r="760" customHeight="1" spans="7:17">
      <c r="G760" s="589"/>
      <c r="H760" s="589"/>
      <c r="I760" s="589"/>
      <c r="J760" s="589"/>
      <c r="K760" s="589"/>
      <c r="L760" s="589"/>
      <c r="M760" s="589"/>
      <c r="O760" s="589"/>
      <c r="P760" s="589"/>
      <c r="Q760" s="589"/>
    </row>
    <row r="761" customHeight="1" spans="7:17">
      <c r="G761" s="589"/>
      <c r="H761" s="589"/>
      <c r="I761" s="589"/>
      <c r="J761" s="589"/>
      <c r="K761" s="589"/>
      <c r="L761" s="589"/>
      <c r="M761" s="589"/>
      <c r="O761" s="589"/>
      <c r="P761" s="589"/>
      <c r="Q761" s="589"/>
    </row>
    <row r="762" customHeight="1" spans="7:17">
      <c r="G762" s="589"/>
      <c r="H762" s="589"/>
      <c r="I762" s="589"/>
      <c r="J762" s="589"/>
      <c r="K762" s="589"/>
      <c r="L762" s="589"/>
      <c r="M762" s="589"/>
      <c r="O762" s="589"/>
      <c r="P762" s="589"/>
      <c r="Q762" s="589"/>
    </row>
    <row r="763" customHeight="1" spans="7:17">
      <c r="G763" s="589"/>
      <c r="H763" s="589"/>
      <c r="I763" s="589"/>
      <c r="J763" s="589"/>
      <c r="K763" s="589"/>
      <c r="L763" s="589"/>
      <c r="M763" s="589"/>
      <c r="O763" s="589"/>
      <c r="P763" s="589"/>
      <c r="Q763" s="589"/>
    </row>
    <row r="764" customHeight="1" spans="7:17">
      <c r="G764" s="589"/>
      <c r="H764" s="589"/>
      <c r="I764" s="589"/>
      <c r="J764" s="589"/>
      <c r="K764" s="589"/>
      <c r="L764" s="589"/>
      <c r="M764" s="589"/>
      <c r="O764" s="589"/>
      <c r="P764" s="589"/>
      <c r="Q764" s="589"/>
    </row>
    <row r="765" customHeight="1" spans="7:17">
      <c r="G765" s="589"/>
      <c r="H765" s="589"/>
      <c r="I765" s="589"/>
      <c r="J765" s="589"/>
      <c r="K765" s="589"/>
      <c r="L765" s="589"/>
      <c r="M765" s="589"/>
      <c r="O765" s="589"/>
      <c r="P765" s="589"/>
      <c r="Q765" s="589"/>
    </row>
    <row r="766" customHeight="1" spans="7:17">
      <c r="G766" s="589"/>
      <c r="H766" s="589"/>
      <c r="I766" s="589"/>
      <c r="J766" s="589"/>
      <c r="K766" s="589"/>
      <c r="L766" s="589"/>
      <c r="M766" s="589"/>
      <c r="O766" s="589"/>
      <c r="P766" s="589"/>
      <c r="Q766" s="589"/>
    </row>
    <row r="767" customHeight="1" spans="7:17">
      <c r="G767" s="589"/>
      <c r="H767" s="589"/>
      <c r="I767" s="589"/>
      <c r="J767" s="589"/>
      <c r="K767" s="589"/>
      <c r="L767" s="589"/>
      <c r="M767" s="589"/>
      <c r="O767" s="589"/>
      <c r="P767" s="589"/>
      <c r="Q767" s="589"/>
    </row>
    <row r="768" customHeight="1" spans="7:17">
      <c r="G768" s="589"/>
      <c r="H768" s="589"/>
      <c r="I768" s="589"/>
      <c r="J768" s="589"/>
      <c r="K768" s="589"/>
      <c r="L768" s="589"/>
      <c r="M768" s="589"/>
      <c r="O768" s="589"/>
      <c r="P768" s="589"/>
      <c r="Q768" s="589"/>
    </row>
    <row r="769" customHeight="1" spans="7:17">
      <c r="G769" s="589"/>
      <c r="H769" s="589"/>
      <c r="I769" s="589"/>
      <c r="J769" s="589"/>
      <c r="K769" s="589"/>
      <c r="L769" s="589"/>
      <c r="M769" s="589"/>
      <c r="O769" s="589"/>
      <c r="P769" s="589"/>
      <c r="Q769" s="589"/>
    </row>
    <row r="770" customHeight="1" spans="7:17">
      <c r="G770" s="589"/>
      <c r="H770" s="589"/>
      <c r="I770" s="589"/>
      <c r="J770" s="589"/>
      <c r="K770" s="589"/>
      <c r="L770" s="589"/>
      <c r="M770" s="589"/>
      <c r="O770" s="589"/>
      <c r="P770" s="589"/>
      <c r="Q770" s="589"/>
    </row>
    <row r="771" customHeight="1" spans="7:17">
      <c r="G771" s="589"/>
      <c r="H771" s="589"/>
      <c r="I771" s="589"/>
      <c r="J771" s="589"/>
      <c r="K771" s="589"/>
      <c r="L771" s="589"/>
      <c r="M771" s="589"/>
      <c r="O771" s="589"/>
      <c r="P771" s="589"/>
      <c r="Q771" s="589"/>
    </row>
    <row r="772" customHeight="1" spans="7:17">
      <c r="G772" s="589"/>
      <c r="H772" s="589"/>
      <c r="I772" s="589"/>
      <c r="J772" s="589"/>
      <c r="K772" s="589"/>
      <c r="L772" s="589"/>
      <c r="M772" s="589"/>
      <c r="O772" s="589"/>
      <c r="P772" s="589"/>
      <c r="Q772" s="589"/>
    </row>
    <row r="773" customHeight="1" spans="7:17">
      <c r="G773" s="589"/>
      <c r="H773" s="589"/>
      <c r="I773" s="589"/>
      <c r="J773" s="589"/>
      <c r="K773" s="589"/>
      <c r="L773" s="589"/>
      <c r="M773" s="589"/>
      <c r="O773" s="589"/>
      <c r="P773" s="589"/>
      <c r="Q773" s="589"/>
    </row>
    <row r="774" customHeight="1" spans="7:17">
      <c r="G774" s="589"/>
      <c r="H774" s="589"/>
      <c r="I774" s="589"/>
      <c r="J774" s="589"/>
      <c r="K774" s="589"/>
      <c r="L774" s="589"/>
      <c r="M774" s="589"/>
      <c r="O774" s="589"/>
      <c r="P774" s="589"/>
      <c r="Q774" s="589"/>
    </row>
    <row r="775" customHeight="1" spans="7:17">
      <c r="G775" s="589"/>
      <c r="H775" s="589"/>
      <c r="I775" s="589"/>
      <c r="J775" s="589"/>
      <c r="K775" s="589"/>
      <c r="L775" s="589"/>
      <c r="M775" s="589"/>
      <c r="O775" s="589"/>
      <c r="P775" s="589"/>
      <c r="Q775" s="589"/>
    </row>
    <row r="776" customHeight="1" spans="7:17">
      <c r="G776" s="589"/>
      <c r="H776" s="589"/>
      <c r="I776" s="589"/>
      <c r="J776" s="589"/>
      <c r="K776" s="589"/>
      <c r="L776" s="589"/>
      <c r="M776" s="589"/>
      <c r="O776" s="589"/>
      <c r="P776" s="589"/>
      <c r="Q776" s="589"/>
    </row>
    <row r="777" customHeight="1" spans="7:17">
      <c r="G777" s="589"/>
      <c r="H777" s="589"/>
      <c r="I777" s="589"/>
      <c r="J777" s="589"/>
      <c r="K777" s="589"/>
      <c r="L777" s="589"/>
      <c r="M777" s="589"/>
      <c r="O777" s="589"/>
      <c r="P777" s="589"/>
      <c r="Q777" s="589"/>
    </row>
    <row r="778" customHeight="1" spans="7:17">
      <c r="G778" s="589"/>
      <c r="H778" s="589"/>
      <c r="I778" s="589"/>
      <c r="J778" s="589"/>
      <c r="K778" s="589"/>
      <c r="L778" s="589"/>
      <c r="M778" s="589"/>
      <c r="O778" s="589"/>
      <c r="P778" s="589"/>
      <c r="Q778" s="589"/>
    </row>
    <row r="779" customHeight="1" spans="7:17">
      <c r="G779" s="589"/>
      <c r="H779" s="589"/>
      <c r="I779" s="589"/>
      <c r="J779" s="589"/>
      <c r="K779" s="589"/>
      <c r="L779" s="589"/>
      <c r="M779" s="589"/>
      <c r="O779" s="589"/>
      <c r="P779" s="589"/>
      <c r="Q779" s="589"/>
    </row>
    <row r="780" customHeight="1" spans="7:17">
      <c r="G780" s="589"/>
      <c r="H780" s="589"/>
      <c r="I780" s="589"/>
      <c r="J780" s="589"/>
      <c r="K780" s="589"/>
      <c r="L780" s="589"/>
      <c r="M780" s="589"/>
      <c r="O780" s="589"/>
      <c r="P780" s="589"/>
      <c r="Q780" s="589"/>
    </row>
    <row r="781" customHeight="1" spans="7:17">
      <c r="G781" s="589"/>
      <c r="H781" s="589"/>
      <c r="I781" s="589"/>
      <c r="J781" s="589"/>
      <c r="K781" s="589"/>
      <c r="L781" s="589"/>
      <c r="M781" s="589"/>
      <c r="O781" s="589"/>
      <c r="P781" s="589"/>
      <c r="Q781" s="589"/>
    </row>
    <row r="782" customHeight="1" spans="7:17">
      <c r="G782" s="589"/>
      <c r="H782" s="589"/>
      <c r="I782" s="589"/>
      <c r="J782" s="589"/>
      <c r="K782" s="589"/>
      <c r="L782" s="589"/>
      <c r="M782" s="589"/>
      <c r="O782" s="589"/>
      <c r="P782" s="589"/>
      <c r="Q782" s="589"/>
    </row>
    <row r="783" customHeight="1" spans="7:17">
      <c r="G783" s="589"/>
      <c r="H783" s="589"/>
      <c r="I783" s="589"/>
      <c r="J783" s="589"/>
      <c r="K783" s="589"/>
      <c r="L783" s="589"/>
      <c r="M783" s="589"/>
      <c r="O783" s="589"/>
      <c r="P783" s="589"/>
      <c r="Q783" s="589"/>
    </row>
    <row r="784" customHeight="1" spans="7:17">
      <c r="G784" s="589"/>
      <c r="H784" s="589"/>
      <c r="I784" s="589"/>
      <c r="J784" s="589"/>
      <c r="K784" s="589"/>
      <c r="L784" s="589"/>
      <c r="M784" s="589"/>
      <c r="O784" s="589"/>
      <c r="P784" s="589"/>
      <c r="Q784" s="589"/>
    </row>
    <row r="785" customHeight="1" spans="7:17">
      <c r="G785" s="589"/>
      <c r="H785" s="589"/>
      <c r="I785" s="589"/>
      <c r="J785" s="589"/>
      <c r="K785" s="589"/>
      <c r="L785" s="589"/>
      <c r="M785" s="589"/>
      <c r="O785" s="589"/>
      <c r="P785" s="589"/>
      <c r="Q785" s="589"/>
    </row>
    <row r="786" customHeight="1" spans="7:17">
      <c r="G786" s="589"/>
      <c r="H786" s="589"/>
      <c r="I786" s="589"/>
      <c r="J786" s="589"/>
      <c r="K786" s="589"/>
      <c r="L786" s="589"/>
      <c r="M786" s="589"/>
      <c r="O786" s="589"/>
      <c r="P786" s="589"/>
      <c r="Q786" s="589"/>
    </row>
    <row r="787" customHeight="1" spans="7:17">
      <c r="G787" s="589"/>
      <c r="H787" s="589"/>
      <c r="I787" s="589"/>
      <c r="J787" s="589"/>
      <c r="K787" s="589"/>
      <c r="L787" s="589"/>
      <c r="M787" s="589"/>
      <c r="O787" s="589"/>
      <c r="P787" s="589"/>
      <c r="Q787" s="589"/>
    </row>
    <row r="788" customHeight="1" spans="7:17">
      <c r="G788" s="589"/>
      <c r="H788" s="589"/>
      <c r="I788" s="589"/>
      <c r="J788" s="589"/>
      <c r="K788" s="589"/>
      <c r="L788" s="589"/>
      <c r="M788" s="589"/>
      <c r="O788" s="589"/>
      <c r="P788" s="589"/>
      <c r="Q788" s="589"/>
    </row>
    <row r="789" customHeight="1" spans="7:17">
      <c r="G789" s="589"/>
      <c r="H789" s="589"/>
      <c r="I789" s="589"/>
      <c r="J789" s="589"/>
      <c r="K789" s="589"/>
      <c r="L789" s="589"/>
      <c r="M789" s="589"/>
      <c r="O789" s="589"/>
      <c r="P789" s="589"/>
      <c r="Q789" s="589"/>
    </row>
    <row r="790" customHeight="1" spans="7:17">
      <c r="G790" s="589"/>
      <c r="H790" s="589"/>
      <c r="I790" s="589"/>
      <c r="J790" s="589"/>
      <c r="K790" s="589"/>
      <c r="L790" s="589"/>
      <c r="M790" s="589"/>
      <c r="O790" s="589"/>
      <c r="P790" s="589"/>
      <c r="Q790" s="589"/>
    </row>
    <row r="791" customHeight="1" spans="7:17">
      <c r="G791" s="589"/>
      <c r="H791" s="589"/>
      <c r="I791" s="589"/>
      <c r="J791" s="589"/>
      <c r="K791" s="589"/>
      <c r="L791" s="589"/>
      <c r="M791" s="589"/>
      <c r="O791" s="589"/>
      <c r="P791" s="589"/>
      <c r="Q791" s="589"/>
    </row>
    <row r="792" customHeight="1" spans="7:17">
      <c r="G792" s="589"/>
      <c r="H792" s="589"/>
      <c r="I792" s="589"/>
      <c r="J792" s="589"/>
      <c r="K792" s="589"/>
      <c r="L792" s="589"/>
      <c r="M792" s="589"/>
      <c r="O792" s="589"/>
      <c r="P792" s="589"/>
      <c r="Q792" s="589"/>
    </row>
    <row r="793" customHeight="1" spans="7:17">
      <c r="G793" s="589"/>
      <c r="H793" s="589"/>
      <c r="I793" s="589"/>
      <c r="J793" s="589"/>
      <c r="K793" s="589"/>
      <c r="L793" s="589"/>
      <c r="M793" s="589"/>
      <c r="O793" s="589"/>
      <c r="P793" s="589"/>
      <c r="Q793" s="589"/>
    </row>
    <row r="794" customHeight="1" spans="7:17">
      <c r="G794" s="589"/>
      <c r="H794" s="589"/>
      <c r="I794" s="589"/>
      <c r="J794" s="589"/>
      <c r="K794" s="589"/>
      <c r="L794" s="589"/>
      <c r="M794" s="589"/>
      <c r="O794" s="589"/>
      <c r="P794" s="589"/>
      <c r="Q794" s="589"/>
    </row>
    <row r="795" customHeight="1" spans="7:17">
      <c r="G795" s="589"/>
      <c r="H795" s="589"/>
      <c r="I795" s="589"/>
      <c r="J795" s="589"/>
      <c r="K795" s="589"/>
      <c r="L795" s="589"/>
      <c r="M795" s="589"/>
      <c r="O795" s="589"/>
      <c r="P795" s="589"/>
      <c r="Q795" s="589"/>
    </row>
    <row r="796" customHeight="1" spans="7:17">
      <c r="G796" s="589"/>
      <c r="H796" s="589"/>
      <c r="I796" s="589"/>
      <c r="J796" s="589"/>
      <c r="K796" s="589"/>
      <c r="L796" s="589"/>
      <c r="M796" s="589"/>
      <c r="O796" s="589"/>
      <c r="P796" s="589"/>
      <c r="Q796" s="589"/>
    </row>
    <row r="797" customHeight="1" spans="7:17">
      <c r="G797" s="589"/>
      <c r="H797" s="589"/>
      <c r="I797" s="589"/>
      <c r="J797" s="589"/>
      <c r="K797" s="589"/>
      <c r="L797" s="589"/>
      <c r="M797" s="589"/>
      <c r="O797" s="589"/>
      <c r="P797" s="589"/>
      <c r="Q797" s="589"/>
    </row>
    <row r="798" customHeight="1" spans="7:17">
      <c r="G798" s="589"/>
      <c r="H798" s="589"/>
      <c r="I798" s="589"/>
      <c r="J798" s="589"/>
      <c r="K798" s="589"/>
      <c r="L798" s="589"/>
      <c r="M798" s="589"/>
      <c r="O798" s="589"/>
      <c r="P798" s="589"/>
      <c r="Q798" s="589"/>
    </row>
    <row r="799" customHeight="1" spans="7:17">
      <c r="G799" s="589"/>
      <c r="H799" s="589"/>
      <c r="I799" s="589"/>
      <c r="J799" s="589"/>
      <c r="K799" s="589"/>
      <c r="L799" s="589"/>
      <c r="M799" s="589"/>
      <c r="O799" s="589"/>
      <c r="P799" s="589"/>
      <c r="Q799" s="589"/>
    </row>
    <row r="800" customHeight="1" spans="7:17">
      <c r="G800" s="589"/>
      <c r="H800" s="589"/>
      <c r="I800" s="589"/>
      <c r="J800" s="589"/>
      <c r="K800" s="589"/>
      <c r="L800" s="589"/>
      <c r="M800" s="589"/>
      <c r="O800" s="589"/>
      <c r="P800" s="589"/>
      <c r="Q800" s="589"/>
    </row>
    <row r="801" customHeight="1" spans="7:17">
      <c r="G801" s="589"/>
      <c r="H801" s="589"/>
      <c r="I801" s="589"/>
      <c r="J801" s="589"/>
      <c r="K801" s="589"/>
      <c r="L801" s="589"/>
      <c r="M801" s="589"/>
      <c r="O801" s="589"/>
      <c r="P801" s="589"/>
      <c r="Q801" s="589"/>
    </row>
    <row r="802" customHeight="1" spans="7:17">
      <c r="G802" s="589"/>
      <c r="H802" s="589"/>
      <c r="I802" s="589"/>
      <c r="J802" s="589"/>
      <c r="K802" s="589"/>
      <c r="L802" s="589"/>
      <c r="M802" s="589"/>
      <c r="O802" s="589"/>
      <c r="P802" s="589"/>
      <c r="Q802" s="589"/>
    </row>
    <row r="803" customHeight="1" spans="7:17">
      <c r="G803" s="589"/>
      <c r="H803" s="589"/>
      <c r="I803" s="589"/>
      <c r="J803" s="589"/>
      <c r="K803" s="589"/>
      <c r="L803" s="589"/>
      <c r="M803" s="589"/>
      <c r="O803" s="589"/>
      <c r="P803" s="589"/>
      <c r="Q803" s="589"/>
    </row>
    <row r="804" customHeight="1" spans="7:17">
      <c r="G804" s="589"/>
      <c r="H804" s="589"/>
      <c r="I804" s="589"/>
      <c r="J804" s="589"/>
      <c r="K804" s="589"/>
      <c r="L804" s="589"/>
      <c r="M804" s="589"/>
      <c r="O804" s="589"/>
      <c r="P804" s="589"/>
      <c r="Q804" s="589"/>
    </row>
    <row r="805" customHeight="1" spans="7:17">
      <c r="G805" s="589"/>
      <c r="H805" s="589"/>
      <c r="I805" s="589"/>
      <c r="J805" s="589"/>
      <c r="K805" s="589"/>
      <c r="L805" s="589"/>
      <c r="M805" s="589"/>
      <c r="O805" s="589"/>
      <c r="P805" s="589"/>
      <c r="Q805" s="589"/>
    </row>
    <row r="806" customHeight="1" spans="7:17">
      <c r="G806" s="589"/>
      <c r="H806" s="589"/>
      <c r="I806" s="589"/>
      <c r="J806" s="589"/>
      <c r="K806" s="589"/>
      <c r="L806" s="589"/>
      <c r="M806" s="589"/>
      <c r="O806" s="589"/>
      <c r="P806" s="589"/>
      <c r="Q806" s="589"/>
    </row>
    <row r="807" customHeight="1" spans="7:17">
      <c r="G807" s="589"/>
      <c r="H807" s="589"/>
      <c r="I807" s="589"/>
      <c r="J807" s="589"/>
      <c r="K807" s="589"/>
      <c r="L807" s="589"/>
      <c r="M807" s="589"/>
      <c r="O807" s="589"/>
      <c r="P807" s="589"/>
      <c r="Q807" s="589"/>
    </row>
    <row r="808" customHeight="1" spans="7:17">
      <c r="G808" s="589"/>
      <c r="H808" s="589"/>
      <c r="I808" s="589"/>
      <c r="J808" s="589"/>
      <c r="K808" s="589"/>
      <c r="L808" s="589"/>
      <c r="M808" s="589"/>
      <c r="O808" s="589"/>
      <c r="P808" s="589"/>
      <c r="Q808" s="589"/>
    </row>
    <row r="809" customHeight="1" spans="7:17">
      <c r="G809" s="589"/>
      <c r="H809" s="589"/>
      <c r="I809" s="589"/>
      <c r="J809" s="589"/>
      <c r="K809" s="589"/>
      <c r="L809" s="589"/>
      <c r="M809" s="589"/>
      <c r="O809" s="589"/>
      <c r="P809" s="589"/>
      <c r="Q809" s="589"/>
    </row>
    <row r="810" customHeight="1" spans="7:17">
      <c r="G810" s="589"/>
      <c r="H810" s="589"/>
      <c r="I810" s="589"/>
      <c r="J810" s="589"/>
      <c r="K810" s="589"/>
      <c r="L810" s="589"/>
      <c r="M810" s="589"/>
      <c r="O810" s="589"/>
      <c r="P810" s="589"/>
      <c r="Q810" s="589"/>
    </row>
    <row r="811" customHeight="1" spans="7:17">
      <c r="G811" s="589"/>
      <c r="H811" s="589"/>
      <c r="I811" s="589"/>
      <c r="J811" s="589"/>
      <c r="K811" s="589"/>
      <c r="L811" s="589"/>
      <c r="M811" s="589"/>
      <c r="O811" s="589"/>
      <c r="P811" s="589"/>
      <c r="Q811" s="589"/>
    </row>
    <row r="812" customHeight="1" spans="7:17">
      <c r="G812" s="589"/>
      <c r="H812" s="589"/>
      <c r="I812" s="589"/>
      <c r="J812" s="589"/>
      <c r="K812" s="589"/>
      <c r="L812" s="589"/>
      <c r="M812" s="589"/>
      <c r="O812" s="589"/>
      <c r="P812" s="589"/>
      <c r="Q812" s="589"/>
    </row>
    <row r="813" customHeight="1" spans="7:17">
      <c r="G813" s="589"/>
      <c r="H813" s="589"/>
      <c r="I813" s="589"/>
      <c r="J813" s="589"/>
      <c r="K813" s="589"/>
      <c r="L813" s="589"/>
      <c r="M813" s="589"/>
      <c r="O813" s="589"/>
      <c r="P813" s="589"/>
      <c r="Q813" s="589"/>
    </row>
    <row r="814" customHeight="1" spans="7:17">
      <c r="G814" s="589"/>
      <c r="H814" s="589"/>
      <c r="I814" s="589"/>
      <c r="J814" s="589"/>
      <c r="K814" s="589"/>
      <c r="L814" s="589"/>
      <c r="M814" s="589"/>
      <c r="O814" s="589"/>
      <c r="P814" s="589"/>
      <c r="Q814" s="589"/>
    </row>
    <row r="815" customHeight="1" spans="7:17">
      <c r="G815" s="589"/>
      <c r="H815" s="589"/>
      <c r="I815" s="589"/>
      <c r="J815" s="589"/>
      <c r="K815" s="589"/>
      <c r="L815" s="589"/>
      <c r="M815" s="589"/>
      <c r="O815" s="589"/>
      <c r="P815" s="589"/>
      <c r="Q815" s="589"/>
    </row>
    <row r="816" customHeight="1" spans="7:17">
      <c r="G816" s="589"/>
      <c r="H816" s="589"/>
      <c r="I816" s="589"/>
      <c r="J816" s="589"/>
      <c r="K816" s="589"/>
      <c r="L816" s="589"/>
      <c r="M816" s="589"/>
      <c r="O816" s="589"/>
      <c r="P816" s="589"/>
      <c r="Q816" s="589"/>
    </row>
    <row r="817" customHeight="1" spans="7:17">
      <c r="G817" s="589"/>
      <c r="H817" s="589"/>
      <c r="I817" s="589"/>
      <c r="J817" s="589"/>
      <c r="K817" s="589"/>
      <c r="L817" s="589"/>
      <c r="M817" s="589"/>
      <c r="O817" s="589"/>
      <c r="P817" s="589"/>
      <c r="Q817" s="589"/>
    </row>
    <row r="818" customHeight="1" spans="7:17">
      <c r="G818" s="589"/>
      <c r="H818" s="589"/>
      <c r="I818" s="589"/>
      <c r="J818" s="589"/>
      <c r="K818" s="589"/>
      <c r="L818" s="589"/>
      <c r="M818" s="589"/>
      <c r="O818" s="589"/>
      <c r="P818" s="589"/>
      <c r="Q818" s="589"/>
    </row>
    <row r="819" customHeight="1" spans="7:17">
      <c r="G819" s="589"/>
      <c r="H819" s="589"/>
      <c r="I819" s="589"/>
      <c r="J819" s="589"/>
      <c r="K819" s="589"/>
      <c r="L819" s="589"/>
      <c r="M819" s="589"/>
      <c r="O819" s="589"/>
      <c r="P819" s="589"/>
      <c r="Q819" s="589"/>
    </row>
    <row r="820" customHeight="1" spans="7:17">
      <c r="G820" s="589"/>
      <c r="H820" s="589"/>
      <c r="I820" s="589"/>
      <c r="J820" s="589"/>
      <c r="K820" s="589"/>
      <c r="L820" s="589"/>
      <c r="M820" s="589"/>
      <c r="O820" s="589"/>
      <c r="P820" s="589"/>
      <c r="Q820" s="589"/>
    </row>
    <row r="821" customHeight="1" spans="7:17">
      <c r="G821" s="589"/>
      <c r="H821" s="589"/>
      <c r="I821" s="589"/>
      <c r="J821" s="589"/>
      <c r="K821" s="589"/>
      <c r="L821" s="589"/>
      <c r="M821" s="589"/>
      <c r="O821" s="589"/>
      <c r="P821" s="589"/>
      <c r="Q821" s="589"/>
    </row>
    <row r="822" customHeight="1" spans="7:17">
      <c r="G822" s="589"/>
      <c r="H822" s="589"/>
      <c r="I822" s="589"/>
      <c r="J822" s="589"/>
      <c r="K822" s="589"/>
      <c r="L822" s="589"/>
      <c r="M822" s="589"/>
      <c r="O822" s="589"/>
      <c r="P822" s="589"/>
      <c r="Q822" s="589"/>
    </row>
    <row r="823" customHeight="1" spans="7:17">
      <c r="G823" s="589"/>
      <c r="H823" s="589"/>
      <c r="I823" s="589"/>
      <c r="J823" s="589"/>
      <c r="K823" s="589"/>
      <c r="L823" s="589"/>
      <c r="M823" s="589"/>
      <c r="O823" s="589"/>
      <c r="P823" s="589"/>
      <c r="Q823" s="589"/>
    </row>
    <row r="824" customHeight="1" spans="7:17">
      <c r="G824" s="589"/>
      <c r="H824" s="589"/>
      <c r="I824" s="589"/>
      <c r="J824" s="589"/>
      <c r="K824" s="589"/>
      <c r="L824" s="589"/>
      <c r="M824" s="589"/>
      <c r="O824" s="589"/>
      <c r="P824" s="589"/>
      <c r="Q824" s="589"/>
    </row>
    <row r="825" customHeight="1" spans="7:17">
      <c r="G825" s="589"/>
      <c r="H825" s="589"/>
      <c r="I825" s="589"/>
      <c r="J825" s="589"/>
      <c r="K825" s="589"/>
      <c r="L825" s="589"/>
      <c r="M825" s="589"/>
      <c r="O825" s="589"/>
      <c r="P825" s="589"/>
      <c r="Q825" s="589"/>
    </row>
    <row r="826" customHeight="1" spans="7:17">
      <c r="G826" s="589"/>
      <c r="H826" s="589"/>
      <c r="I826" s="589"/>
      <c r="J826" s="589"/>
      <c r="K826" s="589"/>
      <c r="L826" s="589"/>
      <c r="M826" s="589"/>
      <c r="O826" s="589"/>
      <c r="P826" s="589"/>
      <c r="Q826" s="589"/>
    </row>
    <row r="827" customHeight="1" spans="7:17">
      <c r="G827" s="589"/>
      <c r="H827" s="589"/>
      <c r="I827" s="589"/>
      <c r="J827" s="589"/>
      <c r="K827" s="589"/>
      <c r="L827" s="589"/>
      <c r="M827" s="589"/>
      <c r="O827" s="589"/>
      <c r="P827" s="589"/>
      <c r="Q827" s="589"/>
    </row>
    <row r="828" customHeight="1" spans="7:17">
      <c r="G828" s="589"/>
      <c r="H828" s="589"/>
      <c r="I828" s="589"/>
      <c r="J828" s="589"/>
      <c r="K828" s="589"/>
      <c r="L828" s="589"/>
      <c r="M828" s="589"/>
      <c r="O828" s="589"/>
      <c r="P828" s="589"/>
      <c r="Q828" s="589"/>
    </row>
    <row r="829" customHeight="1" spans="7:17">
      <c r="G829" s="589"/>
      <c r="H829" s="589"/>
      <c r="I829" s="589"/>
      <c r="J829" s="589"/>
      <c r="K829" s="589"/>
      <c r="L829" s="589"/>
      <c r="M829" s="589"/>
      <c r="O829" s="589"/>
      <c r="P829" s="589"/>
      <c r="Q829" s="589"/>
    </row>
    <row r="830" customHeight="1" spans="7:17">
      <c r="G830" s="589"/>
      <c r="H830" s="589"/>
      <c r="I830" s="589"/>
      <c r="J830" s="589"/>
      <c r="K830" s="589"/>
      <c r="L830" s="589"/>
      <c r="M830" s="589"/>
      <c r="O830" s="589"/>
      <c r="P830" s="589"/>
      <c r="Q830" s="589"/>
    </row>
    <row r="831" customHeight="1" spans="7:17">
      <c r="G831" s="589"/>
      <c r="H831" s="589"/>
      <c r="I831" s="589"/>
      <c r="J831" s="589"/>
      <c r="K831" s="589"/>
      <c r="L831" s="589"/>
      <c r="M831" s="589"/>
      <c r="O831" s="589"/>
      <c r="P831" s="589"/>
      <c r="Q831" s="589"/>
    </row>
    <row r="832" customHeight="1" spans="7:17">
      <c r="G832" s="589"/>
      <c r="H832" s="589"/>
      <c r="I832" s="589"/>
      <c r="J832" s="589"/>
      <c r="K832" s="589"/>
      <c r="L832" s="589"/>
      <c r="M832" s="589"/>
      <c r="O832" s="589"/>
      <c r="P832" s="589"/>
      <c r="Q832" s="589"/>
    </row>
    <row r="833" customHeight="1" spans="7:17">
      <c r="G833" s="589"/>
      <c r="H833" s="589"/>
      <c r="I833" s="589"/>
      <c r="J833" s="589"/>
      <c r="K833" s="589"/>
      <c r="L833" s="589"/>
      <c r="M833" s="589"/>
      <c r="O833" s="589"/>
      <c r="P833" s="589"/>
      <c r="Q833" s="589"/>
    </row>
    <row r="834" customHeight="1" spans="7:17">
      <c r="G834" s="589"/>
      <c r="H834" s="589"/>
      <c r="I834" s="589"/>
      <c r="J834" s="589"/>
      <c r="K834" s="589"/>
      <c r="L834" s="589"/>
      <c r="M834" s="589"/>
      <c r="O834" s="589"/>
      <c r="P834" s="589"/>
      <c r="Q834" s="589"/>
    </row>
    <row r="835" customHeight="1" spans="7:17">
      <c r="G835" s="589"/>
      <c r="H835" s="589"/>
      <c r="I835" s="589"/>
      <c r="J835" s="589"/>
      <c r="K835" s="589"/>
      <c r="L835" s="589"/>
      <c r="M835" s="589"/>
      <c r="O835" s="589"/>
      <c r="P835" s="589"/>
      <c r="Q835" s="589"/>
    </row>
    <row r="836" customHeight="1" spans="7:17">
      <c r="G836" s="589"/>
      <c r="H836" s="589"/>
      <c r="I836" s="589"/>
      <c r="J836" s="589"/>
      <c r="K836" s="589"/>
      <c r="L836" s="589"/>
      <c r="M836" s="589"/>
      <c r="O836" s="589"/>
      <c r="P836" s="589"/>
      <c r="Q836" s="589"/>
    </row>
    <row r="837" customHeight="1" spans="7:17">
      <c r="G837" s="589"/>
      <c r="H837" s="589"/>
      <c r="I837" s="589"/>
      <c r="J837" s="589"/>
      <c r="K837" s="589"/>
      <c r="L837" s="589"/>
      <c r="M837" s="589"/>
      <c r="O837" s="589"/>
      <c r="P837" s="589"/>
      <c r="Q837" s="589"/>
    </row>
    <row r="838" customHeight="1" spans="7:17">
      <c r="G838" s="589"/>
      <c r="H838" s="589"/>
      <c r="I838" s="589"/>
      <c r="J838" s="589"/>
      <c r="K838" s="589"/>
      <c r="L838" s="589"/>
      <c r="M838" s="589"/>
      <c r="O838" s="589"/>
      <c r="P838" s="589"/>
      <c r="Q838" s="589"/>
    </row>
    <row r="839" customHeight="1" spans="7:17">
      <c r="G839" s="589"/>
      <c r="H839" s="589"/>
      <c r="I839" s="589"/>
      <c r="J839" s="589"/>
      <c r="K839" s="589"/>
      <c r="L839" s="589"/>
      <c r="M839" s="589"/>
      <c r="O839" s="589"/>
      <c r="P839" s="589"/>
      <c r="Q839" s="589"/>
    </row>
    <row r="840" customHeight="1" spans="7:17">
      <c r="G840" s="589"/>
      <c r="H840" s="589"/>
      <c r="I840" s="589"/>
      <c r="J840" s="589"/>
      <c r="K840" s="589"/>
      <c r="L840" s="589"/>
      <c r="M840" s="589"/>
      <c r="O840" s="589"/>
      <c r="P840" s="589"/>
      <c r="Q840" s="589"/>
    </row>
    <row r="841" customHeight="1" spans="7:17">
      <c r="G841" s="589"/>
      <c r="H841" s="589"/>
      <c r="I841" s="589"/>
      <c r="J841" s="589"/>
      <c r="K841" s="589"/>
      <c r="L841" s="589"/>
      <c r="M841" s="589"/>
      <c r="O841" s="589"/>
      <c r="P841" s="589"/>
      <c r="Q841" s="589"/>
    </row>
    <row r="842" customHeight="1" spans="7:17">
      <c r="G842" s="589"/>
      <c r="H842" s="589"/>
      <c r="I842" s="589"/>
      <c r="J842" s="589"/>
      <c r="K842" s="589"/>
      <c r="L842" s="589"/>
      <c r="M842" s="589"/>
      <c r="O842" s="589"/>
      <c r="P842" s="589"/>
      <c r="Q842" s="589"/>
    </row>
    <row r="843" customHeight="1" spans="7:17">
      <c r="G843" s="589"/>
      <c r="H843" s="589"/>
      <c r="I843" s="589"/>
      <c r="J843" s="589"/>
      <c r="K843" s="589"/>
      <c r="L843" s="589"/>
      <c r="M843" s="589"/>
      <c r="O843" s="589"/>
      <c r="P843" s="589"/>
      <c r="Q843" s="589"/>
    </row>
    <row r="844" customHeight="1" spans="7:17">
      <c r="G844" s="589"/>
      <c r="H844" s="589"/>
      <c r="I844" s="589"/>
      <c r="J844" s="589"/>
      <c r="K844" s="589"/>
      <c r="L844" s="589"/>
      <c r="M844" s="589"/>
      <c r="O844" s="589"/>
      <c r="P844" s="589"/>
      <c r="Q844" s="589"/>
    </row>
    <row r="845" customHeight="1" spans="7:17">
      <c r="G845" s="589"/>
      <c r="H845" s="589"/>
      <c r="I845" s="589"/>
      <c r="J845" s="589"/>
      <c r="K845" s="589"/>
      <c r="L845" s="589"/>
      <c r="M845" s="589"/>
      <c r="O845" s="589"/>
      <c r="P845" s="589"/>
      <c r="Q845" s="589"/>
    </row>
    <row r="846" customHeight="1" spans="7:17">
      <c r="G846" s="589"/>
      <c r="H846" s="589"/>
      <c r="I846" s="589"/>
      <c r="J846" s="589"/>
      <c r="K846" s="589"/>
      <c r="L846" s="589"/>
      <c r="M846" s="589"/>
      <c r="O846" s="589"/>
      <c r="P846" s="589"/>
      <c r="Q846" s="589"/>
    </row>
    <row r="847" customHeight="1" spans="7:17">
      <c r="G847" s="589"/>
      <c r="H847" s="589"/>
      <c r="I847" s="589"/>
      <c r="J847" s="589"/>
      <c r="K847" s="589"/>
      <c r="L847" s="589"/>
      <c r="M847" s="589"/>
      <c r="O847" s="589"/>
      <c r="P847" s="589"/>
      <c r="Q847" s="589"/>
    </row>
    <row r="848" customHeight="1" spans="7:17">
      <c r="G848" s="589"/>
      <c r="H848" s="589"/>
      <c r="I848" s="589"/>
      <c r="J848" s="589"/>
      <c r="K848" s="589"/>
      <c r="L848" s="589"/>
      <c r="M848" s="589"/>
      <c r="O848" s="589"/>
      <c r="P848" s="589"/>
      <c r="Q848" s="589"/>
    </row>
    <row r="849" customHeight="1" spans="7:17">
      <c r="G849" s="589"/>
      <c r="H849" s="589"/>
      <c r="I849" s="589"/>
      <c r="J849" s="589"/>
      <c r="K849" s="589"/>
      <c r="L849" s="589"/>
      <c r="M849" s="589"/>
      <c r="O849" s="589"/>
      <c r="P849" s="589"/>
      <c r="Q849" s="589"/>
    </row>
    <row r="850" customHeight="1" spans="7:17">
      <c r="G850" s="589"/>
      <c r="H850" s="589"/>
      <c r="I850" s="589"/>
      <c r="J850" s="589"/>
      <c r="K850" s="589"/>
      <c r="L850" s="589"/>
      <c r="M850" s="589"/>
      <c r="O850" s="589"/>
      <c r="P850" s="589"/>
      <c r="Q850" s="589"/>
    </row>
    <row r="851" customHeight="1" spans="7:17">
      <c r="G851" s="589"/>
      <c r="H851" s="589"/>
      <c r="I851" s="589"/>
      <c r="J851" s="589"/>
      <c r="K851" s="589"/>
      <c r="L851" s="589"/>
      <c r="M851" s="589"/>
      <c r="O851" s="589"/>
      <c r="P851" s="589"/>
      <c r="Q851" s="589"/>
    </row>
    <row r="852" customHeight="1" spans="7:17">
      <c r="G852" s="589"/>
      <c r="H852" s="589"/>
      <c r="I852" s="589"/>
      <c r="J852" s="589"/>
      <c r="K852" s="589"/>
      <c r="L852" s="589"/>
      <c r="M852" s="589"/>
      <c r="O852" s="589"/>
      <c r="P852" s="589"/>
      <c r="Q852" s="589"/>
    </row>
    <row r="853" customHeight="1" spans="7:17">
      <c r="G853" s="589"/>
      <c r="H853" s="589"/>
      <c r="I853" s="589"/>
      <c r="J853" s="589"/>
      <c r="K853" s="589"/>
      <c r="L853" s="589"/>
      <c r="M853" s="589"/>
      <c r="O853" s="589"/>
      <c r="P853" s="589"/>
      <c r="Q853" s="589"/>
    </row>
    <row r="854" customHeight="1" spans="7:17">
      <c r="G854" s="589"/>
      <c r="H854" s="589"/>
      <c r="I854" s="589"/>
      <c r="J854" s="589"/>
      <c r="K854" s="589"/>
      <c r="L854" s="589"/>
      <c r="M854" s="589"/>
      <c r="O854" s="589"/>
      <c r="P854" s="589"/>
      <c r="Q854" s="589"/>
    </row>
    <row r="855" customHeight="1" spans="7:17">
      <c r="G855" s="589"/>
      <c r="H855" s="589"/>
      <c r="I855" s="589"/>
      <c r="J855" s="589"/>
      <c r="K855" s="589"/>
      <c r="L855" s="589"/>
      <c r="M855" s="589"/>
      <c r="O855" s="589"/>
      <c r="P855" s="589"/>
      <c r="Q855" s="589"/>
    </row>
    <row r="856" customHeight="1" spans="7:17">
      <c r="G856" s="589"/>
      <c r="H856" s="589"/>
      <c r="I856" s="589"/>
      <c r="J856" s="589"/>
      <c r="K856" s="589"/>
      <c r="L856" s="589"/>
      <c r="M856" s="589"/>
      <c r="O856" s="589"/>
      <c r="P856" s="589"/>
      <c r="Q856" s="589"/>
    </row>
    <row r="857" customHeight="1" spans="7:17">
      <c r="G857" s="589"/>
      <c r="H857" s="589"/>
      <c r="I857" s="589"/>
      <c r="J857" s="589"/>
      <c r="K857" s="589"/>
      <c r="L857" s="589"/>
      <c r="M857" s="589"/>
      <c r="O857" s="589"/>
      <c r="P857" s="589"/>
      <c r="Q857" s="589"/>
    </row>
    <row r="858" customHeight="1" spans="7:17">
      <c r="G858" s="589"/>
      <c r="H858" s="589"/>
      <c r="I858" s="589"/>
      <c r="J858" s="589"/>
      <c r="K858" s="589"/>
      <c r="L858" s="589"/>
      <c r="M858" s="589"/>
      <c r="O858" s="589"/>
      <c r="P858" s="589"/>
      <c r="Q858" s="589"/>
    </row>
    <row r="859" customHeight="1" spans="7:17">
      <c r="G859" s="589"/>
      <c r="H859" s="589"/>
      <c r="I859" s="589"/>
      <c r="J859" s="589"/>
      <c r="K859" s="589"/>
      <c r="L859" s="589"/>
      <c r="M859" s="589"/>
      <c r="O859" s="589"/>
      <c r="P859" s="589"/>
      <c r="Q859" s="589"/>
    </row>
    <row r="860" customHeight="1" spans="7:17">
      <c r="G860" s="589"/>
      <c r="H860" s="589"/>
      <c r="I860" s="589"/>
      <c r="J860" s="589"/>
      <c r="K860" s="589"/>
      <c r="L860" s="589"/>
      <c r="M860" s="589"/>
      <c r="O860" s="589"/>
      <c r="P860" s="589"/>
      <c r="Q860" s="589"/>
    </row>
    <row r="861" customHeight="1" spans="7:17">
      <c r="G861" s="589"/>
      <c r="H861" s="589"/>
      <c r="I861" s="589"/>
      <c r="J861" s="589"/>
      <c r="K861" s="589"/>
      <c r="L861" s="589"/>
      <c r="M861" s="589"/>
      <c r="O861" s="589"/>
      <c r="P861" s="589"/>
      <c r="Q861" s="589"/>
    </row>
    <row r="862" customHeight="1" spans="7:17">
      <c r="G862" s="589"/>
      <c r="H862" s="589"/>
      <c r="I862" s="589"/>
      <c r="J862" s="589"/>
      <c r="K862" s="589"/>
      <c r="L862" s="589"/>
      <c r="M862" s="589"/>
      <c r="O862" s="589"/>
      <c r="P862" s="589"/>
      <c r="Q862" s="589"/>
    </row>
    <row r="863" customHeight="1" spans="7:17">
      <c r="G863" s="589"/>
      <c r="H863" s="589"/>
      <c r="I863" s="589"/>
      <c r="J863" s="589"/>
      <c r="K863" s="589"/>
      <c r="L863" s="589"/>
      <c r="M863" s="589"/>
      <c r="O863" s="589"/>
      <c r="P863" s="589"/>
      <c r="Q863" s="589"/>
    </row>
    <row r="864" customHeight="1" spans="7:17">
      <c r="G864" s="589"/>
      <c r="H864" s="589"/>
      <c r="I864" s="589"/>
      <c r="J864" s="589"/>
      <c r="K864" s="589"/>
      <c r="L864" s="589"/>
      <c r="M864" s="589"/>
      <c r="O864" s="589"/>
      <c r="P864" s="589"/>
      <c r="Q864" s="589"/>
    </row>
    <row r="865" customHeight="1" spans="7:17">
      <c r="G865" s="589"/>
      <c r="H865" s="589"/>
      <c r="I865" s="589"/>
      <c r="J865" s="589"/>
      <c r="K865" s="589"/>
      <c r="L865" s="589"/>
      <c r="M865" s="589"/>
      <c r="O865" s="589"/>
      <c r="P865" s="589"/>
      <c r="Q865" s="589"/>
    </row>
    <row r="866" customHeight="1" spans="7:17">
      <c r="G866" s="589"/>
      <c r="H866" s="589"/>
      <c r="I866" s="589"/>
      <c r="J866" s="589"/>
      <c r="K866" s="589"/>
      <c r="L866" s="589"/>
      <c r="M866" s="589"/>
      <c r="O866" s="589"/>
      <c r="P866" s="589"/>
      <c r="Q866" s="589"/>
    </row>
    <row r="867" customHeight="1" spans="7:17">
      <c r="G867" s="589"/>
      <c r="H867" s="589"/>
      <c r="I867" s="589"/>
      <c r="J867" s="589"/>
      <c r="K867" s="589"/>
      <c r="L867" s="589"/>
      <c r="M867" s="589"/>
      <c r="O867" s="589"/>
      <c r="P867" s="589"/>
      <c r="Q867" s="589"/>
    </row>
    <row r="868" customHeight="1" spans="7:17">
      <c r="G868" s="589"/>
      <c r="H868" s="589"/>
      <c r="I868" s="589"/>
      <c r="J868" s="589"/>
      <c r="K868" s="589"/>
      <c r="L868" s="589"/>
      <c r="M868" s="589"/>
      <c r="O868" s="589"/>
      <c r="P868" s="589"/>
      <c r="Q868" s="589"/>
    </row>
    <row r="869" customHeight="1" spans="7:17">
      <c r="G869" s="589"/>
      <c r="H869" s="589"/>
      <c r="I869" s="589"/>
      <c r="J869" s="589"/>
      <c r="K869" s="589"/>
      <c r="L869" s="589"/>
      <c r="M869" s="589"/>
      <c r="O869" s="589"/>
      <c r="P869" s="589"/>
      <c r="Q869" s="589"/>
    </row>
    <row r="870" customHeight="1" spans="7:17">
      <c r="G870" s="589"/>
      <c r="H870" s="589"/>
      <c r="I870" s="589"/>
      <c r="J870" s="589"/>
      <c r="K870" s="589"/>
      <c r="L870" s="589"/>
      <c r="M870" s="589"/>
      <c r="O870" s="589"/>
      <c r="P870" s="589"/>
      <c r="Q870" s="589"/>
    </row>
    <row r="871" customHeight="1" spans="7:17">
      <c r="G871" s="589"/>
      <c r="H871" s="589"/>
      <c r="I871" s="589"/>
      <c r="J871" s="589"/>
      <c r="K871" s="589"/>
      <c r="L871" s="589"/>
      <c r="M871" s="589"/>
      <c r="O871" s="589"/>
      <c r="P871" s="589"/>
      <c r="Q871" s="589"/>
    </row>
    <row r="872" customHeight="1" spans="7:17">
      <c r="G872" s="589"/>
      <c r="H872" s="589"/>
      <c r="I872" s="589"/>
      <c r="J872" s="589"/>
      <c r="K872" s="589"/>
      <c r="L872" s="589"/>
      <c r="M872" s="589"/>
      <c r="O872" s="589"/>
      <c r="P872" s="589"/>
      <c r="Q872" s="589"/>
    </row>
    <row r="873" customHeight="1" spans="7:17">
      <c r="G873" s="589"/>
      <c r="H873" s="589"/>
      <c r="I873" s="589"/>
      <c r="J873" s="589"/>
      <c r="K873" s="589"/>
      <c r="L873" s="589"/>
      <c r="M873" s="589"/>
      <c r="O873" s="589"/>
      <c r="P873" s="589"/>
      <c r="Q873" s="589"/>
    </row>
    <row r="874" customHeight="1" spans="7:17">
      <c r="G874" s="589"/>
      <c r="H874" s="589"/>
      <c r="I874" s="589"/>
      <c r="J874" s="589"/>
      <c r="K874" s="589"/>
      <c r="L874" s="589"/>
      <c r="M874" s="589"/>
      <c r="O874" s="589"/>
      <c r="P874" s="589"/>
      <c r="Q874" s="589"/>
    </row>
    <row r="875" customHeight="1" spans="7:17">
      <c r="G875" s="589"/>
      <c r="H875" s="589"/>
      <c r="I875" s="589"/>
      <c r="J875" s="589"/>
      <c r="K875" s="589"/>
      <c r="L875" s="589"/>
      <c r="M875" s="589"/>
      <c r="O875" s="589"/>
      <c r="P875" s="589"/>
      <c r="Q875" s="589"/>
    </row>
    <row r="876" customHeight="1" spans="7:17">
      <c r="G876" s="589"/>
      <c r="H876" s="589"/>
      <c r="I876" s="589"/>
      <c r="J876" s="589"/>
      <c r="K876" s="589"/>
      <c r="L876" s="589"/>
      <c r="M876" s="589"/>
      <c r="O876" s="589"/>
      <c r="P876" s="589"/>
      <c r="Q876" s="589"/>
    </row>
    <row r="877" customHeight="1" spans="7:17">
      <c r="G877" s="589"/>
      <c r="H877" s="589"/>
      <c r="I877" s="589"/>
      <c r="J877" s="589"/>
      <c r="K877" s="589"/>
      <c r="L877" s="589"/>
      <c r="M877" s="589"/>
      <c r="O877" s="589"/>
      <c r="P877" s="589"/>
      <c r="Q877" s="589"/>
    </row>
    <row r="878" customHeight="1" spans="7:17">
      <c r="G878" s="589"/>
      <c r="H878" s="589"/>
      <c r="I878" s="589"/>
      <c r="J878" s="589"/>
      <c r="K878" s="589"/>
      <c r="L878" s="589"/>
      <c r="M878" s="589"/>
      <c r="O878" s="589"/>
      <c r="P878" s="589"/>
      <c r="Q878" s="589"/>
    </row>
    <row r="879" customHeight="1" spans="7:17">
      <c r="G879" s="589"/>
      <c r="H879" s="589"/>
      <c r="I879" s="589"/>
      <c r="J879" s="589"/>
      <c r="K879" s="589"/>
      <c r="L879" s="589"/>
      <c r="M879" s="589"/>
      <c r="O879" s="589"/>
      <c r="P879" s="589"/>
      <c r="Q879" s="589"/>
    </row>
    <row r="880" customHeight="1" spans="7:17">
      <c r="G880" s="589"/>
      <c r="H880" s="589"/>
      <c r="I880" s="589"/>
      <c r="J880" s="589"/>
      <c r="K880" s="589"/>
      <c r="L880" s="589"/>
      <c r="M880" s="589"/>
      <c r="O880" s="589"/>
      <c r="P880" s="589"/>
      <c r="Q880" s="589"/>
    </row>
    <row r="881" customHeight="1" spans="7:17">
      <c r="G881" s="589"/>
      <c r="H881" s="589"/>
      <c r="I881" s="589"/>
      <c r="J881" s="589"/>
      <c r="K881" s="589"/>
      <c r="L881" s="589"/>
      <c r="M881" s="589"/>
      <c r="O881" s="589"/>
      <c r="P881" s="589"/>
      <c r="Q881" s="589"/>
    </row>
    <row r="882" customHeight="1" spans="7:17">
      <c r="G882" s="589"/>
      <c r="H882" s="589"/>
      <c r="I882" s="589"/>
      <c r="J882" s="589"/>
      <c r="K882" s="589"/>
      <c r="L882" s="589"/>
      <c r="M882" s="589"/>
      <c r="O882" s="589"/>
      <c r="P882" s="589"/>
      <c r="Q882" s="589"/>
    </row>
    <row r="883" customHeight="1" spans="7:17">
      <c r="G883" s="589"/>
      <c r="H883" s="589"/>
      <c r="I883" s="589"/>
      <c r="J883" s="589"/>
      <c r="K883" s="589"/>
      <c r="L883" s="589"/>
      <c r="M883" s="589"/>
      <c r="O883" s="589"/>
      <c r="P883" s="589"/>
      <c r="Q883" s="589"/>
    </row>
    <row r="884" customHeight="1" spans="7:17">
      <c r="G884" s="589"/>
      <c r="H884" s="589"/>
      <c r="I884" s="589"/>
      <c r="J884" s="589"/>
      <c r="K884" s="589"/>
      <c r="L884" s="589"/>
      <c r="M884" s="589"/>
      <c r="O884" s="589"/>
      <c r="P884" s="589"/>
      <c r="Q884" s="589"/>
    </row>
    <row r="885" customHeight="1" spans="7:17">
      <c r="G885" s="589"/>
      <c r="H885" s="589"/>
      <c r="I885" s="589"/>
      <c r="J885" s="589"/>
      <c r="K885" s="589"/>
      <c r="L885" s="589"/>
      <c r="M885" s="589"/>
      <c r="O885" s="589"/>
      <c r="P885" s="589"/>
      <c r="Q885" s="589"/>
    </row>
    <row r="886" customHeight="1" spans="7:17">
      <c r="G886" s="589"/>
      <c r="H886" s="589"/>
      <c r="I886" s="589"/>
      <c r="J886" s="589"/>
      <c r="K886" s="589"/>
      <c r="L886" s="589"/>
      <c r="M886" s="589"/>
      <c r="O886" s="589"/>
      <c r="P886" s="589"/>
      <c r="Q886" s="589"/>
    </row>
    <row r="887" customHeight="1" spans="7:17">
      <c r="G887" s="589"/>
      <c r="H887" s="589"/>
      <c r="I887" s="589"/>
      <c r="J887" s="589"/>
      <c r="K887" s="589"/>
      <c r="L887" s="589"/>
      <c r="M887" s="589"/>
      <c r="O887" s="589"/>
      <c r="P887" s="589"/>
      <c r="Q887" s="589"/>
    </row>
    <row r="888" customHeight="1" spans="7:17">
      <c r="G888" s="589"/>
      <c r="H888" s="589"/>
      <c r="I888" s="589"/>
      <c r="J888" s="589"/>
      <c r="K888" s="589"/>
      <c r="L888" s="589"/>
      <c r="M888" s="589"/>
      <c r="O888" s="589"/>
      <c r="P888" s="589"/>
      <c r="Q888" s="589"/>
    </row>
    <row r="889" customHeight="1" spans="7:17">
      <c r="G889" s="589"/>
      <c r="H889" s="589"/>
      <c r="I889" s="589"/>
      <c r="J889" s="589"/>
      <c r="K889" s="589"/>
      <c r="L889" s="589"/>
      <c r="M889" s="589"/>
      <c r="O889" s="589"/>
      <c r="P889" s="589"/>
      <c r="Q889" s="589"/>
    </row>
    <row r="890" customHeight="1" spans="7:17">
      <c r="G890" s="589"/>
      <c r="H890" s="589"/>
      <c r="I890" s="589"/>
      <c r="J890" s="589"/>
      <c r="K890" s="589"/>
      <c r="L890" s="589"/>
      <c r="M890" s="589"/>
      <c r="O890" s="589"/>
      <c r="P890" s="589"/>
      <c r="Q890" s="589"/>
    </row>
    <row r="891" customHeight="1" spans="7:17">
      <c r="G891" s="589"/>
      <c r="H891" s="589"/>
      <c r="I891" s="589"/>
      <c r="J891" s="589"/>
      <c r="K891" s="589"/>
      <c r="L891" s="589"/>
      <c r="M891" s="589"/>
      <c r="O891" s="589"/>
      <c r="P891" s="589"/>
      <c r="Q891" s="589"/>
    </row>
    <row r="892" customHeight="1" spans="7:17">
      <c r="G892" s="589"/>
      <c r="H892" s="589"/>
      <c r="I892" s="589"/>
      <c r="J892" s="589"/>
      <c r="K892" s="589"/>
      <c r="L892" s="589"/>
      <c r="M892" s="589"/>
      <c r="O892" s="589"/>
      <c r="P892" s="589"/>
      <c r="Q892" s="589"/>
    </row>
    <row r="893" customHeight="1" spans="7:17">
      <c r="G893" s="589"/>
      <c r="H893" s="589"/>
      <c r="I893" s="589"/>
      <c r="J893" s="589"/>
      <c r="K893" s="589"/>
      <c r="L893" s="589"/>
      <c r="M893" s="589"/>
      <c r="O893" s="589"/>
      <c r="P893" s="589"/>
      <c r="Q893" s="589"/>
    </row>
    <row r="894" customHeight="1" spans="7:17">
      <c r="G894" s="589"/>
      <c r="H894" s="589"/>
      <c r="I894" s="589"/>
      <c r="J894" s="589"/>
      <c r="K894" s="589"/>
      <c r="L894" s="589"/>
      <c r="M894" s="589"/>
      <c r="O894" s="589"/>
      <c r="P894" s="589"/>
      <c r="Q894" s="589"/>
    </row>
    <row r="895" customHeight="1" spans="7:17">
      <c r="G895" s="589"/>
      <c r="H895" s="589"/>
      <c r="I895" s="589"/>
      <c r="J895" s="589"/>
      <c r="K895" s="589"/>
      <c r="L895" s="589"/>
      <c r="M895" s="589"/>
      <c r="O895" s="589"/>
      <c r="P895" s="589"/>
      <c r="Q895" s="589"/>
    </row>
    <row r="896" customHeight="1" spans="7:17">
      <c r="G896" s="589"/>
      <c r="H896" s="589"/>
      <c r="I896" s="589"/>
      <c r="J896" s="589"/>
      <c r="K896" s="589"/>
      <c r="L896" s="589"/>
      <c r="M896" s="589"/>
      <c r="O896" s="589"/>
      <c r="P896" s="589"/>
      <c r="Q896" s="589"/>
    </row>
    <row r="897" customHeight="1" spans="7:17">
      <c r="G897" s="589"/>
      <c r="H897" s="589"/>
      <c r="I897" s="589"/>
      <c r="J897" s="589"/>
      <c r="K897" s="589"/>
      <c r="L897" s="589"/>
      <c r="M897" s="589"/>
      <c r="O897" s="589"/>
      <c r="P897" s="589"/>
      <c r="Q897" s="589"/>
    </row>
    <row r="898" customHeight="1" spans="7:17">
      <c r="G898" s="589"/>
      <c r="H898" s="589"/>
      <c r="I898" s="589"/>
      <c r="J898" s="589"/>
      <c r="K898" s="589"/>
      <c r="L898" s="589"/>
      <c r="M898" s="589"/>
      <c r="O898" s="589"/>
      <c r="P898" s="589"/>
      <c r="Q898" s="589"/>
    </row>
    <row r="899" customHeight="1" spans="7:17">
      <c r="G899" s="589"/>
      <c r="H899" s="589"/>
      <c r="I899" s="589"/>
      <c r="J899" s="589"/>
      <c r="K899" s="589"/>
      <c r="L899" s="589"/>
      <c r="M899" s="589"/>
      <c r="O899" s="589"/>
      <c r="P899" s="589"/>
      <c r="Q899" s="589"/>
    </row>
    <row r="900" customHeight="1" spans="7:17">
      <c r="G900" s="589"/>
      <c r="H900" s="589"/>
      <c r="I900" s="589"/>
      <c r="J900" s="589"/>
      <c r="K900" s="589"/>
      <c r="L900" s="589"/>
      <c r="M900" s="589"/>
      <c r="O900" s="589"/>
      <c r="P900" s="589"/>
      <c r="Q900" s="589"/>
    </row>
    <row r="901" customHeight="1" spans="7:17">
      <c r="G901" s="589"/>
      <c r="H901" s="589"/>
      <c r="I901" s="589"/>
      <c r="J901" s="589"/>
      <c r="K901" s="589"/>
      <c r="L901" s="589"/>
      <c r="M901" s="589"/>
      <c r="O901" s="589"/>
      <c r="P901" s="589"/>
      <c r="Q901" s="589"/>
    </row>
    <row r="902" customHeight="1" spans="7:17">
      <c r="G902" s="589"/>
      <c r="H902" s="589"/>
      <c r="I902" s="589"/>
      <c r="J902" s="589"/>
      <c r="K902" s="589"/>
      <c r="L902" s="589"/>
      <c r="M902" s="589"/>
      <c r="O902" s="589"/>
      <c r="P902" s="589"/>
      <c r="Q902" s="589"/>
    </row>
    <row r="903" customHeight="1" spans="7:17">
      <c r="G903" s="589"/>
      <c r="H903" s="589"/>
      <c r="I903" s="589"/>
      <c r="J903" s="589"/>
      <c r="K903" s="589"/>
      <c r="L903" s="589"/>
      <c r="M903" s="589"/>
      <c r="O903" s="589"/>
      <c r="P903" s="589"/>
      <c r="Q903" s="589"/>
    </row>
    <row r="904" customHeight="1" spans="7:17">
      <c r="G904" s="589"/>
      <c r="H904" s="589"/>
      <c r="I904" s="589"/>
      <c r="J904" s="589"/>
      <c r="K904" s="589"/>
      <c r="L904" s="589"/>
      <c r="M904" s="589"/>
      <c r="O904" s="589"/>
      <c r="P904" s="589"/>
      <c r="Q904" s="589"/>
    </row>
    <row r="905" customHeight="1" spans="7:17">
      <c r="G905" s="589"/>
      <c r="H905" s="589"/>
      <c r="I905" s="589"/>
      <c r="J905" s="589"/>
      <c r="K905" s="589"/>
      <c r="L905" s="589"/>
      <c r="M905" s="589"/>
      <c r="O905" s="589"/>
      <c r="P905" s="589"/>
      <c r="Q905" s="589"/>
    </row>
    <row r="906" customHeight="1" spans="7:17">
      <c r="G906" s="589"/>
      <c r="H906" s="589"/>
      <c r="I906" s="589"/>
      <c r="J906" s="589"/>
      <c r="K906" s="589"/>
      <c r="L906" s="589"/>
      <c r="M906" s="589"/>
      <c r="O906" s="589"/>
      <c r="P906" s="589"/>
      <c r="Q906" s="589"/>
    </row>
    <row r="907" customHeight="1" spans="7:17">
      <c r="G907" s="589"/>
      <c r="H907" s="589"/>
      <c r="I907" s="589"/>
      <c r="J907" s="589"/>
      <c r="K907" s="589"/>
      <c r="L907" s="589"/>
      <c r="M907" s="589"/>
      <c r="O907" s="589"/>
      <c r="P907" s="589"/>
      <c r="Q907" s="589"/>
    </row>
    <row r="908" customHeight="1" spans="7:17">
      <c r="G908" s="589"/>
      <c r="H908" s="589"/>
      <c r="I908" s="589"/>
      <c r="J908" s="589"/>
      <c r="K908" s="589"/>
      <c r="L908" s="589"/>
      <c r="M908" s="589"/>
      <c r="O908" s="589"/>
      <c r="P908" s="589"/>
      <c r="Q908" s="589"/>
    </row>
    <row r="909" customHeight="1" spans="7:17">
      <c r="G909" s="589"/>
      <c r="H909" s="589"/>
      <c r="I909" s="589"/>
      <c r="J909" s="589"/>
      <c r="K909" s="589"/>
      <c r="L909" s="589"/>
      <c r="M909" s="589"/>
      <c r="O909" s="589"/>
      <c r="P909" s="589"/>
      <c r="Q909" s="589"/>
    </row>
    <row r="910" customHeight="1" spans="7:17">
      <c r="G910" s="589"/>
      <c r="H910" s="589"/>
      <c r="I910" s="589"/>
      <c r="J910" s="589"/>
      <c r="K910" s="589"/>
      <c r="L910" s="589"/>
      <c r="M910" s="589"/>
      <c r="O910" s="589"/>
      <c r="P910" s="589"/>
      <c r="Q910" s="589"/>
    </row>
    <row r="911" customHeight="1" spans="7:17">
      <c r="G911" s="589"/>
      <c r="H911" s="589"/>
      <c r="I911" s="589"/>
      <c r="J911" s="589"/>
      <c r="K911" s="589"/>
      <c r="L911" s="589"/>
      <c r="M911" s="589"/>
      <c r="O911" s="589"/>
      <c r="P911" s="589"/>
      <c r="Q911" s="589"/>
    </row>
    <row r="912" customHeight="1" spans="7:17">
      <c r="G912" s="589"/>
      <c r="H912" s="589"/>
      <c r="I912" s="589"/>
      <c r="J912" s="589"/>
      <c r="K912" s="589"/>
      <c r="L912" s="589"/>
      <c r="M912" s="589"/>
      <c r="O912" s="589"/>
      <c r="P912" s="589"/>
      <c r="Q912" s="589"/>
    </row>
    <row r="913" customHeight="1" spans="7:17">
      <c r="G913" s="589"/>
      <c r="H913" s="589"/>
      <c r="I913" s="589"/>
      <c r="J913" s="589"/>
      <c r="K913" s="589"/>
      <c r="L913" s="589"/>
      <c r="M913" s="589"/>
      <c r="O913" s="589"/>
      <c r="P913" s="589"/>
      <c r="Q913" s="589"/>
    </row>
    <row r="914" customHeight="1" spans="7:17">
      <c r="G914" s="589"/>
      <c r="H914" s="589"/>
      <c r="I914" s="589"/>
      <c r="J914" s="589"/>
      <c r="K914" s="589"/>
      <c r="L914" s="589"/>
      <c r="M914" s="589"/>
      <c r="O914" s="589"/>
      <c r="P914" s="589"/>
      <c r="Q914" s="589"/>
    </row>
    <row r="915" customHeight="1" spans="7:17">
      <c r="G915" s="589"/>
      <c r="H915" s="589"/>
      <c r="I915" s="589"/>
      <c r="J915" s="589"/>
      <c r="K915" s="589"/>
      <c r="L915" s="589"/>
      <c r="M915" s="589"/>
      <c r="O915" s="589"/>
      <c r="P915" s="589"/>
      <c r="Q915" s="589"/>
    </row>
    <row r="916" customHeight="1" spans="7:17">
      <c r="G916" s="589"/>
      <c r="H916" s="589"/>
      <c r="I916" s="589"/>
      <c r="J916" s="589"/>
      <c r="K916" s="589"/>
      <c r="L916" s="589"/>
      <c r="M916" s="589"/>
      <c r="O916" s="589"/>
      <c r="P916" s="589"/>
      <c r="Q916" s="589"/>
    </row>
    <row r="917" customHeight="1" spans="7:17">
      <c r="G917" s="589"/>
      <c r="H917" s="589"/>
      <c r="I917" s="589"/>
      <c r="J917" s="589"/>
      <c r="K917" s="589"/>
      <c r="L917" s="589"/>
      <c r="M917" s="589"/>
      <c r="O917" s="589"/>
      <c r="P917" s="589"/>
      <c r="Q917" s="589"/>
    </row>
    <row r="918" customHeight="1" spans="7:17">
      <c r="G918" s="589"/>
      <c r="H918" s="589"/>
      <c r="I918" s="589"/>
      <c r="J918" s="589"/>
      <c r="K918" s="589"/>
      <c r="L918" s="589"/>
      <c r="M918" s="589"/>
      <c r="O918" s="589"/>
      <c r="P918" s="589"/>
      <c r="Q918" s="589"/>
    </row>
    <row r="919" customHeight="1" spans="7:17">
      <c r="G919" s="589"/>
      <c r="H919" s="589"/>
      <c r="I919" s="589"/>
      <c r="J919" s="589"/>
      <c r="K919" s="589"/>
      <c r="L919" s="589"/>
      <c r="M919" s="589"/>
      <c r="O919" s="589"/>
      <c r="P919" s="589"/>
      <c r="Q919" s="589"/>
    </row>
    <row r="920" customHeight="1" spans="7:17">
      <c r="G920" s="589"/>
      <c r="H920" s="589"/>
      <c r="I920" s="589"/>
      <c r="J920" s="589"/>
      <c r="K920" s="589"/>
      <c r="L920" s="589"/>
      <c r="M920" s="589"/>
      <c r="O920" s="589"/>
      <c r="P920" s="589"/>
      <c r="Q920" s="589"/>
    </row>
    <row r="921" customHeight="1" spans="7:17">
      <c r="G921" s="589"/>
      <c r="H921" s="589"/>
      <c r="I921" s="589"/>
      <c r="J921" s="589"/>
      <c r="K921" s="589"/>
      <c r="L921" s="589"/>
      <c r="M921" s="589"/>
      <c r="O921" s="589"/>
      <c r="P921" s="589"/>
      <c r="Q921" s="589"/>
    </row>
    <row r="922" customHeight="1" spans="7:17">
      <c r="G922" s="589"/>
      <c r="H922" s="589"/>
      <c r="I922" s="589"/>
      <c r="J922" s="589"/>
      <c r="K922" s="589"/>
      <c r="L922" s="589"/>
      <c r="M922" s="589"/>
      <c r="O922" s="589"/>
      <c r="P922" s="589"/>
      <c r="Q922" s="589"/>
    </row>
    <row r="923" customHeight="1" spans="7:17">
      <c r="G923" s="589"/>
      <c r="H923" s="589"/>
      <c r="I923" s="589"/>
      <c r="J923" s="589"/>
      <c r="K923" s="589"/>
      <c r="L923" s="589"/>
      <c r="M923" s="589"/>
      <c r="O923" s="589"/>
      <c r="P923" s="589"/>
      <c r="Q923" s="589"/>
    </row>
    <row r="924" customHeight="1" spans="7:17">
      <c r="G924" s="589"/>
      <c r="H924" s="589"/>
      <c r="I924" s="589"/>
      <c r="J924" s="589"/>
      <c r="K924" s="589"/>
      <c r="L924" s="589"/>
      <c r="M924" s="589"/>
      <c r="O924" s="589"/>
      <c r="P924" s="589"/>
      <c r="Q924" s="589"/>
    </row>
    <row r="925" customHeight="1" spans="7:17">
      <c r="G925" s="589"/>
      <c r="H925" s="589"/>
      <c r="I925" s="589"/>
      <c r="J925" s="589"/>
      <c r="K925" s="589"/>
      <c r="L925" s="589"/>
      <c r="M925" s="589"/>
      <c r="O925" s="589"/>
      <c r="P925" s="589"/>
      <c r="Q925" s="589"/>
    </row>
    <row r="926" customHeight="1" spans="7:17">
      <c r="G926" s="589"/>
      <c r="H926" s="589"/>
      <c r="I926" s="589"/>
      <c r="J926" s="589"/>
      <c r="K926" s="589"/>
      <c r="L926" s="589"/>
      <c r="M926" s="589"/>
      <c r="O926" s="589"/>
      <c r="P926" s="589"/>
      <c r="Q926" s="589"/>
    </row>
    <row r="927" customHeight="1" spans="7:17">
      <c r="G927" s="589"/>
      <c r="H927" s="589"/>
      <c r="I927" s="589"/>
      <c r="J927" s="589"/>
      <c r="K927" s="589"/>
      <c r="L927" s="589"/>
      <c r="M927" s="589"/>
      <c r="O927" s="589"/>
      <c r="P927" s="589"/>
      <c r="Q927" s="589"/>
    </row>
    <row r="928" customHeight="1" spans="7:17">
      <c r="G928" s="589"/>
      <c r="H928" s="589"/>
      <c r="I928" s="589"/>
      <c r="J928" s="589"/>
      <c r="K928" s="589"/>
      <c r="L928" s="589"/>
      <c r="M928" s="589"/>
      <c r="O928" s="589"/>
      <c r="P928" s="589"/>
      <c r="Q928" s="589"/>
    </row>
    <row r="929" customHeight="1" spans="7:17">
      <c r="G929" s="589"/>
      <c r="H929" s="589"/>
      <c r="I929" s="589"/>
      <c r="J929" s="589"/>
      <c r="K929" s="589"/>
      <c r="L929" s="589"/>
      <c r="M929" s="589"/>
      <c r="O929" s="589"/>
      <c r="P929" s="589"/>
      <c r="Q929" s="589"/>
    </row>
    <row r="930" customHeight="1" spans="7:17">
      <c r="G930" s="589"/>
      <c r="H930" s="589"/>
      <c r="I930" s="589"/>
      <c r="J930" s="589"/>
      <c r="K930" s="589"/>
      <c r="L930" s="589"/>
      <c r="M930" s="589"/>
      <c r="O930" s="589"/>
      <c r="P930" s="589"/>
      <c r="Q930" s="589"/>
    </row>
    <row r="931" customHeight="1" spans="7:17">
      <c r="G931" s="589"/>
      <c r="H931" s="589"/>
      <c r="I931" s="589"/>
      <c r="J931" s="589"/>
      <c r="K931" s="589"/>
      <c r="L931" s="589"/>
      <c r="M931" s="589"/>
      <c r="O931" s="589"/>
      <c r="P931" s="589"/>
      <c r="Q931" s="589"/>
    </row>
    <row r="932" customHeight="1" spans="7:17">
      <c r="G932" s="589"/>
      <c r="H932" s="589"/>
      <c r="I932" s="589"/>
      <c r="J932" s="589"/>
      <c r="K932" s="589"/>
      <c r="L932" s="589"/>
      <c r="M932" s="589"/>
      <c r="O932" s="589"/>
      <c r="P932" s="589"/>
      <c r="Q932" s="589"/>
    </row>
    <row r="933" customHeight="1" spans="7:17">
      <c r="G933" s="589"/>
      <c r="H933" s="589"/>
      <c r="I933" s="589"/>
      <c r="J933" s="589"/>
      <c r="K933" s="589"/>
      <c r="L933" s="589"/>
      <c r="M933" s="589"/>
      <c r="O933" s="589"/>
      <c r="P933" s="589"/>
      <c r="Q933" s="589"/>
    </row>
    <row r="934" customHeight="1" spans="7:17">
      <c r="G934" s="589"/>
      <c r="H934" s="589"/>
      <c r="I934" s="589"/>
      <c r="J934" s="589"/>
      <c r="K934" s="589"/>
      <c r="L934" s="589"/>
      <c r="M934" s="589"/>
      <c r="O934" s="589"/>
      <c r="P934" s="589"/>
      <c r="Q934" s="589"/>
    </row>
    <row r="935" customHeight="1" spans="7:17">
      <c r="G935" s="589"/>
      <c r="H935" s="589"/>
      <c r="I935" s="589"/>
      <c r="J935" s="589"/>
      <c r="K935" s="589"/>
      <c r="L935" s="589"/>
      <c r="M935" s="589"/>
      <c r="O935" s="589"/>
      <c r="P935" s="589"/>
      <c r="Q935" s="589"/>
    </row>
    <row r="936" customHeight="1" spans="7:17">
      <c r="G936" s="589"/>
      <c r="H936" s="589"/>
      <c r="I936" s="589"/>
      <c r="J936" s="589"/>
      <c r="K936" s="589"/>
      <c r="L936" s="589"/>
      <c r="M936" s="589"/>
      <c r="O936" s="589"/>
      <c r="P936" s="589"/>
      <c r="Q936" s="589"/>
    </row>
    <row r="937" customHeight="1" spans="7:17">
      <c r="G937" s="589"/>
      <c r="H937" s="589"/>
      <c r="I937" s="589"/>
      <c r="J937" s="589"/>
      <c r="K937" s="589"/>
      <c r="L937" s="589"/>
      <c r="M937" s="589"/>
      <c r="O937" s="589"/>
      <c r="P937" s="589"/>
      <c r="Q937" s="589"/>
    </row>
    <row r="938" customHeight="1" spans="7:17">
      <c r="G938" s="589"/>
      <c r="H938" s="589"/>
      <c r="I938" s="589"/>
      <c r="J938" s="589"/>
      <c r="K938" s="589"/>
      <c r="L938" s="589"/>
      <c r="M938" s="589"/>
      <c r="O938" s="589"/>
      <c r="P938" s="589"/>
      <c r="Q938" s="589"/>
    </row>
    <row r="939" customHeight="1" spans="7:17">
      <c r="G939" s="589"/>
      <c r="H939" s="589"/>
      <c r="I939" s="589"/>
      <c r="J939" s="589"/>
      <c r="K939" s="589"/>
      <c r="L939" s="589"/>
      <c r="M939" s="589"/>
      <c r="O939" s="589"/>
      <c r="P939" s="589"/>
      <c r="Q939" s="589"/>
    </row>
    <row r="940" customHeight="1" spans="7:17">
      <c r="G940" s="589"/>
      <c r="H940" s="589"/>
      <c r="I940" s="589"/>
      <c r="J940" s="589"/>
      <c r="K940" s="589"/>
      <c r="L940" s="589"/>
      <c r="M940" s="589"/>
      <c r="O940" s="589"/>
      <c r="P940" s="589"/>
      <c r="Q940" s="589"/>
    </row>
    <row r="941" customHeight="1" spans="7:17">
      <c r="G941" s="589"/>
      <c r="H941" s="589"/>
      <c r="I941" s="589"/>
      <c r="J941" s="589"/>
      <c r="K941" s="589"/>
      <c r="L941" s="589"/>
      <c r="M941" s="589"/>
      <c r="O941" s="589"/>
      <c r="P941" s="589"/>
      <c r="Q941" s="589"/>
    </row>
    <row r="942" customHeight="1" spans="7:17">
      <c r="G942" s="589"/>
      <c r="H942" s="589"/>
      <c r="I942" s="589"/>
      <c r="J942" s="589"/>
      <c r="K942" s="589"/>
      <c r="L942" s="589"/>
      <c r="M942" s="589"/>
      <c r="O942" s="589"/>
      <c r="P942" s="589"/>
      <c r="Q942" s="589"/>
    </row>
    <row r="943" customHeight="1" spans="7:17">
      <c r="G943" s="589"/>
      <c r="H943" s="589"/>
      <c r="I943" s="589"/>
      <c r="J943" s="589"/>
      <c r="K943" s="589"/>
      <c r="L943" s="589"/>
      <c r="M943" s="589"/>
      <c r="O943" s="589"/>
      <c r="P943" s="589"/>
      <c r="Q943" s="589"/>
    </row>
    <row r="944" customHeight="1" spans="7:17">
      <c r="G944" s="589"/>
      <c r="H944" s="589"/>
      <c r="I944" s="589"/>
      <c r="J944" s="589"/>
      <c r="K944" s="589"/>
      <c r="L944" s="589"/>
      <c r="M944" s="589"/>
      <c r="O944" s="589"/>
      <c r="P944" s="589"/>
      <c r="Q944" s="589"/>
    </row>
    <row r="945" customHeight="1" spans="7:17">
      <c r="G945" s="589"/>
      <c r="H945" s="589"/>
      <c r="I945" s="589"/>
      <c r="J945" s="589"/>
      <c r="K945" s="589"/>
      <c r="L945" s="589"/>
      <c r="M945" s="589"/>
      <c r="O945" s="589"/>
      <c r="P945" s="589"/>
      <c r="Q945" s="589"/>
    </row>
    <row r="946" customHeight="1" spans="7:17">
      <c r="G946" s="589"/>
      <c r="H946" s="589"/>
      <c r="I946" s="589"/>
      <c r="J946" s="589"/>
      <c r="K946" s="589"/>
      <c r="L946" s="589"/>
      <c r="M946" s="589"/>
      <c r="O946" s="589"/>
      <c r="P946" s="589"/>
      <c r="Q946" s="589"/>
    </row>
    <row r="947" customHeight="1" spans="7:17">
      <c r="G947" s="589"/>
      <c r="H947" s="589"/>
      <c r="I947" s="589"/>
      <c r="J947" s="589"/>
      <c r="K947" s="589"/>
      <c r="L947" s="589"/>
      <c r="M947" s="589"/>
      <c r="O947" s="589"/>
      <c r="P947" s="589"/>
      <c r="Q947" s="589"/>
    </row>
    <row r="948" customHeight="1" spans="7:17">
      <c r="G948" s="589"/>
      <c r="H948" s="589"/>
      <c r="I948" s="589"/>
      <c r="J948" s="589"/>
      <c r="K948" s="589"/>
      <c r="L948" s="589"/>
      <c r="M948" s="589"/>
      <c r="O948" s="589"/>
      <c r="P948" s="589"/>
      <c r="Q948" s="589"/>
    </row>
    <row r="949" customHeight="1" spans="7:17">
      <c r="G949" s="589"/>
      <c r="H949" s="589"/>
      <c r="I949" s="589"/>
      <c r="J949" s="589"/>
      <c r="K949" s="589"/>
      <c r="L949" s="589"/>
      <c r="M949" s="589"/>
      <c r="O949" s="589"/>
      <c r="P949" s="589"/>
      <c r="Q949" s="589"/>
    </row>
    <row r="950" customHeight="1" spans="7:17">
      <c r="G950" s="589"/>
      <c r="H950" s="589"/>
      <c r="I950" s="589"/>
      <c r="J950" s="589"/>
      <c r="K950" s="589"/>
      <c r="L950" s="589"/>
      <c r="M950" s="589"/>
      <c r="O950" s="589"/>
      <c r="P950" s="589"/>
      <c r="Q950" s="589"/>
    </row>
    <row r="951" customHeight="1" spans="7:17">
      <c r="G951" s="589"/>
      <c r="H951" s="589"/>
      <c r="I951" s="589"/>
      <c r="J951" s="589"/>
      <c r="K951" s="589"/>
      <c r="L951" s="589"/>
      <c r="M951" s="589"/>
      <c r="O951" s="589"/>
      <c r="P951" s="589"/>
      <c r="Q951" s="589"/>
    </row>
    <row r="952" customHeight="1" spans="7:17">
      <c r="G952" s="589"/>
      <c r="H952" s="589"/>
      <c r="I952" s="589"/>
      <c r="J952" s="589"/>
      <c r="K952" s="589"/>
      <c r="L952" s="589"/>
      <c r="M952" s="589"/>
      <c r="O952" s="589"/>
      <c r="P952" s="589"/>
      <c r="Q952" s="589"/>
    </row>
    <row r="953" customHeight="1" spans="7:17">
      <c r="G953" s="589"/>
      <c r="H953" s="589"/>
      <c r="I953" s="589"/>
      <c r="J953" s="589"/>
      <c r="K953" s="589"/>
      <c r="L953" s="589"/>
      <c r="M953" s="589"/>
      <c r="O953" s="589"/>
      <c r="P953" s="589"/>
      <c r="Q953" s="589"/>
    </row>
    <row r="954" customHeight="1" spans="7:17">
      <c r="G954" s="589"/>
      <c r="H954" s="589"/>
      <c r="I954" s="589"/>
      <c r="J954" s="589"/>
      <c r="K954" s="589"/>
      <c r="L954" s="589"/>
      <c r="M954" s="589"/>
      <c r="O954" s="589"/>
      <c r="P954" s="589"/>
      <c r="Q954" s="589"/>
    </row>
    <row r="955" customHeight="1" spans="7:17">
      <c r="G955" s="589"/>
      <c r="H955" s="589"/>
      <c r="I955" s="589"/>
      <c r="J955" s="589"/>
      <c r="K955" s="589"/>
      <c r="L955" s="589"/>
      <c r="M955" s="589"/>
      <c r="O955" s="589"/>
      <c r="P955" s="589"/>
      <c r="Q955" s="589"/>
    </row>
    <row r="956" customHeight="1" spans="7:17">
      <c r="G956" s="589"/>
      <c r="H956" s="589"/>
      <c r="I956" s="589"/>
      <c r="J956" s="589"/>
      <c r="K956" s="589"/>
      <c r="L956" s="589"/>
      <c r="M956" s="589"/>
      <c r="O956" s="589"/>
      <c r="P956" s="589"/>
      <c r="Q956" s="589"/>
    </row>
    <row r="957" customHeight="1" spans="7:17">
      <c r="G957" s="589"/>
      <c r="H957" s="589"/>
      <c r="I957" s="589"/>
      <c r="J957" s="589"/>
      <c r="K957" s="589"/>
      <c r="L957" s="589"/>
      <c r="M957" s="589"/>
      <c r="O957" s="589"/>
      <c r="P957" s="589"/>
      <c r="Q957" s="589"/>
    </row>
    <row r="958" customHeight="1" spans="7:17">
      <c r="G958" s="589"/>
      <c r="H958" s="589"/>
      <c r="I958" s="589"/>
      <c r="J958" s="589"/>
      <c r="K958" s="589"/>
      <c r="L958" s="589"/>
      <c r="M958" s="589"/>
      <c r="O958" s="589"/>
      <c r="P958" s="589"/>
      <c r="Q958" s="589"/>
    </row>
    <row r="959" customHeight="1" spans="7:17">
      <c r="G959" s="589"/>
      <c r="H959" s="589"/>
      <c r="I959" s="589"/>
      <c r="J959" s="589"/>
      <c r="K959" s="589"/>
      <c r="L959" s="589"/>
      <c r="M959" s="589"/>
      <c r="O959" s="589"/>
      <c r="P959" s="589"/>
      <c r="Q959" s="589"/>
    </row>
    <row r="960" customHeight="1" spans="7:17">
      <c r="G960" s="589"/>
      <c r="H960" s="589"/>
      <c r="I960" s="589"/>
      <c r="J960" s="589"/>
      <c r="K960" s="589"/>
      <c r="L960" s="589"/>
      <c r="M960" s="589"/>
      <c r="O960" s="589"/>
      <c r="P960" s="589"/>
      <c r="Q960" s="589"/>
    </row>
    <row r="961" customHeight="1" spans="7:17">
      <c r="G961" s="589"/>
      <c r="H961" s="589"/>
      <c r="I961" s="589"/>
      <c r="J961" s="589"/>
      <c r="K961" s="589"/>
      <c r="L961" s="589"/>
      <c r="M961" s="589"/>
      <c r="O961" s="589"/>
      <c r="P961" s="589"/>
      <c r="Q961" s="589"/>
    </row>
    <row r="962" customHeight="1" spans="7:17">
      <c r="G962" s="589"/>
      <c r="H962" s="589"/>
      <c r="I962" s="589"/>
      <c r="J962" s="589"/>
      <c r="K962" s="589"/>
      <c r="L962" s="589"/>
      <c r="M962" s="589"/>
      <c r="O962" s="589"/>
      <c r="P962" s="589"/>
      <c r="Q962" s="589"/>
    </row>
    <row r="963" customHeight="1" spans="7:17">
      <c r="G963" s="589"/>
      <c r="H963" s="589"/>
      <c r="I963" s="589"/>
      <c r="J963" s="589"/>
      <c r="K963" s="589"/>
      <c r="L963" s="589"/>
      <c r="M963" s="589"/>
      <c r="O963" s="589"/>
      <c r="P963" s="589"/>
      <c r="Q963" s="589"/>
    </row>
    <row r="964" customHeight="1" spans="7:17">
      <c r="G964" s="589"/>
      <c r="H964" s="589"/>
      <c r="I964" s="589"/>
      <c r="J964" s="589"/>
      <c r="K964" s="589"/>
      <c r="L964" s="589"/>
      <c r="M964" s="589"/>
      <c r="O964" s="589"/>
      <c r="P964" s="589"/>
      <c r="Q964" s="589"/>
    </row>
    <row r="965" customHeight="1" spans="7:17">
      <c r="G965" s="589"/>
      <c r="H965" s="589"/>
      <c r="I965" s="589"/>
      <c r="J965" s="589"/>
      <c r="K965" s="589"/>
      <c r="L965" s="589"/>
      <c r="M965" s="589"/>
      <c r="O965" s="589"/>
      <c r="P965" s="589"/>
      <c r="Q965" s="589"/>
    </row>
    <row r="966" customHeight="1" spans="7:17">
      <c r="G966" s="589"/>
      <c r="H966" s="589"/>
      <c r="I966" s="589"/>
      <c r="J966" s="589"/>
      <c r="K966" s="589"/>
      <c r="L966" s="589"/>
      <c r="M966" s="589"/>
      <c r="O966" s="589"/>
      <c r="P966" s="589"/>
      <c r="Q966" s="589"/>
    </row>
    <row r="967" customHeight="1" spans="7:17">
      <c r="G967" s="589"/>
      <c r="H967" s="589"/>
      <c r="I967" s="589"/>
      <c r="J967" s="589"/>
      <c r="K967" s="589"/>
      <c r="L967" s="589"/>
      <c r="M967" s="589"/>
      <c r="O967" s="589"/>
      <c r="P967" s="589"/>
      <c r="Q967" s="589"/>
    </row>
    <row r="968" customHeight="1" spans="7:17">
      <c r="G968" s="589"/>
      <c r="H968" s="589"/>
      <c r="I968" s="589"/>
      <c r="J968" s="589"/>
      <c r="K968" s="589"/>
      <c r="L968" s="589"/>
      <c r="M968" s="589"/>
      <c r="O968" s="589"/>
      <c r="P968" s="589"/>
      <c r="Q968" s="589"/>
    </row>
    <row r="969" customHeight="1" spans="7:17">
      <c r="G969" s="589"/>
      <c r="H969" s="589"/>
      <c r="I969" s="589"/>
      <c r="J969" s="589"/>
      <c r="K969" s="589"/>
      <c r="L969" s="589"/>
      <c r="M969" s="589"/>
      <c r="O969" s="589"/>
      <c r="P969" s="589"/>
      <c r="Q969" s="589"/>
    </row>
    <row r="970" customHeight="1" spans="7:17">
      <c r="G970" s="589"/>
      <c r="H970" s="589"/>
      <c r="I970" s="589"/>
      <c r="J970" s="589"/>
      <c r="K970" s="589"/>
      <c r="L970" s="589"/>
      <c r="M970" s="589"/>
      <c r="O970" s="589"/>
      <c r="P970" s="589"/>
      <c r="Q970" s="589"/>
    </row>
    <row r="971" customHeight="1" spans="7:17">
      <c r="G971" s="589"/>
      <c r="H971" s="589"/>
      <c r="I971" s="589"/>
      <c r="J971" s="589"/>
      <c r="K971" s="589"/>
      <c r="L971" s="589"/>
      <c r="M971" s="589"/>
      <c r="O971" s="589"/>
      <c r="P971" s="589"/>
      <c r="Q971" s="589"/>
    </row>
    <row r="972" customHeight="1" spans="7:17">
      <c r="G972" s="589"/>
      <c r="H972" s="589"/>
      <c r="I972" s="589"/>
      <c r="J972" s="589"/>
      <c r="K972" s="589"/>
      <c r="L972" s="589"/>
      <c r="M972" s="589"/>
      <c r="O972" s="589"/>
      <c r="P972" s="589"/>
      <c r="Q972" s="589"/>
    </row>
    <row r="973" customHeight="1" spans="7:17">
      <c r="G973" s="589"/>
      <c r="H973" s="589"/>
      <c r="I973" s="589"/>
      <c r="J973" s="589"/>
      <c r="K973" s="589"/>
      <c r="L973" s="589"/>
      <c r="M973" s="589"/>
      <c r="O973" s="589"/>
      <c r="P973" s="589"/>
      <c r="Q973" s="589"/>
    </row>
    <row r="974" customHeight="1" spans="7:17">
      <c r="G974" s="589"/>
      <c r="H974" s="589"/>
      <c r="I974" s="589"/>
      <c r="J974" s="589"/>
      <c r="K974" s="589"/>
      <c r="L974" s="589"/>
      <c r="M974" s="589"/>
      <c r="O974" s="589"/>
      <c r="P974" s="589"/>
      <c r="Q974" s="589"/>
    </row>
    <row r="975" customHeight="1" spans="7:17">
      <c r="G975" s="589"/>
      <c r="H975" s="589"/>
      <c r="I975" s="589"/>
      <c r="J975" s="589"/>
      <c r="K975" s="589"/>
      <c r="L975" s="589"/>
      <c r="M975" s="589"/>
      <c r="O975" s="589"/>
      <c r="P975" s="589"/>
      <c r="Q975" s="589"/>
    </row>
    <row r="976" customHeight="1" spans="7:17">
      <c r="G976" s="589"/>
      <c r="H976" s="589"/>
      <c r="I976" s="589"/>
      <c r="J976" s="589"/>
      <c r="K976" s="589"/>
      <c r="L976" s="589"/>
      <c r="M976" s="589"/>
      <c r="O976" s="589"/>
      <c r="P976" s="589"/>
      <c r="Q976" s="589"/>
    </row>
    <row r="977" customHeight="1" spans="7:17">
      <c r="G977" s="589"/>
      <c r="H977" s="589"/>
      <c r="I977" s="589"/>
      <c r="J977" s="589"/>
      <c r="K977" s="589"/>
      <c r="L977" s="589"/>
      <c r="M977" s="589"/>
      <c r="O977" s="589"/>
      <c r="P977" s="589"/>
      <c r="Q977" s="589"/>
    </row>
    <row r="978" customHeight="1" spans="7:17">
      <c r="G978" s="589"/>
      <c r="H978" s="589"/>
      <c r="I978" s="589"/>
      <c r="J978" s="589"/>
      <c r="K978" s="589"/>
      <c r="L978" s="589"/>
      <c r="M978" s="589"/>
      <c r="O978" s="589"/>
      <c r="P978" s="589"/>
      <c r="Q978" s="589"/>
    </row>
    <row r="979" customHeight="1" spans="7:17">
      <c r="G979" s="589"/>
      <c r="H979" s="589"/>
      <c r="I979" s="589"/>
      <c r="J979" s="589"/>
      <c r="K979" s="589"/>
      <c r="L979" s="589"/>
      <c r="M979" s="589"/>
      <c r="O979" s="589"/>
      <c r="P979" s="589"/>
      <c r="Q979" s="589"/>
    </row>
    <row r="980" customHeight="1" spans="7:17">
      <c r="G980" s="589"/>
      <c r="H980" s="589"/>
      <c r="I980" s="589"/>
      <c r="J980" s="589"/>
      <c r="K980" s="589"/>
      <c r="L980" s="589"/>
      <c r="M980" s="589"/>
      <c r="O980" s="589"/>
      <c r="P980" s="589"/>
      <c r="Q980" s="589"/>
    </row>
    <row r="981" customHeight="1" spans="7:17">
      <c r="G981" s="589"/>
      <c r="H981" s="589"/>
      <c r="I981" s="589"/>
      <c r="J981" s="589"/>
      <c r="K981" s="589"/>
      <c r="L981" s="589"/>
      <c r="M981" s="589"/>
      <c r="O981" s="589"/>
      <c r="P981" s="589"/>
      <c r="Q981" s="589"/>
    </row>
    <row r="982" customHeight="1" spans="7:17">
      <c r="G982" s="589"/>
      <c r="H982" s="589"/>
      <c r="I982" s="589"/>
      <c r="J982" s="589"/>
      <c r="K982" s="589"/>
      <c r="L982" s="589"/>
      <c r="M982" s="589"/>
      <c r="O982" s="589"/>
      <c r="P982" s="589"/>
      <c r="Q982" s="589"/>
    </row>
    <row r="983" customHeight="1" spans="7:17">
      <c r="G983" s="589"/>
      <c r="H983" s="589"/>
      <c r="I983" s="589"/>
      <c r="J983" s="589"/>
      <c r="K983" s="589"/>
      <c r="L983" s="589"/>
      <c r="M983" s="589"/>
      <c r="O983" s="589"/>
      <c r="P983" s="589"/>
      <c r="Q983" s="589"/>
    </row>
    <row r="984" customHeight="1" spans="7:17">
      <c r="G984" s="589"/>
      <c r="H984" s="589"/>
      <c r="I984" s="589"/>
      <c r="J984" s="589"/>
      <c r="K984" s="589"/>
      <c r="L984" s="589"/>
      <c r="M984" s="589"/>
      <c r="O984" s="589"/>
      <c r="P984" s="589"/>
      <c r="Q984" s="589"/>
    </row>
    <row r="985" customHeight="1" spans="7:17">
      <c r="G985" s="589"/>
      <c r="H985" s="589"/>
      <c r="I985" s="589"/>
      <c r="J985" s="589"/>
      <c r="K985" s="589"/>
      <c r="L985" s="589"/>
      <c r="M985" s="589"/>
      <c r="O985" s="589"/>
      <c r="P985" s="589"/>
      <c r="Q985" s="589"/>
    </row>
    <row r="986" customHeight="1" spans="7:17">
      <c r="G986" s="589"/>
      <c r="H986" s="589"/>
      <c r="I986" s="589"/>
      <c r="J986" s="589"/>
      <c r="K986" s="589"/>
      <c r="L986" s="589"/>
      <c r="M986" s="589"/>
      <c r="O986" s="589"/>
      <c r="P986" s="589"/>
      <c r="Q986" s="589"/>
    </row>
    <row r="987" customHeight="1" spans="7:17">
      <c r="G987" s="589"/>
      <c r="H987" s="589"/>
      <c r="I987" s="589"/>
      <c r="J987" s="589"/>
      <c r="K987" s="589"/>
      <c r="L987" s="589"/>
      <c r="M987" s="589"/>
      <c r="O987" s="589"/>
      <c r="P987" s="589"/>
      <c r="Q987" s="589"/>
    </row>
    <row r="988" customHeight="1" spans="7:17">
      <c r="G988" s="589"/>
      <c r="H988" s="589"/>
      <c r="I988" s="589"/>
      <c r="J988" s="589"/>
      <c r="K988" s="589"/>
      <c r="L988" s="589"/>
      <c r="M988" s="589"/>
      <c r="O988" s="589"/>
      <c r="P988" s="589"/>
      <c r="Q988" s="589"/>
    </row>
    <row r="989" customHeight="1" spans="7:17">
      <c r="G989" s="589"/>
      <c r="H989" s="589"/>
      <c r="I989" s="589"/>
      <c r="J989" s="589"/>
      <c r="K989" s="589"/>
      <c r="L989" s="589"/>
      <c r="M989" s="589"/>
      <c r="O989" s="589"/>
      <c r="P989" s="589"/>
      <c r="Q989" s="589"/>
    </row>
    <row r="990" customHeight="1" spans="7:17">
      <c r="G990" s="589"/>
      <c r="H990" s="589"/>
      <c r="I990" s="589"/>
      <c r="J990" s="589"/>
      <c r="K990" s="589"/>
      <c r="L990" s="589"/>
      <c r="M990" s="589"/>
      <c r="O990" s="589"/>
      <c r="P990" s="589"/>
      <c r="Q990" s="589"/>
    </row>
    <row r="991" customHeight="1" spans="7:17">
      <c r="G991" s="589"/>
      <c r="H991" s="589"/>
      <c r="I991" s="589"/>
      <c r="J991" s="589"/>
      <c r="K991" s="589"/>
      <c r="L991" s="589"/>
      <c r="M991" s="589"/>
      <c r="O991" s="589"/>
      <c r="P991" s="589"/>
      <c r="Q991" s="589"/>
    </row>
    <row r="992" customHeight="1" spans="7:17">
      <c r="G992" s="589"/>
      <c r="H992" s="589"/>
      <c r="I992" s="589"/>
      <c r="J992" s="589"/>
      <c r="K992" s="589"/>
      <c r="L992" s="589"/>
      <c r="M992" s="589"/>
      <c r="O992" s="589"/>
      <c r="P992" s="589"/>
      <c r="Q992" s="589"/>
    </row>
    <row r="993" customHeight="1" spans="7:17">
      <c r="G993" s="589"/>
      <c r="H993" s="589"/>
      <c r="I993" s="589"/>
      <c r="J993" s="589"/>
      <c r="K993" s="589"/>
      <c r="L993" s="589"/>
      <c r="M993" s="589"/>
      <c r="O993" s="589"/>
      <c r="P993" s="589"/>
      <c r="Q993" s="589"/>
    </row>
    <row r="994" customHeight="1" spans="7:17">
      <c r="G994" s="589"/>
      <c r="H994" s="589"/>
      <c r="I994" s="589"/>
      <c r="J994" s="589"/>
      <c r="K994" s="589"/>
      <c r="L994" s="589"/>
      <c r="M994" s="589"/>
      <c r="O994" s="589"/>
      <c r="P994" s="589"/>
      <c r="Q994" s="589"/>
    </row>
    <row r="995" customHeight="1" spans="7:17">
      <c r="G995" s="589"/>
      <c r="H995" s="589"/>
      <c r="I995" s="589"/>
      <c r="J995" s="589"/>
      <c r="K995" s="589"/>
      <c r="L995" s="589"/>
      <c r="M995" s="589"/>
      <c r="O995" s="589"/>
      <c r="P995" s="589"/>
      <c r="Q995" s="589"/>
    </row>
    <row r="996" customHeight="1" spans="7:17">
      <c r="G996" s="589"/>
      <c r="H996" s="589"/>
      <c r="I996" s="589"/>
      <c r="J996" s="589"/>
      <c r="K996" s="589"/>
      <c r="L996" s="589"/>
      <c r="M996" s="589"/>
      <c r="O996" s="589"/>
      <c r="P996" s="589"/>
      <c r="Q996" s="589"/>
    </row>
    <row r="997" customHeight="1" spans="7:17">
      <c r="G997" s="589"/>
      <c r="H997" s="589"/>
      <c r="I997" s="589"/>
      <c r="J997" s="589"/>
      <c r="K997" s="589"/>
      <c r="L997" s="589"/>
      <c r="M997" s="589"/>
      <c r="O997" s="589"/>
      <c r="P997" s="589"/>
      <c r="Q997" s="589"/>
    </row>
    <row r="998" customHeight="1" spans="7:17">
      <c r="G998" s="589"/>
      <c r="H998" s="589"/>
      <c r="I998" s="589"/>
      <c r="J998" s="589"/>
      <c r="K998" s="589"/>
      <c r="L998" s="589"/>
      <c r="M998" s="589"/>
      <c r="O998" s="589"/>
      <c r="P998" s="589"/>
      <c r="Q998" s="589"/>
    </row>
    <row r="999" customHeight="1" spans="7:17">
      <c r="G999" s="589"/>
      <c r="H999" s="589"/>
      <c r="I999" s="589"/>
      <c r="J999" s="589"/>
      <c r="K999" s="589"/>
      <c r="L999" s="589"/>
      <c r="M999" s="589"/>
      <c r="O999" s="589"/>
      <c r="P999" s="589"/>
      <c r="Q999" s="589"/>
    </row>
    <row r="1000" customHeight="1" spans="7:17">
      <c r="G1000" s="589"/>
      <c r="H1000" s="589"/>
      <c r="I1000" s="589"/>
      <c r="J1000" s="589"/>
      <c r="K1000" s="589"/>
      <c r="L1000" s="589"/>
      <c r="M1000" s="589"/>
      <c r="O1000" s="589"/>
      <c r="P1000" s="589"/>
      <c r="Q1000" s="589"/>
    </row>
    <row r="1001" customHeight="1" spans="7:17">
      <c r="G1001" s="589"/>
      <c r="H1001" s="589"/>
      <c r="I1001" s="589"/>
      <c r="J1001" s="589"/>
      <c r="K1001" s="589"/>
      <c r="L1001" s="589"/>
      <c r="M1001" s="589"/>
      <c r="O1001" s="589"/>
      <c r="P1001" s="589"/>
      <c r="Q1001" s="589"/>
    </row>
    <row r="1002" customHeight="1" spans="7:17">
      <c r="G1002" s="589"/>
      <c r="H1002" s="589"/>
      <c r="I1002" s="589"/>
      <c r="J1002" s="589"/>
      <c r="K1002" s="589"/>
      <c r="L1002" s="589"/>
      <c r="M1002" s="589"/>
      <c r="O1002" s="589"/>
      <c r="P1002" s="589"/>
      <c r="Q1002" s="589"/>
    </row>
    <row r="1003" customHeight="1" spans="7:17">
      <c r="G1003" s="589"/>
      <c r="H1003" s="589"/>
      <c r="I1003" s="589"/>
      <c r="J1003" s="589"/>
      <c r="K1003" s="589"/>
      <c r="L1003" s="589"/>
      <c r="M1003" s="589"/>
      <c r="O1003" s="589"/>
      <c r="P1003" s="589"/>
      <c r="Q1003" s="589"/>
    </row>
    <row r="1004" customHeight="1" spans="7:17">
      <c r="G1004" s="589"/>
      <c r="H1004" s="589"/>
      <c r="I1004" s="589"/>
      <c r="J1004" s="589"/>
      <c r="K1004" s="589"/>
      <c r="L1004" s="589"/>
      <c r="M1004" s="589"/>
      <c r="O1004" s="589"/>
      <c r="P1004" s="589"/>
      <c r="Q1004" s="589"/>
    </row>
    <row r="1005" customHeight="1" spans="7:17">
      <c r="G1005" s="589"/>
      <c r="H1005" s="589"/>
      <c r="I1005" s="589"/>
      <c r="J1005" s="589"/>
      <c r="K1005" s="589"/>
      <c r="L1005" s="589"/>
      <c r="M1005" s="589"/>
      <c r="O1005" s="589"/>
      <c r="P1005" s="589"/>
      <c r="Q1005" s="589"/>
    </row>
    <row r="1006" customHeight="1" spans="7:17">
      <c r="G1006" s="589"/>
      <c r="H1006" s="589"/>
      <c r="I1006" s="589"/>
      <c r="J1006" s="589"/>
      <c r="K1006" s="589"/>
      <c r="L1006" s="589"/>
      <c r="M1006" s="589"/>
      <c r="O1006" s="589"/>
      <c r="P1006" s="589"/>
      <c r="Q1006" s="589"/>
    </row>
    <row r="1007" customHeight="1" spans="7:17">
      <c r="G1007" s="589"/>
      <c r="H1007" s="589"/>
      <c r="I1007" s="589"/>
      <c r="J1007" s="589"/>
      <c r="K1007" s="589"/>
      <c r="L1007" s="589"/>
      <c r="M1007" s="589"/>
      <c r="O1007" s="589"/>
      <c r="P1007" s="589"/>
      <c r="Q1007" s="589"/>
    </row>
    <row r="1008" customHeight="1" spans="7:17">
      <c r="G1008" s="589"/>
      <c r="H1008" s="589"/>
      <c r="I1008" s="589"/>
      <c r="J1008" s="589"/>
      <c r="K1008" s="589"/>
      <c r="L1008" s="589"/>
      <c r="M1008" s="589"/>
      <c r="O1008" s="589"/>
      <c r="P1008" s="589"/>
      <c r="Q1008" s="589"/>
    </row>
    <row r="1009" customHeight="1" spans="7:17">
      <c r="G1009" s="589"/>
      <c r="H1009" s="589"/>
      <c r="I1009" s="589"/>
      <c r="J1009" s="589"/>
      <c r="K1009" s="589"/>
      <c r="L1009" s="589"/>
      <c r="M1009" s="589"/>
      <c r="O1009" s="589"/>
      <c r="P1009" s="589"/>
      <c r="Q1009" s="589"/>
    </row>
    <row r="1010" customHeight="1" spans="7:17">
      <c r="G1010" s="589"/>
      <c r="H1010" s="589"/>
      <c r="I1010" s="589"/>
      <c r="J1010" s="589"/>
      <c r="K1010" s="589"/>
      <c r="L1010" s="589"/>
      <c r="M1010" s="589"/>
      <c r="O1010" s="589"/>
      <c r="P1010" s="589"/>
      <c r="Q1010" s="589"/>
    </row>
    <row r="1011" customHeight="1" spans="7:17">
      <c r="G1011" s="589"/>
      <c r="H1011" s="589"/>
      <c r="I1011" s="589"/>
      <c r="J1011" s="589"/>
      <c r="K1011" s="589"/>
      <c r="L1011" s="589"/>
      <c r="M1011" s="589"/>
      <c r="O1011" s="589"/>
      <c r="P1011" s="589"/>
      <c r="Q1011" s="589"/>
    </row>
    <row r="1012" customHeight="1" spans="7:17">
      <c r="G1012" s="589"/>
      <c r="H1012" s="589"/>
      <c r="I1012" s="589"/>
      <c r="J1012" s="589"/>
      <c r="K1012" s="589"/>
      <c r="L1012" s="589"/>
      <c r="M1012" s="589"/>
      <c r="O1012" s="589"/>
      <c r="P1012" s="589"/>
      <c r="Q1012" s="589"/>
    </row>
    <row r="1013" customHeight="1" spans="7:17">
      <c r="G1013" s="589"/>
      <c r="H1013" s="589"/>
      <c r="I1013" s="589"/>
      <c r="J1013" s="589"/>
      <c r="K1013" s="589"/>
      <c r="L1013" s="589"/>
      <c r="M1013" s="589"/>
      <c r="O1013" s="589"/>
      <c r="P1013" s="589"/>
      <c r="Q1013" s="589"/>
    </row>
    <row r="1014" customHeight="1" spans="7:17">
      <c r="G1014" s="589"/>
      <c r="H1014" s="589"/>
      <c r="I1014" s="589"/>
      <c r="J1014" s="589"/>
      <c r="K1014" s="589"/>
      <c r="L1014" s="589"/>
      <c r="M1014" s="589"/>
      <c r="O1014" s="589"/>
      <c r="P1014" s="589"/>
      <c r="Q1014" s="589"/>
    </row>
    <row r="1015" customHeight="1" spans="7:17">
      <c r="G1015" s="589"/>
      <c r="H1015" s="589"/>
      <c r="I1015" s="589"/>
      <c r="J1015" s="589"/>
      <c r="K1015" s="589"/>
      <c r="L1015" s="589"/>
      <c r="M1015" s="589"/>
      <c r="O1015" s="589"/>
      <c r="P1015" s="589"/>
      <c r="Q1015" s="589"/>
    </row>
    <row r="1016" customHeight="1" spans="7:17">
      <c r="G1016" s="589"/>
      <c r="H1016" s="589"/>
      <c r="I1016" s="589"/>
      <c r="J1016" s="589"/>
      <c r="K1016" s="589"/>
      <c r="L1016" s="589"/>
      <c r="M1016" s="589"/>
      <c r="O1016" s="589"/>
      <c r="P1016" s="589"/>
      <c r="Q1016" s="589"/>
    </row>
    <row r="1017" customHeight="1" spans="7:17">
      <c r="G1017" s="589"/>
      <c r="H1017" s="589"/>
      <c r="I1017" s="589"/>
      <c r="J1017" s="589"/>
      <c r="K1017" s="589"/>
      <c r="L1017" s="589"/>
      <c r="M1017" s="589"/>
      <c r="O1017" s="589"/>
      <c r="P1017" s="589"/>
      <c r="Q1017" s="589"/>
    </row>
    <row r="1018" customHeight="1" spans="7:17">
      <c r="G1018" s="589"/>
      <c r="H1018" s="589"/>
      <c r="I1018" s="589"/>
      <c r="J1018" s="589"/>
      <c r="K1018" s="589"/>
      <c r="L1018" s="589"/>
      <c r="M1018" s="589"/>
      <c r="O1018" s="589"/>
      <c r="P1018" s="589"/>
      <c r="Q1018" s="589"/>
    </row>
    <row r="1019" customHeight="1" spans="7:17">
      <c r="G1019" s="589"/>
      <c r="H1019" s="589"/>
      <c r="I1019" s="589"/>
      <c r="J1019" s="589"/>
      <c r="K1019" s="589"/>
      <c r="L1019" s="589"/>
      <c r="M1019" s="589"/>
      <c r="O1019" s="589"/>
      <c r="P1019" s="589"/>
      <c r="Q1019" s="589"/>
    </row>
    <row r="1020" customHeight="1" spans="7:17">
      <c r="G1020" s="589"/>
      <c r="H1020" s="589"/>
      <c r="I1020" s="589"/>
      <c r="J1020" s="589"/>
      <c r="K1020" s="589"/>
      <c r="L1020" s="589"/>
      <c r="M1020" s="589"/>
      <c r="O1020" s="589"/>
      <c r="P1020" s="589"/>
      <c r="Q1020" s="589"/>
    </row>
    <row r="1021" customHeight="1" spans="7:17">
      <c r="G1021" s="589"/>
      <c r="H1021" s="589"/>
      <c r="I1021" s="589"/>
      <c r="J1021" s="589"/>
      <c r="K1021" s="589"/>
      <c r="L1021" s="589"/>
      <c r="M1021" s="589"/>
      <c r="O1021" s="589"/>
      <c r="P1021" s="589"/>
      <c r="Q1021" s="589"/>
    </row>
    <row r="1022" customHeight="1" spans="7:17">
      <c r="G1022" s="589"/>
      <c r="H1022" s="589"/>
      <c r="I1022" s="589"/>
      <c r="J1022" s="589"/>
      <c r="K1022" s="589"/>
      <c r="L1022" s="589"/>
      <c r="M1022" s="589"/>
      <c r="O1022" s="589"/>
      <c r="P1022" s="589"/>
      <c r="Q1022" s="589"/>
    </row>
    <row r="1023" customHeight="1" spans="7:17">
      <c r="G1023" s="589"/>
      <c r="H1023" s="589"/>
      <c r="I1023" s="589"/>
      <c r="J1023" s="589"/>
      <c r="K1023" s="589"/>
      <c r="L1023" s="589"/>
      <c r="M1023" s="589"/>
      <c r="O1023" s="589"/>
      <c r="P1023" s="589"/>
      <c r="Q1023" s="589"/>
    </row>
    <row r="1024" customHeight="1" spans="7:17">
      <c r="G1024" s="589"/>
      <c r="H1024" s="589"/>
      <c r="I1024" s="589"/>
      <c r="J1024" s="589"/>
      <c r="K1024" s="589"/>
      <c r="L1024" s="589"/>
      <c r="M1024" s="589"/>
      <c r="O1024" s="589"/>
      <c r="P1024" s="589"/>
      <c r="Q1024" s="589"/>
    </row>
    <row r="1025" customHeight="1" spans="7:17">
      <c r="G1025" s="589"/>
      <c r="H1025" s="589"/>
      <c r="I1025" s="589"/>
      <c r="J1025" s="589"/>
      <c r="K1025" s="589"/>
      <c r="L1025" s="589"/>
      <c r="M1025" s="589"/>
      <c r="O1025" s="589"/>
      <c r="P1025" s="589"/>
      <c r="Q1025" s="589"/>
    </row>
    <row r="1026" customHeight="1" spans="7:17">
      <c r="G1026" s="589"/>
      <c r="H1026" s="589"/>
      <c r="I1026" s="589"/>
      <c r="J1026" s="589"/>
      <c r="K1026" s="589"/>
      <c r="L1026" s="589"/>
      <c r="M1026" s="589"/>
      <c r="O1026" s="589"/>
      <c r="P1026" s="589"/>
      <c r="Q1026" s="589"/>
    </row>
    <row r="1027" customHeight="1" spans="7:17">
      <c r="G1027" s="589"/>
      <c r="H1027" s="589"/>
      <c r="I1027" s="589"/>
      <c r="J1027" s="589"/>
      <c r="K1027" s="589"/>
      <c r="L1027" s="589"/>
      <c r="M1027" s="589"/>
      <c r="O1027" s="589"/>
      <c r="P1027" s="589"/>
      <c r="Q1027" s="589"/>
    </row>
    <row r="1028" customHeight="1" spans="7:17">
      <c r="G1028" s="589"/>
      <c r="H1028" s="589"/>
      <c r="I1028" s="589"/>
      <c r="J1028" s="589"/>
      <c r="K1028" s="589"/>
      <c r="L1028" s="589"/>
      <c r="M1028" s="589"/>
      <c r="O1028" s="589"/>
      <c r="P1028" s="589"/>
      <c r="Q1028" s="589"/>
    </row>
    <row r="1029" customHeight="1" spans="7:17">
      <c r="G1029" s="589"/>
      <c r="H1029" s="589"/>
      <c r="I1029" s="589"/>
      <c r="J1029" s="589"/>
      <c r="K1029" s="589"/>
      <c r="L1029" s="589"/>
      <c r="M1029" s="589"/>
      <c r="O1029" s="589"/>
      <c r="P1029" s="589"/>
      <c r="Q1029" s="589"/>
    </row>
    <row r="1030" customHeight="1" spans="7:17">
      <c r="G1030" s="589"/>
      <c r="H1030" s="589"/>
      <c r="I1030" s="589"/>
      <c r="J1030" s="589"/>
      <c r="K1030" s="589"/>
      <c r="L1030" s="589"/>
      <c r="M1030" s="589"/>
      <c r="O1030" s="589"/>
      <c r="P1030" s="589"/>
      <c r="Q1030" s="589"/>
    </row>
    <row r="1031" customHeight="1" spans="7:17">
      <c r="G1031" s="589"/>
      <c r="H1031" s="589"/>
      <c r="I1031" s="589"/>
      <c r="J1031" s="589"/>
      <c r="K1031" s="589"/>
      <c r="L1031" s="589"/>
      <c r="M1031" s="589"/>
      <c r="O1031" s="589"/>
      <c r="P1031" s="589"/>
      <c r="Q1031" s="589"/>
    </row>
    <row r="1032" customHeight="1" spans="7:17">
      <c r="G1032" s="589"/>
      <c r="H1032" s="589"/>
      <c r="I1032" s="589"/>
      <c r="J1032" s="589"/>
      <c r="K1032" s="589"/>
      <c r="L1032" s="589"/>
      <c r="M1032" s="589"/>
      <c r="O1032" s="589"/>
      <c r="P1032" s="589"/>
      <c r="Q1032" s="589"/>
    </row>
    <row r="1033" customHeight="1" spans="7:17">
      <c r="G1033" s="589"/>
      <c r="H1033" s="589"/>
      <c r="I1033" s="589"/>
      <c r="J1033" s="589"/>
      <c r="K1033" s="589"/>
      <c r="L1033" s="589"/>
      <c r="M1033" s="589"/>
      <c r="O1033" s="589"/>
      <c r="P1033" s="589"/>
      <c r="Q1033" s="589"/>
    </row>
    <row r="1034" customHeight="1" spans="7:17">
      <c r="G1034" s="589"/>
      <c r="H1034" s="589"/>
      <c r="I1034" s="589"/>
      <c r="J1034" s="589"/>
      <c r="K1034" s="589"/>
      <c r="L1034" s="589"/>
      <c r="M1034" s="589"/>
      <c r="O1034" s="589"/>
      <c r="P1034" s="589"/>
      <c r="Q1034" s="589"/>
    </row>
    <row r="1035" customHeight="1" spans="7:17">
      <c r="G1035" s="589"/>
      <c r="H1035" s="589"/>
      <c r="I1035" s="589"/>
      <c r="J1035" s="589"/>
      <c r="K1035" s="589"/>
      <c r="L1035" s="589"/>
      <c r="M1035" s="589"/>
      <c r="O1035" s="589"/>
      <c r="P1035" s="589"/>
      <c r="Q1035" s="589"/>
    </row>
    <row r="1036" customHeight="1" spans="7:17">
      <c r="G1036" s="589"/>
      <c r="H1036" s="589"/>
      <c r="I1036" s="589"/>
      <c r="J1036" s="589"/>
      <c r="K1036" s="589"/>
      <c r="L1036" s="589"/>
      <c r="M1036" s="589"/>
      <c r="O1036" s="589"/>
      <c r="P1036" s="589"/>
      <c r="Q1036" s="589"/>
    </row>
    <row r="1037" customHeight="1" spans="7:17">
      <c r="G1037" s="589"/>
      <c r="H1037" s="589"/>
      <c r="I1037" s="589"/>
      <c r="J1037" s="589"/>
      <c r="K1037" s="589"/>
      <c r="L1037" s="589"/>
      <c r="M1037" s="589"/>
      <c r="O1037" s="589"/>
      <c r="P1037" s="589"/>
      <c r="Q1037" s="589"/>
    </row>
    <row r="1038" customHeight="1" spans="7:17">
      <c r="G1038" s="589"/>
      <c r="H1038" s="589"/>
      <c r="I1038" s="589"/>
      <c r="J1038" s="589"/>
      <c r="K1038" s="589"/>
      <c r="L1038" s="589"/>
      <c r="M1038" s="589"/>
      <c r="O1038" s="589"/>
      <c r="P1038" s="589"/>
      <c r="Q1038" s="589"/>
    </row>
    <row r="1039" customHeight="1" spans="7:17">
      <c r="G1039" s="589"/>
      <c r="H1039" s="589"/>
      <c r="I1039" s="589"/>
      <c r="J1039" s="589"/>
      <c r="K1039" s="589"/>
      <c r="L1039" s="589"/>
      <c r="M1039" s="589"/>
      <c r="O1039" s="589"/>
      <c r="P1039" s="589"/>
      <c r="Q1039" s="589"/>
    </row>
    <row r="1040" customHeight="1" spans="7:17">
      <c r="G1040" s="589"/>
      <c r="H1040" s="589"/>
      <c r="I1040" s="589"/>
      <c r="J1040" s="589"/>
      <c r="K1040" s="589"/>
      <c r="L1040" s="589"/>
      <c r="M1040" s="589"/>
      <c r="O1040" s="589"/>
      <c r="P1040" s="589"/>
      <c r="Q1040" s="589"/>
    </row>
    <row r="1041" customHeight="1" spans="7:17">
      <c r="G1041" s="589"/>
      <c r="H1041" s="589"/>
      <c r="I1041" s="589"/>
      <c r="J1041" s="589"/>
      <c r="K1041" s="589"/>
      <c r="L1041" s="589"/>
      <c r="M1041" s="589"/>
      <c r="O1041" s="589"/>
      <c r="P1041" s="589"/>
      <c r="Q1041" s="589"/>
    </row>
    <row r="1042" customHeight="1" spans="7:17">
      <c r="G1042" s="589"/>
      <c r="H1042" s="589"/>
      <c r="I1042" s="589"/>
      <c r="J1042" s="589"/>
      <c r="K1042" s="589"/>
      <c r="L1042" s="589"/>
      <c r="M1042" s="589"/>
      <c r="O1042" s="589"/>
      <c r="P1042" s="589"/>
      <c r="Q1042" s="589"/>
    </row>
    <row r="1043" customHeight="1" spans="7:17">
      <c r="G1043" s="589"/>
      <c r="H1043" s="589"/>
      <c r="I1043" s="589"/>
      <c r="J1043" s="589"/>
      <c r="K1043" s="589"/>
      <c r="L1043" s="589"/>
      <c r="M1043" s="589"/>
      <c r="O1043" s="589"/>
      <c r="P1043" s="589"/>
      <c r="Q1043" s="589"/>
    </row>
    <row r="1044" customHeight="1" spans="7:17">
      <c r="G1044" s="589"/>
      <c r="H1044" s="589"/>
      <c r="I1044" s="589"/>
      <c r="J1044" s="589"/>
      <c r="K1044" s="589"/>
      <c r="L1044" s="589"/>
      <c r="M1044" s="589"/>
      <c r="O1044" s="589"/>
      <c r="P1044" s="589"/>
      <c r="Q1044" s="589"/>
    </row>
    <row r="1045" customHeight="1" spans="7:17">
      <c r="G1045" s="589"/>
      <c r="H1045" s="589"/>
      <c r="I1045" s="589"/>
      <c r="J1045" s="589"/>
      <c r="K1045" s="589"/>
      <c r="L1045" s="589"/>
      <c r="M1045" s="589"/>
      <c r="O1045" s="589"/>
      <c r="P1045" s="589"/>
      <c r="Q1045" s="589"/>
    </row>
    <row r="1046" customHeight="1" spans="7:17">
      <c r="G1046" s="589"/>
      <c r="H1046" s="589"/>
      <c r="I1046" s="589"/>
      <c r="J1046" s="589"/>
      <c r="K1046" s="589"/>
      <c r="L1046" s="589"/>
      <c r="M1046" s="589"/>
      <c r="O1046" s="589"/>
      <c r="P1046" s="589"/>
      <c r="Q1046" s="589"/>
    </row>
    <row r="1047" customHeight="1" spans="7:17">
      <c r="G1047" s="589"/>
      <c r="H1047" s="589"/>
      <c r="I1047" s="589"/>
      <c r="J1047" s="589"/>
      <c r="K1047" s="589"/>
      <c r="L1047" s="589"/>
      <c r="M1047" s="589"/>
      <c r="O1047" s="589"/>
      <c r="P1047" s="589"/>
      <c r="Q1047" s="589"/>
    </row>
    <row r="1048" customHeight="1" spans="7:17">
      <c r="G1048" s="589"/>
      <c r="H1048" s="589"/>
      <c r="I1048" s="589"/>
      <c r="J1048" s="589"/>
      <c r="K1048" s="589"/>
      <c r="L1048" s="589"/>
      <c r="M1048" s="589"/>
      <c r="O1048" s="589"/>
      <c r="P1048" s="589"/>
      <c r="Q1048" s="589"/>
    </row>
    <row r="1049" customHeight="1" spans="7:17">
      <c r="G1049" s="589"/>
      <c r="H1049" s="589"/>
      <c r="I1049" s="589"/>
      <c r="J1049" s="589"/>
      <c r="K1049" s="589"/>
      <c r="L1049" s="589"/>
      <c r="M1049" s="589"/>
      <c r="O1049" s="589"/>
      <c r="P1049" s="589"/>
      <c r="Q1049" s="589"/>
    </row>
    <row r="1050" customHeight="1" spans="7:17">
      <c r="G1050" s="589"/>
      <c r="H1050" s="589"/>
      <c r="I1050" s="589"/>
      <c r="J1050" s="589"/>
      <c r="K1050" s="589"/>
      <c r="L1050" s="589"/>
      <c r="M1050" s="589"/>
      <c r="O1050" s="589"/>
      <c r="P1050" s="589"/>
      <c r="Q1050" s="589"/>
    </row>
    <row r="1051" customHeight="1" spans="7:17">
      <c r="G1051" s="589"/>
      <c r="H1051" s="589"/>
      <c r="I1051" s="589"/>
      <c r="J1051" s="589"/>
      <c r="K1051" s="589"/>
      <c r="L1051" s="589"/>
      <c r="M1051" s="589"/>
      <c r="O1051" s="589"/>
      <c r="P1051" s="589"/>
      <c r="Q1051" s="589"/>
    </row>
    <row r="1052" customHeight="1" spans="7:17">
      <c r="G1052" s="589"/>
      <c r="H1052" s="589"/>
      <c r="I1052" s="589"/>
      <c r="J1052" s="589"/>
      <c r="K1052" s="589"/>
      <c r="L1052" s="589"/>
      <c r="M1052" s="589"/>
      <c r="O1052" s="589"/>
      <c r="P1052" s="589"/>
      <c r="Q1052" s="589"/>
    </row>
    <row r="1053" customHeight="1" spans="7:17">
      <c r="G1053" s="589"/>
      <c r="H1053" s="589"/>
      <c r="I1053" s="589"/>
      <c r="J1053" s="589"/>
      <c r="K1053" s="589"/>
      <c r="L1053" s="589"/>
      <c r="M1053" s="589"/>
      <c r="O1053" s="589"/>
      <c r="P1053" s="589"/>
      <c r="Q1053" s="589"/>
    </row>
    <row r="1054" customHeight="1" spans="7:17">
      <c r="G1054" s="589"/>
      <c r="H1054" s="589"/>
      <c r="I1054" s="589"/>
      <c r="J1054" s="589"/>
      <c r="K1054" s="589"/>
      <c r="L1054" s="589"/>
      <c r="M1054" s="589"/>
      <c r="O1054" s="589"/>
      <c r="P1054" s="589"/>
      <c r="Q1054" s="589"/>
    </row>
    <row r="1055" customHeight="1" spans="7:17">
      <c r="G1055" s="589"/>
      <c r="H1055" s="589"/>
      <c r="I1055" s="589"/>
      <c r="J1055" s="589"/>
      <c r="K1055" s="589"/>
      <c r="L1055" s="589"/>
      <c r="M1055" s="589"/>
      <c r="O1055" s="589"/>
      <c r="P1055" s="589"/>
      <c r="Q1055" s="589"/>
    </row>
    <row r="1056" customHeight="1" spans="7:17">
      <c r="G1056" s="589"/>
      <c r="H1056" s="589"/>
      <c r="I1056" s="589"/>
      <c r="J1056" s="589"/>
      <c r="K1056" s="589"/>
      <c r="L1056" s="589"/>
      <c r="M1056" s="589"/>
      <c r="O1056" s="589"/>
      <c r="P1056" s="589"/>
      <c r="Q1056" s="589"/>
    </row>
    <row r="1057" customHeight="1" spans="7:17">
      <c r="G1057" s="589"/>
      <c r="H1057" s="589"/>
      <c r="I1057" s="589"/>
      <c r="J1057" s="589"/>
      <c r="K1057" s="589"/>
      <c r="L1057" s="589"/>
      <c r="M1057" s="589"/>
      <c r="O1057" s="589"/>
      <c r="P1057" s="589"/>
      <c r="Q1057" s="589"/>
    </row>
    <row r="1058" customHeight="1" spans="7:17">
      <c r="G1058" s="589"/>
      <c r="H1058" s="589"/>
      <c r="I1058" s="589"/>
      <c r="J1058" s="589"/>
      <c r="K1058" s="589"/>
      <c r="L1058" s="589"/>
      <c r="M1058" s="589"/>
      <c r="O1058" s="589"/>
      <c r="P1058" s="589"/>
      <c r="Q1058" s="589"/>
    </row>
    <row r="1059" customHeight="1" spans="7:17">
      <c r="G1059" s="589"/>
      <c r="H1059" s="589"/>
      <c r="I1059" s="589"/>
      <c r="J1059" s="589"/>
      <c r="K1059" s="589"/>
      <c r="L1059" s="589"/>
      <c r="M1059" s="589"/>
      <c r="O1059" s="589"/>
      <c r="P1059" s="589"/>
      <c r="Q1059" s="589"/>
    </row>
    <row r="1060" customHeight="1" spans="7:17">
      <c r="G1060" s="589"/>
      <c r="H1060" s="589"/>
      <c r="I1060" s="589"/>
      <c r="J1060" s="589"/>
      <c r="K1060" s="589"/>
      <c r="L1060" s="589"/>
      <c r="M1060" s="589"/>
      <c r="O1060" s="589"/>
      <c r="P1060" s="589"/>
      <c r="Q1060" s="589"/>
    </row>
    <row r="1061" customHeight="1" spans="7:17">
      <c r="G1061" s="589"/>
      <c r="H1061" s="589"/>
      <c r="I1061" s="589"/>
      <c r="J1061" s="589"/>
      <c r="K1061" s="589"/>
      <c r="L1061" s="589"/>
      <c r="M1061" s="589"/>
      <c r="O1061" s="589"/>
      <c r="P1061" s="589"/>
      <c r="Q1061" s="589"/>
    </row>
    <row r="1062" customHeight="1" spans="7:17">
      <c r="G1062" s="589"/>
      <c r="H1062" s="589"/>
      <c r="I1062" s="589"/>
      <c r="J1062" s="589"/>
      <c r="K1062" s="589"/>
      <c r="L1062" s="589"/>
      <c r="M1062" s="589"/>
      <c r="O1062" s="589"/>
      <c r="P1062" s="589"/>
      <c r="Q1062" s="589"/>
    </row>
    <row r="1063" customHeight="1" spans="7:17">
      <c r="G1063" s="589"/>
      <c r="H1063" s="589"/>
      <c r="I1063" s="589"/>
      <c r="J1063" s="589"/>
      <c r="K1063" s="589"/>
      <c r="L1063" s="589"/>
      <c r="M1063" s="589"/>
      <c r="O1063" s="589"/>
      <c r="P1063" s="589"/>
      <c r="Q1063" s="589"/>
    </row>
    <row r="1064" customHeight="1" spans="7:17">
      <c r="G1064" s="589"/>
      <c r="H1064" s="589"/>
      <c r="I1064" s="589"/>
      <c r="J1064" s="589"/>
      <c r="K1064" s="589"/>
      <c r="L1064" s="589"/>
      <c r="M1064" s="589"/>
      <c r="O1064" s="589"/>
      <c r="P1064" s="589"/>
      <c r="Q1064" s="589"/>
    </row>
    <row r="1065" customHeight="1" spans="7:17">
      <c r="G1065" s="589"/>
      <c r="H1065" s="589"/>
      <c r="I1065" s="589"/>
      <c r="J1065" s="589"/>
      <c r="K1065" s="589"/>
      <c r="L1065" s="589"/>
      <c r="M1065" s="589"/>
      <c r="O1065" s="589"/>
      <c r="P1065" s="589"/>
      <c r="Q1065" s="589"/>
    </row>
    <row r="1066" customHeight="1" spans="7:17">
      <c r="G1066" s="589"/>
      <c r="H1066" s="589"/>
      <c r="I1066" s="589"/>
      <c r="J1066" s="589"/>
      <c r="K1066" s="589"/>
      <c r="L1066" s="589"/>
      <c r="M1066" s="589"/>
      <c r="O1066" s="589"/>
      <c r="P1066" s="589"/>
      <c r="Q1066" s="589"/>
    </row>
    <row r="1067" customHeight="1" spans="7:17">
      <c r="G1067" s="589"/>
      <c r="H1067" s="589"/>
      <c r="I1067" s="589"/>
      <c r="J1067" s="589"/>
      <c r="K1067" s="589"/>
      <c r="L1067" s="589"/>
      <c r="M1067" s="589"/>
      <c r="O1067" s="589"/>
      <c r="P1067" s="589"/>
      <c r="Q1067" s="589"/>
    </row>
    <row r="1068" customHeight="1" spans="7:17">
      <c r="G1068" s="589"/>
      <c r="H1068" s="589"/>
      <c r="I1068" s="589"/>
      <c r="J1068" s="589"/>
      <c r="K1068" s="589"/>
      <c r="L1068" s="589"/>
      <c r="M1068" s="589"/>
      <c r="O1068" s="589"/>
      <c r="P1068" s="589"/>
      <c r="Q1068" s="589"/>
    </row>
    <row r="1069" customHeight="1" spans="7:17">
      <c r="G1069" s="589"/>
      <c r="H1069" s="589"/>
      <c r="I1069" s="589"/>
      <c r="J1069" s="589"/>
      <c r="K1069" s="589"/>
      <c r="L1069" s="589"/>
      <c r="M1069" s="589"/>
      <c r="O1069" s="589"/>
      <c r="P1069" s="589"/>
      <c r="Q1069" s="589"/>
    </row>
    <row r="1070" customHeight="1" spans="7:17">
      <c r="G1070" s="589"/>
      <c r="H1070" s="589"/>
      <c r="I1070" s="589"/>
      <c r="J1070" s="589"/>
      <c r="K1070" s="589"/>
      <c r="L1070" s="589"/>
      <c r="M1070" s="589"/>
      <c r="O1070" s="589"/>
      <c r="P1070" s="589"/>
      <c r="Q1070" s="589"/>
    </row>
    <row r="1071" customHeight="1" spans="7:17">
      <c r="G1071" s="589"/>
      <c r="H1071" s="589"/>
      <c r="I1071" s="589"/>
      <c r="J1071" s="589"/>
      <c r="K1071" s="589"/>
      <c r="L1071" s="589"/>
      <c r="M1071" s="589"/>
      <c r="O1071" s="589"/>
      <c r="P1071" s="589"/>
      <c r="Q1071" s="589"/>
    </row>
    <row r="1072" customHeight="1" spans="7:17">
      <c r="G1072" s="589"/>
      <c r="H1072" s="589"/>
      <c r="I1072" s="589"/>
      <c r="J1072" s="589"/>
      <c r="K1072" s="589"/>
      <c r="L1072" s="589"/>
      <c r="M1072" s="589"/>
      <c r="O1072" s="589"/>
      <c r="P1072" s="589"/>
      <c r="Q1072" s="589"/>
    </row>
    <row r="1073" customHeight="1" spans="7:17">
      <c r="G1073" s="589"/>
      <c r="H1073" s="589"/>
      <c r="I1073" s="589"/>
      <c r="J1073" s="589"/>
      <c r="K1073" s="589"/>
      <c r="L1073" s="589"/>
      <c r="M1073" s="589"/>
      <c r="O1073" s="589"/>
      <c r="P1073" s="589"/>
      <c r="Q1073" s="589"/>
    </row>
    <row r="1074" customHeight="1" spans="7:17">
      <c r="G1074" s="589"/>
      <c r="H1074" s="589"/>
      <c r="I1074" s="589"/>
      <c r="J1074" s="589"/>
      <c r="K1074" s="589"/>
      <c r="L1074" s="589"/>
      <c r="M1074" s="589"/>
      <c r="O1074" s="589"/>
      <c r="P1074" s="589"/>
      <c r="Q1074" s="589"/>
    </row>
    <row r="1075" customHeight="1" spans="7:17">
      <c r="G1075" s="589"/>
      <c r="H1075" s="589"/>
      <c r="I1075" s="589"/>
      <c r="J1075" s="589"/>
      <c r="K1075" s="589"/>
      <c r="L1075" s="589"/>
      <c r="M1075" s="589"/>
      <c r="O1075" s="589"/>
      <c r="P1075" s="589"/>
      <c r="Q1075" s="589"/>
    </row>
    <row r="1076" customHeight="1" spans="7:17">
      <c r="G1076" s="589"/>
      <c r="H1076" s="589"/>
      <c r="I1076" s="589"/>
      <c r="J1076" s="589"/>
      <c r="K1076" s="589"/>
      <c r="L1076" s="589"/>
      <c r="M1076" s="589"/>
      <c r="O1076" s="589"/>
      <c r="P1076" s="589"/>
      <c r="Q1076" s="589"/>
    </row>
    <row r="1077" customHeight="1" spans="7:17">
      <c r="G1077" s="589"/>
      <c r="H1077" s="589"/>
      <c r="I1077" s="589"/>
      <c r="J1077" s="589"/>
      <c r="K1077" s="589"/>
      <c r="L1077" s="589"/>
      <c r="M1077" s="589"/>
      <c r="O1077" s="589"/>
      <c r="P1077" s="589"/>
      <c r="Q1077" s="589"/>
    </row>
    <row r="1078" customHeight="1" spans="7:17">
      <c r="G1078" s="589"/>
      <c r="H1078" s="589"/>
      <c r="I1078" s="589"/>
      <c r="J1078" s="589"/>
      <c r="K1078" s="589"/>
      <c r="L1078" s="589"/>
      <c r="M1078" s="589"/>
      <c r="O1078" s="589"/>
      <c r="P1078" s="589"/>
      <c r="Q1078" s="589"/>
    </row>
    <row r="1079" customHeight="1" spans="7:17">
      <c r="G1079" s="589"/>
      <c r="H1079" s="589"/>
      <c r="I1079" s="589"/>
      <c r="J1079" s="589"/>
      <c r="K1079" s="589"/>
      <c r="L1079" s="589"/>
      <c r="M1079" s="589"/>
      <c r="O1079" s="589"/>
      <c r="P1079" s="589"/>
      <c r="Q1079" s="589"/>
    </row>
    <row r="1080" customHeight="1" spans="7:17">
      <c r="G1080" s="589"/>
      <c r="H1080" s="589"/>
      <c r="I1080" s="589"/>
      <c r="J1080" s="589"/>
      <c r="K1080" s="589"/>
      <c r="L1080" s="589"/>
      <c r="M1080" s="589"/>
      <c r="O1080" s="589"/>
      <c r="P1080" s="589"/>
      <c r="Q1080" s="589"/>
    </row>
    <row r="1081" customHeight="1" spans="7:17">
      <c r="G1081" s="589"/>
      <c r="H1081" s="589"/>
      <c r="I1081" s="589"/>
      <c r="J1081" s="589"/>
      <c r="K1081" s="589"/>
      <c r="L1081" s="589"/>
      <c r="M1081" s="589"/>
      <c r="O1081" s="589"/>
      <c r="P1081" s="589"/>
      <c r="Q1081" s="589"/>
    </row>
    <row r="1082" customHeight="1" spans="7:17">
      <c r="G1082" s="589"/>
      <c r="H1082" s="589"/>
      <c r="I1082" s="589"/>
      <c r="J1082" s="589"/>
      <c r="K1082" s="589"/>
      <c r="L1082" s="589"/>
      <c r="M1082" s="589"/>
      <c r="O1082" s="589"/>
      <c r="P1082" s="589"/>
      <c r="Q1082" s="589"/>
    </row>
    <row r="1083" customHeight="1" spans="7:17">
      <c r="G1083" s="589"/>
      <c r="H1083" s="589"/>
      <c r="I1083" s="589"/>
      <c r="J1083" s="589"/>
      <c r="K1083" s="589"/>
      <c r="L1083" s="589"/>
      <c r="M1083" s="589"/>
      <c r="O1083" s="589"/>
      <c r="P1083" s="589"/>
      <c r="Q1083" s="589"/>
    </row>
    <row r="1084" customHeight="1" spans="7:17">
      <c r="G1084" s="589"/>
      <c r="H1084" s="589"/>
      <c r="I1084" s="589"/>
      <c r="J1084" s="589"/>
      <c r="K1084" s="589"/>
      <c r="L1084" s="589"/>
      <c r="M1084" s="589"/>
      <c r="O1084" s="589"/>
      <c r="P1084" s="589"/>
      <c r="Q1084" s="589"/>
    </row>
    <row r="1085" customHeight="1" spans="7:17">
      <c r="G1085" s="589"/>
      <c r="H1085" s="589"/>
      <c r="I1085" s="589"/>
      <c r="J1085" s="589"/>
      <c r="K1085" s="589"/>
      <c r="L1085" s="589"/>
      <c r="M1085" s="589"/>
      <c r="O1085" s="589"/>
      <c r="P1085" s="589"/>
      <c r="Q1085" s="589"/>
    </row>
    <row r="1086" customHeight="1" spans="7:17">
      <c r="G1086" s="589"/>
      <c r="H1086" s="589"/>
      <c r="I1086" s="589"/>
      <c r="J1086" s="589"/>
      <c r="K1086" s="589"/>
      <c r="L1086" s="589"/>
      <c r="M1086" s="589"/>
      <c r="O1086" s="589"/>
      <c r="P1086" s="589"/>
      <c r="Q1086" s="589"/>
    </row>
    <row r="1087" customHeight="1" spans="7:17">
      <c r="G1087" s="589"/>
      <c r="H1087" s="589"/>
      <c r="I1087" s="589"/>
      <c r="J1087" s="589"/>
      <c r="K1087" s="589"/>
      <c r="L1087" s="589"/>
      <c r="M1087" s="589"/>
      <c r="O1087" s="589"/>
      <c r="P1087" s="589"/>
      <c r="Q1087" s="589"/>
    </row>
    <row r="1088" customHeight="1" spans="7:17">
      <c r="G1088" s="589"/>
      <c r="H1088" s="589"/>
      <c r="I1088" s="589"/>
      <c r="J1088" s="589"/>
      <c r="K1088" s="589"/>
      <c r="L1088" s="589"/>
      <c r="M1088" s="589"/>
      <c r="O1088" s="589"/>
      <c r="P1088" s="589"/>
      <c r="Q1088" s="589"/>
    </row>
    <row r="1089" customHeight="1" spans="7:17">
      <c r="G1089" s="589"/>
      <c r="H1089" s="589"/>
      <c r="I1089" s="589"/>
      <c r="J1089" s="589"/>
      <c r="K1089" s="589"/>
      <c r="L1089" s="589"/>
      <c r="M1089" s="589"/>
      <c r="O1089" s="589"/>
      <c r="P1089" s="589"/>
      <c r="Q1089" s="589"/>
    </row>
    <row r="1090" customHeight="1" spans="7:17">
      <c r="G1090" s="589"/>
      <c r="H1090" s="589"/>
      <c r="I1090" s="589"/>
      <c r="J1090" s="589"/>
      <c r="K1090" s="589"/>
      <c r="L1090" s="589"/>
      <c r="M1090" s="589"/>
      <c r="O1090" s="589"/>
      <c r="P1090" s="589"/>
      <c r="Q1090" s="589"/>
    </row>
    <row r="1091" customHeight="1" spans="7:17">
      <c r="G1091" s="589"/>
      <c r="H1091" s="589"/>
      <c r="I1091" s="589"/>
      <c r="J1091" s="589"/>
      <c r="K1091" s="589"/>
      <c r="L1091" s="589"/>
      <c r="M1091" s="589"/>
      <c r="O1091" s="589"/>
      <c r="P1091" s="589"/>
      <c r="Q1091" s="589"/>
    </row>
    <row r="1092" customHeight="1" spans="7:17">
      <c r="G1092" s="589"/>
      <c r="H1092" s="589"/>
      <c r="I1092" s="589"/>
      <c r="J1092" s="589"/>
      <c r="K1092" s="589"/>
      <c r="L1092" s="589"/>
      <c r="M1092" s="589"/>
      <c r="O1092" s="589"/>
      <c r="P1092" s="589"/>
      <c r="Q1092" s="589"/>
    </row>
    <row r="1093" customHeight="1" spans="7:17">
      <c r="G1093" s="589"/>
      <c r="H1093" s="589"/>
      <c r="I1093" s="589"/>
      <c r="J1093" s="589"/>
      <c r="K1093" s="589"/>
      <c r="L1093" s="589"/>
      <c r="M1093" s="589"/>
      <c r="O1093" s="589"/>
      <c r="P1093" s="589"/>
      <c r="Q1093" s="589"/>
    </row>
    <row r="1094" customHeight="1" spans="7:17">
      <c r="G1094" s="589"/>
      <c r="H1094" s="589"/>
      <c r="I1094" s="589"/>
      <c r="J1094" s="589"/>
      <c r="K1094" s="589"/>
      <c r="L1094" s="589"/>
      <c r="M1094" s="589"/>
      <c r="O1094" s="589"/>
      <c r="P1094" s="589"/>
      <c r="Q1094" s="589"/>
    </row>
    <row r="1095" customHeight="1" spans="7:17">
      <c r="G1095" s="589"/>
      <c r="H1095" s="589"/>
      <c r="I1095" s="589"/>
      <c r="J1095" s="589"/>
      <c r="K1095" s="589"/>
      <c r="L1095" s="589"/>
      <c r="M1095" s="589"/>
      <c r="O1095" s="589"/>
      <c r="P1095" s="589"/>
      <c r="Q1095" s="589"/>
    </row>
    <row r="1096" customHeight="1" spans="7:17">
      <c r="G1096" s="589"/>
      <c r="H1096" s="589"/>
      <c r="I1096" s="589"/>
      <c r="J1096" s="589"/>
      <c r="K1096" s="589"/>
      <c r="L1096" s="589"/>
      <c r="M1096" s="589"/>
      <c r="O1096" s="589"/>
      <c r="P1096" s="589"/>
      <c r="Q1096" s="589"/>
    </row>
    <row r="1097" customHeight="1" spans="7:17">
      <c r="G1097" s="589"/>
      <c r="H1097" s="589"/>
      <c r="I1097" s="589"/>
      <c r="J1097" s="589"/>
      <c r="K1097" s="589"/>
      <c r="L1097" s="589"/>
      <c r="M1097" s="589"/>
      <c r="O1097" s="589"/>
      <c r="P1097" s="589"/>
      <c r="Q1097" s="589"/>
    </row>
    <row r="1098" customHeight="1" spans="7:17">
      <c r="G1098" s="589"/>
      <c r="H1098" s="589"/>
      <c r="I1098" s="589"/>
      <c r="J1098" s="589"/>
      <c r="K1098" s="589"/>
      <c r="L1098" s="589"/>
      <c r="M1098" s="589"/>
      <c r="O1098" s="589"/>
      <c r="P1098" s="589"/>
      <c r="Q1098" s="589"/>
    </row>
    <row r="1099" customHeight="1" spans="7:17">
      <c r="G1099" s="589"/>
      <c r="H1099" s="589"/>
      <c r="I1099" s="589"/>
      <c r="J1099" s="589"/>
      <c r="K1099" s="589"/>
      <c r="L1099" s="589"/>
      <c r="M1099" s="589"/>
      <c r="O1099" s="589"/>
      <c r="P1099" s="589"/>
      <c r="Q1099" s="589"/>
    </row>
    <row r="1100" customHeight="1" spans="7:17">
      <c r="G1100" s="589"/>
      <c r="H1100" s="589"/>
      <c r="I1100" s="589"/>
      <c r="J1100" s="589"/>
      <c r="K1100" s="589"/>
      <c r="L1100" s="589"/>
      <c r="M1100" s="589"/>
      <c r="O1100" s="589"/>
      <c r="P1100" s="589"/>
      <c r="Q1100" s="589"/>
    </row>
    <row r="1101" customHeight="1" spans="7:17">
      <c r="G1101" s="589"/>
      <c r="H1101" s="589"/>
      <c r="I1101" s="589"/>
      <c r="J1101" s="589"/>
      <c r="K1101" s="589"/>
      <c r="L1101" s="589"/>
      <c r="M1101" s="589"/>
      <c r="O1101" s="589"/>
      <c r="P1101" s="589"/>
      <c r="Q1101" s="589"/>
    </row>
    <row r="1102" customHeight="1" spans="7:17">
      <c r="G1102" s="589"/>
      <c r="H1102" s="589"/>
      <c r="I1102" s="589"/>
      <c r="J1102" s="589"/>
      <c r="K1102" s="589"/>
      <c r="L1102" s="589"/>
      <c r="M1102" s="589"/>
      <c r="O1102" s="589"/>
      <c r="P1102" s="589"/>
      <c r="Q1102" s="589"/>
    </row>
    <row r="1103" customHeight="1" spans="7:17">
      <c r="G1103" s="589"/>
      <c r="H1103" s="589"/>
      <c r="I1103" s="589"/>
      <c r="J1103" s="589"/>
      <c r="K1103" s="589"/>
      <c r="L1103" s="589"/>
      <c r="M1103" s="589"/>
      <c r="O1103" s="589"/>
      <c r="P1103" s="589"/>
      <c r="Q1103" s="589"/>
    </row>
    <row r="1104" customHeight="1" spans="7:17">
      <c r="G1104" s="589"/>
      <c r="H1104" s="589"/>
      <c r="I1104" s="589"/>
      <c r="J1104" s="589"/>
      <c r="K1104" s="589"/>
      <c r="L1104" s="589"/>
      <c r="M1104" s="589"/>
      <c r="O1104" s="589"/>
      <c r="P1104" s="589"/>
      <c r="Q1104" s="589"/>
    </row>
    <row r="1105" customHeight="1" spans="7:17">
      <c r="G1105" s="589"/>
      <c r="H1105" s="589"/>
      <c r="I1105" s="589"/>
      <c r="J1105" s="589"/>
      <c r="K1105" s="589"/>
      <c r="L1105" s="589"/>
      <c r="M1105" s="589"/>
      <c r="O1105" s="589"/>
      <c r="P1105" s="589"/>
      <c r="Q1105" s="589"/>
    </row>
    <row r="1106" customHeight="1" spans="7:17">
      <c r="G1106" s="589"/>
      <c r="H1106" s="589"/>
      <c r="I1106" s="589"/>
      <c r="J1106" s="589"/>
      <c r="K1106" s="589"/>
      <c r="L1106" s="589"/>
      <c r="M1106" s="589"/>
      <c r="O1106" s="589"/>
      <c r="P1106" s="589"/>
      <c r="Q1106" s="589"/>
    </row>
    <row r="1107" customHeight="1" spans="7:17">
      <c r="G1107" s="589"/>
      <c r="H1107" s="589"/>
      <c r="I1107" s="589"/>
      <c r="J1107" s="589"/>
      <c r="K1107" s="589"/>
      <c r="L1107" s="589"/>
      <c r="M1107" s="589"/>
      <c r="O1107" s="589"/>
      <c r="P1107" s="589"/>
      <c r="Q1107" s="589"/>
    </row>
    <row r="1108" customHeight="1" spans="7:17">
      <c r="G1108" s="589"/>
      <c r="H1108" s="589"/>
      <c r="I1108" s="589"/>
      <c r="J1108" s="589"/>
      <c r="K1108" s="589"/>
      <c r="L1108" s="589"/>
      <c r="M1108" s="589"/>
      <c r="O1108" s="589"/>
      <c r="P1108" s="589"/>
      <c r="Q1108" s="589"/>
    </row>
    <row r="1109" customHeight="1" spans="7:17">
      <c r="G1109" s="589"/>
      <c r="H1109" s="589"/>
      <c r="I1109" s="589"/>
      <c r="J1109" s="589"/>
      <c r="K1109" s="589"/>
      <c r="L1109" s="589"/>
      <c r="M1109" s="589"/>
      <c r="O1109" s="589"/>
      <c r="P1109" s="589"/>
      <c r="Q1109" s="589"/>
    </row>
    <row r="1110" customHeight="1" spans="7:17">
      <c r="G1110" s="589"/>
      <c r="H1110" s="589"/>
      <c r="I1110" s="589"/>
      <c r="J1110" s="589"/>
      <c r="K1110" s="589"/>
      <c r="L1110" s="589"/>
      <c r="M1110" s="589"/>
      <c r="O1110" s="589"/>
      <c r="P1110" s="589"/>
      <c r="Q1110" s="589"/>
    </row>
    <row r="1111" customHeight="1" spans="7:17">
      <c r="G1111" s="589"/>
      <c r="H1111" s="589"/>
      <c r="I1111" s="589"/>
      <c r="J1111" s="589"/>
      <c r="K1111" s="589"/>
      <c r="L1111" s="589"/>
      <c r="M1111" s="589"/>
      <c r="O1111" s="589"/>
      <c r="P1111" s="589"/>
      <c r="Q1111" s="589"/>
    </row>
    <row r="1112" customHeight="1" spans="7:17">
      <c r="G1112" s="589"/>
      <c r="H1112" s="589"/>
      <c r="I1112" s="589"/>
      <c r="J1112" s="589"/>
      <c r="K1112" s="589"/>
      <c r="L1112" s="589"/>
      <c r="M1112" s="589"/>
      <c r="O1112" s="589"/>
      <c r="P1112" s="589"/>
      <c r="Q1112" s="589"/>
    </row>
    <row r="1113" customHeight="1" spans="7:17">
      <c r="G1113" s="589"/>
      <c r="H1113" s="589"/>
      <c r="I1113" s="589"/>
      <c r="J1113" s="589"/>
      <c r="K1113" s="589"/>
      <c r="L1113" s="589"/>
      <c r="M1113" s="589"/>
      <c r="O1113" s="589"/>
      <c r="P1113" s="589"/>
      <c r="Q1113" s="589"/>
    </row>
    <row r="1114" customHeight="1" spans="7:17">
      <c r="G1114" s="589"/>
      <c r="H1114" s="589"/>
      <c r="I1114" s="589"/>
      <c r="J1114" s="589"/>
      <c r="K1114" s="589"/>
      <c r="L1114" s="589"/>
      <c r="M1114" s="589"/>
      <c r="O1114" s="589"/>
      <c r="P1114" s="589"/>
      <c r="Q1114" s="589"/>
    </row>
    <row r="1115" customHeight="1" spans="7:17">
      <c r="G1115" s="589"/>
      <c r="H1115" s="589"/>
      <c r="I1115" s="589"/>
      <c r="J1115" s="589"/>
      <c r="K1115" s="589"/>
      <c r="L1115" s="589"/>
      <c r="M1115" s="589"/>
      <c r="O1115" s="589"/>
      <c r="P1115" s="589"/>
      <c r="Q1115" s="589"/>
    </row>
    <row r="1116" customHeight="1" spans="7:17">
      <c r="G1116" s="589"/>
      <c r="H1116" s="589"/>
      <c r="I1116" s="589"/>
      <c r="J1116" s="589"/>
      <c r="K1116" s="589"/>
      <c r="L1116" s="589"/>
      <c r="M1116" s="589"/>
      <c r="O1116" s="589"/>
      <c r="P1116" s="589"/>
      <c r="Q1116" s="589"/>
    </row>
    <row r="1117" customHeight="1" spans="7:17">
      <c r="G1117" s="589"/>
      <c r="H1117" s="589"/>
      <c r="I1117" s="589"/>
      <c r="J1117" s="589"/>
      <c r="K1117" s="589"/>
      <c r="L1117" s="589"/>
      <c r="M1117" s="589"/>
      <c r="O1117" s="589"/>
      <c r="P1117" s="589"/>
      <c r="Q1117" s="589"/>
    </row>
    <row r="1118" customHeight="1" spans="7:17">
      <c r="G1118" s="589"/>
      <c r="H1118" s="589"/>
      <c r="I1118" s="589"/>
      <c r="J1118" s="589"/>
      <c r="K1118" s="589"/>
      <c r="L1118" s="589"/>
      <c r="M1118" s="589"/>
      <c r="O1118" s="589"/>
      <c r="P1118" s="589"/>
      <c r="Q1118" s="589"/>
    </row>
    <row r="1119" customHeight="1" spans="7:17">
      <c r="G1119" s="589"/>
      <c r="H1119" s="589"/>
      <c r="I1119" s="589"/>
      <c r="J1119" s="589"/>
      <c r="K1119" s="589"/>
      <c r="L1119" s="589"/>
      <c r="M1119" s="589"/>
      <c r="O1119" s="589"/>
      <c r="P1119" s="589"/>
      <c r="Q1119" s="589"/>
    </row>
    <row r="1120" customHeight="1" spans="7:17">
      <c r="G1120" s="589"/>
      <c r="H1120" s="589"/>
      <c r="I1120" s="589"/>
      <c r="J1120" s="589"/>
      <c r="K1120" s="589"/>
      <c r="L1120" s="589"/>
      <c r="M1120" s="589"/>
      <c r="O1120" s="589"/>
      <c r="P1120" s="589"/>
      <c r="Q1120" s="589"/>
    </row>
    <row r="1121" customHeight="1" spans="7:17">
      <c r="G1121" s="589"/>
      <c r="H1121" s="589"/>
      <c r="I1121" s="589"/>
      <c r="J1121" s="589"/>
      <c r="K1121" s="589"/>
      <c r="L1121" s="589"/>
      <c r="M1121" s="589"/>
      <c r="O1121" s="589"/>
      <c r="P1121" s="589"/>
      <c r="Q1121" s="589"/>
    </row>
    <row r="1122" customHeight="1" spans="7:17">
      <c r="G1122" s="589"/>
      <c r="H1122" s="589"/>
      <c r="I1122" s="589"/>
      <c r="J1122" s="589"/>
      <c r="K1122" s="589"/>
      <c r="L1122" s="589"/>
      <c r="M1122" s="589"/>
      <c r="O1122" s="589"/>
      <c r="P1122" s="589"/>
      <c r="Q1122" s="589"/>
    </row>
    <row r="1123" customHeight="1" spans="7:17">
      <c r="G1123" s="589"/>
      <c r="H1123" s="589"/>
      <c r="I1123" s="589"/>
      <c r="J1123" s="589"/>
      <c r="K1123" s="589"/>
      <c r="L1123" s="589"/>
      <c r="M1123" s="589"/>
      <c r="O1123" s="589"/>
      <c r="P1123" s="589"/>
      <c r="Q1123" s="589"/>
    </row>
    <row r="1124" customHeight="1" spans="7:17">
      <c r="G1124" s="589"/>
      <c r="H1124" s="589"/>
      <c r="I1124" s="589"/>
      <c r="J1124" s="589"/>
      <c r="K1124" s="589"/>
      <c r="L1124" s="589"/>
      <c r="M1124" s="589"/>
      <c r="O1124" s="589"/>
      <c r="P1124" s="589"/>
      <c r="Q1124" s="589"/>
    </row>
    <row r="1125" customHeight="1" spans="7:17">
      <c r="G1125" s="589"/>
      <c r="H1125" s="589"/>
      <c r="I1125" s="589"/>
      <c r="J1125" s="589"/>
      <c r="K1125" s="589"/>
      <c r="L1125" s="589"/>
      <c r="M1125" s="589"/>
      <c r="O1125" s="589"/>
      <c r="P1125" s="589"/>
      <c r="Q1125" s="589"/>
    </row>
    <row r="1126" customHeight="1" spans="7:17">
      <c r="G1126" s="589"/>
      <c r="H1126" s="589"/>
      <c r="I1126" s="589"/>
      <c r="J1126" s="589"/>
      <c r="K1126" s="589"/>
      <c r="L1126" s="589"/>
      <c r="M1126" s="589"/>
      <c r="O1126" s="589"/>
      <c r="P1126" s="589"/>
      <c r="Q1126" s="589"/>
    </row>
    <row r="1127" customHeight="1" spans="7:17">
      <c r="G1127" s="589"/>
      <c r="H1127" s="589"/>
      <c r="I1127" s="589"/>
      <c r="J1127" s="589"/>
      <c r="K1127" s="589"/>
      <c r="L1127" s="589"/>
      <c r="M1127" s="589"/>
      <c r="O1127" s="589"/>
      <c r="P1127" s="589"/>
      <c r="Q1127" s="589"/>
    </row>
    <row r="1128" customHeight="1" spans="7:17">
      <c r="G1128" s="589"/>
      <c r="H1128" s="589"/>
      <c r="I1128" s="589"/>
      <c r="J1128" s="589"/>
      <c r="K1128" s="589"/>
      <c r="L1128" s="589"/>
      <c r="M1128" s="589"/>
      <c r="O1128" s="589"/>
      <c r="P1128" s="589"/>
      <c r="Q1128" s="589"/>
    </row>
    <row r="1129" customHeight="1" spans="7:17">
      <c r="G1129" s="589"/>
      <c r="H1129" s="589"/>
      <c r="I1129" s="589"/>
      <c r="J1129" s="589"/>
      <c r="K1129" s="589"/>
      <c r="L1129" s="589"/>
      <c r="M1129" s="589"/>
      <c r="O1129" s="589"/>
      <c r="P1129" s="589"/>
      <c r="Q1129" s="589"/>
    </row>
    <row r="1130" customHeight="1" spans="7:17">
      <c r="G1130" s="589"/>
      <c r="H1130" s="589"/>
      <c r="I1130" s="589"/>
      <c r="J1130" s="589"/>
      <c r="K1130" s="589"/>
      <c r="L1130" s="589"/>
      <c r="M1130" s="589"/>
      <c r="O1130" s="589"/>
      <c r="P1130" s="589"/>
      <c r="Q1130" s="589"/>
    </row>
    <row r="1131" customHeight="1" spans="7:17">
      <c r="G1131" s="589"/>
      <c r="H1131" s="589"/>
      <c r="I1131" s="589"/>
      <c r="J1131" s="589"/>
      <c r="K1131" s="589"/>
      <c r="L1131" s="589"/>
      <c r="M1131" s="589"/>
      <c r="O1131" s="589"/>
      <c r="P1131" s="589"/>
      <c r="Q1131" s="589"/>
    </row>
    <row r="1132" customHeight="1" spans="7:17">
      <c r="G1132" s="589"/>
      <c r="H1132" s="589"/>
      <c r="I1132" s="589"/>
      <c r="J1132" s="589"/>
      <c r="K1132" s="589"/>
      <c r="L1132" s="589"/>
      <c r="M1132" s="589"/>
      <c r="O1132" s="589"/>
      <c r="P1132" s="589"/>
      <c r="Q1132" s="589"/>
    </row>
    <row r="1133" customHeight="1" spans="7:17">
      <c r="G1133" s="589"/>
      <c r="H1133" s="589"/>
      <c r="I1133" s="589"/>
      <c r="J1133" s="589"/>
      <c r="K1133" s="589"/>
      <c r="L1133" s="589"/>
      <c r="M1133" s="589"/>
      <c r="O1133" s="589"/>
      <c r="P1133" s="589"/>
      <c r="Q1133" s="589"/>
    </row>
    <row r="1134" customHeight="1" spans="7:17">
      <c r="G1134" s="589"/>
      <c r="H1134" s="589"/>
      <c r="I1134" s="589"/>
      <c r="J1134" s="589"/>
      <c r="K1134" s="589"/>
      <c r="L1134" s="589"/>
      <c r="M1134" s="589"/>
      <c r="O1134" s="589"/>
      <c r="P1134" s="589"/>
      <c r="Q1134" s="589"/>
    </row>
    <row r="1135" customHeight="1" spans="7:17">
      <c r="G1135" s="589"/>
      <c r="H1135" s="589"/>
      <c r="I1135" s="589"/>
      <c r="J1135" s="589"/>
      <c r="K1135" s="589"/>
      <c r="L1135" s="589"/>
      <c r="M1135" s="589"/>
      <c r="O1135" s="589"/>
      <c r="P1135" s="589"/>
      <c r="Q1135" s="589"/>
    </row>
    <row r="1136" customHeight="1" spans="7:17">
      <c r="G1136" s="589"/>
      <c r="H1136" s="589"/>
      <c r="I1136" s="589"/>
      <c r="J1136" s="589"/>
      <c r="K1136" s="589"/>
      <c r="L1136" s="589"/>
      <c r="M1136" s="589"/>
      <c r="O1136" s="589"/>
      <c r="P1136" s="589"/>
      <c r="Q1136" s="589"/>
    </row>
    <row r="1137" customHeight="1" spans="7:17">
      <c r="G1137" s="589"/>
      <c r="H1137" s="589"/>
      <c r="I1137" s="589"/>
      <c r="J1137" s="589"/>
      <c r="K1137" s="589"/>
      <c r="L1137" s="589"/>
      <c r="M1137" s="589"/>
      <c r="O1137" s="589"/>
      <c r="P1137" s="589"/>
      <c r="Q1137" s="589"/>
    </row>
    <row r="1138" customHeight="1" spans="7:17">
      <c r="G1138" s="589"/>
      <c r="H1138" s="589"/>
      <c r="I1138" s="589"/>
      <c r="J1138" s="589"/>
      <c r="K1138" s="589"/>
      <c r="L1138" s="589"/>
      <c r="M1138" s="589"/>
      <c r="O1138" s="589"/>
      <c r="P1138" s="589"/>
      <c r="Q1138" s="589"/>
    </row>
    <row r="1139" customHeight="1" spans="7:17">
      <c r="G1139" s="589"/>
      <c r="H1139" s="589"/>
      <c r="I1139" s="589"/>
      <c r="J1139" s="589"/>
      <c r="K1139" s="589"/>
      <c r="L1139" s="589"/>
      <c r="M1139" s="589"/>
      <c r="O1139" s="589"/>
      <c r="P1139" s="589"/>
      <c r="Q1139" s="589"/>
    </row>
    <row r="1140" customHeight="1" spans="7:17">
      <c r="G1140" s="589"/>
      <c r="H1140" s="589"/>
      <c r="I1140" s="589"/>
      <c r="J1140" s="589"/>
      <c r="K1140" s="589"/>
      <c r="L1140" s="589"/>
      <c r="M1140" s="589"/>
      <c r="O1140" s="589"/>
      <c r="P1140" s="589"/>
      <c r="Q1140" s="589"/>
    </row>
    <row r="1141" customHeight="1" spans="7:17">
      <c r="G1141" s="589"/>
      <c r="H1141" s="589"/>
      <c r="I1141" s="589"/>
      <c r="J1141" s="589"/>
      <c r="K1141" s="589"/>
      <c r="L1141" s="589"/>
      <c r="M1141" s="589"/>
      <c r="O1141" s="589"/>
      <c r="P1141" s="589"/>
      <c r="Q1141" s="589"/>
    </row>
    <row r="1142" customHeight="1" spans="7:17">
      <c r="G1142" s="589"/>
      <c r="H1142" s="589"/>
      <c r="I1142" s="589"/>
      <c r="J1142" s="589"/>
      <c r="K1142" s="589"/>
      <c r="L1142" s="589"/>
      <c r="M1142" s="589"/>
      <c r="O1142" s="589"/>
      <c r="P1142" s="589"/>
      <c r="Q1142" s="589"/>
    </row>
    <row r="1143" customHeight="1" spans="7:17">
      <c r="G1143" s="589"/>
      <c r="H1143" s="589"/>
      <c r="I1143" s="589"/>
      <c r="J1143" s="589"/>
      <c r="K1143" s="589"/>
      <c r="L1143" s="589"/>
      <c r="M1143" s="589"/>
      <c r="O1143" s="589"/>
      <c r="P1143" s="589"/>
      <c r="Q1143" s="589"/>
    </row>
    <row r="1144" customHeight="1" spans="7:17">
      <c r="G1144" s="589"/>
      <c r="H1144" s="589"/>
      <c r="I1144" s="589"/>
      <c r="J1144" s="589"/>
      <c r="K1144" s="589"/>
      <c r="L1144" s="589"/>
      <c r="M1144" s="589"/>
      <c r="O1144" s="589"/>
      <c r="P1144" s="589"/>
      <c r="Q1144" s="589"/>
    </row>
    <row r="1145" customHeight="1" spans="7:17">
      <c r="G1145" s="589"/>
      <c r="H1145" s="589"/>
      <c r="I1145" s="589"/>
      <c r="J1145" s="589"/>
      <c r="K1145" s="589"/>
      <c r="L1145" s="589"/>
      <c r="M1145" s="589"/>
      <c r="O1145" s="589"/>
      <c r="P1145" s="589"/>
      <c r="Q1145" s="589"/>
    </row>
    <row r="1146" customHeight="1" spans="7:17">
      <c r="G1146" s="589"/>
      <c r="H1146" s="589"/>
      <c r="I1146" s="589"/>
      <c r="J1146" s="589"/>
      <c r="K1146" s="589"/>
      <c r="L1146" s="589"/>
      <c r="M1146" s="589"/>
      <c r="O1146" s="589"/>
      <c r="P1146" s="589"/>
      <c r="Q1146" s="589"/>
    </row>
    <row r="1147" customHeight="1" spans="7:17">
      <c r="G1147" s="589"/>
      <c r="H1147" s="589"/>
      <c r="I1147" s="589"/>
      <c r="J1147" s="589"/>
      <c r="K1147" s="589"/>
      <c r="L1147" s="589"/>
      <c r="M1147" s="589"/>
      <c r="O1147" s="589"/>
      <c r="P1147" s="589"/>
      <c r="Q1147" s="589"/>
    </row>
    <row r="1148" customHeight="1" spans="7:17">
      <c r="G1148" s="589"/>
      <c r="H1148" s="589"/>
      <c r="I1148" s="589"/>
      <c r="J1148" s="589"/>
      <c r="K1148" s="589"/>
      <c r="L1148" s="589"/>
      <c r="M1148" s="589"/>
      <c r="O1148" s="589"/>
      <c r="P1148" s="589"/>
      <c r="Q1148" s="589"/>
    </row>
    <row r="1149" customHeight="1" spans="7:17">
      <c r="G1149" s="589"/>
      <c r="H1149" s="589"/>
      <c r="I1149" s="589"/>
      <c r="J1149" s="589"/>
      <c r="K1149" s="589"/>
      <c r="L1149" s="589"/>
      <c r="M1149" s="589"/>
      <c r="O1149" s="589"/>
      <c r="P1149" s="589"/>
      <c r="Q1149" s="589"/>
    </row>
    <row r="1150" customHeight="1" spans="7:17">
      <c r="G1150" s="589"/>
      <c r="H1150" s="589"/>
      <c r="I1150" s="589"/>
      <c r="J1150" s="589"/>
      <c r="K1150" s="589"/>
      <c r="L1150" s="589"/>
      <c r="M1150" s="589"/>
      <c r="O1150" s="589"/>
      <c r="P1150" s="589"/>
      <c r="Q1150" s="589"/>
    </row>
    <row r="1151" customHeight="1" spans="7:17">
      <c r="G1151" s="589"/>
      <c r="H1151" s="589"/>
      <c r="I1151" s="589"/>
      <c r="J1151" s="589"/>
      <c r="K1151" s="589"/>
      <c r="L1151" s="589"/>
      <c r="M1151" s="589"/>
      <c r="O1151" s="589"/>
      <c r="P1151" s="589"/>
      <c r="Q1151" s="589"/>
    </row>
    <row r="1152" customHeight="1" spans="7:17">
      <c r="G1152" s="589"/>
      <c r="H1152" s="589"/>
      <c r="I1152" s="589"/>
      <c r="J1152" s="589"/>
      <c r="K1152" s="589"/>
      <c r="L1152" s="589"/>
      <c r="M1152" s="589"/>
      <c r="O1152" s="589"/>
      <c r="P1152" s="589"/>
      <c r="Q1152" s="589"/>
    </row>
    <row r="1153" customHeight="1" spans="7:17">
      <c r="G1153" s="589"/>
      <c r="H1153" s="589"/>
      <c r="I1153" s="589"/>
      <c r="J1153" s="589"/>
      <c r="K1153" s="589"/>
      <c r="L1153" s="589"/>
      <c r="M1153" s="589"/>
      <c r="O1153" s="589"/>
      <c r="P1153" s="589"/>
      <c r="Q1153" s="589"/>
    </row>
    <row r="1154" customHeight="1" spans="7:17">
      <c r="G1154" s="589"/>
      <c r="H1154" s="589"/>
      <c r="I1154" s="589"/>
      <c r="J1154" s="589"/>
      <c r="K1154" s="589"/>
      <c r="L1154" s="589"/>
      <c r="M1154" s="589"/>
      <c r="O1154" s="589"/>
      <c r="P1154" s="589"/>
      <c r="Q1154" s="589"/>
    </row>
    <row r="1155" customHeight="1" spans="7:17">
      <c r="G1155" s="589"/>
      <c r="H1155" s="589"/>
      <c r="I1155" s="589"/>
      <c r="J1155" s="589"/>
      <c r="K1155" s="589"/>
      <c r="L1155" s="589"/>
      <c r="M1155" s="589"/>
      <c r="O1155" s="589"/>
      <c r="P1155" s="589"/>
      <c r="Q1155" s="589"/>
    </row>
    <row r="1156" customHeight="1" spans="7:17">
      <c r="G1156" s="589"/>
      <c r="H1156" s="589"/>
      <c r="I1156" s="589"/>
      <c r="J1156" s="589"/>
      <c r="K1156" s="589"/>
      <c r="L1156" s="589"/>
      <c r="M1156" s="589"/>
      <c r="O1156" s="589"/>
      <c r="P1156" s="589"/>
      <c r="Q1156" s="589"/>
    </row>
    <row r="1157" customHeight="1" spans="7:17">
      <c r="G1157" s="589"/>
      <c r="H1157" s="589"/>
      <c r="I1157" s="589"/>
      <c r="J1157" s="589"/>
      <c r="K1157" s="589"/>
      <c r="L1157" s="589"/>
      <c r="M1157" s="589"/>
      <c r="O1157" s="589"/>
      <c r="P1157" s="589"/>
      <c r="Q1157" s="589"/>
    </row>
    <row r="1158" customHeight="1" spans="7:17">
      <c r="G1158" s="589"/>
      <c r="H1158" s="589"/>
      <c r="I1158" s="589"/>
      <c r="J1158" s="589"/>
      <c r="K1158" s="589"/>
      <c r="L1158" s="589"/>
      <c r="M1158" s="589"/>
      <c r="O1158" s="589"/>
      <c r="P1158" s="589"/>
      <c r="Q1158" s="589"/>
    </row>
    <row r="1159" customHeight="1" spans="7:17">
      <c r="G1159" s="589"/>
      <c r="H1159" s="589"/>
      <c r="I1159" s="589"/>
      <c r="J1159" s="589"/>
      <c r="K1159" s="589"/>
      <c r="L1159" s="589"/>
      <c r="M1159" s="589"/>
      <c r="O1159" s="589"/>
      <c r="P1159" s="589"/>
      <c r="Q1159" s="589"/>
    </row>
    <row r="1160" customHeight="1" spans="7:17">
      <c r="G1160" s="589"/>
      <c r="H1160" s="589"/>
      <c r="I1160" s="589"/>
      <c r="J1160" s="589"/>
      <c r="K1160" s="589"/>
      <c r="L1160" s="589"/>
      <c r="M1160" s="589"/>
      <c r="O1160" s="589"/>
      <c r="P1160" s="589"/>
      <c r="Q1160" s="589"/>
    </row>
    <row r="1161" customHeight="1" spans="7:17">
      <c r="G1161" s="589"/>
      <c r="H1161" s="589"/>
      <c r="I1161" s="589"/>
      <c r="J1161" s="589"/>
      <c r="K1161" s="589"/>
      <c r="L1161" s="589"/>
      <c r="M1161" s="589"/>
      <c r="O1161" s="589"/>
      <c r="P1161" s="589"/>
      <c r="Q1161" s="589"/>
    </row>
    <row r="1162" customHeight="1" spans="7:17">
      <c r="G1162" s="589"/>
      <c r="H1162" s="589"/>
      <c r="I1162" s="589"/>
      <c r="J1162" s="589"/>
      <c r="K1162" s="589"/>
      <c r="L1162" s="589"/>
      <c r="M1162" s="589"/>
      <c r="O1162" s="589"/>
      <c r="P1162" s="589"/>
      <c r="Q1162" s="589"/>
    </row>
    <row r="1163" customHeight="1" spans="7:17">
      <c r="G1163" s="589"/>
      <c r="H1163" s="589"/>
      <c r="I1163" s="589"/>
      <c r="J1163" s="589"/>
      <c r="K1163" s="589"/>
      <c r="L1163" s="589"/>
      <c r="M1163" s="589"/>
      <c r="O1163" s="589"/>
      <c r="P1163" s="589"/>
      <c r="Q1163" s="589"/>
    </row>
    <row r="1164" customHeight="1" spans="7:17">
      <c r="G1164" s="589"/>
      <c r="H1164" s="589"/>
      <c r="I1164" s="589"/>
      <c r="J1164" s="589"/>
      <c r="K1164" s="589"/>
      <c r="L1164" s="589"/>
      <c r="M1164" s="589"/>
      <c r="O1164" s="589"/>
      <c r="P1164" s="589"/>
      <c r="Q1164" s="589"/>
    </row>
    <row r="1165" customHeight="1" spans="7:17">
      <c r="G1165" s="589"/>
      <c r="H1165" s="589"/>
      <c r="I1165" s="589"/>
      <c r="J1165" s="589"/>
      <c r="K1165" s="589"/>
      <c r="L1165" s="589"/>
      <c r="M1165" s="589"/>
      <c r="O1165" s="589"/>
      <c r="P1165" s="589"/>
      <c r="Q1165" s="589"/>
    </row>
    <row r="1166" customHeight="1" spans="7:17">
      <c r="G1166" s="589"/>
      <c r="H1166" s="589"/>
      <c r="I1166" s="589"/>
      <c r="J1166" s="589"/>
      <c r="K1166" s="589"/>
      <c r="L1166" s="589"/>
      <c r="M1166" s="589"/>
      <c r="O1166" s="589"/>
      <c r="P1166" s="589"/>
      <c r="Q1166" s="589"/>
    </row>
    <row r="1167" customHeight="1" spans="7:17">
      <c r="G1167" s="589"/>
      <c r="H1167" s="589"/>
      <c r="I1167" s="589"/>
      <c r="J1167" s="589"/>
      <c r="K1167" s="589"/>
      <c r="L1167" s="589"/>
      <c r="M1167" s="589"/>
      <c r="O1167" s="589"/>
      <c r="P1167" s="589"/>
      <c r="Q1167" s="589"/>
    </row>
    <row r="1168" customHeight="1" spans="7:17">
      <c r="G1168" s="589"/>
      <c r="H1168" s="589"/>
      <c r="I1168" s="589"/>
      <c r="J1168" s="589"/>
      <c r="K1168" s="589"/>
      <c r="L1168" s="589"/>
      <c r="M1168" s="589"/>
      <c r="O1168" s="589"/>
      <c r="P1168" s="589"/>
      <c r="Q1168" s="589"/>
    </row>
    <row r="1169" customHeight="1" spans="7:17">
      <c r="G1169" s="589"/>
      <c r="H1169" s="589"/>
      <c r="I1169" s="589"/>
      <c r="J1169" s="589"/>
      <c r="K1169" s="589"/>
      <c r="L1169" s="589"/>
      <c r="M1169" s="589"/>
      <c r="O1169" s="589"/>
      <c r="P1169" s="589"/>
      <c r="Q1169" s="589"/>
    </row>
    <row r="1170" customHeight="1" spans="7:17">
      <c r="G1170" s="589"/>
      <c r="H1170" s="589"/>
      <c r="I1170" s="589"/>
      <c r="J1170" s="589"/>
      <c r="K1170" s="589"/>
      <c r="L1170" s="589"/>
      <c r="M1170" s="589"/>
      <c r="O1170" s="589"/>
      <c r="P1170" s="589"/>
      <c r="Q1170" s="589"/>
    </row>
    <row r="1171" customHeight="1" spans="7:17">
      <c r="G1171" s="589"/>
      <c r="H1171" s="589"/>
      <c r="I1171" s="589"/>
      <c r="J1171" s="589"/>
      <c r="K1171" s="589"/>
      <c r="L1171" s="589"/>
      <c r="M1171" s="589"/>
      <c r="O1171" s="589"/>
      <c r="P1171" s="589"/>
      <c r="Q1171" s="589"/>
    </row>
    <row r="1172" customHeight="1" spans="7:17">
      <c r="G1172" s="589"/>
      <c r="H1172" s="589"/>
      <c r="I1172" s="589"/>
      <c r="J1172" s="589"/>
      <c r="K1172" s="589"/>
      <c r="L1172" s="589"/>
      <c r="M1172" s="589"/>
      <c r="O1172" s="589"/>
      <c r="P1172" s="589"/>
      <c r="Q1172" s="589"/>
    </row>
    <row r="1173" customHeight="1" spans="7:17">
      <c r="G1173" s="589"/>
      <c r="H1173" s="589"/>
      <c r="I1173" s="589"/>
      <c r="J1173" s="589"/>
      <c r="K1173" s="589"/>
      <c r="L1173" s="589"/>
      <c r="M1173" s="589"/>
      <c r="O1173" s="589"/>
      <c r="P1173" s="589"/>
      <c r="Q1173" s="589"/>
    </row>
    <row r="1174" customHeight="1" spans="7:17">
      <c r="G1174" s="589"/>
      <c r="H1174" s="589"/>
      <c r="I1174" s="589"/>
      <c r="J1174" s="589"/>
      <c r="K1174" s="589"/>
      <c r="L1174" s="589"/>
      <c r="M1174" s="589"/>
      <c r="O1174" s="589"/>
      <c r="P1174" s="589"/>
      <c r="Q1174" s="589"/>
    </row>
    <row r="1175" customHeight="1" spans="7:17">
      <c r="G1175" s="589"/>
      <c r="H1175" s="589"/>
      <c r="I1175" s="589"/>
      <c r="J1175" s="589"/>
      <c r="K1175" s="589"/>
      <c r="L1175" s="589"/>
      <c r="M1175" s="589"/>
      <c r="O1175" s="589"/>
      <c r="P1175" s="589"/>
      <c r="Q1175" s="589"/>
    </row>
    <row r="1176" customHeight="1" spans="7:17">
      <c r="G1176" s="589"/>
      <c r="H1176" s="589"/>
      <c r="I1176" s="589"/>
      <c r="J1176" s="589"/>
      <c r="K1176" s="589"/>
      <c r="L1176" s="589"/>
      <c r="M1176" s="589"/>
      <c r="O1176" s="589"/>
      <c r="P1176" s="589"/>
      <c r="Q1176" s="589"/>
    </row>
    <row r="1177" customHeight="1" spans="7:17">
      <c r="G1177" s="589"/>
      <c r="H1177" s="589"/>
      <c r="I1177" s="589"/>
      <c r="J1177" s="589"/>
      <c r="K1177" s="589"/>
      <c r="L1177" s="589"/>
      <c r="M1177" s="589"/>
      <c r="O1177" s="589"/>
      <c r="P1177" s="589"/>
      <c r="Q1177" s="589"/>
    </row>
    <row r="1178" customHeight="1" spans="7:17">
      <c r="G1178" s="589"/>
      <c r="H1178" s="589"/>
      <c r="I1178" s="589"/>
      <c r="J1178" s="589"/>
      <c r="K1178" s="589"/>
      <c r="L1178" s="589"/>
      <c r="M1178" s="589"/>
      <c r="O1178" s="589"/>
      <c r="P1178" s="589"/>
      <c r="Q1178" s="589"/>
    </row>
    <row r="1179" customHeight="1" spans="7:17">
      <c r="G1179" s="589"/>
      <c r="H1179" s="589"/>
      <c r="I1179" s="589"/>
      <c r="J1179" s="589"/>
      <c r="K1179" s="589"/>
      <c r="L1179" s="589"/>
      <c r="M1179" s="589"/>
      <c r="O1179" s="589"/>
      <c r="P1179" s="589"/>
      <c r="Q1179" s="589"/>
    </row>
    <row r="1180" customHeight="1" spans="7:17">
      <c r="G1180" s="589"/>
      <c r="H1180" s="589"/>
      <c r="I1180" s="589"/>
      <c r="J1180" s="589"/>
      <c r="K1180" s="589"/>
      <c r="L1180" s="589"/>
      <c r="M1180" s="589"/>
      <c r="O1180" s="589"/>
      <c r="P1180" s="589"/>
      <c r="Q1180" s="589"/>
    </row>
    <row r="1181" customHeight="1" spans="7:17">
      <c r="G1181" s="589"/>
      <c r="H1181" s="589"/>
      <c r="I1181" s="589"/>
      <c r="J1181" s="589"/>
      <c r="K1181" s="589"/>
      <c r="L1181" s="589"/>
      <c r="M1181" s="589"/>
      <c r="O1181" s="589"/>
      <c r="P1181" s="589"/>
      <c r="Q1181" s="589"/>
    </row>
    <row r="1182" customHeight="1" spans="7:17">
      <c r="G1182" s="589"/>
      <c r="H1182" s="589"/>
      <c r="I1182" s="589"/>
      <c r="J1182" s="589"/>
      <c r="K1182" s="589"/>
      <c r="L1182" s="589"/>
      <c r="M1182" s="589"/>
      <c r="O1182" s="589"/>
      <c r="P1182" s="589"/>
      <c r="Q1182" s="589"/>
    </row>
    <row r="1183" customHeight="1" spans="7:17">
      <c r="G1183" s="589"/>
      <c r="H1183" s="589"/>
      <c r="I1183" s="589"/>
      <c r="J1183" s="589"/>
      <c r="K1183" s="589"/>
      <c r="L1183" s="589"/>
      <c r="M1183" s="589"/>
      <c r="O1183" s="589"/>
      <c r="P1183" s="589"/>
      <c r="Q1183" s="589"/>
    </row>
    <row r="1184" customHeight="1" spans="7:17">
      <c r="G1184" s="589"/>
      <c r="H1184" s="589"/>
      <c r="I1184" s="589"/>
      <c r="J1184" s="589"/>
      <c r="K1184" s="589"/>
      <c r="L1184" s="589"/>
      <c r="M1184" s="589"/>
      <c r="O1184" s="589"/>
      <c r="P1184" s="589"/>
      <c r="Q1184" s="589"/>
    </row>
    <row r="1185" customHeight="1" spans="7:17">
      <c r="G1185" s="589"/>
      <c r="H1185" s="589"/>
      <c r="I1185" s="589"/>
      <c r="J1185" s="589"/>
      <c r="K1185" s="589"/>
      <c r="L1185" s="589"/>
      <c r="M1185" s="589"/>
      <c r="O1185" s="589"/>
      <c r="P1185" s="589"/>
      <c r="Q1185" s="589"/>
    </row>
    <row r="1186" customHeight="1" spans="7:17">
      <c r="G1186" s="589"/>
      <c r="H1186" s="589"/>
      <c r="I1186" s="589"/>
      <c r="J1186" s="589"/>
      <c r="K1186" s="589"/>
      <c r="L1186" s="589"/>
      <c r="M1186" s="589"/>
      <c r="O1186" s="589"/>
      <c r="P1186" s="589"/>
      <c r="Q1186" s="589"/>
    </row>
    <row r="1187" customHeight="1" spans="7:17">
      <c r="G1187" s="589"/>
      <c r="H1187" s="589"/>
      <c r="I1187" s="589"/>
      <c r="J1187" s="589"/>
      <c r="K1187" s="589"/>
      <c r="L1187" s="589"/>
      <c r="M1187" s="589"/>
      <c r="O1187" s="589"/>
      <c r="P1187" s="589"/>
      <c r="Q1187" s="589"/>
    </row>
    <row r="1188" customHeight="1" spans="7:17">
      <c r="G1188" s="589"/>
      <c r="H1188" s="589"/>
      <c r="I1188" s="589"/>
      <c r="J1188" s="589"/>
      <c r="K1188" s="589"/>
      <c r="L1188" s="589"/>
      <c r="M1188" s="589"/>
      <c r="O1188" s="589"/>
      <c r="P1188" s="589"/>
      <c r="Q1188" s="589"/>
    </row>
    <row r="1189" customHeight="1" spans="7:17">
      <c r="G1189" s="589"/>
      <c r="H1189" s="589"/>
      <c r="I1189" s="589"/>
      <c r="J1189" s="589"/>
      <c r="K1189" s="589"/>
      <c r="L1189" s="589"/>
      <c r="M1189" s="589"/>
      <c r="O1189" s="589"/>
      <c r="P1189" s="589"/>
      <c r="Q1189" s="589"/>
    </row>
    <row r="1190" customHeight="1" spans="7:17">
      <c r="G1190" s="589"/>
      <c r="H1190" s="589"/>
      <c r="I1190" s="589"/>
      <c r="J1190" s="589"/>
      <c r="K1190" s="589"/>
      <c r="L1190" s="589"/>
      <c r="M1190" s="589"/>
      <c r="O1190" s="589"/>
      <c r="P1190" s="589"/>
      <c r="Q1190" s="589"/>
    </row>
    <row r="1191" customHeight="1" spans="7:17">
      <c r="G1191" s="589"/>
      <c r="H1191" s="589"/>
      <c r="I1191" s="589"/>
      <c r="J1191" s="589"/>
      <c r="K1191" s="589"/>
      <c r="L1191" s="589"/>
      <c r="M1191" s="589"/>
      <c r="O1191" s="589"/>
      <c r="P1191" s="589"/>
      <c r="Q1191" s="589"/>
    </row>
    <row r="1192" customHeight="1" spans="7:17">
      <c r="G1192" s="589"/>
      <c r="H1192" s="589"/>
      <c r="I1192" s="589"/>
      <c r="J1192" s="589"/>
      <c r="K1192" s="589"/>
      <c r="L1192" s="589"/>
      <c r="M1192" s="589"/>
      <c r="O1192" s="589"/>
      <c r="P1192" s="589"/>
      <c r="Q1192" s="589"/>
    </row>
    <row r="1193" customHeight="1" spans="7:17">
      <c r="G1193" s="589"/>
      <c r="H1193" s="589"/>
      <c r="I1193" s="589"/>
      <c r="J1193" s="589"/>
      <c r="K1193" s="589"/>
      <c r="L1193" s="589"/>
      <c r="M1193" s="589"/>
      <c r="O1193" s="589"/>
      <c r="P1193" s="589"/>
      <c r="Q1193" s="589"/>
    </row>
    <row r="1194" customHeight="1" spans="7:17">
      <c r="G1194" s="589"/>
      <c r="H1194" s="589"/>
      <c r="I1194" s="589"/>
      <c r="J1194" s="589"/>
      <c r="K1194" s="589"/>
      <c r="L1194" s="589"/>
      <c r="M1194" s="589"/>
      <c r="O1194" s="589"/>
      <c r="P1194" s="589"/>
      <c r="Q1194" s="589"/>
    </row>
    <row r="1195" customHeight="1" spans="7:17">
      <c r="G1195" s="589"/>
      <c r="H1195" s="589"/>
      <c r="I1195" s="589"/>
      <c r="J1195" s="589"/>
      <c r="K1195" s="589"/>
      <c r="L1195" s="589"/>
      <c r="M1195" s="589"/>
      <c r="O1195" s="589"/>
      <c r="P1195" s="589"/>
      <c r="Q1195" s="589"/>
    </row>
    <row r="1196" customHeight="1" spans="7:17">
      <c r="G1196" s="589"/>
      <c r="H1196" s="589"/>
      <c r="I1196" s="589"/>
      <c r="J1196" s="589"/>
      <c r="K1196" s="589"/>
      <c r="L1196" s="589"/>
      <c r="M1196" s="589"/>
      <c r="O1196" s="589"/>
      <c r="P1196" s="589"/>
      <c r="Q1196" s="589"/>
    </row>
    <row r="1197" customHeight="1" spans="7:17">
      <c r="G1197" s="589"/>
      <c r="H1197" s="589"/>
      <c r="I1197" s="589"/>
      <c r="J1197" s="589"/>
      <c r="K1197" s="589"/>
      <c r="L1197" s="589"/>
      <c r="M1197" s="589"/>
      <c r="O1197" s="589"/>
      <c r="P1197" s="589"/>
      <c r="Q1197" s="589"/>
    </row>
    <row r="1198" customHeight="1" spans="7:17">
      <c r="G1198" s="589"/>
      <c r="H1198" s="589"/>
      <c r="I1198" s="589"/>
      <c r="J1198" s="589"/>
      <c r="K1198" s="589"/>
      <c r="L1198" s="589"/>
      <c r="M1198" s="589"/>
      <c r="O1198" s="589"/>
      <c r="P1198" s="589"/>
      <c r="Q1198" s="589"/>
    </row>
    <row r="1199" customHeight="1" spans="7:17">
      <c r="G1199" s="589"/>
      <c r="H1199" s="589"/>
      <c r="I1199" s="589"/>
      <c r="J1199" s="589"/>
      <c r="K1199" s="589"/>
      <c r="L1199" s="589"/>
      <c r="M1199" s="589"/>
      <c r="O1199" s="589"/>
      <c r="P1199" s="589"/>
      <c r="Q1199" s="589"/>
    </row>
    <row r="1200" customHeight="1" spans="7:17">
      <c r="G1200" s="589"/>
      <c r="H1200" s="589"/>
      <c r="I1200" s="589"/>
      <c r="J1200" s="589"/>
      <c r="K1200" s="589"/>
      <c r="L1200" s="589"/>
      <c r="M1200" s="589"/>
      <c r="O1200" s="589"/>
      <c r="P1200" s="589"/>
      <c r="Q1200" s="589"/>
    </row>
    <row r="1201" customHeight="1" spans="7:17">
      <c r="G1201" s="589"/>
      <c r="H1201" s="589"/>
      <c r="I1201" s="589"/>
      <c r="J1201" s="589"/>
      <c r="K1201" s="589"/>
      <c r="L1201" s="589"/>
      <c r="M1201" s="589"/>
      <c r="O1201" s="589"/>
      <c r="P1201" s="589"/>
      <c r="Q1201" s="589"/>
    </row>
    <row r="1202" customHeight="1" spans="7:17">
      <c r="G1202" s="589"/>
      <c r="H1202" s="589"/>
      <c r="I1202" s="589"/>
      <c r="J1202" s="589"/>
      <c r="K1202" s="589"/>
      <c r="L1202" s="589"/>
      <c r="M1202" s="589"/>
      <c r="O1202" s="589"/>
      <c r="P1202" s="589"/>
      <c r="Q1202" s="589"/>
    </row>
    <row r="1203" customHeight="1" spans="7:17">
      <c r="G1203" s="589"/>
      <c r="H1203" s="589"/>
      <c r="I1203" s="589"/>
      <c r="J1203" s="589"/>
      <c r="K1203" s="589"/>
      <c r="L1203" s="589"/>
      <c r="M1203" s="589"/>
      <c r="O1203" s="589"/>
      <c r="P1203" s="589"/>
      <c r="Q1203" s="589"/>
    </row>
    <row r="1204" customHeight="1" spans="7:17">
      <c r="G1204" s="589"/>
      <c r="H1204" s="589"/>
      <c r="I1204" s="589"/>
      <c r="J1204" s="589"/>
      <c r="K1204" s="589"/>
      <c r="L1204" s="589"/>
      <c r="M1204" s="589"/>
      <c r="O1204" s="589"/>
      <c r="P1204" s="589"/>
      <c r="Q1204" s="589"/>
    </row>
    <row r="1205" customHeight="1" spans="7:17">
      <c r="G1205" s="589"/>
      <c r="H1205" s="589"/>
      <c r="I1205" s="589"/>
      <c r="J1205" s="589"/>
      <c r="K1205" s="589"/>
      <c r="L1205" s="589"/>
      <c r="M1205" s="589"/>
      <c r="O1205" s="589"/>
      <c r="P1205" s="589"/>
      <c r="Q1205" s="589"/>
    </row>
    <row r="1206" customHeight="1" spans="7:17">
      <c r="G1206" s="589"/>
      <c r="H1206" s="589"/>
      <c r="I1206" s="589"/>
      <c r="J1206" s="589"/>
      <c r="K1206" s="589"/>
      <c r="L1206" s="589"/>
      <c r="M1206" s="589"/>
      <c r="O1206" s="589"/>
      <c r="P1206" s="589"/>
      <c r="Q1206" s="589"/>
    </row>
    <row r="1207" customHeight="1" spans="7:17">
      <c r="G1207" s="589"/>
      <c r="H1207" s="589"/>
      <c r="I1207" s="589"/>
      <c r="J1207" s="589"/>
      <c r="K1207" s="589"/>
      <c r="L1207" s="589"/>
      <c r="M1207" s="589"/>
      <c r="O1207" s="589"/>
      <c r="P1207" s="589"/>
      <c r="Q1207" s="589"/>
    </row>
    <row r="1208" customHeight="1" spans="7:17">
      <c r="G1208" s="589"/>
      <c r="H1208" s="589"/>
      <c r="I1208" s="589"/>
      <c r="J1208" s="589"/>
      <c r="K1208" s="589"/>
      <c r="L1208" s="589"/>
      <c r="M1208" s="589"/>
      <c r="O1208" s="589"/>
      <c r="P1208" s="589"/>
      <c r="Q1208" s="589"/>
    </row>
    <row r="1209" customHeight="1" spans="7:17">
      <c r="G1209" s="589"/>
      <c r="H1209" s="589"/>
      <c r="I1209" s="589"/>
      <c r="J1209" s="589"/>
      <c r="K1209" s="589"/>
      <c r="L1209" s="589"/>
      <c r="M1209" s="589"/>
      <c r="O1209" s="589"/>
      <c r="P1209" s="589"/>
      <c r="Q1209" s="589"/>
    </row>
    <row r="1210" customHeight="1" spans="7:17">
      <c r="G1210" s="589"/>
      <c r="H1210" s="589"/>
      <c r="I1210" s="589"/>
      <c r="J1210" s="589"/>
      <c r="K1210" s="589"/>
      <c r="L1210" s="589"/>
      <c r="M1210" s="589"/>
      <c r="O1210" s="589"/>
      <c r="P1210" s="589"/>
      <c r="Q1210" s="589"/>
    </row>
    <row r="1211" customHeight="1" spans="7:17">
      <c r="G1211" s="589"/>
      <c r="H1211" s="589"/>
      <c r="I1211" s="589"/>
      <c r="J1211" s="589"/>
      <c r="K1211" s="589"/>
      <c r="L1211" s="589"/>
      <c r="M1211" s="589"/>
      <c r="O1211" s="589"/>
      <c r="P1211" s="589"/>
      <c r="Q1211" s="589"/>
    </row>
    <row r="1212" customHeight="1" spans="7:17">
      <c r="G1212" s="589"/>
      <c r="H1212" s="589"/>
      <c r="I1212" s="589"/>
      <c r="J1212" s="589"/>
      <c r="K1212" s="589"/>
      <c r="L1212" s="589"/>
      <c r="M1212" s="589"/>
      <c r="O1212" s="589"/>
      <c r="P1212" s="589"/>
      <c r="Q1212" s="589"/>
    </row>
    <row r="1213" customHeight="1" spans="7:17">
      <c r="G1213" s="589"/>
      <c r="H1213" s="589"/>
      <c r="I1213" s="589"/>
      <c r="J1213" s="589"/>
      <c r="K1213" s="589"/>
      <c r="L1213" s="589"/>
      <c r="M1213" s="589"/>
      <c r="O1213" s="589"/>
      <c r="P1213" s="589"/>
      <c r="Q1213" s="589"/>
    </row>
    <row r="1214" customHeight="1" spans="7:17">
      <c r="G1214" s="589"/>
      <c r="H1214" s="589"/>
      <c r="I1214" s="589"/>
      <c r="J1214" s="589"/>
      <c r="K1214" s="589"/>
      <c r="L1214" s="589"/>
      <c r="M1214" s="589"/>
      <c r="O1214" s="589"/>
      <c r="P1214" s="589"/>
      <c r="Q1214" s="589"/>
    </row>
    <row r="1215" customHeight="1" spans="7:17">
      <c r="G1215" s="589"/>
      <c r="H1215" s="589"/>
      <c r="I1215" s="589"/>
      <c r="J1215" s="589"/>
      <c r="K1215" s="589"/>
      <c r="L1215" s="589"/>
      <c r="M1215" s="589"/>
      <c r="O1215" s="589"/>
      <c r="P1215" s="589"/>
      <c r="Q1215" s="589"/>
    </row>
    <row r="1216" customHeight="1" spans="7:17">
      <c r="G1216" s="589"/>
      <c r="H1216" s="589"/>
      <c r="I1216" s="589"/>
      <c r="J1216" s="589"/>
      <c r="K1216" s="589"/>
      <c r="L1216" s="589"/>
      <c r="M1216" s="589"/>
      <c r="O1216" s="589"/>
      <c r="P1216" s="589"/>
      <c r="Q1216" s="589"/>
    </row>
    <row r="1217" customHeight="1" spans="7:17">
      <c r="G1217" s="589"/>
      <c r="H1217" s="589"/>
      <c r="I1217" s="589"/>
      <c r="J1217" s="589"/>
      <c r="K1217" s="589"/>
      <c r="L1217" s="589"/>
      <c r="M1217" s="589"/>
      <c r="O1217" s="589"/>
      <c r="P1217" s="589"/>
      <c r="Q1217" s="589"/>
    </row>
    <row r="1218" customHeight="1" spans="7:17">
      <c r="G1218" s="589"/>
      <c r="H1218" s="589"/>
      <c r="I1218" s="589"/>
      <c r="J1218" s="589"/>
      <c r="K1218" s="589"/>
      <c r="L1218" s="589"/>
      <c r="M1218" s="589"/>
      <c r="O1218" s="589"/>
      <c r="P1218" s="589"/>
      <c r="Q1218" s="589"/>
    </row>
    <row r="1219" customHeight="1" spans="7:17">
      <c r="G1219" s="589"/>
      <c r="H1219" s="589"/>
      <c r="I1219" s="589"/>
      <c r="J1219" s="589"/>
      <c r="K1219" s="589"/>
      <c r="L1219" s="589"/>
      <c r="M1219" s="589"/>
      <c r="O1219" s="589"/>
      <c r="P1219" s="589"/>
      <c r="Q1219" s="589"/>
    </row>
    <row r="1220" customHeight="1" spans="7:17">
      <c r="G1220" s="589"/>
      <c r="H1220" s="589"/>
      <c r="I1220" s="589"/>
      <c r="J1220" s="589"/>
      <c r="K1220" s="589"/>
      <c r="L1220" s="589"/>
      <c r="M1220" s="589"/>
      <c r="O1220" s="589"/>
      <c r="P1220" s="589"/>
      <c r="Q1220" s="589"/>
    </row>
    <row r="1221" customHeight="1" spans="7:17">
      <c r="G1221" s="589"/>
      <c r="H1221" s="589"/>
      <c r="I1221" s="589"/>
      <c r="J1221" s="589"/>
      <c r="K1221" s="589"/>
      <c r="L1221" s="589"/>
      <c r="M1221" s="589"/>
      <c r="O1221" s="589"/>
      <c r="P1221" s="589"/>
      <c r="Q1221" s="589"/>
    </row>
    <row r="1222" customHeight="1" spans="7:17">
      <c r="G1222" s="589"/>
      <c r="H1222" s="589"/>
      <c r="I1222" s="589"/>
      <c r="J1222" s="589"/>
      <c r="K1222" s="589"/>
      <c r="L1222" s="589"/>
      <c r="M1222" s="589"/>
      <c r="O1222" s="589"/>
      <c r="P1222" s="589"/>
      <c r="Q1222" s="589"/>
    </row>
    <row r="1223" customHeight="1" spans="7:17">
      <c r="G1223" s="589"/>
      <c r="H1223" s="589"/>
      <c r="I1223" s="589"/>
      <c r="J1223" s="589"/>
      <c r="K1223" s="589"/>
      <c r="L1223" s="589"/>
      <c r="M1223" s="589"/>
      <c r="O1223" s="589"/>
      <c r="P1223" s="589"/>
      <c r="Q1223" s="589"/>
    </row>
    <row r="1224" customHeight="1" spans="7:17">
      <c r="G1224" s="589"/>
      <c r="H1224" s="589"/>
      <c r="I1224" s="589"/>
      <c r="J1224" s="589"/>
      <c r="K1224" s="589"/>
      <c r="L1224" s="589"/>
      <c r="M1224" s="589"/>
      <c r="O1224" s="589"/>
      <c r="P1224" s="589"/>
      <c r="Q1224" s="589"/>
    </row>
    <row r="1225" customHeight="1" spans="7:17">
      <c r="G1225" s="589"/>
      <c r="H1225" s="589"/>
      <c r="I1225" s="589"/>
      <c r="J1225" s="589"/>
      <c r="K1225" s="589"/>
      <c r="L1225" s="589"/>
      <c r="M1225" s="589"/>
      <c r="O1225" s="589"/>
      <c r="P1225" s="589"/>
      <c r="Q1225" s="589"/>
    </row>
    <row r="1226" customHeight="1" spans="7:17">
      <c r="G1226" s="589"/>
      <c r="H1226" s="589"/>
      <c r="I1226" s="589"/>
      <c r="J1226" s="589"/>
      <c r="K1226" s="589"/>
      <c r="L1226" s="589"/>
      <c r="M1226" s="589"/>
      <c r="O1226" s="589"/>
      <c r="P1226" s="589"/>
      <c r="Q1226" s="589"/>
    </row>
    <row r="1227" customHeight="1" spans="7:17">
      <c r="G1227" s="589"/>
      <c r="H1227" s="589"/>
      <c r="I1227" s="589"/>
      <c r="J1227" s="589"/>
      <c r="K1227" s="589"/>
      <c r="L1227" s="589"/>
      <c r="M1227" s="589"/>
      <c r="O1227" s="589"/>
      <c r="P1227" s="589"/>
      <c r="Q1227" s="589"/>
    </row>
    <row r="1228" customHeight="1" spans="7:17">
      <c r="G1228" s="589"/>
      <c r="H1228" s="589"/>
      <c r="I1228" s="589"/>
      <c r="J1228" s="589"/>
      <c r="K1228" s="589"/>
      <c r="L1228" s="589"/>
      <c r="M1228" s="589"/>
      <c r="O1228" s="589"/>
      <c r="P1228" s="589"/>
      <c r="Q1228" s="589"/>
    </row>
    <row r="1229" customHeight="1" spans="7:17">
      <c r="G1229" s="589"/>
      <c r="H1229" s="589"/>
      <c r="I1229" s="589"/>
      <c r="J1229" s="589"/>
      <c r="K1229" s="589"/>
      <c r="L1229" s="589"/>
      <c r="M1229" s="589"/>
      <c r="O1229" s="589"/>
      <c r="P1229" s="589"/>
      <c r="Q1229" s="589"/>
    </row>
    <row r="1230" customHeight="1" spans="7:17">
      <c r="G1230" s="589"/>
      <c r="H1230" s="589"/>
      <c r="I1230" s="589"/>
      <c r="J1230" s="589"/>
      <c r="K1230" s="589"/>
      <c r="L1230" s="589"/>
      <c r="M1230" s="589"/>
      <c r="O1230" s="589"/>
      <c r="P1230" s="589"/>
      <c r="Q1230" s="589"/>
    </row>
    <row r="1231" customHeight="1" spans="7:17">
      <c r="G1231" s="589"/>
      <c r="H1231" s="589"/>
      <c r="I1231" s="589"/>
      <c r="J1231" s="589"/>
      <c r="K1231" s="589"/>
      <c r="L1231" s="589"/>
      <c r="M1231" s="589"/>
      <c r="O1231" s="589"/>
      <c r="P1231" s="589"/>
      <c r="Q1231" s="589"/>
    </row>
    <row r="1232" customHeight="1" spans="7:17">
      <c r="G1232" s="589"/>
      <c r="H1232" s="589"/>
      <c r="I1232" s="589"/>
      <c r="J1232" s="589"/>
      <c r="K1232" s="589"/>
      <c r="L1232" s="589"/>
      <c r="M1232" s="589"/>
      <c r="O1232" s="589"/>
      <c r="P1232" s="589"/>
      <c r="Q1232" s="589"/>
    </row>
    <row r="1233" customHeight="1" spans="7:17">
      <c r="G1233" s="589"/>
      <c r="H1233" s="589"/>
      <c r="I1233" s="589"/>
      <c r="J1233" s="589"/>
      <c r="K1233" s="589"/>
      <c r="L1233" s="589"/>
      <c r="M1233" s="589"/>
      <c r="O1233" s="589"/>
      <c r="P1233" s="589"/>
      <c r="Q1233" s="589"/>
    </row>
    <row r="1234" customHeight="1" spans="7:17">
      <c r="G1234" s="589"/>
      <c r="H1234" s="589"/>
      <c r="I1234" s="589"/>
      <c r="J1234" s="589"/>
      <c r="K1234" s="589"/>
      <c r="L1234" s="589"/>
      <c r="M1234" s="589"/>
      <c r="O1234" s="589"/>
      <c r="P1234" s="589"/>
      <c r="Q1234" s="589"/>
    </row>
    <row r="1235" customHeight="1" spans="7:17">
      <c r="G1235" s="589"/>
      <c r="H1235" s="589"/>
      <c r="I1235" s="589"/>
      <c r="J1235" s="589"/>
      <c r="K1235" s="589"/>
      <c r="L1235" s="589"/>
      <c r="M1235" s="589"/>
      <c r="O1235" s="589"/>
      <c r="P1235" s="589"/>
      <c r="Q1235" s="589"/>
    </row>
    <row r="1236" customHeight="1" spans="7:17">
      <c r="G1236" s="589"/>
      <c r="H1236" s="589"/>
      <c r="I1236" s="589"/>
      <c r="J1236" s="589"/>
      <c r="K1236" s="589"/>
      <c r="L1236" s="589"/>
      <c r="M1236" s="589"/>
      <c r="O1236" s="589"/>
      <c r="P1236" s="589"/>
      <c r="Q1236" s="589"/>
    </row>
    <row r="1237" customHeight="1" spans="7:17">
      <c r="G1237" s="589"/>
      <c r="H1237" s="589"/>
      <c r="I1237" s="589"/>
      <c r="J1237" s="589"/>
      <c r="K1237" s="589"/>
      <c r="L1237" s="589"/>
      <c r="M1237" s="589"/>
      <c r="O1237" s="589"/>
      <c r="P1237" s="589"/>
      <c r="Q1237" s="589"/>
    </row>
    <row r="1238" customHeight="1" spans="7:17">
      <c r="G1238" s="589"/>
      <c r="H1238" s="589"/>
      <c r="I1238" s="589"/>
      <c r="J1238" s="589"/>
      <c r="K1238" s="589"/>
      <c r="L1238" s="589"/>
      <c r="M1238" s="589"/>
      <c r="O1238" s="589"/>
      <c r="P1238" s="589"/>
      <c r="Q1238" s="589"/>
    </row>
    <row r="1239" customHeight="1" spans="7:17">
      <c r="G1239" s="589"/>
      <c r="H1239" s="589"/>
      <c r="I1239" s="589"/>
      <c r="J1239" s="589"/>
      <c r="K1239" s="589"/>
      <c r="L1239" s="589"/>
      <c r="M1239" s="589"/>
      <c r="O1239" s="589"/>
      <c r="P1239" s="589"/>
      <c r="Q1239" s="589"/>
    </row>
    <row r="1240" customHeight="1" spans="7:17">
      <c r="G1240" s="589"/>
      <c r="H1240" s="589"/>
      <c r="I1240" s="589"/>
      <c r="J1240" s="589"/>
      <c r="K1240" s="589"/>
      <c r="L1240" s="589"/>
      <c r="M1240" s="589"/>
      <c r="O1240" s="589"/>
      <c r="P1240" s="589"/>
      <c r="Q1240" s="589"/>
    </row>
    <row r="1241" customHeight="1" spans="7:17">
      <c r="G1241" s="589"/>
      <c r="H1241" s="589"/>
      <c r="I1241" s="589"/>
      <c r="J1241" s="589"/>
      <c r="K1241" s="589"/>
      <c r="L1241" s="589"/>
      <c r="M1241" s="589"/>
      <c r="O1241" s="589"/>
      <c r="P1241" s="589"/>
      <c r="Q1241" s="589"/>
    </row>
    <row r="1242" customHeight="1" spans="7:17">
      <c r="G1242" s="589"/>
      <c r="H1242" s="589"/>
      <c r="I1242" s="589"/>
      <c r="J1242" s="589"/>
      <c r="K1242" s="589"/>
      <c r="L1242" s="589"/>
      <c r="M1242" s="589"/>
      <c r="O1242" s="589"/>
      <c r="P1242" s="589"/>
      <c r="Q1242" s="589"/>
    </row>
    <row r="1243" customHeight="1" spans="7:17">
      <c r="G1243" s="589"/>
      <c r="H1243" s="589"/>
      <c r="I1243" s="589"/>
      <c r="J1243" s="589"/>
      <c r="K1243" s="589"/>
      <c r="L1243" s="589"/>
      <c r="M1243" s="589"/>
      <c r="O1243" s="589"/>
      <c r="P1243" s="589"/>
      <c r="Q1243" s="589"/>
    </row>
    <row r="1244" customHeight="1" spans="7:17">
      <c r="G1244" s="589"/>
      <c r="H1244" s="589"/>
      <c r="I1244" s="589"/>
      <c r="J1244" s="589"/>
      <c r="K1244" s="589"/>
      <c r="L1244" s="589"/>
      <c r="M1244" s="589"/>
      <c r="O1244" s="589"/>
      <c r="P1244" s="589"/>
      <c r="Q1244" s="589"/>
    </row>
    <row r="1245" customHeight="1" spans="7:17">
      <c r="G1245" s="589"/>
      <c r="H1245" s="589"/>
      <c r="I1245" s="589"/>
      <c r="J1245" s="589"/>
      <c r="K1245" s="589"/>
      <c r="L1245" s="589"/>
      <c r="M1245" s="589"/>
      <c r="O1245" s="589"/>
      <c r="P1245" s="589"/>
      <c r="Q1245" s="589"/>
    </row>
    <row r="1246" customHeight="1" spans="7:17">
      <c r="G1246" s="589"/>
      <c r="H1246" s="589"/>
      <c r="I1246" s="589"/>
      <c r="J1246" s="589"/>
      <c r="K1246" s="589"/>
      <c r="L1246" s="589"/>
      <c r="M1246" s="589"/>
      <c r="O1246" s="589"/>
      <c r="P1246" s="589"/>
      <c r="Q1246" s="589"/>
    </row>
    <row r="1247" customHeight="1" spans="7:17">
      <c r="G1247" s="589"/>
      <c r="H1247" s="589"/>
      <c r="I1247" s="589"/>
      <c r="J1247" s="589"/>
      <c r="K1247" s="589"/>
      <c r="L1247" s="589"/>
      <c r="M1247" s="589"/>
      <c r="O1247" s="589"/>
      <c r="P1247" s="589"/>
      <c r="Q1247" s="589"/>
    </row>
    <row r="1248" customHeight="1" spans="7:17">
      <c r="G1248" s="589"/>
      <c r="H1248" s="589"/>
      <c r="I1248" s="589"/>
      <c r="J1248" s="589"/>
      <c r="K1248" s="589"/>
      <c r="L1248" s="589"/>
      <c r="M1248" s="589"/>
      <c r="O1248" s="589"/>
      <c r="P1248" s="589"/>
      <c r="Q1248" s="589"/>
    </row>
    <row r="1249" customHeight="1" spans="7:17">
      <c r="G1249" s="589"/>
      <c r="H1249" s="589"/>
      <c r="I1249" s="589"/>
      <c r="J1249" s="589"/>
      <c r="K1249" s="589"/>
      <c r="L1249" s="589"/>
      <c r="M1249" s="589"/>
      <c r="O1249" s="589"/>
      <c r="P1249" s="589"/>
      <c r="Q1249" s="589"/>
    </row>
    <row r="1250" customHeight="1" spans="7:17">
      <c r="G1250" s="589"/>
      <c r="H1250" s="589"/>
      <c r="I1250" s="589"/>
      <c r="J1250" s="589"/>
      <c r="K1250" s="589"/>
      <c r="L1250" s="589"/>
      <c r="M1250" s="589"/>
      <c r="O1250" s="589"/>
      <c r="P1250" s="589"/>
      <c r="Q1250" s="589"/>
    </row>
    <row r="1251" customHeight="1" spans="7:17">
      <c r="G1251" s="589"/>
      <c r="H1251" s="589"/>
      <c r="I1251" s="589"/>
      <c r="J1251" s="589"/>
      <c r="K1251" s="589"/>
      <c r="L1251" s="589"/>
      <c r="M1251" s="589"/>
      <c r="O1251" s="589"/>
      <c r="P1251" s="589"/>
      <c r="Q1251" s="589"/>
    </row>
    <row r="1252" customHeight="1" spans="7:17">
      <c r="G1252" s="589"/>
      <c r="H1252" s="589"/>
      <c r="I1252" s="589"/>
      <c r="J1252" s="589"/>
      <c r="K1252" s="589"/>
      <c r="L1252" s="589"/>
      <c r="M1252" s="589"/>
      <c r="O1252" s="589"/>
      <c r="P1252" s="589"/>
      <c r="Q1252" s="589"/>
    </row>
    <row r="1253" customHeight="1" spans="7:17">
      <c r="G1253" s="589"/>
      <c r="H1253" s="589"/>
      <c r="I1253" s="589"/>
      <c r="J1253" s="589"/>
      <c r="K1253" s="589"/>
      <c r="L1253" s="589"/>
      <c r="M1253" s="589"/>
      <c r="O1253" s="589"/>
      <c r="P1253" s="589"/>
      <c r="Q1253" s="589"/>
    </row>
    <row r="1254" customHeight="1" spans="7:17">
      <c r="G1254" s="589"/>
      <c r="H1254" s="589"/>
      <c r="I1254" s="589"/>
      <c r="J1254" s="589"/>
      <c r="K1254" s="589"/>
      <c r="L1254" s="589"/>
      <c r="M1254" s="589"/>
      <c r="O1254" s="589"/>
      <c r="P1254" s="589"/>
      <c r="Q1254" s="589"/>
    </row>
    <row r="1255" customHeight="1" spans="7:17">
      <c r="G1255" s="589"/>
      <c r="H1255" s="589"/>
      <c r="I1255" s="589"/>
      <c r="J1255" s="589"/>
      <c r="K1255" s="589"/>
      <c r="L1255" s="589"/>
      <c r="M1255" s="589"/>
      <c r="O1255" s="589"/>
      <c r="P1255" s="589"/>
      <c r="Q1255" s="589"/>
    </row>
    <row r="1256" customHeight="1" spans="7:17">
      <c r="G1256" s="589"/>
      <c r="H1256" s="589"/>
      <c r="I1256" s="589"/>
      <c r="J1256" s="589"/>
      <c r="K1256" s="589"/>
      <c r="L1256" s="589"/>
      <c r="M1256" s="589"/>
      <c r="O1256" s="589"/>
      <c r="P1256" s="589"/>
      <c r="Q1256" s="589"/>
    </row>
    <row r="1257" customHeight="1" spans="7:17">
      <c r="G1257" s="589"/>
      <c r="H1257" s="589"/>
      <c r="I1257" s="589"/>
      <c r="J1257" s="589"/>
      <c r="K1257" s="589"/>
      <c r="L1257" s="589"/>
      <c r="M1257" s="589"/>
      <c r="O1257" s="589"/>
      <c r="P1257" s="589"/>
      <c r="Q1257" s="589"/>
    </row>
    <row r="1258" customHeight="1" spans="7:17">
      <c r="G1258" s="589"/>
      <c r="H1258" s="589"/>
      <c r="I1258" s="589"/>
      <c r="J1258" s="589"/>
      <c r="K1258" s="589"/>
      <c r="L1258" s="589"/>
      <c r="M1258" s="589"/>
      <c r="O1258" s="589"/>
      <c r="P1258" s="589"/>
      <c r="Q1258" s="589"/>
    </row>
    <row r="1259" customHeight="1" spans="7:17">
      <c r="G1259" s="589"/>
      <c r="H1259" s="589"/>
      <c r="I1259" s="589"/>
      <c r="J1259" s="589"/>
      <c r="K1259" s="589"/>
      <c r="L1259" s="589"/>
      <c r="M1259" s="589"/>
      <c r="O1259" s="589"/>
      <c r="P1259" s="589"/>
      <c r="Q1259" s="589"/>
    </row>
    <row r="1260" customHeight="1" spans="7:17">
      <c r="G1260" s="589"/>
      <c r="H1260" s="589"/>
      <c r="I1260" s="589"/>
      <c r="J1260" s="589"/>
      <c r="K1260" s="589"/>
      <c r="L1260" s="589"/>
      <c r="M1260" s="589"/>
      <c r="O1260" s="589"/>
      <c r="P1260" s="589"/>
      <c r="Q1260" s="589"/>
    </row>
    <row r="1261" customHeight="1" spans="7:17">
      <c r="G1261" s="589"/>
      <c r="H1261" s="589"/>
      <c r="I1261" s="589"/>
      <c r="J1261" s="589"/>
      <c r="K1261" s="589"/>
      <c r="L1261" s="589"/>
      <c r="M1261" s="589"/>
      <c r="O1261" s="589"/>
      <c r="P1261" s="589"/>
      <c r="Q1261" s="589"/>
    </row>
    <row r="1262" customHeight="1" spans="7:17">
      <c r="G1262" s="589"/>
      <c r="H1262" s="589"/>
      <c r="I1262" s="589"/>
      <c r="J1262" s="589"/>
      <c r="K1262" s="589"/>
      <c r="L1262" s="589"/>
      <c r="M1262" s="589"/>
      <c r="O1262" s="589"/>
      <c r="P1262" s="589"/>
      <c r="Q1262" s="589"/>
    </row>
    <row r="1263" customHeight="1" spans="7:17">
      <c r="G1263" s="589"/>
      <c r="H1263" s="589"/>
      <c r="I1263" s="589"/>
      <c r="J1263" s="589"/>
      <c r="K1263" s="589"/>
      <c r="L1263" s="589"/>
      <c r="M1263" s="589"/>
      <c r="O1263" s="589"/>
      <c r="P1263" s="589"/>
      <c r="Q1263" s="589"/>
    </row>
    <row r="1264" customHeight="1" spans="7:17">
      <c r="G1264" s="589"/>
      <c r="H1264" s="589"/>
      <c r="I1264" s="589"/>
      <c r="J1264" s="589"/>
      <c r="K1264" s="589"/>
      <c r="L1264" s="589"/>
      <c r="M1264" s="589"/>
      <c r="O1264" s="589"/>
      <c r="P1264" s="589"/>
      <c r="Q1264" s="589"/>
    </row>
    <row r="1265" customHeight="1" spans="7:17">
      <c r="G1265" s="589"/>
      <c r="H1265" s="589"/>
      <c r="I1265" s="589"/>
      <c r="J1265" s="589"/>
      <c r="K1265" s="589"/>
      <c r="L1265" s="589"/>
      <c r="M1265" s="589"/>
      <c r="O1265" s="589"/>
      <c r="P1265" s="589"/>
      <c r="Q1265" s="589"/>
    </row>
    <row r="1266" customHeight="1" spans="7:17">
      <c r="G1266" s="589"/>
      <c r="H1266" s="589"/>
      <c r="I1266" s="589"/>
      <c r="J1266" s="589"/>
      <c r="K1266" s="589"/>
      <c r="L1266" s="589"/>
      <c r="M1266" s="589"/>
      <c r="O1266" s="589"/>
      <c r="P1266" s="589"/>
      <c r="Q1266" s="589"/>
    </row>
    <row r="1267" customHeight="1" spans="7:17">
      <c r="G1267" s="589"/>
      <c r="H1267" s="589"/>
      <c r="I1267" s="589"/>
      <c r="J1267" s="589"/>
      <c r="K1267" s="589"/>
      <c r="L1267" s="589"/>
      <c r="M1267" s="589"/>
      <c r="O1267" s="589"/>
      <c r="P1267" s="589"/>
      <c r="Q1267" s="589"/>
    </row>
    <row r="1268" customHeight="1" spans="7:17">
      <c r="G1268" s="589"/>
      <c r="H1268" s="589"/>
      <c r="I1268" s="589"/>
      <c r="J1268" s="589"/>
      <c r="K1268" s="589"/>
      <c r="L1268" s="589"/>
      <c r="M1268" s="589"/>
      <c r="O1268" s="589"/>
      <c r="P1268" s="589"/>
      <c r="Q1268" s="589"/>
    </row>
    <row r="1269" customHeight="1" spans="7:17">
      <c r="G1269" s="589"/>
      <c r="H1269" s="589"/>
      <c r="I1269" s="589"/>
      <c r="J1269" s="589"/>
      <c r="K1269" s="589"/>
      <c r="L1269" s="589"/>
      <c r="M1269" s="589"/>
      <c r="O1269" s="589"/>
      <c r="P1269" s="589"/>
      <c r="Q1269" s="589"/>
    </row>
    <row r="1270" customHeight="1" spans="7:17">
      <c r="G1270" s="589"/>
      <c r="H1270" s="589"/>
      <c r="I1270" s="589"/>
      <c r="J1270" s="589"/>
      <c r="K1270" s="589"/>
      <c r="L1270" s="589"/>
      <c r="M1270" s="589"/>
      <c r="O1270" s="589"/>
      <c r="P1270" s="589"/>
      <c r="Q1270" s="589"/>
    </row>
    <row r="1271" customHeight="1" spans="7:17">
      <c r="G1271" s="589"/>
      <c r="H1271" s="589"/>
      <c r="I1271" s="589"/>
      <c r="J1271" s="589"/>
      <c r="K1271" s="589"/>
      <c r="L1271" s="589"/>
      <c r="M1271" s="589"/>
      <c r="O1271" s="589"/>
      <c r="P1271" s="589"/>
      <c r="Q1271" s="589"/>
    </row>
    <row r="1272" customHeight="1" spans="7:17">
      <c r="G1272" s="589"/>
      <c r="H1272" s="589"/>
      <c r="I1272" s="589"/>
      <c r="J1272" s="589"/>
      <c r="K1272" s="589"/>
      <c r="L1272" s="589"/>
      <c r="M1272" s="589"/>
      <c r="O1272" s="589"/>
      <c r="P1272" s="589"/>
      <c r="Q1272" s="589"/>
    </row>
    <row r="1273" customHeight="1" spans="7:17">
      <c r="G1273" s="589"/>
      <c r="H1273" s="589"/>
      <c r="I1273" s="589"/>
      <c r="J1273" s="589"/>
      <c r="K1273" s="589"/>
      <c r="L1273" s="589"/>
      <c r="M1273" s="589"/>
      <c r="O1273" s="589"/>
      <c r="P1273" s="589"/>
      <c r="Q1273" s="589"/>
    </row>
    <row r="1274" customHeight="1" spans="7:17">
      <c r="G1274" s="589"/>
      <c r="H1274" s="589"/>
      <c r="I1274" s="589"/>
      <c r="J1274" s="589"/>
      <c r="K1274" s="589"/>
      <c r="L1274" s="589"/>
      <c r="M1274" s="589"/>
      <c r="O1274" s="589"/>
      <c r="P1274" s="589"/>
      <c r="Q1274" s="589"/>
    </row>
    <row r="1275" customHeight="1" spans="7:17">
      <c r="G1275" s="589"/>
      <c r="H1275" s="589"/>
      <c r="I1275" s="589"/>
      <c r="J1275" s="589"/>
      <c r="K1275" s="589"/>
      <c r="L1275" s="589"/>
      <c r="M1275" s="589"/>
      <c r="O1275" s="589"/>
      <c r="P1275" s="589"/>
      <c r="Q1275" s="589"/>
    </row>
    <row r="1276" customHeight="1" spans="7:17">
      <c r="G1276" s="589"/>
      <c r="H1276" s="589"/>
      <c r="I1276" s="589"/>
      <c r="J1276" s="589"/>
      <c r="K1276" s="589"/>
      <c r="L1276" s="589"/>
      <c r="M1276" s="589"/>
      <c r="O1276" s="589"/>
      <c r="P1276" s="589"/>
      <c r="Q1276" s="589"/>
    </row>
    <row r="1277" customHeight="1" spans="7:17">
      <c r="G1277" s="589"/>
      <c r="H1277" s="589"/>
      <c r="I1277" s="589"/>
      <c r="J1277" s="589"/>
      <c r="K1277" s="589"/>
      <c r="L1277" s="589"/>
      <c r="M1277" s="589"/>
      <c r="O1277" s="589"/>
      <c r="P1277" s="589"/>
      <c r="Q1277" s="589"/>
    </row>
    <row r="1278" customHeight="1" spans="7:17">
      <c r="G1278" s="589"/>
      <c r="H1278" s="589"/>
      <c r="I1278" s="589"/>
      <c r="J1278" s="589"/>
      <c r="K1278" s="589"/>
      <c r="L1278" s="589"/>
      <c r="M1278" s="589"/>
      <c r="O1278" s="589"/>
      <c r="P1278" s="589"/>
      <c r="Q1278" s="589"/>
    </row>
    <row r="1279" customHeight="1" spans="7:17">
      <c r="G1279" s="589"/>
      <c r="H1279" s="589"/>
      <c r="I1279" s="589"/>
      <c r="J1279" s="589"/>
      <c r="K1279" s="589"/>
      <c r="L1279" s="589"/>
      <c r="M1279" s="589"/>
      <c r="O1279" s="589"/>
      <c r="P1279" s="589"/>
      <c r="Q1279" s="589"/>
    </row>
    <row r="1280" customHeight="1" spans="7:17">
      <c r="G1280" s="589"/>
      <c r="H1280" s="589"/>
      <c r="I1280" s="589"/>
      <c r="J1280" s="589"/>
      <c r="K1280" s="589"/>
      <c r="L1280" s="589"/>
      <c r="M1280" s="589"/>
      <c r="O1280" s="589"/>
      <c r="P1280" s="589"/>
      <c r="Q1280" s="589"/>
    </row>
    <row r="1281" customHeight="1" spans="7:17">
      <c r="G1281" s="589"/>
      <c r="H1281" s="589"/>
      <c r="I1281" s="589"/>
      <c r="J1281" s="589"/>
      <c r="K1281" s="589"/>
      <c r="L1281" s="589"/>
      <c r="M1281" s="589"/>
      <c r="O1281" s="589"/>
      <c r="P1281" s="589"/>
      <c r="Q1281" s="589"/>
    </row>
    <row r="1282" customHeight="1" spans="7:17">
      <c r="G1282" s="589"/>
      <c r="H1282" s="589"/>
      <c r="I1282" s="589"/>
      <c r="J1282" s="589"/>
      <c r="K1282" s="589"/>
      <c r="L1282" s="589"/>
      <c r="M1282" s="589"/>
      <c r="O1282" s="589"/>
      <c r="P1282" s="589"/>
      <c r="Q1282" s="589"/>
    </row>
    <row r="1283" customHeight="1" spans="7:17">
      <c r="G1283" s="589"/>
      <c r="H1283" s="589"/>
      <c r="I1283" s="589"/>
      <c r="J1283" s="589"/>
      <c r="K1283" s="589"/>
      <c r="L1283" s="589"/>
      <c r="M1283" s="589"/>
      <c r="O1283" s="589"/>
      <c r="P1283" s="589"/>
      <c r="Q1283" s="589"/>
    </row>
    <row r="1284" customHeight="1" spans="7:17">
      <c r="G1284" s="589"/>
      <c r="H1284" s="589"/>
      <c r="I1284" s="589"/>
      <c r="J1284" s="589"/>
      <c r="K1284" s="589"/>
      <c r="L1284" s="589"/>
      <c r="M1284" s="589"/>
      <c r="O1284" s="589"/>
      <c r="P1284" s="589"/>
      <c r="Q1284" s="589"/>
    </row>
    <row r="1285" customHeight="1" spans="7:17">
      <c r="G1285" s="589"/>
      <c r="H1285" s="589"/>
      <c r="I1285" s="589"/>
      <c r="J1285" s="589"/>
      <c r="K1285" s="589"/>
      <c r="L1285" s="589"/>
      <c r="M1285" s="589"/>
      <c r="O1285" s="589"/>
      <c r="P1285" s="589"/>
      <c r="Q1285" s="589"/>
    </row>
    <row r="1286" customHeight="1" spans="7:17">
      <c r="G1286" s="589"/>
      <c r="H1286" s="589"/>
      <c r="I1286" s="589"/>
      <c r="J1286" s="589"/>
      <c r="K1286" s="589"/>
      <c r="L1286" s="589"/>
      <c r="M1286" s="589"/>
      <c r="O1286" s="589"/>
      <c r="P1286" s="589"/>
      <c r="Q1286" s="589"/>
    </row>
    <row r="1287" customHeight="1" spans="7:17">
      <c r="G1287" s="589"/>
      <c r="H1287" s="589"/>
      <c r="I1287" s="589"/>
      <c r="J1287" s="589"/>
      <c r="K1287" s="589"/>
      <c r="L1287" s="589"/>
      <c r="M1287" s="589"/>
      <c r="O1287" s="589"/>
      <c r="P1287" s="589"/>
      <c r="Q1287" s="589"/>
    </row>
    <row r="1288" customHeight="1" spans="7:17">
      <c r="G1288" s="589"/>
      <c r="H1288" s="589"/>
      <c r="I1288" s="589"/>
      <c r="J1288" s="589"/>
      <c r="K1288" s="589"/>
      <c r="L1288" s="589"/>
      <c r="M1288" s="589"/>
      <c r="O1288" s="589"/>
      <c r="P1288" s="589"/>
      <c r="Q1288" s="589"/>
    </row>
    <row r="1289" customHeight="1" spans="7:17">
      <c r="G1289" s="589"/>
      <c r="H1289" s="589"/>
      <c r="I1289" s="589"/>
      <c r="J1289" s="589"/>
      <c r="K1289" s="589"/>
      <c r="L1289" s="589"/>
      <c r="M1289" s="589"/>
      <c r="O1289" s="589"/>
      <c r="P1289" s="589"/>
      <c r="Q1289" s="589"/>
    </row>
    <row r="1290" customHeight="1" spans="7:17">
      <c r="G1290" s="589"/>
      <c r="H1290" s="589"/>
      <c r="I1290" s="589"/>
      <c r="J1290" s="589"/>
      <c r="K1290" s="589"/>
      <c r="L1290" s="589"/>
      <c r="M1290" s="589"/>
      <c r="O1290" s="589"/>
      <c r="P1290" s="589"/>
      <c r="Q1290" s="589"/>
    </row>
    <row r="1291" customHeight="1" spans="7:17">
      <c r="G1291" s="589"/>
      <c r="H1291" s="589"/>
      <c r="I1291" s="589"/>
      <c r="J1291" s="589"/>
      <c r="K1291" s="589"/>
      <c r="L1291" s="589"/>
      <c r="M1291" s="589"/>
      <c r="O1291" s="589"/>
      <c r="P1291" s="589"/>
      <c r="Q1291" s="589"/>
    </row>
    <row r="1292" customHeight="1" spans="7:17">
      <c r="G1292" s="589"/>
      <c r="H1292" s="589"/>
      <c r="I1292" s="589"/>
      <c r="J1292" s="589"/>
      <c r="K1292" s="589"/>
      <c r="L1292" s="589"/>
      <c r="M1292" s="589"/>
      <c r="O1292" s="589"/>
      <c r="P1292" s="589"/>
      <c r="Q1292" s="589"/>
    </row>
    <row r="1293" customHeight="1" spans="7:17">
      <c r="G1293" s="589"/>
      <c r="H1293" s="589"/>
      <c r="I1293" s="589"/>
      <c r="J1293" s="589"/>
      <c r="K1293" s="589"/>
      <c r="L1293" s="589"/>
      <c r="M1293" s="589"/>
      <c r="O1293" s="589"/>
      <c r="P1293" s="589"/>
      <c r="Q1293" s="589"/>
    </row>
    <row r="1294" customHeight="1" spans="7:17">
      <c r="G1294" s="589"/>
      <c r="H1294" s="589"/>
      <c r="I1294" s="589"/>
      <c r="J1294" s="589"/>
      <c r="K1294" s="589"/>
      <c r="L1294" s="589"/>
      <c r="M1294" s="589"/>
      <c r="O1294" s="589"/>
      <c r="P1294" s="589"/>
      <c r="Q1294" s="589"/>
    </row>
    <row r="1295" customHeight="1" spans="7:17">
      <c r="G1295" s="589"/>
      <c r="H1295" s="589"/>
      <c r="I1295" s="589"/>
      <c r="J1295" s="589"/>
      <c r="K1295" s="589"/>
      <c r="L1295" s="589"/>
      <c r="M1295" s="589"/>
      <c r="O1295" s="589"/>
      <c r="P1295" s="589"/>
      <c r="Q1295" s="589"/>
    </row>
    <row r="1296" customHeight="1" spans="7:17">
      <c r="G1296" s="589"/>
      <c r="H1296" s="589"/>
      <c r="I1296" s="589"/>
      <c r="J1296" s="589"/>
      <c r="K1296" s="589"/>
      <c r="L1296" s="589"/>
      <c r="M1296" s="589"/>
      <c r="O1296" s="589"/>
      <c r="P1296" s="589"/>
      <c r="Q1296" s="589"/>
    </row>
    <row r="1297" customHeight="1" spans="7:17">
      <c r="G1297" s="589"/>
      <c r="H1297" s="589"/>
      <c r="I1297" s="589"/>
      <c r="J1297" s="589"/>
      <c r="K1297" s="589"/>
      <c r="L1297" s="589"/>
      <c r="M1297" s="589"/>
      <c r="O1297" s="589"/>
      <c r="P1297" s="589"/>
      <c r="Q1297" s="589"/>
    </row>
    <row r="1298" customHeight="1" spans="7:17">
      <c r="G1298" s="589"/>
      <c r="H1298" s="589"/>
      <c r="I1298" s="589"/>
      <c r="J1298" s="589"/>
      <c r="K1298" s="589"/>
      <c r="L1298" s="589"/>
      <c r="M1298" s="589"/>
      <c r="O1298" s="589"/>
      <c r="P1298" s="589"/>
      <c r="Q1298" s="589"/>
    </row>
    <row r="1299" customHeight="1" spans="7:17">
      <c r="G1299" s="589"/>
      <c r="H1299" s="589"/>
      <c r="I1299" s="589"/>
      <c r="J1299" s="589"/>
      <c r="K1299" s="589"/>
      <c r="L1299" s="589"/>
      <c r="M1299" s="589"/>
      <c r="O1299" s="589"/>
      <c r="P1299" s="589"/>
      <c r="Q1299" s="589"/>
    </row>
    <row r="1300" customHeight="1" spans="7:17">
      <c r="G1300" s="589"/>
      <c r="H1300" s="589"/>
      <c r="I1300" s="589"/>
      <c r="J1300" s="589"/>
      <c r="K1300" s="589"/>
      <c r="L1300" s="589"/>
      <c r="M1300" s="589"/>
      <c r="O1300" s="589"/>
      <c r="P1300" s="589"/>
      <c r="Q1300" s="589"/>
    </row>
    <row r="1301" customHeight="1" spans="7:17">
      <c r="G1301" s="589"/>
      <c r="H1301" s="589"/>
      <c r="I1301" s="589"/>
      <c r="J1301" s="589"/>
      <c r="K1301" s="589"/>
      <c r="L1301" s="589"/>
      <c r="M1301" s="589"/>
      <c r="O1301" s="589"/>
      <c r="P1301" s="589"/>
      <c r="Q1301" s="589"/>
    </row>
    <row r="1302" customHeight="1" spans="7:17">
      <c r="G1302" s="589"/>
      <c r="H1302" s="589"/>
      <c r="I1302" s="589"/>
      <c r="J1302" s="589"/>
      <c r="K1302" s="589"/>
      <c r="L1302" s="589"/>
      <c r="M1302" s="589"/>
      <c r="O1302" s="589"/>
      <c r="P1302" s="589"/>
      <c r="Q1302" s="589"/>
    </row>
    <row r="1303" customHeight="1" spans="7:17">
      <c r="G1303" s="589"/>
      <c r="H1303" s="589"/>
      <c r="I1303" s="589"/>
      <c r="J1303" s="589"/>
      <c r="K1303" s="589"/>
      <c r="L1303" s="589"/>
      <c r="M1303" s="589"/>
      <c r="O1303" s="589"/>
      <c r="P1303" s="589"/>
      <c r="Q1303" s="589"/>
    </row>
    <row r="1304" customHeight="1" spans="7:17">
      <c r="G1304" s="589"/>
      <c r="H1304" s="589"/>
      <c r="I1304" s="589"/>
      <c r="J1304" s="589"/>
      <c r="K1304" s="589"/>
      <c r="L1304" s="589"/>
      <c r="M1304" s="589"/>
      <c r="O1304" s="589"/>
      <c r="P1304" s="589"/>
      <c r="Q1304" s="589"/>
    </row>
    <row r="1305" customHeight="1" spans="7:17">
      <c r="G1305" s="589"/>
      <c r="H1305" s="589"/>
      <c r="I1305" s="589"/>
      <c r="J1305" s="589"/>
      <c r="K1305" s="589"/>
      <c r="L1305" s="589"/>
      <c r="M1305" s="589"/>
      <c r="O1305" s="589"/>
      <c r="P1305" s="589"/>
      <c r="Q1305" s="589"/>
    </row>
    <row r="1306" customHeight="1" spans="7:17">
      <c r="G1306" s="589"/>
      <c r="H1306" s="589"/>
      <c r="I1306" s="589"/>
      <c r="J1306" s="589"/>
      <c r="K1306" s="589"/>
      <c r="L1306" s="589"/>
      <c r="M1306" s="589"/>
      <c r="O1306" s="589"/>
      <c r="P1306" s="589"/>
      <c r="Q1306" s="589"/>
    </row>
    <row r="1307" customHeight="1" spans="7:17">
      <c r="G1307" s="589"/>
      <c r="H1307" s="589"/>
      <c r="I1307" s="589"/>
      <c r="J1307" s="589"/>
      <c r="K1307" s="589"/>
      <c r="L1307" s="589"/>
      <c r="M1307" s="589"/>
      <c r="O1307" s="589"/>
      <c r="P1307" s="589"/>
      <c r="Q1307" s="589"/>
    </row>
    <row r="1308" customHeight="1" spans="7:17">
      <c r="G1308" s="589"/>
      <c r="H1308" s="589"/>
      <c r="I1308" s="589"/>
      <c r="J1308" s="589"/>
      <c r="K1308" s="589"/>
      <c r="L1308" s="589"/>
      <c r="M1308" s="589"/>
      <c r="O1308" s="589"/>
      <c r="P1308" s="589"/>
      <c r="Q1308" s="589"/>
    </row>
    <row r="1309" customHeight="1" spans="7:17">
      <c r="G1309" s="589"/>
      <c r="H1309" s="589"/>
      <c r="I1309" s="589"/>
      <c r="J1309" s="589"/>
      <c r="K1309" s="589"/>
      <c r="L1309" s="589"/>
      <c r="M1309" s="589"/>
      <c r="O1309" s="589"/>
      <c r="P1309" s="589"/>
      <c r="Q1309" s="589"/>
    </row>
    <row r="1310" customHeight="1" spans="7:17">
      <c r="G1310" s="589"/>
      <c r="H1310" s="589"/>
      <c r="I1310" s="589"/>
      <c r="J1310" s="589"/>
      <c r="K1310" s="589"/>
      <c r="L1310" s="589"/>
      <c r="M1310" s="589"/>
      <c r="O1310" s="589"/>
      <c r="P1310" s="589"/>
      <c r="Q1310" s="589"/>
    </row>
    <row r="1311" customHeight="1" spans="7:17">
      <c r="G1311" s="589"/>
      <c r="H1311" s="589"/>
      <c r="I1311" s="589"/>
      <c r="J1311" s="589"/>
      <c r="K1311" s="589"/>
      <c r="L1311" s="589"/>
      <c r="M1311" s="589"/>
      <c r="O1311" s="589"/>
      <c r="P1311" s="589"/>
      <c r="Q1311" s="589"/>
    </row>
    <row r="1312" customHeight="1" spans="7:17">
      <c r="G1312" s="589"/>
      <c r="H1312" s="589"/>
      <c r="I1312" s="589"/>
      <c r="J1312" s="589"/>
      <c r="K1312" s="589"/>
      <c r="L1312" s="589"/>
      <c r="M1312" s="589"/>
      <c r="O1312" s="589"/>
      <c r="P1312" s="589"/>
      <c r="Q1312" s="589"/>
    </row>
    <row r="1313" customHeight="1" spans="7:17">
      <c r="G1313" s="589"/>
      <c r="H1313" s="589"/>
      <c r="I1313" s="589"/>
      <c r="J1313" s="589"/>
      <c r="K1313" s="589"/>
      <c r="L1313" s="589"/>
      <c r="M1313" s="589"/>
      <c r="O1313" s="589"/>
      <c r="P1313" s="589"/>
      <c r="Q1313" s="589"/>
    </row>
    <row r="1314" customHeight="1" spans="7:17">
      <c r="G1314" s="589"/>
      <c r="H1314" s="589"/>
      <c r="I1314" s="589"/>
      <c r="J1314" s="589"/>
      <c r="K1314" s="589"/>
      <c r="L1314" s="589"/>
      <c r="M1314" s="589"/>
      <c r="O1314" s="589"/>
      <c r="P1314" s="589"/>
      <c r="Q1314" s="589"/>
    </row>
    <row r="1315" customHeight="1" spans="7:17">
      <c r="G1315" s="589"/>
      <c r="H1315" s="589"/>
      <c r="I1315" s="589"/>
      <c r="J1315" s="589"/>
      <c r="K1315" s="589"/>
      <c r="L1315" s="589"/>
      <c r="M1315" s="589"/>
      <c r="O1315" s="589"/>
      <c r="P1315" s="589"/>
      <c r="Q1315" s="589"/>
    </row>
    <row r="1316" customHeight="1" spans="7:17">
      <c r="G1316" s="589"/>
      <c r="H1316" s="589"/>
      <c r="I1316" s="589"/>
      <c r="J1316" s="589"/>
      <c r="K1316" s="589"/>
      <c r="L1316" s="589"/>
      <c r="M1316" s="589"/>
      <c r="O1316" s="589"/>
      <c r="P1316" s="589"/>
      <c r="Q1316" s="589"/>
    </row>
    <row r="1317" customHeight="1" spans="7:17">
      <c r="G1317" s="589"/>
      <c r="H1317" s="589"/>
      <c r="I1317" s="589"/>
      <c r="J1317" s="589"/>
      <c r="K1317" s="589"/>
      <c r="L1317" s="589"/>
      <c r="M1317" s="589"/>
      <c r="O1317" s="589"/>
      <c r="P1317" s="589"/>
      <c r="Q1317" s="589"/>
    </row>
    <row r="1318" customHeight="1" spans="7:17">
      <c r="G1318" s="589"/>
      <c r="H1318" s="589"/>
      <c r="I1318" s="589"/>
      <c r="J1318" s="589"/>
      <c r="K1318" s="589"/>
      <c r="L1318" s="589"/>
      <c r="M1318" s="589"/>
      <c r="O1318" s="589"/>
      <c r="P1318" s="589"/>
      <c r="Q1318" s="589"/>
    </row>
    <row r="1319" customHeight="1" spans="7:17">
      <c r="G1319" s="589"/>
      <c r="H1319" s="589"/>
      <c r="I1319" s="589"/>
      <c r="J1319" s="589"/>
      <c r="K1319" s="589"/>
      <c r="L1319" s="589"/>
      <c r="M1319" s="589"/>
      <c r="O1319" s="589"/>
      <c r="P1319" s="589"/>
      <c r="Q1319" s="589"/>
    </row>
    <row r="1320" customHeight="1" spans="7:17">
      <c r="G1320" s="589"/>
      <c r="H1320" s="589"/>
      <c r="I1320" s="589"/>
      <c r="J1320" s="589"/>
      <c r="K1320" s="589"/>
      <c r="L1320" s="589"/>
      <c r="M1320" s="589"/>
      <c r="O1320" s="589"/>
      <c r="P1320" s="589"/>
      <c r="Q1320" s="589"/>
    </row>
    <row r="1321" customHeight="1" spans="7:17">
      <c r="G1321" s="589"/>
      <c r="H1321" s="589"/>
      <c r="I1321" s="589"/>
      <c r="J1321" s="589"/>
      <c r="K1321" s="589"/>
      <c r="L1321" s="589"/>
      <c r="M1321" s="589"/>
      <c r="O1321" s="589"/>
      <c r="P1321" s="589"/>
      <c r="Q1321" s="589"/>
    </row>
    <row r="1322" customHeight="1" spans="7:17">
      <c r="G1322" s="589"/>
      <c r="H1322" s="589"/>
      <c r="I1322" s="589"/>
      <c r="J1322" s="589"/>
      <c r="K1322" s="589"/>
      <c r="L1322" s="589"/>
      <c r="M1322" s="589"/>
      <c r="O1322" s="589"/>
      <c r="P1322" s="589"/>
      <c r="Q1322" s="589"/>
    </row>
    <row r="1323" customHeight="1" spans="7:17">
      <c r="G1323" s="589"/>
      <c r="H1323" s="589"/>
      <c r="I1323" s="589"/>
      <c r="J1323" s="589"/>
      <c r="K1323" s="589"/>
      <c r="L1323" s="589"/>
      <c r="M1323" s="589"/>
      <c r="O1323" s="589"/>
      <c r="P1323" s="589"/>
      <c r="Q1323" s="589"/>
    </row>
    <row r="1324" customHeight="1" spans="7:17">
      <c r="G1324" s="589"/>
      <c r="H1324" s="589"/>
      <c r="I1324" s="589"/>
      <c r="J1324" s="589"/>
      <c r="K1324" s="589"/>
      <c r="L1324" s="589"/>
      <c r="M1324" s="589"/>
      <c r="O1324" s="589"/>
      <c r="P1324" s="589"/>
      <c r="Q1324" s="589"/>
    </row>
    <row r="1325" customHeight="1" spans="7:17">
      <c r="G1325" s="589"/>
      <c r="H1325" s="589"/>
      <c r="I1325" s="589"/>
      <c r="J1325" s="589"/>
      <c r="K1325" s="589"/>
      <c r="L1325" s="589"/>
      <c r="M1325" s="589"/>
      <c r="O1325" s="589"/>
      <c r="P1325" s="589"/>
      <c r="Q1325" s="589"/>
    </row>
    <row r="1326" customHeight="1" spans="7:17">
      <c r="G1326" s="589"/>
      <c r="H1326" s="589"/>
      <c r="I1326" s="589"/>
      <c r="J1326" s="589"/>
      <c r="K1326" s="589"/>
      <c r="L1326" s="589"/>
      <c r="M1326" s="589"/>
      <c r="O1326" s="589"/>
      <c r="P1326" s="589"/>
      <c r="Q1326" s="589"/>
    </row>
    <row r="1327" customHeight="1" spans="7:17">
      <c r="G1327" s="589"/>
      <c r="H1327" s="589"/>
      <c r="I1327" s="589"/>
      <c r="J1327" s="589"/>
      <c r="K1327" s="589"/>
      <c r="L1327" s="589"/>
      <c r="M1327" s="589"/>
      <c r="O1327" s="589"/>
      <c r="P1327" s="589"/>
      <c r="Q1327" s="589"/>
    </row>
    <row r="1328" customHeight="1" spans="7:17">
      <c r="G1328" s="589"/>
      <c r="H1328" s="589"/>
      <c r="I1328" s="589"/>
      <c r="J1328" s="589"/>
      <c r="K1328" s="589"/>
      <c r="L1328" s="589"/>
      <c r="M1328" s="589"/>
      <c r="O1328" s="589"/>
      <c r="P1328" s="589"/>
      <c r="Q1328" s="589"/>
    </row>
    <row r="1329" customHeight="1" spans="7:17">
      <c r="G1329" s="589"/>
      <c r="H1329" s="589"/>
      <c r="I1329" s="589"/>
      <c r="J1329" s="589"/>
      <c r="K1329" s="589"/>
      <c r="L1329" s="589"/>
      <c r="M1329" s="589"/>
      <c r="O1329" s="589"/>
      <c r="P1329" s="589"/>
      <c r="Q1329" s="589"/>
    </row>
    <row r="1330" customHeight="1" spans="7:17">
      <c r="G1330" s="589"/>
      <c r="H1330" s="589"/>
      <c r="I1330" s="589"/>
      <c r="J1330" s="589"/>
      <c r="K1330" s="589"/>
      <c r="L1330" s="589"/>
      <c r="M1330" s="589"/>
      <c r="O1330" s="589"/>
      <c r="P1330" s="589"/>
      <c r="Q1330" s="589"/>
    </row>
    <row r="1331" customHeight="1" spans="7:17">
      <c r="G1331" s="589"/>
      <c r="H1331" s="589"/>
      <c r="I1331" s="589"/>
      <c r="J1331" s="589"/>
      <c r="K1331" s="589"/>
      <c r="L1331" s="589"/>
      <c r="M1331" s="589"/>
      <c r="O1331" s="589"/>
      <c r="P1331" s="589"/>
      <c r="Q1331" s="589"/>
    </row>
    <row r="1332" customHeight="1" spans="7:17">
      <c r="G1332" s="589"/>
      <c r="H1332" s="589"/>
      <c r="I1332" s="589"/>
      <c r="J1332" s="589"/>
      <c r="K1332" s="589"/>
      <c r="L1332" s="589"/>
      <c r="M1332" s="589"/>
      <c r="O1332" s="589"/>
      <c r="P1332" s="589"/>
      <c r="Q1332" s="589"/>
    </row>
    <row r="1333" customHeight="1" spans="7:17">
      <c r="G1333" s="589"/>
      <c r="H1333" s="589"/>
      <c r="I1333" s="589"/>
      <c r="J1333" s="589"/>
      <c r="K1333" s="589"/>
      <c r="L1333" s="589"/>
      <c r="M1333" s="589"/>
      <c r="O1333" s="589"/>
      <c r="P1333" s="589"/>
      <c r="Q1333" s="589"/>
    </row>
    <row r="1334" customHeight="1" spans="7:17">
      <c r="G1334" s="589"/>
      <c r="H1334" s="589"/>
      <c r="I1334" s="589"/>
      <c r="J1334" s="589"/>
      <c r="K1334" s="589"/>
      <c r="L1334" s="589"/>
      <c r="M1334" s="589"/>
      <c r="O1334" s="589"/>
      <c r="P1334" s="589"/>
      <c r="Q1334" s="589"/>
    </row>
    <row r="1335" customHeight="1" spans="7:17">
      <c r="G1335" s="589"/>
      <c r="H1335" s="589"/>
      <c r="I1335" s="589"/>
      <c r="J1335" s="589"/>
      <c r="K1335" s="589"/>
      <c r="L1335" s="589"/>
      <c r="M1335" s="589"/>
      <c r="O1335" s="589"/>
      <c r="P1335" s="589"/>
      <c r="Q1335" s="589"/>
    </row>
    <row r="1336" customHeight="1" spans="7:17">
      <c r="G1336" s="589"/>
      <c r="H1336" s="589"/>
      <c r="I1336" s="589"/>
      <c r="J1336" s="589"/>
      <c r="K1336" s="589"/>
      <c r="L1336" s="589"/>
      <c r="M1336" s="589"/>
      <c r="O1336" s="589"/>
      <c r="P1336" s="589"/>
      <c r="Q1336" s="589"/>
    </row>
    <row r="1337" customHeight="1" spans="7:17">
      <c r="G1337" s="589"/>
      <c r="H1337" s="589"/>
      <c r="I1337" s="589"/>
      <c r="J1337" s="589"/>
      <c r="K1337" s="589"/>
      <c r="L1337" s="589"/>
      <c r="M1337" s="589"/>
      <c r="O1337" s="589"/>
      <c r="P1337" s="589"/>
      <c r="Q1337" s="589"/>
    </row>
    <row r="1338" customHeight="1" spans="7:17">
      <c r="G1338" s="589"/>
      <c r="H1338" s="589"/>
      <c r="I1338" s="589"/>
      <c r="J1338" s="589"/>
      <c r="K1338" s="589"/>
      <c r="L1338" s="589"/>
      <c r="M1338" s="589"/>
      <c r="O1338" s="589"/>
      <c r="P1338" s="589"/>
      <c r="Q1338" s="589"/>
    </row>
    <row r="1339" customHeight="1" spans="7:17">
      <c r="G1339" s="589"/>
      <c r="H1339" s="589"/>
      <c r="I1339" s="589"/>
      <c r="J1339" s="589"/>
      <c r="K1339" s="589"/>
      <c r="L1339" s="589"/>
      <c r="M1339" s="589"/>
      <c r="O1339" s="589"/>
      <c r="P1339" s="589"/>
      <c r="Q1339" s="589"/>
    </row>
    <row r="1340" customHeight="1" spans="7:17">
      <c r="G1340" s="589"/>
      <c r="H1340" s="589"/>
      <c r="I1340" s="589"/>
      <c r="J1340" s="589"/>
      <c r="K1340" s="589"/>
      <c r="L1340" s="589"/>
      <c r="M1340" s="589"/>
      <c r="O1340" s="589"/>
      <c r="P1340" s="589"/>
      <c r="Q1340" s="589"/>
    </row>
    <row r="1341" customHeight="1" spans="7:17">
      <c r="G1341" s="589"/>
      <c r="H1341" s="589"/>
      <c r="I1341" s="589"/>
      <c r="J1341" s="589"/>
      <c r="K1341" s="589"/>
      <c r="L1341" s="589"/>
      <c r="M1341" s="589"/>
      <c r="O1341" s="589"/>
      <c r="P1341" s="589"/>
      <c r="Q1341" s="589"/>
    </row>
    <row r="1342" customHeight="1" spans="7:17">
      <c r="G1342" s="589"/>
      <c r="H1342" s="589"/>
      <c r="I1342" s="589"/>
      <c r="J1342" s="589"/>
      <c r="K1342" s="589"/>
      <c r="L1342" s="589"/>
      <c r="M1342" s="589"/>
      <c r="O1342" s="589"/>
      <c r="P1342" s="589"/>
      <c r="Q1342" s="589"/>
    </row>
    <row r="1343" customHeight="1" spans="7:17">
      <c r="G1343" s="589"/>
      <c r="H1343" s="589"/>
      <c r="I1343" s="589"/>
      <c r="J1343" s="589"/>
      <c r="K1343" s="589"/>
      <c r="L1343" s="589"/>
      <c r="M1343" s="589"/>
      <c r="O1343" s="589"/>
      <c r="P1343" s="589"/>
      <c r="Q1343" s="589"/>
    </row>
    <row r="1344" customHeight="1" spans="7:17">
      <c r="G1344" s="589"/>
      <c r="H1344" s="589"/>
      <c r="I1344" s="589"/>
      <c r="J1344" s="589"/>
      <c r="K1344" s="589"/>
      <c r="L1344" s="589"/>
      <c r="M1344" s="589"/>
      <c r="O1344" s="589"/>
      <c r="P1344" s="589"/>
      <c r="Q1344" s="589"/>
    </row>
    <row r="1345" customHeight="1" spans="7:17">
      <c r="G1345" s="589"/>
      <c r="H1345" s="589"/>
      <c r="I1345" s="589"/>
      <c r="J1345" s="589"/>
      <c r="K1345" s="589"/>
      <c r="L1345" s="589"/>
      <c r="M1345" s="589"/>
      <c r="O1345" s="589"/>
      <c r="P1345" s="589"/>
      <c r="Q1345" s="589"/>
    </row>
    <row r="1346" customHeight="1" spans="7:17">
      <c r="G1346" s="589"/>
      <c r="H1346" s="589"/>
      <c r="I1346" s="589"/>
      <c r="J1346" s="589"/>
      <c r="K1346" s="589"/>
      <c r="L1346" s="589"/>
      <c r="M1346" s="589"/>
      <c r="O1346" s="589"/>
      <c r="P1346" s="589"/>
      <c r="Q1346" s="589"/>
    </row>
    <row r="1347" customHeight="1" spans="7:17">
      <c r="G1347" s="589"/>
      <c r="H1347" s="589"/>
      <c r="I1347" s="589"/>
      <c r="J1347" s="589"/>
      <c r="K1347" s="589"/>
      <c r="L1347" s="589"/>
      <c r="M1347" s="589"/>
      <c r="O1347" s="589"/>
      <c r="P1347" s="589"/>
      <c r="Q1347" s="589"/>
    </row>
    <row r="1348" customHeight="1" spans="7:17">
      <c r="G1348" s="589"/>
      <c r="H1348" s="589"/>
      <c r="I1348" s="589"/>
      <c r="J1348" s="589"/>
      <c r="K1348" s="589"/>
      <c r="L1348" s="589"/>
      <c r="M1348" s="589"/>
      <c r="O1348" s="589"/>
      <c r="P1348" s="589"/>
      <c r="Q1348" s="589"/>
    </row>
    <row r="1349" customHeight="1" spans="7:17">
      <c r="G1349" s="589"/>
      <c r="H1349" s="589"/>
      <c r="I1349" s="589"/>
      <c r="J1349" s="589"/>
      <c r="K1349" s="589"/>
      <c r="L1349" s="589"/>
      <c r="M1349" s="589"/>
      <c r="O1349" s="589"/>
      <c r="P1349" s="589"/>
      <c r="Q1349" s="589"/>
    </row>
    <row r="1350" customHeight="1" spans="7:17">
      <c r="G1350" s="589"/>
      <c r="H1350" s="589"/>
      <c r="I1350" s="589"/>
      <c r="J1350" s="589"/>
      <c r="K1350" s="589"/>
      <c r="L1350" s="589"/>
      <c r="M1350" s="589"/>
      <c r="O1350" s="589"/>
      <c r="P1350" s="589"/>
      <c r="Q1350" s="589"/>
    </row>
    <row r="1351" customHeight="1" spans="7:17">
      <c r="G1351" s="589"/>
      <c r="H1351" s="589"/>
      <c r="I1351" s="589"/>
      <c r="J1351" s="589"/>
      <c r="K1351" s="589"/>
      <c r="L1351" s="589"/>
      <c r="M1351" s="589"/>
      <c r="O1351" s="589"/>
      <c r="P1351" s="589"/>
      <c r="Q1351" s="589"/>
    </row>
    <row r="1352" customHeight="1" spans="7:17">
      <c r="G1352" s="589"/>
      <c r="H1352" s="589"/>
      <c r="I1352" s="589"/>
      <c r="J1352" s="589"/>
      <c r="K1352" s="589"/>
      <c r="L1352" s="589"/>
      <c r="M1352" s="589"/>
      <c r="O1352" s="589"/>
      <c r="P1352" s="589"/>
      <c r="Q1352" s="589"/>
    </row>
    <row r="1353" customHeight="1" spans="7:17">
      <c r="G1353" s="589"/>
      <c r="H1353" s="589"/>
      <c r="I1353" s="589"/>
      <c r="J1353" s="589"/>
      <c r="K1353" s="589"/>
      <c r="L1353" s="589"/>
      <c r="M1353" s="589"/>
      <c r="O1353" s="589"/>
      <c r="P1353" s="589"/>
      <c r="Q1353" s="589"/>
    </row>
    <row r="1354" customHeight="1" spans="7:17">
      <c r="G1354" s="589"/>
      <c r="H1354" s="589"/>
      <c r="I1354" s="589"/>
      <c r="J1354" s="589"/>
      <c r="K1354" s="589"/>
      <c r="L1354" s="589"/>
      <c r="M1354" s="589"/>
      <c r="O1354" s="589"/>
      <c r="P1354" s="589"/>
      <c r="Q1354" s="589"/>
    </row>
    <row r="1355" customHeight="1" spans="7:17">
      <c r="G1355" s="589"/>
      <c r="H1355" s="589"/>
      <c r="I1355" s="589"/>
      <c r="J1355" s="589"/>
      <c r="K1355" s="589"/>
      <c r="L1355" s="589"/>
      <c r="M1355" s="589"/>
      <c r="O1355" s="589"/>
      <c r="P1355" s="589"/>
      <c r="Q1355" s="589"/>
    </row>
    <row r="1356" customHeight="1" spans="7:17">
      <c r="G1356" s="589"/>
      <c r="H1356" s="589"/>
      <c r="I1356" s="589"/>
      <c r="J1356" s="589"/>
      <c r="K1356" s="589"/>
      <c r="L1356" s="589"/>
      <c r="M1356" s="589"/>
      <c r="O1356" s="589"/>
      <c r="P1356" s="589"/>
      <c r="Q1356" s="589"/>
    </row>
    <row r="1357" customHeight="1" spans="7:17">
      <c r="G1357" s="589"/>
      <c r="H1357" s="589"/>
      <c r="I1357" s="589"/>
      <c r="J1357" s="589"/>
      <c r="K1357" s="589"/>
      <c r="L1357" s="589"/>
      <c r="M1357" s="589"/>
      <c r="O1357" s="589"/>
      <c r="P1357" s="589"/>
      <c r="Q1357" s="589"/>
    </row>
    <row r="1358" customHeight="1" spans="7:17">
      <c r="G1358" s="589"/>
      <c r="H1358" s="589"/>
      <c r="I1358" s="589"/>
      <c r="J1358" s="589"/>
      <c r="K1358" s="589"/>
      <c r="L1358" s="589"/>
      <c r="M1358" s="589"/>
      <c r="O1358" s="589"/>
      <c r="P1358" s="589"/>
      <c r="Q1358" s="589"/>
    </row>
    <row r="1359" customHeight="1" spans="7:17">
      <c r="G1359" s="589"/>
      <c r="H1359" s="589"/>
      <c r="I1359" s="589"/>
      <c r="J1359" s="589"/>
      <c r="K1359" s="589"/>
      <c r="L1359" s="589"/>
      <c r="M1359" s="589"/>
      <c r="O1359" s="589"/>
      <c r="P1359" s="589"/>
      <c r="Q1359" s="589"/>
    </row>
    <row r="1360" customHeight="1" spans="7:17">
      <c r="G1360" s="589"/>
      <c r="H1360" s="589"/>
      <c r="I1360" s="589"/>
      <c r="J1360" s="589"/>
      <c r="K1360" s="589"/>
      <c r="L1360" s="589"/>
      <c r="M1360" s="589"/>
      <c r="O1360" s="589"/>
      <c r="P1360" s="589"/>
      <c r="Q1360" s="589"/>
    </row>
    <row r="1361" customHeight="1" spans="7:17">
      <c r="G1361" s="589"/>
      <c r="H1361" s="589"/>
      <c r="I1361" s="589"/>
      <c r="J1361" s="589"/>
      <c r="K1361" s="589"/>
      <c r="L1361" s="589"/>
      <c r="M1361" s="589"/>
      <c r="O1361" s="589"/>
      <c r="P1361" s="589"/>
      <c r="Q1361" s="589"/>
    </row>
    <row r="1362" customHeight="1" spans="7:17">
      <c r="G1362" s="589"/>
      <c r="H1362" s="589"/>
      <c r="I1362" s="589"/>
      <c r="J1362" s="589"/>
      <c r="K1362" s="589"/>
      <c r="L1362" s="589"/>
      <c r="M1362" s="589"/>
      <c r="O1362" s="589"/>
      <c r="P1362" s="589"/>
      <c r="Q1362" s="589"/>
    </row>
    <row r="1363" customHeight="1" spans="7:17">
      <c r="G1363" s="589"/>
      <c r="H1363" s="589"/>
      <c r="I1363" s="589"/>
      <c r="J1363" s="589"/>
      <c r="K1363" s="589"/>
      <c r="L1363" s="589"/>
      <c r="M1363" s="589"/>
      <c r="O1363" s="589"/>
      <c r="P1363" s="589"/>
      <c r="Q1363" s="589"/>
    </row>
    <row r="1364" customHeight="1" spans="7:17">
      <c r="G1364" s="589"/>
      <c r="H1364" s="589"/>
      <c r="I1364" s="589"/>
      <c r="J1364" s="589"/>
      <c r="K1364" s="589"/>
      <c r="L1364" s="589"/>
      <c r="M1364" s="589"/>
      <c r="O1364" s="589"/>
      <c r="P1364" s="589"/>
      <c r="Q1364" s="589"/>
    </row>
    <row r="1365" customHeight="1" spans="7:17">
      <c r="G1365" s="589"/>
      <c r="H1365" s="589"/>
      <c r="I1365" s="589"/>
      <c r="J1365" s="589"/>
      <c r="K1365" s="589"/>
      <c r="L1365" s="589"/>
      <c r="M1365" s="589"/>
      <c r="O1365" s="589"/>
      <c r="P1365" s="589"/>
      <c r="Q1365" s="589"/>
    </row>
    <row r="1366" customHeight="1" spans="7:17">
      <c r="G1366" s="589"/>
      <c r="H1366" s="589"/>
      <c r="I1366" s="589"/>
      <c r="J1366" s="589"/>
      <c r="K1366" s="589"/>
      <c r="L1366" s="589"/>
      <c r="M1366" s="589"/>
      <c r="O1366" s="589"/>
      <c r="P1366" s="589"/>
      <c r="Q1366" s="589"/>
    </row>
    <row r="1367" customHeight="1" spans="7:17">
      <c r="G1367" s="589"/>
      <c r="H1367" s="589"/>
      <c r="I1367" s="589"/>
      <c r="J1367" s="589"/>
      <c r="K1367" s="589"/>
      <c r="L1367" s="589"/>
      <c r="M1367" s="589"/>
      <c r="O1367" s="589"/>
      <c r="P1367" s="589"/>
      <c r="Q1367" s="589"/>
    </row>
    <row r="1368" customHeight="1" spans="7:17">
      <c r="G1368" s="589"/>
      <c r="H1368" s="589"/>
      <c r="I1368" s="589"/>
      <c r="J1368" s="589"/>
      <c r="K1368" s="589"/>
      <c r="L1368" s="589"/>
      <c r="M1368" s="589"/>
      <c r="O1368" s="589"/>
      <c r="P1368" s="589"/>
      <c r="Q1368" s="589"/>
    </row>
    <row r="1369" customHeight="1" spans="7:17">
      <c r="G1369" s="589"/>
      <c r="H1369" s="589"/>
      <c r="I1369" s="589"/>
      <c r="J1369" s="589"/>
      <c r="K1369" s="589"/>
      <c r="L1369" s="589"/>
      <c r="M1369" s="589"/>
      <c r="O1369" s="589"/>
      <c r="P1369" s="589"/>
      <c r="Q1369" s="589"/>
    </row>
    <row r="1370" customHeight="1" spans="7:17">
      <c r="G1370" s="589"/>
      <c r="H1370" s="589"/>
      <c r="I1370" s="589"/>
      <c r="J1370" s="589"/>
      <c r="K1370" s="589"/>
      <c r="L1370" s="589"/>
      <c r="M1370" s="589"/>
      <c r="O1370" s="589"/>
      <c r="P1370" s="589"/>
      <c r="Q1370" s="589"/>
    </row>
    <row r="1371" customHeight="1" spans="7:17">
      <c r="G1371" s="589"/>
      <c r="H1371" s="589"/>
      <c r="I1371" s="589"/>
      <c r="J1371" s="589"/>
      <c r="K1371" s="589"/>
      <c r="L1371" s="589"/>
      <c r="M1371" s="589"/>
      <c r="O1371" s="589"/>
      <c r="P1371" s="589"/>
      <c r="Q1371" s="589"/>
    </row>
    <row r="1372" customHeight="1" spans="7:17">
      <c r="G1372" s="589"/>
      <c r="H1372" s="589"/>
      <c r="I1372" s="589"/>
      <c r="J1372" s="589"/>
      <c r="K1372" s="589"/>
      <c r="L1372" s="589"/>
      <c r="M1372" s="589"/>
      <c r="O1372" s="589"/>
      <c r="P1372" s="589"/>
      <c r="Q1372" s="589"/>
    </row>
    <row r="1373" customHeight="1" spans="7:17">
      <c r="G1373" s="589"/>
      <c r="H1373" s="589"/>
      <c r="I1373" s="589"/>
      <c r="J1373" s="589"/>
      <c r="K1373" s="589"/>
      <c r="L1373" s="589"/>
      <c r="M1373" s="589"/>
      <c r="O1373" s="589"/>
      <c r="P1373" s="589"/>
      <c r="Q1373" s="589"/>
    </row>
    <row r="1374" customHeight="1" spans="7:17">
      <c r="G1374" s="589"/>
      <c r="H1374" s="589"/>
      <c r="I1374" s="589"/>
      <c r="J1374" s="589"/>
      <c r="K1374" s="589"/>
      <c r="L1374" s="589"/>
      <c r="M1374" s="589"/>
      <c r="O1374" s="589"/>
      <c r="P1374" s="589"/>
      <c r="Q1374" s="589"/>
    </row>
    <row r="1375" customHeight="1" spans="7:17">
      <c r="G1375" s="589"/>
      <c r="H1375" s="589"/>
      <c r="I1375" s="589"/>
      <c r="J1375" s="589"/>
      <c r="K1375" s="589"/>
      <c r="L1375" s="589"/>
      <c r="M1375" s="589"/>
      <c r="O1375" s="589"/>
      <c r="P1375" s="589"/>
      <c r="Q1375" s="589"/>
    </row>
    <row r="1376" customHeight="1" spans="7:17">
      <c r="G1376" s="589"/>
      <c r="H1376" s="589"/>
      <c r="I1376" s="589"/>
      <c r="J1376" s="589"/>
      <c r="K1376" s="589"/>
      <c r="L1376" s="589"/>
      <c r="M1376" s="589"/>
      <c r="O1376" s="589"/>
      <c r="P1376" s="589"/>
      <c r="Q1376" s="589"/>
    </row>
    <row r="1377" customHeight="1" spans="7:17">
      <c r="G1377" s="589"/>
      <c r="H1377" s="589"/>
      <c r="I1377" s="589"/>
      <c r="J1377" s="589"/>
      <c r="K1377" s="589"/>
      <c r="L1377" s="589"/>
      <c r="M1377" s="589"/>
      <c r="O1377" s="589"/>
      <c r="P1377" s="589"/>
      <c r="Q1377" s="589"/>
    </row>
    <row r="1378" customHeight="1" spans="7:17">
      <c r="G1378" s="589"/>
      <c r="H1378" s="589"/>
      <c r="I1378" s="589"/>
      <c r="J1378" s="589"/>
      <c r="K1378" s="589"/>
      <c r="L1378" s="589"/>
      <c r="M1378" s="589"/>
      <c r="O1378" s="589"/>
      <c r="P1378" s="589"/>
      <c r="Q1378" s="589"/>
    </row>
    <row r="1379" customHeight="1" spans="7:17">
      <c r="G1379" s="589"/>
      <c r="H1379" s="589"/>
      <c r="I1379" s="589"/>
      <c r="J1379" s="589"/>
      <c r="K1379" s="589"/>
      <c r="L1379" s="589"/>
      <c r="M1379" s="589"/>
      <c r="O1379" s="589"/>
      <c r="P1379" s="589"/>
      <c r="Q1379" s="589"/>
    </row>
    <row r="1380" customHeight="1" spans="7:17">
      <c r="G1380" s="589"/>
      <c r="H1380" s="589"/>
      <c r="I1380" s="589"/>
      <c r="J1380" s="589"/>
      <c r="K1380" s="589"/>
      <c r="L1380" s="589"/>
      <c r="M1380" s="589"/>
      <c r="O1380" s="589"/>
      <c r="P1380" s="589"/>
      <c r="Q1380" s="589"/>
    </row>
    <row r="1381" customHeight="1" spans="7:17">
      <c r="G1381" s="589"/>
      <c r="H1381" s="589"/>
      <c r="I1381" s="589"/>
      <c r="J1381" s="589"/>
      <c r="K1381" s="589"/>
      <c r="L1381" s="589"/>
      <c r="M1381" s="589"/>
      <c r="O1381" s="589"/>
      <c r="P1381" s="589"/>
      <c r="Q1381" s="589"/>
    </row>
    <row r="1382" customHeight="1" spans="7:17">
      <c r="G1382" s="589"/>
      <c r="H1382" s="589"/>
      <c r="I1382" s="589"/>
      <c r="J1382" s="589"/>
      <c r="K1382" s="589"/>
      <c r="L1382" s="589"/>
      <c r="M1382" s="589"/>
      <c r="O1382" s="589"/>
      <c r="P1382" s="589"/>
      <c r="Q1382" s="589"/>
    </row>
    <row r="1383" customHeight="1" spans="7:17">
      <c r="G1383" s="589"/>
      <c r="H1383" s="589"/>
      <c r="I1383" s="589"/>
      <c r="J1383" s="589"/>
      <c r="K1383" s="589"/>
      <c r="L1383" s="589"/>
      <c r="M1383" s="589"/>
      <c r="O1383" s="589"/>
      <c r="P1383" s="589"/>
      <c r="Q1383" s="589"/>
    </row>
    <row r="1384" customHeight="1" spans="7:17">
      <c r="G1384" s="589"/>
      <c r="H1384" s="589"/>
      <c r="I1384" s="589"/>
      <c r="J1384" s="589"/>
      <c r="K1384" s="589"/>
      <c r="L1384" s="589"/>
      <c r="M1384" s="589"/>
      <c r="O1384" s="589"/>
      <c r="P1384" s="589"/>
      <c r="Q1384" s="589"/>
    </row>
    <row r="1385" customHeight="1" spans="7:17">
      <c r="G1385" s="589"/>
      <c r="H1385" s="589"/>
      <c r="I1385" s="589"/>
      <c r="J1385" s="589"/>
      <c r="K1385" s="589"/>
      <c r="L1385" s="589"/>
      <c r="M1385" s="589"/>
      <c r="O1385" s="589"/>
      <c r="P1385" s="589"/>
      <c r="Q1385" s="589"/>
    </row>
    <row r="1386" customHeight="1" spans="7:17">
      <c r="G1386" s="589"/>
      <c r="H1386" s="589"/>
      <c r="I1386" s="589"/>
      <c r="J1386" s="589"/>
      <c r="K1386" s="589"/>
      <c r="L1386" s="589"/>
      <c r="M1386" s="589"/>
      <c r="O1386" s="589"/>
      <c r="P1386" s="589"/>
      <c r="Q1386" s="589"/>
    </row>
    <row r="1387" customHeight="1" spans="7:17">
      <c r="G1387" s="589"/>
      <c r="H1387" s="589"/>
      <c r="I1387" s="589"/>
      <c r="J1387" s="589"/>
      <c r="K1387" s="589"/>
      <c r="L1387" s="589"/>
      <c r="M1387" s="589"/>
      <c r="O1387" s="589"/>
      <c r="P1387" s="589"/>
      <c r="Q1387" s="589"/>
    </row>
    <row r="1388" customHeight="1" spans="7:17">
      <c r="G1388" s="589"/>
      <c r="H1388" s="589"/>
      <c r="I1388" s="589"/>
      <c r="J1388" s="589"/>
      <c r="K1388" s="589"/>
      <c r="L1388" s="589"/>
      <c r="M1388" s="589"/>
      <c r="O1388" s="589"/>
      <c r="P1388" s="589"/>
      <c r="Q1388" s="589"/>
    </row>
    <row r="1389" customHeight="1" spans="7:17">
      <c r="G1389" s="589"/>
      <c r="H1389" s="589"/>
      <c r="I1389" s="589"/>
      <c r="J1389" s="589"/>
      <c r="K1389" s="589"/>
      <c r="L1389" s="589"/>
      <c r="M1389" s="589"/>
      <c r="O1389" s="589"/>
      <c r="P1389" s="589"/>
      <c r="Q1389" s="589"/>
    </row>
    <row r="1390" customHeight="1" spans="7:17">
      <c r="G1390" s="589"/>
      <c r="H1390" s="589"/>
      <c r="I1390" s="589"/>
      <c r="J1390" s="589"/>
      <c r="K1390" s="589"/>
      <c r="L1390" s="589"/>
      <c r="M1390" s="589"/>
      <c r="O1390" s="589"/>
      <c r="P1390" s="589"/>
      <c r="Q1390" s="589"/>
    </row>
    <row r="1391" customHeight="1" spans="7:17">
      <c r="G1391" s="589"/>
      <c r="H1391" s="589"/>
      <c r="I1391" s="589"/>
      <c r="J1391" s="589"/>
      <c r="K1391" s="589"/>
      <c r="L1391" s="589"/>
      <c r="M1391" s="589"/>
      <c r="O1391" s="589"/>
      <c r="P1391" s="589"/>
      <c r="Q1391" s="589"/>
    </row>
    <row r="1392" customHeight="1" spans="7:17">
      <c r="G1392" s="589"/>
      <c r="H1392" s="589"/>
      <c r="I1392" s="589"/>
      <c r="J1392" s="589"/>
      <c r="K1392" s="589"/>
      <c r="L1392" s="589"/>
      <c r="M1392" s="589"/>
      <c r="O1392" s="589"/>
      <c r="P1392" s="589"/>
      <c r="Q1392" s="589"/>
    </row>
    <row r="1393" customHeight="1" spans="7:17">
      <c r="G1393" s="589"/>
      <c r="H1393" s="589"/>
      <c r="I1393" s="589"/>
      <c r="J1393" s="589"/>
      <c r="K1393" s="589"/>
      <c r="L1393" s="589"/>
      <c r="M1393" s="589"/>
      <c r="O1393" s="589"/>
      <c r="P1393" s="589"/>
      <c r="Q1393" s="589"/>
    </row>
    <row r="1394" customHeight="1" spans="7:17">
      <c r="G1394" s="589"/>
      <c r="H1394" s="589"/>
      <c r="I1394" s="589"/>
      <c r="J1394" s="589"/>
      <c r="K1394" s="589"/>
      <c r="L1394" s="589"/>
      <c r="M1394" s="589"/>
      <c r="O1394" s="589"/>
      <c r="P1394" s="589"/>
      <c r="Q1394" s="589"/>
    </row>
    <row r="1395" customHeight="1" spans="7:17">
      <c r="G1395" s="589"/>
      <c r="H1395" s="589"/>
      <c r="I1395" s="589"/>
      <c r="J1395" s="589"/>
      <c r="K1395" s="589"/>
      <c r="L1395" s="589"/>
      <c r="M1395" s="589"/>
      <c r="O1395" s="589"/>
      <c r="P1395" s="589"/>
      <c r="Q1395" s="589"/>
    </row>
    <row r="1396" customHeight="1" spans="7:17">
      <c r="G1396" s="589"/>
      <c r="H1396" s="589"/>
      <c r="I1396" s="589"/>
      <c r="J1396" s="589"/>
      <c r="K1396" s="589"/>
      <c r="L1396" s="589"/>
      <c r="M1396" s="589"/>
      <c r="O1396" s="589"/>
      <c r="P1396" s="589"/>
      <c r="Q1396" s="589"/>
    </row>
    <row r="1397" customHeight="1" spans="7:17">
      <c r="G1397" s="589"/>
      <c r="H1397" s="589"/>
      <c r="I1397" s="589"/>
      <c r="J1397" s="589"/>
      <c r="K1397" s="589"/>
      <c r="L1397" s="589"/>
      <c r="M1397" s="589"/>
      <c r="O1397" s="589"/>
      <c r="P1397" s="589"/>
      <c r="Q1397" s="589"/>
    </row>
    <row r="1398" customHeight="1" spans="7:17">
      <c r="G1398" s="589"/>
      <c r="H1398" s="589"/>
      <c r="I1398" s="589"/>
      <c r="J1398" s="589"/>
      <c r="K1398" s="589"/>
      <c r="L1398" s="589"/>
      <c r="M1398" s="589"/>
      <c r="O1398" s="589"/>
      <c r="P1398" s="589"/>
      <c r="Q1398" s="589"/>
    </row>
    <row r="1399" customHeight="1" spans="7:17">
      <c r="G1399" s="589"/>
      <c r="H1399" s="589"/>
      <c r="I1399" s="589"/>
      <c r="J1399" s="589"/>
      <c r="K1399" s="589"/>
      <c r="L1399" s="589"/>
      <c r="M1399" s="589"/>
      <c r="O1399" s="589"/>
      <c r="P1399" s="589"/>
      <c r="Q1399" s="589"/>
    </row>
    <row r="1400" customHeight="1" spans="7:17">
      <c r="G1400" s="589"/>
      <c r="H1400" s="589"/>
      <c r="I1400" s="589"/>
      <c r="J1400" s="589"/>
      <c r="K1400" s="589"/>
      <c r="L1400" s="589"/>
      <c r="M1400" s="589"/>
      <c r="O1400" s="589"/>
      <c r="P1400" s="589"/>
      <c r="Q1400" s="589"/>
    </row>
    <row r="1401" customHeight="1" spans="7:17">
      <c r="G1401" s="589"/>
      <c r="H1401" s="589"/>
      <c r="I1401" s="589"/>
      <c r="J1401" s="589"/>
      <c r="K1401" s="589"/>
      <c r="L1401" s="589"/>
      <c r="M1401" s="589"/>
      <c r="O1401" s="589"/>
      <c r="P1401" s="589"/>
      <c r="Q1401" s="589"/>
    </row>
    <row r="1402" customHeight="1" spans="7:17">
      <c r="G1402" s="589"/>
      <c r="H1402" s="589"/>
      <c r="I1402" s="589"/>
      <c r="J1402" s="589"/>
      <c r="K1402" s="589"/>
      <c r="L1402" s="589"/>
      <c r="M1402" s="589"/>
      <c r="O1402" s="589"/>
      <c r="P1402" s="589"/>
      <c r="Q1402" s="589"/>
    </row>
    <row r="1403" customHeight="1" spans="7:17">
      <c r="G1403" s="589"/>
      <c r="H1403" s="589"/>
      <c r="I1403" s="589"/>
      <c r="J1403" s="589"/>
      <c r="K1403" s="589"/>
      <c r="L1403" s="589"/>
      <c r="M1403" s="589"/>
      <c r="O1403" s="589"/>
      <c r="P1403" s="589"/>
      <c r="Q1403" s="589"/>
    </row>
    <row r="1404" customHeight="1" spans="7:17">
      <c r="G1404" s="589"/>
      <c r="H1404" s="589"/>
      <c r="I1404" s="589"/>
      <c r="J1404" s="589"/>
      <c r="K1404" s="589"/>
      <c r="L1404" s="589"/>
      <c r="M1404" s="589"/>
      <c r="O1404" s="589"/>
      <c r="P1404" s="589"/>
      <c r="Q1404" s="589"/>
    </row>
    <row r="1405" customHeight="1" spans="7:17">
      <c r="G1405" s="589"/>
      <c r="H1405" s="589"/>
      <c r="I1405" s="589"/>
      <c r="J1405" s="589"/>
      <c r="K1405" s="589"/>
      <c r="L1405" s="589"/>
      <c r="M1405" s="589"/>
      <c r="O1405" s="589"/>
      <c r="P1405" s="589"/>
      <c r="Q1405" s="589"/>
    </row>
    <row r="1406" customHeight="1" spans="7:17">
      <c r="G1406" s="589"/>
      <c r="H1406" s="589"/>
      <c r="I1406" s="589"/>
      <c r="J1406" s="589"/>
      <c r="K1406" s="589"/>
      <c r="L1406" s="589"/>
      <c r="M1406" s="589"/>
      <c r="O1406" s="589"/>
      <c r="P1406" s="589"/>
      <c r="Q1406" s="589"/>
    </row>
    <row r="1407" customHeight="1" spans="7:17">
      <c r="G1407" s="589"/>
      <c r="H1407" s="589"/>
      <c r="I1407" s="589"/>
      <c r="J1407" s="589"/>
      <c r="K1407" s="589"/>
      <c r="L1407" s="589"/>
      <c r="M1407" s="589"/>
      <c r="O1407" s="589"/>
      <c r="P1407" s="589"/>
      <c r="Q1407" s="589"/>
    </row>
    <row r="1408" customHeight="1" spans="7:17">
      <c r="G1408" s="589"/>
      <c r="H1408" s="589"/>
      <c r="I1408" s="589"/>
      <c r="J1408" s="589"/>
      <c r="K1408" s="589"/>
      <c r="L1408" s="589"/>
      <c r="M1408" s="589"/>
      <c r="O1408" s="589"/>
      <c r="P1408" s="589"/>
      <c r="Q1408" s="589"/>
    </row>
    <row r="1409" customHeight="1" spans="7:17">
      <c r="G1409" s="589"/>
      <c r="H1409" s="589"/>
      <c r="I1409" s="589"/>
      <c r="J1409" s="589"/>
      <c r="K1409" s="589"/>
      <c r="L1409" s="589"/>
      <c r="M1409" s="589"/>
      <c r="O1409" s="589"/>
      <c r="P1409" s="589"/>
      <c r="Q1409" s="589"/>
    </row>
    <row r="1410" customHeight="1" spans="7:17">
      <c r="G1410" s="589"/>
      <c r="H1410" s="589"/>
      <c r="I1410" s="589"/>
      <c r="J1410" s="589"/>
      <c r="K1410" s="589"/>
      <c r="L1410" s="589"/>
      <c r="M1410" s="589"/>
      <c r="O1410" s="589"/>
      <c r="P1410" s="589"/>
      <c r="Q1410" s="589"/>
    </row>
    <row r="1411" customHeight="1" spans="7:17">
      <c r="G1411" s="589"/>
      <c r="H1411" s="589"/>
      <c r="I1411" s="589"/>
      <c r="J1411" s="589"/>
      <c r="K1411" s="589"/>
      <c r="L1411" s="589"/>
      <c r="M1411" s="589"/>
      <c r="O1411" s="589"/>
      <c r="P1411" s="589"/>
      <c r="Q1411" s="589"/>
    </row>
    <row r="1412" customHeight="1" spans="7:17">
      <c r="G1412" s="589"/>
      <c r="H1412" s="589"/>
      <c r="I1412" s="589"/>
      <c r="J1412" s="589"/>
      <c r="K1412" s="589"/>
      <c r="L1412" s="589"/>
      <c r="M1412" s="589"/>
      <c r="O1412" s="589"/>
      <c r="P1412" s="589"/>
      <c r="Q1412" s="589"/>
    </row>
    <row r="1413" customHeight="1" spans="7:17">
      <c r="G1413" s="589"/>
      <c r="H1413" s="589"/>
      <c r="I1413" s="589"/>
      <c r="J1413" s="589"/>
      <c r="K1413" s="589"/>
      <c r="L1413" s="589"/>
      <c r="M1413" s="589"/>
      <c r="O1413" s="589"/>
      <c r="P1413" s="589"/>
      <c r="Q1413" s="589"/>
    </row>
    <row r="1414" customHeight="1" spans="7:17">
      <c r="G1414" s="589"/>
      <c r="H1414" s="589"/>
      <c r="I1414" s="589"/>
      <c r="J1414" s="589"/>
      <c r="K1414" s="589"/>
      <c r="L1414" s="589"/>
      <c r="M1414" s="589"/>
      <c r="O1414" s="589"/>
      <c r="P1414" s="589"/>
      <c r="Q1414" s="589"/>
    </row>
    <row r="1415" customHeight="1" spans="7:17">
      <c r="G1415" s="589"/>
      <c r="H1415" s="589"/>
      <c r="I1415" s="589"/>
      <c r="J1415" s="589"/>
      <c r="K1415" s="589"/>
      <c r="L1415" s="589"/>
      <c r="M1415" s="589"/>
      <c r="O1415" s="589"/>
      <c r="P1415" s="589"/>
      <c r="Q1415" s="589"/>
    </row>
    <row r="1416" customHeight="1" spans="7:17">
      <c r="G1416" s="589"/>
      <c r="H1416" s="589"/>
      <c r="I1416" s="589"/>
      <c r="J1416" s="589"/>
      <c r="K1416" s="589"/>
      <c r="L1416" s="589"/>
      <c r="M1416" s="589"/>
      <c r="O1416" s="589"/>
      <c r="P1416" s="589"/>
      <c r="Q1416" s="589"/>
    </row>
    <row r="1417" customHeight="1" spans="7:17">
      <c r="G1417" s="589"/>
      <c r="H1417" s="589"/>
      <c r="I1417" s="589"/>
      <c r="J1417" s="589"/>
      <c r="K1417" s="589"/>
      <c r="L1417" s="589"/>
      <c r="M1417" s="589"/>
      <c r="O1417" s="589"/>
      <c r="P1417" s="589"/>
      <c r="Q1417" s="589"/>
    </row>
    <row r="1418" customHeight="1" spans="7:17">
      <c r="G1418" s="589"/>
      <c r="H1418" s="589"/>
      <c r="I1418" s="589"/>
      <c r="J1418" s="589"/>
      <c r="K1418" s="589"/>
      <c r="L1418" s="589"/>
      <c r="M1418" s="589"/>
      <c r="O1418" s="589"/>
      <c r="P1418" s="589"/>
      <c r="Q1418" s="589"/>
    </row>
    <row r="1419" customHeight="1" spans="7:17">
      <c r="G1419" s="589"/>
      <c r="H1419" s="589"/>
      <c r="I1419" s="589"/>
      <c r="J1419" s="589"/>
      <c r="K1419" s="589"/>
      <c r="L1419" s="589"/>
      <c r="M1419" s="589"/>
      <c r="O1419" s="589"/>
      <c r="P1419" s="589"/>
      <c r="Q1419" s="589"/>
    </row>
    <row r="1420" customHeight="1" spans="7:17">
      <c r="G1420" s="589"/>
      <c r="H1420" s="589"/>
      <c r="I1420" s="589"/>
      <c r="J1420" s="589"/>
      <c r="K1420" s="589"/>
      <c r="L1420" s="589"/>
      <c r="M1420" s="589"/>
      <c r="O1420" s="589"/>
      <c r="P1420" s="589"/>
      <c r="Q1420" s="589"/>
    </row>
    <row r="1421" customHeight="1" spans="7:17">
      <c r="G1421" s="589"/>
      <c r="H1421" s="589"/>
      <c r="I1421" s="589"/>
      <c r="J1421" s="589"/>
      <c r="K1421" s="589"/>
      <c r="L1421" s="589"/>
      <c r="M1421" s="589"/>
      <c r="O1421" s="589"/>
      <c r="P1421" s="589"/>
      <c r="Q1421" s="589"/>
    </row>
    <row r="1422" customHeight="1" spans="7:17">
      <c r="G1422" s="589"/>
      <c r="H1422" s="589"/>
      <c r="I1422" s="589"/>
      <c r="J1422" s="589"/>
      <c r="K1422" s="589"/>
      <c r="L1422" s="589"/>
      <c r="M1422" s="589"/>
      <c r="O1422" s="589"/>
      <c r="P1422" s="589"/>
      <c r="Q1422" s="589"/>
    </row>
    <row r="1423" customHeight="1" spans="7:17">
      <c r="G1423" s="589"/>
      <c r="H1423" s="589"/>
      <c r="I1423" s="589"/>
      <c r="J1423" s="589"/>
      <c r="K1423" s="589"/>
      <c r="L1423" s="589"/>
      <c r="M1423" s="589"/>
      <c r="O1423" s="589"/>
      <c r="P1423" s="589"/>
      <c r="Q1423" s="589"/>
    </row>
    <row r="1424" customHeight="1" spans="7:17">
      <c r="G1424" s="589"/>
      <c r="H1424" s="589"/>
      <c r="I1424" s="589"/>
      <c r="J1424" s="589"/>
      <c r="K1424" s="589"/>
      <c r="L1424" s="589"/>
      <c r="M1424" s="589"/>
      <c r="O1424" s="589"/>
      <c r="P1424" s="589"/>
      <c r="Q1424" s="589"/>
    </row>
    <row r="1425" customHeight="1" spans="7:17">
      <c r="G1425" s="589"/>
      <c r="H1425" s="589"/>
      <c r="I1425" s="589"/>
      <c r="J1425" s="589"/>
      <c r="K1425" s="589"/>
      <c r="L1425" s="589"/>
      <c r="M1425" s="589"/>
      <c r="O1425" s="589"/>
      <c r="P1425" s="589"/>
      <c r="Q1425" s="589"/>
    </row>
    <row r="1426" customHeight="1" spans="7:17">
      <c r="G1426" s="589"/>
      <c r="H1426" s="589"/>
      <c r="I1426" s="589"/>
      <c r="J1426" s="589"/>
      <c r="K1426" s="589"/>
      <c r="L1426" s="589"/>
      <c r="M1426" s="589"/>
      <c r="O1426" s="589"/>
      <c r="P1426" s="589"/>
      <c r="Q1426" s="589"/>
    </row>
    <row r="1427" customHeight="1" spans="7:17">
      <c r="G1427" s="589"/>
      <c r="H1427" s="589"/>
      <c r="I1427" s="589"/>
      <c r="J1427" s="589"/>
      <c r="K1427" s="589"/>
      <c r="L1427" s="589"/>
      <c r="M1427" s="589"/>
      <c r="O1427" s="589"/>
      <c r="P1427" s="589"/>
      <c r="Q1427" s="589"/>
    </row>
    <row r="1428" customHeight="1" spans="7:17">
      <c r="G1428" s="589"/>
      <c r="H1428" s="589"/>
      <c r="I1428" s="589"/>
      <c r="J1428" s="589"/>
      <c r="K1428" s="589"/>
      <c r="L1428" s="589"/>
      <c r="M1428" s="589"/>
      <c r="O1428" s="589"/>
      <c r="P1428" s="589"/>
      <c r="Q1428" s="589"/>
    </row>
    <row r="1429" customHeight="1" spans="7:17">
      <c r="G1429" s="589"/>
      <c r="H1429" s="589"/>
      <c r="I1429" s="589"/>
      <c r="J1429" s="589"/>
      <c r="K1429" s="589"/>
      <c r="L1429" s="589"/>
      <c r="M1429" s="589"/>
      <c r="O1429" s="589"/>
      <c r="P1429" s="589"/>
      <c r="Q1429" s="589"/>
    </row>
    <row r="1430" customHeight="1" spans="7:17">
      <c r="G1430" s="589"/>
      <c r="H1430" s="589"/>
      <c r="I1430" s="589"/>
      <c r="J1430" s="589"/>
      <c r="K1430" s="589"/>
      <c r="L1430" s="589"/>
      <c r="M1430" s="589"/>
      <c r="O1430" s="589"/>
      <c r="P1430" s="589"/>
      <c r="Q1430" s="589"/>
    </row>
    <row r="1431" customHeight="1" spans="7:17">
      <c r="G1431" s="589"/>
      <c r="H1431" s="589"/>
      <c r="I1431" s="589"/>
      <c r="J1431" s="589"/>
      <c r="K1431" s="589"/>
      <c r="L1431" s="589"/>
      <c r="M1431" s="589"/>
      <c r="O1431" s="589"/>
      <c r="P1431" s="589"/>
      <c r="Q1431" s="589"/>
    </row>
    <row r="1432" customHeight="1" spans="7:17">
      <c r="G1432" s="589"/>
      <c r="H1432" s="589"/>
      <c r="I1432" s="589"/>
      <c r="J1432" s="589"/>
      <c r="K1432" s="589"/>
      <c r="L1432" s="589"/>
      <c r="M1432" s="589"/>
      <c r="O1432" s="589"/>
      <c r="P1432" s="589"/>
      <c r="Q1432" s="589"/>
    </row>
    <row r="1433" customHeight="1" spans="7:17">
      <c r="G1433" s="589"/>
      <c r="H1433" s="589"/>
      <c r="I1433" s="589"/>
      <c r="J1433" s="589"/>
      <c r="K1433" s="589"/>
      <c r="L1433" s="589"/>
      <c r="M1433" s="589"/>
      <c r="O1433" s="589"/>
      <c r="P1433" s="589"/>
      <c r="Q1433" s="589"/>
    </row>
    <row r="1434" customHeight="1" spans="7:17">
      <c r="G1434" s="589"/>
      <c r="H1434" s="589"/>
      <c r="I1434" s="589"/>
      <c r="J1434" s="589"/>
      <c r="K1434" s="589"/>
      <c r="L1434" s="589"/>
      <c r="M1434" s="589"/>
      <c r="O1434" s="589"/>
      <c r="P1434" s="589"/>
      <c r="Q1434" s="589"/>
    </row>
    <row r="1435" customHeight="1" spans="7:17">
      <c r="G1435" s="589"/>
      <c r="H1435" s="589"/>
      <c r="I1435" s="589"/>
      <c r="J1435" s="589"/>
      <c r="K1435" s="589"/>
      <c r="L1435" s="589"/>
      <c r="M1435" s="589"/>
      <c r="O1435" s="589"/>
      <c r="P1435" s="589"/>
      <c r="Q1435" s="589"/>
    </row>
    <row r="1436" customHeight="1" spans="7:17">
      <c r="G1436" s="589"/>
      <c r="H1436" s="589"/>
      <c r="I1436" s="589"/>
      <c r="J1436" s="589"/>
      <c r="K1436" s="589"/>
      <c r="L1436" s="589"/>
      <c r="M1436" s="589"/>
      <c r="O1436" s="589"/>
      <c r="P1436" s="589"/>
      <c r="Q1436" s="589"/>
    </row>
    <row r="1437" customHeight="1" spans="7:17">
      <c r="G1437" s="589"/>
      <c r="H1437" s="589"/>
      <c r="I1437" s="589"/>
      <c r="J1437" s="589"/>
      <c r="K1437" s="589"/>
      <c r="L1437" s="589"/>
      <c r="M1437" s="589"/>
      <c r="O1437" s="589"/>
      <c r="P1437" s="589"/>
      <c r="Q1437" s="589"/>
    </row>
    <row r="1438" customHeight="1" spans="7:17">
      <c r="G1438" s="589"/>
      <c r="H1438" s="589"/>
      <c r="I1438" s="589"/>
      <c r="J1438" s="589"/>
      <c r="K1438" s="589"/>
      <c r="L1438" s="589"/>
      <c r="M1438" s="589"/>
      <c r="O1438" s="589"/>
      <c r="P1438" s="589"/>
      <c r="Q1438" s="589"/>
    </row>
    <row r="1439" customHeight="1" spans="7:17">
      <c r="G1439" s="589"/>
      <c r="H1439" s="589"/>
      <c r="I1439" s="589"/>
      <c r="J1439" s="589"/>
      <c r="K1439" s="589"/>
      <c r="L1439" s="589"/>
      <c r="M1439" s="589"/>
      <c r="O1439" s="589"/>
      <c r="P1439" s="589"/>
      <c r="Q1439" s="589"/>
    </row>
    <row r="1440" customHeight="1" spans="7:17">
      <c r="G1440" s="589"/>
      <c r="H1440" s="589"/>
      <c r="I1440" s="589"/>
      <c r="J1440" s="589"/>
      <c r="K1440" s="589"/>
      <c r="L1440" s="589"/>
      <c r="M1440" s="589"/>
      <c r="O1440" s="589"/>
      <c r="P1440" s="589"/>
      <c r="Q1440" s="589"/>
    </row>
    <row r="1441" customHeight="1" spans="7:17">
      <c r="G1441" s="589"/>
      <c r="H1441" s="589"/>
      <c r="I1441" s="589"/>
      <c r="J1441" s="589"/>
      <c r="K1441" s="589"/>
      <c r="L1441" s="589"/>
      <c r="M1441" s="589"/>
      <c r="O1441" s="589"/>
      <c r="P1441" s="589"/>
      <c r="Q1441" s="589"/>
    </row>
    <row r="1442" customHeight="1" spans="7:17">
      <c r="G1442" s="589"/>
      <c r="H1442" s="589"/>
      <c r="I1442" s="589"/>
      <c r="J1442" s="589"/>
      <c r="K1442" s="589"/>
      <c r="L1442" s="589"/>
      <c r="M1442" s="589"/>
      <c r="O1442" s="589"/>
      <c r="P1442" s="589"/>
      <c r="Q1442" s="589"/>
    </row>
    <row r="1443" customHeight="1" spans="7:17">
      <c r="G1443" s="589"/>
      <c r="H1443" s="589"/>
      <c r="I1443" s="589"/>
      <c r="J1443" s="589"/>
      <c r="K1443" s="589"/>
      <c r="L1443" s="589"/>
      <c r="M1443" s="589"/>
      <c r="O1443" s="589"/>
      <c r="P1443" s="589"/>
      <c r="Q1443" s="589"/>
    </row>
    <row r="1444" customHeight="1" spans="7:17">
      <c r="G1444" s="589"/>
      <c r="H1444" s="589"/>
      <c r="I1444" s="589"/>
      <c r="J1444" s="589"/>
      <c r="K1444" s="589"/>
      <c r="L1444" s="589"/>
      <c r="M1444" s="589"/>
      <c r="O1444" s="589"/>
      <c r="P1444" s="589"/>
      <c r="Q1444" s="589"/>
    </row>
    <row r="1445" customHeight="1" spans="7:17">
      <c r="G1445" s="589"/>
      <c r="H1445" s="589"/>
      <c r="I1445" s="589"/>
      <c r="J1445" s="589"/>
      <c r="K1445" s="589"/>
      <c r="L1445" s="589"/>
      <c r="M1445" s="589"/>
      <c r="O1445" s="589"/>
      <c r="P1445" s="589"/>
      <c r="Q1445" s="589"/>
    </row>
    <row r="1446" customHeight="1" spans="7:17">
      <c r="G1446" s="589"/>
      <c r="H1446" s="589"/>
      <c r="I1446" s="589"/>
      <c r="J1446" s="589"/>
      <c r="K1446" s="589"/>
      <c r="L1446" s="589"/>
      <c r="M1446" s="589"/>
      <c r="O1446" s="589"/>
      <c r="P1446" s="589"/>
      <c r="Q1446" s="589"/>
    </row>
    <row r="1447" customHeight="1" spans="7:17">
      <c r="G1447" s="589"/>
      <c r="H1447" s="589"/>
      <c r="I1447" s="589"/>
      <c r="J1447" s="589"/>
      <c r="K1447" s="589"/>
      <c r="L1447" s="589"/>
      <c r="M1447" s="589"/>
      <c r="O1447" s="589"/>
      <c r="P1447" s="589"/>
      <c r="Q1447" s="589"/>
    </row>
    <row r="1448" customHeight="1" spans="7:17">
      <c r="G1448" s="589"/>
      <c r="H1448" s="589"/>
      <c r="I1448" s="589"/>
      <c r="J1448" s="589"/>
      <c r="K1448" s="589"/>
      <c r="L1448" s="589"/>
      <c r="M1448" s="589"/>
      <c r="O1448" s="589"/>
      <c r="P1448" s="589"/>
      <c r="Q1448" s="589"/>
    </row>
    <row r="1449" customHeight="1" spans="7:17">
      <c r="G1449" s="589"/>
      <c r="H1449" s="589"/>
      <c r="I1449" s="589"/>
      <c r="J1449" s="589"/>
      <c r="K1449" s="589"/>
      <c r="L1449" s="589"/>
      <c r="M1449" s="589"/>
      <c r="O1449" s="589"/>
      <c r="P1449" s="589"/>
      <c r="Q1449" s="589"/>
    </row>
    <row r="1450" customHeight="1" spans="7:17">
      <c r="G1450" s="589"/>
      <c r="H1450" s="589"/>
      <c r="I1450" s="589"/>
      <c r="J1450" s="589"/>
      <c r="K1450" s="589"/>
      <c r="L1450" s="589"/>
      <c r="M1450" s="589"/>
      <c r="O1450" s="589"/>
      <c r="P1450" s="589"/>
      <c r="Q1450" s="589"/>
    </row>
    <row r="1451" customHeight="1" spans="7:17">
      <c r="G1451" s="589"/>
      <c r="H1451" s="589"/>
      <c r="I1451" s="589"/>
      <c r="J1451" s="589"/>
      <c r="K1451" s="589"/>
      <c r="L1451" s="589"/>
      <c r="M1451" s="589"/>
      <c r="O1451" s="589"/>
      <c r="P1451" s="589"/>
      <c r="Q1451" s="589"/>
    </row>
    <row r="1452" customHeight="1" spans="7:17">
      <c r="G1452" s="589"/>
      <c r="H1452" s="589"/>
      <c r="I1452" s="589"/>
      <c r="J1452" s="589"/>
      <c r="K1452" s="589"/>
      <c r="L1452" s="589"/>
      <c r="M1452" s="589"/>
      <c r="O1452" s="589"/>
      <c r="P1452" s="589"/>
      <c r="Q1452" s="589"/>
    </row>
    <row r="1453" customHeight="1" spans="7:17">
      <c r="G1453" s="589"/>
      <c r="H1453" s="589"/>
      <c r="I1453" s="589"/>
      <c r="J1453" s="589"/>
      <c r="K1453" s="589"/>
      <c r="L1453" s="589"/>
      <c r="M1453" s="589"/>
      <c r="O1453" s="589"/>
      <c r="P1453" s="589"/>
      <c r="Q1453" s="589"/>
    </row>
    <row r="1454" customHeight="1" spans="7:17">
      <c r="G1454" s="589"/>
      <c r="H1454" s="589"/>
      <c r="I1454" s="589"/>
      <c r="J1454" s="589"/>
      <c r="K1454" s="589"/>
      <c r="L1454" s="589"/>
      <c r="M1454" s="589"/>
      <c r="O1454" s="589"/>
      <c r="P1454" s="589"/>
      <c r="Q1454" s="589"/>
    </row>
    <row r="1455" customHeight="1" spans="7:17">
      <c r="G1455" s="589"/>
      <c r="H1455" s="589"/>
      <c r="I1455" s="589"/>
      <c r="J1455" s="589"/>
      <c r="K1455" s="589"/>
      <c r="L1455" s="589"/>
      <c r="M1455" s="589"/>
      <c r="O1455" s="589"/>
      <c r="P1455" s="589"/>
      <c r="Q1455" s="589"/>
    </row>
    <row r="1456" customHeight="1" spans="7:17">
      <c r="G1456" s="589"/>
      <c r="H1456" s="589"/>
      <c r="I1456" s="589"/>
      <c r="J1456" s="589"/>
      <c r="K1456" s="589"/>
      <c r="L1456" s="589"/>
      <c r="M1456" s="589"/>
      <c r="O1456" s="589"/>
      <c r="P1456" s="589"/>
      <c r="Q1456" s="589"/>
    </row>
    <row r="1457" customHeight="1" spans="7:17">
      <c r="G1457" s="589"/>
      <c r="H1457" s="589"/>
      <c r="I1457" s="589"/>
      <c r="J1457" s="589"/>
      <c r="K1457" s="589"/>
      <c r="L1457" s="589"/>
      <c r="M1457" s="589"/>
      <c r="O1457" s="589"/>
      <c r="P1457" s="589"/>
      <c r="Q1457" s="589"/>
    </row>
    <row r="1458" customHeight="1" spans="7:17">
      <c r="G1458" s="589"/>
      <c r="H1458" s="589"/>
      <c r="I1458" s="589"/>
      <c r="J1458" s="589"/>
      <c r="K1458" s="589"/>
      <c r="L1458" s="589"/>
      <c r="M1458" s="589"/>
      <c r="O1458" s="589"/>
      <c r="P1458" s="589"/>
      <c r="Q1458" s="589"/>
    </row>
    <row r="1459" customHeight="1" spans="7:17">
      <c r="G1459" s="589"/>
      <c r="H1459" s="589"/>
      <c r="I1459" s="589"/>
      <c r="J1459" s="589"/>
      <c r="K1459" s="589"/>
      <c r="L1459" s="589"/>
      <c r="M1459" s="589"/>
      <c r="O1459" s="589"/>
      <c r="P1459" s="589"/>
      <c r="Q1459" s="589"/>
    </row>
    <row r="1460" customHeight="1" spans="7:17">
      <c r="G1460" s="589"/>
      <c r="H1460" s="589"/>
      <c r="I1460" s="589"/>
      <c r="J1460" s="589"/>
      <c r="K1460" s="589"/>
      <c r="L1460" s="589"/>
      <c r="M1460" s="589"/>
      <c r="O1460" s="589"/>
      <c r="P1460" s="589"/>
      <c r="Q1460" s="589"/>
    </row>
    <row r="1461" customHeight="1" spans="7:17">
      <c r="G1461" s="589"/>
      <c r="H1461" s="589"/>
      <c r="I1461" s="589"/>
      <c r="J1461" s="589"/>
      <c r="K1461" s="589"/>
      <c r="L1461" s="589"/>
      <c r="M1461" s="589"/>
      <c r="O1461" s="589"/>
      <c r="P1461" s="589"/>
      <c r="Q1461" s="589"/>
    </row>
    <row r="1462" customHeight="1" spans="7:17">
      <c r="G1462" s="589"/>
      <c r="H1462" s="589"/>
      <c r="I1462" s="589"/>
      <c r="J1462" s="589"/>
      <c r="K1462" s="589"/>
      <c r="L1462" s="589"/>
      <c r="M1462" s="589"/>
      <c r="O1462" s="589"/>
      <c r="P1462" s="589"/>
      <c r="Q1462" s="589"/>
    </row>
    <row r="1463" customHeight="1" spans="7:17">
      <c r="G1463" s="589"/>
      <c r="H1463" s="589"/>
      <c r="I1463" s="589"/>
      <c r="J1463" s="589"/>
      <c r="K1463" s="589"/>
      <c r="L1463" s="589"/>
      <c r="M1463" s="589"/>
      <c r="O1463" s="589"/>
      <c r="P1463" s="589"/>
      <c r="Q1463" s="589"/>
    </row>
    <row r="1464" customHeight="1" spans="7:17">
      <c r="G1464" s="589"/>
      <c r="H1464" s="589"/>
      <c r="I1464" s="589"/>
      <c r="J1464" s="589"/>
      <c r="K1464" s="589"/>
      <c r="L1464" s="589"/>
      <c r="M1464" s="589"/>
      <c r="O1464" s="589"/>
      <c r="P1464" s="589"/>
      <c r="Q1464" s="589"/>
    </row>
    <row r="1465" customHeight="1" spans="7:17">
      <c r="G1465" s="589"/>
      <c r="H1465" s="589"/>
      <c r="I1465" s="589"/>
      <c r="J1465" s="589"/>
      <c r="K1465" s="589"/>
      <c r="L1465" s="589"/>
      <c r="M1465" s="589"/>
      <c r="O1465" s="589"/>
      <c r="P1465" s="589"/>
      <c r="Q1465" s="589"/>
    </row>
    <row r="1466" customHeight="1" spans="7:17">
      <c r="G1466" s="589"/>
      <c r="H1466" s="589"/>
      <c r="I1466" s="589"/>
      <c r="J1466" s="589"/>
      <c r="K1466" s="589"/>
      <c r="L1466" s="589"/>
      <c r="M1466" s="589"/>
      <c r="O1466" s="589"/>
      <c r="P1466" s="589"/>
      <c r="Q1466" s="589"/>
    </row>
    <row r="1467" customHeight="1" spans="7:17">
      <c r="G1467" s="589"/>
      <c r="H1467" s="589"/>
      <c r="I1467" s="589"/>
      <c r="J1467" s="589"/>
      <c r="K1467" s="589"/>
      <c r="L1467" s="589"/>
      <c r="M1467" s="589"/>
      <c r="O1467" s="589"/>
      <c r="P1467" s="589"/>
      <c r="Q1467" s="589"/>
    </row>
    <row r="1468" customHeight="1" spans="7:17">
      <c r="G1468" s="589"/>
      <c r="H1468" s="589"/>
      <c r="I1468" s="589"/>
      <c r="J1468" s="589"/>
      <c r="K1468" s="589"/>
      <c r="L1468" s="589"/>
      <c r="M1468" s="589"/>
      <c r="O1468" s="589"/>
      <c r="P1468" s="589"/>
      <c r="Q1468" s="589"/>
    </row>
    <row r="1469" customHeight="1" spans="7:17">
      <c r="G1469" s="589"/>
      <c r="H1469" s="589"/>
      <c r="I1469" s="589"/>
      <c r="J1469" s="589"/>
      <c r="K1469" s="589"/>
      <c r="L1469" s="589"/>
      <c r="M1469" s="589"/>
      <c r="O1469" s="589"/>
      <c r="P1469" s="589"/>
      <c r="Q1469" s="589"/>
    </row>
    <row r="1470" customHeight="1" spans="7:17">
      <c r="G1470" s="589"/>
      <c r="H1470" s="589"/>
      <c r="I1470" s="589"/>
      <c r="J1470" s="589"/>
      <c r="K1470" s="589"/>
      <c r="L1470" s="589"/>
      <c r="M1470" s="589"/>
      <c r="O1470" s="589"/>
      <c r="P1470" s="589"/>
      <c r="Q1470" s="589"/>
    </row>
    <row r="1471" customHeight="1" spans="7:17">
      <c r="G1471" s="589"/>
      <c r="H1471" s="589"/>
      <c r="I1471" s="589"/>
      <c r="J1471" s="589"/>
      <c r="K1471" s="589"/>
      <c r="L1471" s="589"/>
      <c r="M1471" s="589"/>
      <c r="O1471" s="589"/>
      <c r="P1471" s="589"/>
      <c r="Q1471" s="589"/>
    </row>
    <row r="1472" customHeight="1" spans="7:17">
      <c r="G1472" s="589"/>
      <c r="H1472" s="589"/>
      <c r="I1472" s="589"/>
      <c r="J1472" s="589"/>
      <c r="K1472" s="589"/>
      <c r="L1472" s="589"/>
      <c r="M1472" s="589"/>
      <c r="O1472" s="589"/>
      <c r="P1472" s="589"/>
      <c r="Q1472" s="589"/>
    </row>
    <row r="1473" customHeight="1" spans="7:17">
      <c r="G1473" s="589"/>
      <c r="H1473" s="589"/>
      <c r="I1473" s="589"/>
      <c r="J1473" s="589"/>
      <c r="K1473" s="589"/>
      <c r="L1473" s="589"/>
      <c r="M1473" s="589"/>
      <c r="O1473" s="589"/>
      <c r="P1473" s="589"/>
      <c r="Q1473" s="589"/>
    </row>
    <row r="1474" customHeight="1" spans="7:17">
      <c r="G1474" s="589"/>
      <c r="H1474" s="589"/>
      <c r="I1474" s="589"/>
      <c r="J1474" s="589"/>
      <c r="K1474" s="589"/>
      <c r="L1474" s="589"/>
      <c r="M1474" s="589"/>
      <c r="O1474" s="589"/>
      <c r="P1474" s="589"/>
      <c r="Q1474" s="589"/>
    </row>
    <row r="1475" customHeight="1" spans="7:17">
      <c r="G1475" s="589"/>
      <c r="H1475" s="589"/>
      <c r="I1475" s="589"/>
      <c r="J1475" s="589"/>
      <c r="K1475" s="589"/>
      <c r="L1475" s="589"/>
      <c r="M1475" s="589"/>
      <c r="O1475" s="589"/>
      <c r="P1475" s="589"/>
      <c r="Q1475" s="589"/>
    </row>
    <row r="1476" customHeight="1" spans="7:17">
      <c r="G1476" s="589"/>
      <c r="H1476" s="589"/>
      <c r="I1476" s="589"/>
      <c r="J1476" s="589"/>
      <c r="K1476" s="589"/>
      <c r="L1476" s="589"/>
      <c r="M1476" s="589"/>
      <c r="O1476" s="589"/>
      <c r="P1476" s="589"/>
      <c r="Q1476" s="589"/>
    </row>
    <row r="1477" customHeight="1" spans="7:17">
      <c r="G1477" s="589"/>
      <c r="H1477" s="589"/>
      <c r="I1477" s="589"/>
      <c r="J1477" s="589"/>
      <c r="K1477" s="589"/>
      <c r="L1477" s="589"/>
      <c r="M1477" s="589"/>
      <c r="O1477" s="589"/>
      <c r="P1477" s="589"/>
      <c r="Q1477" s="589"/>
    </row>
    <row r="1478" customHeight="1" spans="7:17">
      <c r="G1478" s="589"/>
      <c r="H1478" s="589"/>
      <c r="I1478" s="589"/>
      <c r="J1478" s="589"/>
      <c r="K1478" s="589"/>
      <c r="L1478" s="589"/>
      <c r="M1478" s="589"/>
      <c r="O1478" s="589"/>
      <c r="P1478" s="589"/>
      <c r="Q1478" s="589"/>
    </row>
    <row r="1479" customHeight="1" spans="7:17">
      <c r="G1479" s="589"/>
      <c r="H1479" s="589"/>
      <c r="I1479" s="589"/>
      <c r="J1479" s="589"/>
      <c r="K1479" s="589"/>
      <c r="L1479" s="589"/>
      <c r="M1479" s="589"/>
      <c r="O1479" s="589"/>
      <c r="P1479" s="589"/>
      <c r="Q1479" s="589"/>
    </row>
    <row r="1480" customHeight="1" spans="7:17">
      <c r="G1480" s="589"/>
      <c r="H1480" s="589"/>
      <c r="I1480" s="589"/>
      <c r="J1480" s="589"/>
      <c r="K1480" s="589"/>
      <c r="L1480" s="589"/>
      <c r="M1480" s="589"/>
      <c r="O1480" s="589"/>
      <c r="P1480" s="589"/>
      <c r="Q1480" s="589"/>
    </row>
    <row r="1481" customHeight="1" spans="7:17">
      <c r="G1481" s="589"/>
      <c r="H1481" s="589"/>
      <c r="I1481" s="589"/>
      <c r="J1481" s="589"/>
      <c r="K1481" s="589"/>
      <c r="L1481" s="589"/>
      <c r="M1481" s="589"/>
      <c r="O1481" s="589"/>
      <c r="P1481" s="589"/>
      <c r="Q1481" s="589"/>
    </row>
    <row r="1482" customHeight="1" spans="7:17">
      <c r="G1482" s="589"/>
      <c r="H1482" s="589"/>
      <c r="I1482" s="589"/>
      <c r="J1482" s="589"/>
      <c r="K1482" s="589"/>
      <c r="L1482" s="589"/>
      <c r="M1482" s="589"/>
      <c r="O1482" s="589"/>
      <c r="P1482" s="589"/>
      <c r="Q1482" s="589"/>
    </row>
    <row r="1483" customHeight="1" spans="7:17">
      <c r="G1483" s="589"/>
      <c r="H1483" s="589"/>
      <c r="I1483" s="589"/>
      <c r="J1483" s="589"/>
      <c r="K1483" s="589"/>
      <c r="L1483" s="589"/>
      <c r="M1483" s="589"/>
      <c r="O1483" s="589"/>
      <c r="P1483" s="589"/>
      <c r="Q1483" s="589"/>
    </row>
    <row r="1484" customHeight="1" spans="7:17">
      <c r="G1484" s="589"/>
      <c r="H1484" s="589"/>
      <c r="I1484" s="589"/>
      <c r="J1484" s="589"/>
      <c r="K1484" s="589"/>
      <c r="L1484" s="589"/>
      <c r="M1484" s="589"/>
      <c r="O1484" s="589"/>
      <c r="P1484" s="589"/>
      <c r="Q1484" s="589"/>
    </row>
    <row r="1485" customHeight="1" spans="7:17">
      <c r="G1485" s="589"/>
      <c r="H1485" s="589"/>
      <c r="I1485" s="589"/>
      <c r="J1485" s="589"/>
      <c r="K1485" s="589"/>
      <c r="L1485" s="589"/>
      <c r="M1485" s="589"/>
      <c r="O1485" s="589"/>
      <c r="P1485" s="589"/>
      <c r="Q1485" s="589"/>
    </row>
    <row r="1486" customHeight="1" spans="7:17">
      <c r="G1486" s="589"/>
      <c r="H1486" s="589"/>
      <c r="I1486" s="589"/>
      <c r="J1486" s="589"/>
      <c r="K1486" s="589"/>
      <c r="L1486" s="589"/>
      <c r="M1486" s="589"/>
      <c r="O1486" s="589"/>
      <c r="P1486" s="589"/>
      <c r="Q1486" s="589"/>
    </row>
    <row r="1487" customHeight="1" spans="7:17">
      <c r="G1487" s="589"/>
      <c r="H1487" s="589"/>
      <c r="I1487" s="589"/>
      <c r="J1487" s="589"/>
      <c r="K1487" s="589"/>
      <c r="L1487" s="589"/>
      <c r="M1487" s="589"/>
      <c r="O1487" s="589"/>
      <c r="P1487" s="589"/>
      <c r="Q1487" s="589"/>
    </row>
    <row r="1488" customHeight="1" spans="7:17">
      <c r="G1488" s="589"/>
      <c r="H1488" s="589"/>
      <c r="I1488" s="589"/>
      <c r="J1488" s="589"/>
      <c r="K1488" s="589"/>
      <c r="L1488" s="589"/>
      <c r="M1488" s="589"/>
      <c r="O1488" s="589"/>
      <c r="P1488" s="589"/>
      <c r="Q1488" s="589"/>
    </row>
    <row r="1489" customHeight="1" spans="7:17">
      <c r="G1489" s="589"/>
      <c r="H1489" s="589"/>
      <c r="I1489" s="589"/>
      <c r="J1489" s="589"/>
      <c r="K1489" s="589"/>
      <c r="L1489" s="589"/>
      <c r="M1489" s="589"/>
      <c r="O1489" s="589"/>
      <c r="P1489" s="589"/>
      <c r="Q1489" s="589"/>
    </row>
    <row r="1490" customHeight="1" spans="7:17">
      <c r="G1490" s="589"/>
      <c r="H1490" s="589"/>
      <c r="I1490" s="589"/>
      <c r="J1490" s="589"/>
      <c r="K1490" s="589"/>
      <c r="L1490" s="589"/>
      <c r="M1490" s="589"/>
      <c r="O1490" s="589"/>
      <c r="P1490" s="589"/>
      <c r="Q1490" s="589"/>
    </row>
    <row r="1491" customHeight="1" spans="7:17">
      <c r="G1491" s="589"/>
      <c r="H1491" s="589"/>
      <c r="I1491" s="589"/>
      <c r="J1491" s="589"/>
      <c r="K1491" s="589"/>
      <c r="L1491" s="589"/>
      <c r="M1491" s="589"/>
      <c r="O1491" s="589"/>
      <c r="P1491" s="589"/>
      <c r="Q1491" s="589"/>
    </row>
    <row r="1492" customHeight="1" spans="7:17">
      <c r="G1492" s="589"/>
      <c r="H1492" s="589"/>
      <c r="I1492" s="589"/>
      <c r="J1492" s="589"/>
      <c r="K1492" s="589"/>
      <c r="L1492" s="589"/>
      <c r="M1492" s="589"/>
      <c r="O1492" s="589"/>
      <c r="P1492" s="589"/>
      <c r="Q1492" s="589"/>
    </row>
    <row r="1493" customHeight="1" spans="7:17">
      <c r="G1493" s="589"/>
      <c r="H1493" s="589"/>
      <c r="I1493" s="589"/>
      <c r="J1493" s="589"/>
      <c r="K1493" s="589"/>
      <c r="L1493" s="589"/>
      <c r="M1493" s="589"/>
      <c r="O1493" s="589"/>
      <c r="P1493" s="589"/>
      <c r="Q1493" s="589"/>
    </row>
    <row r="1494" customHeight="1" spans="7:17">
      <c r="G1494" s="589"/>
      <c r="H1494" s="589"/>
      <c r="I1494" s="589"/>
      <c r="J1494" s="589"/>
      <c r="K1494" s="589"/>
      <c r="L1494" s="589"/>
      <c r="M1494" s="589"/>
      <c r="O1494" s="589"/>
      <c r="P1494" s="589"/>
      <c r="Q1494" s="589"/>
    </row>
    <row r="1495" customHeight="1" spans="7:17">
      <c r="G1495" s="589"/>
      <c r="H1495" s="589"/>
      <c r="I1495" s="589"/>
      <c r="J1495" s="589"/>
      <c r="K1495" s="589"/>
      <c r="L1495" s="589"/>
      <c r="M1495" s="589"/>
      <c r="O1495" s="589"/>
      <c r="P1495" s="589"/>
      <c r="Q1495" s="589"/>
    </row>
    <row r="1496" customHeight="1" spans="7:17">
      <c r="G1496" s="589"/>
      <c r="H1496" s="589"/>
      <c r="I1496" s="589"/>
      <c r="J1496" s="589"/>
      <c r="K1496" s="589"/>
      <c r="L1496" s="589"/>
      <c r="M1496" s="589"/>
      <c r="O1496" s="589"/>
      <c r="P1496" s="589"/>
      <c r="Q1496" s="589"/>
    </row>
    <row r="1497" customHeight="1" spans="7:17">
      <c r="G1497" s="589"/>
      <c r="H1497" s="589"/>
      <c r="I1497" s="589"/>
      <c r="J1497" s="589"/>
      <c r="K1497" s="589"/>
      <c r="L1497" s="589"/>
      <c r="M1497" s="589"/>
      <c r="O1497" s="589"/>
      <c r="P1497" s="589"/>
      <c r="Q1497" s="589"/>
    </row>
    <row r="1498" customHeight="1" spans="7:17">
      <c r="G1498" s="589"/>
      <c r="H1498" s="589"/>
      <c r="I1498" s="589"/>
      <c r="J1498" s="589"/>
      <c r="K1498" s="589"/>
      <c r="L1498" s="589"/>
      <c r="M1498" s="589"/>
      <c r="O1498" s="589"/>
      <c r="P1498" s="589"/>
      <c r="Q1498" s="589"/>
    </row>
    <row r="1499" customHeight="1" spans="7:17">
      <c r="G1499" s="589"/>
      <c r="H1499" s="589"/>
      <c r="I1499" s="589"/>
      <c r="J1499" s="589"/>
      <c r="K1499" s="589"/>
      <c r="L1499" s="589"/>
      <c r="M1499" s="589"/>
      <c r="O1499" s="589"/>
      <c r="P1499" s="589"/>
      <c r="Q1499" s="589"/>
    </row>
    <row r="1500" customHeight="1" spans="7:17">
      <c r="G1500" s="589"/>
      <c r="H1500" s="589"/>
      <c r="I1500" s="589"/>
      <c r="J1500" s="589"/>
      <c r="K1500" s="589"/>
      <c r="L1500" s="589"/>
      <c r="M1500" s="589"/>
      <c r="O1500" s="589"/>
      <c r="P1500" s="589"/>
      <c r="Q1500" s="589"/>
    </row>
    <row r="1501" customHeight="1" spans="7:17">
      <c r="G1501" s="589"/>
      <c r="H1501" s="589"/>
      <c r="I1501" s="589"/>
      <c r="J1501" s="589"/>
      <c r="K1501" s="589"/>
      <c r="L1501" s="589"/>
      <c r="M1501" s="589"/>
      <c r="O1501" s="589"/>
      <c r="P1501" s="589"/>
      <c r="Q1501" s="589"/>
    </row>
    <row r="1502" customHeight="1" spans="7:17">
      <c r="G1502" s="589"/>
      <c r="H1502" s="589"/>
      <c r="I1502" s="589"/>
      <c r="J1502" s="589"/>
      <c r="K1502" s="589"/>
      <c r="L1502" s="589"/>
      <c r="M1502" s="589"/>
      <c r="O1502" s="589"/>
      <c r="P1502" s="589"/>
      <c r="Q1502" s="589"/>
    </row>
    <row r="1503" customHeight="1" spans="7:17">
      <c r="G1503" s="589"/>
      <c r="H1503" s="589"/>
      <c r="I1503" s="589"/>
      <c r="J1503" s="589"/>
      <c r="K1503" s="589"/>
      <c r="L1503" s="589"/>
      <c r="M1503" s="589"/>
      <c r="O1503" s="589"/>
      <c r="P1503" s="589"/>
      <c r="Q1503" s="589"/>
    </row>
    <row r="1504" customHeight="1" spans="7:17">
      <c r="G1504" s="589"/>
      <c r="H1504" s="589"/>
      <c r="I1504" s="589"/>
      <c r="J1504" s="589"/>
      <c r="K1504" s="589"/>
      <c r="L1504" s="589"/>
      <c r="M1504" s="589"/>
      <c r="O1504" s="589"/>
      <c r="P1504" s="589"/>
      <c r="Q1504" s="589"/>
    </row>
    <row r="1505" customHeight="1" spans="7:17">
      <c r="G1505" s="589"/>
      <c r="H1505" s="589"/>
      <c r="I1505" s="589"/>
      <c r="J1505" s="589"/>
      <c r="K1505" s="589"/>
      <c r="L1505" s="589"/>
      <c r="M1505" s="589"/>
      <c r="O1505" s="589"/>
      <c r="P1505" s="589"/>
      <c r="Q1505" s="589"/>
    </row>
    <row r="1506" customHeight="1" spans="7:17">
      <c r="G1506" s="589"/>
      <c r="H1506" s="589"/>
      <c r="I1506" s="589"/>
      <c r="J1506" s="589"/>
      <c r="K1506" s="589"/>
      <c r="L1506" s="589"/>
      <c r="M1506" s="589"/>
      <c r="O1506" s="589"/>
      <c r="P1506" s="589"/>
      <c r="Q1506" s="589"/>
    </row>
    <row r="1507" customHeight="1" spans="7:17">
      <c r="G1507" s="589"/>
      <c r="H1507" s="589"/>
      <c r="I1507" s="589"/>
      <c r="J1507" s="589"/>
      <c r="K1507" s="589"/>
      <c r="L1507" s="589"/>
      <c r="M1507" s="589"/>
      <c r="O1507" s="589"/>
      <c r="P1507" s="589"/>
      <c r="Q1507" s="589"/>
    </row>
    <row r="1508" customHeight="1" spans="7:17">
      <c r="G1508" s="589"/>
      <c r="H1508" s="589"/>
      <c r="I1508" s="589"/>
      <c r="J1508" s="589"/>
      <c r="K1508" s="589"/>
      <c r="L1508" s="589"/>
      <c r="M1508" s="589"/>
      <c r="O1508" s="589"/>
      <c r="P1508" s="589"/>
      <c r="Q1508" s="589"/>
    </row>
    <row r="1509" customHeight="1" spans="7:17">
      <c r="G1509" s="589"/>
      <c r="H1509" s="589"/>
      <c r="I1509" s="589"/>
      <c r="J1509" s="589"/>
      <c r="K1509" s="589"/>
      <c r="L1509" s="589"/>
      <c r="M1509" s="589"/>
      <c r="O1509" s="589"/>
      <c r="P1509" s="589"/>
      <c r="Q1509" s="589"/>
    </row>
    <row r="1510" customHeight="1" spans="7:17">
      <c r="G1510" s="589"/>
      <c r="H1510" s="589"/>
      <c r="I1510" s="589"/>
      <c r="J1510" s="589"/>
      <c r="K1510" s="589"/>
      <c r="L1510" s="589"/>
      <c r="M1510" s="589"/>
      <c r="O1510" s="589"/>
      <c r="P1510" s="589"/>
      <c r="Q1510" s="589"/>
    </row>
    <row r="1511" customHeight="1" spans="7:17">
      <c r="G1511" s="589"/>
      <c r="H1511" s="589"/>
      <c r="I1511" s="589"/>
      <c r="J1511" s="589"/>
      <c r="K1511" s="589"/>
      <c r="L1511" s="589"/>
      <c r="M1511" s="589"/>
      <c r="O1511" s="589"/>
      <c r="P1511" s="589"/>
      <c r="Q1511" s="589"/>
    </row>
    <row r="1512" customHeight="1" spans="7:17">
      <c r="G1512" s="589"/>
      <c r="H1512" s="589"/>
      <c r="I1512" s="589"/>
      <c r="J1512" s="589"/>
      <c r="K1512" s="589"/>
      <c r="L1512" s="589"/>
      <c r="M1512" s="589"/>
      <c r="O1512" s="589"/>
      <c r="P1512" s="589"/>
      <c r="Q1512" s="589"/>
    </row>
    <row r="1513" customHeight="1" spans="7:17">
      <c r="G1513" s="589"/>
      <c r="H1513" s="589"/>
      <c r="I1513" s="589"/>
      <c r="J1513" s="589"/>
      <c r="K1513" s="589"/>
      <c r="L1513" s="589"/>
      <c r="M1513" s="589"/>
      <c r="O1513" s="589"/>
      <c r="P1513" s="589"/>
      <c r="Q1513" s="589"/>
    </row>
    <row r="1514" customHeight="1" spans="7:17">
      <c r="G1514" s="589"/>
      <c r="H1514" s="589"/>
      <c r="I1514" s="589"/>
      <c r="J1514" s="589"/>
      <c r="K1514" s="589"/>
      <c r="L1514" s="589"/>
      <c r="M1514" s="589"/>
      <c r="O1514" s="589"/>
      <c r="P1514" s="589"/>
      <c r="Q1514" s="589"/>
    </row>
    <row r="1515" customHeight="1" spans="7:17">
      <c r="G1515" s="589"/>
      <c r="H1515" s="589"/>
      <c r="I1515" s="589"/>
      <c r="J1515" s="589"/>
      <c r="K1515" s="589"/>
      <c r="L1515" s="589"/>
      <c r="M1515" s="589"/>
      <c r="O1515" s="589"/>
      <c r="P1515" s="589"/>
      <c r="Q1515" s="589"/>
    </row>
    <row r="1516" customHeight="1" spans="7:17">
      <c r="G1516" s="589"/>
      <c r="H1516" s="589"/>
      <c r="I1516" s="589"/>
      <c r="J1516" s="589"/>
      <c r="K1516" s="589"/>
      <c r="L1516" s="589"/>
      <c r="M1516" s="589"/>
      <c r="O1516" s="589"/>
      <c r="P1516" s="589"/>
      <c r="Q1516" s="589"/>
    </row>
    <row r="1517" customHeight="1" spans="7:17">
      <c r="G1517" s="589"/>
      <c r="H1517" s="589"/>
      <c r="I1517" s="589"/>
      <c r="J1517" s="589"/>
      <c r="K1517" s="589"/>
      <c r="L1517" s="589"/>
      <c r="M1517" s="589"/>
      <c r="O1517" s="589"/>
      <c r="P1517" s="589"/>
      <c r="Q1517" s="589"/>
    </row>
    <row r="1518" customHeight="1" spans="7:17">
      <c r="G1518" s="589"/>
      <c r="H1518" s="589"/>
      <c r="I1518" s="589"/>
      <c r="J1518" s="589"/>
      <c r="K1518" s="589"/>
      <c r="L1518" s="589"/>
      <c r="M1518" s="589"/>
      <c r="O1518" s="589"/>
      <c r="P1518" s="589"/>
      <c r="Q1518" s="589"/>
    </row>
    <row r="1519" customHeight="1" spans="7:17">
      <c r="G1519" s="589"/>
      <c r="H1519" s="589"/>
      <c r="I1519" s="589"/>
      <c r="J1519" s="589"/>
      <c r="K1519" s="589"/>
      <c r="L1519" s="589"/>
      <c r="M1519" s="589"/>
      <c r="O1519" s="589"/>
      <c r="P1519" s="589"/>
      <c r="Q1519" s="589"/>
    </row>
    <row r="1520" customHeight="1" spans="7:17">
      <c r="G1520" s="589"/>
      <c r="H1520" s="589"/>
      <c r="I1520" s="589"/>
      <c r="J1520" s="589"/>
      <c r="K1520" s="589"/>
      <c r="L1520" s="589"/>
      <c r="M1520" s="589"/>
      <c r="O1520" s="589"/>
      <c r="P1520" s="589"/>
      <c r="Q1520" s="589"/>
    </row>
    <row r="1521" customHeight="1" spans="7:17">
      <c r="G1521" s="589"/>
      <c r="H1521" s="589"/>
      <c r="I1521" s="589"/>
      <c r="J1521" s="589"/>
      <c r="K1521" s="589"/>
      <c r="L1521" s="589"/>
      <c r="M1521" s="589"/>
      <c r="O1521" s="589"/>
      <c r="P1521" s="589"/>
      <c r="Q1521" s="589"/>
    </row>
    <row r="1522" customHeight="1" spans="7:17">
      <c r="G1522" s="589"/>
      <c r="H1522" s="589"/>
      <c r="I1522" s="589"/>
      <c r="J1522" s="589"/>
      <c r="K1522" s="589"/>
      <c r="L1522" s="589"/>
      <c r="M1522" s="589"/>
      <c r="O1522" s="589"/>
      <c r="P1522" s="589"/>
      <c r="Q1522" s="589"/>
    </row>
    <row r="1523" customHeight="1" spans="7:17">
      <c r="G1523" s="589"/>
      <c r="H1523" s="589"/>
      <c r="I1523" s="589"/>
      <c r="J1523" s="589"/>
      <c r="K1523" s="589"/>
      <c r="L1523" s="589"/>
      <c r="M1523" s="589"/>
      <c r="O1523" s="589"/>
      <c r="P1523" s="589"/>
      <c r="Q1523" s="589"/>
    </row>
    <row r="1524" customHeight="1" spans="7:17">
      <c r="G1524" s="589"/>
      <c r="H1524" s="589"/>
      <c r="I1524" s="589"/>
      <c r="J1524" s="589"/>
      <c r="K1524" s="589"/>
      <c r="L1524" s="589"/>
      <c r="M1524" s="589"/>
      <c r="O1524" s="589"/>
      <c r="P1524" s="589"/>
      <c r="Q1524" s="589"/>
    </row>
    <row r="1525" customHeight="1" spans="7:17">
      <c r="G1525" s="589"/>
      <c r="H1525" s="589"/>
      <c r="I1525" s="589"/>
      <c r="J1525" s="589"/>
      <c r="K1525" s="589"/>
      <c r="L1525" s="589"/>
      <c r="M1525" s="589"/>
      <c r="O1525" s="589"/>
      <c r="P1525" s="589"/>
      <c r="Q1525" s="589"/>
    </row>
    <row r="1526" customHeight="1" spans="7:17">
      <c r="G1526" s="589"/>
      <c r="H1526" s="589"/>
      <c r="I1526" s="589"/>
      <c r="J1526" s="589"/>
      <c r="K1526" s="589"/>
      <c r="L1526" s="589"/>
      <c r="M1526" s="589"/>
      <c r="O1526" s="589"/>
      <c r="P1526" s="589"/>
      <c r="Q1526" s="589"/>
    </row>
    <row r="1527" customHeight="1" spans="7:17">
      <c r="G1527" s="589"/>
      <c r="H1527" s="589"/>
      <c r="I1527" s="589"/>
      <c r="J1527" s="589"/>
      <c r="K1527" s="589"/>
      <c r="L1527" s="589"/>
      <c r="M1527" s="589"/>
      <c r="O1527" s="589"/>
      <c r="P1527" s="589"/>
      <c r="Q1527" s="589"/>
    </row>
    <row r="1528" customHeight="1" spans="7:17">
      <c r="G1528" s="589"/>
      <c r="H1528" s="589"/>
      <c r="I1528" s="589"/>
      <c r="J1528" s="589"/>
      <c r="K1528" s="589"/>
      <c r="L1528" s="589"/>
      <c r="M1528" s="589"/>
      <c r="O1528" s="589"/>
      <c r="P1528" s="589"/>
      <c r="Q1528" s="589"/>
    </row>
    <row r="1529" customHeight="1" spans="7:17">
      <c r="G1529" s="589"/>
      <c r="H1529" s="589"/>
      <c r="I1529" s="589"/>
      <c r="J1529" s="589"/>
      <c r="K1529" s="589"/>
      <c r="L1529" s="589"/>
      <c r="M1529" s="589"/>
      <c r="O1529" s="589"/>
      <c r="P1529" s="589"/>
      <c r="Q1529" s="589"/>
    </row>
    <row r="1530" customHeight="1" spans="7:17">
      <c r="G1530" s="589"/>
      <c r="H1530" s="589"/>
      <c r="I1530" s="589"/>
      <c r="J1530" s="589"/>
      <c r="K1530" s="589"/>
      <c r="L1530" s="589"/>
      <c r="M1530" s="589"/>
      <c r="O1530" s="589"/>
      <c r="P1530" s="589"/>
      <c r="Q1530" s="589"/>
    </row>
    <row r="1531" customHeight="1" spans="7:17">
      <c r="G1531" s="589"/>
      <c r="H1531" s="589"/>
      <c r="I1531" s="589"/>
      <c r="J1531" s="589"/>
      <c r="K1531" s="589"/>
      <c r="L1531" s="589"/>
      <c r="M1531" s="589"/>
      <c r="O1531" s="589"/>
      <c r="P1531" s="589"/>
      <c r="Q1531" s="589"/>
    </row>
    <row r="1532" customHeight="1" spans="7:17">
      <c r="G1532" s="589"/>
      <c r="H1532" s="589"/>
      <c r="I1532" s="589"/>
      <c r="J1532" s="589"/>
      <c r="K1532" s="589"/>
      <c r="L1532" s="589"/>
      <c r="M1532" s="589"/>
      <c r="O1532" s="589"/>
      <c r="P1532" s="589"/>
      <c r="Q1532" s="589"/>
    </row>
    <row r="1533" customHeight="1" spans="7:17">
      <c r="G1533" s="589"/>
      <c r="H1533" s="589"/>
      <c r="I1533" s="589"/>
      <c r="J1533" s="589"/>
      <c r="K1533" s="589"/>
      <c r="L1533" s="589"/>
      <c r="M1533" s="589"/>
      <c r="O1533" s="589"/>
      <c r="P1533" s="589"/>
      <c r="Q1533" s="589"/>
    </row>
    <row r="1534" customHeight="1" spans="7:17">
      <c r="G1534" s="589"/>
      <c r="H1534" s="589"/>
      <c r="I1534" s="589"/>
      <c r="J1534" s="589"/>
      <c r="K1534" s="589"/>
      <c r="L1534" s="589"/>
      <c r="M1534" s="589"/>
      <c r="O1534" s="589"/>
      <c r="P1534" s="589"/>
      <c r="Q1534" s="589"/>
    </row>
    <row r="1535" customHeight="1" spans="7:17">
      <c r="G1535" s="589"/>
      <c r="H1535" s="589"/>
      <c r="I1535" s="589"/>
      <c r="J1535" s="589"/>
      <c r="K1535" s="589"/>
      <c r="L1535" s="589"/>
      <c r="M1535" s="589"/>
      <c r="O1535" s="589"/>
      <c r="P1535" s="589"/>
      <c r="Q1535" s="589"/>
    </row>
    <row r="1536" customHeight="1" spans="7:17">
      <c r="G1536" s="589"/>
      <c r="H1536" s="589"/>
      <c r="I1536" s="589"/>
      <c r="J1536" s="589"/>
      <c r="K1536" s="589"/>
      <c r="L1536" s="589"/>
      <c r="M1536" s="589"/>
      <c r="O1536" s="589"/>
      <c r="P1536" s="589"/>
      <c r="Q1536" s="589"/>
    </row>
    <row r="1537" customHeight="1" spans="7:17">
      <c r="G1537" s="589"/>
      <c r="H1537" s="589"/>
      <c r="I1537" s="589"/>
      <c r="J1537" s="589"/>
      <c r="K1537" s="589"/>
      <c r="L1537" s="589"/>
      <c r="M1537" s="589"/>
      <c r="O1537" s="589"/>
      <c r="P1537" s="589"/>
      <c r="Q1537" s="589"/>
    </row>
    <row r="1538" customHeight="1" spans="7:17">
      <c r="G1538" s="589"/>
      <c r="H1538" s="589"/>
      <c r="I1538" s="589"/>
      <c r="J1538" s="589"/>
      <c r="K1538" s="589"/>
      <c r="L1538" s="589"/>
      <c r="M1538" s="589"/>
      <c r="O1538" s="589"/>
      <c r="P1538" s="589"/>
      <c r="Q1538" s="589"/>
    </row>
    <row r="1539" customHeight="1" spans="7:17">
      <c r="G1539" s="589"/>
      <c r="H1539" s="589"/>
      <c r="I1539" s="589"/>
      <c r="J1539" s="589"/>
      <c r="K1539" s="589"/>
      <c r="L1539" s="589"/>
      <c r="M1539" s="589"/>
      <c r="O1539" s="589"/>
      <c r="P1539" s="589"/>
      <c r="Q1539" s="589"/>
    </row>
    <row r="1540" customHeight="1" spans="7:17">
      <c r="G1540" s="589"/>
      <c r="H1540" s="589"/>
      <c r="I1540" s="589"/>
      <c r="J1540" s="589"/>
      <c r="K1540" s="589"/>
      <c r="L1540" s="589"/>
      <c r="M1540" s="589"/>
      <c r="O1540" s="589"/>
      <c r="P1540" s="589"/>
      <c r="Q1540" s="589"/>
    </row>
    <row r="1541" customHeight="1" spans="7:17">
      <c r="G1541" s="589"/>
      <c r="H1541" s="589"/>
      <c r="I1541" s="589"/>
      <c r="J1541" s="589"/>
      <c r="K1541" s="589"/>
      <c r="L1541" s="589"/>
      <c r="M1541" s="589"/>
      <c r="O1541" s="589"/>
      <c r="P1541" s="589"/>
      <c r="Q1541" s="589"/>
    </row>
    <row r="1542" customHeight="1" spans="7:17">
      <c r="G1542" s="589"/>
      <c r="H1542" s="589"/>
      <c r="I1542" s="589"/>
      <c r="J1542" s="589"/>
      <c r="K1542" s="589"/>
      <c r="L1542" s="589"/>
      <c r="M1542" s="589"/>
      <c r="O1542" s="589"/>
      <c r="P1542" s="589"/>
      <c r="Q1542" s="589"/>
    </row>
    <row r="1543" customHeight="1" spans="7:17">
      <c r="G1543" s="589"/>
      <c r="H1543" s="589"/>
      <c r="I1543" s="589"/>
      <c r="J1543" s="589"/>
      <c r="K1543" s="589"/>
      <c r="L1543" s="589"/>
      <c r="M1543" s="589"/>
      <c r="O1543" s="589"/>
      <c r="P1543" s="589"/>
      <c r="Q1543" s="589"/>
    </row>
    <row r="1544" customHeight="1" spans="7:17">
      <c r="G1544" s="589"/>
      <c r="H1544" s="589"/>
      <c r="I1544" s="589"/>
      <c r="J1544" s="589"/>
      <c r="K1544" s="589"/>
      <c r="L1544" s="589"/>
      <c r="M1544" s="589"/>
      <c r="O1544" s="589"/>
      <c r="P1544" s="589"/>
      <c r="Q1544" s="589"/>
    </row>
    <row r="1545" customHeight="1" spans="7:17">
      <c r="G1545" s="589"/>
      <c r="H1545" s="589"/>
      <c r="I1545" s="589"/>
      <c r="J1545" s="589"/>
      <c r="K1545" s="589"/>
      <c r="L1545" s="589"/>
      <c r="M1545" s="589"/>
      <c r="O1545" s="589"/>
      <c r="P1545" s="589"/>
      <c r="Q1545" s="589"/>
    </row>
    <row r="1546" customHeight="1" spans="7:17">
      <c r="G1546" s="589"/>
      <c r="H1546" s="589"/>
      <c r="I1546" s="589"/>
      <c r="J1546" s="589"/>
      <c r="K1546" s="589"/>
      <c r="L1546" s="589"/>
      <c r="M1546" s="589"/>
      <c r="O1546" s="589"/>
      <c r="P1546" s="589"/>
      <c r="Q1546" s="589"/>
    </row>
    <row r="1547" customHeight="1" spans="7:17">
      <c r="G1547" s="589"/>
      <c r="H1547" s="589"/>
      <c r="I1547" s="589"/>
      <c r="J1547" s="589"/>
      <c r="K1547" s="589"/>
      <c r="L1547" s="589"/>
      <c r="M1547" s="589"/>
      <c r="O1547" s="589"/>
      <c r="P1547" s="589"/>
      <c r="Q1547" s="589"/>
    </row>
    <row r="1548" customHeight="1" spans="7:17">
      <c r="G1548" s="589"/>
      <c r="H1548" s="589"/>
      <c r="I1548" s="589"/>
      <c r="J1548" s="589"/>
      <c r="K1548" s="589"/>
      <c r="L1548" s="589"/>
      <c r="M1548" s="589"/>
      <c r="O1548" s="589"/>
      <c r="P1548" s="589"/>
      <c r="Q1548" s="589"/>
    </row>
    <row r="1549" customHeight="1" spans="7:17">
      <c r="G1549" s="589"/>
      <c r="H1549" s="589"/>
      <c r="I1549" s="589"/>
      <c r="J1549" s="589"/>
      <c r="K1549" s="589"/>
      <c r="L1549" s="589"/>
      <c r="M1549" s="589"/>
      <c r="O1549" s="589"/>
      <c r="P1549" s="589"/>
      <c r="Q1549" s="589"/>
    </row>
    <row r="1550" customHeight="1" spans="7:17">
      <c r="G1550" s="589"/>
      <c r="H1550" s="589"/>
      <c r="I1550" s="589"/>
      <c r="J1550" s="589"/>
      <c r="K1550" s="589"/>
      <c r="L1550" s="589"/>
      <c r="M1550" s="589"/>
      <c r="O1550" s="589"/>
      <c r="P1550" s="589"/>
      <c r="Q1550" s="589"/>
    </row>
    <row r="1551" customHeight="1" spans="7:17">
      <c r="G1551" s="589"/>
      <c r="H1551" s="589"/>
      <c r="I1551" s="589"/>
      <c r="J1551" s="589"/>
      <c r="K1551" s="589"/>
      <c r="L1551" s="589"/>
      <c r="M1551" s="589"/>
      <c r="O1551" s="589"/>
      <c r="P1551" s="589"/>
      <c r="Q1551" s="589"/>
    </row>
    <row r="1552" customHeight="1" spans="7:17">
      <c r="G1552" s="589"/>
      <c r="H1552" s="589"/>
      <c r="I1552" s="589"/>
      <c r="J1552" s="589"/>
      <c r="K1552" s="589"/>
      <c r="L1552" s="589"/>
      <c r="M1552" s="589"/>
      <c r="O1552" s="589"/>
      <c r="P1552" s="589"/>
      <c r="Q1552" s="589"/>
    </row>
    <row r="1553" customHeight="1" spans="7:17">
      <c r="G1553" s="589"/>
      <c r="H1553" s="589"/>
      <c r="I1553" s="589"/>
      <c r="J1553" s="589"/>
      <c r="K1553" s="589"/>
      <c r="L1553" s="589"/>
      <c r="M1553" s="589"/>
      <c r="O1553" s="589"/>
      <c r="P1553" s="589"/>
      <c r="Q1553" s="589"/>
    </row>
    <row r="1554" customHeight="1" spans="7:17">
      <c r="G1554" s="589"/>
      <c r="H1554" s="589"/>
      <c r="I1554" s="589"/>
      <c r="J1554" s="589"/>
      <c r="K1554" s="589"/>
      <c r="L1554" s="589"/>
      <c r="M1554" s="589"/>
      <c r="O1554" s="589"/>
      <c r="P1554" s="589"/>
      <c r="Q1554" s="589"/>
    </row>
    <row r="1555" customHeight="1" spans="7:17">
      <c r="G1555" s="589"/>
      <c r="H1555" s="589"/>
      <c r="I1555" s="589"/>
      <c r="J1555" s="589"/>
      <c r="K1555" s="589"/>
      <c r="L1555" s="589"/>
      <c r="M1555" s="589"/>
      <c r="O1555" s="589"/>
      <c r="P1555" s="589"/>
      <c r="Q1555" s="589"/>
    </row>
    <row r="1556" customHeight="1" spans="7:17">
      <c r="G1556" s="589"/>
      <c r="H1556" s="589"/>
      <c r="I1556" s="589"/>
      <c r="J1556" s="589"/>
      <c r="K1556" s="589"/>
      <c r="L1556" s="589"/>
      <c r="M1556" s="589"/>
      <c r="O1556" s="589"/>
      <c r="P1556" s="589"/>
      <c r="Q1556" s="589"/>
    </row>
    <row r="1557" customHeight="1" spans="7:17">
      <c r="G1557" s="589"/>
      <c r="H1557" s="589"/>
      <c r="I1557" s="589"/>
      <c r="J1557" s="589"/>
      <c r="K1557" s="589"/>
      <c r="L1557" s="589"/>
      <c r="M1557" s="589"/>
      <c r="O1557" s="589"/>
      <c r="P1557" s="589"/>
      <c r="Q1557" s="589"/>
    </row>
    <row r="1558" customHeight="1" spans="7:17">
      <c r="G1558" s="589"/>
      <c r="H1558" s="589"/>
      <c r="I1558" s="589"/>
      <c r="J1558" s="589"/>
      <c r="K1558" s="589"/>
      <c r="L1558" s="589"/>
      <c r="M1558" s="589"/>
      <c r="O1558" s="589"/>
      <c r="P1558" s="589"/>
      <c r="Q1558" s="589"/>
    </row>
    <row r="1559" customHeight="1" spans="7:17">
      <c r="G1559" s="589"/>
      <c r="H1559" s="589"/>
      <c r="I1559" s="589"/>
      <c r="J1559" s="589"/>
      <c r="K1559" s="589"/>
      <c r="L1559" s="589"/>
      <c r="M1559" s="589"/>
      <c r="O1559" s="589"/>
      <c r="P1559" s="589"/>
      <c r="Q1559" s="589"/>
    </row>
    <row r="1560" customHeight="1" spans="7:17">
      <c r="G1560" s="589"/>
      <c r="H1560" s="589"/>
      <c r="I1560" s="589"/>
      <c r="J1560" s="589"/>
      <c r="K1560" s="589"/>
      <c r="L1560" s="589"/>
      <c r="M1560" s="589"/>
      <c r="O1560" s="589"/>
      <c r="P1560" s="589"/>
      <c r="Q1560" s="589"/>
    </row>
    <row r="1561" customHeight="1" spans="7:17">
      <c r="G1561" s="589"/>
      <c r="H1561" s="589"/>
      <c r="I1561" s="589"/>
      <c r="J1561" s="589"/>
      <c r="K1561" s="589"/>
      <c r="L1561" s="589"/>
      <c r="M1561" s="589"/>
      <c r="O1561" s="589"/>
      <c r="P1561" s="589"/>
      <c r="Q1561" s="589"/>
    </row>
    <row r="1562" customHeight="1" spans="7:17">
      <c r="G1562" s="589"/>
      <c r="H1562" s="589"/>
      <c r="I1562" s="589"/>
      <c r="J1562" s="589"/>
      <c r="K1562" s="589"/>
      <c r="L1562" s="589"/>
      <c r="M1562" s="589"/>
      <c r="O1562" s="589"/>
      <c r="P1562" s="589"/>
      <c r="Q1562" s="589"/>
    </row>
    <row r="1563" customHeight="1" spans="7:17">
      <c r="G1563" s="589"/>
      <c r="H1563" s="589"/>
      <c r="I1563" s="589"/>
      <c r="J1563" s="589"/>
      <c r="K1563" s="589"/>
      <c r="L1563" s="589"/>
      <c r="M1563" s="589"/>
      <c r="O1563" s="589"/>
      <c r="P1563" s="589"/>
      <c r="Q1563" s="589"/>
    </row>
    <row r="1564" customHeight="1" spans="7:17">
      <c r="G1564" s="589"/>
      <c r="H1564" s="589"/>
      <c r="I1564" s="589"/>
      <c r="J1564" s="589"/>
      <c r="K1564" s="589"/>
      <c r="L1564" s="589"/>
      <c r="M1564" s="589"/>
      <c r="O1564" s="589"/>
      <c r="P1564" s="589"/>
      <c r="Q1564" s="589"/>
    </row>
    <row r="1565" customHeight="1" spans="7:17">
      <c r="G1565" s="589"/>
      <c r="H1565" s="589"/>
      <c r="I1565" s="589"/>
      <c r="J1565" s="589"/>
      <c r="K1565" s="589"/>
      <c r="L1565" s="589"/>
      <c r="M1565" s="589"/>
      <c r="O1565" s="589"/>
      <c r="P1565" s="589"/>
      <c r="Q1565" s="589"/>
    </row>
    <row r="1566" customHeight="1" spans="7:17">
      <c r="G1566" s="589"/>
      <c r="H1566" s="589"/>
      <c r="I1566" s="589"/>
      <c r="J1566" s="589"/>
      <c r="K1566" s="589"/>
      <c r="L1566" s="589"/>
      <c r="M1566" s="589"/>
      <c r="O1566" s="589"/>
      <c r="P1566" s="589"/>
      <c r="Q1566" s="589"/>
    </row>
    <row r="1567" customHeight="1" spans="7:17">
      <c r="G1567" s="589"/>
      <c r="H1567" s="589"/>
      <c r="I1567" s="589"/>
      <c r="J1567" s="589"/>
      <c r="K1567" s="589"/>
      <c r="L1567" s="589"/>
      <c r="M1567" s="589"/>
      <c r="O1567" s="589"/>
      <c r="P1567" s="589"/>
      <c r="Q1567" s="589"/>
    </row>
    <row r="1568" customHeight="1" spans="7:17">
      <c r="G1568" s="589"/>
      <c r="H1568" s="589"/>
      <c r="I1568" s="589"/>
      <c r="J1568" s="589"/>
      <c r="K1568" s="589"/>
      <c r="L1568" s="589"/>
      <c r="M1568" s="589"/>
      <c r="O1568" s="589"/>
      <c r="P1568" s="589"/>
      <c r="Q1568" s="589"/>
    </row>
    <row r="1569" customHeight="1" spans="7:17">
      <c r="G1569" s="589"/>
      <c r="H1569" s="589"/>
      <c r="I1569" s="589"/>
      <c r="J1569" s="589"/>
      <c r="K1569" s="589"/>
      <c r="L1569" s="589"/>
      <c r="M1569" s="589"/>
      <c r="O1569" s="589"/>
      <c r="P1569" s="589"/>
      <c r="Q1569" s="589"/>
    </row>
    <row r="1570" customHeight="1" spans="7:17">
      <c r="G1570" s="589"/>
      <c r="H1570" s="589"/>
      <c r="I1570" s="589"/>
      <c r="J1570" s="589"/>
      <c r="K1570" s="589"/>
      <c r="L1570" s="589"/>
      <c r="M1570" s="589"/>
      <c r="O1570" s="589"/>
      <c r="P1570" s="589"/>
      <c r="Q1570" s="589"/>
    </row>
    <row r="1571" customHeight="1" spans="7:17">
      <c r="G1571" s="589"/>
      <c r="H1571" s="589"/>
      <c r="I1571" s="589"/>
      <c r="J1571" s="589"/>
      <c r="K1571" s="589"/>
      <c r="L1571" s="589"/>
      <c r="M1571" s="589"/>
      <c r="O1571" s="589"/>
      <c r="P1571" s="589"/>
      <c r="Q1571" s="589"/>
    </row>
    <row r="1572" customHeight="1" spans="7:17">
      <c r="G1572" s="589"/>
      <c r="H1572" s="589"/>
      <c r="I1572" s="589"/>
      <c r="J1572" s="589"/>
      <c r="K1572" s="589"/>
      <c r="L1572" s="589"/>
      <c r="M1572" s="589"/>
      <c r="O1572" s="589"/>
      <c r="P1572" s="589"/>
      <c r="Q1572" s="589"/>
    </row>
    <row r="1573" customHeight="1" spans="7:17">
      <c r="G1573" s="589"/>
      <c r="H1573" s="589"/>
      <c r="I1573" s="589"/>
      <c r="J1573" s="589"/>
      <c r="K1573" s="589"/>
      <c r="L1573" s="589"/>
      <c r="M1573" s="589"/>
      <c r="O1573" s="589"/>
      <c r="P1573" s="589"/>
      <c r="Q1573" s="589"/>
    </row>
    <row r="1574" customHeight="1" spans="7:17">
      <c r="G1574" s="589"/>
      <c r="H1574" s="589"/>
      <c r="I1574" s="589"/>
      <c r="J1574" s="589"/>
      <c r="K1574" s="589"/>
      <c r="L1574" s="589"/>
      <c r="M1574" s="589"/>
      <c r="O1574" s="589"/>
      <c r="P1574" s="589"/>
      <c r="Q1574" s="589"/>
    </row>
    <row r="1575" customHeight="1" spans="7:17">
      <c r="G1575" s="589"/>
      <c r="H1575" s="589"/>
      <c r="I1575" s="589"/>
      <c r="J1575" s="589"/>
      <c r="K1575" s="589"/>
      <c r="L1575" s="589"/>
      <c r="M1575" s="589"/>
      <c r="O1575" s="589"/>
      <c r="P1575" s="589"/>
      <c r="Q1575" s="589"/>
    </row>
    <row r="1576" customHeight="1" spans="7:17">
      <c r="G1576" s="589"/>
      <c r="H1576" s="589"/>
      <c r="I1576" s="589"/>
      <c r="J1576" s="589"/>
      <c r="K1576" s="589"/>
      <c r="L1576" s="589"/>
      <c r="M1576" s="589"/>
      <c r="O1576" s="589"/>
      <c r="P1576" s="589"/>
      <c r="Q1576" s="589"/>
    </row>
    <row r="1577" customHeight="1" spans="7:17">
      <c r="G1577" s="589"/>
      <c r="H1577" s="589"/>
      <c r="I1577" s="589"/>
      <c r="J1577" s="589"/>
      <c r="K1577" s="589"/>
      <c r="L1577" s="589"/>
      <c r="M1577" s="589"/>
      <c r="O1577" s="589"/>
      <c r="P1577" s="589"/>
      <c r="Q1577" s="589"/>
    </row>
    <row r="1578" customHeight="1" spans="7:17">
      <c r="G1578" s="589"/>
      <c r="H1578" s="589"/>
      <c r="I1578" s="589"/>
      <c r="J1578" s="589"/>
      <c r="K1578" s="589"/>
      <c r="L1578" s="589"/>
      <c r="M1578" s="589"/>
      <c r="O1578" s="589"/>
      <c r="P1578" s="589"/>
      <c r="Q1578" s="589"/>
    </row>
    <row r="1579" customHeight="1" spans="7:17">
      <c r="G1579" s="589"/>
      <c r="H1579" s="589"/>
      <c r="I1579" s="589"/>
      <c r="J1579" s="589"/>
      <c r="K1579" s="589"/>
      <c r="L1579" s="589"/>
      <c r="M1579" s="589"/>
      <c r="O1579" s="589"/>
      <c r="P1579" s="589"/>
      <c r="Q1579" s="589"/>
    </row>
    <row r="1580" customHeight="1" spans="7:17">
      <c r="G1580" s="589"/>
      <c r="H1580" s="589"/>
      <c r="I1580" s="589"/>
      <c r="J1580" s="589"/>
      <c r="K1580" s="589"/>
      <c r="L1580" s="589"/>
      <c r="M1580" s="589"/>
      <c r="O1580" s="589"/>
      <c r="P1580" s="589"/>
      <c r="Q1580" s="589"/>
    </row>
    <row r="1581" customHeight="1" spans="7:17">
      <c r="G1581" s="589"/>
      <c r="H1581" s="589"/>
      <c r="I1581" s="589"/>
      <c r="J1581" s="589"/>
      <c r="K1581" s="589"/>
      <c r="L1581" s="589"/>
      <c r="M1581" s="589"/>
      <c r="O1581" s="589"/>
      <c r="P1581" s="589"/>
      <c r="Q1581" s="589"/>
    </row>
    <row r="1582" customHeight="1" spans="7:17">
      <c r="G1582" s="589"/>
      <c r="H1582" s="589"/>
      <c r="I1582" s="589"/>
      <c r="J1582" s="589"/>
      <c r="K1582" s="589"/>
      <c r="L1582" s="589"/>
      <c r="M1582" s="589"/>
      <c r="O1582" s="589"/>
      <c r="P1582" s="589"/>
      <c r="Q1582" s="589"/>
    </row>
    <row r="1583" customHeight="1" spans="7:17">
      <c r="G1583" s="589"/>
      <c r="H1583" s="589"/>
      <c r="I1583" s="589"/>
      <c r="J1583" s="589"/>
      <c r="K1583" s="589"/>
      <c r="L1583" s="589"/>
      <c r="M1583" s="589"/>
      <c r="O1583" s="589"/>
      <c r="P1583" s="589"/>
      <c r="Q1583" s="589"/>
    </row>
    <row r="1584" customHeight="1" spans="7:17">
      <c r="G1584" s="589"/>
      <c r="H1584" s="589"/>
      <c r="I1584" s="589"/>
      <c r="J1584" s="589"/>
      <c r="K1584" s="589"/>
      <c r="L1584" s="589"/>
      <c r="M1584" s="589"/>
      <c r="O1584" s="589"/>
      <c r="P1584" s="589"/>
      <c r="Q1584" s="589"/>
    </row>
    <row r="1585" customHeight="1" spans="7:17">
      <c r="G1585" s="589"/>
      <c r="H1585" s="589"/>
      <c r="I1585" s="589"/>
      <c r="J1585" s="589"/>
      <c r="K1585" s="589"/>
      <c r="L1585" s="589"/>
      <c r="M1585" s="589"/>
      <c r="O1585" s="589"/>
      <c r="P1585" s="589"/>
      <c r="Q1585" s="589"/>
    </row>
    <row r="1586" customHeight="1" spans="7:17">
      <c r="G1586" s="589"/>
      <c r="H1586" s="589"/>
      <c r="I1586" s="589"/>
      <c r="J1586" s="589"/>
      <c r="K1586" s="589"/>
      <c r="L1586" s="589"/>
      <c r="M1586" s="589"/>
      <c r="O1586" s="589"/>
      <c r="P1586" s="589"/>
      <c r="Q1586" s="589"/>
    </row>
    <row r="1587" customHeight="1" spans="7:17">
      <c r="G1587" s="589"/>
      <c r="H1587" s="589"/>
      <c r="I1587" s="589"/>
      <c r="J1587" s="589"/>
      <c r="K1587" s="589"/>
      <c r="L1587" s="589"/>
      <c r="M1587" s="589"/>
      <c r="O1587" s="589"/>
      <c r="P1587" s="589"/>
      <c r="Q1587" s="589"/>
    </row>
    <row r="1588" customHeight="1" spans="7:17">
      <c r="G1588" s="589"/>
      <c r="H1588" s="589"/>
      <c r="I1588" s="589"/>
      <c r="J1588" s="589"/>
      <c r="K1588" s="589"/>
      <c r="L1588" s="589"/>
      <c r="M1588" s="589"/>
      <c r="O1588" s="589"/>
      <c r="P1588" s="589"/>
      <c r="Q1588" s="589"/>
    </row>
    <row r="1589" customHeight="1" spans="7:17">
      <c r="G1589" s="589"/>
      <c r="H1589" s="589"/>
      <c r="I1589" s="589"/>
      <c r="J1589" s="589"/>
      <c r="K1589" s="589"/>
      <c r="L1589" s="589"/>
      <c r="M1589" s="589"/>
      <c r="O1589" s="589"/>
      <c r="P1589" s="589"/>
      <c r="Q1589" s="589"/>
    </row>
    <row r="1590" customHeight="1" spans="7:17">
      <c r="G1590" s="589"/>
      <c r="H1590" s="589"/>
      <c r="I1590" s="589"/>
      <c r="J1590" s="589"/>
      <c r="K1590" s="589"/>
      <c r="L1590" s="589"/>
      <c r="M1590" s="589"/>
      <c r="O1590" s="589"/>
      <c r="P1590" s="589"/>
      <c r="Q1590" s="589"/>
    </row>
    <row r="1591" customHeight="1" spans="7:17">
      <c r="G1591" s="589"/>
      <c r="H1591" s="589"/>
      <c r="I1591" s="589"/>
      <c r="J1591" s="589"/>
      <c r="K1591" s="589"/>
      <c r="L1591" s="589"/>
      <c r="M1591" s="589"/>
      <c r="O1591" s="589"/>
      <c r="P1591" s="589"/>
      <c r="Q1591" s="589"/>
    </row>
    <row r="1592" customHeight="1" spans="7:17">
      <c r="G1592" s="589"/>
      <c r="H1592" s="589"/>
      <c r="I1592" s="589"/>
      <c r="J1592" s="589"/>
      <c r="K1592" s="589"/>
      <c r="L1592" s="589"/>
      <c r="M1592" s="589"/>
      <c r="O1592" s="589"/>
      <c r="P1592" s="589"/>
      <c r="Q1592" s="589"/>
    </row>
    <row r="1593" customHeight="1" spans="7:17">
      <c r="G1593" s="589"/>
      <c r="H1593" s="589"/>
      <c r="I1593" s="589"/>
      <c r="J1593" s="589"/>
      <c r="K1593" s="589"/>
      <c r="L1593" s="589"/>
      <c r="M1593" s="589"/>
      <c r="O1593" s="589"/>
      <c r="P1593" s="589"/>
      <c r="Q1593" s="589"/>
    </row>
    <row r="1594" customHeight="1" spans="7:17">
      <c r="G1594" s="589"/>
      <c r="H1594" s="589"/>
      <c r="I1594" s="589"/>
      <c r="J1594" s="589"/>
      <c r="K1594" s="589"/>
      <c r="L1594" s="589"/>
      <c r="M1594" s="589"/>
      <c r="O1594" s="589"/>
      <c r="P1594" s="589"/>
      <c r="Q1594" s="589"/>
    </row>
    <row r="1595" customHeight="1" spans="7:17">
      <c r="G1595" s="589"/>
      <c r="H1595" s="589"/>
      <c r="I1595" s="589"/>
      <c r="J1595" s="589"/>
      <c r="K1595" s="589"/>
      <c r="L1595" s="589"/>
      <c r="M1595" s="589"/>
      <c r="O1595" s="589"/>
      <c r="P1595" s="589"/>
      <c r="Q1595" s="589"/>
    </row>
    <row r="1596" customHeight="1" spans="7:17">
      <c r="G1596" s="589"/>
      <c r="H1596" s="589"/>
      <c r="I1596" s="589"/>
      <c r="J1596" s="589"/>
      <c r="K1596" s="589"/>
      <c r="L1596" s="589"/>
      <c r="M1596" s="589"/>
      <c r="O1596" s="589"/>
      <c r="P1596" s="589"/>
      <c r="Q1596" s="589"/>
    </row>
    <row r="1597" customHeight="1" spans="7:17">
      <c r="G1597" s="589"/>
      <c r="H1597" s="589"/>
      <c r="I1597" s="589"/>
      <c r="J1597" s="589"/>
      <c r="K1597" s="589"/>
      <c r="L1597" s="589"/>
      <c r="M1597" s="589"/>
      <c r="O1597" s="589"/>
      <c r="P1597" s="589"/>
      <c r="Q1597" s="589"/>
    </row>
    <row r="1598" customHeight="1" spans="7:17">
      <c r="G1598" s="589"/>
      <c r="H1598" s="589"/>
      <c r="I1598" s="589"/>
      <c r="J1598" s="589"/>
      <c r="K1598" s="589"/>
      <c r="L1598" s="589"/>
      <c r="M1598" s="589"/>
      <c r="O1598" s="589"/>
      <c r="P1598" s="589"/>
      <c r="Q1598" s="589"/>
    </row>
    <row r="1599" customHeight="1" spans="7:17">
      <c r="G1599" s="589"/>
      <c r="H1599" s="589"/>
      <c r="I1599" s="589"/>
      <c r="J1599" s="589"/>
      <c r="K1599" s="589"/>
      <c r="L1599" s="589"/>
      <c r="M1599" s="589"/>
      <c r="O1599" s="589"/>
      <c r="P1599" s="589"/>
      <c r="Q1599" s="589"/>
    </row>
    <row r="1600" customHeight="1" spans="7:17">
      <c r="G1600" s="589"/>
      <c r="H1600" s="589"/>
      <c r="I1600" s="589"/>
      <c r="J1600" s="589"/>
      <c r="K1600" s="589"/>
      <c r="L1600" s="589"/>
      <c r="M1600" s="589"/>
      <c r="O1600" s="589"/>
      <c r="P1600" s="589"/>
      <c r="Q1600" s="589"/>
    </row>
    <row r="1601" customHeight="1" spans="7:17">
      <c r="G1601" s="589"/>
      <c r="H1601" s="589"/>
      <c r="I1601" s="589"/>
      <c r="J1601" s="589"/>
      <c r="K1601" s="589"/>
      <c r="L1601" s="589"/>
      <c r="M1601" s="589"/>
      <c r="O1601" s="589"/>
      <c r="P1601" s="589"/>
      <c r="Q1601" s="589"/>
    </row>
    <row r="1602" customHeight="1" spans="7:17">
      <c r="G1602" s="589"/>
      <c r="H1602" s="589"/>
      <c r="I1602" s="589"/>
      <c r="J1602" s="589"/>
      <c r="K1602" s="589"/>
      <c r="L1602" s="589"/>
      <c r="M1602" s="589"/>
      <c r="O1602" s="589"/>
      <c r="P1602" s="589"/>
      <c r="Q1602" s="589"/>
    </row>
    <row r="1603" customHeight="1" spans="7:17">
      <c r="G1603" s="589"/>
      <c r="H1603" s="589"/>
      <c r="I1603" s="589"/>
      <c r="J1603" s="589"/>
      <c r="K1603" s="589"/>
      <c r="L1603" s="589"/>
      <c r="M1603" s="589"/>
      <c r="O1603" s="589"/>
      <c r="P1603" s="589"/>
      <c r="Q1603" s="589"/>
    </row>
    <row r="1604" customHeight="1" spans="7:17">
      <c r="G1604" s="589"/>
      <c r="H1604" s="589"/>
      <c r="I1604" s="589"/>
      <c r="J1604" s="589"/>
      <c r="K1604" s="589"/>
      <c r="L1604" s="589"/>
      <c r="M1604" s="589"/>
      <c r="O1604" s="589"/>
      <c r="P1604" s="589"/>
      <c r="Q1604" s="589"/>
    </row>
    <row r="1605" customHeight="1" spans="7:17">
      <c r="G1605" s="589"/>
      <c r="H1605" s="589"/>
      <c r="I1605" s="589"/>
      <c r="J1605" s="589"/>
      <c r="K1605" s="589"/>
      <c r="L1605" s="589"/>
      <c r="M1605" s="589"/>
      <c r="O1605" s="589"/>
      <c r="P1605" s="589"/>
      <c r="Q1605" s="589"/>
    </row>
    <row r="1606" customHeight="1" spans="7:17">
      <c r="G1606" s="589"/>
      <c r="H1606" s="589"/>
      <c r="I1606" s="589"/>
      <c r="J1606" s="589"/>
      <c r="K1606" s="589"/>
      <c r="L1606" s="589"/>
      <c r="M1606" s="589"/>
      <c r="O1606" s="589"/>
      <c r="P1606" s="589"/>
      <c r="Q1606" s="589"/>
    </row>
    <row r="1607" customHeight="1" spans="7:17">
      <c r="G1607" s="589"/>
      <c r="H1607" s="589"/>
      <c r="I1607" s="589"/>
      <c r="J1607" s="589"/>
      <c r="K1607" s="589"/>
      <c r="L1607" s="589"/>
      <c r="M1607" s="589"/>
      <c r="O1607" s="589"/>
      <c r="P1607" s="589"/>
      <c r="Q1607" s="589"/>
    </row>
    <row r="1608" customHeight="1" spans="7:17">
      <c r="G1608" s="589"/>
      <c r="H1608" s="589"/>
      <c r="I1608" s="589"/>
      <c r="J1608" s="589"/>
      <c r="K1608" s="589"/>
      <c r="L1608" s="589"/>
      <c r="M1608" s="589"/>
      <c r="O1608" s="589"/>
      <c r="P1608" s="589"/>
      <c r="Q1608" s="589"/>
    </row>
    <row r="1609" customHeight="1" spans="7:17">
      <c r="G1609" s="589"/>
      <c r="H1609" s="589"/>
      <c r="I1609" s="589"/>
      <c r="J1609" s="589"/>
      <c r="K1609" s="589"/>
      <c r="L1609" s="589"/>
      <c r="M1609" s="589"/>
      <c r="O1609" s="589"/>
      <c r="P1609" s="589"/>
      <c r="Q1609" s="589"/>
    </row>
    <row r="1610" customHeight="1" spans="7:17">
      <c r="G1610" s="589"/>
      <c r="H1610" s="589"/>
      <c r="I1610" s="589"/>
      <c r="J1610" s="589"/>
      <c r="K1610" s="589"/>
      <c r="L1610" s="589"/>
      <c r="M1610" s="589"/>
      <c r="O1610" s="589"/>
      <c r="P1610" s="589"/>
      <c r="Q1610" s="589"/>
    </row>
    <row r="1611" customHeight="1" spans="7:17">
      <c r="G1611" s="589"/>
      <c r="H1611" s="589"/>
      <c r="I1611" s="589"/>
      <c r="J1611" s="589"/>
      <c r="K1611" s="589"/>
      <c r="L1611" s="589"/>
      <c r="M1611" s="589"/>
      <c r="O1611" s="589"/>
      <c r="P1611" s="589"/>
      <c r="Q1611" s="589"/>
    </row>
    <row r="1612" customHeight="1" spans="7:17">
      <c r="G1612" s="589"/>
      <c r="H1612" s="589"/>
      <c r="I1612" s="589"/>
      <c r="J1612" s="589"/>
      <c r="K1612" s="589"/>
      <c r="L1612" s="589"/>
      <c r="M1612" s="589"/>
      <c r="O1612" s="589"/>
      <c r="P1612" s="589"/>
      <c r="Q1612" s="589"/>
    </row>
    <row r="1613" customHeight="1" spans="7:17">
      <c r="G1613" s="589"/>
      <c r="H1613" s="589"/>
      <c r="I1613" s="589"/>
      <c r="J1613" s="589"/>
      <c r="K1613" s="589"/>
      <c r="L1613" s="589"/>
      <c r="M1613" s="589"/>
      <c r="O1613" s="589"/>
      <c r="P1613" s="589"/>
      <c r="Q1613" s="589"/>
    </row>
    <row r="1614" customHeight="1" spans="7:17">
      <c r="G1614" s="589"/>
      <c r="H1614" s="589"/>
      <c r="I1614" s="589"/>
      <c r="J1614" s="589"/>
      <c r="K1614" s="589"/>
      <c r="L1614" s="589"/>
      <c r="M1614" s="589"/>
      <c r="O1614" s="589"/>
      <c r="P1614" s="589"/>
      <c r="Q1614" s="589"/>
    </row>
    <row r="1615" customHeight="1" spans="7:17">
      <c r="G1615" s="589"/>
      <c r="H1615" s="589"/>
      <c r="I1615" s="589"/>
      <c r="J1615" s="589"/>
      <c r="K1615" s="589"/>
      <c r="L1615" s="589"/>
      <c r="M1615" s="589"/>
      <c r="O1615" s="589"/>
      <c r="P1615" s="589"/>
      <c r="Q1615" s="589"/>
    </row>
    <row r="1616" customHeight="1" spans="7:17">
      <c r="G1616" s="589"/>
      <c r="H1616" s="589"/>
      <c r="I1616" s="589"/>
      <c r="J1616" s="589"/>
      <c r="K1616" s="589"/>
      <c r="L1616" s="589"/>
      <c r="M1616" s="589"/>
      <c r="O1616" s="589"/>
      <c r="P1616" s="589"/>
      <c r="Q1616" s="589"/>
    </row>
    <row r="1617" customHeight="1" spans="7:17">
      <c r="G1617" s="589"/>
      <c r="H1617" s="589"/>
      <c r="I1617" s="589"/>
      <c r="J1617" s="589"/>
      <c r="K1617" s="589"/>
      <c r="L1617" s="589"/>
      <c r="M1617" s="589"/>
      <c r="O1617" s="589"/>
      <c r="P1617" s="589"/>
      <c r="Q1617" s="589"/>
    </row>
    <row r="1618" customHeight="1" spans="7:17">
      <c r="G1618" s="589"/>
      <c r="H1618" s="589"/>
      <c r="I1618" s="589"/>
      <c r="J1618" s="589"/>
      <c r="K1618" s="589"/>
      <c r="L1618" s="589"/>
      <c r="M1618" s="589"/>
      <c r="O1618" s="589"/>
      <c r="P1618" s="589"/>
      <c r="Q1618" s="589"/>
    </row>
    <row r="1619" customHeight="1" spans="7:17">
      <c r="G1619" s="589"/>
      <c r="H1619" s="589"/>
      <c r="I1619" s="589"/>
      <c r="J1619" s="589"/>
      <c r="K1619" s="589"/>
      <c r="L1619" s="589"/>
      <c r="M1619" s="589"/>
      <c r="O1619" s="589"/>
      <c r="P1619" s="589"/>
      <c r="Q1619" s="589"/>
    </row>
    <row r="1620" customHeight="1" spans="7:17">
      <c r="G1620" s="589"/>
      <c r="H1620" s="589"/>
      <c r="I1620" s="589"/>
      <c r="J1620" s="589"/>
      <c r="K1620" s="589"/>
      <c r="L1620" s="589"/>
      <c r="M1620" s="589"/>
      <c r="O1620" s="589"/>
      <c r="P1620" s="589"/>
      <c r="Q1620" s="589"/>
    </row>
    <row r="1621" customHeight="1" spans="7:17">
      <c r="G1621" s="589"/>
      <c r="H1621" s="589"/>
      <c r="I1621" s="589"/>
      <c r="J1621" s="589"/>
      <c r="K1621" s="589"/>
      <c r="L1621" s="589"/>
      <c r="M1621" s="589"/>
      <c r="O1621" s="589"/>
      <c r="P1621" s="589"/>
      <c r="Q1621" s="589"/>
    </row>
    <row r="1622" customHeight="1" spans="7:17">
      <c r="G1622" s="589"/>
      <c r="H1622" s="589"/>
      <c r="I1622" s="589"/>
      <c r="J1622" s="589"/>
      <c r="K1622" s="589"/>
      <c r="L1622" s="589"/>
      <c r="M1622" s="589"/>
      <c r="O1622" s="589"/>
      <c r="P1622" s="589"/>
      <c r="Q1622" s="589"/>
    </row>
    <row r="1623" customHeight="1" spans="7:17">
      <c r="G1623" s="589"/>
      <c r="H1623" s="589"/>
      <c r="I1623" s="589"/>
      <c r="J1623" s="589"/>
      <c r="K1623" s="589"/>
      <c r="L1623" s="589"/>
      <c r="M1623" s="589"/>
      <c r="O1623" s="589"/>
      <c r="P1623" s="589"/>
      <c r="Q1623" s="589"/>
    </row>
    <row r="1624" customHeight="1" spans="7:17">
      <c r="G1624" s="589"/>
      <c r="H1624" s="589"/>
      <c r="I1624" s="589"/>
      <c r="J1624" s="589"/>
      <c r="K1624" s="589"/>
      <c r="L1624" s="589"/>
      <c r="M1624" s="589"/>
      <c r="O1624" s="589"/>
      <c r="P1624" s="589"/>
      <c r="Q1624" s="589"/>
    </row>
    <row r="1625" customHeight="1" spans="7:17">
      <c r="G1625" s="589"/>
      <c r="H1625" s="589"/>
      <c r="I1625" s="589"/>
      <c r="J1625" s="589"/>
      <c r="K1625" s="589"/>
      <c r="L1625" s="589"/>
      <c r="M1625" s="589"/>
      <c r="O1625" s="589"/>
      <c r="P1625" s="589"/>
      <c r="Q1625" s="589"/>
    </row>
    <row r="1626" customHeight="1" spans="7:17">
      <c r="G1626" s="589"/>
      <c r="H1626" s="589"/>
      <c r="I1626" s="589"/>
      <c r="J1626" s="589"/>
      <c r="K1626" s="589"/>
      <c r="L1626" s="589"/>
      <c r="M1626" s="589"/>
      <c r="O1626" s="589"/>
      <c r="P1626" s="589"/>
      <c r="Q1626" s="589"/>
    </row>
    <row r="1627" customHeight="1" spans="7:17">
      <c r="G1627" s="589"/>
      <c r="H1627" s="589"/>
      <c r="I1627" s="589"/>
      <c r="J1627" s="589"/>
      <c r="K1627" s="589"/>
      <c r="L1627" s="589"/>
      <c r="M1627" s="589"/>
      <c r="O1627" s="589"/>
      <c r="P1627" s="589"/>
      <c r="Q1627" s="589"/>
    </row>
    <row r="1628" customHeight="1" spans="7:17">
      <c r="G1628" s="589"/>
      <c r="H1628" s="589"/>
      <c r="I1628" s="589"/>
      <c r="J1628" s="589"/>
      <c r="K1628" s="589"/>
      <c r="L1628" s="589"/>
      <c r="M1628" s="589"/>
      <c r="O1628" s="589"/>
      <c r="P1628" s="589"/>
      <c r="Q1628" s="589"/>
    </row>
    <row r="1629" customHeight="1" spans="7:17">
      <c r="G1629" s="589"/>
      <c r="H1629" s="589"/>
      <c r="I1629" s="589"/>
      <c r="J1629" s="589"/>
      <c r="K1629" s="589"/>
      <c r="L1629" s="589"/>
      <c r="M1629" s="589"/>
      <c r="O1629" s="589"/>
      <c r="P1629" s="589"/>
      <c r="Q1629" s="589"/>
    </row>
    <row r="1630" customHeight="1" spans="7:17">
      <c r="G1630" s="589"/>
      <c r="H1630" s="589"/>
      <c r="I1630" s="589"/>
      <c r="J1630" s="589"/>
      <c r="K1630" s="589"/>
      <c r="L1630" s="589"/>
      <c r="M1630" s="589"/>
      <c r="O1630" s="589"/>
      <c r="P1630" s="589"/>
      <c r="Q1630" s="589"/>
    </row>
    <row r="1631" customHeight="1" spans="7:17">
      <c r="G1631" s="589"/>
      <c r="H1631" s="589"/>
      <c r="I1631" s="589"/>
      <c r="J1631" s="589"/>
      <c r="K1631" s="589"/>
      <c r="L1631" s="589"/>
      <c r="M1631" s="589"/>
      <c r="O1631" s="589"/>
      <c r="P1631" s="589"/>
      <c r="Q1631" s="589"/>
    </row>
    <row r="1632" customHeight="1" spans="7:17">
      <c r="G1632" s="589"/>
      <c r="H1632" s="589"/>
      <c r="I1632" s="589"/>
      <c r="J1632" s="589"/>
      <c r="K1632" s="589"/>
      <c r="L1632" s="589"/>
      <c r="M1632" s="589"/>
      <c r="O1632" s="589"/>
      <c r="P1632" s="589"/>
      <c r="Q1632" s="589"/>
    </row>
    <row r="1633" customHeight="1" spans="7:17">
      <c r="G1633" s="589"/>
      <c r="H1633" s="589"/>
      <c r="I1633" s="589"/>
      <c r="J1633" s="589"/>
      <c r="K1633" s="589"/>
      <c r="L1633" s="589"/>
      <c r="M1633" s="589"/>
      <c r="O1633" s="589"/>
      <c r="P1633" s="589"/>
      <c r="Q1633" s="589"/>
    </row>
    <row r="1634" customHeight="1" spans="7:17">
      <c r="G1634" s="589"/>
      <c r="H1634" s="589"/>
      <c r="I1634" s="589"/>
      <c r="J1634" s="589"/>
      <c r="K1634" s="589"/>
      <c r="L1634" s="589"/>
      <c r="M1634" s="589"/>
      <c r="O1634" s="589"/>
      <c r="P1634" s="589"/>
      <c r="Q1634" s="589"/>
    </row>
    <row r="1635" customHeight="1" spans="7:17">
      <c r="G1635" s="589"/>
      <c r="H1635" s="589"/>
      <c r="I1635" s="589"/>
      <c r="J1635" s="589"/>
      <c r="K1635" s="589"/>
      <c r="L1635" s="589"/>
      <c r="M1635" s="589"/>
      <c r="O1635" s="589"/>
      <c r="P1635" s="589"/>
      <c r="Q1635" s="589"/>
    </row>
    <row r="1636" customHeight="1" spans="7:17">
      <c r="G1636" s="589"/>
      <c r="H1636" s="589"/>
      <c r="I1636" s="589"/>
      <c r="J1636" s="589"/>
      <c r="K1636" s="589"/>
      <c r="L1636" s="589"/>
      <c r="M1636" s="589"/>
      <c r="O1636" s="589"/>
      <c r="P1636" s="589"/>
      <c r="Q1636" s="589"/>
    </row>
    <row r="1637" customHeight="1" spans="7:17">
      <c r="G1637" s="589"/>
      <c r="H1637" s="589"/>
      <c r="I1637" s="589"/>
      <c r="J1637" s="589"/>
      <c r="K1637" s="589"/>
      <c r="L1637" s="589"/>
      <c r="M1637" s="589"/>
      <c r="O1637" s="589"/>
      <c r="P1637" s="589"/>
      <c r="Q1637" s="589"/>
    </row>
    <row r="1638" customHeight="1" spans="7:17">
      <c r="G1638" s="589"/>
      <c r="H1638" s="589"/>
      <c r="I1638" s="589"/>
      <c r="J1638" s="589"/>
      <c r="K1638" s="589"/>
      <c r="L1638" s="589"/>
      <c r="M1638" s="589"/>
      <c r="O1638" s="589"/>
      <c r="P1638" s="589"/>
      <c r="Q1638" s="589"/>
    </row>
    <row r="1639" customHeight="1" spans="7:17">
      <c r="G1639" s="589"/>
      <c r="H1639" s="589"/>
      <c r="I1639" s="589"/>
      <c r="J1639" s="589"/>
      <c r="K1639" s="589"/>
      <c r="L1639" s="589"/>
      <c r="M1639" s="589"/>
      <c r="O1639" s="589"/>
      <c r="P1639" s="589"/>
      <c r="Q1639" s="589"/>
    </row>
    <row r="1640" customHeight="1" spans="7:17">
      <c r="G1640" s="589"/>
      <c r="H1640" s="589"/>
      <c r="I1640" s="589"/>
      <c r="J1640" s="589"/>
      <c r="K1640" s="589"/>
      <c r="L1640" s="589"/>
      <c r="M1640" s="589"/>
      <c r="O1640" s="589"/>
      <c r="P1640" s="589"/>
      <c r="Q1640" s="589"/>
    </row>
    <row r="1641" customHeight="1" spans="7:17">
      <c r="G1641" s="589"/>
      <c r="H1641" s="589"/>
      <c r="I1641" s="589"/>
      <c r="J1641" s="589"/>
      <c r="K1641" s="589"/>
      <c r="L1641" s="589"/>
      <c r="M1641" s="589"/>
      <c r="O1641" s="589"/>
      <c r="P1641" s="589"/>
      <c r="Q1641" s="589"/>
    </row>
    <row r="1642" customHeight="1" spans="7:17">
      <c r="G1642" s="589"/>
      <c r="H1642" s="589"/>
      <c r="I1642" s="589"/>
      <c r="J1642" s="589"/>
      <c r="K1642" s="589"/>
      <c r="L1642" s="589"/>
      <c r="M1642" s="589"/>
      <c r="O1642" s="589"/>
      <c r="P1642" s="589"/>
      <c r="Q1642" s="589"/>
    </row>
    <row r="1643" customHeight="1" spans="7:17">
      <c r="G1643" s="589"/>
      <c r="H1643" s="589"/>
      <c r="I1643" s="589"/>
      <c r="J1643" s="589"/>
      <c r="K1643" s="589"/>
      <c r="L1643" s="589"/>
      <c r="M1643" s="589"/>
      <c r="O1643" s="589"/>
      <c r="P1643" s="589"/>
      <c r="Q1643" s="589"/>
    </row>
    <row r="1644" customHeight="1" spans="7:17">
      <c r="G1644" s="589"/>
      <c r="H1644" s="589"/>
      <c r="I1644" s="589"/>
      <c r="J1644" s="589"/>
      <c r="K1644" s="589"/>
      <c r="L1644" s="589"/>
      <c r="M1644" s="589"/>
      <c r="O1644" s="589"/>
      <c r="P1644" s="589"/>
      <c r="Q1644" s="589"/>
    </row>
    <row r="1645" customHeight="1" spans="7:17">
      <c r="G1645" s="589"/>
      <c r="H1645" s="589"/>
      <c r="I1645" s="589"/>
      <c r="J1645" s="589"/>
      <c r="K1645" s="589"/>
      <c r="L1645" s="589"/>
      <c r="M1645" s="589"/>
      <c r="O1645" s="589"/>
      <c r="P1645" s="589"/>
      <c r="Q1645" s="589"/>
    </row>
    <row r="1646" customHeight="1" spans="7:17">
      <c r="G1646" s="589"/>
      <c r="H1646" s="589"/>
      <c r="I1646" s="589"/>
      <c r="J1646" s="589"/>
      <c r="K1646" s="589"/>
      <c r="L1646" s="589"/>
      <c r="M1646" s="589"/>
      <c r="O1646" s="589"/>
      <c r="P1646" s="589"/>
      <c r="Q1646" s="589"/>
    </row>
    <row r="1647" customHeight="1" spans="7:17">
      <c r="G1647" s="589"/>
      <c r="H1647" s="589"/>
      <c r="I1647" s="589"/>
      <c r="J1647" s="589"/>
      <c r="K1647" s="589"/>
      <c r="L1647" s="589"/>
      <c r="M1647" s="589"/>
      <c r="O1647" s="589"/>
      <c r="P1647" s="589"/>
      <c r="Q1647" s="589"/>
    </row>
    <row r="1648" customHeight="1" spans="7:17">
      <c r="G1648" s="589"/>
      <c r="H1648" s="589"/>
      <c r="I1648" s="589"/>
      <c r="J1648" s="589"/>
      <c r="K1648" s="589"/>
      <c r="L1648" s="589"/>
      <c r="M1648" s="589"/>
      <c r="O1648" s="589"/>
      <c r="P1648" s="589"/>
      <c r="Q1648" s="589"/>
    </row>
    <row r="1649" customHeight="1" spans="7:17">
      <c r="G1649" s="589"/>
      <c r="H1649" s="589"/>
      <c r="I1649" s="589"/>
      <c r="J1649" s="589"/>
      <c r="K1649" s="589"/>
      <c r="L1649" s="589"/>
      <c r="M1649" s="589"/>
      <c r="O1649" s="589"/>
      <c r="P1649" s="589"/>
      <c r="Q1649" s="589"/>
    </row>
    <row r="1650" customHeight="1" spans="7:17">
      <c r="G1650" s="589"/>
      <c r="H1650" s="589"/>
      <c r="I1650" s="589"/>
      <c r="J1650" s="589"/>
      <c r="K1650" s="589"/>
      <c r="L1650" s="589"/>
      <c r="M1650" s="589"/>
      <c r="O1650" s="589"/>
      <c r="P1650" s="589"/>
      <c r="Q1650" s="589"/>
    </row>
    <row r="1651" customHeight="1" spans="7:17">
      <c r="G1651" s="589"/>
      <c r="H1651" s="589"/>
      <c r="I1651" s="589"/>
      <c r="J1651" s="589"/>
      <c r="K1651" s="589"/>
      <c r="L1651" s="589"/>
      <c r="M1651" s="589"/>
      <c r="O1651" s="589"/>
      <c r="P1651" s="589"/>
      <c r="Q1651" s="589"/>
    </row>
    <row r="1652" customHeight="1" spans="7:17">
      <c r="G1652" s="589"/>
      <c r="H1652" s="589"/>
      <c r="I1652" s="589"/>
      <c r="J1652" s="589"/>
      <c r="K1652" s="589"/>
      <c r="L1652" s="589"/>
      <c r="M1652" s="589"/>
      <c r="O1652" s="589"/>
      <c r="P1652" s="589"/>
      <c r="Q1652" s="589"/>
    </row>
    <row r="1653" customHeight="1" spans="7:17">
      <c r="G1653" s="589"/>
      <c r="H1653" s="589"/>
      <c r="I1653" s="589"/>
      <c r="J1653" s="589"/>
      <c r="K1653" s="589"/>
      <c r="L1653" s="589"/>
      <c r="M1653" s="589"/>
      <c r="O1653" s="589"/>
      <c r="P1653" s="589"/>
      <c r="Q1653" s="589"/>
    </row>
    <row r="1654" customHeight="1" spans="7:17">
      <c r="G1654" s="589"/>
      <c r="H1654" s="589"/>
      <c r="I1654" s="589"/>
      <c r="J1654" s="589"/>
      <c r="K1654" s="589"/>
      <c r="L1654" s="589"/>
      <c r="M1654" s="589"/>
      <c r="O1654" s="589"/>
      <c r="P1654" s="589"/>
      <c r="Q1654" s="589"/>
    </row>
    <row r="1655" customHeight="1" spans="7:17">
      <c r="G1655" s="589"/>
      <c r="H1655" s="589"/>
      <c r="I1655" s="589"/>
      <c r="J1655" s="589"/>
      <c r="K1655" s="589"/>
      <c r="L1655" s="589"/>
      <c r="M1655" s="589"/>
      <c r="O1655" s="589"/>
      <c r="P1655" s="589"/>
      <c r="Q1655" s="589"/>
    </row>
    <row r="1656" customHeight="1" spans="7:17">
      <c r="G1656" s="589"/>
      <c r="H1656" s="589"/>
      <c r="I1656" s="589"/>
      <c r="J1656" s="589"/>
      <c r="K1656" s="589"/>
      <c r="L1656" s="589"/>
      <c r="M1656" s="589"/>
      <c r="O1656" s="589"/>
      <c r="P1656" s="589"/>
      <c r="Q1656" s="589"/>
    </row>
    <row r="1657" customHeight="1" spans="7:17">
      <c r="G1657" s="589"/>
      <c r="H1657" s="589"/>
      <c r="I1657" s="589"/>
      <c r="J1657" s="589"/>
      <c r="K1657" s="589"/>
      <c r="L1657" s="589"/>
      <c r="M1657" s="589"/>
      <c r="O1657" s="589"/>
      <c r="P1657" s="589"/>
      <c r="Q1657" s="589"/>
    </row>
    <row r="1658" customHeight="1" spans="7:17">
      <c r="G1658" s="589"/>
      <c r="H1658" s="589"/>
      <c r="I1658" s="589"/>
      <c r="J1658" s="589"/>
      <c r="K1658" s="589"/>
      <c r="L1658" s="589"/>
      <c r="M1658" s="589"/>
      <c r="O1658" s="589"/>
      <c r="P1658" s="589"/>
      <c r="Q1658" s="589"/>
    </row>
    <row r="1659" customHeight="1" spans="7:17">
      <c r="G1659" s="589"/>
      <c r="H1659" s="589"/>
      <c r="I1659" s="589"/>
      <c r="J1659" s="589"/>
      <c r="K1659" s="589"/>
      <c r="L1659" s="589"/>
      <c r="M1659" s="589"/>
      <c r="O1659" s="589"/>
      <c r="P1659" s="589"/>
      <c r="Q1659" s="589"/>
    </row>
    <row r="1660" customHeight="1" spans="7:17">
      <c r="G1660" s="589"/>
      <c r="H1660" s="589"/>
      <c r="I1660" s="589"/>
      <c r="J1660" s="589"/>
      <c r="K1660" s="589"/>
      <c r="L1660" s="589"/>
      <c r="M1660" s="589"/>
      <c r="O1660" s="589"/>
      <c r="P1660" s="589"/>
      <c r="Q1660" s="589"/>
    </row>
    <row r="1661" customHeight="1" spans="7:17">
      <c r="G1661" s="589"/>
      <c r="H1661" s="589"/>
      <c r="I1661" s="589"/>
      <c r="J1661" s="589"/>
      <c r="K1661" s="589"/>
      <c r="L1661" s="589"/>
      <c r="M1661" s="589"/>
      <c r="O1661" s="589"/>
      <c r="P1661" s="589"/>
      <c r="Q1661" s="589"/>
    </row>
    <row r="1662" customHeight="1" spans="7:17">
      <c r="G1662" s="589"/>
      <c r="H1662" s="589"/>
      <c r="I1662" s="589"/>
      <c r="J1662" s="589"/>
      <c r="K1662" s="589"/>
      <c r="L1662" s="589"/>
      <c r="M1662" s="589"/>
      <c r="O1662" s="589"/>
      <c r="P1662" s="589"/>
      <c r="Q1662" s="589"/>
    </row>
    <row r="1663" customHeight="1" spans="7:17">
      <c r="G1663" s="589"/>
      <c r="H1663" s="589"/>
      <c r="I1663" s="589"/>
      <c r="J1663" s="589"/>
      <c r="K1663" s="589"/>
      <c r="L1663" s="589"/>
      <c r="M1663" s="589"/>
      <c r="O1663" s="589"/>
      <c r="P1663" s="589"/>
      <c r="Q1663" s="589"/>
    </row>
    <row r="1664" customHeight="1" spans="7:17">
      <c r="G1664" s="589"/>
      <c r="H1664" s="589"/>
      <c r="I1664" s="589"/>
      <c r="J1664" s="589"/>
      <c r="K1664" s="589"/>
      <c r="L1664" s="589"/>
      <c r="M1664" s="589"/>
      <c r="O1664" s="589"/>
      <c r="P1664" s="589"/>
      <c r="Q1664" s="589"/>
    </row>
    <row r="1665" customHeight="1" spans="7:17">
      <c r="G1665" s="589"/>
      <c r="H1665" s="589"/>
      <c r="I1665" s="589"/>
      <c r="J1665" s="589"/>
      <c r="K1665" s="589"/>
      <c r="L1665" s="589"/>
      <c r="M1665" s="589"/>
      <c r="O1665" s="589"/>
      <c r="P1665" s="589"/>
      <c r="Q1665" s="589"/>
    </row>
    <row r="1666" customHeight="1" spans="7:17">
      <c r="G1666" s="589"/>
      <c r="H1666" s="589"/>
      <c r="I1666" s="589"/>
      <c r="J1666" s="589"/>
      <c r="K1666" s="589"/>
      <c r="L1666" s="589"/>
      <c r="M1666" s="589"/>
      <c r="O1666" s="589"/>
      <c r="P1666" s="589"/>
      <c r="Q1666" s="589"/>
    </row>
    <row r="1667" customHeight="1" spans="7:17">
      <c r="G1667" s="589"/>
      <c r="H1667" s="589"/>
      <c r="I1667" s="589"/>
      <c r="J1667" s="589"/>
      <c r="K1667" s="589"/>
      <c r="L1667" s="589"/>
      <c r="M1667" s="589"/>
      <c r="O1667" s="589"/>
      <c r="P1667" s="589"/>
      <c r="Q1667" s="589"/>
    </row>
    <row r="1668" customHeight="1" spans="7:17">
      <c r="G1668" s="589"/>
      <c r="H1668" s="589"/>
      <c r="I1668" s="589"/>
      <c r="J1668" s="589"/>
      <c r="K1668" s="589"/>
      <c r="L1668" s="589"/>
      <c r="M1668" s="589"/>
      <c r="O1668" s="589"/>
      <c r="P1668" s="589"/>
      <c r="Q1668" s="589"/>
    </row>
    <row r="1669" customHeight="1" spans="7:17">
      <c r="G1669" s="589"/>
      <c r="H1669" s="589"/>
      <c r="I1669" s="589"/>
      <c r="J1669" s="589"/>
      <c r="K1669" s="589"/>
      <c r="L1669" s="589"/>
      <c r="M1669" s="589"/>
      <c r="O1669" s="589"/>
      <c r="P1669" s="589"/>
      <c r="Q1669" s="589"/>
    </row>
    <row r="1670" customHeight="1" spans="7:17">
      <c r="G1670" s="589"/>
      <c r="H1670" s="589"/>
      <c r="I1670" s="589"/>
      <c r="J1670" s="589"/>
      <c r="K1670" s="589"/>
      <c r="L1670" s="589"/>
      <c r="M1670" s="589"/>
      <c r="O1670" s="589"/>
      <c r="P1670" s="589"/>
      <c r="Q1670" s="589"/>
    </row>
    <row r="1671" customHeight="1" spans="7:17">
      <c r="G1671" s="589"/>
      <c r="H1671" s="589"/>
      <c r="I1671" s="589"/>
      <c r="J1671" s="589"/>
      <c r="K1671" s="589"/>
      <c r="L1671" s="589"/>
      <c r="M1671" s="589"/>
      <c r="O1671" s="589"/>
      <c r="P1671" s="589"/>
      <c r="Q1671" s="589"/>
    </row>
    <row r="1672" customHeight="1" spans="7:17">
      <c r="G1672" s="589"/>
      <c r="H1672" s="589"/>
      <c r="I1672" s="589"/>
      <c r="J1672" s="589"/>
      <c r="K1672" s="589"/>
      <c r="L1672" s="589"/>
      <c r="M1672" s="589"/>
      <c r="O1672" s="589"/>
      <c r="P1672" s="589"/>
      <c r="Q1672" s="589"/>
    </row>
    <row r="1673" customHeight="1" spans="7:17">
      <c r="G1673" s="589"/>
      <c r="H1673" s="589"/>
      <c r="I1673" s="589"/>
      <c r="J1673" s="589"/>
      <c r="K1673" s="589"/>
      <c r="L1673" s="589"/>
      <c r="M1673" s="589"/>
      <c r="O1673" s="589"/>
      <c r="P1673" s="589"/>
      <c r="Q1673" s="589"/>
    </row>
    <row r="1674" customHeight="1" spans="7:17">
      <c r="G1674" s="589"/>
      <c r="H1674" s="589"/>
      <c r="I1674" s="589"/>
      <c r="J1674" s="589"/>
      <c r="K1674" s="589"/>
      <c r="L1674" s="589"/>
      <c r="M1674" s="589"/>
      <c r="O1674" s="589"/>
      <c r="P1674" s="589"/>
      <c r="Q1674" s="589"/>
    </row>
    <row r="1675" customHeight="1" spans="7:17">
      <c r="G1675" s="589"/>
      <c r="H1675" s="589"/>
      <c r="I1675" s="589"/>
      <c r="J1675" s="589"/>
      <c r="K1675" s="589"/>
      <c r="L1675" s="589"/>
      <c r="M1675" s="589"/>
      <c r="O1675" s="589"/>
      <c r="P1675" s="589"/>
      <c r="Q1675" s="589"/>
    </row>
    <row r="1676" customHeight="1" spans="7:17">
      <c r="G1676" s="589"/>
      <c r="H1676" s="589"/>
      <c r="I1676" s="589"/>
      <c r="J1676" s="589"/>
      <c r="K1676" s="589"/>
      <c r="L1676" s="589"/>
      <c r="M1676" s="589"/>
      <c r="O1676" s="589"/>
      <c r="P1676" s="589"/>
      <c r="Q1676" s="589"/>
    </row>
    <row r="1677" customHeight="1" spans="7:17">
      <c r="G1677" s="589"/>
      <c r="H1677" s="589"/>
      <c r="I1677" s="589"/>
      <c r="J1677" s="589"/>
      <c r="K1677" s="589"/>
      <c r="L1677" s="589"/>
      <c r="M1677" s="589"/>
      <c r="O1677" s="589"/>
      <c r="P1677" s="589"/>
      <c r="Q1677" s="589"/>
    </row>
    <row r="1678" customHeight="1" spans="7:17">
      <c r="G1678" s="589"/>
      <c r="H1678" s="589"/>
      <c r="I1678" s="589"/>
      <c r="J1678" s="589"/>
      <c r="K1678" s="589"/>
      <c r="L1678" s="589"/>
      <c r="M1678" s="589"/>
      <c r="O1678" s="589"/>
      <c r="P1678" s="589"/>
      <c r="Q1678" s="589"/>
    </row>
    <row r="1679" customHeight="1" spans="7:17">
      <c r="G1679" s="589"/>
      <c r="H1679" s="589"/>
      <c r="I1679" s="589"/>
      <c r="J1679" s="589"/>
      <c r="K1679" s="589"/>
      <c r="L1679" s="589"/>
      <c r="M1679" s="589"/>
      <c r="O1679" s="589"/>
      <c r="P1679" s="589"/>
      <c r="Q1679" s="589"/>
    </row>
    <row r="1680" customHeight="1" spans="7:17">
      <c r="G1680" s="589"/>
      <c r="H1680" s="589"/>
      <c r="I1680" s="589"/>
      <c r="J1680" s="589"/>
      <c r="K1680" s="589"/>
      <c r="L1680" s="589"/>
      <c r="M1680" s="589"/>
      <c r="O1680" s="589"/>
      <c r="P1680" s="589"/>
      <c r="Q1680" s="589"/>
    </row>
    <row r="1681" customHeight="1" spans="7:17">
      <c r="G1681" s="589"/>
      <c r="H1681" s="589"/>
      <c r="I1681" s="589"/>
      <c r="J1681" s="589"/>
      <c r="K1681" s="589"/>
      <c r="L1681" s="589"/>
      <c r="M1681" s="589"/>
      <c r="O1681" s="589"/>
      <c r="P1681" s="589"/>
      <c r="Q1681" s="589"/>
    </row>
    <row r="1682" customHeight="1" spans="7:17">
      <c r="G1682" s="589"/>
      <c r="H1682" s="589"/>
      <c r="I1682" s="589"/>
      <c r="J1682" s="589"/>
      <c r="K1682" s="589"/>
      <c r="L1682" s="589"/>
      <c r="M1682" s="589"/>
      <c r="O1682" s="589"/>
      <c r="P1682" s="589"/>
      <c r="Q1682" s="589"/>
    </row>
    <row r="1683" customHeight="1" spans="7:17">
      <c r="G1683" s="589"/>
      <c r="H1683" s="589"/>
      <c r="I1683" s="589"/>
      <c r="J1683" s="589"/>
      <c r="K1683" s="589"/>
      <c r="L1683" s="589"/>
      <c r="M1683" s="589"/>
      <c r="O1683" s="589"/>
      <c r="P1683" s="589"/>
      <c r="Q1683" s="589"/>
    </row>
    <row r="1684" customHeight="1" spans="7:17">
      <c r="G1684" s="589"/>
      <c r="H1684" s="589"/>
      <c r="I1684" s="589"/>
      <c r="J1684" s="589"/>
      <c r="K1684" s="589"/>
      <c r="L1684" s="589"/>
      <c r="M1684" s="589"/>
      <c r="O1684" s="589"/>
      <c r="P1684" s="589"/>
      <c r="Q1684" s="589"/>
    </row>
    <row r="1685" customHeight="1" spans="7:17">
      <c r="G1685" s="589"/>
      <c r="H1685" s="589"/>
      <c r="I1685" s="589"/>
      <c r="J1685" s="589"/>
      <c r="K1685" s="589"/>
      <c r="L1685" s="589"/>
      <c r="M1685" s="589"/>
      <c r="O1685" s="589"/>
      <c r="P1685" s="589"/>
      <c r="Q1685" s="589"/>
    </row>
    <row r="1686" customHeight="1" spans="7:17">
      <c r="G1686" s="589"/>
      <c r="H1686" s="589"/>
      <c r="I1686" s="589"/>
      <c r="J1686" s="589"/>
      <c r="K1686" s="589"/>
      <c r="L1686" s="589"/>
      <c r="M1686" s="589"/>
      <c r="O1686" s="589"/>
      <c r="P1686" s="589"/>
      <c r="Q1686" s="589"/>
    </row>
    <row r="1687" customHeight="1" spans="7:17">
      <c r="G1687" s="589"/>
      <c r="H1687" s="589"/>
      <c r="I1687" s="589"/>
      <c r="J1687" s="589"/>
      <c r="K1687" s="589"/>
      <c r="L1687" s="589"/>
      <c r="M1687" s="589"/>
      <c r="O1687" s="589"/>
      <c r="P1687" s="589"/>
      <c r="Q1687" s="589"/>
    </row>
    <row r="1688" customHeight="1" spans="7:17">
      <c r="G1688" s="589"/>
      <c r="H1688" s="589"/>
      <c r="I1688" s="589"/>
      <c r="J1688" s="589"/>
      <c r="K1688" s="589"/>
      <c r="L1688" s="589"/>
      <c r="M1688" s="589"/>
      <c r="O1688" s="589"/>
      <c r="P1688" s="589"/>
      <c r="Q1688" s="589"/>
    </row>
    <row r="1689" customHeight="1" spans="7:17">
      <c r="G1689" s="589"/>
      <c r="H1689" s="589"/>
      <c r="I1689" s="589"/>
      <c r="J1689" s="589"/>
      <c r="K1689" s="589"/>
      <c r="L1689" s="589"/>
      <c r="M1689" s="589"/>
      <c r="O1689" s="589"/>
      <c r="P1689" s="589"/>
      <c r="Q1689" s="589"/>
    </row>
    <row r="1690" customHeight="1" spans="7:17">
      <c r="G1690" s="589"/>
      <c r="H1690" s="589"/>
      <c r="I1690" s="589"/>
      <c r="J1690" s="589"/>
      <c r="K1690" s="589"/>
      <c r="L1690" s="589"/>
      <c r="M1690" s="589"/>
      <c r="O1690" s="589"/>
      <c r="P1690" s="589"/>
      <c r="Q1690" s="589"/>
    </row>
    <row r="1691" customHeight="1" spans="7:17">
      <c r="G1691" s="589"/>
      <c r="H1691" s="589"/>
      <c r="I1691" s="589"/>
      <c r="J1691" s="589"/>
      <c r="K1691" s="589"/>
      <c r="L1691" s="589"/>
      <c r="M1691" s="589"/>
      <c r="O1691" s="589"/>
      <c r="P1691" s="589"/>
      <c r="Q1691" s="589"/>
    </row>
    <row r="1692" customHeight="1" spans="7:17">
      <c r="G1692" s="589"/>
      <c r="H1692" s="589"/>
      <c r="I1692" s="589"/>
      <c r="J1692" s="589"/>
      <c r="K1692" s="589"/>
      <c r="L1692" s="589"/>
      <c r="M1692" s="589"/>
      <c r="O1692" s="589"/>
      <c r="P1692" s="589"/>
      <c r="Q1692" s="589"/>
    </row>
    <row r="1693" customHeight="1" spans="7:17">
      <c r="G1693" s="589"/>
      <c r="H1693" s="589"/>
      <c r="I1693" s="589"/>
      <c r="J1693" s="589"/>
      <c r="K1693" s="589"/>
      <c r="L1693" s="589"/>
      <c r="M1693" s="589"/>
      <c r="O1693" s="589"/>
      <c r="P1693" s="589"/>
      <c r="Q1693" s="589"/>
    </row>
    <row r="1694" customHeight="1" spans="7:17">
      <c r="G1694" s="589"/>
      <c r="H1694" s="589"/>
      <c r="I1694" s="589"/>
      <c r="J1694" s="589"/>
      <c r="K1694" s="589"/>
      <c r="L1694" s="589"/>
      <c r="M1694" s="589"/>
      <c r="O1694" s="589"/>
      <c r="P1694" s="589"/>
      <c r="Q1694" s="589"/>
    </row>
    <row r="1695" customHeight="1" spans="7:17">
      <c r="G1695" s="589"/>
      <c r="H1695" s="589"/>
      <c r="I1695" s="589"/>
      <c r="J1695" s="589"/>
      <c r="K1695" s="589"/>
      <c r="L1695" s="589"/>
      <c r="M1695" s="589"/>
      <c r="O1695" s="589"/>
      <c r="P1695" s="589"/>
      <c r="Q1695" s="589"/>
    </row>
    <row r="1696" customHeight="1" spans="7:17">
      <c r="G1696" s="589"/>
      <c r="H1696" s="589"/>
      <c r="I1696" s="589"/>
      <c r="J1696" s="589"/>
      <c r="K1696" s="589"/>
      <c r="L1696" s="589"/>
      <c r="M1696" s="589"/>
      <c r="O1696" s="589"/>
      <c r="P1696" s="589"/>
      <c r="Q1696" s="589"/>
    </row>
    <row r="1697" customHeight="1" spans="7:17">
      <c r="G1697" s="589"/>
      <c r="H1697" s="589"/>
      <c r="I1697" s="589"/>
      <c r="J1697" s="589"/>
      <c r="K1697" s="589"/>
      <c r="L1697" s="589"/>
      <c r="M1697" s="589"/>
      <c r="O1697" s="589"/>
      <c r="P1697" s="589"/>
      <c r="Q1697" s="589"/>
    </row>
    <row r="1698" customHeight="1" spans="7:17">
      <c r="G1698" s="589"/>
      <c r="H1698" s="589"/>
      <c r="I1698" s="589"/>
      <c r="J1698" s="589"/>
      <c r="K1698" s="589"/>
      <c r="L1698" s="589"/>
      <c r="M1698" s="589"/>
      <c r="O1698" s="589"/>
      <c r="P1698" s="589"/>
      <c r="Q1698" s="589"/>
    </row>
    <row r="1699" customHeight="1" spans="7:17">
      <c r="G1699" s="589"/>
      <c r="H1699" s="589"/>
      <c r="I1699" s="589"/>
      <c r="J1699" s="589"/>
      <c r="K1699" s="589"/>
      <c r="L1699" s="589"/>
      <c r="M1699" s="589"/>
      <c r="O1699" s="589"/>
      <c r="P1699" s="589"/>
      <c r="Q1699" s="589"/>
    </row>
    <row r="1700" customHeight="1" spans="7:17">
      <c r="G1700" s="589"/>
      <c r="H1700" s="589"/>
      <c r="I1700" s="589"/>
      <c r="J1700" s="589"/>
      <c r="K1700" s="589"/>
      <c r="L1700" s="589"/>
      <c r="M1700" s="589"/>
      <c r="O1700" s="589"/>
      <c r="P1700" s="589"/>
      <c r="Q1700" s="589"/>
    </row>
    <row r="1701" customHeight="1" spans="7:17">
      <c r="G1701" s="589"/>
      <c r="H1701" s="589"/>
      <c r="I1701" s="589"/>
      <c r="J1701" s="589"/>
      <c r="K1701" s="589"/>
      <c r="L1701" s="589"/>
      <c r="M1701" s="589"/>
      <c r="O1701" s="589"/>
      <c r="P1701" s="589"/>
      <c r="Q1701" s="589"/>
    </row>
    <row r="1702" customHeight="1" spans="7:17">
      <c r="G1702" s="589"/>
      <c r="H1702" s="589"/>
      <c r="I1702" s="589"/>
      <c r="J1702" s="589"/>
      <c r="K1702" s="589"/>
      <c r="L1702" s="589"/>
      <c r="M1702" s="589"/>
      <c r="O1702" s="589"/>
      <c r="P1702" s="589"/>
      <c r="Q1702" s="589"/>
    </row>
    <row r="1703" customHeight="1" spans="7:17">
      <c r="G1703" s="589"/>
      <c r="H1703" s="589"/>
      <c r="I1703" s="589"/>
      <c r="J1703" s="589"/>
      <c r="K1703" s="589"/>
      <c r="L1703" s="589"/>
      <c r="M1703" s="589"/>
      <c r="O1703" s="589"/>
      <c r="P1703" s="589"/>
      <c r="Q1703" s="589"/>
    </row>
    <row r="1704" customHeight="1" spans="7:17">
      <c r="G1704" s="589"/>
      <c r="H1704" s="589"/>
      <c r="I1704" s="589"/>
      <c r="J1704" s="589"/>
      <c r="K1704" s="589"/>
      <c r="L1704" s="589"/>
      <c r="M1704" s="589"/>
      <c r="O1704" s="589"/>
      <c r="P1704" s="589"/>
      <c r="Q1704" s="589"/>
    </row>
    <row r="1705" customHeight="1" spans="7:17">
      <c r="G1705" s="589"/>
      <c r="H1705" s="589"/>
      <c r="I1705" s="589"/>
      <c r="J1705" s="589"/>
      <c r="K1705" s="589"/>
      <c r="L1705" s="589"/>
      <c r="M1705" s="589"/>
      <c r="O1705" s="589"/>
      <c r="P1705" s="589"/>
      <c r="Q1705" s="589"/>
    </row>
    <row r="1706" customHeight="1" spans="7:17">
      <c r="G1706" s="589"/>
      <c r="H1706" s="589"/>
      <c r="I1706" s="589"/>
      <c r="J1706" s="589"/>
      <c r="K1706" s="589"/>
      <c r="L1706" s="589"/>
      <c r="M1706" s="589"/>
      <c r="O1706" s="589"/>
      <c r="P1706" s="589"/>
      <c r="Q1706" s="589"/>
    </row>
    <row r="1707" customHeight="1" spans="7:17">
      <c r="G1707" s="589"/>
      <c r="H1707" s="589"/>
      <c r="I1707" s="589"/>
      <c r="J1707" s="589"/>
      <c r="K1707" s="589"/>
      <c r="L1707" s="589"/>
      <c r="M1707" s="589"/>
      <c r="O1707" s="589"/>
      <c r="P1707" s="589"/>
      <c r="Q1707" s="589"/>
    </row>
    <row r="1708" customHeight="1" spans="7:17">
      <c r="G1708" s="589"/>
      <c r="H1708" s="589"/>
      <c r="I1708" s="589"/>
      <c r="J1708" s="589"/>
      <c r="K1708" s="589"/>
      <c r="L1708" s="589"/>
      <c r="M1708" s="589"/>
      <c r="O1708" s="589"/>
      <c r="P1708" s="589"/>
      <c r="Q1708" s="589"/>
    </row>
    <row r="1709" customHeight="1" spans="7:17">
      <c r="G1709" s="589"/>
      <c r="H1709" s="589"/>
      <c r="I1709" s="589"/>
      <c r="J1709" s="589"/>
      <c r="K1709" s="589"/>
      <c r="L1709" s="589"/>
      <c r="M1709" s="589"/>
      <c r="O1709" s="589"/>
      <c r="P1709" s="589"/>
      <c r="Q1709" s="589"/>
    </row>
    <row r="1710" customHeight="1" spans="7:17">
      <c r="G1710" s="589"/>
      <c r="H1710" s="589"/>
      <c r="I1710" s="589"/>
      <c r="J1710" s="589"/>
      <c r="K1710" s="589"/>
      <c r="L1710" s="589"/>
      <c r="M1710" s="589"/>
      <c r="O1710" s="589"/>
      <c r="P1710" s="589"/>
      <c r="Q1710" s="589"/>
    </row>
    <row r="1711" customHeight="1" spans="7:17">
      <c r="G1711" s="589"/>
      <c r="H1711" s="589"/>
      <c r="I1711" s="589"/>
      <c r="J1711" s="589"/>
      <c r="K1711" s="589"/>
      <c r="L1711" s="589"/>
      <c r="M1711" s="589"/>
      <c r="O1711" s="589"/>
      <c r="P1711" s="589"/>
      <c r="Q1711" s="589"/>
    </row>
    <row r="1712" customHeight="1" spans="7:17">
      <c r="G1712" s="589"/>
      <c r="H1712" s="589"/>
      <c r="I1712" s="589"/>
      <c r="J1712" s="589"/>
      <c r="K1712" s="589"/>
      <c r="L1712" s="589"/>
      <c r="M1712" s="589"/>
      <c r="O1712" s="589"/>
      <c r="P1712" s="589"/>
      <c r="Q1712" s="589"/>
    </row>
    <row r="1713" customHeight="1" spans="7:17">
      <c r="G1713" s="589"/>
      <c r="H1713" s="589"/>
      <c r="I1713" s="589"/>
      <c r="J1713" s="589"/>
      <c r="K1713" s="589"/>
      <c r="L1713" s="589"/>
      <c r="M1713" s="589"/>
      <c r="O1713" s="589"/>
      <c r="P1713" s="589"/>
      <c r="Q1713" s="589"/>
    </row>
    <row r="1714" customHeight="1" spans="7:17">
      <c r="G1714" s="589"/>
      <c r="H1714" s="589"/>
      <c r="I1714" s="589"/>
      <c r="J1714" s="589"/>
      <c r="K1714" s="589"/>
      <c r="L1714" s="589"/>
      <c r="M1714" s="589"/>
      <c r="O1714" s="589"/>
      <c r="P1714" s="589"/>
      <c r="Q1714" s="589"/>
    </row>
    <row r="1715" customHeight="1" spans="7:17">
      <c r="G1715" s="589"/>
      <c r="H1715" s="589"/>
      <c r="I1715" s="589"/>
      <c r="J1715" s="589"/>
      <c r="K1715" s="589"/>
      <c r="L1715" s="589"/>
      <c r="M1715" s="589"/>
      <c r="O1715" s="589"/>
      <c r="P1715" s="589"/>
      <c r="Q1715" s="589"/>
    </row>
    <row r="1716" customHeight="1" spans="7:17">
      <c r="G1716" s="589"/>
      <c r="H1716" s="589"/>
      <c r="I1716" s="589"/>
      <c r="J1716" s="589"/>
      <c r="K1716" s="589"/>
      <c r="L1716" s="589"/>
      <c r="M1716" s="589"/>
      <c r="O1716" s="589"/>
      <c r="P1716" s="589"/>
      <c r="Q1716" s="589"/>
    </row>
    <row r="1717" customHeight="1" spans="7:17">
      <c r="G1717" s="589"/>
      <c r="H1717" s="589"/>
      <c r="I1717" s="589"/>
      <c r="J1717" s="589"/>
      <c r="K1717" s="589"/>
      <c r="L1717" s="589"/>
      <c r="M1717" s="589"/>
      <c r="O1717" s="589"/>
      <c r="P1717" s="589"/>
      <c r="Q1717" s="589"/>
    </row>
    <row r="1718" customHeight="1" spans="7:17">
      <c r="G1718" s="589"/>
      <c r="H1718" s="589"/>
      <c r="I1718" s="589"/>
      <c r="J1718" s="589"/>
      <c r="K1718" s="589"/>
      <c r="L1718" s="589"/>
      <c r="M1718" s="589"/>
      <c r="O1718" s="589"/>
      <c r="P1718" s="589"/>
      <c r="Q1718" s="589"/>
    </row>
    <row r="1719" customHeight="1" spans="7:17">
      <c r="G1719" s="589"/>
      <c r="H1719" s="589"/>
      <c r="I1719" s="589"/>
      <c r="J1719" s="589"/>
      <c r="K1719" s="589"/>
      <c r="L1719" s="589"/>
      <c r="M1719" s="589"/>
      <c r="O1719" s="589"/>
      <c r="P1719" s="589"/>
      <c r="Q1719" s="589"/>
    </row>
    <row r="1720" customHeight="1" spans="7:17">
      <c r="G1720" s="589"/>
      <c r="H1720" s="589"/>
      <c r="I1720" s="589"/>
      <c r="J1720" s="589"/>
      <c r="K1720" s="589"/>
      <c r="L1720" s="589"/>
      <c r="M1720" s="589"/>
      <c r="O1720" s="589"/>
      <c r="P1720" s="589"/>
      <c r="Q1720" s="589"/>
    </row>
    <row r="1721" customHeight="1" spans="7:17">
      <c r="G1721" s="589"/>
      <c r="H1721" s="589"/>
      <c r="I1721" s="589"/>
      <c r="J1721" s="589"/>
      <c r="K1721" s="589"/>
      <c r="L1721" s="589"/>
      <c r="M1721" s="589"/>
      <c r="O1721" s="589"/>
      <c r="P1721" s="589"/>
      <c r="Q1721" s="589"/>
    </row>
    <row r="1722" customHeight="1" spans="7:17">
      <c r="G1722" s="589"/>
      <c r="H1722" s="589"/>
      <c r="I1722" s="589"/>
      <c r="J1722" s="589"/>
      <c r="K1722" s="589"/>
      <c r="L1722" s="589"/>
      <c r="M1722" s="589"/>
      <c r="O1722" s="589"/>
      <c r="P1722" s="589"/>
      <c r="Q1722" s="589"/>
    </row>
    <row r="1723" customHeight="1" spans="7:17">
      <c r="G1723" s="589"/>
      <c r="H1723" s="589"/>
      <c r="I1723" s="589"/>
      <c r="J1723" s="589"/>
      <c r="K1723" s="589"/>
      <c r="L1723" s="589"/>
      <c r="M1723" s="589"/>
      <c r="O1723" s="589"/>
      <c r="P1723" s="589"/>
      <c r="Q1723" s="589"/>
    </row>
    <row r="1724" customHeight="1" spans="7:17">
      <c r="G1724" s="589"/>
      <c r="H1724" s="589"/>
      <c r="I1724" s="589"/>
      <c r="J1724" s="589"/>
      <c r="K1724" s="589"/>
      <c r="L1724" s="589"/>
      <c r="M1724" s="589"/>
      <c r="O1724" s="589"/>
      <c r="P1724" s="589"/>
      <c r="Q1724" s="589"/>
    </row>
    <row r="1725" customHeight="1" spans="7:17">
      <c r="G1725" s="589"/>
      <c r="H1725" s="589"/>
      <c r="I1725" s="589"/>
      <c r="J1725" s="589"/>
      <c r="K1725" s="589"/>
      <c r="L1725" s="589"/>
      <c r="M1725" s="589"/>
      <c r="O1725" s="589"/>
      <c r="P1725" s="589"/>
      <c r="Q1725" s="589"/>
    </row>
    <row r="1726" customHeight="1" spans="7:17">
      <c r="G1726" s="589"/>
      <c r="H1726" s="589"/>
      <c r="I1726" s="589"/>
      <c r="J1726" s="589"/>
      <c r="K1726" s="589"/>
      <c r="L1726" s="589"/>
      <c r="M1726" s="589"/>
      <c r="O1726" s="589"/>
      <c r="P1726" s="589"/>
      <c r="Q1726" s="589"/>
    </row>
    <row r="1727" customHeight="1" spans="7:17">
      <c r="G1727" s="589"/>
      <c r="H1727" s="589"/>
      <c r="I1727" s="589"/>
      <c r="J1727" s="589"/>
      <c r="K1727" s="589"/>
      <c r="L1727" s="589"/>
      <c r="M1727" s="589"/>
      <c r="O1727" s="589"/>
      <c r="P1727" s="589"/>
      <c r="Q1727" s="589"/>
    </row>
    <row r="1728" customHeight="1" spans="7:17">
      <c r="G1728" s="589"/>
      <c r="H1728" s="589"/>
      <c r="I1728" s="589"/>
      <c r="J1728" s="589"/>
      <c r="K1728" s="589"/>
      <c r="L1728" s="589"/>
      <c r="M1728" s="589"/>
      <c r="O1728" s="589"/>
      <c r="P1728" s="589"/>
      <c r="Q1728" s="589"/>
    </row>
    <row r="1729" customHeight="1" spans="7:17">
      <c r="G1729" s="589"/>
      <c r="H1729" s="589"/>
      <c r="I1729" s="589"/>
      <c r="J1729" s="589"/>
      <c r="K1729" s="589"/>
      <c r="L1729" s="589"/>
      <c r="M1729" s="589"/>
      <c r="O1729" s="589"/>
      <c r="P1729" s="589"/>
      <c r="Q1729" s="589"/>
    </row>
    <row r="1730" customHeight="1" spans="7:17">
      <c r="G1730" s="589"/>
      <c r="H1730" s="589"/>
      <c r="I1730" s="589"/>
      <c r="J1730" s="589"/>
      <c r="K1730" s="589"/>
      <c r="L1730" s="589"/>
      <c r="M1730" s="589"/>
      <c r="O1730" s="589"/>
      <c r="P1730" s="589"/>
      <c r="Q1730" s="589"/>
    </row>
    <row r="1731" customHeight="1" spans="7:17">
      <c r="G1731" s="589"/>
      <c r="H1731" s="589"/>
      <c r="I1731" s="589"/>
      <c r="J1731" s="589"/>
      <c r="K1731" s="589"/>
      <c r="L1731" s="589"/>
      <c r="M1731" s="589"/>
      <c r="O1731" s="589"/>
      <c r="P1731" s="589"/>
      <c r="Q1731" s="589"/>
    </row>
    <row r="1732" customHeight="1" spans="7:17">
      <c r="G1732" s="589"/>
      <c r="H1732" s="589"/>
      <c r="I1732" s="589"/>
      <c r="J1732" s="589"/>
      <c r="K1732" s="589"/>
      <c r="L1732" s="589"/>
      <c r="M1732" s="589"/>
      <c r="O1732" s="589"/>
      <c r="P1732" s="589"/>
      <c r="Q1732" s="589"/>
    </row>
    <row r="1733" customHeight="1" spans="7:17">
      <c r="G1733" s="589"/>
      <c r="H1733" s="589"/>
      <c r="I1733" s="589"/>
      <c r="J1733" s="589"/>
      <c r="K1733" s="589"/>
      <c r="L1733" s="589"/>
      <c r="M1733" s="589"/>
      <c r="O1733" s="589"/>
      <c r="P1733" s="589"/>
      <c r="Q1733" s="589"/>
    </row>
    <row r="1734" customHeight="1" spans="7:17">
      <c r="G1734" s="589"/>
      <c r="H1734" s="589"/>
      <c r="I1734" s="589"/>
      <c r="J1734" s="589"/>
      <c r="K1734" s="589"/>
      <c r="L1734" s="589"/>
      <c r="M1734" s="589"/>
      <c r="O1734" s="589"/>
      <c r="P1734" s="589"/>
      <c r="Q1734" s="589"/>
    </row>
    <row r="1735" customHeight="1" spans="7:17">
      <c r="G1735" s="589"/>
      <c r="H1735" s="589"/>
      <c r="I1735" s="589"/>
      <c r="J1735" s="589"/>
      <c r="K1735" s="589"/>
      <c r="L1735" s="589"/>
      <c r="M1735" s="589"/>
      <c r="O1735" s="589"/>
      <c r="P1735" s="589"/>
      <c r="Q1735" s="589"/>
    </row>
    <row r="1736" customHeight="1" spans="7:17">
      <c r="G1736" s="589"/>
      <c r="H1736" s="589"/>
      <c r="I1736" s="589"/>
      <c r="J1736" s="589"/>
      <c r="K1736" s="589"/>
      <c r="L1736" s="589"/>
      <c r="M1736" s="589"/>
      <c r="O1736" s="589"/>
      <c r="P1736" s="589"/>
      <c r="Q1736" s="589"/>
    </row>
    <row r="1737" customHeight="1" spans="7:17">
      <c r="G1737" s="589"/>
      <c r="H1737" s="589"/>
      <c r="I1737" s="589"/>
      <c r="J1737" s="589"/>
      <c r="K1737" s="589"/>
      <c r="L1737" s="589"/>
      <c r="M1737" s="589"/>
      <c r="O1737" s="589"/>
      <c r="P1737" s="589"/>
      <c r="Q1737" s="589"/>
    </row>
    <row r="1738" customHeight="1" spans="7:17">
      <c r="G1738" s="589"/>
      <c r="H1738" s="589"/>
      <c r="I1738" s="589"/>
      <c r="J1738" s="589"/>
      <c r="K1738" s="589"/>
      <c r="L1738" s="589"/>
      <c r="M1738" s="589"/>
      <c r="O1738" s="589"/>
      <c r="P1738" s="589"/>
      <c r="Q1738" s="589"/>
    </row>
    <row r="1739" customHeight="1" spans="7:17">
      <c r="G1739" s="589"/>
      <c r="H1739" s="589"/>
      <c r="I1739" s="589"/>
      <c r="J1739" s="589"/>
      <c r="K1739" s="589"/>
      <c r="L1739" s="589"/>
      <c r="M1739" s="589"/>
      <c r="O1739" s="589"/>
      <c r="P1739" s="589"/>
      <c r="Q1739" s="589"/>
    </row>
    <row r="1740" customHeight="1" spans="7:17">
      <c r="G1740" s="589"/>
      <c r="H1740" s="589"/>
      <c r="I1740" s="589"/>
      <c r="J1740" s="589"/>
      <c r="K1740" s="589"/>
      <c r="L1740" s="589"/>
      <c r="M1740" s="589"/>
      <c r="O1740" s="589"/>
      <c r="P1740" s="589"/>
      <c r="Q1740" s="589"/>
    </row>
    <row r="1741" customHeight="1" spans="7:17">
      <c r="G1741" s="589"/>
      <c r="H1741" s="589"/>
      <c r="I1741" s="589"/>
      <c r="J1741" s="589"/>
      <c r="K1741" s="589"/>
      <c r="L1741" s="589"/>
      <c r="M1741" s="589"/>
      <c r="O1741" s="589"/>
      <c r="P1741" s="589"/>
      <c r="Q1741" s="589"/>
    </row>
    <row r="1742" customHeight="1" spans="7:17">
      <c r="G1742" s="589"/>
      <c r="H1742" s="589"/>
      <c r="I1742" s="589"/>
      <c r="J1742" s="589"/>
      <c r="K1742" s="589"/>
      <c r="L1742" s="589"/>
      <c r="M1742" s="589"/>
      <c r="O1742" s="589"/>
      <c r="P1742" s="589"/>
      <c r="Q1742" s="589"/>
    </row>
    <row r="1743" customHeight="1" spans="7:17">
      <c r="G1743" s="589"/>
      <c r="H1743" s="589"/>
      <c r="I1743" s="589"/>
      <c r="J1743" s="589"/>
      <c r="K1743" s="589"/>
      <c r="L1743" s="589"/>
      <c r="M1743" s="589"/>
      <c r="O1743" s="589"/>
      <c r="P1743" s="589"/>
      <c r="Q1743" s="589"/>
    </row>
    <row r="1744" customHeight="1" spans="7:17">
      <c r="G1744" s="589"/>
      <c r="H1744" s="589"/>
      <c r="I1744" s="589"/>
      <c r="J1744" s="589"/>
      <c r="K1744" s="589"/>
      <c r="L1744" s="589"/>
      <c r="M1744" s="589"/>
      <c r="O1744" s="589"/>
      <c r="P1744" s="589"/>
      <c r="Q1744" s="589"/>
    </row>
    <row r="1745" customHeight="1" spans="7:17">
      <c r="G1745" s="589"/>
      <c r="H1745" s="589"/>
      <c r="I1745" s="589"/>
      <c r="J1745" s="589"/>
      <c r="K1745" s="589"/>
      <c r="L1745" s="589"/>
      <c r="M1745" s="589"/>
      <c r="O1745" s="589"/>
      <c r="P1745" s="589"/>
      <c r="Q1745" s="589"/>
    </row>
    <row r="1746" customHeight="1" spans="7:17">
      <c r="G1746" s="589"/>
      <c r="H1746" s="589"/>
      <c r="I1746" s="589"/>
      <c r="J1746" s="589"/>
      <c r="K1746" s="589"/>
      <c r="L1746" s="589"/>
      <c r="M1746" s="589"/>
      <c r="O1746" s="589"/>
      <c r="P1746" s="589"/>
      <c r="Q1746" s="589"/>
    </row>
    <row r="1747" customHeight="1" spans="7:17">
      <c r="G1747" s="589"/>
      <c r="H1747" s="589"/>
      <c r="I1747" s="589"/>
      <c r="J1747" s="589"/>
      <c r="K1747" s="589"/>
      <c r="L1747" s="589"/>
      <c r="M1747" s="589"/>
      <c r="O1747" s="589"/>
      <c r="P1747" s="589"/>
      <c r="Q1747" s="589"/>
    </row>
    <row r="1748" customHeight="1" spans="7:17">
      <c r="G1748" s="589"/>
      <c r="H1748" s="589"/>
      <c r="I1748" s="589"/>
      <c r="J1748" s="589"/>
      <c r="K1748" s="589"/>
      <c r="L1748" s="589"/>
      <c r="M1748" s="589"/>
      <c r="O1748" s="589"/>
      <c r="P1748" s="589"/>
      <c r="Q1748" s="589"/>
    </row>
    <row r="1749" customHeight="1" spans="7:17">
      <c r="G1749" s="589"/>
      <c r="H1749" s="589"/>
      <c r="I1749" s="589"/>
      <c r="J1749" s="589"/>
      <c r="K1749" s="589"/>
      <c r="L1749" s="589"/>
      <c r="M1749" s="589"/>
      <c r="O1749" s="589"/>
      <c r="P1749" s="589"/>
      <c r="Q1749" s="589"/>
    </row>
    <row r="1750" customHeight="1" spans="7:17">
      <c r="G1750" s="589"/>
      <c r="H1750" s="589"/>
      <c r="I1750" s="589"/>
      <c r="J1750" s="589"/>
      <c r="K1750" s="589"/>
      <c r="L1750" s="589"/>
      <c r="M1750" s="589"/>
      <c r="O1750" s="589"/>
      <c r="P1750" s="589"/>
      <c r="Q1750" s="589"/>
    </row>
    <row r="1751" customHeight="1" spans="7:17">
      <c r="G1751" s="589"/>
      <c r="H1751" s="589"/>
      <c r="I1751" s="589"/>
      <c r="J1751" s="589"/>
      <c r="K1751" s="589"/>
      <c r="L1751" s="589"/>
      <c r="M1751" s="589"/>
      <c r="O1751" s="589"/>
      <c r="P1751" s="589"/>
      <c r="Q1751" s="589"/>
    </row>
    <row r="1752" customHeight="1" spans="7:17">
      <c r="G1752" s="589"/>
      <c r="H1752" s="589"/>
      <c r="I1752" s="589"/>
      <c r="J1752" s="589"/>
      <c r="K1752" s="589"/>
      <c r="L1752" s="589"/>
      <c r="M1752" s="589"/>
      <c r="O1752" s="589"/>
      <c r="P1752" s="589"/>
      <c r="Q1752" s="589"/>
    </row>
    <row r="1753" customHeight="1" spans="7:17">
      <c r="G1753" s="589"/>
      <c r="H1753" s="589"/>
      <c r="I1753" s="589"/>
      <c r="J1753" s="589"/>
      <c r="K1753" s="589"/>
      <c r="L1753" s="589"/>
      <c r="M1753" s="589"/>
      <c r="O1753" s="589"/>
      <c r="P1753" s="589"/>
      <c r="Q1753" s="589"/>
    </row>
    <row r="1754" customHeight="1" spans="7:17">
      <c r="G1754" s="589"/>
      <c r="H1754" s="589"/>
      <c r="I1754" s="589"/>
      <c r="J1754" s="589"/>
      <c r="K1754" s="589"/>
      <c r="L1754" s="589"/>
      <c r="M1754" s="589"/>
      <c r="O1754" s="589"/>
      <c r="P1754" s="589"/>
      <c r="Q1754" s="589"/>
    </row>
    <row r="1755" customHeight="1" spans="7:17">
      <c r="G1755" s="589"/>
      <c r="H1755" s="589"/>
      <c r="I1755" s="589"/>
      <c r="J1755" s="589"/>
      <c r="K1755" s="589"/>
      <c r="L1755" s="589"/>
      <c r="M1755" s="589"/>
      <c r="O1755" s="589"/>
      <c r="P1755" s="589"/>
      <c r="Q1755" s="589"/>
    </row>
    <row r="1756" customHeight="1" spans="7:17">
      <c r="G1756" s="589"/>
      <c r="H1756" s="589"/>
      <c r="I1756" s="589"/>
      <c r="J1756" s="589"/>
      <c r="K1756" s="589"/>
      <c r="L1756" s="589"/>
      <c r="M1756" s="589"/>
      <c r="O1756" s="589"/>
      <c r="P1756" s="589"/>
      <c r="Q1756" s="589"/>
    </row>
    <row r="1757" customHeight="1" spans="7:17">
      <c r="G1757" s="589"/>
      <c r="H1757" s="589"/>
      <c r="I1757" s="589"/>
      <c r="J1757" s="589"/>
      <c r="K1757" s="589"/>
      <c r="L1757" s="589"/>
      <c r="M1757" s="589"/>
      <c r="O1757" s="589"/>
      <c r="P1757" s="589"/>
      <c r="Q1757" s="589"/>
    </row>
    <row r="1758" customHeight="1" spans="7:17">
      <c r="G1758" s="589"/>
      <c r="H1758" s="589"/>
      <c r="I1758" s="589"/>
      <c r="J1758" s="589"/>
      <c r="K1758" s="589"/>
      <c r="L1758" s="589"/>
      <c r="M1758" s="589"/>
      <c r="O1758" s="589"/>
      <c r="P1758" s="589"/>
      <c r="Q1758" s="589"/>
    </row>
    <row r="1759" customHeight="1" spans="7:17">
      <c r="G1759" s="589"/>
      <c r="H1759" s="589"/>
      <c r="I1759" s="589"/>
      <c r="J1759" s="589"/>
      <c r="K1759" s="589"/>
      <c r="L1759" s="589"/>
      <c r="M1759" s="589"/>
      <c r="O1759" s="589"/>
      <c r="P1759" s="589"/>
      <c r="Q1759" s="589"/>
    </row>
    <row r="1760" customHeight="1" spans="7:17">
      <c r="G1760" s="589"/>
      <c r="H1760" s="589"/>
      <c r="I1760" s="589"/>
      <c r="J1760" s="589"/>
      <c r="K1760" s="589"/>
      <c r="L1760" s="589"/>
      <c r="M1760" s="589"/>
      <c r="O1760" s="589"/>
      <c r="P1760" s="589"/>
      <c r="Q1760" s="589"/>
    </row>
    <row r="1761" customHeight="1" spans="7:17">
      <c r="G1761" s="589"/>
      <c r="H1761" s="589"/>
      <c r="I1761" s="589"/>
      <c r="J1761" s="589"/>
      <c r="K1761" s="589"/>
      <c r="L1761" s="589"/>
      <c r="M1761" s="589"/>
      <c r="O1761" s="589"/>
      <c r="P1761" s="589"/>
      <c r="Q1761" s="589"/>
    </row>
    <row r="1762" customHeight="1" spans="7:17">
      <c r="G1762" s="589"/>
      <c r="H1762" s="589"/>
      <c r="I1762" s="589"/>
      <c r="J1762" s="589"/>
      <c r="K1762" s="589"/>
      <c r="L1762" s="589"/>
      <c r="M1762" s="589"/>
      <c r="O1762" s="589"/>
      <c r="P1762" s="589"/>
      <c r="Q1762" s="589"/>
    </row>
    <row r="1763" customHeight="1" spans="7:17">
      <c r="G1763" s="589"/>
      <c r="H1763" s="589"/>
      <c r="I1763" s="589"/>
      <c r="J1763" s="589"/>
      <c r="K1763" s="589"/>
      <c r="L1763" s="589"/>
      <c r="M1763" s="589"/>
      <c r="O1763" s="589"/>
      <c r="P1763" s="589"/>
      <c r="Q1763" s="589"/>
    </row>
    <row r="1764" customHeight="1" spans="7:17">
      <c r="G1764" s="589"/>
      <c r="H1764" s="589"/>
      <c r="I1764" s="589"/>
      <c r="J1764" s="589"/>
      <c r="K1764" s="589"/>
      <c r="L1764" s="589"/>
      <c r="M1764" s="589"/>
      <c r="O1764" s="589"/>
      <c r="P1764" s="589"/>
      <c r="Q1764" s="589"/>
    </row>
    <row r="1765" customHeight="1" spans="7:17">
      <c r="G1765" s="589"/>
      <c r="H1765" s="589"/>
      <c r="I1765" s="589"/>
      <c r="J1765" s="589"/>
      <c r="K1765" s="589"/>
      <c r="L1765" s="589"/>
      <c r="M1765" s="589"/>
      <c r="O1765" s="589"/>
      <c r="P1765" s="589"/>
      <c r="Q1765" s="589"/>
    </row>
    <row r="1766" customHeight="1" spans="7:17">
      <c r="G1766" s="589"/>
      <c r="H1766" s="589"/>
      <c r="I1766" s="589"/>
      <c r="J1766" s="589"/>
      <c r="K1766" s="589"/>
      <c r="L1766" s="589"/>
      <c r="M1766" s="589"/>
      <c r="O1766" s="589"/>
      <c r="P1766" s="589"/>
      <c r="Q1766" s="589"/>
    </row>
    <row r="1767" customHeight="1" spans="7:17">
      <c r="G1767" s="589"/>
      <c r="H1767" s="589"/>
      <c r="I1767" s="589"/>
      <c r="J1767" s="589"/>
      <c r="K1767" s="589"/>
      <c r="L1767" s="589"/>
      <c r="M1767" s="589"/>
      <c r="O1767" s="589"/>
      <c r="P1767" s="589"/>
      <c r="Q1767" s="589"/>
    </row>
    <row r="1768" customHeight="1" spans="7:17">
      <c r="G1768" s="589"/>
      <c r="H1768" s="589"/>
      <c r="I1768" s="589"/>
      <c r="J1768" s="589"/>
      <c r="K1768" s="589"/>
      <c r="L1768" s="589"/>
      <c r="M1768" s="589"/>
      <c r="O1768" s="589"/>
      <c r="P1768" s="589"/>
      <c r="Q1768" s="589"/>
    </row>
    <row r="1769" customHeight="1" spans="7:17">
      <c r="G1769" s="589"/>
      <c r="H1769" s="589"/>
      <c r="I1769" s="589"/>
      <c r="J1769" s="589"/>
      <c r="K1769" s="589"/>
      <c r="L1769" s="589"/>
      <c r="M1769" s="589"/>
      <c r="O1769" s="589"/>
      <c r="P1769" s="589"/>
      <c r="Q1769" s="589"/>
    </row>
    <row r="1770" customHeight="1" spans="7:17">
      <c r="G1770" s="589"/>
      <c r="H1770" s="589"/>
      <c r="I1770" s="589"/>
      <c r="J1770" s="589"/>
      <c r="K1770" s="589"/>
      <c r="L1770" s="589"/>
      <c r="M1770" s="589"/>
      <c r="O1770" s="589"/>
      <c r="P1770" s="589"/>
      <c r="Q1770" s="589"/>
    </row>
    <row r="1771" customHeight="1" spans="7:17">
      <c r="G1771" s="589"/>
      <c r="H1771" s="589"/>
      <c r="I1771" s="589"/>
      <c r="J1771" s="589"/>
      <c r="K1771" s="589"/>
      <c r="L1771" s="589"/>
      <c r="M1771" s="589"/>
      <c r="O1771" s="589"/>
      <c r="P1771" s="589"/>
      <c r="Q1771" s="589"/>
    </row>
    <row r="1772" customHeight="1" spans="7:17">
      <c r="G1772" s="589"/>
      <c r="H1772" s="589"/>
      <c r="I1772" s="589"/>
      <c r="J1772" s="589"/>
      <c r="K1772" s="589"/>
      <c r="L1772" s="589"/>
      <c r="M1772" s="589"/>
      <c r="O1772" s="589"/>
      <c r="P1772" s="589"/>
      <c r="Q1772" s="589"/>
    </row>
    <row r="1773" customHeight="1" spans="7:17">
      <c r="G1773" s="589"/>
      <c r="H1773" s="589"/>
      <c r="I1773" s="589"/>
      <c r="J1773" s="589"/>
      <c r="K1773" s="589"/>
      <c r="L1773" s="589"/>
      <c r="M1773" s="589"/>
      <c r="O1773" s="589"/>
      <c r="P1773" s="589"/>
      <c r="Q1773" s="589"/>
    </row>
    <row r="1774" customHeight="1" spans="7:17">
      <c r="G1774" s="589"/>
      <c r="H1774" s="589"/>
      <c r="I1774" s="589"/>
      <c r="J1774" s="589"/>
      <c r="K1774" s="589"/>
      <c r="L1774" s="589"/>
      <c r="M1774" s="589"/>
      <c r="O1774" s="589"/>
      <c r="P1774" s="589"/>
      <c r="Q1774" s="589"/>
    </row>
    <row r="1775" customHeight="1" spans="7:17">
      <c r="G1775" s="589"/>
      <c r="H1775" s="589"/>
      <c r="I1775" s="589"/>
      <c r="J1775" s="589"/>
      <c r="K1775" s="589"/>
      <c r="L1775" s="589"/>
      <c r="M1775" s="589"/>
      <c r="O1775" s="589"/>
      <c r="P1775" s="589"/>
      <c r="Q1775" s="589"/>
    </row>
    <row r="1776" customHeight="1" spans="7:17">
      <c r="G1776" s="589"/>
      <c r="H1776" s="589"/>
      <c r="I1776" s="589"/>
      <c r="J1776" s="589"/>
      <c r="K1776" s="589"/>
      <c r="L1776" s="589"/>
      <c r="M1776" s="589"/>
      <c r="O1776" s="589"/>
      <c r="P1776" s="589"/>
      <c r="Q1776" s="589"/>
    </row>
    <row r="1777" customHeight="1" spans="7:17">
      <c r="G1777" s="589"/>
      <c r="H1777" s="589"/>
      <c r="I1777" s="589"/>
      <c r="J1777" s="589"/>
      <c r="K1777" s="589"/>
      <c r="L1777" s="589"/>
      <c r="M1777" s="589"/>
      <c r="O1777" s="589"/>
      <c r="P1777" s="589"/>
      <c r="Q1777" s="589"/>
    </row>
    <row r="1778" customHeight="1" spans="7:17">
      <c r="G1778" s="589"/>
      <c r="H1778" s="589"/>
      <c r="I1778" s="589"/>
      <c r="J1778" s="589"/>
      <c r="K1778" s="589"/>
      <c r="L1778" s="589"/>
      <c r="M1778" s="589"/>
      <c r="O1778" s="589"/>
      <c r="P1778" s="589"/>
      <c r="Q1778" s="589"/>
    </row>
    <row r="1779" customHeight="1" spans="7:17">
      <c r="G1779" s="589"/>
      <c r="H1779" s="589"/>
      <c r="I1779" s="589"/>
      <c r="J1779" s="589"/>
      <c r="K1779" s="589"/>
      <c r="L1779" s="589"/>
      <c r="M1779" s="589"/>
      <c r="O1779" s="589"/>
      <c r="P1779" s="589"/>
      <c r="Q1779" s="589"/>
    </row>
    <row r="1780" customHeight="1" spans="7:17">
      <c r="G1780" s="589"/>
      <c r="H1780" s="589"/>
      <c r="I1780" s="589"/>
      <c r="J1780" s="589"/>
      <c r="K1780" s="589"/>
      <c r="L1780" s="589"/>
      <c r="M1780" s="589"/>
      <c r="O1780" s="589"/>
      <c r="P1780" s="589"/>
      <c r="Q1780" s="589"/>
    </row>
    <row r="1781" customHeight="1" spans="7:17">
      <c r="G1781" s="589"/>
      <c r="H1781" s="589"/>
      <c r="I1781" s="589"/>
      <c r="J1781" s="589"/>
      <c r="K1781" s="589"/>
      <c r="L1781" s="589"/>
      <c r="M1781" s="589"/>
      <c r="O1781" s="589"/>
      <c r="P1781" s="589"/>
      <c r="Q1781" s="589"/>
    </row>
    <row r="1782" customHeight="1" spans="7:17">
      <c r="G1782" s="589"/>
      <c r="H1782" s="589"/>
      <c r="I1782" s="589"/>
      <c r="J1782" s="589"/>
      <c r="K1782" s="589"/>
      <c r="L1782" s="589"/>
      <c r="M1782" s="589"/>
      <c r="O1782" s="589"/>
      <c r="P1782" s="589"/>
      <c r="Q1782" s="589"/>
    </row>
    <row r="1783" customHeight="1" spans="7:17">
      <c r="G1783" s="589"/>
      <c r="H1783" s="589"/>
      <c r="I1783" s="589"/>
      <c r="J1783" s="589"/>
      <c r="K1783" s="589"/>
      <c r="L1783" s="589"/>
      <c r="M1783" s="589"/>
      <c r="O1783" s="589"/>
      <c r="P1783" s="589"/>
      <c r="Q1783" s="589"/>
    </row>
    <row r="1784" customHeight="1" spans="7:17">
      <c r="G1784" s="589"/>
      <c r="H1784" s="589"/>
      <c r="I1784" s="589"/>
      <c r="J1784" s="589"/>
      <c r="K1784" s="589"/>
      <c r="L1784" s="589"/>
      <c r="M1784" s="589"/>
      <c r="O1784" s="589"/>
      <c r="P1784" s="589"/>
      <c r="Q1784" s="589"/>
    </row>
    <row r="1785" customHeight="1" spans="7:17">
      <c r="G1785" s="589"/>
      <c r="H1785" s="589"/>
      <c r="I1785" s="589"/>
      <c r="J1785" s="589"/>
      <c r="K1785" s="589"/>
      <c r="L1785" s="589"/>
      <c r="M1785" s="589"/>
      <c r="O1785" s="589"/>
      <c r="P1785" s="589"/>
      <c r="Q1785" s="589"/>
    </row>
    <row r="1786" customHeight="1" spans="7:17">
      <c r="G1786" s="589"/>
      <c r="H1786" s="589"/>
      <c r="I1786" s="589"/>
      <c r="J1786" s="589"/>
      <c r="K1786" s="589"/>
      <c r="L1786" s="589"/>
      <c r="M1786" s="589"/>
      <c r="O1786" s="589"/>
      <c r="P1786" s="589"/>
      <c r="Q1786" s="589"/>
    </row>
    <row r="1787" customHeight="1" spans="7:17">
      <c r="G1787" s="589"/>
      <c r="H1787" s="589"/>
      <c r="I1787" s="589"/>
      <c r="J1787" s="589"/>
      <c r="K1787" s="589"/>
      <c r="L1787" s="589"/>
      <c r="M1787" s="589"/>
      <c r="O1787" s="589"/>
      <c r="P1787" s="589"/>
      <c r="Q1787" s="589"/>
    </row>
    <row r="1788" customHeight="1" spans="7:17">
      <c r="G1788" s="589"/>
      <c r="H1788" s="589"/>
      <c r="I1788" s="589"/>
      <c r="J1788" s="589"/>
      <c r="K1788" s="589"/>
      <c r="L1788" s="589"/>
      <c r="M1788" s="589"/>
      <c r="O1788" s="589"/>
      <c r="P1788" s="589"/>
      <c r="Q1788" s="589"/>
    </row>
    <row r="1789" customHeight="1" spans="7:17">
      <c r="G1789" s="589"/>
      <c r="H1789" s="589"/>
      <c r="I1789" s="589"/>
      <c r="J1789" s="589"/>
      <c r="K1789" s="589"/>
      <c r="L1789" s="589"/>
      <c r="M1789" s="589"/>
      <c r="O1789" s="589"/>
      <c r="P1789" s="589"/>
      <c r="Q1789" s="589"/>
    </row>
    <row r="1790" customHeight="1" spans="7:17">
      <c r="G1790" s="589"/>
      <c r="H1790" s="589"/>
      <c r="I1790" s="589"/>
      <c r="J1790" s="589"/>
      <c r="K1790" s="589"/>
      <c r="L1790" s="589"/>
      <c r="M1790" s="589"/>
      <c r="O1790" s="589"/>
      <c r="P1790" s="589"/>
      <c r="Q1790" s="589"/>
    </row>
    <row r="1791" customHeight="1" spans="7:17">
      <c r="G1791" s="589"/>
      <c r="H1791" s="589"/>
      <c r="I1791" s="589"/>
      <c r="J1791" s="589"/>
      <c r="K1791" s="589"/>
      <c r="L1791" s="589"/>
      <c r="M1791" s="589"/>
      <c r="O1791" s="589"/>
      <c r="P1791" s="589"/>
      <c r="Q1791" s="589"/>
    </row>
    <row r="1792" customHeight="1" spans="7:17">
      <c r="G1792" s="589"/>
      <c r="H1792" s="589"/>
      <c r="I1792" s="589"/>
      <c r="J1792" s="589"/>
      <c r="K1792" s="589"/>
      <c r="L1792" s="589"/>
      <c r="M1792" s="589"/>
      <c r="O1792" s="589"/>
      <c r="P1792" s="589"/>
      <c r="Q1792" s="589"/>
    </row>
    <row r="1793" customHeight="1" spans="7:17">
      <c r="G1793" s="589"/>
      <c r="H1793" s="589"/>
      <c r="I1793" s="589"/>
      <c r="J1793" s="589"/>
      <c r="K1793" s="589"/>
      <c r="L1793" s="589"/>
      <c r="M1793" s="589"/>
      <c r="O1793" s="589"/>
      <c r="P1793" s="589"/>
      <c r="Q1793" s="589"/>
    </row>
    <row r="1794" customHeight="1" spans="7:17">
      <c r="G1794" s="589"/>
      <c r="H1794" s="589"/>
      <c r="I1794" s="589"/>
      <c r="J1794" s="589"/>
      <c r="K1794" s="589"/>
      <c r="L1794" s="589"/>
      <c r="M1794" s="589"/>
      <c r="O1794" s="589"/>
      <c r="P1794" s="589"/>
      <c r="Q1794" s="589"/>
    </row>
    <row r="1795" customHeight="1" spans="7:17">
      <c r="G1795" s="589"/>
      <c r="H1795" s="589"/>
      <c r="I1795" s="589"/>
      <c r="J1795" s="589"/>
      <c r="K1795" s="589"/>
      <c r="L1795" s="589"/>
      <c r="M1795" s="589"/>
      <c r="O1795" s="589"/>
      <c r="P1795" s="589"/>
      <c r="Q1795" s="589"/>
    </row>
    <row r="1796" customHeight="1" spans="7:17">
      <c r="G1796" s="589"/>
      <c r="H1796" s="589"/>
      <c r="I1796" s="589"/>
      <c r="J1796" s="589"/>
      <c r="K1796" s="589"/>
      <c r="L1796" s="589"/>
      <c r="M1796" s="589"/>
      <c r="O1796" s="589"/>
      <c r="P1796" s="589"/>
      <c r="Q1796" s="589"/>
    </row>
    <row r="1797" customHeight="1" spans="7:17">
      <c r="G1797" s="589"/>
      <c r="H1797" s="589"/>
      <c r="I1797" s="589"/>
      <c r="J1797" s="589"/>
      <c r="K1797" s="589"/>
      <c r="L1797" s="589"/>
      <c r="M1797" s="589"/>
      <c r="O1797" s="589"/>
      <c r="P1797" s="589"/>
      <c r="Q1797" s="589"/>
    </row>
    <row r="1798" customHeight="1" spans="7:17">
      <c r="G1798" s="589"/>
      <c r="H1798" s="589"/>
      <c r="I1798" s="589"/>
      <c r="J1798" s="589"/>
      <c r="K1798" s="589"/>
      <c r="L1798" s="589"/>
      <c r="M1798" s="589"/>
      <c r="O1798" s="589"/>
      <c r="P1798" s="589"/>
      <c r="Q1798" s="589"/>
    </row>
    <row r="1799" customHeight="1" spans="7:17">
      <c r="G1799" s="589"/>
      <c r="H1799" s="589"/>
      <c r="I1799" s="589"/>
      <c r="J1799" s="589"/>
      <c r="K1799" s="589"/>
      <c r="L1799" s="589"/>
      <c r="M1799" s="589"/>
      <c r="O1799" s="589"/>
      <c r="P1799" s="589"/>
      <c r="Q1799" s="589"/>
    </row>
    <row r="1800" customHeight="1" spans="7:17">
      <c r="G1800" s="589"/>
      <c r="H1800" s="589"/>
      <c r="I1800" s="589"/>
      <c r="J1800" s="589"/>
      <c r="K1800" s="589"/>
      <c r="L1800" s="589"/>
      <c r="M1800" s="589"/>
      <c r="O1800" s="589"/>
      <c r="P1800" s="589"/>
      <c r="Q1800" s="589"/>
    </row>
    <row r="1801" customHeight="1" spans="7:17">
      <c r="G1801" s="589"/>
      <c r="H1801" s="589"/>
      <c r="I1801" s="589"/>
      <c r="J1801" s="589"/>
      <c r="K1801" s="589"/>
      <c r="L1801" s="589"/>
      <c r="M1801" s="589"/>
      <c r="O1801" s="589"/>
      <c r="P1801" s="589"/>
      <c r="Q1801" s="589"/>
    </row>
    <row r="1802" customHeight="1" spans="7:17">
      <c r="G1802" s="589"/>
      <c r="H1802" s="589"/>
      <c r="I1802" s="589"/>
      <c r="J1802" s="589"/>
      <c r="K1802" s="589"/>
      <c r="L1802" s="589"/>
      <c r="M1802" s="589"/>
      <c r="O1802" s="589"/>
      <c r="P1802" s="589"/>
      <c r="Q1802" s="589"/>
    </row>
    <row r="1803" customHeight="1" spans="7:17">
      <c r="G1803" s="589"/>
      <c r="H1803" s="589"/>
      <c r="I1803" s="589"/>
      <c r="J1803" s="589"/>
      <c r="K1803" s="589"/>
      <c r="L1803" s="589"/>
      <c r="M1803" s="589"/>
      <c r="O1803" s="589"/>
      <c r="P1803" s="589"/>
      <c r="Q1803" s="589"/>
    </row>
    <row r="1804" customHeight="1" spans="7:17">
      <c r="G1804" s="589"/>
      <c r="H1804" s="589"/>
      <c r="I1804" s="589"/>
      <c r="J1804" s="589"/>
      <c r="K1804" s="589"/>
      <c r="L1804" s="589"/>
      <c r="M1804" s="589"/>
      <c r="O1804" s="589"/>
      <c r="P1804" s="589"/>
      <c r="Q1804" s="589"/>
    </row>
    <row r="1805" customHeight="1" spans="7:17">
      <c r="G1805" s="589"/>
      <c r="H1805" s="589"/>
      <c r="I1805" s="589"/>
      <c r="J1805" s="589"/>
      <c r="K1805" s="589"/>
      <c r="L1805" s="589"/>
      <c r="M1805" s="589"/>
      <c r="O1805" s="589"/>
      <c r="P1805" s="589"/>
      <c r="Q1805" s="589"/>
    </row>
    <row r="1806" customHeight="1" spans="7:17">
      <c r="G1806" s="589"/>
      <c r="H1806" s="589"/>
      <c r="I1806" s="589"/>
      <c r="J1806" s="589"/>
      <c r="K1806" s="589"/>
      <c r="L1806" s="589"/>
      <c r="M1806" s="589"/>
      <c r="O1806" s="589"/>
      <c r="P1806" s="589"/>
      <c r="Q1806" s="589"/>
    </row>
    <row r="1807" customHeight="1" spans="7:17">
      <c r="G1807" s="589"/>
      <c r="H1807" s="589"/>
      <c r="I1807" s="589"/>
      <c r="J1807" s="589"/>
      <c r="K1807" s="589"/>
      <c r="L1807" s="589"/>
      <c r="M1807" s="589"/>
      <c r="O1807" s="589"/>
      <c r="P1807" s="589"/>
      <c r="Q1807" s="589"/>
    </row>
    <row r="1808" customHeight="1" spans="7:17">
      <c r="G1808" s="589"/>
      <c r="H1808" s="589"/>
      <c r="I1808" s="589"/>
      <c r="J1808" s="589"/>
      <c r="K1808" s="589"/>
      <c r="L1808" s="589"/>
      <c r="M1808" s="589"/>
      <c r="O1808" s="589"/>
      <c r="P1808" s="589"/>
      <c r="Q1808" s="589"/>
    </row>
    <row r="1809" customHeight="1" spans="7:17">
      <c r="G1809" s="589"/>
      <c r="H1809" s="589"/>
      <c r="I1809" s="589"/>
      <c r="J1809" s="589"/>
      <c r="K1809" s="589"/>
      <c r="L1809" s="589"/>
      <c r="M1809" s="589"/>
      <c r="O1809" s="589"/>
      <c r="P1809" s="589"/>
      <c r="Q1809" s="589"/>
    </row>
    <row r="1810" customHeight="1" spans="7:17">
      <c r="G1810" s="589"/>
      <c r="H1810" s="589"/>
      <c r="I1810" s="589"/>
      <c r="J1810" s="589"/>
      <c r="K1810" s="589"/>
      <c r="L1810" s="589"/>
      <c r="M1810" s="589"/>
      <c r="O1810" s="589"/>
      <c r="P1810" s="589"/>
      <c r="Q1810" s="589"/>
    </row>
    <row r="1811" customHeight="1" spans="7:17">
      <c r="G1811" s="589"/>
      <c r="H1811" s="589"/>
      <c r="I1811" s="589"/>
      <c r="J1811" s="589"/>
      <c r="K1811" s="589"/>
      <c r="L1811" s="589"/>
      <c r="M1811" s="589"/>
      <c r="O1811" s="589"/>
      <c r="P1811" s="589"/>
      <c r="Q1811" s="589"/>
    </row>
    <row r="1812" customHeight="1" spans="7:17">
      <c r="G1812" s="589"/>
      <c r="H1812" s="589"/>
      <c r="I1812" s="589"/>
      <c r="J1812" s="589"/>
      <c r="K1812" s="589"/>
      <c r="L1812" s="589"/>
      <c r="M1812" s="589"/>
      <c r="O1812" s="589"/>
      <c r="P1812" s="589"/>
      <c r="Q1812" s="589"/>
    </row>
    <row r="1813" customHeight="1" spans="7:17">
      <c r="G1813" s="589"/>
      <c r="H1813" s="589"/>
      <c r="I1813" s="589"/>
      <c r="J1813" s="589"/>
      <c r="K1813" s="589"/>
      <c r="L1813" s="589"/>
      <c r="M1813" s="589"/>
      <c r="O1813" s="589"/>
      <c r="P1813" s="589"/>
      <c r="Q1813" s="589"/>
    </row>
    <row r="1814" customHeight="1" spans="7:17">
      <c r="G1814" s="589"/>
      <c r="H1814" s="589"/>
      <c r="I1814" s="589"/>
      <c r="J1814" s="589"/>
      <c r="K1814" s="589"/>
      <c r="L1814" s="589"/>
      <c r="M1814" s="589"/>
      <c r="O1814" s="589"/>
      <c r="P1814" s="589"/>
      <c r="Q1814" s="589"/>
    </row>
    <row r="1815" customHeight="1" spans="7:17">
      <c r="G1815" s="589"/>
      <c r="H1815" s="589"/>
      <c r="I1815" s="589"/>
      <c r="J1815" s="589"/>
      <c r="K1815" s="589"/>
      <c r="L1815" s="589"/>
      <c r="M1815" s="589"/>
      <c r="O1815" s="589"/>
      <c r="P1815" s="589"/>
      <c r="Q1815" s="589"/>
    </row>
    <row r="1816" customHeight="1" spans="7:17">
      <c r="G1816" s="589"/>
      <c r="H1816" s="589"/>
      <c r="I1816" s="589"/>
      <c r="J1816" s="589"/>
      <c r="K1816" s="589"/>
      <c r="L1816" s="589"/>
      <c r="M1816" s="589"/>
      <c r="O1816" s="589"/>
      <c r="P1816" s="589"/>
      <c r="Q1816" s="589"/>
    </row>
    <row r="1817" customHeight="1" spans="7:17">
      <c r="G1817" s="589"/>
      <c r="H1817" s="589"/>
      <c r="I1817" s="589"/>
      <c r="J1817" s="589"/>
      <c r="K1817" s="589"/>
      <c r="L1817" s="589"/>
      <c r="M1817" s="589"/>
      <c r="O1817" s="589"/>
      <c r="P1817" s="589"/>
      <c r="Q1817" s="589"/>
    </row>
    <row r="1818" customHeight="1" spans="7:17">
      <c r="G1818" s="589"/>
      <c r="H1818" s="589"/>
      <c r="I1818" s="589"/>
      <c r="J1818" s="589"/>
      <c r="K1818" s="589"/>
      <c r="L1818" s="589"/>
      <c r="M1818" s="589"/>
      <c r="O1818" s="589"/>
      <c r="P1818" s="589"/>
      <c r="Q1818" s="589"/>
    </row>
    <row r="1819" customHeight="1" spans="7:17">
      <c r="G1819" s="589"/>
      <c r="H1819" s="589"/>
      <c r="I1819" s="589"/>
      <c r="J1819" s="589"/>
      <c r="K1819" s="589"/>
      <c r="L1819" s="589"/>
      <c r="M1819" s="589"/>
      <c r="O1819" s="589"/>
      <c r="P1819" s="589"/>
      <c r="Q1819" s="589"/>
    </row>
    <row r="1820" customHeight="1" spans="7:17">
      <c r="G1820" s="589"/>
      <c r="H1820" s="589"/>
      <c r="I1820" s="589"/>
      <c r="J1820" s="589"/>
      <c r="K1820" s="589"/>
      <c r="L1820" s="589"/>
      <c r="M1820" s="589"/>
      <c r="O1820" s="589"/>
      <c r="P1820" s="589"/>
      <c r="Q1820" s="589"/>
    </row>
    <row r="1821" customHeight="1" spans="7:17">
      <c r="G1821" s="589"/>
      <c r="H1821" s="589"/>
      <c r="I1821" s="589"/>
      <c r="J1821" s="589"/>
      <c r="K1821" s="589"/>
      <c r="L1821" s="589"/>
      <c r="M1821" s="589"/>
      <c r="O1821" s="589"/>
      <c r="P1821" s="589"/>
      <c r="Q1821" s="589"/>
    </row>
    <row r="1822" customHeight="1" spans="7:17">
      <c r="G1822" s="589"/>
      <c r="H1822" s="589"/>
      <c r="I1822" s="589"/>
      <c r="J1822" s="589"/>
      <c r="K1822" s="589"/>
      <c r="L1822" s="589"/>
      <c r="M1822" s="589"/>
      <c r="O1822" s="589"/>
      <c r="P1822" s="589"/>
      <c r="Q1822" s="589"/>
    </row>
    <row r="1823" customHeight="1" spans="7:17">
      <c r="G1823" s="589"/>
      <c r="H1823" s="589"/>
      <c r="I1823" s="589"/>
      <c r="J1823" s="589"/>
      <c r="K1823" s="589"/>
      <c r="L1823" s="589"/>
      <c r="M1823" s="589"/>
      <c r="O1823" s="589"/>
      <c r="P1823" s="589"/>
      <c r="Q1823" s="589"/>
    </row>
    <row r="1824" customHeight="1" spans="7:17">
      <c r="G1824" s="589"/>
      <c r="H1824" s="589"/>
      <c r="I1824" s="589"/>
      <c r="J1824" s="589"/>
      <c r="K1824" s="589"/>
      <c r="L1824" s="589"/>
      <c r="M1824" s="589"/>
      <c r="O1824" s="589"/>
      <c r="P1824" s="589"/>
      <c r="Q1824" s="589"/>
    </row>
    <row r="1825" customHeight="1" spans="7:17">
      <c r="G1825" s="589"/>
      <c r="H1825" s="589"/>
      <c r="I1825" s="589"/>
      <c r="J1825" s="589"/>
      <c r="K1825" s="589"/>
      <c r="L1825" s="589"/>
      <c r="M1825" s="589"/>
      <c r="O1825" s="589"/>
      <c r="P1825" s="589"/>
      <c r="Q1825" s="589"/>
    </row>
    <row r="1826" customHeight="1" spans="7:17">
      <c r="G1826" s="589"/>
      <c r="H1826" s="589"/>
      <c r="I1826" s="589"/>
      <c r="J1826" s="589"/>
      <c r="K1826" s="589"/>
      <c r="L1826" s="589"/>
      <c r="M1826" s="589"/>
      <c r="O1826" s="589"/>
      <c r="P1826" s="589"/>
      <c r="Q1826" s="589"/>
    </row>
    <row r="1827" customHeight="1" spans="7:17">
      <c r="G1827" s="589"/>
      <c r="H1827" s="589"/>
      <c r="I1827" s="589"/>
      <c r="J1827" s="589"/>
      <c r="K1827" s="589"/>
      <c r="L1827" s="589"/>
      <c r="M1827" s="589"/>
      <c r="O1827" s="589"/>
      <c r="P1827" s="589"/>
      <c r="Q1827" s="589"/>
    </row>
    <row r="1828" customHeight="1" spans="7:17">
      <c r="G1828" s="589"/>
      <c r="H1828" s="589"/>
      <c r="I1828" s="589"/>
      <c r="J1828" s="589"/>
      <c r="K1828" s="589"/>
      <c r="L1828" s="589"/>
      <c r="M1828" s="589"/>
      <c r="O1828" s="589"/>
      <c r="P1828" s="589"/>
      <c r="Q1828" s="589"/>
    </row>
    <row r="1829" customHeight="1" spans="7:17">
      <c r="G1829" s="589"/>
      <c r="H1829" s="589"/>
      <c r="I1829" s="589"/>
      <c r="J1829" s="589"/>
      <c r="K1829" s="589"/>
      <c r="L1829" s="589"/>
      <c r="M1829" s="589"/>
      <c r="O1829" s="589"/>
      <c r="P1829" s="589"/>
      <c r="Q1829" s="589"/>
    </row>
    <row r="1830" customHeight="1" spans="7:17">
      <c r="G1830" s="589"/>
      <c r="H1830" s="589"/>
      <c r="I1830" s="589"/>
      <c r="J1830" s="589"/>
      <c r="K1830" s="589"/>
      <c r="L1830" s="589"/>
      <c r="M1830" s="589"/>
      <c r="O1830" s="589"/>
      <c r="P1830" s="589"/>
      <c r="Q1830" s="589"/>
    </row>
    <row r="1831" customHeight="1" spans="7:17">
      <c r="G1831" s="589"/>
      <c r="H1831" s="589"/>
      <c r="I1831" s="589"/>
      <c r="J1831" s="589"/>
      <c r="K1831" s="589"/>
      <c r="L1831" s="589"/>
      <c r="M1831" s="589"/>
      <c r="O1831" s="589"/>
      <c r="P1831" s="589"/>
      <c r="Q1831" s="589"/>
    </row>
    <row r="1832" customHeight="1" spans="7:17">
      <c r="G1832" s="589"/>
      <c r="H1832" s="589"/>
      <c r="I1832" s="589"/>
      <c r="J1832" s="589"/>
      <c r="K1832" s="589"/>
      <c r="L1832" s="589"/>
      <c r="M1832" s="589"/>
      <c r="O1832" s="589"/>
      <c r="P1832" s="589"/>
      <c r="Q1832" s="589"/>
    </row>
    <row r="1833" customHeight="1" spans="7:17">
      <c r="G1833" s="589"/>
      <c r="H1833" s="589"/>
      <c r="I1833" s="589"/>
      <c r="J1833" s="589"/>
      <c r="K1833" s="589"/>
      <c r="L1833" s="589"/>
      <c r="M1833" s="589"/>
      <c r="O1833" s="589"/>
      <c r="P1833" s="589"/>
      <c r="Q1833" s="589"/>
    </row>
    <row r="1834" customHeight="1" spans="7:17">
      <c r="G1834" s="589"/>
      <c r="H1834" s="589"/>
      <c r="I1834" s="589"/>
      <c r="J1834" s="589"/>
      <c r="K1834" s="589"/>
      <c r="L1834" s="589"/>
      <c r="M1834" s="589"/>
      <c r="O1834" s="589"/>
      <c r="P1834" s="589"/>
      <c r="Q1834" s="589"/>
    </row>
    <row r="1835" customHeight="1" spans="7:17">
      <c r="G1835" s="589"/>
      <c r="H1835" s="589"/>
      <c r="I1835" s="589"/>
      <c r="J1835" s="589"/>
      <c r="K1835" s="589"/>
      <c r="L1835" s="589"/>
      <c r="M1835" s="589"/>
      <c r="O1835" s="589"/>
      <c r="P1835" s="589"/>
      <c r="Q1835" s="589"/>
    </row>
    <row r="1836" customHeight="1" spans="7:17">
      <c r="G1836" s="589"/>
      <c r="H1836" s="589"/>
      <c r="I1836" s="589"/>
      <c r="J1836" s="589"/>
      <c r="K1836" s="589"/>
      <c r="L1836" s="589"/>
      <c r="M1836" s="589"/>
      <c r="O1836" s="589"/>
      <c r="P1836" s="589"/>
      <c r="Q1836" s="589"/>
    </row>
    <row r="1837" customHeight="1" spans="7:17">
      <c r="G1837" s="589"/>
      <c r="H1837" s="589"/>
      <c r="I1837" s="589"/>
      <c r="J1837" s="589"/>
      <c r="K1837" s="589"/>
      <c r="L1837" s="589"/>
      <c r="M1837" s="589"/>
      <c r="O1837" s="589"/>
      <c r="P1837" s="589"/>
      <c r="Q1837" s="589"/>
    </row>
    <row r="1838" customHeight="1" spans="7:17">
      <c r="G1838" s="589"/>
      <c r="H1838" s="589"/>
      <c r="I1838" s="589"/>
      <c r="J1838" s="589"/>
      <c r="K1838" s="589"/>
      <c r="L1838" s="589"/>
      <c r="M1838" s="589"/>
      <c r="O1838" s="589"/>
      <c r="P1838" s="589"/>
      <c r="Q1838" s="589"/>
    </row>
    <row r="1839" customHeight="1" spans="7:17">
      <c r="G1839" s="589"/>
      <c r="H1839" s="589"/>
      <c r="I1839" s="589"/>
      <c r="J1839" s="589"/>
      <c r="K1839" s="589"/>
      <c r="L1839" s="589"/>
      <c r="M1839" s="589"/>
      <c r="O1839" s="589"/>
      <c r="P1839" s="589"/>
      <c r="Q1839" s="589"/>
    </row>
    <row r="1840" customHeight="1" spans="7:17">
      <c r="G1840" s="589"/>
      <c r="H1840" s="589"/>
      <c r="I1840" s="589"/>
      <c r="J1840" s="589"/>
      <c r="K1840" s="589"/>
      <c r="L1840" s="589"/>
      <c r="M1840" s="589"/>
      <c r="O1840" s="589"/>
      <c r="P1840" s="589"/>
      <c r="Q1840" s="589"/>
    </row>
    <row r="1841" customHeight="1" spans="7:17">
      <c r="G1841" s="589"/>
      <c r="H1841" s="589"/>
      <c r="I1841" s="589"/>
      <c r="J1841" s="589"/>
      <c r="K1841" s="589"/>
      <c r="L1841" s="589"/>
      <c r="M1841" s="589"/>
      <c r="O1841" s="589"/>
      <c r="P1841" s="589"/>
      <c r="Q1841" s="589"/>
    </row>
    <row r="1842" customHeight="1" spans="7:17">
      <c r="G1842" s="589"/>
      <c r="H1842" s="589"/>
      <c r="I1842" s="589"/>
      <c r="J1842" s="589"/>
      <c r="K1842" s="589"/>
      <c r="L1842" s="589"/>
      <c r="M1842" s="589"/>
      <c r="O1842" s="589"/>
      <c r="P1842" s="589"/>
      <c r="Q1842" s="589"/>
    </row>
    <row r="1843" customHeight="1" spans="7:17">
      <c r="G1843" s="589"/>
      <c r="H1843" s="589"/>
      <c r="I1843" s="589"/>
      <c r="J1843" s="589"/>
      <c r="K1843" s="589"/>
      <c r="L1843" s="589"/>
      <c r="M1843" s="589"/>
      <c r="O1843" s="589"/>
      <c r="P1843" s="589"/>
      <c r="Q1843" s="589"/>
    </row>
    <row r="1844" customHeight="1" spans="7:17">
      <c r="G1844" s="589"/>
      <c r="H1844" s="589"/>
      <c r="I1844" s="589"/>
      <c r="J1844" s="589"/>
      <c r="K1844" s="589"/>
      <c r="L1844" s="589"/>
      <c r="M1844" s="589"/>
      <c r="O1844" s="589"/>
      <c r="P1844" s="589"/>
      <c r="Q1844" s="589"/>
    </row>
    <row r="1845" customHeight="1" spans="7:17">
      <c r="G1845" s="589"/>
      <c r="H1845" s="589"/>
      <c r="I1845" s="589"/>
      <c r="J1845" s="589"/>
      <c r="K1845" s="589"/>
      <c r="L1845" s="589"/>
      <c r="M1845" s="589"/>
      <c r="O1845" s="589"/>
      <c r="P1845" s="589"/>
      <c r="Q1845" s="589"/>
    </row>
    <row r="1846" customHeight="1" spans="7:17">
      <c r="G1846" s="589"/>
      <c r="H1846" s="589"/>
      <c r="I1846" s="589"/>
      <c r="J1846" s="589"/>
      <c r="K1846" s="589"/>
      <c r="L1846" s="589"/>
      <c r="M1846" s="589"/>
      <c r="O1846" s="589"/>
      <c r="P1846" s="589"/>
      <c r="Q1846" s="589"/>
    </row>
    <row r="1847" customHeight="1" spans="7:17">
      <c r="G1847" s="589"/>
      <c r="H1847" s="589"/>
      <c r="I1847" s="589"/>
      <c r="J1847" s="589"/>
      <c r="K1847" s="589"/>
      <c r="L1847" s="589"/>
      <c r="M1847" s="589"/>
      <c r="O1847" s="589"/>
      <c r="P1847" s="589"/>
      <c r="Q1847" s="589"/>
    </row>
    <row r="1848" customHeight="1" spans="7:17">
      <c r="G1848" s="589"/>
      <c r="H1848" s="589"/>
      <c r="I1848" s="589"/>
      <c r="J1848" s="589"/>
      <c r="K1848" s="589"/>
      <c r="L1848" s="589"/>
      <c r="M1848" s="589"/>
      <c r="O1848" s="589"/>
      <c r="P1848" s="589"/>
      <c r="Q1848" s="589"/>
    </row>
    <row r="1849" customHeight="1" spans="7:17">
      <c r="G1849" s="589"/>
      <c r="H1849" s="589"/>
      <c r="I1849" s="589"/>
      <c r="J1849" s="589"/>
      <c r="K1849" s="589"/>
      <c r="L1849" s="589"/>
      <c r="M1849" s="589"/>
      <c r="O1849" s="589"/>
      <c r="P1849" s="589"/>
      <c r="Q1849" s="589"/>
    </row>
    <row r="1850" customHeight="1" spans="7:17">
      <c r="G1850" s="589"/>
      <c r="H1850" s="589"/>
      <c r="I1850" s="589"/>
      <c r="J1850" s="589"/>
      <c r="K1850" s="589"/>
      <c r="L1850" s="589"/>
      <c r="M1850" s="589"/>
      <c r="O1850" s="589"/>
      <c r="P1850" s="589"/>
      <c r="Q1850" s="589"/>
    </row>
    <row r="1851" customHeight="1" spans="7:17">
      <c r="G1851" s="589"/>
      <c r="H1851" s="589"/>
      <c r="I1851" s="589"/>
      <c r="J1851" s="589"/>
      <c r="K1851" s="589"/>
      <c r="L1851" s="589"/>
      <c r="M1851" s="589"/>
      <c r="O1851" s="589"/>
      <c r="P1851" s="589"/>
      <c r="Q1851" s="589"/>
    </row>
    <row r="1852" customHeight="1" spans="7:17">
      <c r="G1852" s="589"/>
      <c r="H1852" s="589"/>
      <c r="I1852" s="589"/>
      <c r="J1852" s="589"/>
      <c r="K1852" s="589"/>
      <c r="L1852" s="589"/>
      <c r="M1852" s="589"/>
      <c r="O1852" s="589"/>
      <c r="P1852" s="589"/>
      <c r="Q1852" s="589"/>
    </row>
    <row r="1853" customHeight="1" spans="7:17">
      <c r="G1853" s="589"/>
      <c r="H1853" s="589"/>
      <c r="I1853" s="589"/>
      <c r="J1853" s="589"/>
      <c r="K1853" s="589"/>
      <c r="L1853" s="589"/>
      <c r="M1853" s="589"/>
      <c r="O1853" s="589"/>
      <c r="P1853" s="589"/>
      <c r="Q1853" s="589"/>
    </row>
    <row r="1854" customHeight="1" spans="7:17">
      <c r="G1854" s="589"/>
      <c r="H1854" s="589"/>
      <c r="I1854" s="589"/>
      <c r="J1854" s="589"/>
      <c r="K1854" s="589"/>
      <c r="L1854" s="589"/>
      <c r="M1854" s="589"/>
      <c r="O1854" s="589"/>
      <c r="P1854" s="589"/>
      <c r="Q1854" s="589"/>
    </row>
    <row r="1855" customHeight="1" spans="7:17">
      <c r="G1855" s="589"/>
      <c r="H1855" s="589"/>
      <c r="I1855" s="589"/>
      <c r="J1855" s="589"/>
      <c r="K1855" s="589"/>
      <c r="L1855" s="589"/>
      <c r="M1855" s="589"/>
      <c r="O1855" s="589"/>
      <c r="P1855" s="589"/>
      <c r="Q1855" s="589"/>
    </row>
    <row r="1856" customHeight="1" spans="7:17">
      <c r="G1856" s="589"/>
      <c r="H1856" s="589"/>
      <c r="I1856" s="589"/>
      <c r="J1856" s="589"/>
      <c r="K1856" s="589"/>
      <c r="L1856" s="589"/>
      <c r="M1856" s="589"/>
      <c r="O1856" s="589"/>
      <c r="P1856" s="589"/>
      <c r="Q1856" s="589"/>
    </row>
    <row r="1857" customHeight="1" spans="7:17">
      <c r="G1857" s="589"/>
      <c r="H1857" s="589"/>
      <c r="I1857" s="589"/>
      <c r="J1857" s="589"/>
      <c r="K1857" s="589"/>
      <c r="L1857" s="589"/>
      <c r="M1857" s="589"/>
      <c r="O1857" s="589"/>
      <c r="P1857" s="589"/>
      <c r="Q1857" s="589"/>
    </row>
    <row r="1858" customHeight="1" spans="7:17">
      <c r="G1858" s="589"/>
      <c r="H1858" s="589"/>
      <c r="I1858" s="589"/>
      <c r="J1858" s="589"/>
      <c r="K1858" s="589"/>
      <c r="L1858" s="589"/>
      <c r="M1858" s="589"/>
      <c r="O1858" s="589"/>
      <c r="P1858" s="589"/>
      <c r="Q1858" s="589"/>
    </row>
    <row r="1859" customHeight="1" spans="7:17">
      <c r="G1859" s="589"/>
      <c r="H1859" s="589"/>
      <c r="I1859" s="589"/>
      <c r="J1859" s="589"/>
      <c r="K1859" s="589"/>
      <c r="L1859" s="589"/>
      <c r="M1859" s="589"/>
      <c r="O1859" s="589"/>
      <c r="P1859" s="589"/>
      <c r="Q1859" s="589"/>
    </row>
    <row r="1860" customHeight="1" spans="7:17">
      <c r="G1860" s="589"/>
      <c r="H1860" s="589"/>
      <c r="I1860" s="589"/>
      <c r="J1860" s="589"/>
      <c r="K1860" s="589"/>
      <c r="L1860" s="589"/>
      <c r="M1860" s="589"/>
      <c r="O1860" s="589"/>
      <c r="P1860" s="589"/>
      <c r="Q1860" s="589"/>
    </row>
    <row r="1861" customHeight="1" spans="7:17">
      <c r="G1861" s="589"/>
      <c r="H1861" s="589"/>
      <c r="I1861" s="589"/>
      <c r="J1861" s="589"/>
      <c r="K1861" s="589"/>
      <c r="L1861" s="589"/>
      <c r="M1861" s="589"/>
      <c r="O1861" s="589"/>
      <c r="P1861" s="589"/>
      <c r="Q1861" s="589"/>
    </row>
    <row r="1862" customHeight="1" spans="7:17">
      <c r="G1862" s="589"/>
      <c r="H1862" s="589"/>
      <c r="I1862" s="589"/>
      <c r="J1862" s="589"/>
      <c r="K1862" s="589"/>
      <c r="L1862" s="589"/>
      <c r="M1862" s="589"/>
      <c r="O1862" s="589"/>
      <c r="P1862" s="589"/>
      <c r="Q1862" s="589"/>
    </row>
    <row r="1863" customHeight="1" spans="7:17">
      <c r="G1863" s="589"/>
      <c r="H1863" s="589"/>
      <c r="I1863" s="589"/>
      <c r="J1863" s="589"/>
      <c r="K1863" s="589"/>
      <c r="L1863" s="589"/>
      <c r="M1863" s="589"/>
      <c r="O1863" s="589"/>
      <c r="P1863" s="589"/>
      <c r="Q1863" s="589"/>
    </row>
    <row r="1864" customHeight="1" spans="7:17">
      <c r="G1864" s="589"/>
      <c r="H1864" s="589"/>
      <c r="I1864" s="589"/>
      <c r="J1864" s="589"/>
      <c r="K1864" s="589"/>
      <c r="L1864" s="589"/>
      <c r="M1864" s="589"/>
      <c r="O1864" s="589"/>
      <c r="P1864" s="589"/>
      <c r="Q1864" s="589"/>
    </row>
    <row r="1865" customHeight="1" spans="7:17">
      <c r="G1865" s="589"/>
      <c r="H1865" s="589"/>
      <c r="I1865" s="589"/>
      <c r="J1865" s="589"/>
      <c r="K1865" s="589"/>
      <c r="L1865" s="589"/>
      <c r="M1865" s="589"/>
      <c r="O1865" s="589"/>
      <c r="P1865" s="589"/>
      <c r="Q1865" s="589"/>
    </row>
    <row r="1866" customHeight="1" spans="7:17">
      <c r="G1866" s="589"/>
      <c r="H1866" s="589"/>
      <c r="I1866" s="589"/>
      <c r="J1866" s="589"/>
      <c r="K1866" s="589"/>
      <c r="L1866" s="589"/>
      <c r="M1866" s="589"/>
      <c r="O1866" s="589"/>
      <c r="P1866" s="589"/>
      <c r="Q1866" s="589"/>
    </row>
    <row r="1867" customHeight="1" spans="7:17">
      <c r="G1867" s="589"/>
      <c r="H1867" s="589"/>
      <c r="I1867" s="589"/>
      <c r="J1867" s="589"/>
      <c r="K1867" s="589"/>
      <c r="L1867" s="589"/>
      <c r="M1867" s="589"/>
      <c r="O1867" s="589"/>
      <c r="P1867" s="589"/>
      <c r="Q1867" s="589"/>
    </row>
    <row r="1868" customHeight="1" spans="7:17">
      <c r="G1868" s="589"/>
      <c r="H1868" s="589"/>
      <c r="I1868" s="589"/>
      <c r="J1868" s="589"/>
      <c r="K1868" s="589"/>
      <c r="L1868" s="589"/>
      <c r="M1868" s="589"/>
      <c r="O1868" s="589"/>
      <c r="P1868" s="589"/>
      <c r="Q1868" s="589"/>
    </row>
    <row r="1869" customHeight="1" spans="7:17">
      <c r="G1869" s="589"/>
      <c r="H1869" s="589"/>
      <c r="I1869" s="589"/>
      <c r="J1869" s="589"/>
      <c r="K1869" s="589"/>
      <c r="L1869" s="589"/>
      <c r="M1869" s="589"/>
      <c r="O1869" s="589"/>
      <c r="P1869" s="589"/>
      <c r="Q1869" s="589"/>
    </row>
    <row r="1870" customHeight="1" spans="7:17">
      <c r="G1870" s="589"/>
      <c r="H1870" s="589"/>
      <c r="I1870" s="589"/>
      <c r="J1870" s="589"/>
      <c r="K1870" s="589"/>
      <c r="L1870" s="589"/>
      <c r="M1870" s="589"/>
      <c r="O1870" s="589"/>
      <c r="P1870" s="589"/>
      <c r="Q1870" s="589"/>
    </row>
    <row r="1871" customHeight="1" spans="7:17">
      <c r="G1871" s="589"/>
      <c r="H1871" s="589"/>
      <c r="I1871" s="589"/>
      <c r="J1871" s="589"/>
      <c r="K1871" s="589"/>
      <c r="L1871" s="589"/>
      <c r="M1871" s="589"/>
      <c r="O1871" s="589"/>
      <c r="P1871" s="589"/>
      <c r="Q1871" s="589"/>
    </row>
    <row r="1872" customHeight="1" spans="7:17">
      <c r="G1872" s="589"/>
      <c r="H1872" s="589"/>
      <c r="I1872" s="589"/>
      <c r="J1872" s="589"/>
      <c r="K1872" s="589"/>
      <c r="L1872" s="589"/>
      <c r="M1872" s="589"/>
      <c r="O1872" s="589"/>
      <c r="P1872" s="589"/>
      <c r="Q1872" s="589"/>
    </row>
    <row r="1873" customHeight="1" spans="7:17">
      <c r="G1873" s="589"/>
      <c r="H1873" s="589"/>
      <c r="I1873" s="589"/>
      <c r="J1873" s="589"/>
      <c r="K1873" s="589"/>
      <c r="L1873" s="589"/>
      <c r="M1873" s="589"/>
      <c r="O1873" s="589"/>
      <c r="P1873" s="589"/>
      <c r="Q1873" s="589"/>
    </row>
    <row r="1874" customHeight="1" spans="7:17">
      <c r="G1874" s="589"/>
      <c r="H1874" s="589"/>
      <c r="I1874" s="589"/>
      <c r="J1874" s="589"/>
      <c r="K1874" s="589"/>
      <c r="L1874" s="589"/>
      <c r="M1874" s="589"/>
      <c r="O1874" s="589"/>
      <c r="P1874" s="589"/>
      <c r="Q1874" s="589"/>
    </row>
    <row r="1875" customHeight="1" spans="7:17">
      <c r="G1875" s="589"/>
      <c r="H1875" s="589"/>
      <c r="I1875" s="589"/>
      <c r="J1875" s="589"/>
      <c r="K1875" s="589"/>
      <c r="L1875" s="589"/>
      <c r="M1875" s="589"/>
      <c r="O1875" s="589"/>
      <c r="P1875" s="589"/>
      <c r="Q1875" s="589"/>
    </row>
    <row r="1876" customHeight="1" spans="7:17">
      <c r="G1876" s="589"/>
      <c r="H1876" s="589"/>
      <c r="I1876" s="589"/>
      <c r="J1876" s="589"/>
      <c r="K1876" s="589"/>
      <c r="L1876" s="589"/>
      <c r="M1876" s="589"/>
      <c r="O1876" s="589"/>
      <c r="P1876" s="589"/>
      <c r="Q1876" s="589"/>
    </row>
    <row r="1877" customHeight="1" spans="7:17">
      <c r="G1877" s="589"/>
      <c r="H1877" s="589"/>
      <c r="I1877" s="589"/>
      <c r="J1877" s="589"/>
      <c r="K1877" s="589"/>
      <c r="L1877" s="589"/>
      <c r="M1877" s="589"/>
      <c r="O1877" s="589"/>
      <c r="P1877" s="589"/>
      <c r="Q1877" s="589"/>
    </row>
    <row r="1878" customHeight="1" spans="7:17">
      <c r="G1878" s="589"/>
      <c r="H1878" s="589"/>
      <c r="I1878" s="589"/>
      <c r="J1878" s="589"/>
      <c r="K1878" s="589"/>
      <c r="L1878" s="589"/>
      <c r="M1878" s="589"/>
      <c r="O1878" s="589"/>
      <c r="P1878" s="589"/>
      <c r="Q1878" s="589"/>
    </row>
    <row r="1879" customHeight="1" spans="7:17">
      <c r="G1879" s="589"/>
      <c r="H1879" s="589"/>
      <c r="I1879" s="589"/>
      <c r="J1879" s="589"/>
      <c r="K1879" s="589"/>
      <c r="L1879" s="589"/>
      <c r="M1879" s="589"/>
      <c r="O1879" s="589"/>
      <c r="P1879" s="589"/>
      <c r="Q1879" s="589"/>
    </row>
    <row r="1880" customHeight="1" spans="7:17">
      <c r="G1880" s="589"/>
      <c r="H1880" s="589"/>
      <c r="I1880" s="589"/>
      <c r="J1880" s="589"/>
      <c r="K1880" s="589"/>
      <c r="L1880" s="589"/>
      <c r="M1880" s="589"/>
      <c r="O1880" s="589"/>
      <c r="P1880" s="589"/>
      <c r="Q1880" s="589"/>
    </row>
    <row r="1881" customHeight="1" spans="7:17">
      <c r="G1881" s="589"/>
      <c r="H1881" s="589"/>
      <c r="I1881" s="589"/>
      <c r="J1881" s="589"/>
      <c r="K1881" s="589"/>
      <c r="L1881" s="589"/>
      <c r="M1881" s="589"/>
      <c r="O1881" s="589"/>
      <c r="P1881" s="589"/>
      <c r="Q1881" s="589"/>
    </row>
    <row r="1882" customHeight="1" spans="7:17">
      <c r="G1882" s="589"/>
      <c r="H1882" s="589"/>
      <c r="I1882" s="589"/>
      <c r="J1882" s="589"/>
      <c r="K1882" s="589"/>
      <c r="L1882" s="589"/>
      <c r="M1882" s="589"/>
      <c r="O1882" s="589"/>
      <c r="P1882" s="589"/>
      <c r="Q1882" s="589"/>
    </row>
    <row r="1883" customHeight="1" spans="7:17">
      <c r="G1883" s="589"/>
      <c r="H1883" s="589"/>
      <c r="I1883" s="589"/>
      <c r="J1883" s="589"/>
      <c r="K1883" s="589"/>
      <c r="L1883" s="589"/>
      <c r="M1883" s="589"/>
      <c r="O1883" s="589"/>
      <c r="P1883" s="589"/>
      <c r="Q1883" s="589"/>
    </row>
    <row r="1884" customHeight="1" spans="7:17">
      <c r="G1884" s="589"/>
      <c r="H1884" s="589"/>
      <c r="I1884" s="589"/>
      <c r="J1884" s="589"/>
      <c r="K1884" s="589"/>
      <c r="L1884" s="589"/>
      <c r="M1884" s="589"/>
      <c r="O1884" s="589"/>
      <c r="P1884" s="589"/>
      <c r="Q1884" s="589"/>
    </row>
    <row r="1885" customHeight="1" spans="7:17">
      <c r="G1885" s="589"/>
      <c r="H1885" s="589"/>
      <c r="I1885" s="589"/>
      <c r="J1885" s="589"/>
      <c r="K1885" s="589"/>
      <c r="L1885" s="589"/>
      <c r="M1885" s="589"/>
      <c r="O1885" s="589"/>
      <c r="P1885" s="589"/>
      <c r="Q1885" s="589"/>
    </row>
    <row r="1886" customHeight="1" spans="7:17">
      <c r="G1886" s="589"/>
      <c r="H1886" s="589"/>
      <c r="I1886" s="589"/>
      <c r="J1886" s="589"/>
      <c r="K1886" s="589"/>
      <c r="L1886" s="589"/>
      <c r="M1886" s="589"/>
      <c r="O1886" s="589"/>
      <c r="P1886" s="589"/>
      <c r="Q1886" s="589"/>
    </row>
    <row r="1887" customHeight="1" spans="7:17">
      <c r="G1887" s="589"/>
      <c r="H1887" s="589"/>
      <c r="I1887" s="589"/>
      <c r="J1887" s="589"/>
      <c r="K1887" s="589"/>
      <c r="L1887" s="589"/>
      <c r="M1887" s="589"/>
      <c r="O1887" s="589"/>
      <c r="P1887" s="589"/>
      <c r="Q1887" s="589"/>
    </row>
    <row r="1888" customHeight="1" spans="7:17">
      <c r="G1888" s="589"/>
      <c r="H1888" s="589"/>
      <c r="I1888" s="589"/>
      <c r="J1888" s="589"/>
      <c r="K1888" s="589"/>
      <c r="L1888" s="589"/>
      <c r="M1888" s="589"/>
      <c r="O1888" s="589"/>
      <c r="P1888" s="589"/>
      <c r="Q1888" s="589"/>
    </row>
    <row r="1889" customHeight="1" spans="7:17">
      <c r="G1889" s="589"/>
      <c r="H1889" s="589"/>
      <c r="I1889" s="589"/>
      <c r="J1889" s="589"/>
      <c r="K1889" s="589"/>
      <c r="L1889" s="589"/>
      <c r="M1889" s="589"/>
      <c r="O1889" s="589"/>
      <c r="P1889" s="589"/>
      <c r="Q1889" s="589"/>
    </row>
    <row r="1890" customHeight="1" spans="7:17">
      <c r="G1890" s="589"/>
      <c r="H1890" s="589"/>
      <c r="I1890" s="589"/>
      <c r="J1890" s="589"/>
      <c r="K1890" s="589"/>
      <c r="L1890" s="589"/>
      <c r="M1890" s="589"/>
      <c r="O1890" s="589"/>
      <c r="P1890" s="589"/>
      <c r="Q1890" s="589"/>
    </row>
    <row r="1891" customHeight="1" spans="7:17">
      <c r="G1891" s="589"/>
      <c r="H1891" s="589"/>
      <c r="I1891" s="589"/>
      <c r="J1891" s="589"/>
      <c r="K1891" s="589"/>
      <c r="L1891" s="589"/>
      <c r="M1891" s="589"/>
      <c r="O1891" s="589"/>
      <c r="P1891" s="589"/>
      <c r="Q1891" s="589"/>
    </row>
    <row r="1892" customHeight="1" spans="7:17">
      <c r="G1892" s="589"/>
      <c r="H1892" s="589"/>
      <c r="I1892" s="589"/>
      <c r="J1892" s="589"/>
      <c r="K1892" s="589"/>
      <c r="L1892" s="589"/>
      <c r="M1892" s="589"/>
      <c r="O1892" s="589"/>
      <c r="P1892" s="589"/>
      <c r="Q1892" s="589"/>
    </row>
    <row r="1893" customHeight="1" spans="7:17">
      <c r="G1893" s="589"/>
      <c r="H1893" s="589"/>
      <c r="I1893" s="589"/>
      <c r="J1893" s="589"/>
      <c r="K1893" s="589"/>
      <c r="L1893" s="589"/>
      <c r="M1893" s="589"/>
      <c r="O1893" s="589"/>
      <c r="P1893" s="589"/>
      <c r="Q1893" s="589"/>
    </row>
    <row r="1894" customHeight="1" spans="7:17">
      <c r="G1894" s="589"/>
      <c r="H1894" s="589"/>
      <c r="I1894" s="589"/>
      <c r="J1894" s="589"/>
      <c r="K1894" s="589"/>
      <c r="L1894" s="589"/>
      <c r="M1894" s="589"/>
      <c r="O1894" s="589"/>
      <c r="P1894" s="589"/>
      <c r="Q1894" s="589"/>
    </row>
    <row r="1895" customHeight="1" spans="7:17">
      <c r="G1895" s="589"/>
      <c r="H1895" s="589"/>
      <c r="I1895" s="589"/>
      <c r="J1895" s="589"/>
      <c r="K1895" s="589"/>
      <c r="L1895" s="589"/>
      <c r="M1895" s="589"/>
      <c r="O1895" s="589"/>
      <c r="P1895" s="589"/>
      <c r="Q1895" s="589"/>
    </row>
    <row r="1896" customHeight="1" spans="7:17">
      <c r="G1896" s="589"/>
      <c r="H1896" s="589"/>
      <c r="I1896" s="589"/>
      <c r="J1896" s="589"/>
      <c r="K1896" s="589"/>
      <c r="L1896" s="589"/>
      <c r="M1896" s="589"/>
      <c r="O1896" s="589"/>
      <c r="P1896" s="589"/>
      <c r="Q1896" s="589"/>
    </row>
    <row r="1897" customHeight="1" spans="7:17">
      <c r="G1897" s="589"/>
      <c r="H1897" s="589"/>
      <c r="I1897" s="589"/>
      <c r="J1897" s="589"/>
      <c r="K1897" s="589"/>
      <c r="L1897" s="589"/>
      <c r="M1897" s="589"/>
      <c r="O1897" s="589"/>
      <c r="P1897" s="589"/>
      <c r="Q1897" s="589"/>
    </row>
    <row r="1898" customHeight="1" spans="7:17">
      <c r="G1898" s="589"/>
      <c r="H1898" s="589"/>
      <c r="I1898" s="589"/>
      <c r="J1898" s="589"/>
      <c r="K1898" s="589"/>
      <c r="L1898" s="589"/>
      <c r="M1898" s="589"/>
      <c r="O1898" s="589"/>
      <c r="P1898" s="589"/>
      <c r="Q1898" s="589"/>
    </row>
    <row r="1899" customHeight="1" spans="7:17">
      <c r="G1899" s="589"/>
      <c r="H1899" s="589"/>
      <c r="I1899" s="589"/>
      <c r="J1899" s="589"/>
      <c r="K1899" s="589"/>
      <c r="L1899" s="589"/>
      <c r="M1899" s="589"/>
      <c r="O1899" s="589"/>
      <c r="P1899" s="589"/>
      <c r="Q1899" s="589"/>
    </row>
    <row r="1900" customHeight="1" spans="7:17">
      <c r="G1900" s="589"/>
      <c r="H1900" s="589"/>
      <c r="I1900" s="589"/>
      <c r="J1900" s="589"/>
      <c r="K1900" s="589"/>
      <c r="L1900" s="589"/>
      <c r="M1900" s="589"/>
      <c r="O1900" s="589"/>
      <c r="P1900" s="589"/>
      <c r="Q1900" s="589"/>
    </row>
    <row r="1901" customHeight="1" spans="7:17">
      <c r="G1901" s="589"/>
      <c r="H1901" s="589"/>
      <c r="I1901" s="589"/>
      <c r="J1901" s="589"/>
      <c r="K1901" s="589"/>
      <c r="L1901" s="589"/>
      <c r="M1901" s="589"/>
      <c r="O1901" s="589"/>
      <c r="P1901" s="589"/>
      <c r="Q1901" s="589"/>
    </row>
    <row r="1902" customHeight="1" spans="7:17">
      <c r="G1902" s="589"/>
      <c r="H1902" s="589"/>
      <c r="I1902" s="589"/>
      <c r="J1902" s="589"/>
      <c r="K1902" s="589"/>
      <c r="L1902" s="589"/>
      <c r="M1902" s="589"/>
      <c r="O1902" s="589"/>
      <c r="P1902" s="589"/>
      <c r="Q1902" s="589"/>
    </row>
    <row r="1903" customHeight="1" spans="7:17">
      <c r="G1903" s="589"/>
      <c r="H1903" s="589"/>
      <c r="I1903" s="589"/>
      <c r="J1903" s="589"/>
      <c r="K1903" s="589"/>
      <c r="L1903" s="589"/>
      <c r="M1903" s="589"/>
      <c r="O1903" s="589"/>
      <c r="P1903" s="589"/>
      <c r="Q1903" s="589"/>
    </row>
    <row r="1904" customHeight="1" spans="7:17">
      <c r="G1904" s="589"/>
      <c r="H1904" s="589"/>
      <c r="I1904" s="589"/>
      <c r="J1904" s="589"/>
      <c r="K1904" s="589"/>
      <c r="L1904" s="589"/>
      <c r="M1904" s="589"/>
      <c r="O1904" s="589"/>
      <c r="P1904" s="589"/>
      <c r="Q1904" s="589"/>
    </row>
    <row r="1905" customHeight="1" spans="7:17">
      <c r="G1905" s="589"/>
      <c r="H1905" s="589"/>
      <c r="I1905" s="589"/>
      <c r="J1905" s="589"/>
      <c r="K1905" s="589"/>
      <c r="L1905" s="589"/>
      <c r="M1905" s="589"/>
      <c r="O1905" s="589"/>
      <c r="P1905" s="589"/>
      <c r="Q1905" s="589"/>
    </row>
    <row r="1906" customHeight="1" spans="7:17">
      <c r="G1906" s="589"/>
      <c r="H1906" s="589"/>
      <c r="I1906" s="589"/>
      <c r="J1906" s="589"/>
      <c r="K1906" s="589"/>
      <c r="L1906" s="589"/>
      <c r="M1906" s="589"/>
      <c r="O1906" s="589"/>
      <c r="P1906" s="589"/>
      <c r="Q1906" s="589"/>
    </row>
    <row r="1907" customHeight="1" spans="7:17">
      <c r="G1907" s="589"/>
      <c r="H1907" s="589"/>
      <c r="I1907" s="589"/>
      <c r="J1907" s="589"/>
      <c r="K1907" s="589"/>
      <c r="L1907" s="589"/>
      <c r="M1907" s="589"/>
      <c r="O1907" s="589"/>
      <c r="P1907" s="589"/>
      <c r="Q1907" s="589"/>
    </row>
    <row r="1908" customHeight="1" spans="7:17">
      <c r="G1908" s="589"/>
      <c r="H1908" s="589"/>
      <c r="I1908" s="589"/>
      <c r="J1908" s="589"/>
      <c r="K1908" s="589"/>
      <c r="L1908" s="589"/>
      <c r="M1908" s="589"/>
      <c r="O1908" s="589"/>
      <c r="P1908" s="589"/>
      <c r="Q1908" s="589"/>
    </row>
    <row r="1909" customHeight="1" spans="7:17">
      <c r="G1909" s="589"/>
      <c r="H1909" s="589"/>
      <c r="I1909" s="589"/>
      <c r="J1909" s="589"/>
      <c r="K1909" s="589"/>
      <c r="L1909" s="589"/>
      <c r="M1909" s="589"/>
      <c r="O1909" s="589"/>
      <c r="P1909" s="589"/>
      <c r="Q1909" s="589"/>
    </row>
    <row r="1910" customHeight="1" spans="7:17">
      <c r="G1910" s="589"/>
      <c r="H1910" s="589"/>
      <c r="I1910" s="589"/>
      <c r="J1910" s="589"/>
      <c r="K1910" s="589"/>
      <c r="L1910" s="589"/>
      <c r="M1910" s="589"/>
      <c r="O1910" s="589"/>
      <c r="P1910" s="589"/>
      <c r="Q1910" s="589"/>
    </row>
    <row r="1911" customHeight="1" spans="7:17">
      <c r="G1911" s="589"/>
      <c r="H1911" s="589"/>
      <c r="I1911" s="589"/>
      <c r="J1911" s="589"/>
      <c r="K1911" s="589"/>
      <c r="L1911" s="589"/>
      <c r="M1911" s="589"/>
      <c r="O1911" s="589"/>
      <c r="P1911" s="589"/>
      <c r="Q1911" s="589"/>
    </row>
    <row r="1912" customHeight="1" spans="7:17">
      <c r="G1912" s="589"/>
      <c r="H1912" s="589"/>
      <c r="I1912" s="589"/>
      <c r="J1912" s="589"/>
      <c r="K1912" s="589"/>
      <c r="L1912" s="589"/>
      <c r="M1912" s="589"/>
      <c r="O1912" s="589"/>
      <c r="P1912" s="589"/>
      <c r="Q1912" s="589"/>
    </row>
    <row r="1913" customHeight="1" spans="7:17">
      <c r="G1913" s="589"/>
      <c r="H1913" s="589"/>
      <c r="I1913" s="589"/>
      <c r="J1913" s="589"/>
      <c r="K1913" s="589"/>
      <c r="L1913" s="589"/>
      <c r="M1913" s="589"/>
      <c r="O1913" s="589"/>
      <c r="P1913" s="589"/>
      <c r="Q1913" s="589"/>
    </row>
    <row r="1914" customHeight="1" spans="7:17">
      <c r="G1914" s="589"/>
      <c r="H1914" s="589"/>
      <c r="I1914" s="589"/>
      <c r="J1914" s="589"/>
      <c r="K1914" s="589"/>
      <c r="L1914" s="589"/>
      <c r="M1914" s="589"/>
      <c r="O1914" s="589"/>
      <c r="P1914" s="589"/>
      <c r="Q1914" s="589"/>
    </row>
    <row r="1915" customHeight="1" spans="7:17">
      <c r="G1915" s="589"/>
      <c r="H1915" s="589"/>
      <c r="I1915" s="589"/>
      <c r="J1915" s="589"/>
      <c r="K1915" s="589"/>
      <c r="L1915" s="589"/>
      <c r="M1915" s="589"/>
      <c r="O1915" s="589"/>
      <c r="P1915" s="589"/>
      <c r="Q1915" s="589"/>
    </row>
    <row r="1916" customHeight="1" spans="7:17">
      <c r="G1916" s="589"/>
      <c r="H1916" s="589"/>
      <c r="I1916" s="589"/>
      <c r="J1916" s="589"/>
      <c r="K1916" s="589"/>
      <c r="L1916" s="589"/>
      <c r="M1916" s="589"/>
      <c r="O1916" s="589"/>
      <c r="P1916" s="589"/>
      <c r="Q1916" s="589"/>
    </row>
    <row r="1917" customHeight="1" spans="7:17">
      <c r="G1917" s="589"/>
      <c r="H1917" s="589"/>
      <c r="I1917" s="589"/>
      <c r="J1917" s="589"/>
      <c r="K1917" s="589"/>
      <c r="L1917" s="589"/>
      <c r="M1917" s="589"/>
      <c r="O1917" s="589"/>
      <c r="P1917" s="589"/>
      <c r="Q1917" s="589"/>
    </row>
    <row r="1918" customHeight="1" spans="7:17">
      <c r="G1918" s="589"/>
      <c r="H1918" s="589"/>
      <c r="I1918" s="589"/>
      <c r="J1918" s="589"/>
      <c r="K1918" s="589"/>
      <c r="L1918" s="589"/>
      <c r="M1918" s="589"/>
      <c r="O1918" s="589"/>
      <c r="P1918" s="589"/>
      <c r="Q1918" s="589"/>
    </row>
    <row r="1919" customHeight="1" spans="7:17">
      <c r="G1919" s="589"/>
      <c r="H1919" s="589"/>
      <c r="I1919" s="589"/>
      <c r="J1919" s="589"/>
      <c r="K1919" s="589"/>
      <c r="L1919" s="589"/>
      <c r="M1919" s="589"/>
      <c r="O1919" s="589"/>
      <c r="P1919" s="589"/>
      <c r="Q1919" s="589"/>
    </row>
    <row r="1920" customHeight="1" spans="7:17">
      <c r="G1920" s="589"/>
      <c r="H1920" s="589"/>
      <c r="I1920" s="589"/>
      <c r="J1920" s="589"/>
      <c r="K1920" s="589"/>
      <c r="L1920" s="589"/>
      <c r="M1920" s="589"/>
      <c r="O1920" s="589"/>
      <c r="P1920" s="589"/>
      <c r="Q1920" s="589"/>
    </row>
    <row r="1921" customHeight="1" spans="7:17">
      <c r="G1921" s="589"/>
      <c r="H1921" s="589"/>
      <c r="I1921" s="589"/>
      <c r="J1921" s="589"/>
      <c r="K1921" s="589"/>
      <c r="L1921" s="589"/>
      <c r="M1921" s="589"/>
      <c r="O1921" s="589"/>
      <c r="P1921" s="589"/>
      <c r="Q1921" s="589"/>
    </row>
    <row r="1922" customHeight="1" spans="7:17">
      <c r="G1922" s="589"/>
      <c r="H1922" s="589"/>
      <c r="I1922" s="589"/>
      <c r="J1922" s="589"/>
      <c r="K1922" s="589"/>
      <c r="L1922" s="589"/>
      <c r="M1922" s="589"/>
      <c r="O1922" s="589"/>
      <c r="P1922" s="589"/>
      <c r="Q1922" s="589"/>
    </row>
    <row r="1923" customHeight="1" spans="7:17">
      <c r="G1923" s="589"/>
      <c r="H1923" s="589"/>
      <c r="I1923" s="589"/>
      <c r="J1923" s="589"/>
      <c r="K1923" s="589"/>
      <c r="L1923" s="589"/>
      <c r="M1923" s="589"/>
      <c r="O1923" s="589"/>
      <c r="P1923" s="589"/>
      <c r="Q1923" s="589"/>
    </row>
    <row r="1924" customHeight="1" spans="7:17">
      <c r="G1924" s="589"/>
      <c r="H1924" s="589"/>
      <c r="I1924" s="589"/>
      <c r="J1924" s="589"/>
      <c r="K1924" s="589"/>
      <c r="L1924" s="589"/>
      <c r="M1924" s="589"/>
      <c r="O1924" s="589"/>
      <c r="P1924" s="589"/>
      <c r="Q1924" s="589"/>
    </row>
    <row r="1925" customHeight="1" spans="7:17">
      <c r="G1925" s="589"/>
      <c r="H1925" s="589"/>
      <c r="I1925" s="589"/>
      <c r="J1925" s="589"/>
      <c r="K1925" s="589"/>
      <c r="L1925" s="589"/>
      <c r="M1925" s="589"/>
      <c r="O1925" s="589"/>
      <c r="P1925" s="589"/>
      <c r="Q1925" s="589"/>
    </row>
    <row r="1926" customHeight="1" spans="7:17">
      <c r="G1926" s="589"/>
      <c r="H1926" s="589"/>
      <c r="I1926" s="589"/>
      <c r="J1926" s="589"/>
      <c r="K1926" s="589"/>
      <c r="L1926" s="589"/>
      <c r="M1926" s="589"/>
      <c r="O1926" s="589"/>
      <c r="P1926" s="589"/>
      <c r="Q1926" s="589"/>
    </row>
    <row r="1927" customHeight="1" spans="7:17">
      <c r="G1927" s="589"/>
      <c r="H1927" s="589"/>
      <c r="I1927" s="589"/>
      <c r="J1927" s="589"/>
      <c r="K1927" s="589"/>
      <c r="L1927" s="589"/>
      <c r="M1927" s="589"/>
      <c r="O1927" s="589"/>
      <c r="P1927" s="589"/>
      <c r="Q1927" s="589"/>
    </row>
    <row r="1928" customHeight="1" spans="7:17">
      <c r="G1928" s="589"/>
      <c r="H1928" s="589"/>
      <c r="I1928" s="589"/>
      <c r="J1928" s="589"/>
      <c r="K1928" s="589"/>
      <c r="L1928" s="589"/>
      <c r="M1928" s="589"/>
      <c r="O1928" s="589"/>
      <c r="P1928" s="589"/>
      <c r="Q1928" s="589"/>
    </row>
    <row r="1929" customHeight="1" spans="7:17">
      <c r="G1929" s="589"/>
      <c r="H1929" s="589"/>
      <c r="I1929" s="589"/>
      <c r="J1929" s="589"/>
      <c r="K1929" s="589"/>
      <c r="L1929" s="589"/>
      <c r="M1929" s="589"/>
      <c r="O1929" s="589"/>
      <c r="P1929" s="589"/>
      <c r="Q1929" s="589"/>
    </row>
    <row r="1930" customHeight="1" spans="7:17">
      <c r="G1930" s="589"/>
      <c r="H1930" s="589"/>
      <c r="I1930" s="589"/>
      <c r="J1930" s="589"/>
      <c r="K1930" s="589"/>
      <c r="L1930" s="589"/>
      <c r="M1930" s="589"/>
      <c r="O1930" s="589"/>
      <c r="P1930" s="589"/>
      <c r="Q1930" s="589"/>
    </row>
    <row r="1931" customHeight="1" spans="7:17">
      <c r="G1931" s="589"/>
      <c r="H1931" s="589"/>
      <c r="I1931" s="589"/>
      <c r="J1931" s="589"/>
      <c r="K1931" s="589"/>
      <c r="L1931" s="589"/>
      <c r="M1931" s="589"/>
      <c r="O1931" s="589"/>
      <c r="P1931" s="589"/>
      <c r="Q1931" s="589"/>
    </row>
    <row r="1932" customHeight="1" spans="7:17">
      <c r="G1932" s="589"/>
      <c r="H1932" s="589"/>
      <c r="I1932" s="589"/>
      <c r="J1932" s="589"/>
      <c r="K1932" s="589"/>
      <c r="L1932" s="589"/>
      <c r="M1932" s="589"/>
      <c r="O1932" s="589"/>
      <c r="P1932" s="589"/>
      <c r="Q1932" s="589"/>
    </row>
    <row r="1933" customHeight="1" spans="7:17">
      <c r="G1933" s="589"/>
      <c r="H1933" s="589"/>
      <c r="I1933" s="589"/>
      <c r="J1933" s="589"/>
      <c r="K1933" s="589"/>
      <c r="L1933" s="589"/>
      <c r="M1933" s="589"/>
      <c r="O1933" s="589"/>
      <c r="P1933" s="589"/>
      <c r="Q1933" s="589"/>
    </row>
    <row r="1934" customHeight="1" spans="7:17">
      <c r="G1934" s="589"/>
      <c r="H1934" s="589"/>
      <c r="I1934" s="589"/>
      <c r="J1934" s="589"/>
      <c r="K1934" s="589"/>
      <c r="L1934" s="589"/>
      <c r="M1934" s="589"/>
      <c r="O1934" s="589"/>
      <c r="P1934" s="589"/>
      <c r="Q1934" s="589"/>
    </row>
    <row r="1935" customHeight="1" spans="7:17">
      <c r="G1935" s="589"/>
      <c r="H1935" s="589"/>
      <c r="I1935" s="589"/>
      <c r="J1935" s="589"/>
      <c r="K1935" s="589"/>
      <c r="L1935" s="589"/>
      <c r="M1935" s="589"/>
      <c r="O1935" s="589"/>
      <c r="P1935" s="589"/>
      <c r="Q1935" s="589"/>
    </row>
    <row r="1936" customHeight="1" spans="7:17">
      <c r="G1936" s="589"/>
      <c r="H1936" s="589"/>
      <c r="I1936" s="589"/>
      <c r="J1936" s="589"/>
      <c r="K1936" s="589"/>
      <c r="L1936" s="589"/>
      <c r="M1936" s="589"/>
      <c r="O1936" s="589"/>
      <c r="P1936" s="589"/>
      <c r="Q1936" s="589"/>
    </row>
    <row r="1937" customHeight="1" spans="7:17">
      <c r="G1937" s="589"/>
      <c r="H1937" s="589"/>
      <c r="I1937" s="589"/>
      <c r="J1937" s="589"/>
      <c r="K1937" s="589"/>
      <c r="L1937" s="589"/>
      <c r="M1937" s="589"/>
      <c r="O1937" s="589"/>
      <c r="P1937" s="589"/>
      <c r="Q1937" s="589"/>
    </row>
    <row r="1938" customHeight="1" spans="7:17">
      <c r="G1938" s="589"/>
      <c r="H1938" s="589"/>
      <c r="I1938" s="589"/>
      <c r="J1938" s="589"/>
      <c r="K1938" s="589"/>
      <c r="L1938" s="589"/>
      <c r="M1938" s="589"/>
      <c r="O1938" s="589"/>
      <c r="P1938" s="589"/>
      <c r="Q1938" s="589"/>
    </row>
    <row r="1939" customHeight="1" spans="7:17">
      <c r="G1939" s="589"/>
      <c r="H1939" s="589"/>
      <c r="I1939" s="589"/>
      <c r="J1939" s="589"/>
      <c r="K1939" s="589"/>
      <c r="L1939" s="589"/>
      <c r="M1939" s="589"/>
      <c r="O1939" s="589"/>
      <c r="P1939" s="589"/>
      <c r="Q1939" s="589"/>
    </row>
    <row r="1940" customHeight="1" spans="7:17">
      <c r="G1940" s="589"/>
      <c r="H1940" s="589"/>
      <c r="I1940" s="589"/>
      <c r="J1940" s="589"/>
      <c r="K1940" s="589"/>
      <c r="L1940" s="589"/>
      <c r="M1940" s="589"/>
      <c r="O1940" s="589"/>
      <c r="P1940" s="589"/>
      <c r="Q1940" s="589"/>
    </row>
    <row r="1941" customHeight="1" spans="7:17">
      <c r="G1941" s="589"/>
      <c r="H1941" s="589"/>
      <c r="I1941" s="589"/>
      <c r="J1941" s="589"/>
      <c r="K1941" s="589"/>
      <c r="L1941" s="589"/>
      <c r="M1941" s="589"/>
      <c r="O1941" s="589"/>
      <c r="P1941" s="589"/>
      <c r="Q1941" s="589"/>
    </row>
    <row r="1942" customHeight="1" spans="7:17">
      <c r="G1942" s="589"/>
      <c r="H1942" s="589"/>
      <c r="I1942" s="589"/>
      <c r="J1942" s="589"/>
      <c r="K1942" s="589"/>
      <c r="L1942" s="589"/>
      <c r="M1942" s="589"/>
      <c r="O1942" s="589"/>
      <c r="P1942" s="589"/>
      <c r="Q1942" s="589"/>
    </row>
    <row r="1943" customHeight="1" spans="7:17">
      <c r="G1943" s="589"/>
      <c r="H1943" s="589"/>
      <c r="I1943" s="589"/>
      <c r="J1943" s="589"/>
      <c r="K1943" s="589"/>
      <c r="L1943" s="589"/>
      <c r="M1943" s="589"/>
      <c r="O1943" s="589"/>
      <c r="P1943" s="589"/>
      <c r="Q1943" s="589"/>
    </row>
    <row r="1944" customHeight="1" spans="7:17">
      <c r="G1944" s="589"/>
      <c r="H1944" s="589"/>
      <c r="I1944" s="589"/>
      <c r="J1944" s="589"/>
      <c r="K1944" s="589"/>
      <c r="L1944" s="589"/>
      <c r="M1944" s="589"/>
      <c r="O1944" s="589"/>
      <c r="P1944" s="589"/>
      <c r="Q1944" s="589"/>
    </row>
    <row r="1945" customHeight="1" spans="7:17">
      <c r="G1945" s="589"/>
      <c r="H1945" s="589"/>
      <c r="I1945" s="589"/>
      <c r="J1945" s="589"/>
      <c r="K1945" s="589"/>
      <c r="L1945" s="589"/>
      <c r="M1945" s="589"/>
      <c r="O1945" s="589"/>
      <c r="P1945" s="589"/>
      <c r="Q1945" s="589"/>
    </row>
    <row r="1946" customHeight="1" spans="7:17">
      <c r="G1946" s="589"/>
      <c r="H1946" s="589"/>
      <c r="I1946" s="589"/>
      <c r="J1946" s="589"/>
      <c r="K1946" s="589"/>
      <c r="L1946" s="589"/>
      <c r="M1946" s="589"/>
      <c r="O1946" s="589"/>
      <c r="P1946" s="589"/>
      <c r="Q1946" s="589"/>
    </row>
    <row r="1947" customHeight="1" spans="7:17">
      <c r="G1947" s="589"/>
      <c r="H1947" s="589"/>
      <c r="I1947" s="589"/>
      <c r="J1947" s="589"/>
      <c r="K1947" s="589"/>
      <c r="L1947" s="589"/>
      <c r="M1947" s="589"/>
      <c r="O1947" s="589"/>
      <c r="P1947" s="589"/>
      <c r="Q1947" s="589"/>
    </row>
    <row r="1948" customHeight="1" spans="7:17">
      <c r="G1948" s="589"/>
      <c r="H1948" s="589"/>
      <c r="I1948" s="589"/>
      <c r="J1948" s="589"/>
      <c r="K1948" s="589"/>
      <c r="L1948" s="589"/>
      <c r="M1948" s="589"/>
      <c r="O1948" s="589"/>
      <c r="P1948" s="589"/>
      <c r="Q1948" s="589"/>
    </row>
    <row r="1949" customHeight="1" spans="7:17">
      <c r="G1949" s="589"/>
      <c r="H1949" s="589"/>
      <c r="I1949" s="589"/>
      <c r="J1949" s="589"/>
      <c r="K1949" s="589"/>
      <c r="L1949" s="589"/>
      <c r="M1949" s="589"/>
      <c r="O1949" s="589"/>
      <c r="P1949" s="589"/>
      <c r="Q1949" s="589"/>
    </row>
    <row r="1950" customHeight="1" spans="7:17">
      <c r="G1950" s="589"/>
      <c r="H1950" s="589"/>
      <c r="I1950" s="589"/>
      <c r="J1950" s="589"/>
      <c r="K1950" s="589"/>
      <c r="L1950" s="589"/>
      <c r="M1950" s="589"/>
      <c r="O1950" s="589"/>
      <c r="P1950" s="589"/>
      <c r="Q1950" s="589"/>
    </row>
    <row r="1951" customHeight="1" spans="7:17">
      <c r="G1951" s="589"/>
      <c r="H1951" s="589"/>
      <c r="I1951" s="589"/>
      <c r="J1951" s="589"/>
      <c r="K1951" s="589"/>
      <c r="L1951" s="589"/>
      <c r="M1951" s="589"/>
      <c r="O1951" s="589"/>
      <c r="P1951" s="589"/>
      <c r="Q1951" s="589"/>
    </row>
    <row r="1952" customHeight="1" spans="7:17">
      <c r="G1952" s="589"/>
      <c r="H1952" s="589"/>
      <c r="I1952" s="589"/>
      <c r="J1952" s="589"/>
      <c r="K1952" s="589"/>
      <c r="L1952" s="589"/>
      <c r="M1952" s="589"/>
      <c r="O1952" s="589"/>
      <c r="P1952" s="589"/>
      <c r="Q1952" s="589"/>
    </row>
    <row r="1953" customHeight="1" spans="7:17">
      <c r="G1953" s="589"/>
      <c r="H1953" s="589"/>
      <c r="I1953" s="589"/>
      <c r="J1953" s="589"/>
      <c r="K1953" s="589"/>
      <c r="L1953" s="589"/>
      <c r="M1953" s="589"/>
      <c r="O1953" s="589"/>
      <c r="P1953" s="589"/>
      <c r="Q1953" s="589"/>
    </row>
    <row r="1954" customHeight="1" spans="7:17">
      <c r="G1954" s="589"/>
      <c r="H1954" s="589"/>
      <c r="I1954" s="589"/>
      <c r="J1954" s="589"/>
      <c r="K1954" s="589"/>
      <c r="L1954" s="589"/>
      <c r="M1954" s="589"/>
      <c r="O1954" s="589"/>
      <c r="P1954" s="589"/>
      <c r="Q1954" s="589"/>
    </row>
    <row r="1955" customHeight="1" spans="7:17">
      <c r="G1955" s="589"/>
      <c r="H1955" s="589"/>
      <c r="I1955" s="589"/>
      <c r="J1955" s="589"/>
      <c r="K1955" s="589"/>
      <c r="L1955" s="589"/>
      <c r="M1955" s="589"/>
      <c r="O1955" s="589"/>
      <c r="P1955" s="589"/>
      <c r="Q1955" s="589"/>
    </row>
    <row r="1956" customHeight="1" spans="7:17">
      <c r="G1956" s="589"/>
      <c r="H1956" s="589"/>
      <c r="I1956" s="589"/>
      <c r="J1956" s="589"/>
      <c r="K1956" s="589"/>
      <c r="L1956" s="589"/>
      <c r="M1956" s="589"/>
      <c r="O1956" s="589"/>
      <c r="P1956" s="589"/>
      <c r="Q1956" s="589"/>
    </row>
    <row r="1957" customHeight="1" spans="7:17">
      <c r="G1957" s="589"/>
      <c r="H1957" s="589"/>
      <c r="I1957" s="589"/>
      <c r="J1957" s="589"/>
      <c r="K1957" s="589"/>
      <c r="L1957" s="589"/>
      <c r="M1957" s="589"/>
      <c r="O1957" s="589"/>
      <c r="P1957" s="589"/>
      <c r="Q1957" s="589"/>
    </row>
    <row r="1958" customHeight="1" spans="7:17">
      <c r="G1958" s="589"/>
      <c r="H1958" s="589"/>
      <c r="I1958" s="589"/>
      <c r="J1958" s="589"/>
      <c r="K1958" s="589"/>
      <c r="L1958" s="589"/>
      <c r="M1958" s="589"/>
      <c r="O1958" s="589"/>
      <c r="P1958" s="589"/>
      <c r="Q1958" s="589"/>
    </row>
    <row r="1959" customHeight="1" spans="7:17">
      <c r="G1959" s="589"/>
      <c r="H1959" s="589"/>
      <c r="I1959" s="589"/>
      <c r="J1959" s="589"/>
      <c r="K1959" s="589"/>
      <c r="L1959" s="589"/>
      <c r="M1959" s="589"/>
      <c r="O1959" s="589"/>
      <c r="P1959" s="589"/>
      <c r="Q1959" s="589"/>
    </row>
    <row r="1960" customHeight="1" spans="7:17">
      <c r="G1960" s="589"/>
      <c r="H1960" s="589"/>
      <c r="I1960" s="589"/>
      <c r="J1960" s="589"/>
      <c r="K1960" s="589"/>
      <c r="L1960" s="589"/>
      <c r="M1960" s="589"/>
      <c r="O1960" s="589"/>
      <c r="P1960" s="589"/>
      <c r="Q1960" s="589"/>
    </row>
    <row r="1961" customHeight="1" spans="7:17">
      <c r="G1961" s="589"/>
      <c r="H1961" s="589"/>
      <c r="I1961" s="589"/>
      <c r="J1961" s="589"/>
      <c r="K1961" s="589"/>
      <c r="L1961" s="589"/>
      <c r="M1961" s="589"/>
      <c r="O1961" s="589"/>
      <c r="P1961" s="589"/>
      <c r="Q1961" s="589"/>
    </row>
    <row r="1962" customHeight="1" spans="7:17">
      <c r="G1962" s="589"/>
      <c r="H1962" s="589"/>
      <c r="I1962" s="589"/>
      <c r="J1962" s="589"/>
      <c r="K1962" s="589"/>
      <c r="L1962" s="589"/>
      <c r="M1962" s="589"/>
      <c r="O1962" s="589"/>
      <c r="P1962" s="589"/>
      <c r="Q1962" s="589"/>
    </row>
    <row r="1963" customHeight="1" spans="7:17">
      <c r="G1963" s="589"/>
      <c r="H1963" s="589"/>
      <c r="I1963" s="589"/>
      <c r="J1963" s="589"/>
      <c r="K1963" s="589"/>
      <c r="L1963" s="589"/>
      <c r="M1963" s="589"/>
      <c r="O1963" s="589"/>
      <c r="P1963" s="589"/>
      <c r="Q1963" s="589"/>
    </row>
    <row r="1964" customHeight="1" spans="7:17">
      <c r="G1964" s="589"/>
      <c r="H1964" s="589"/>
      <c r="I1964" s="589"/>
      <c r="J1964" s="589"/>
      <c r="K1964" s="589"/>
      <c r="L1964" s="589"/>
      <c r="M1964" s="589"/>
      <c r="O1964" s="589"/>
      <c r="P1964" s="589"/>
      <c r="Q1964" s="589"/>
    </row>
    <row r="1965" customHeight="1" spans="7:17">
      <c r="G1965" s="589"/>
      <c r="H1965" s="589"/>
      <c r="I1965" s="589"/>
      <c r="J1965" s="589"/>
      <c r="K1965" s="589"/>
      <c r="L1965" s="589"/>
      <c r="M1965" s="589"/>
      <c r="O1965" s="589"/>
      <c r="P1965" s="589"/>
      <c r="Q1965" s="589"/>
    </row>
    <row r="1966" customHeight="1" spans="7:17">
      <c r="G1966" s="589"/>
      <c r="H1966" s="589"/>
      <c r="I1966" s="589"/>
      <c r="J1966" s="589"/>
      <c r="K1966" s="589"/>
      <c r="L1966" s="589"/>
      <c r="M1966" s="589"/>
      <c r="O1966" s="589"/>
      <c r="P1966" s="589"/>
      <c r="Q1966" s="589"/>
    </row>
    <row r="1967" customHeight="1" spans="7:17">
      <c r="G1967" s="589"/>
      <c r="H1967" s="589"/>
      <c r="I1967" s="589"/>
      <c r="J1967" s="589"/>
      <c r="K1967" s="589"/>
      <c r="L1967" s="589"/>
      <c r="M1967" s="589"/>
      <c r="O1967" s="589"/>
      <c r="P1967" s="589"/>
      <c r="Q1967" s="589"/>
    </row>
    <row r="1968" customHeight="1" spans="7:17">
      <c r="G1968" s="589"/>
      <c r="H1968" s="589"/>
      <c r="I1968" s="589"/>
      <c r="J1968" s="589"/>
      <c r="K1968" s="589"/>
      <c r="L1968" s="589"/>
      <c r="M1968" s="589"/>
      <c r="O1968" s="589"/>
      <c r="P1968" s="589"/>
      <c r="Q1968" s="589"/>
    </row>
    <row r="1969" customHeight="1" spans="7:17">
      <c r="G1969" s="589"/>
      <c r="H1969" s="589"/>
      <c r="I1969" s="589"/>
      <c r="J1969" s="589"/>
      <c r="K1969" s="589"/>
      <c r="L1969" s="589"/>
      <c r="M1969" s="589"/>
      <c r="O1969" s="589"/>
      <c r="P1969" s="589"/>
      <c r="Q1969" s="589"/>
    </row>
    <row r="1970" customHeight="1" spans="7:17">
      <c r="G1970" s="589"/>
      <c r="H1970" s="589"/>
      <c r="I1970" s="589"/>
      <c r="J1970" s="589"/>
      <c r="K1970" s="589"/>
      <c r="L1970" s="589"/>
      <c r="M1970" s="589"/>
      <c r="O1970" s="589"/>
      <c r="P1970" s="589"/>
      <c r="Q1970" s="589"/>
    </row>
    <row r="1971" customHeight="1" spans="7:17">
      <c r="G1971" s="589"/>
      <c r="H1971" s="589"/>
      <c r="I1971" s="589"/>
      <c r="J1971" s="589"/>
      <c r="K1971" s="589"/>
      <c r="L1971" s="589"/>
      <c r="M1971" s="589"/>
      <c r="O1971" s="589"/>
      <c r="P1971" s="589"/>
      <c r="Q1971" s="589"/>
    </row>
    <row r="1972" customHeight="1" spans="7:17">
      <c r="G1972" s="589"/>
      <c r="H1972" s="589"/>
      <c r="I1972" s="589"/>
      <c r="J1972" s="589"/>
      <c r="K1972" s="589"/>
      <c r="L1972" s="589"/>
      <c r="M1972" s="589"/>
      <c r="O1972" s="589"/>
      <c r="P1972" s="589"/>
      <c r="Q1972" s="589"/>
    </row>
    <row r="1973" customHeight="1" spans="7:17">
      <c r="G1973" s="589"/>
      <c r="H1973" s="589"/>
      <c r="I1973" s="589"/>
      <c r="J1973" s="589"/>
      <c r="K1973" s="589"/>
      <c r="L1973" s="589"/>
      <c r="M1973" s="589"/>
      <c r="O1973" s="589"/>
      <c r="P1973" s="589"/>
      <c r="Q1973" s="589"/>
    </row>
    <row r="1974" customHeight="1" spans="7:17">
      <c r="G1974" s="589"/>
      <c r="H1974" s="589"/>
      <c r="I1974" s="589"/>
      <c r="J1974" s="589"/>
      <c r="K1974" s="589"/>
      <c r="L1974" s="589"/>
      <c r="M1974" s="589"/>
      <c r="O1974" s="589"/>
      <c r="P1974" s="589"/>
      <c r="Q1974" s="589"/>
    </row>
    <row r="1975" customHeight="1" spans="7:17">
      <c r="G1975" s="589"/>
      <c r="H1975" s="589"/>
      <c r="I1975" s="589"/>
      <c r="J1975" s="589"/>
      <c r="K1975" s="589"/>
      <c r="L1975" s="589"/>
      <c r="M1975" s="589"/>
      <c r="O1975" s="589"/>
      <c r="P1975" s="589"/>
      <c r="Q1975" s="589"/>
    </row>
    <row r="1976" customHeight="1" spans="7:17">
      <c r="G1976" s="589"/>
      <c r="H1976" s="589"/>
      <c r="I1976" s="589"/>
      <c r="J1976" s="589"/>
      <c r="K1976" s="589"/>
      <c r="L1976" s="589"/>
      <c r="M1976" s="589"/>
      <c r="O1976" s="589"/>
      <c r="P1976" s="589"/>
      <c r="Q1976" s="589"/>
    </row>
    <row r="1977" customHeight="1" spans="7:17">
      <c r="G1977" s="589"/>
      <c r="H1977" s="589"/>
      <c r="I1977" s="589"/>
      <c r="J1977" s="589"/>
      <c r="K1977" s="589"/>
      <c r="L1977" s="589"/>
      <c r="M1977" s="589"/>
      <c r="O1977" s="589"/>
      <c r="P1977" s="589"/>
      <c r="Q1977" s="589"/>
    </row>
    <row r="1978" customHeight="1" spans="7:17">
      <c r="G1978" s="589"/>
      <c r="H1978" s="589"/>
      <c r="I1978" s="589"/>
      <c r="J1978" s="589"/>
      <c r="K1978" s="589"/>
      <c r="L1978" s="589"/>
      <c r="M1978" s="589"/>
      <c r="O1978" s="589"/>
      <c r="P1978" s="589"/>
      <c r="Q1978" s="589"/>
    </row>
    <row r="1979" customHeight="1" spans="7:17">
      <c r="G1979" s="589"/>
      <c r="H1979" s="589"/>
      <c r="I1979" s="589"/>
      <c r="J1979" s="589"/>
      <c r="K1979" s="589"/>
      <c r="L1979" s="589"/>
      <c r="M1979" s="589"/>
      <c r="O1979" s="589"/>
      <c r="P1979" s="589"/>
      <c r="Q1979" s="589"/>
    </row>
    <row r="1980" customHeight="1" spans="7:17">
      <c r="G1980" s="589"/>
      <c r="H1980" s="589"/>
      <c r="I1980" s="589"/>
      <c r="J1980" s="589"/>
      <c r="K1980" s="589"/>
      <c r="L1980" s="589"/>
      <c r="M1980" s="589"/>
      <c r="O1980" s="589"/>
      <c r="P1980" s="589"/>
      <c r="Q1980" s="589"/>
    </row>
    <row r="1981" customHeight="1" spans="7:17">
      <c r="G1981" s="589"/>
      <c r="H1981" s="589"/>
      <c r="I1981" s="589"/>
      <c r="J1981" s="589"/>
      <c r="K1981" s="589"/>
      <c r="L1981" s="589"/>
      <c r="M1981" s="589"/>
      <c r="O1981" s="589"/>
      <c r="P1981" s="589"/>
      <c r="Q1981" s="589"/>
    </row>
    <row r="1982" customHeight="1" spans="7:17">
      <c r="G1982" s="589"/>
      <c r="H1982" s="589"/>
      <c r="I1982" s="589"/>
      <c r="J1982" s="589"/>
      <c r="K1982" s="589"/>
      <c r="L1982" s="589"/>
      <c r="M1982" s="589"/>
      <c r="O1982" s="589"/>
      <c r="P1982" s="589"/>
      <c r="Q1982" s="589"/>
    </row>
    <row r="1983" customHeight="1" spans="7:17">
      <c r="G1983" s="589"/>
      <c r="H1983" s="589"/>
      <c r="I1983" s="589"/>
      <c r="J1983" s="589"/>
      <c r="K1983" s="589"/>
      <c r="L1983" s="589"/>
      <c r="M1983" s="589"/>
      <c r="O1983" s="589"/>
      <c r="P1983" s="589"/>
      <c r="Q1983" s="589"/>
    </row>
    <row r="1984" customHeight="1" spans="7:17">
      <c r="G1984" s="589"/>
      <c r="H1984" s="589"/>
      <c r="I1984" s="589"/>
      <c r="J1984" s="589"/>
      <c r="K1984" s="589"/>
      <c r="L1984" s="589"/>
      <c r="M1984" s="589"/>
      <c r="O1984" s="589"/>
      <c r="P1984" s="589"/>
      <c r="Q1984" s="589"/>
    </row>
    <row r="1985" customHeight="1" spans="7:17">
      <c r="G1985" s="589"/>
      <c r="H1985" s="589"/>
      <c r="I1985" s="589"/>
      <c r="J1985" s="589"/>
      <c r="K1985" s="589"/>
      <c r="L1985" s="589"/>
      <c r="M1985" s="589"/>
      <c r="O1985" s="589"/>
      <c r="P1985" s="589"/>
      <c r="Q1985" s="589"/>
    </row>
    <row r="1986" customHeight="1" spans="7:17">
      <c r="G1986" s="589"/>
      <c r="H1986" s="589"/>
      <c r="I1986" s="589"/>
      <c r="J1986" s="589"/>
      <c r="K1986" s="589"/>
      <c r="L1986" s="589"/>
      <c r="M1986" s="589"/>
      <c r="O1986" s="589"/>
      <c r="P1986" s="589"/>
      <c r="Q1986" s="589"/>
    </row>
    <row r="1987" customHeight="1" spans="7:17">
      <c r="G1987" s="589"/>
      <c r="H1987" s="589"/>
      <c r="I1987" s="589"/>
      <c r="J1987" s="589"/>
      <c r="K1987" s="589"/>
      <c r="L1987" s="589"/>
      <c r="M1987" s="589"/>
      <c r="O1987" s="589"/>
      <c r="P1987" s="589"/>
      <c r="Q1987" s="589"/>
    </row>
    <row r="1988" customHeight="1" spans="7:17">
      <c r="G1988" s="589"/>
      <c r="H1988" s="589"/>
      <c r="I1988" s="589"/>
      <c r="J1988" s="589"/>
      <c r="K1988" s="589"/>
      <c r="L1988" s="589"/>
      <c r="M1988" s="589"/>
      <c r="O1988" s="589"/>
      <c r="P1988" s="589"/>
      <c r="Q1988" s="589"/>
    </row>
    <row r="1989" customHeight="1" spans="7:17">
      <c r="G1989" s="589"/>
      <c r="H1989" s="589"/>
      <c r="I1989" s="589"/>
      <c r="J1989" s="589"/>
      <c r="K1989" s="589"/>
      <c r="L1989" s="589"/>
      <c r="M1989" s="589"/>
      <c r="O1989" s="589"/>
      <c r="P1989" s="589"/>
      <c r="Q1989" s="589"/>
    </row>
    <row r="1990" customHeight="1" spans="7:17">
      <c r="G1990" s="589"/>
      <c r="H1990" s="589"/>
      <c r="I1990" s="589"/>
      <c r="J1990" s="589"/>
      <c r="K1990" s="589"/>
      <c r="L1990" s="589"/>
      <c r="M1990" s="589"/>
      <c r="O1990" s="589"/>
      <c r="P1990" s="589"/>
      <c r="Q1990" s="589"/>
    </row>
    <row r="1991" customHeight="1" spans="7:17">
      <c r="G1991" s="589"/>
      <c r="H1991" s="589"/>
      <c r="I1991" s="589"/>
      <c r="J1991" s="589"/>
      <c r="K1991" s="589"/>
      <c r="L1991" s="589"/>
      <c r="M1991" s="589"/>
      <c r="O1991" s="589"/>
      <c r="P1991" s="589"/>
      <c r="Q1991" s="589"/>
    </row>
    <row r="1992" customHeight="1" spans="7:17">
      <c r="G1992" s="589"/>
      <c r="H1992" s="589"/>
      <c r="I1992" s="589"/>
      <c r="J1992" s="589"/>
      <c r="K1992" s="589"/>
      <c r="L1992" s="589"/>
      <c r="M1992" s="589"/>
      <c r="O1992" s="589"/>
      <c r="P1992" s="589"/>
      <c r="Q1992" s="589"/>
    </row>
    <row r="1993" customHeight="1" spans="7:17">
      <c r="G1993" s="589"/>
      <c r="H1993" s="589"/>
      <c r="I1993" s="589"/>
      <c r="J1993" s="589"/>
      <c r="K1993" s="589"/>
      <c r="L1993" s="589"/>
      <c r="M1993" s="589"/>
      <c r="O1993" s="589"/>
      <c r="P1993" s="589"/>
      <c r="Q1993" s="589"/>
    </row>
    <row r="1994" customHeight="1" spans="7:17">
      <c r="G1994" s="589"/>
      <c r="H1994" s="589"/>
      <c r="I1994" s="589"/>
      <c r="J1994" s="589"/>
      <c r="K1994" s="589"/>
      <c r="L1994" s="589"/>
      <c r="M1994" s="589"/>
      <c r="O1994" s="589"/>
      <c r="P1994" s="589"/>
      <c r="Q1994" s="589"/>
    </row>
    <row r="1995" customHeight="1" spans="7:17">
      <c r="G1995" s="589"/>
      <c r="H1995" s="589"/>
      <c r="I1995" s="589"/>
      <c r="J1995" s="589"/>
      <c r="K1995" s="589"/>
      <c r="L1995" s="589"/>
      <c r="M1995" s="589"/>
      <c r="O1995" s="589"/>
      <c r="P1995" s="589"/>
      <c r="Q1995" s="589"/>
    </row>
    <row r="1996" customHeight="1" spans="7:17">
      <c r="G1996" s="589"/>
      <c r="H1996" s="589"/>
      <c r="I1996" s="589"/>
      <c r="J1996" s="589"/>
      <c r="K1996" s="589"/>
      <c r="L1996" s="589"/>
      <c r="M1996" s="589"/>
      <c r="O1996" s="589"/>
      <c r="P1996" s="589"/>
      <c r="Q1996" s="589"/>
    </row>
    <row r="1997" customHeight="1" spans="7:17">
      <c r="G1997" s="589"/>
      <c r="H1997" s="589"/>
      <c r="I1997" s="589"/>
      <c r="J1997" s="589"/>
      <c r="K1997" s="589"/>
      <c r="L1997" s="589"/>
      <c r="M1997" s="589"/>
      <c r="O1997" s="589"/>
      <c r="P1997" s="589"/>
      <c r="Q1997" s="589"/>
    </row>
    <row r="1998" customHeight="1" spans="7:17">
      <c r="G1998" s="589"/>
      <c r="H1998" s="589"/>
      <c r="I1998" s="589"/>
      <c r="J1998" s="589"/>
      <c r="K1998" s="589"/>
      <c r="L1998" s="589"/>
      <c r="M1998" s="589"/>
      <c r="O1998" s="589"/>
      <c r="P1998" s="589"/>
      <c r="Q1998" s="589"/>
    </row>
    <row r="1999" customHeight="1" spans="7:17">
      <c r="G1999" s="589"/>
      <c r="H1999" s="589"/>
      <c r="I1999" s="589"/>
      <c r="J1999" s="589"/>
      <c r="K1999" s="589"/>
      <c r="L1999" s="589"/>
      <c r="M1999" s="589"/>
      <c r="O1999" s="589"/>
      <c r="P1999" s="589"/>
      <c r="Q1999" s="589"/>
    </row>
    <row r="2000" customHeight="1" spans="7:17">
      <c r="G2000" s="589"/>
      <c r="H2000" s="589"/>
      <c r="I2000" s="589"/>
      <c r="J2000" s="589"/>
      <c r="K2000" s="589"/>
      <c r="L2000" s="589"/>
      <c r="M2000" s="589"/>
      <c r="O2000" s="589"/>
      <c r="P2000" s="589"/>
      <c r="Q2000" s="589"/>
    </row>
    <row r="2001" customHeight="1" spans="7:17">
      <c r="G2001" s="589"/>
      <c r="H2001" s="589"/>
      <c r="I2001" s="589"/>
      <c r="J2001" s="589"/>
      <c r="K2001" s="589"/>
      <c r="L2001" s="589"/>
      <c r="M2001" s="589"/>
      <c r="O2001" s="589"/>
      <c r="P2001" s="589"/>
      <c r="Q2001" s="589"/>
    </row>
    <row r="2002" customHeight="1" spans="7:17">
      <c r="G2002" s="589"/>
      <c r="H2002" s="589"/>
      <c r="I2002" s="589"/>
      <c r="J2002" s="589"/>
      <c r="K2002" s="589"/>
      <c r="L2002" s="589"/>
      <c r="M2002" s="589"/>
      <c r="O2002" s="589"/>
      <c r="P2002" s="589"/>
      <c r="Q2002" s="589"/>
    </row>
    <row r="2003" customHeight="1" spans="7:17">
      <c r="G2003" s="589"/>
      <c r="H2003" s="589"/>
      <c r="I2003" s="589"/>
      <c r="J2003" s="589"/>
      <c r="K2003" s="589"/>
      <c r="L2003" s="589"/>
      <c r="M2003" s="589"/>
      <c r="O2003" s="589"/>
      <c r="P2003" s="589"/>
      <c r="Q2003" s="589"/>
    </row>
    <row r="2004" customHeight="1" spans="7:17">
      <c r="G2004" s="589"/>
      <c r="H2004" s="589"/>
      <c r="I2004" s="589"/>
      <c r="J2004" s="589"/>
      <c r="K2004" s="589"/>
      <c r="L2004" s="589"/>
      <c r="M2004" s="589"/>
      <c r="O2004" s="589"/>
      <c r="P2004" s="589"/>
      <c r="Q2004" s="589"/>
    </row>
    <row r="2005" customHeight="1" spans="7:17">
      <c r="G2005" s="589"/>
      <c r="H2005" s="589"/>
      <c r="I2005" s="589"/>
      <c r="J2005" s="589"/>
      <c r="K2005" s="589"/>
      <c r="L2005" s="589"/>
      <c r="M2005" s="589"/>
      <c r="O2005" s="589"/>
      <c r="P2005" s="589"/>
      <c r="Q2005" s="589"/>
    </row>
    <row r="2006" customHeight="1" spans="7:17">
      <c r="G2006" s="589"/>
      <c r="H2006" s="589"/>
      <c r="I2006" s="589"/>
      <c r="J2006" s="589"/>
      <c r="K2006" s="589"/>
      <c r="L2006" s="589"/>
      <c r="M2006" s="589"/>
      <c r="O2006" s="589"/>
      <c r="P2006" s="589"/>
      <c r="Q2006" s="589"/>
    </row>
    <row r="2007" customHeight="1" spans="7:17">
      <c r="G2007" s="589"/>
      <c r="H2007" s="589"/>
      <c r="I2007" s="589"/>
      <c r="J2007" s="589"/>
      <c r="K2007" s="589"/>
      <c r="L2007" s="589"/>
      <c r="M2007" s="589"/>
      <c r="O2007" s="589"/>
      <c r="P2007" s="589"/>
      <c r="Q2007" s="589"/>
    </row>
    <row r="2008" customHeight="1" spans="7:17">
      <c r="G2008" s="589"/>
      <c r="H2008" s="589"/>
      <c r="I2008" s="589"/>
      <c r="J2008" s="589"/>
      <c r="K2008" s="589"/>
      <c r="L2008" s="589"/>
      <c r="M2008" s="589"/>
      <c r="O2008" s="589"/>
      <c r="P2008" s="589"/>
      <c r="Q2008" s="589"/>
    </row>
    <row r="2009" customHeight="1" spans="7:17">
      <c r="G2009" s="589"/>
      <c r="H2009" s="589"/>
      <c r="I2009" s="589"/>
      <c r="J2009" s="589"/>
      <c r="K2009" s="589"/>
      <c r="L2009" s="589"/>
      <c r="M2009" s="589"/>
      <c r="O2009" s="589"/>
      <c r="P2009" s="589"/>
      <c r="Q2009" s="589"/>
    </row>
    <row r="2010" customHeight="1" spans="7:17">
      <c r="G2010" s="589"/>
      <c r="H2010" s="589"/>
      <c r="I2010" s="589"/>
      <c r="J2010" s="589"/>
      <c r="K2010" s="589"/>
      <c r="L2010" s="589"/>
      <c r="M2010" s="589"/>
      <c r="O2010" s="589"/>
      <c r="P2010" s="589"/>
      <c r="Q2010" s="589"/>
    </row>
    <row r="2011" customHeight="1" spans="7:17">
      <c r="G2011" s="589"/>
      <c r="H2011" s="589"/>
      <c r="I2011" s="589"/>
      <c r="J2011" s="589"/>
      <c r="K2011" s="589"/>
      <c r="L2011" s="589"/>
      <c r="M2011" s="589"/>
      <c r="O2011" s="589"/>
      <c r="P2011" s="589"/>
      <c r="Q2011" s="589"/>
    </row>
    <row r="2012" customHeight="1" spans="7:17">
      <c r="G2012" s="589"/>
      <c r="H2012" s="589"/>
      <c r="I2012" s="589"/>
      <c r="J2012" s="589"/>
      <c r="K2012" s="589"/>
      <c r="L2012" s="589"/>
      <c r="M2012" s="589"/>
      <c r="O2012" s="589"/>
      <c r="P2012" s="589"/>
      <c r="Q2012" s="589"/>
    </row>
    <row r="2013" customHeight="1" spans="7:17">
      <c r="G2013" s="589"/>
      <c r="H2013" s="589"/>
      <c r="I2013" s="589"/>
      <c r="J2013" s="589"/>
      <c r="K2013" s="589"/>
      <c r="L2013" s="589"/>
      <c r="M2013" s="589"/>
      <c r="O2013" s="589"/>
      <c r="P2013" s="589"/>
      <c r="Q2013" s="589"/>
    </row>
    <row r="2014" customHeight="1" spans="7:17">
      <c r="G2014" s="589"/>
      <c r="H2014" s="589"/>
      <c r="I2014" s="589"/>
      <c r="J2014" s="589"/>
      <c r="K2014" s="589"/>
      <c r="L2014" s="589"/>
      <c r="M2014" s="589"/>
      <c r="O2014" s="589"/>
      <c r="P2014" s="589"/>
      <c r="Q2014" s="589"/>
    </row>
    <row r="2015" customHeight="1" spans="7:17">
      <c r="G2015" s="589"/>
      <c r="H2015" s="589"/>
      <c r="I2015" s="589"/>
      <c r="J2015" s="589"/>
      <c r="K2015" s="589"/>
      <c r="L2015" s="589"/>
      <c r="M2015" s="589"/>
      <c r="O2015" s="589"/>
      <c r="P2015" s="589"/>
      <c r="Q2015" s="589"/>
    </row>
    <row r="2016" customHeight="1" spans="7:17">
      <c r="G2016" s="589"/>
      <c r="H2016" s="589"/>
      <c r="I2016" s="589"/>
      <c r="J2016" s="589"/>
      <c r="K2016" s="589"/>
      <c r="L2016" s="589"/>
      <c r="M2016" s="589"/>
      <c r="O2016" s="589"/>
      <c r="P2016" s="589"/>
      <c r="Q2016" s="589"/>
    </row>
    <row r="2017" customHeight="1" spans="7:17">
      <c r="G2017" s="589"/>
      <c r="H2017" s="589"/>
      <c r="I2017" s="589"/>
      <c r="J2017" s="589"/>
      <c r="K2017" s="589"/>
      <c r="L2017" s="589"/>
      <c r="M2017" s="589"/>
      <c r="O2017" s="589"/>
      <c r="P2017" s="589"/>
      <c r="Q2017" s="589"/>
    </row>
    <row r="2018" customHeight="1" spans="7:17">
      <c r="G2018" s="589"/>
      <c r="H2018" s="589"/>
      <c r="I2018" s="589"/>
      <c r="J2018" s="589"/>
      <c r="K2018" s="589"/>
      <c r="L2018" s="589"/>
      <c r="M2018" s="589"/>
      <c r="O2018" s="589"/>
      <c r="P2018" s="589"/>
      <c r="Q2018" s="589"/>
    </row>
    <row r="2019" customHeight="1" spans="7:17">
      <c r="G2019" s="589"/>
      <c r="H2019" s="589"/>
      <c r="I2019" s="589"/>
      <c r="J2019" s="589"/>
      <c r="K2019" s="589"/>
      <c r="L2019" s="589"/>
      <c r="M2019" s="589"/>
      <c r="O2019" s="589"/>
      <c r="P2019" s="589"/>
      <c r="Q2019" s="589"/>
    </row>
    <row r="2020" customHeight="1" spans="7:17">
      <c r="G2020" s="589"/>
      <c r="H2020" s="589"/>
      <c r="I2020" s="589"/>
      <c r="J2020" s="589"/>
      <c r="K2020" s="589"/>
      <c r="L2020" s="589"/>
      <c r="M2020" s="589"/>
      <c r="O2020" s="589"/>
      <c r="P2020" s="589"/>
      <c r="Q2020" s="589"/>
    </row>
    <row r="2021" customHeight="1" spans="7:17">
      <c r="G2021" s="589"/>
      <c r="H2021" s="589"/>
      <c r="I2021" s="589"/>
      <c r="J2021" s="589"/>
      <c r="K2021" s="589"/>
      <c r="L2021" s="589"/>
      <c r="M2021" s="589"/>
      <c r="O2021" s="589"/>
      <c r="P2021" s="589"/>
      <c r="Q2021" s="589"/>
    </row>
    <row r="2022" customHeight="1" spans="7:17">
      <c r="G2022" s="589"/>
      <c r="H2022" s="589"/>
      <c r="I2022" s="589"/>
      <c r="J2022" s="589"/>
      <c r="K2022" s="589"/>
      <c r="L2022" s="589"/>
      <c r="M2022" s="589"/>
      <c r="O2022" s="589"/>
      <c r="P2022" s="589"/>
      <c r="Q2022" s="589"/>
    </row>
    <row r="2023" customHeight="1" spans="7:17">
      <c r="G2023" s="589"/>
      <c r="H2023" s="589"/>
      <c r="I2023" s="589"/>
      <c r="J2023" s="589"/>
      <c r="K2023" s="589"/>
      <c r="L2023" s="589"/>
      <c r="M2023" s="589"/>
      <c r="O2023" s="589"/>
      <c r="P2023" s="589"/>
      <c r="Q2023" s="589"/>
    </row>
    <row r="2024" customHeight="1" spans="7:17">
      <c r="G2024" s="589"/>
      <c r="H2024" s="589"/>
      <c r="I2024" s="589"/>
      <c r="J2024" s="589"/>
      <c r="K2024" s="589"/>
      <c r="L2024" s="589"/>
      <c r="M2024" s="589"/>
      <c r="O2024" s="589"/>
      <c r="P2024" s="589"/>
      <c r="Q2024" s="589"/>
    </row>
    <row r="2025" customHeight="1" spans="7:17">
      <c r="G2025" s="589"/>
      <c r="H2025" s="589"/>
      <c r="I2025" s="589"/>
      <c r="J2025" s="589"/>
      <c r="K2025" s="589"/>
      <c r="L2025" s="589"/>
      <c r="M2025" s="589"/>
      <c r="O2025" s="589"/>
      <c r="P2025" s="589"/>
      <c r="Q2025" s="589"/>
    </row>
    <row r="2026" customHeight="1" spans="7:17">
      <c r="G2026" s="589"/>
      <c r="H2026" s="589"/>
      <c r="I2026" s="589"/>
      <c r="J2026" s="589"/>
      <c r="K2026" s="589"/>
      <c r="L2026" s="589"/>
      <c r="M2026" s="589"/>
      <c r="O2026" s="589"/>
      <c r="P2026" s="589"/>
      <c r="Q2026" s="589"/>
    </row>
    <row r="2027" customHeight="1" spans="7:17">
      <c r="G2027" s="589"/>
      <c r="H2027" s="589"/>
      <c r="I2027" s="589"/>
      <c r="J2027" s="589"/>
      <c r="K2027" s="589"/>
      <c r="L2027" s="589"/>
      <c r="M2027" s="589"/>
      <c r="O2027" s="589"/>
      <c r="P2027" s="589"/>
      <c r="Q2027" s="589"/>
    </row>
    <row r="2028" customHeight="1" spans="7:17">
      <c r="G2028" s="589"/>
      <c r="H2028" s="589"/>
      <c r="I2028" s="589"/>
      <c r="J2028" s="589"/>
      <c r="K2028" s="589"/>
      <c r="L2028" s="589"/>
      <c r="M2028" s="589"/>
      <c r="O2028" s="589"/>
      <c r="P2028" s="589"/>
      <c r="Q2028" s="589"/>
    </row>
    <row r="2029" customHeight="1" spans="7:17">
      <c r="G2029" s="589"/>
      <c r="H2029" s="589"/>
      <c r="I2029" s="589"/>
      <c r="J2029" s="589"/>
      <c r="K2029" s="589"/>
      <c r="L2029" s="589"/>
      <c r="M2029" s="589"/>
      <c r="O2029" s="589"/>
      <c r="P2029" s="589"/>
      <c r="Q2029" s="589"/>
    </row>
    <row r="2030" customHeight="1" spans="7:17">
      <c r="G2030" s="589"/>
      <c r="H2030" s="589"/>
      <c r="I2030" s="589"/>
      <c r="J2030" s="589"/>
      <c r="K2030" s="589"/>
      <c r="L2030" s="589"/>
      <c r="M2030" s="589"/>
      <c r="O2030" s="589"/>
      <c r="P2030" s="589"/>
      <c r="Q2030" s="589"/>
    </row>
    <row r="2031" customHeight="1" spans="7:17">
      <c r="G2031" s="589"/>
      <c r="H2031" s="589"/>
      <c r="I2031" s="589"/>
      <c r="J2031" s="589"/>
      <c r="K2031" s="589"/>
      <c r="L2031" s="589"/>
      <c r="M2031" s="589"/>
      <c r="O2031" s="589"/>
      <c r="P2031" s="589"/>
      <c r="Q2031" s="589"/>
    </row>
    <row r="2032" customHeight="1" spans="7:17">
      <c r="G2032" s="589"/>
      <c r="H2032" s="589"/>
      <c r="I2032" s="589"/>
      <c r="J2032" s="589"/>
      <c r="K2032" s="589"/>
      <c r="L2032" s="589"/>
      <c r="M2032" s="589"/>
      <c r="O2032" s="589"/>
      <c r="P2032" s="589"/>
      <c r="Q2032" s="589"/>
    </row>
    <row r="2033" customHeight="1" spans="7:17">
      <c r="G2033" s="589"/>
      <c r="H2033" s="589"/>
      <c r="I2033" s="589"/>
      <c r="J2033" s="589"/>
      <c r="K2033" s="589"/>
      <c r="L2033" s="589"/>
      <c r="M2033" s="589"/>
      <c r="O2033" s="589"/>
      <c r="P2033" s="589"/>
      <c r="Q2033" s="589"/>
    </row>
    <row r="2034" customHeight="1" spans="7:17">
      <c r="G2034" s="589"/>
      <c r="H2034" s="589"/>
      <c r="I2034" s="589"/>
      <c r="J2034" s="589"/>
      <c r="K2034" s="589"/>
      <c r="L2034" s="589"/>
      <c r="M2034" s="589"/>
      <c r="O2034" s="589"/>
      <c r="P2034" s="589"/>
      <c r="Q2034" s="589"/>
    </row>
    <row r="2035" customHeight="1" spans="7:17">
      <c r="G2035" s="589"/>
      <c r="H2035" s="589"/>
      <c r="I2035" s="589"/>
      <c r="J2035" s="589"/>
      <c r="K2035" s="589"/>
      <c r="L2035" s="589"/>
      <c r="M2035" s="589"/>
      <c r="O2035" s="589"/>
      <c r="P2035" s="589"/>
      <c r="Q2035" s="589"/>
    </row>
    <row r="2036" customHeight="1" spans="7:17">
      <c r="G2036" s="589"/>
      <c r="H2036" s="589"/>
      <c r="I2036" s="589"/>
      <c r="J2036" s="589"/>
      <c r="K2036" s="589"/>
      <c r="L2036" s="589"/>
      <c r="M2036" s="589"/>
      <c r="O2036" s="589"/>
      <c r="P2036" s="589"/>
      <c r="Q2036" s="589"/>
    </row>
    <row r="2037" customHeight="1" spans="7:17">
      <c r="G2037" s="589"/>
      <c r="H2037" s="589"/>
      <c r="I2037" s="589"/>
      <c r="J2037" s="589"/>
      <c r="K2037" s="589"/>
      <c r="L2037" s="589"/>
      <c r="M2037" s="589"/>
      <c r="O2037" s="589"/>
      <c r="P2037" s="589"/>
      <c r="Q2037" s="589"/>
    </row>
    <row r="2038" customHeight="1" spans="7:17">
      <c r="G2038" s="589"/>
      <c r="H2038" s="589"/>
      <c r="I2038" s="589"/>
      <c r="J2038" s="589"/>
      <c r="K2038" s="589"/>
      <c r="L2038" s="589"/>
      <c r="M2038" s="589"/>
      <c r="O2038" s="589"/>
      <c r="P2038" s="589"/>
      <c r="Q2038" s="589"/>
    </row>
    <row r="2039" customHeight="1" spans="7:17">
      <c r="G2039" s="589"/>
      <c r="H2039" s="589"/>
      <c r="I2039" s="589"/>
      <c r="J2039" s="589"/>
      <c r="K2039" s="589"/>
      <c r="L2039" s="589"/>
      <c r="M2039" s="589"/>
      <c r="O2039" s="589"/>
      <c r="P2039" s="589"/>
      <c r="Q2039" s="589"/>
    </row>
    <row r="2040" customHeight="1" spans="7:17">
      <c r="G2040" s="589"/>
      <c r="H2040" s="589"/>
      <c r="I2040" s="589"/>
      <c r="J2040" s="589"/>
      <c r="K2040" s="589"/>
      <c r="L2040" s="589"/>
      <c r="M2040" s="589"/>
      <c r="O2040" s="589"/>
      <c r="P2040" s="589"/>
      <c r="Q2040" s="589"/>
    </row>
    <row r="2041" customHeight="1" spans="7:17">
      <c r="G2041" s="589"/>
      <c r="H2041" s="589"/>
      <c r="I2041" s="589"/>
      <c r="J2041" s="589"/>
      <c r="K2041" s="589"/>
      <c r="L2041" s="589"/>
      <c r="M2041" s="589"/>
      <c r="O2041" s="589"/>
      <c r="P2041" s="589"/>
      <c r="Q2041" s="589"/>
    </row>
    <row r="2042" customHeight="1" spans="7:17">
      <c r="G2042" s="589"/>
      <c r="H2042" s="589"/>
      <c r="I2042" s="589"/>
      <c r="J2042" s="589"/>
      <c r="K2042" s="589"/>
      <c r="L2042" s="589"/>
      <c r="M2042" s="589"/>
      <c r="O2042" s="589"/>
      <c r="P2042" s="589"/>
      <c r="Q2042" s="589"/>
    </row>
    <row r="2043" customHeight="1" spans="7:17">
      <c r="G2043" s="589"/>
      <c r="H2043" s="589"/>
      <c r="I2043" s="589"/>
      <c r="J2043" s="589"/>
      <c r="K2043" s="589"/>
      <c r="L2043" s="589"/>
      <c r="M2043" s="589"/>
      <c r="O2043" s="589"/>
      <c r="P2043" s="589"/>
      <c r="Q2043" s="589"/>
    </row>
    <row r="2044" customHeight="1" spans="7:17">
      <c r="G2044" s="589"/>
      <c r="H2044" s="589"/>
      <c r="I2044" s="589"/>
      <c r="J2044" s="589"/>
      <c r="K2044" s="589"/>
      <c r="L2044" s="589"/>
      <c r="M2044" s="589"/>
      <c r="O2044" s="589"/>
      <c r="P2044" s="589"/>
      <c r="Q2044" s="589"/>
    </row>
    <row r="2045" customHeight="1" spans="7:17">
      <c r="G2045" s="589"/>
      <c r="H2045" s="589"/>
      <c r="I2045" s="589"/>
      <c r="J2045" s="589"/>
      <c r="K2045" s="589"/>
      <c r="L2045" s="589"/>
      <c r="M2045" s="589"/>
      <c r="O2045" s="589"/>
      <c r="P2045" s="589"/>
      <c r="Q2045" s="589"/>
    </row>
    <row r="2046" customHeight="1" spans="7:17">
      <c r="G2046" s="589"/>
      <c r="H2046" s="589"/>
      <c r="I2046" s="589"/>
      <c r="J2046" s="589"/>
      <c r="K2046" s="589"/>
      <c r="L2046" s="589"/>
      <c r="M2046" s="589"/>
      <c r="O2046" s="589"/>
      <c r="P2046" s="589"/>
      <c r="Q2046" s="589"/>
    </row>
    <row r="2047" customHeight="1" spans="7:17">
      <c r="G2047" s="589"/>
      <c r="H2047" s="589"/>
      <c r="I2047" s="589"/>
      <c r="J2047" s="589"/>
      <c r="K2047" s="589"/>
      <c r="L2047" s="589"/>
      <c r="M2047" s="589"/>
      <c r="O2047" s="589"/>
      <c r="P2047" s="589"/>
      <c r="Q2047" s="589"/>
    </row>
    <row r="2048" customHeight="1" spans="7:17">
      <c r="G2048" s="589"/>
      <c r="H2048" s="589"/>
      <c r="I2048" s="589"/>
      <c r="J2048" s="589"/>
      <c r="K2048" s="589"/>
      <c r="L2048" s="589"/>
      <c r="M2048" s="589"/>
      <c r="O2048" s="589"/>
      <c r="P2048" s="589"/>
      <c r="Q2048" s="589"/>
    </row>
    <row r="2049" customHeight="1" spans="7:17">
      <c r="G2049" s="589"/>
      <c r="H2049" s="589"/>
      <c r="I2049" s="589"/>
      <c r="J2049" s="589"/>
      <c r="K2049" s="589"/>
      <c r="L2049" s="589"/>
      <c r="M2049" s="589"/>
      <c r="O2049" s="589"/>
      <c r="P2049" s="589"/>
      <c r="Q2049" s="589"/>
    </row>
    <row r="2050" customHeight="1" spans="7:17">
      <c r="G2050" s="589"/>
      <c r="H2050" s="589"/>
      <c r="I2050" s="589"/>
      <c r="J2050" s="589"/>
      <c r="K2050" s="589"/>
      <c r="L2050" s="589"/>
      <c r="M2050" s="589"/>
      <c r="O2050" s="589"/>
      <c r="P2050" s="589"/>
      <c r="Q2050" s="589"/>
    </row>
    <row r="2051" customHeight="1" spans="7:17">
      <c r="G2051" s="589"/>
      <c r="H2051" s="589"/>
      <c r="I2051" s="589"/>
      <c r="J2051" s="589"/>
      <c r="K2051" s="589"/>
      <c r="L2051" s="589"/>
      <c r="M2051" s="589"/>
      <c r="O2051" s="589"/>
      <c r="P2051" s="589"/>
      <c r="Q2051" s="589"/>
    </row>
    <row r="2052" customHeight="1" spans="7:17">
      <c r="G2052" s="589"/>
      <c r="H2052" s="589"/>
      <c r="I2052" s="589"/>
      <c r="J2052" s="589"/>
      <c r="K2052" s="589"/>
      <c r="L2052" s="589"/>
      <c r="M2052" s="589"/>
      <c r="O2052" s="589"/>
      <c r="P2052" s="589"/>
      <c r="Q2052" s="589"/>
    </row>
    <row r="2053" customHeight="1" spans="7:17">
      <c r="G2053" s="589"/>
      <c r="H2053" s="589"/>
      <c r="I2053" s="589"/>
      <c r="J2053" s="589"/>
      <c r="K2053" s="589"/>
      <c r="L2053" s="589"/>
      <c r="M2053" s="589"/>
      <c r="O2053" s="589"/>
      <c r="P2053" s="589"/>
      <c r="Q2053" s="589"/>
    </row>
    <row r="2054" customHeight="1" spans="7:17">
      <c r="G2054" s="589"/>
      <c r="H2054" s="589"/>
      <c r="I2054" s="589"/>
      <c r="J2054" s="589"/>
      <c r="K2054" s="589"/>
      <c r="L2054" s="589"/>
      <c r="M2054" s="589"/>
      <c r="O2054" s="589"/>
      <c r="P2054" s="589"/>
      <c r="Q2054" s="589"/>
    </row>
    <row r="2055" customHeight="1" spans="7:17">
      <c r="G2055" s="589"/>
      <c r="H2055" s="589"/>
      <c r="I2055" s="589"/>
      <c r="J2055" s="589"/>
      <c r="K2055" s="589"/>
      <c r="L2055" s="589"/>
      <c r="M2055" s="589"/>
      <c r="O2055" s="589"/>
      <c r="P2055" s="589"/>
      <c r="Q2055" s="589"/>
    </row>
    <row r="2056" customHeight="1" spans="7:17">
      <c r="G2056" s="589"/>
      <c r="H2056" s="589"/>
      <c r="I2056" s="589"/>
      <c r="J2056" s="589"/>
      <c r="K2056" s="589"/>
      <c r="L2056" s="589"/>
      <c r="M2056" s="589"/>
      <c r="O2056" s="589"/>
      <c r="P2056" s="589"/>
      <c r="Q2056" s="589"/>
    </row>
    <row r="2057" customHeight="1" spans="7:17">
      <c r="G2057" s="589"/>
      <c r="H2057" s="589"/>
      <c r="I2057" s="589"/>
      <c r="J2057" s="589"/>
      <c r="K2057" s="589"/>
      <c r="L2057" s="589"/>
      <c r="M2057" s="589"/>
      <c r="O2057" s="589"/>
      <c r="P2057" s="589"/>
      <c r="Q2057" s="589"/>
    </row>
    <row r="2058" customHeight="1" spans="7:17">
      <c r="G2058" s="589"/>
      <c r="H2058" s="589"/>
      <c r="I2058" s="589"/>
      <c r="J2058" s="589"/>
      <c r="K2058" s="589"/>
      <c r="L2058" s="589"/>
      <c r="M2058" s="589"/>
      <c r="O2058" s="589"/>
      <c r="P2058" s="589"/>
      <c r="Q2058" s="589"/>
    </row>
    <row r="2059" customHeight="1" spans="7:17">
      <c r="G2059" s="589"/>
      <c r="H2059" s="589"/>
      <c r="I2059" s="589"/>
      <c r="J2059" s="589"/>
      <c r="K2059" s="589"/>
      <c r="L2059" s="589"/>
      <c r="M2059" s="589"/>
      <c r="O2059" s="589"/>
      <c r="P2059" s="589"/>
      <c r="Q2059" s="589"/>
    </row>
    <row r="2060" customHeight="1" spans="7:17">
      <c r="G2060" s="589"/>
      <c r="H2060" s="589"/>
      <c r="I2060" s="589"/>
      <c r="J2060" s="589"/>
      <c r="K2060" s="589"/>
      <c r="L2060" s="589"/>
      <c r="M2060" s="589"/>
      <c r="O2060" s="589"/>
      <c r="P2060" s="589"/>
      <c r="Q2060" s="589"/>
    </row>
    <row r="2061" customHeight="1" spans="7:17">
      <c r="G2061" s="589"/>
      <c r="H2061" s="589"/>
      <c r="I2061" s="589"/>
      <c r="J2061" s="589"/>
      <c r="K2061" s="589"/>
      <c r="L2061" s="589"/>
      <c r="M2061" s="589"/>
      <c r="O2061" s="589"/>
      <c r="P2061" s="589"/>
      <c r="Q2061" s="589"/>
    </row>
    <row r="2062" customHeight="1" spans="7:17">
      <c r="G2062" s="589"/>
      <c r="H2062" s="589"/>
      <c r="I2062" s="589"/>
      <c r="J2062" s="589"/>
      <c r="K2062" s="589"/>
      <c r="L2062" s="589"/>
      <c r="M2062" s="589"/>
      <c r="O2062" s="589"/>
      <c r="P2062" s="589"/>
      <c r="Q2062" s="589"/>
    </row>
    <row r="2063" customHeight="1" spans="7:17">
      <c r="G2063" s="589"/>
      <c r="H2063" s="589"/>
      <c r="I2063" s="589"/>
      <c r="J2063" s="589"/>
      <c r="K2063" s="589"/>
      <c r="L2063" s="589"/>
      <c r="M2063" s="589"/>
      <c r="O2063" s="589"/>
      <c r="P2063" s="589"/>
      <c r="Q2063" s="589"/>
    </row>
    <row r="2064" customHeight="1" spans="7:17">
      <c r="G2064" s="589"/>
      <c r="H2064" s="589"/>
      <c r="I2064" s="589"/>
      <c r="J2064" s="589"/>
      <c r="K2064" s="589"/>
      <c r="L2064" s="589"/>
      <c r="M2064" s="589"/>
      <c r="O2064" s="589"/>
      <c r="P2064" s="589"/>
      <c r="Q2064" s="589"/>
    </row>
    <row r="2065" customHeight="1" spans="7:17">
      <c r="G2065" s="589"/>
      <c r="H2065" s="589"/>
      <c r="I2065" s="589"/>
      <c r="J2065" s="589"/>
      <c r="K2065" s="589"/>
      <c r="L2065" s="589"/>
      <c r="M2065" s="589"/>
      <c r="O2065" s="589"/>
      <c r="P2065" s="589"/>
      <c r="Q2065" s="589"/>
    </row>
    <row r="2066" customHeight="1" spans="7:17">
      <c r="G2066" s="589"/>
      <c r="H2066" s="589"/>
      <c r="I2066" s="589"/>
      <c r="J2066" s="589"/>
      <c r="K2066" s="589"/>
      <c r="L2066" s="589"/>
      <c r="M2066" s="589"/>
      <c r="O2066" s="589"/>
      <c r="P2066" s="589"/>
      <c r="Q2066" s="589"/>
    </row>
    <row r="2067" customHeight="1" spans="7:17">
      <c r="G2067" s="589"/>
      <c r="H2067" s="589"/>
      <c r="I2067" s="589"/>
      <c r="J2067" s="589"/>
      <c r="K2067" s="589"/>
      <c r="L2067" s="589"/>
      <c r="M2067" s="589"/>
      <c r="O2067" s="589"/>
      <c r="P2067" s="589"/>
      <c r="Q2067" s="589"/>
    </row>
    <row r="2068" customHeight="1" spans="7:17">
      <c r="G2068" s="589"/>
      <c r="H2068" s="589"/>
      <c r="I2068" s="589"/>
      <c r="J2068" s="589"/>
      <c r="K2068" s="589"/>
      <c r="L2068" s="589"/>
      <c r="M2068" s="589"/>
      <c r="O2068" s="589"/>
      <c r="P2068" s="589"/>
      <c r="Q2068" s="589"/>
    </row>
    <row r="2069" customHeight="1" spans="7:17">
      <c r="G2069" s="589"/>
      <c r="H2069" s="589"/>
      <c r="I2069" s="589"/>
      <c r="J2069" s="589"/>
      <c r="K2069" s="589"/>
      <c r="L2069" s="589"/>
      <c r="M2069" s="589"/>
      <c r="O2069" s="589"/>
      <c r="P2069" s="589"/>
      <c r="Q2069" s="589"/>
    </row>
    <row r="2070" customHeight="1" spans="7:17">
      <c r="G2070" s="589"/>
      <c r="H2070" s="589"/>
      <c r="I2070" s="589"/>
      <c r="J2070" s="589"/>
      <c r="K2070" s="589"/>
      <c r="L2070" s="589"/>
      <c r="M2070" s="589"/>
      <c r="O2070" s="589"/>
      <c r="P2070" s="589"/>
      <c r="Q2070" s="589"/>
    </row>
    <row r="2071" customHeight="1" spans="7:17">
      <c r="G2071" s="589"/>
      <c r="H2071" s="589"/>
      <c r="I2071" s="589"/>
      <c r="J2071" s="589"/>
      <c r="K2071" s="589"/>
      <c r="L2071" s="589"/>
      <c r="M2071" s="589"/>
      <c r="O2071" s="589"/>
      <c r="P2071" s="589"/>
      <c r="Q2071" s="589"/>
    </row>
    <row r="2072" customHeight="1" spans="7:17">
      <c r="G2072" s="589"/>
      <c r="H2072" s="589"/>
      <c r="I2072" s="589"/>
      <c r="J2072" s="589"/>
      <c r="K2072" s="589"/>
      <c r="L2072" s="589"/>
      <c r="M2072" s="589"/>
      <c r="O2072" s="589"/>
      <c r="P2072" s="589"/>
      <c r="Q2072" s="589"/>
    </row>
    <row r="2073" customHeight="1" spans="7:17">
      <c r="G2073" s="589"/>
      <c r="H2073" s="589"/>
      <c r="I2073" s="589"/>
      <c r="J2073" s="589"/>
      <c r="K2073" s="589"/>
      <c r="L2073" s="589"/>
      <c r="M2073" s="589"/>
      <c r="O2073" s="589"/>
      <c r="P2073" s="589"/>
      <c r="Q2073" s="589"/>
    </row>
    <row r="2074" customHeight="1" spans="7:17">
      <c r="G2074" s="589"/>
      <c r="H2074" s="589"/>
      <c r="I2074" s="589"/>
      <c r="J2074" s="589"/>
      <c r="K2074" s="589"/>
      <c r="L2074" s="589"/>
      <c r="M2074" s="589"/>
      <c r="O2074" s="589"/>
      <c r="P2074" s="589"/>
      <c r="Q2074" s="589"/>
    </row>
    <row r="2075" customHeight="1" spans="7:17">
      <c r="G2075" s="589"/>
      <c r="H2075" s="589"/>
      <c r="I2075" s="589"/>
      <c r="J2075" s="589"/>
      <c r="K2075" s="589"/>
      <c r="L2075" s="589"/>
      <c r="M2075" s="589"/>
      <c r="O2075" s="589"/>
      <c r="P2075" s="589"/>
      <c r="Q2075" s="589"/>
    </row>
    <row r="2076" customHeight="1" spans="7:17">
      <c r="G2076" s="589"/>
      <c r="H2076" s="589"/>
      <c r="I2076" s="589"/>
      <c r="J2076" s="589"/>
      <c r="K2076" s="589"/>
      <c r="L2076" s="589"/>
      <c r="M2076" s="589"/>
      <c r="O2076" s="589"/>
      <c r="P2076" s="589"/>
      <c r="Q2076" s="589"/>
    </row>
    <row r="2077" customHeight="1" spans="7:17">
      <c r="G2077" s="589"/>
      <c r="H2077" s="589"/>
      <c r="I2077" s="589"/>
      <c r="J2077" s="589"/>
      <c r="K2077" s="589"/>
      <c r="L2077" s="589"/>
      <c r="M2077" s="589"/>
      <c r="O2077" s="589"/>
      <c r="P2077" s="589"/>
      <c r="Q2077" s="589"/>
    </row>
    <row r="2078" customHeight="1" spans="7:17">
      <c r="G2078" s="589"/>
      <c r="H2078" s="589"/>
      <c r="I2078" s="589"/>
      <c r="J2078" s="589"/>
      <c r="K2078" s="589"/>
      <c r="L2078" s="589"/>
      <c r="M2078" s="589"/>
      <c r="O2078" s="589"/>
      <c r="P2078" s="589"/>
      <c r="Q2078" s="589"/>
    </row>
    <row r="2079" customHeight="1" spans="7:17">
      <c r="G2079" s="589"/>
      <c r="H2079" s="589"/>
      <c r="I2079" s="589"/>
      <c r="J2079" s="589"/>
      <c r="K2079" s="589"/>
      <c r="L2079" s="589"/>
      <c r="M2079" s="589"/>
      <c r="O2079" s="589"/>
      <c r="P2079" s="589"/>
      <c r="Q2079" s="589"/>
    </row>
    <row r="2080" customHeight="1" spans="7:17">
      <c r="G2080" s="589"/>
      <c r="H2080" s="589"/>
      <c r="I2080" s="589"/>
      <c r="J2080" s="589"/>
      <c r="K2080" s="589"/>
      <c r="L2080" s="589"/>
      <c r="M2080" s="589"/>
      <c r="O2080" s="589"/>
      <c r="P2080" s="589"/>
      <c r="Q2080" s="589"/>
    </row>
    <row r="2081" customHeight="1" spans="7:17">
      <c r="G2081" s="589"/>
      <c r="H2081" s="589"/>
      <c r="I2081" s="589"/>
      <c r="J2081" s="589"/>
      <c r="K2081" s="589"/>
      <c r="L2081" s="589"/>
      <c r="M2081" s="589"/>
      <c r="O2081" s="589"/>
      <c r="P2081" s="589"/>
      <c r="Q2081" s="589"/>
    </row>
    <row r="2082" customHeight="1" spans="7:17">
      <c r="G2082" s="589"/>
      <c r="H2082" s="589"/>
      <c r="I2082" s="589"/>
      <c r="J2082" s="589"/>
      <c r="K2082" s="589"/>
      <c r="L2082" s="589"/>
      <c r="M2082" s="589"/>
      <c r="O2082" s="589"/>
      <c r="P2082" s="589"/>
      <c r="Q2082" s="589"/>
    </row>
    <row r="2083" customHeight="1" spans="7:17">
      <c r="G2083" s="589"/>
      <c r="H2083" s="589"/>
      <c r="I2083" s="589"/>
      <c r="J2083" s="589"/>
      <c r="K2083" s="589"/>
      <c r="L2083" s="589"/>
      <c r="M2083" s="589"/>
      <c r="O2083" s="589"/>
      <c r="P2083" s="589"/>
      <c r="Q2083" s="589"/>
    </row>
    <row r="2084" customHeight="1" spans="7:17">
      <c r="G2084" s="589"/>
      <c r="H2084" s="589"/>
      <c r="I2084" s="589"/>
      <c r="J2084" s="589"/>
      <c r="K2084" s="589"/>
      <c r="L2084" s="589"/>
      <c r="M2084" s="589"/>
      <c r="O2084" s="589"/>
      <c r="P2084" s="589"/>
      <c r="Q2084" s="589"/>
    </row>
    <row r="2085" customHeight="1" spans="7:17">
      <c r="G2085" s="589"/>
      <c r="H2085" s="589"/>
      <c r="I2085" s="589"/>
      <c r="J2085" s="589"/>
      <c r="K2085" s="589"/>
      <c r="L2085" s="589"/>
      <c r="M2085" s="589"/>
      <c r="O2085" s="589"/>
      <c r="P2085" s="589"/>
      <c r="Q2085" s="589"/>
    </row>
    <row r="2086" customHeight="1" spans="7:17">
      <c r="G2086" s="589"/>
      <c r="H2086" s="589"/>
      <c r="I2086" s="589"/>
      <c r="J2086" s="589"/>
      <c r="K2086" s="589"/>
      <c r="L2086" s="589"/>
      <c r="M2086" s="589"/>
      <c r="O2086" s="589"/>
      <c r="P2086" s="589"/>
      <c r="Q2086" s="589"/>
    </row>
    <row r="2087" customHeight="1" spans="7:17">
      <c r="G2087" s="589"/>
      <c r="H2087" s="589"/>
      <c r="I2087" s="589"/>
      <c r="J2087" s="589"/>
      <c r="K2087" s="589"/>
      <c r="L2087" s="589"/>
      <c r="M2087" s="589"/>
      <c r="O2087" s="589"/>
      <c r="P2087" s="589"/>
      <c r="Q2087" s="589"/>
    </row>
    <row r="2088" customHeight="1" spans="7:17">
      <c r="G2088" s="589"/>
      <c r="H2088" s="589"/>
      <c r="I2088" s="589"/>
      <c r="J2088" s="589"/>
      <c r="K2088" s="589"/>
      <c r="L2088" s="589"/>
      <c r="M2088" s="589"/>
      <c r="O2088" s="589"/>
      <c r="P2088" s="589"/>
      <c r="Q2088" s="589"/>
    </row>
    <row r="2089" customHeight="1" spans="7:17">
      <c r="G2089" s="589"/>
      <c r="H2089" s="589"/>
      <c r="I2089" s="589"/>
      <c r="J2089" s="589"/>
      <c r="K2089" s="589"/>
      <c r="L2089" s="589"/>
      <c r="M2089" s="589"/>
      <c r="O2089" s="589"/>
      <c r="P2089" s="589"/>
      <c r="Q2089" s="589"/>
    </row>
    <row r="2090" customHeight="1" spans="7:17">
      <c r="G2090" s="589"/>
      <c r="H2090" s="589"/>
      <c r="I2090" s="589"/>
      <c r="J2090" s="589"/>
      <c r="K2090" s="589"/>
      <c r="L2090" s="589"/>
      <c r="M2090" s="589"/>
      <c r="O2090" s="589"/>
      <c r="P2090" s="589"/>
      <c r="Q2090" s="589"/>
    </row>
    <row r="2091" customHeight="1" spans="7:17">
      <c r="G2091" s="589"/>
      <c r="H2091" s="589"/>
      <c r="I2091" s="589"/>
      <c r="J2091" s="589"/>
      <c r="K2091" s="589"/>
      <c r="L2091" s="589"/>
      <c r="M2091" s="589"/>
      <c r="O2091" s="589"/>
      <c r="P2091" s="589"/>
      <c r="Q2091" s="589"/>
    </row>
    <row r="2092" customHeight="1" spans="7:17">
      <c r="G2092" s="589"/>
      <c r="H2092" s="589"/>
      <c r="I2092" s="589"/>
      <c r="J2092" s="589"/>
      <c r="K2092" s="589"/>
      <c r="L2092" s="589"/>
      <c r="M2092" s="589"/>
      <c r="O2092" s="589"/>
      <c r="P2092" s="589"/>
      <c r="Q2092" s="589"/>
    </row>
    <row r="2093" customHeight="1" spans="7:17">
      <c r="G2093" s="589"/>
      <c r="H2093" s="589"/>
      <c r="I2093" s="589"/>
      <c r="J2093" s="589"/>
      <c r="K2093" s="589"/>
      <c r="L2093" s="589"/>
      <c r="M2093" s="589"/>
      <c r="O2093" s="589"/>
      <c r="P2093" s="589"/>
      <c r="Q2093" s="589"/>
    </row>
    <row r="2094" customHeight="1" spans="7:17">
      <c r="G2094" s="589"/>
      <c r="H2094" s="589"/>
      <c r="I2094" s="589"/>
      <c r="J2094" s="589"/>
      <c r="K2094" s="589"/>
      <c r="L2094" s="589"/>
      <c r="M2094" s="589"/>
      <c r="O2094" s="589"/>
      <c r="P2094" s="589"/>
      <c r="Q2094" s="589"/>
    </row>
    <row r="2095" customHeight="1" spans="7:17">
      <c r="G2095" s="589"/>
      <c r="H2095" s="589"/>
      <c r="I2095" s="589"/>
      <c r="J2095" s="589"/>
      <c r="K2095" s="589"/>
      <c r="L2095" s="589"/>
      <c r="M2095" s="589"/>
      <c r="O2095" s="589"/>
      <c r="P2095" s="589"/>
      <c r="Q2095" s="589"/>
    </row>
    <row r="2096" customHeight="1" spans="7:17">
      <c r="G2096" s="589"/>
      <c r="H2096" s="589"/>
      <c r="I2096" s="589"/>
      <c r="J2096" s="589"/>
      <c r="K2096" s="589"/>
      <c r="L2096" s="589"/>
      <c r="M2096" s="589"/>
      <c r="O2096" s="589"/>
      <c r="P2096" s="589"/>
      <c r="Q2096" s="589"/>
    </row>
    <row r="2097" customHeight="1" spans="7:17">
      <c r="G2097" s="589"/>
      <c r="H2097" s="589"/>
      <c r="I2097" s="589"/>
      <c r="J2097" s="589"/>
      <c r="K2097" s="589"/>
      <c r="L2097" s="589"/>
      <c r="M2097" s="589"/>
      <c r="O2097" s="589"/>
      <c r="P2097" s="589"/>
      <c r="Q2097" s="589"/>
    </row>
    <row r="2098" customHeight="1" spans="7:17">
      <c r="G2098" s="589"/>
      <c r="H2098" s="589"/>
      <c r="I2098" s="589"/>
      <c r="J2098" s="589"/>
      <c r="K2098" s="589"/>
      <c r="L2098" s="589"/>
      <c r="M2098" s="589"/>
      <c r="O2098" s="589"/>
      <c r="P2098" s="589"/>
      <c r="Q2098" s="589"/>
    </row>
    <row r="2099" customHeight="1" spans="7:17">
      <c r="G2099" s="589"/>
      <c r="H2099" s="589"/>
      <c r="I2099" s="589"/>
      <c r="J2099" s="589"/>
      <c r="K2099" s="589"/>
      <c r="L2099" s="589"/>
      <c r="M2099" s="589"/>
      <c r="O2099" s="589"/>
      <c r="P2099" s="589"/>
      <c r="Q2099" s="589"/>
    </row>
    <row r="2100" customHeight="1" spans="7:17">
      <c r="G2100" s="589"/>
      <c r="H2100" s="589"/>
      <c r="I2100" s="589"/>
      <c r="J2100" s="589"/>
      <c r="K2100" s="589"/>
      <c r="L2100" s="589"/>
      <c r="M2100" s="589"/>
      <c r="O2100" s="589"/>
      <c r="P2100" s="589"/>
      <c r="Q2100" s="589"/>
    </row>
    <row r="2101" customHeight="1" spans="7:17">
      <c r="G2101" s="589"/>
      <c r="H2101" s="589"/>
      <c r="I2101" s="589"/>
      <c r="J2101" s="589"/>
      <c r="K2101" s="589"/>
      <c r="L2101" s="589"/>
      <c r="M2101" s="589"/>
      <c r="O2101" s="589"/>
      <c r="P2101" s="589"/>
      <c r="Q2101" s="589"/>
    </row>
    <row r="2102" customHeight="1" spans="7:17">
      <c r="G2102" s="589"/>
      <c r="H2102" s="589"/>
      <c r="I2102" s="589"/>
      <c r="J2102" s="589"/>
      <c r="K2102" s="589"/>
      <c r="L2102" s="589"/>
      <c r="M2102" s="589"/>
      <c r="O2102" s="589"/>
      <c r="P2102" s="589"/>
      <c r="Q2102" s="589"/>
    </row>
    <row r="2103" customHeight="1" spans="7:17">
      <c r="G2103" s="589"/>
      <c r="H2103" s="589"/>
      <c r="I2103" s="589"/>
      <c r="J2103" s="589"/>
      <c r="K2103" s="589"/>
      <c r="L2103" s="589"/>
      <c r="M2103" s="589"/>
      <c r="O2103" s="589"/>
      <c r="P2103" s="589"/>
      <c r="Q2103" s="589"/>
    </row>
    <row r="2104" customHeight="1" spans="7:17">
      <c r="G2104" s="589"/>
      <c r="H2104" s="589"/>
      <c r="I2104" s="589"/>
      <c r="J2104" s="589"/>
      <c r="K2104" s="589"/>
      <c r="L2104" s="589"/>
      <c r="M2104" s="589"/>
      <c r="O2104" s="589"/>
      <c r="P2104" s="589"/>
      <c r="Q2104" s="589"/>
    </row>
    <row r="2105" customHeight="1" spans="7:17">
      <c r="G2105" s="589"/>
      <c r="H2105" s="589"/>
      <c r="I2105" s="589"/>
      <c r="J2105" s="589"/>
      <c r="K2105" s="589"/>
      <c r="L2105" s="589"/>
      <c r="M2105" s="589"/>
      <c r="O2105" s="589"/>
      <c r="P2105" s="589"/>
      <c r="Q2105" s="589"/>
    </row>
    <row r="2106" customHeight="1" spans="7:17">
      <c r="G2106" s="589"/>
      <c r="H2106" s="589"/>
      <c r="I2106" s="589"/>
      <c r="J2106" s="589"/>
      <c r="K2106" s="589"/>
      <c r="L2106" s="589"/>
      <c r="M2106" s="589"/>
      <c r="O2106" s="589"/>
      <c r="P2106" s="589"/>
      <c r="Q2106" s="589"/>
    </row>
    <row r="2107" customHeight="1" spans="7:17">
      <c r="G2107" s="589"/>
      <c r="H2107" s="589"/>
      <c r="I2107" s="589"/>
      <c r="J2107" s="589"/>
      <c r="K2107" s="589"/>
      <c r="L2107" s="589"/>
      <c r="M2107" s="589"/>
      <c r="O2107" s="589"/>
      <c r="P2107" s="589"/>
      <c r="Q2107" s="589"/>
    </row>
    <row r="2108" customHeight="1" spans="7:17">
      <c r="G2108" s="589"/>
      <c r="H2108" s="589"/>
      <c r="I2108" s="589"/>
      <c r="J2108" s="589"/>
      <c r="K2108" s="589"/>
      <c r="L2108" s="589"/>
      <c r="M2108" s="589"/>
      <c r="O2108" s="589"/>
      <c r="P2108" s="589"/>
      <c r="Q2108" s="589"/>
    </row>
    <row r="2109" customHeight="1" spans="7:17">
      <c r="G2109" s="589"/>
      <c r="H2109" s="589"/>
      <c r="I2109" s="589"/>
      <c r="J2109" s="589"/>
      <c r="K2109" s="589"/>
      <c r="L2109" s="589"/>
      <c r="M2109" s="589"/>
      <c r="O2109" s="589"/>
      <c r="P2109" s="589"/>
      <c r="Q2109" s="589"/>
    </row>
    <row r="2110" customHeight="1" spans="7:17">
      <c r="G2110" s="589"/>
      <c r="H2110" s="589"/>
      <c r="I2110" s="589"/>
      <c r="J2110" s="589"/>
      <c r="K2110" s="589"/>
      <c r="L2110" s="589"/>
      <c r="M2110" s="589"/>
      <c r="O2110" s="589"/>
      <c r="P2110" s="589"/>
      <c r="Q2110" s="589"/>
    </row>
    <row r="2111" customHeight="1" spans="7:17">
      <c r="G2111" s="589"/>
      <c r="H2111" s="589"/>
      <c r="I2111" s="589"/>
      <c r="J2111" s="589"/>
      <c r="K2111" s="589"/>
      <c r="L2111" s="589"/>
      <c r="M2111" s="589"/>
      <c r="O2111" s="589"/>
      <c r="P2111" s="589"/>
      <c r="Q2111" s="589"/>
    </row>
    <row r="2112" customHeight="1" spans="7:17">
      <c r="G2112" s="589"/>
      <c r="H2112" s="589"/>
      <c r="I2112" s="589"/>
      <c r="J2112" s="589"/>
      <c r="K2112" s="589"/>
      <c r="L2112" s="589"/>
      <c r="M2112" s="589"/>
      <c r="O2112" s="589"/>
      <c r="P2112" s="589"/>
      <c r="Q2112" s="589"/>
    </row>
    <row r="2113" customHeight="1" spans="7:17">
      <c r="G2113" s="589"/>
      <c r="H2113" s="589"/>
      <c r="I2113" s="589"/>
      <c r="J2113" s="589"/>
      <c r="K2113" s="589"/>
      <c r="L2113" s="589"/>
      <c r="M2113" s="589"/>
      <c r="O2113" s="589"/>
      <c r="P2113" s="589"/>
      <c r="Q2113" s="589"/>
    </row>
    <row r="2114" customHeight="1" spans="7:17">
      <c r="G2114" s="589"/>
      <c r="H2114" s="589"/>
      <c r="I2114" s="589"/>
      <c r="J2114" s="589"/>
      <c r="K2114" s="589"/>
      <c r="L2114" s="589"/>
      <c r="M2114" s="589"/>
      <c r="O2114" s="589"/>
      <c r="P2114" s="589"/>
      <c r="Q2114" s="589"/>
    </row>
    <row r="2115" customHeight="1" spans="7:17">
      <c r="G2115" s="589"/>
      <c r="H2115" s="589"/>
      <c r="I2115" s="589"/>
      <c r="J2115" s="589"/>
      <c r="K2115" s="589"/>
      <c r="L2115" s="589"/>
      <c r="M2115" s="589"/>
      <c r="O2115" s="589"/>
      <c r="P2115" s="589"/>
      <c r="Q2115" s="589"/>
    </row>
    <row r="2116" customHeight="1" spans="7:17">
      <c r="G2116" s="589"/>
      <c r="H2116" s="589"/>
      <c r="I2116" s="589"/>
      <c r="J2116" s="589"/>
      <c r="K2116" s="589"/>
      <c r="L2116" s="589"/>
      <c r="M2116" s="589"/>
      <c r="O2116" s="589"/>
      <c r="P2116" s="589"/>
      <c r="Q2116" s="589"/>
    </row>
    <row r="2117" customHeight="1" spans="7:17">
      <c r="G2117" s="589"/>
      <c r="H2117" s="589"/>
      <c r="I2117" s="589"/>
      <c r="J2117" s="589"/>
      <c r="K2117" s="589"/>
      <c r="L2117" s="589"/>
      <c r="M2117" s="589"/>
      <c r="O2117" s="589"/>
      <c r="P2117" s="589"/>
      <c r="Q2117" s="589"/>
    </row>
    <row r="2118" customHeight="1" spans="7:17">
      <c r="G2118" s="589"/>
      <c r="H2118" s="589"/>
      <c r="I2118" s="589"/>
      <c r="J2118" s="589"/>
      <c r="K2118" s="589"/>
      <c r="L2118" s="589"/>
      <c r="M2118" s="589"/>
      <c r="O2118" s="589"/>
      <c r="P2118" s="589"/>
      <c r="Q2118" s="589"/>
    </row>
    <row r="2119" customHeight="1" spans="7:17">
      <c r="G2119" s="589"/>
      <c r="H2119" s="589"/>
      <c r="I2119" s="589"/>
      <c r="J2119" s="589"/>
      <c r="K2119" s="589"/>
      <c r="L2119" s="589"/>
      <c r="M2119" s="589"/>
      <c r="O2119" s="589"/>
      <c r="P2119" s="589"/>
      <c r="Q2119" s="589"/>
    </row>
    <row r="2120" customHeight="1" spans="7:17">
      <c r="G2120" s="589"/>
      <c r="H2120" s="589"/>
      <c r="I2120" s="589"/>
      <c r="J2120" s="589"/>
      <c r="K2120" s="589"/>
      <c r="L2120" s="589"/>
      <c r="M2120" s="589"/>
      <c r="O2120" s="589"/>
      <c r="P2120" s="589"/>
      <c r="Q2120" s="589"/>
    </row>
    <row r="2121" customHeight="1" spans="7:17">
      <c r="G2121" s="589"/>
      <c r="H2121" s="589"/>
      <c r="I2121" s="589"/>
      <c r="J2121" s="589"/>
      <c r="K2121" s="589"/>
      <c r="L2121" s="589"/>
      <c r="M2121" s="589"/>
      <c r="O2121" s="589"/>
      <c r="P2121" s="589"/>
      <c r="Q2121" s="589"/>
    </row>
    <row r="2122" customHeight="1" spans="7:17">
      <c r="G2122" s="589"/>
      <c r="H2122" s="589"/>
      <c r="I2122" s="589"/>
      <c r="J2122" s="589"/>
      <c r="K2122" s="589"/>
      <c r="L2122" s="589"/>
      <c r="M2122" s="589"/>
      <c r="O2122" s="589"/>
      <c r="P2122" s="589"/>
      <c r="Q2122" s="589"/>
    </row>
    <row r="2123" customHeight="1" spans="7:17">
      <c r="G2123" s="589"/>
      <c r="H2123" s="589"/>
      <c r="I2123" s="589"/>
      <c r="J2123" s="589"/>
      <c r="K2123" s="589"/>
      <c r="L2123" s="589"/>
      <c r="M2123" s="589"/>
      <c r="O2123" s="589"/>
      <c r="P2123" s="589"/>
      <c r="Q2123" s="589"/>
    </row>
    <row r="2124" customHeight="1" spans="7:17">
      <c r="G2124" s="589"/>
      <c r="H2124" s="589"/>
      <c r="I2124" s="589"/>
      <c r="J2124" s="589"/>
      <c r="K2124" s="589"/>
      <c r="L2124" s="589"/>
      <c r="M2124" s="589"/>
      <c r="O2124" s="589"/>
      <c r="P2124" s="589"/>
      <c r="Q2124" s="589"/>
    </row>
    <row r="2125" customHeight="1" spans="7:17">
      <c r="G2125" s="589"/>
      <c r="H2125" s="589"/>
      <c r="I2125" s="589"/>
      <c r="J2125" s="589"/>
      <c r="K2125" s="589"/>
      <c r="L2125" s="589"/>
      <c r="M2125" s="589"/>
      <c r="O2125" s="589"/>
      <c r="P2125" s="589"/>
      <c r="Q2125" s="589"/>
    </row>
    <row r="2126" customHeight="1" spans="7:17">
      <c r="G2126" s="589"/>
      <c r="H2126" s="589"/>
      <c r="I2126" s="589"/>
      <c r="J2126" s="589"/>
      <c r="K2126" s="589"/>
      <c r="L2126" s="589"/>
      <c r="M2126" s="589"/>
      <c r="O2126" s="589"/>
      <c r="P2126" s="589"/>
      <c r="Q2126" s="589"/>
    </row>
    <row r="2127" customHeight="1" spans="7:17">
      <c r="G2127" s="589"/>
      <c r="H2127" s="589"/>
      <c r="I2127" s="589"/>
      <c r="J2127" s="589"/>
      <c r="K2127" s="589"/>
      <c r="L2127" s="589"/>
      <c r="M2127" s="589"/>
      <c r="O2127" s="589"/>
      <c r="P2127" s="589"/>
      <c r="Q2127" s="589"/>
    </row>
    <row r="2128" customHeight="1" spans="7:17">
      <c r="G2128" s="589"/>
      <c r="H2128" s="589"/>
      <c r="I2128" s="589"/>
      <c r="J2128" s="589"/>
      <c r="K2128" s="589"/>
      <c r="L2128" s="589"/>
      <c r="M2128" s="589"/>
      <c r="O2128" s="589"/>
      <c r="P2128" s="589"/>
      <c r="Q2128" s="589"/>
    </row>
    <row r="2129" customHeight="1" spans="7:17">
      <c r="G2129" s="589"/>
      <c r="H2129" s="589"/>
      <c r="I2129" s="589"/>
      <c r="J2129" s="589"/>
      <c r="K2129" s="589"/>
      <c r="L2129" s="589"/>
      <c r="M2129" s="589"/>
      <c r="O2129" s="589"/>
      <c r="P2129" s="589"/>
      <c r="Q2129" s="589"/>
    </row>
    <row r="2130" customHeight="1" spans="7:17">
      <c r="G2130" s="589"/>
      <c r="H2130" s="589"/>
      <c r="I2130" s="589"/>
      <c r="J2130" s="589"/>
      <c r="K2130" s="589"/>
      <c r="L2130" s="589"/>
      <c r="M2130" s="589"/>
      <c r="O2130" s="589"/>
      <c r="P2130" s="589"/>
      <c r="Q2130" s="589"/>
    </row>
    <row r="2131" customHeight="1" spans="7:17">
      <c r="G2131" s="589"/>
      <c r="H2131" s="589"/>
      <c r="I2131" s="589"/>
      <c r="J2131" s="589"/>
      <c r="K2131" s="589"/>
      <c r="L2131" s="589"/>
      <c r="M2131" s="589"/>
      <c r="O2131" s="589"/>
      <c r="P2131" s="589"/>
      <c r="Q2131" s="589"/>
    </row>
    <row r="2132" customHeight="1" spans="7:17">
      <c r="G2132" s="589"/>
      <c r="H2132" s="589"/>
      <c r="I2132" s="589"/>
      <c r="J2132" s="589"/>
      <c r="K2132" s="589"/>
      <c r="L2132" s="589"/>
      <c r="M2132" s="589"/>
      <c r="O2132" s="589"/>
      <c r="P2132" s="589"/>
      <c r="Q2132" s="589"/>
    </row>
    <row r="2133" customHeight="1" spans="7:17">
      <c r="G2133" s="589"/>
      <c r="H2133" s="589"/>
      <c r="I2133" s="589"/>
      <c r="J2133" s="589"/>
      <c r="K2133" s="589"/>
      <c r="L2133" s="589"/>
      <c r="M2133" s="589"/>
      <c r="O2133" s="589"/>
      <c r="P2133" s="589"/>
      <c r="Q2133" s="589"/>
    </row>
    <row r="2134" customHeight="1" spans="7:17">
      <c r="G2134" s="589"/>
      <c r="H2134" s="589"/>
      <c r="I2134" s="589"/>
      <c r="J2134" s="589"/>
      <c r="K2134" s="589"/>
      <c r="L2134" s="589"/>
      <c r="M2134" s="589"/>
      <c r="O2134" s="589"/>
      <c r="P2134" s="589"/>
      <c r="Q2134" s="589"/>
    </row>
    <row r="2135" customHeight="1" spans="7:17">
      <c r="G2135" s="589"/>
      <c r="H2135" s="589"/>
      <c r="I2135" s="589"/>
      <c r="J2135" s="589"/>
      <c r="K2135" s="589"/>
      <c r="L2135" s="589"/>
      <c r="M2135" s="589"/>
      <c r="O2135" s="589"/>
      <c r="P2135" s="589"/>
      <c r="Q2135" s="589"/>
    </row>
    <row r="2136" customHeight="1" spans="7:17">
      <c r="G2136" s="589"/>
      <c r="H2136" s="589"/>
      <c r="I2136" s="589"/>
      <c r="J2136" s="589"/>
      <c r="K2136" s="589"/>
      <c r="L2136" s="589"/>
      <c r="M2136" s="589"/>
      <c r="O2136" s="589"/>
      <c r="P2136" s="589"/>
      <c r="Q2136" s="589"/>
    </row>
    <row r="2137" customHeight="1" spans="7:17">
      <c r="G2137" s="589"/>
      <c r="H2137" s="589"/>
      <c r="I2137" s="589"/>
      <c r="J2137" s="589"/>
      <c r="K2137" s="589"/>
      <c r="L2137" s="589"/>
      <c r="M2137" s="589"/>
      <c r="O2137" s="589"/>
      <c r="P2137" s="589"/>
      <c r="Q2137" s="589"/>
    </row>
    <row r="2138" customHeight="1" spans="7:17">
      <c r="G2138" s="589"/>
      <c r="H2138" s="589"/>
      <c r="I2138" s="589"/>
      <c r="J2138" s="589"/>
      <c r="K2138" s="589"/>
      <c r="L2138" s="589"/>
      <c r="M2138" s="589"/>
      <c r="O2138" s="589"/>
      <c r="P2138" s="589"/>
      <c r="Q2138" s="589"/>
    </row>
    <row r="2139" customHeight="1" spans="7:17">
      <c r="G2139" s="589"/>
      <c r="H2139" s="589"/>
      <c r="I2139" s="589"/>
      <c r="J2139" s="589"/>
      <c r="K2139" s="589"/>
      <c r="L2139" s="589"/>
      <c r="M2139" s="589"/>
      <c r="O2139" s="589"/>
      <c r="P2139" s="589"/>
      <c r="Q2139" s="589"/>
    </row>
    <row r="2140" customHeight="1" spans="7:17">
      <c r="G2140" s="589"/>
      <c r="H2140" s="589"/>
      <c r="I2140" s="589"/>
      <c r="J2140" s="589"/>
      <c r="K2140" s="589"/>
      <c r="L2140" s="589"/>
      <c r="M2140" s="589"/>
      <c r="O2140" s="589"/>
      <c r="P2140" s="589"/>
      <c r="Q2140" s="589"/>
    </row>
    <row r="2141" customHeight="1" spans="7:17">
      <c r="G2141" s="589"/>
      <c r="H2141" s="589"/>
      <c r="I2141" s="589"/>
      <c r="J2141" s="589"/>
      <c r="K2141" s="589"/>
      <c r="L2141" s="589"/>
      <c r="M2141" s="589"/>
      <c r="O2141" s="589"/>
      <c r="P2141" s="589"/>
      <c r="Q2141" s="589"/>
    </row>
    <row r="2142" customHeight="1" spans="7:17">
      <c r="G2142" s="589"/>
      <c r="H2142" s="589"/>
      <c r="I2142" s="589"/>
      <c r="J2142" s="589"/>
      <c r="K2142" s="589"/>
      <c r="L2142" s="589"/>
      <c r="M2142" s="589"/>
      <c r="O2142" s="589"/>
      <c r="P2142" s="589"/>
      <c r="Q2142" s="589"/>
    </row>
    <row r="2143" customHeight="1" spans="7:17">
      <c r="G2143" s="589"/>
      <c r="H2143" s="589"/>
      <c r="I2143" s="589"/>
      <c r="J2143" s="589"/>
      <c r="K2143" s="589"/>
      <c r="L2143" s="589"/>
      <c r="M2143" s="589"/>
      <c r="O2143" s="589"/>
      <c r="P2143" s="589"/>
      <c r="Q2143" s="589"/>
    </row>
    <row r="2144" customHeight="1" spans="7:17">
      <c r="G2144" s="589"/>
      <c r="H2144" s="589"/>
      <c r="I2144" s="589"/>
      <c r="J2144" s="589"/>
      <c r="K2144" s="589"/>
      <c r="L2144" s="589"/>
      <c r="M2144" s="589"/>
      <c r="O2144" s="589"/>
      <c r="P2144" s="589"/>
      <c r="Q2144" s="589"/>
    </row>
    <row r="2145" customHeight="1" spans="7:17">
      <c r="G2145" s="589"/>
      <c r="H2145" s="589"/>
      <c r="I2145" s="589"/>
      <c r="J2145" s="589"/>
      <c r="K2145" s="589"/>
      <c r="L2145" s="589"/>
      <c r="M2145" s="589"/>
      <c r="O2145" s="589"/>
      <c r="P2145" s="589"/>
      <c r="Q2145" s="589"/>
    </row>
    <row r="2146" customHeight="1" spans="7:17">
      <c r="G2146" s="589"/>
      <c r="H2146" s="589"/>
      <c r="I2146" s="589"/>
      <c r="J2146" s="589"/>
      <c r="K2146" s="589"/>
      <c r="L2146" s="589"/>
      <c r="M2146" s="589"/>
      <c r="O2146" s="589"/>
      <c r="P2146" s="589"/>
      <c r="Q2146" s="589"/>
    </row>
    <row r="2147" customHeight="1" spans="7:17">
      <c r="G2147" s="589"/>
      <c r="H2147" s="589"/>
      <c r="I2147" s="589"/>
      <c r="J2147" s="589"/>
      <c r="K2147" s="589"/>
      <c r="L2147" s="589"/>
      <c r="M2147" s="589"/>
      <c r="O2147" s="589"/>
      <c r="P2147" s="589"/>
      <c r="Q2147" s="589"/>
    </row>
    <row r="2148" customHeight="1" spans="7:17">
      <c r="G2148" s="589"/>
      <c r="H2148" s="589"/>
      <c r="I2148" s="589"/>
      <c r="J2148" s="589"/>
      <c r="K2148" s="589"/>
      <c r="L2148" s="589"/>
      <c r="M2148" s="589"/>
      <c r="O2148" s="589"/>
      <c r="P2148" s="589"/>
      <c r="Q2148" s="589"/>
    </row>
    <row r="2149" customHeight="1" spans="7:17">
      <c r="G2149" s="589"/>
      <c r="H2149" s="589"/>
      <c r="I2149" s="589"/>
      <c r="J2149" s="589"/>
      <c r="K2149" s="589"/>
      <c r="L2149" s="589"/>
      <c r="M2149" s="589"/>
      <c r="O2149" s="589"/>
      <c r="P2149" s="589"/>
      <c r="Q2149" s="589"/>
    </row>
    <row r="2150" customHeight="1" spans="7:17">
      <c r="G2150" s="589"/>
      <c r="H2150" s="589"/>
      <c r="I2150" s="589"/>
      <c r="J2150" s="589"/>
      <c r="K2150" s="589"/>
      <c r="L2150" s="589"/>
      <c r="M2150" s="589"/>
      <c r="O2150" s="589"/>
      <c r="P2150" s="589"/>
      <c r="Q2150" s="589"/>
    </row>
    <row r="2151" customHeight="1" spans="7:17">
      <c r="G2151" s="589"/>
      <c r="H2151" s="589"/>
      <c r="I2151" s="589"/>
      <c r="J2151" s="589"/>
      <c r="K2151" s="589"/>
      <c r="L2151" s="589"/>
      <c r="M2151" s="589"/>
      <c r="O2151" s="589"/>
      <c r="P2151" s="589"/>
      <c r="Q2151" s="589"/>
    </row>
    <row r="2152" customHeight="1" spans="7:17">
      <c r="G2152" s="589"/>
      <c r="H2152" s="589"/>
      <c r="I2152" s="589"/>
      <c r="J2152" s="589"/>
      <c r="K2152" s="589"/>
      <c r="L2152" s="589"/>
      <c r="M2152" s="589"/>
      <c r="O2152" s="589"/>
      <c r="P2152" s="589"/>
      <c r="Q2152" s="589"/>
    </row>
    <row r="2153" customHeight="1" spans="7:17">
      <c r="G2153" s="589"/>
      <c r="H2153" s="589"/>
      <c r="I2153" s="589"/>
      <c r="J2153" s="589"/>
      <c r="K2153" s="589"/>
      <c r="L2153" s="589"/>
      <c r="M2153" s="589"/>
      <c r="O2153" s="589"/>
      <c r="P2153" s="589"/>
      <c r="Q2153" s="589"/>
    </row>
    <row r="2154" customHeight="1" spans="7:17">
      <c r="G2154" s="589"/>
      <c r="H2154" s="589"/>
      <c r="I2154" s="589"/>
      <c r="J2154" s="589"/>
      <c r="K2154" s="589"/>
      <c r="L2154" s="589"/>
      <c r="M2154" s="589"/>
      <c r="O2154" s="589"/>
      <c r="P2154" s="589"/>
      <c r="Q2154" s="589"/>
    </row>
    <row r="2155" customHeight="1" spans="7:17">
      <c r="G2155" s="589"/>
      <c r="H2155" s="589"/>
      <c r="I2155" s="589"/>
      <c r="J2155" s="589"/>
      <c r="K2155" s="589"/>
      <c r="L2155" s="589"/>
      <c r="M2155" s="589"/>
      <c r="O2155" s="589"/>
      <c r="P2155" s="589"/>
      <c r="Q2155" s="589"/>
    </row>
    <row r="2156" customHeight="1" spans="7:17">
      <c r="G2156" s="589"/>
      <c r="H2156" s="589"/>
      <c r="I2156" s="589"/>
      <c r="J2156" s="589"/>
      <c r="K2156" s="589"/>
      <c r="L2156" s="589"/>
      <c r="M2156" s="589"/>
      <c r="O2156" s="589"/>
      <c r="P2156" s="589"/>
      <c r="Q2156" s="589"/>
    </row>
    <row r="2157" customHeight="1" spans="7:17">
      <c r="G2157" s="589"/>
      <c r="H2157" s="589"/>
      <c r="I2157" s="589"/>
      <c r="J2157" s="589"/>
      <c r="K2157" s="589"/>
      <c r="L2157" s="589"/>
      <c r="M2157" s="589"/>
      <c r="O2157" s="589"/>
      <c r="P2157" s="589"/>
      <c r="Q2157" s="589"/>
    </row>
    <row r="2158" customHeight="1" spans="7:17">
      <c r="G2158" s="589"/>
      <c r="H2158" s="589"/>
      <c r="I2158" s="589"/>
      <c r="J2158" s="589"/>
      <c r="K2158" s="589"/>
      <c r="L2158" s="589"/>
      <c r="M2158" s="589"/>
      <c r="O2158" s="589"/>
      <c r="P2158" s="589"/>
      <c r="Q2158" s="589"/>
    </row>
    <row r="2159" customHeight="1" spans="7:17">
      <c r="G2159" s="589"/>
      <c r="H2159" s="589"/>
      <c r="I2159" s="589"/>
      <c r="J2159" s="589"/>
      <c r="K2159" s="589"/>
      <c r="L2159" s="589"/>
      <c r="M2159" s="589"/>
      <c r="O2159" s="589"/>
      <c r="P2159" s="589"/>
      <c r="Q2159" s="589"/>
    </row>
    <row r="2160" customHeight="1" spans="7:17">
      <c r="G2160" s="589"/>
      <c r="H2160" s="589"/>
      <c r="I2160" s="589"/>
      <c r="J2160" s="589"/>
      <c r="K2160" s="589"/>
      <c r="L2160" s="589"/>
      <c r="M2160" s="589"/>
      <c r="O2160" s="589"/>
      <c r="P2160" s="589"/>
      <c r="Q2160" s="589"/>
    </row>
    <row r="2161" customHeight="1" spans="7:17">
      <c r="G2161" s="589"/>
      <c r="H2161" s="589"/>
      <c r="I2161" s="589"/>
      <c r="J2161" s="589"/>
      <c r="K2161" s="589"/>
      <c r="L2161" s="589"/>
      <c r="M2161" s="589"/>
      <c r="O2161" s="589"/>
      <c r="P2161" s="589"/>
      <c r="Q2161" s="589"/>
    </row>
    <row r="2162" customHeight="1" spans="7:17">
      <c r="G2162" s="589"/>
      <c r="H2162" s="589"/>
      <c r="I2162" s="589"/>
      <c r="J2162" s="589"/>
      <c r="K2162" s="589"/>
      <c r="L2162" s="589"/>
      <c r="M2162" s="589"/>
      <c r="O2162" s="589"/>
      <c r="P2162" s="589"/>
      <c r="Q2162" s="589"/>
    </row>
    <row r="2163" customHeight="1" spans="7:17">
      <c r="G2163" s="589"/>
      <c r="H2163" s="589"/>
      <c r="I2163" s="589"/>
      <c r="J2163" s="589"/>
      <c r="K2163" s="589"/>
      <c r="L2163" s="589"/>
      <c r="M2163" s="589"/>
      <c r="O2163" s="589"/>
      <c r="P2163" s="589"/>
      <c r="Q2163" s="589"/>
    </row>
    <row r="2164" customHeight="1" spans="7:17">
      <c r="G2164" s="589"/>
      <c r="H2164" s="589"/>
      <c r="I2164" s="589"/>
      <c r="J2164" s="589"/>
      <c r="K2164" s="589"/>
      <c r="L2164" s="589"/>
      <c r="M2164" s="589"/>
      <c r="O2164" s="589"/>
      <c r="P2164" s="589"/>
      <c r="Q2164" s="589"/>
    </row>
    <row r="2165" customHeight="1" spans="7:17">
      <c r="G2165" s="589"/>
      <c r="H2165" s="589"/>
      <c r="I2165" s="589"/>
      <c r="J2165" s="589"/>
      <c r="K2165" s="589"/>
      <c r="L2165" s="589"/>
      <c r="M2165" s="589"/>
      <c r="O2165" s="589"/>
      <c r="P2165" s="589"/>
      <c r="Q2165" s="589"/>
    </row>
    <row r="2166" customHeight="1" spans="7:17">
      <c r="G2166" s="589"/>
      <c r="H2166" s="589"/>
      <c r="I2166" s="589"/>
      <c r="J2166" s="589"/>
      <c r="K2166" s="589"/>
      <c r="L2166" s="589"/>
      <c r="M2166" s="589"/>
      <c r="O2166" s="589"/>
      <c r="P2166" s="589"/>
      <c r="Q2166" s="589"/>
    </row>
    <row r="2167" customHeight="1" spans="7:17">
      <c r="G2167" s="589"/>
      <c r="H2167" s="589"/>
      <c r="I2167" s="589"/>
      <c r="J2167" s="589"/>
      <c r="K2167" s="589"/>
      <c r="L2167" s="589"/>
      <c r="M2167" s="589"/>
      <c r="O2167" s="589"/>
      <c r="P2167" s="589"/>
      <c r="Q2167" s="589"/>
    </row>
    <row r="2168" customHeight="1" spans="7:17">
      <c r="G2168" s="589"/>
      <c r="H2168" s="589"/>
      <c r="I2168" s="589"/>
      <c r="J2168" s="589"/>
      <c r="K2168" s="589"/>
      <c r="L2168" s="589"/>
      <c r="M2168" s="589"/>
      <c r="O2168" s="589"/>
      <c r="P2168" s="589"/>
      <c r="Q2168" s="589"/>
    </row>
    <row r="2169" customHeight="1" spans="7:17">
      <c r="G2169" s="589"/>
      <c r="H2169" s="589"/>
      <c r="I2169" s="589"/>
      <c r="J2169" s="589"/>
      <c r="K2169" s="589"/>
      <c r="L2169" s="589"/>
      <c r="M2169" s="589"/>
      <c r="O2169" s="589"/>
      <c r="P2169" s="589"/>
      <c r="Q2169" s="589"/>
    </row>
    <row r="2170" customHeight="1" spans="7:17">
      <c r="G2170" s="589"/>
      <c r="H2170" s="589"/>
      <c r="I2170" s="589"/>
      <c r="J2170" s="589"/>
      <c r="K2170" s="589"/>
      <c r="L2170" s="589"/>
      <c r="M2170" s="589"/>
      <c r="O2170" s="589"/>
      <c r="P2170" s="589"/>
      <c r="Q2170" s="589"/>
    </row>
    <row r="2171" customHeight="1" spans="7:17">
      <c r="G2171" s="589"/>
      <c r="H2171" s="589"/>
      <c r="I2171" s="589"/>
      <c r="J2171" s="589"/>
      <c r="K2171" s="589"/>
      <c r="L2171" s="589"/>
      <c r="M2171" s="589"/>
      <c r="O2171" s="589"/>
      <c r="P2171" s="589"/>
      <c r="Q2171" s="589"/>
    </row>
    <row r="2172" customHeight="1" spans="7:17">
      <c r="G2172" s="589"/>
      <c r="H2172" s="589"/>
      <c r="I2172" s="589"/>
      <c r="J2172" s="589"/>
      <c r="K2172" s="589"/>
      <c r="L2172" s="589"/>
      <c r="M2172" s="589"/>
      <c r="O2172" s="589"/>
      <c r="P2172" s="589"/>
      <c r="Q2172" s="589"/>
    </row>
    <row r="2173" customHeight="1" spans="7:17">
      <c r="G2173" s="589"/>
      <c r="H2173" s="589"/>
      <c r="I2173" s="589"/>
      <c r="J2173" s="589"/>
      <c r="K2173" s="589"/>
      <c r="L2173" s="589"/>
      <c r="M2173" s="589"/>
      <c r="O2173" s="589"/>
      <c r="P2173" s="589"/>
      <c r="Q2173" s="589"/>
    </row>
    <row r="2174" customHeight="1" spans="7:17">
      <c r="G2174" s="589"/>
      <c r="H2174" s="589"/>
      <c r="I2174" s="589"/>
      <c r="J2174" s="589"/>
      <c r="K2174" s="589"/>
      <c r="L2174" s="589"/>
      <c r="M2174" s="589"/>
      <c r="O2174" s="589"/>
      <c r="P2174" s="589"/>
      <c r="Q2174" s="589"/>
    </row>
    <row r="2175" customHeight="1" spans="7:17">
      <c r="G2175" s="589"/>
      <c r="H2175" s="589"/>
      <c r="I2175" s="589"/>
      <c r="J2175" s="589"/>
      <c r="K2175" s="589"/>
      <c r="L2175" s="589"/>
      <c r="M2175" s="589"/>
      <c r="O2175" s="589"/>
      <c r="P2175" s="589"/>
      <c r="Q2175" s="589"/>
    </row>
    <row r="2176" customHeight="1" spans="7:17">
      <c r="G2176" s="589"/>
      <c r="H2176" s="589"/>
      <c r="I2176" s="589"/>
      <c r="J2176" s="589"/>
      <c r="K2176" s="589"/>
      <c r="L2176" s="589"/>
      <c r="M2176" s="589"/>
      <c r="O2176" s="589"/>
      <c r="P2176" s="589"/>
      <c r="Q2176" s="589"/>
    </row>
    <row r="2177" customHeight="1" spans="7:17">
      <c r="G2177" s="589"/>
      <c r="H2177" s="589"/>
      <c r="I2177" s="589"/>
      <c r="J2177" s="589"/>
      <c r="K2177" s="589"/>
      <c r="L2177" s="589"/>
      <c r="M2177" s="589"/>
      <c r="O2177" s="589"/>
      <c r="P2177" s="589"/>
      <c r="Q2177" s="589"/>
    </row>
    <row r="2178" customHeight="1" spans="7:17">
      <c r="G2178" s="589"/>
      <c r="H2178" s="589"/>
      <c r="I2178" s="589"/>
      <c r="J2178" s="589"/>
      <c r="K2178" s="589"/>
      <c r="L2178" s="589"/>
      <c r="M2178" s="589"/>
      <c r="O2178" s="589"/>
      <c r="P2178" s="589"/>
      <c r="Q2178" s="589"/>
    </row>
    <row r="2179" customHeight="1" spans="7:17">
      <c r="G2179" s="589"/>
      <c r="H2179" s="589"/>
      <c r="I2179" s="589"/>
      <c r="J2179" s="589"/>
      <c r="K2179" s="589"/>
      <c r="L2179" s="589"/>
      <c r="M2179" s="589"/>
      <c r="O2179" s="589"/>
      <c r="P2179" s="589"/>
      <c r="Q2179" s="589"/>
    </row>
    <row r="2180" customHeight="1" spans="7:17">
      <c r="G2180" s="589"/>
      <c r="H2180" s="589"/>
      <c r="I2180" s="589"/>
      <c r="J2180" s="589"/>
      <c r="K2180" s="589"/>
      <c r="L2180" s="589"/>
      <c r="M2180" s="589"/>
      <c r="O2180" s="589"/>
      <c r="P2180" s="589"/>
      <c r="Q2180" s="589"/>
    </row>
    <row r="2181" customHeight="1" spans="7:17">
      <c r="G2181" s="589"/>
      <c r="H2181" s="589"/>
      <c r="I2181" s="589"/>
      <c r="J2181" s="589"/>
      <c r="K2181" s="589"/>
      <c r="L2181" s="589"/>
      <c r="M2181" s="589"/>
      <c r="O2181" s="589"/>
      <c r="P2181" s="589"/>
      <c r="Q2181" s="589"/>
    </row>
    <row r="2182" customHeight="1" spans="7:17">
      <c r="G2182" s="589"/>
      <c r="H2182" s="589"/>
      <c r="I2182" s="589"/>
      <c r="J2182" s="589"/>
      <c r="K2182" s="589"/>
      <c r="L2182" s="589"/>
      <c r="M2182" s="589"/>
      <c r="O2182" s="589"/>
      <c r="P2182" s="589"/>
      <c r="Q2182" s="589"/>
    </row>
    <row r="2183" customHeight="1" spans="7:17">
      <c r="G2183" s="589"/>
      <c r="H2183" s="589"/>
      <c r="I2183" s="589"/>
      <c r="J2183" s="589"/>
      <c r="K2183" s="589"/>
      <c r="L2183" s="589"/>
      <c r="M2183" s="589"/>
      <c r="O2183" s="589"/>
      <c r="P2183" s="589"/>
      <c r="Q2183" s="589"/>
    </row>
    <row r="2184" customHeight="1" spans="7:17">
      <c r="G2184" s="589"/>
      <c r="H2184" s="589"/>
      <c r="I2184" s="589"/>
      <c r="J2184" s="589"/>
      <c r="K2184" s="589"/>
      <c r="L2184" s="589"/>
      <c r="M2184" s="589"/>
      <c r="O2184" s="589"/>
      <c r="P2184" s="589"/>
      <c r="Q2184" s="589"/>
    </row>
    <row r="2185" customHeight="1" spans="7:17">
      <c r="G2185" s="589"/>
      <c r="H2185" s="589"/>
      <c r="I2185" s="589"/>
      <c r="J2185" s="589"/>
      <c r="K2185" s="589"/>
      <c r="L2185" s="589"/>
      <c r="M2185" s="589"/>
      <c r="O2185" s="589"/>
      <c r="P2185" s="589"/>
      <c r="Q2185" s="589"/>
    </row>
    <row r="2186" customHeight="1" spans="7:17">
      <c r="G2186" s="589"/>
      <c r="H2186" s="589"/>
      <c r="I2186" s="589"/>
      <c r="J2186" s="589"/>
      <c r="K2186" s="589"/>
      <c r="L2186" s="589"/>
      <c r="M2186" s="589"/>
      <c r="O2186" s="589"/>
      <c r="P2186" s="589"/>
      <c r="Q2186" s="589"/>
    </row>
    <row r="2187" customHeight="1" spans="7:17">
      <c r="G2187" s="589"/>
      <c r="H2187" s="589"/>
      <c r="I2187" s="589"/>
      <c r="J2187" s="589"/>
      <c r="K2187" s="589"/>
      <c r="L2187" s="589"/>
      <c r="M2187" s="589"/>
      <c r="O2187" s="589"/>
      <c r="P2187" s="589"/>
      <c r="Q2187" s="589"/>
    </row>
    <row r="2188" customHeight="1" spans="7:17">
      <c r="G2188" s="589"/>
      <c r="H2188" s="589"/>
      <c r="I2188" s="589"/>
      <c r="J2188" s="589"/>
      <c r="K2188" s="589"/>
      <c r="L2188" s="589"/>
      <c r="M2188" s="589"/>
      <c r="O2188" s="589"/>
      <c r="P2188" s="589"/>
      <c r="Q2188" s="589"/>
    </row>
    <row r="2189" customHeight="1" spans="7:17">
      <c r="G2189" s="589"/>
      <c r="H2189" s="589"/>
      <c r="I2189" s="589"/>
      <c r="J2189" s="589"/>
      <c r="K2189" s="589"/>
      <c r="L2189" s="589"/>
      <c r="M2189" s="589"/>
      <c r="O2189" s="589"/>
      <c r="P2189" s="589"/>
      <c r="Q2189" s="589"/>
    </row>
    <row r="2190" customHeight="1" spans="7:17">
      <c r="G2190" s="589"/>
      <c r="H2190" s="589"/>
      <c r="I2190" s="589"/>
      <c r="J2190" s="589"/>
      <c r="K2190" s="589"/>
      <c r="L2190" s="589"/>
      <c r="M2190" s="589"/>
      <c r="O2190" s="589"/>
      <c r="P2190" s="589"/>
      <c r="Q2190" s="589"/>
    </row>
    <row r="2191" customHeight="1" spans="7:17">
      <c r="G2191" s="589"/>
      <c r="H2191" s="589"/>
      <c r="I2191" s="589"/>
      <c r="J2191" s="589"/>
      <c r="K2191" s="589"/>
      <c r="L2191" s="589"/>
      <c r="M2191" s="589"/>
      <c r="O2191" s="589"/>
      <c r="P2191" s="589"/>
      <c r="Q2191" s="589"/>
    </row>
    <row r="2192" customHeight="1" spans="7:17">
      <c r="G2192" s="589"/>
      <c r="H2192" s="589"/>
      <c r="I2192" s="589"/>
      <c r="J2192" s="589"/>
      <c r="K2192" s="589"/>
      <c r="L2192" s="589"/>
      <c r="M2192" s="589"/>
      <c r="O2192" s="589"/>
      <c r="P2192" s="589"/>
      <c r="Q2192" s="589"/>
    </row>
    <row r="2193" customHeight="1" spans="7:17">
      <c r="G2193" s="589"/>
      <c r="H2193" s="589"/>
      <c r="I2193" s="589"/>
      <c r="J2193" s="589"/>
      <c r="K2193" s="589"/>
      <c r="L2193" s="589"/>
      <c r="M2193" s="589"/>
      <c r="O2193" s="589"/>
      <c r="P2193" s="589"/>
      <c r="Q2193" s="589"/>
    </row>
    <row r="2194" customHeight="1" spans="7:17">
      <c r="G2194" s="589"/>
      <c r="H2194" s="589"/>
      <c r="I2194" s="589"/>
      <c r="J2194" s="589"/>
      <c r="K2194" s="589"/>
      <c r="L2194" s="589"/>
      <c r="M2194" s="589"/>
      <c r="O2194" s="589"/>
      <c r="P2194" s="589"/>
      <c r="Q2194" s="589"/>
    </row>
    <row r="2195" customHeight="1" spans="7:17">
      <c r="G2195" s="589"/>
      <c r="H2195" s="589"/>
      <c r="I2195" s="589"/>
      <c r="J2195" s="589"/>
      <c r="K2195" s="589"/>
      <c r="L2195" s="589"/>
      <c r="M2195" s="589"/>
      <c r="O2195" s="589"/>
      <c r="P2195" s="589"/>
      <c r="Q2195" s="589"/>
    </row>
    <row r="2196" customHeight="1" spans="7:17">
      <c r="G2196" s="589"/>
      <c r="H2196" s="589"/>
      <c r="I2196" s="589"/>
      <c r="J2196" s="589"/>
      <c r="K2196" s="589"/>
      <c r="L2196" s="589"/>
      <c r="M2196" s="589"/>
      <c r="O2196" s="589"/>
      <c r="P2196" s="589"/>
      <c r="Q2196" s="589"/>
    </row>
    <row r="2197" customHeight="1" spans="7:17">
      <c r="G2197" s="589"/>
      <c r="H2197" s="589"/>
      <c r="I2197" s="589"/>
      <c r="J2197" s="589"/>
      <c r="K2197" s="589"/>
      <c r="L2197" s="589"/>
      <c r="M2197" s="589"/>
      <c r="O2197" s="589"/>
      <c r="P2197" s="589"/>
      <c r="Q2197" s="589"/>
    </row>
    <row r="2198" customHeight="1" spans="7:17">
      <c r="G2198" s="589"/>
      <c r="H2198" s="589"/>
      <c r="I2198" s="589"/>
      <c r="J2198" s="589"/>
      <c r="K2198" s="589"/>
      <c r="L2198" s="589"/>
      <c r="M2198" s="589"/>
      <c r="O2198" s="589"/>
      <c r="P2198" s="589"/>
      <c r="Q2198" s="589"/>
    </row>
    <row r="2199" customHeight="1" spans="7:17">
      <c r="G2199" s="589"/>
      <c r="H2199" s="589"/>
      <c r="I2199" s="589"/>
      <c r="J2199" s="589"/>
      <c r="K2199" s="589"/>
      <c r="L2199" s="589"/>
      <c r="M2199" s="589"/>
      <c r="O2199" s="589"/>
      <c r="P2199" s="589"/>
      <c r="Q2199" s="589"/>
    </row>
    <row r="2200" customHeight="1" spans="7:17">
      <c r="G2200" s="589"/>
      <c r="H2200" s="589"/>
      <c r="I2200" s="589"/>
      <c r="J2200" s="589"/>
      <c r="K2200" s="589"/>
      <c r="L2200" s="589"/>
      <c r="M2200" s="589"/>
      <c r="O2200" s="589"/>
      <c r="P2200" s="589"/>
      <c r="Q2200" s="589"/>
    </row>
    <row r="2201" customHeight="1" spans="7:17">
      <c r="G2201" s="589"/>
      <c r="H2201" s="589"/>
      <c r="I2201" s="589"/>
      <c r="J2201" s="589"/>
      <c r="K2201" s="589"/>
      <c r="L2201" s="589"/>
      <c r="M2201" s="589"/>
      <c r="O2201" s="589"/>
      <c r="P2201" s="589"/>
      <c r="Q2201" s="589"/>
    </row>
    <row r="2202" customHeight="1" spans="7:17">
      <c r="G2202" s="589"/>
      <c r="H2202" s="589"/>
      <c r="I2202" s="589"/>
      <c r="J2202" s="589"/>
      <c r="K2202" s="589"/>
      <c r="L2202" s="589"/>
      <c r="M2202" s="589"/>
      <c r="O2202" s="589"/>
      <c r="P2202" s="589"/>
      <c r="Q2202" s="589"/>
    </row>
    <row r="2203" customHeight="1" spans="7:17">
      <c r="G2203" s="589"/>
      <c r="H2203" s="589"/>
      <c r="I2203" s="589"/>
      <c r="J2203" s="589"/>
      <c r="K2203" s="589"/>
      <c r="L2203" s="589"/>
      <c r="M2203" s="589"/>
      <c r="O2203" s="589"/>
      <c r="P2203" s="589"/>
      <c r="Q2203" s="589"/>
    </row>
    <row r="2204" customHeight="1" spans="7:17">
      <c r="G2204" s="589"/>
      <c r="H2204" s="589"/>
      <c r="I2204" s="589"/>
      <c r="J2204" s="589"/>
      <c r="K2204" s="589"/>
      <c r="L2204" s="589"/>
      <c r="M2204" s="589"/>
      <c r="O2204" s="589"/>
      <c r="P2204" s="589"/>
      <c r="Q2204" s="589"/>
    </row>
    <row r="2205" customHeight="1" spans="7:17">
      <c r="G2205" s="589"/>
      <c r="H2205" s="589"/>
      <c r="I2205" s="589"/>
      <c r="J2205" s="589"/>
      <c r="K2205" s="589"/>
      <c r="L2205" s="589"/>
      <c r="M2205" s="589"/>
      <c r="O2205" s="589"/>
      <c r="P2205" s="589"/>
      <c r="Q2205" s="589"/>
    </row>
    <row r="2206" customHeight="1" spans="7:17">
      <c r="G2206" s="589"/>
      <c r="H2206" s="589"/>
      <c r="I2206" s="589"/>
      <c r="J2206" s="589"/>
      <c r="K2206" s="589"/>
      <c r="L2206" s="589"/>
      <c r="M2206" s="589"/>
      <c r="O2206" s="589"/>
      <c r="P2206" s="589"/>
      <c r="Q2206" s="589"/>
    </row>
    <row r="2207" customHeight="1" spans="7:17">
      <c r="G2207" s="589"/>
      <c r="H2207" s="589"/>
      <c r="I2207" s="589"/>
      <c r="J2207" s="589"/>
      <c r="K2207" s="589"/>
      <c r="L2207" s="589"/>
      <c r="M2207" s="589"/>
      <c r="O2207" s="589"/>
      <c r="P2207" s="589"/>
      <c r="Q2207" s="589"/>
    </row>
    <row r="2208" customHeight="1" spans="7:17">
      <c r="G2208" s="589"/>
      <c r="H2208" s="589"/>
      <c r="I2208" s="589"/>
      <c r="J2208" s="589"/>
      <c r="K2208" s="589"/>
      <c r="L2208" s="589"/>
      <c r="M2208" s="589"/>
      <c r="O2208" s="589"/>
      <c r="P2208" s="589"/>
      <c r="Q2208" s="589"/>
    </row>
    <row r="2209" customHeight="1" spans="7:17">
      <c r="G2209" s="589"/>
      <c r="H2209" s="589"/>
      <c r="I2209" s="589"/>
      <c r="J2209" s="589"/>
      <c r="K2209" s="589"/>
      <c r="L2209" s="589"/>
      <c r="M2209" s="589"/>
      <c r="O2209" s="589"/>
      <c r="P2209" s="589"/>
      <c r="Q2209" s="589"/>
    </row>
    <row r="2210" customHeight="1" spans="7:17">
      <c r="G2210" s="589"/>
      <c r="H2210" s="589"/>
      <c r="I2210" s="589"/>
      <c r="J2210" s="589"/>
      <c r="K2210" s="589"/>
      <c r="L2210" s="589"/>
      <c r="M2210" s="589"/>
      <c r="O2210" s="589"/>
      <c r="P2210" s="589"/>
      <c r="Q2210" s="589"/>
    </row>
    <row r="2211" customHeight="1" spans="7:17">
      <c r="G2211" s="589"/>
      <c r="H2211" s="589"/>
      <c r="I2211" s="589"/>
      <c r="J2211" s="589"/>
      <c r="K2211" s="589"/>
      <c r="L2211" s="589"/>
      <c r="M2211" s="589"/>
      <c r="O2211" s="589"/>
      <c r="P2211" s="589"/>
      <c r="Q2211" s="589"/>
    </row>
    <row r="2212" customHeight="1" spans="7:17">
      <c r="G2212" s="589"/>
      <c r="H2212" s="589"/>
      <c r="I2212" s="589"/>
      <c r="J2212" s="589"/>
      <c r="K2212" s="589"/>
      <c r="L2212" s="589"/>
      <c r="M2212" s="589"/>
      <c r="O2212" s="589"/>
      <c r="P2212" s="589"/>
      <c r="Q2212" s="589"/>
    </row>
    <row r="2213" customHeight="1" spans="7:17">
      <c r="G2213" s="589"/>
      <c r="H2213" s="589"/>
      <c r="I2213" s="589"/>
      <c r="J2213" s="589"/>
      <c r="K2213" s="589"/>
      <c r="L2213" s="589"/>
      <c r="M2213" s="589"/>
      <c r="O2213" s="589"/>
      <c r="P2213" s="589"/>
      <c r="Q2213" s="589"/>
    </row>
    <row r="2214" customHeight="1" spans="7:17">
      <c r="G2214" s="589"/>
      <c r="H2214" s="589"/>
      <c r="I2214" s="589"/>
      <c r="J2214" s="589"/>
      <c r="K2214" s="589"/>
      <c r="L2214" s="589"/>
      <c r="M2214" s="589"/>
      <c r="O2214" s="589"/>
      <c r="P2214" s="589"/>
      <c r="Q2214" s="589"/>
    </row>
    <row r="2215" customHeight="1" spans="7:17">
      <c r="G2215" s="589"/>
      <c r="H2215" s="589"/>
      <c r="I2215" s="589"/>
      <c r="J2215" s="589"/>
      <c r="K2215" s="589"/>
      <c r="L2215" s="589"/>
      <c r="M2215" s="589"/>
      <c r="O2215" s="589"/>
      <c r="P2215" s="589"/>
      <c r="Q2215" s="589"/>
    </row>
    <row r="2216" customHeight="1" spans="7:17">
      <c r="G2216" s="589"/>
      <c r="H2216" s="589"/>
      <c r="I2216" s="589"/>
      <c r="J2216" s="589"/>
      <c r="K2216" s="589"/>
      <c r="L2216" s="589"/>
      <c r="M2216" s="589"/>
      <c r="O2216" s="589"/>
      <c r="P2216" s="589"/>
      <c r="Q2216" s="589"/>
    </row>
    <row r="2217" customHeight="1" spans="7:17">
      <c r="G2217" s="589"/>
      <c r="H2217" s="589"/>
      <c r="I2217" s="589"/>
      <c r="J2217" s="589"/>
      <c r="K2217" s="589"/>
      <c r="L2217" s="589"/>
      <c r="M2217" s="589"/>
      <c r="O2217" s="589"/>
      <c r="P2217" s="589"/>
      <c r="Q2217" s="589"/>
    </row>
    <row r="2218" customHeight="1" spans="7:17">
      <c r="G2218" s="589"/>
      <c r="H2218" s="589"/>
      <c r="I2218" s="589"/>
      <c r="J2218" s="589"/>
      <c r="K2218" s="589"/>
      <c r="L2218" s="589"/>
      <c r="M2218" s="589"/>
      <c r="O2218" s="589"/>
      <c r="P2218" s="589"/>
      <c r="Q2218" s="589"/>
    </row>
    <row r="2219" customHeight="1" spans="7:17">
      <c r="G2219" s="589"/>
      <c r="H2219" s="589"/>
      <c r="I2219" s="589"/>
      <c r="J2219" s="589"/>
      <c r="K2219" s="589"/>
      <c r="L2219" s="589"/>
      <c r="M2219" s="589"/>
      <c r="O2219" s="589"/>
      <c r="P2219" s="589"/>
      <c r="Q2219" s="589"/>
    </row>
    <row r="2220" customHeight="1" spans="7:17">
      <c r="G2220" s="589"/>
      <c r="H2220" s="589"/>
      <c r="I2220" s="589"/>
      <c r="J2220" s="589"/>
      <c r="K2220" s="589"/>
      <c r="L2220" s="589"/>
      <c r="M2220" s="589"/>
      <c r="O2220" s="589"/>
      <c r="P2220" s="589"/>
      <c r="Q2220" s="589"/>
    </row>
    <row r="2221" customHeight="1" spans="7:17">
      <c r="G2221" s="589"/>
      <c r="H2221" s="589"/>
      <c r="I2221" s="589"/>
      <c r="J2221" s="589"/>
      <c r="K2221" s="589"/>
      <c r="L2221" s="589"/>
      <c r="M2221" s="589"/>
      <c r="O2221" s="589"/>
      <c r="P2221" s="589"/>
      <c r="Q2221" s="589"/>
    </row>
    <row r="2222" customHeight="1" spans="7:17">
      <c r="G2222" s="589"/>
      <c r="H2222" s="589"/>
      <c r="I2222" s="589"/>
      <c r="J2222" s="589"/>
      <c r="K2222" s="589"/>
      <c r="L2222" s="589"/>
      <c r="M2222" s="589"/>
      <c r="O2222" s="589"/>
      <c r="P2222" s="589"/>
      <c r="Q2222" s="589"/>
    </row>
    <row r="2223" customHeight="1" spans="7:17">
      <c r="G2223" s="589"/>
      <c r="H2223" s="589"/>
      <c r="I2223" s="589"/>
      <c r="J2223" s="589"/>
      <c r="K2223" s="589"/>
      <c r="L2223" s="589"/>
      <c r="M2223" s="589"/>
      <c r="O2223" s="589"/>
      <c r="P2223" s="589"/>
      <c r="Q2223" s="589"/>
    </row>
    <row r="2224" customHeight="1" spans="7:17">
      <c r="G2224" s="589"/>
      <c r="H2224" s="589"/>
      <c r="I2224" s="589"/>
      <c r="J2224" s="589"/>
      <c r="K2224" s="589"/>
      <c r="L2224" s="589"/>
      <c r="M2224" s="589"/>
      <c r="O2224" s="589"/>
      <c r="P2224" s="589"/>
      <c r="Q2224" s="589"/>
    </row>
    <row r="2225" customHeight="1" spans="7:17">
      <c r="G2225" s="589"/>
      <c r="H2225" s="589"/>
      <c r="I2225" s="589"/>
      <c r="J2225" s="589"/>
      <c r="K2225" s="589"/>
      <c r="L2225" s="589"/>
      <c r="M2225" s="589"/>
      <c r="O2225" s="589"/>
      <c r="P2225" s="589"/>
      <c r="Q2225" s="589"/>
    </row>
    <row r="2226" customHeight="1" spans="7:17">
      <c r="G2226" s="589"/>
      <c r="H2226" s="589"/>
      <c r="I2226" s="589"/>
      <c r="J2226" s="589"/>
      <c r="K2226" s="589"/>
      <c r="L2226" s="589"/>
      <c r="M2226" s="589"/>
      <c r="O2226" s="589"/>
      <c r="P2226" s="589"/>
      <c r="Q2226" s="589"/>
    </row>
    <row r="2227" customHeight="1" spans="7:17">
      <c r="G2227" s="589"/>
      <c r="H2227" s="589"/>
      <c r="I2227" s="589"/>
      <c r="J2227" s="589"/>
      <c r="K2227" s="589"/>
      <c r="L2227" s="589"/>
      <c r="M2227" s="589"/>
      <c r="O2227" s="589"/>
      <c r="P2227" s="589"/>
      <c r="Q2227" s="589"/>
    </row>
    <row r="2228" customHeight="1" spans="7:17">
      <c r="G2228" s="589"/>
      <c r="H2228" s="589"/>
      <c r="I2228" s="589"/>
      <c r="J2228" s="589"/>
      <c r="K2228" s="589"/>
      <c r="L2228" s="589"/>
      <c r="M2228" s="589"/>
      <c r="O2228" s="589"/>
      <c r="P2228" s="589"/>
      <c r="Q2228" s="589"/>
    </row>
    <row r="2229" customHeight="1" spans="7:17">
      <c r="G2229" s="589"/>
      <c r="H2229" s="589"/>
      <c r="I2229" s="589"/>
      <c r="J2229" s="589"/>
      <c r="K2229" s="589"/>
      <c r="L2229" s="589"/>
      <c r="M2229" s="589"/>
      <c r="O2229" s="589"/>
      <c r="P2229" s="589"/>
      <c r="Q2229" s="589"/>
    </row>
    <row r="2230" customHeight="1" spans="7:17">
      <c r="G2230" s="589"/>
      <c r="H2230" s="589"/>
      <c r="I2230" s="589"/>
      <c r="J2230" s="589"/>
      <c r="K2230" s="589"/>
      <c r="L2230" s="589"/>
      <c r="M2230" s="589"/>
      <c r="O2230" s="589"/>
      <c r="P2230" s="589"/>
      <c r="Q2230" s="589"/>
    </row>
    <row r="2231" customHeight="1" spans="7:17">
      <c r="G2231" s="589"/>
      <c r="H2231" s="589"/>
      <c r="I2231" s="589"/>
      <c r="J2231" s="589"/>
      <c r="K2231" s="589"/>
      <c r="L2231" s="589"/>
      <c r="M2231" s="589"/>
      <c r="O2231" s="589"/>
      <c r="P2231" s="589"/>
      <c r="Q2231" s="589"/>
    </row>
    <row r="2232" customHeight="1" spans="7:17">
      <c r="G2232" s="589"/>
      <c r="H2232" s="589"/>
      <c r="I2232" s="589"/>
      <c r="J2232" s="589"/>
      <c r="K2232" s="589"/>
      <c r="L2232" s="589"/>
      <c r="M2232" s="589"/>
      <c r="O2232" s="589"/>
      <c r="P2232" s="589"/>
      <c r="Q2232" s="589"/>
    </row>
    <row r="2233" customHeight="1" spans="7:17">
      <c r="G2233" s="589"/>
      <c r="H2233" s="589"/>
      <c r="I2233" s="589"/>
      <c r="J2233" s="589"/>
      <c r="K2233" s="589"/>
      <c r="L2233" s="589"/>
      <c r="M2233" s="589"/>
      <c r="O2233" s="589"/>
      <c r="P2233" s="589"/>
      <c r="Q2233" s="589"/>
    </row>
    <row r="2234" customHeight="1" spans="7:17">
      <c r="G2234" s="589"/>
      <c r="H2234" s="589"/>
      <c r="I2234" s="589"/>
      <c r="J2234" s="589"/>
      <c r="K2234" s="589"/>
      <c r="L2234" s="589"/>
      <c r="M2234" s="589"/>
      <c r="O2234" s="589"/>
      <c r="P2234" s="589"/>
      <c r="Q2234" s="589"/>
    </row>
    <row r="2235" customHeight="1" spans="7:17">
      <c r="G2235" s="589"/>
      <c r="H2235" s="589"/>
      <c r="I2235" s="589"/>
      <c r="J2235" s="589"/>
      <c r="K2235" s="589"/>
      <c r="L2235" s="589"/>
      <c r="M2235" s="589"/>
      <c r="O2235" s="589"/>
      <c r="P2235" s="589"/>
      <c r="Q2235" s="589"/>
    </row>
    <row r="2236" customHeight="1" spans="7:17">
      <c r="G2236" s="589"/>
      <c r="H2236" s="589"/>
      <c r="I2236" s="589"/>
      <c r="J2236" s="589"/>
      <c r="K2236" s="589"/>
      <c r="L2236" s="589"/>
      <c r="M2236" s="589"/>
      <c r="O2236" s="589"/>
      <c r="P2236" s="589"/>
      <c r="Q2236" s="589"/>
    </row>
    <row r="2237" customHeight="1" spans="7:17">
      <c r="G2237" s="589"/>
      <c r="H2237" s="589"/>
      <c r="I2237" s="589"/>
      <c r="J2237" s="589"/>
      <c r="K2237" s="589"/>
      <c r="L2237" s="589"/>
      <c r="M2237" s="589"/>
      <c r="O2237" s="589"/>
      <c r="P2237" s="589"/>
      <c r="Q2237" s="589"/>
    </row>
    <row r="2238" customHeight="1" spans="7:17">
      <c r="G2238" s="589"/>
      <c r="H2238" s="589"/>
      <c r="I2238" s="589"/>
      <c r="J2238" s="589"/>
      <c r="K2238" s="589"/>
      <c r="L2238" s="589"/>
      <c r="M2238" s="589"/>
      <c r="O2238" s="589"/>
      <c r="P2238" s="589"/>
      <c r="Q2238" s="589"/>
    </row>
    <row r="2239" customHeight="1" spans="7:17">
      <c r="G2239" s="589"/>
      <c r="H2239" s="589"/>
      <c r="I2239" s="589"/>
      <c r="J2239" s="589"/>
      <c r="K2239" s="589"/>
      <c r="L2239" s="589"/>
      <c r="M2239" s="589"/>
      <c r="O2239" s="589"/>
      <c r="P2239" s="589"/>
      <c r="Q2239" s="589"/>
    </row>
    <row r="2240" customHeight="1" spans="7:17">
      <c r="G2240" s="589"/>
      <c r="H2240" s="589"/>
      <c r="I2240" s="589"/>
      <c r="J2240" s="589"/>
      <c r="K2240" s="589"/>
      <c r="L2240" s="589"/>
      <c r="M2240" s="589"/>
      <c r="O2240" s="589"/>
      <c r="P2240" s="589"/>
      <c r="Q2240" s="589"/>
    </row>
    <row r="2241" customHeight="1" spans="7:17">
      <c r="G2241" s="589"/>
      <c r="H2241" s="589"/>
      <c r="I2241" s="589"/>
      <c r="J2241" s="589"/>
      <c r="K2241" s="589"/>
      <c r="L2241" s="589"/>
      <c r="M2241" s="589"/>
      <c r="O2241" s="589"/>
      <c r="P2241" s="589"/>
      <c r="Q2241" s="589"/>
    </row>
    <row r="2242" customHeight="1" spans="7:17">
      <c r="G2242" s="589"/>
      <c r="H2242" s="589"/>
      <c r="I2242" s="589"/>
      <c r="J2242" s="589"/>
      <c r="K2242" s="589"/>
      <c r="L2242" s="589"/>
      <c r="M2242" s="589"/>
      <c r="O2242" s="589"/>
      <c r="P2242" s="589"/>
      <c r="Q2242" s="589"/>
    </row>
    <row r="2243" customHeight="1" spans="7:17">
      <c r="G2243" s="589"/>
      <c r="H2243" s="589"/>
      <c r="I2243" s="589"/>
      <c r="J2243" s="589"/>
      <c r="K2243" s="589"/>
      <c r="L2243" s="589"/>
      <c r="M2243" s="589"/>
      <c r="O2243" s="589"/>
      <c r="P2243" s="589"/>
      <c r="Q2243" s="589"/>
    </row>
    <row r="2244" customHeight="1" spans="7:17">
      <c r="G2244" s="589"/>
      <c r="H2244" s="589"/>
      <c r="I2244" s="589"/>
      <c r="J2244" s="589"/>
      <c r="K2244" s="589"/>
      <c r="L2244" s="589"/>
      <c r="M2244" s="589"/>
      <c r="O2244" s="589"/>
      <c r="P2244" s="589"/>
      <c r="Q2244" s="589"/>
    </row>
    <row r="2245" customHeight="1" spans="7:17">
      <c r="G2245" s="589"/>
      <c r="H2245" s="589"/>
      <c r="I2245" s="589"/>
      <c r="J2245" s="589"/>
      <c r="K2245" s="589"/>
      <c r="L2245" s="589"/>
      <c r="M2245" s="589"/>
      <c r="O2245" s="589"/>
      <c r="P2245" s="589"/>
      <c r="Q2245" s="589"/>
    </row>
    <row r="2246" customHeight="1" spans="7:17">
      <c r="G2246" s="589"/>
      <c r="H2246" s="589"/>
      <c r="I2246" s="589"/>
      <c r="J2246" s="589"/>
      <c r="K2246" s="589"/>
      <c r="L2246" s="589"/>
      <c r="M2246" s="589"/>
      <c r="O2246" s="589"/>
      <c r="P2246" s="589"/>
      <c r="Q2246" s="589"/>
    </row>
    <row r="2247" customHeight="1" spans="7:17">
      <c r="G2247" s="589"/>
      <c r="H2247" s="589"/>
      <c r="I2247" s="589"/>
      <c r="J2247" s="589"/>
      <c r="K2247" s="589"/>
      <c r="L2247" s="589"/>
      <c r="M2247" s="589"/>
      <c r="O2247" s="589"/>
      <c r="P2247" s="589"/>
      <c r="Q2247" s="589"/>
    </row>
    <row r="2248" customHeight="1" spans="7:17">
      <c r="G2248" s="589"/>
      <c r="H2248" s="589"/>
      <c r="I2248" s="589"/>
      <c r="J2248" s="589"/>
      <c r="K2248" s="589"/>
      <c r="L2248" s="589"/>
      <c r="M2248" s="589"/>
      <c r="O2248" s="589"/>
      <c r="P2248" s="589"/>
      <c r="Q2248" s="589"/>
    </row>
    <row r="2249" customHeight="1" spans="7:17">
      <c r="G2249" s="589"/>
      <c r="H2249" s="589"/>
      <c r="I2249" s="589"/>
      <c r="J2249" s="589"/>
      <c r="K2249" s="589"/>
      <c r="L2249" s="589"/>
      <c r="M2249" s="589"/>
      <c r="O2249" s="589"/>
      <c r="P2249" s="589"/>
      <c r="Q2249" s="589"/>
    </row>
    <row r="2250" customHeight="1" spans="7:17">
      <c r="G2250" s="589"/>
      <c r="H2250" s="589"/>
      <c r="I2250" s="589"/>
      <c r="J2250" s="589"/>
      <c r="K2250" s="589"/>
      <c r="L2250" s="589"/>
      <c r="M2250" s="589"/>
      <c r="O2250" s="589"/>
      <c r="P2250" s="589"/>
      <c r="Q2250" s="589"/>
    </row>
    <row r="2251" customHeight="1" spans="7:17">
      <c r="G2251" s="589"/>
      <c r="H2251" s="589"/>
      <c r="I2251" s="589"/>
      <c r="J2251" s="589"/>
      <c r="K2251" s="589"/>
      <c r="L2251" s="589"/>
      <c r="M2251" s="589"/>
      <c r="O2251" s="589"/>
      <c r="P2251" s="589"/>
      <c r="Q2251" s="589"/>
    </row>
    <row r="2252" customHeight="1" spans="7:17">
      <c r="G2252" s="589"/>
      <c r="H2252" s="589"/>
      <c r="I2252" s="589"/>
      <c r="J2252" s="589"/>
      <c r="K2252" s="589"/>
      <c r="L2252" s="589"/>
      <c r="M2252" s="589"/>
      <c r="O2252" s="589"/>
      <c r="P2252" s="589"/>
      <c r="Q2252" s="589"/>
    </row>
    <row r="2253" customHeight="1" spans="7:17">
      <c r="G2253" s="589"/>
      <c r="H2253" s="589"/>
      <c r="I2253" s="589"/>
      <c r="J2253" s="589"/>
      <c r="K2253" s="589"/>
      <c r="L2253" s="589"/>
      <c r="M2253" s="589"/>
      <c r="O2253" s="589"/>
      <c r="P2253" s="589"/>
      <c r="Q2253" s="589"/>
    </row>
    <row r="2254" customHeight="1" spans="7:17">
      <c r="G2254" s="589"/>
      <c r="H2254" s="589"/>
      <c r="I2254" s="589"/>
      <c r="J2254" s="589"/>
      <c r="K2254" s="589"/>
      <c r="L2254" s="589"/>
      <c r="M2254" s="589"/>
      <c r="O2254" s="589"/>
      <c r="P2254" s="589"/>
      <c r="Q2254" s="589"/>
    </row>
    <row r="2255" customHeight="1" spans="7:17">
      <c r="G2255" s="589"/>
      <c r="H2255" s="589"/>
      <c r="I2255" s="589"/>
      <c r="J2255" s="589"/>
      <c r="K2255" s="589"/>
      <c r="L2255" s="589"/>
      <c r="M2255" s="589"/>
      <c r="O2255" s="589"/>
      <c r="P2255" s="589"/>
      <c r="Q2255" s="589"/>
    </row>
    <row r="2256" customHeight="1" spans="7:17">
      <c r="G2256" s="589"/>
      <c r="H2256" s="589"/>
      <c r="I2256" s="589"/>
      <c r="J2256" s="589"/>
      <c r="K2256" s="589"/>
      <c r="L2256" s="589"/>
      <c r="M2256" s="589"/>
      <c r="O2256" s="589"/>
      <c r="P2256" s="589"/>
      <c r="Q2256" s="589"/>
    </row>
    <row r="2257" customHeight="1" spans="7:17">
      <c r="G2257" s="589"/>
      <c r="H2257" s="589"/>
      <c r="I2257" s="589"/>
      <c r="J2257" s="589"/>
      <c r="K2257" s="589"/>
      <c r="L2257" s="589"/>
      <c r="M2257" s="589"/>
      <c r="O2257" s="589"/>
      <c r="P2257" s="589"/>
      <c r="Q2257" s="589"/>
    </row>
    <row r="2258" customHeight="1" spans="7:17">
      <c r="G2258" s="589"/>
      <c r="H2258" s="589"/>
      <c r="I2258" s="589"/>
      <c r="J2258" s="589"/>
      <c r="K2258" s="589"/>
      <c r="L2258" s="589"/>
      <c r="M2258" s="589"/>
      <c r="O2258" s="589"/>
      <c r="P2258" s="589"/>
      <c r="Q2258" s="589"/>
    </row>
    <row r="2259" customHeight="1" spans="7:17">
      <c r="G2259" s="589"/>
      <c r="H2259" s="589"/>
      <c r="I2259" s="589"/>
      <c r="J2259" s="589"/>
      <c r="K2259" s="589"/>
      <c r="L2259" s="589"/>
      <c r="M2259" s="589"/>
      <c r="O2259" s="589"/>
      <c r="P2259" s="589"/>
      <c r="Q2259" s="589"/>
    </row>
    <row r="2260" customHeight="1" spans="7:17">
      <c r="G2260" s="589"/>
      <c r="H2260" s="589"/>
      <c r="I2260" s="589"/>
      <c r="J2260" s="589"/>
      <c r="K2260" s="589"/>
      <c r="L2260" s="589"/>
      <c r="M2260" s="589"/>
      <c r="O2260" s="589"/>
      <c r="P2260" s="589"/>
      <c r="Q2260" s="589"/>
    </row>
    <row r="2261" customHeight="1" spans="7:17">
      <c r="G2261" s="589"/>
      <c r="H2261" s="589"/>
      <c r="I2261" s="589"/>
      <c r="J2261" s="589"/>
      <c r="K2261" s="589"/>
      <c r="L2261" s="589"/>
      <c r="M2261" s="589"/>
      <c r="O2261" s="589"/>
      <c r="P2261" s="589"/>
      <c r="Q2261" s="589"/>
    </row>
    <row r="2262" customHeight="1" spans="7:17">
      <c r="G2262" s="589"/>
      <c r="H2262" s="589"/>
      <c r="I2262" s="589"/>
      <c r="J2262" s="589"/>
      <c r="K2262" s="589"/>
      <c r="L2262" s="589"/>
      <c r="M2262" s="589"/>
      <c r="O2262" s="589"/>
      <c r="P2262" s="589"/>
      <c r="Q2262" s="589"/>
    </row>
    <row r="2263" customHeight="1" spans="7:17">
      <c r="G2263" s="589"/>
      <c r="H2263" s="589"/>
      <c r="I2263" s="589"/>
      <c r="J2263" s="589"/>
      <c r="K2263" s="589"/>
      <c r="L2263" s="589"/>
      <c r="M2263" s="589"/>
      <c r="O2263" s="589"/>
      <c r="P2263" s="589"/>
      <c r="Q2263" s="589"/>
    </row>
    <row r="2264" customHeight="1" spans="7:17">
      <c r="G2264" s="589"/>
      <c r="H2264" s="589"/>
      <c r="I2264" s="589"/>
      <c r="J2264" s="589"/>
      <c r="K2264" s="589"/>
      <c r="L2264" s="589"/>
      <c r="M2264" s="589"/>
      <c r="O2264" s="589"/>
      <c r="P2264" s="589"/>
      <c r="Q2264" s="589"/>
    </row>
    <row r="2265" customHeight="1" spans="7:17">
      <c r="G2265" s="589"/>
      <c r="H2265" s="589"/>
      <c r="I2265" s="589"/>
      <c r="J2265" s="589"/>
      <c r="K2265" s="589"/>
      <c r="L2265" s="589"/>
      <c r="M2265" s="589"/>
      <c r="O2265" s="589"/>
      <c r="P2265" s="589"/>
      <c r="Q2265" s="589"/>
    </row>
    <row r="2266" customHeight="1" spans="7:17">
      <c r="G2266" s="589"/>
      <c r="H2266" s="589"/>
      <c r="I2266" s="589"/>
      <c r="J2266" s="589"/>
      <c r="K2266" s="589"/>
      <c r="L2266" s="589"/>
      <c r="M2266" s="589"/>
      <c r="O2266" s="589"/>
      <c r="P2266" s="589"/>
      <c r="Q2266" s="589"/>
    </row>
    <row r="2267" customHeight="1" spans="7:17">
      <c r="G2267" s="589"/>
      <c r="H2267" s="589"/>
      <c r="I2267" s="589"/>
      <c r="J2267" s="589"/>
      <c r="K2267" s="589"/>
      <c r="L2267" s="589"/>
      <c r="M2267" s="589"/>
      <c r="O2267" s="589"/>
      <c r="P2267" s="589"/>
      <c r="Q2267" s="589"/>
    </row>
    <row r="2268" customHeight="1" spans="7:17">
      <c r="G2268" s="589"/>
      <c r="H2268" s="589"/>
      <c r="I2268" s="589"/>
      <c r="J2268" s="589"/>
      <c r="K2268" s="589"/>
      <c r="L2268" s="589"/>
      <c r="M2268" s="589"/>
      <c r="O2268" s="589"/>
      <c r="P2268" s="589"/>
      <c r="Q2268" s="589"/>
    </row>
    <row r="2269" customHeight="1" spans="7:17">
      <c r="G2269" s="589"/>
      <c r="H2269" s="589"/>
      <c r="I2269" s="589"/>
      <c r="J2269" s="589"/>
      <c r="K2269" s="589"/>
      <c r="L2269" s="589"/>
      <c r="M2269" s="589"/>
      <c r="O2269" s="589"/>
      <c r="P2269" s="589"/>
      <c r="Q2269" s="589"/>
    </row>
    <row r="2270" customHeight="1" spans="7:17">
      <c r="G2270" s="589"/>
      <c r="H2270" s="589"/>
      <c r="I2270" s="589"/>
      <c r="J2270" s="589"/>
      <c r="K2270" s="589"/>
      <c r="L2270" s="589"/>
      <c r="M2270" s="589"/>
      <c r="O2270" s="589"/>
      <c r="P2270" s="589"/>
      <c r="Q2270" s="589"/>
    </row>
    <row r="2271" customHeight="1" spans="7:17">
      <c r="G2271" s="589"/>
      <c r="H2271" s="589"/>
      <c r="I2271" s="589"/>
      <c r="J2271" s="589"/>
      <c r="K2271" s="589"/>
      <c r="L2271" s="589"/>
      <c r="M2271" s="589"/>
      <c r="O2271" s="589"/>
      <c r="P2271" s="589"/>
      <c r="Q2271" s="589"/>
    </row>
    <row r="2272" customHeight="1" spans="7:17">
      <c r="G2272" s="589"/>
      <c r="H2272" s="589"/>
      <c r="I2272" s="589"/>
      <c r="J2272" s="589"/>
      <c r="K2272" s="589"/>
      <c r="L2272" s="589"/>
      <c r="M2272" s="589"/>
      <c r="O2272" s="589"/>
      <c r="P2272" s="589"/>
      <c r="Q2272" s="589"/>
    </row>
    <row r="2273" customHeight="1" spans="7:17">
      <c r="G2273" s="589"/>
      <c r="H2273" s="589"/>
      <c r="I2273" s="589"/>
      <c r="J2273" s="589"/>
      <c r="K2273" s="589"/>
      <c r="L2273" s="589"/>
      <c r="M2273" s="589"/>
      <c r="O2273" s="589"/>
      <c r="P2273" s="589"/>
      <c r="Q2273" s="589"/>
    </row>
    <row r="2274" customHeight="1" spans="7:17">
      <c r="G2274" s="589"/>
      <c r="H2274" s="589"/>
      <c r="I2274" s="589"/>
      <c r="J2274" s="589"/>
      <c r="K2274" s="589"/>
      <c r="L2274" s="589"/>
      <c r="M2274" s="589"/>
      <c r="O2274" s="589"/>
      <c r="P2274" s="589"/>
      <c r="Q2274" s="589"/>
    </row>
    <row r="2275" customHeight="1" spans="7:17">
      <c r="G2275" s="589"/>
      <c r="H2275" s="589"/>
      <c r="I2275" s="589"/>
      <c r="J2275" s="589"/>
      <c r="K2275" s="589"/>
      <c r="L2275" s="589"/>
      <c r="M2275" s="589"/>
      <c r="O2275" s="589"/>
      <c r="P2275" s="589"/>
      <c r="Q2275" s="589"/>
    </row>
    <row r="2276" customHeight="1" spans="7:17">
      <c r="G2276" s="589"/>
      <c r="H2276" s="589"/>
      <c r="I2276" s="589"/>
      <c r="J2276" s="589"/>
      <c r="K2276" s="589"/>
      <c r="L2276" s="589"/>
      <c r="M2276" s="589"/>
      <c r="O2276" s="589"/>
      <c r="P2276" s="589"/>
      <c r="Q2276" s="589"/>
    </row>
    <row r="2277" customHeight="1" spans="7:17">
      <c r="G2277" s="589"/>
      <c r="H2277" s="589"/>
      <c r="I2277" s="589"/>
      <c r="J2277" s="589"/>
      <c r="K2277" s="589"/>
      <c r="L2277" s="589"/>
      <c r="M2277" s="589"/>
      <c r="O2277" s="589"/>
      <c r="P2277" s="589"/>
      <c r="Q2277" s="589"/>
    </row>
    <row r="2278" customHeight="1" spans="7:17">
      <c r="G2278" s="589"/>
      <c r="H2278" s="589"/>
      <c r="I2278" s="589"/>
      <c r="J2278" s="589"/>
      <c r="K2278" s="589"/>
      <c r="L2278" s="589"/>
      <c r="M2278" s="589"/>
      <c r="O2278" s="589"/>
      <c r="P2278" s="589"/>
      <c r="Q2278" s="589"/>
    </row>
    <row r="2279" customHeight="1" spans="7:17">
      <c r="G2279" s="589"/>
      <c r="H2279" s="589"/>
      <c r="I2279" s="589"/>
      <c r="J2279" s="589"/>
      <c r="K2279" s="589"/>
      <c r="L2279" s="589"/>
      <c r="M2279" s="589"/>
      <c r="O2279" s="589"/>
      <c r="P2279" s="589"/>
      <c r="Q2279" s="589"/>
    </row>
    <row r="2280" customHeight="1" spans="7:17">
      <c r="G2280" s="589"/>
      <c r="H2280" s="589"/>
      <c r="I2280" s="589"/>
      <c r="J2280" s="589"/>
      <c r="K2280" s="589"/>
      <c r="L2280" s="589"/>
      <c r="M2280" s="589"/>
      <c r="O2280" s="589"/>
      <c r="P2280" s="589"/>
      <c r="Q2280" s="589"/>
    </row>
    <row r="2281" customHeight="1" spans="7:17">
      <c r="G2281" s="589"/>
      <c r="H2281" s="589"/>
      <c r="I2281" s="589"/>
      <c r="J2281" s="589"/>
      <c r="K2281" s="589"/>
      <c r="L2281" s="589"/>
      <c r="M2281" s="589"/>
      <c r="O2281" s="589"/>
      <c r="P2281" s="589"/>
      <c r="Q2281" s="589"/>
    </row>
    <row r="2282" customHeight="1" spans="7:17">
      <c r="G2282" s="589"/>
      <c r="H2282" s="589"/>
      <c r="I2282" s="589"/>
      <c r="J2282" s="589"/>
      <c r="K2282" s="589"/>
      <c r="L2282" s="589"/>
      <c r="M2282" s="589"/>
      <c r="O2282" s="589"/>
      <c r="P2282" s="589"/>
      <c r="Q2282" s="589"/>
    </row>
    <row r="2283" customHeight="1" spans="7:17">
      <c r="G2283" s="589"/>
      <c r="H2283" s="589"/>
      <c r="I2283" s="589"/>
      <c r="J2283" s="589"/>
      <c r="K2283" s="589"/>
      <c r="L2283" s="589"/>
      <c r="M2283" s="589"/>
      <c r="O2283" s="589"/>
      <c r="P2283" s="589"/>
      <c r="Q2283" s="589"/>
    </row>
    <row r="2284" customHeight="1" spans="7:17">
      <c r="G2284" s="589"/>
      <c r="H2284" s="589"/>
      <c r="I2284" s="589"/>
      <c r="J2284" s="589"/>
      <c r="K2284" s="589"/>
      <c r="L2284" s="589"/>
      <c r="M2284" s="589"/>
      <c r="O2284" s="589"/>
      <c r="P2284" s="589"/>
      <c r="Q2284" s="589"/>
    </row>
    <row r="2285" customHeight="1" spans="7:17">
      <c r="G2285" s="589"/>
      <c r="H2285" s="589"/>
      <c r="I2285" s="589"/>
      <c r="J2285" s="589"/>
      <c r="K2285" s="589"/>
      <c r="L2285" s="589"/>
      <c r="M2285" s="589"/>
      <c r="O2285" s="589"/>
      <c r="P2285" s="589"/>
      <c r="Q2285" s="589"/>
    </row>
    <row r="2286" customHeight="1" spans="7:17">
      <c r="G2286" s="589"/>
      <c r="H2286" s="589"/>
      <c r="I2286" s="589"/>
      <c r="J2286" s="589"/>
      <c r="K2286" s="589"/>
      <c r="L2286" s="589"/>
      <c r="M2286" s="589"/>
      <c r="O2286" s="589"/>
      <c r="P2286" s="589"/>
      <c r="Q2286" s="589"/>
    </row>
    <row r="2287" customHeight="1" spans="7:17">
      <c r="G2287" s="589"/>
      <c r="H2287" s="589"/>
      <c r="I2287" s="589"/>
      <c r="J2287" s="589"/>
      <c r="K2287" s="589"/>
      <c r="L2287" s="589"/>
      <c r="M2287" s="589"/>
      <c r="O2287" s="589"/>
      <c r="P2287" s="589"/>
      <c r="Q2287" s="589"/>
    </row>
    <row r="2288" customHeight="1" spans="7:17">
      <c r="G2288" s="589"/>
      <c r="H2288" s="589"/>
      <c r="I2288" s="589"/>
      <c r="J2288" s="589"/>
      <c r="K2288" s="589"/>
      <c r="L2288" s="589"/>
      <c r="M2288" s="589"/>
      <c r="O2288" s="589"/>
      <c r="P2288" s="589"/>
      <c r="Q2288" s="589"/>
    </row>
    <row r="2289" customHeight="1" spans="7:17">
      <c r="G2289" s="589"/>
      <c r="H2289" s="589"/>
      <c r="I2289" s="589"/>
      <c r="J2289" s="589"/>
      <c r="K2289" s="589"/>
      <c r="L2289" s="589"/>
      <c r="M2289" s="589"/>
      <c r="O2289" s="589"/>
      <c r="P2289" s="589"/>
      <c r="Q2289" s="589"/>
    </row>
    <row r="2290" customHeight="1" spans="7:17">
      <c r="G2290" s="589"/>
      <c r="H2290" s="589"/>
      <c r="I2290" s="589"/>
      <c r="J2290" s="589"/>
      <c r="K2290" s="589"/>
      <c r="L2290" s="589"/>
      <c r="M2290" s="589"/>
      <c r="O2290" s="589"/>
      <c r="P2290" s="589"/>
      <c r="Q2290" s="589"/>
    </row>
    <row r="2291" customHeight="1" spans="7:17">
      <c r="G2291" s="589"/>
      <c r="H2291" s="589"/>
      <c r="I2291" s="589"/>
      <c r="J2291" s="589"/>
      <c r="K2291" s="589"/>
      <c r="L2291" s="589"/>
      <c r="M2291" s="589"/>
      <c r="O2291" s="589"/>
      <c r="P2291" s="589"/>
      <c r="Q2291" s="589"/>
    </row>
    <row r="2292" customHeight="1" spans="7:17">
      <c r="G2292" s="589"/>
      <c r="H2292" s="589"/>
      <c r="I2292" s="589"/>
      <c r="J2292" s="589"/>
      <c r="K2292" s="589"/>
      <c r="L2292" s="589"/>
      <c r="M2292" s="589"/>
      <c r="O2292" s="589"/>
      <c r="P2292" s="589"/>
      <c r="Q2292" s="589"/>
    </row>
    <row r="2293" customHeight="1" spans="7:17">
      <c r="G2293" s="589"/>
      <c r="H2293" s="589"/>
      <c r="I2293" s="589"/>
      <c r="J2293" s="589"/>
      <c r="K2293" s="589"/>
      <c r="L2293" s="589"/>
      <c r="M2293" s="589"/>
      <c r="O2293" s="589"/>
      <c r="P2293" s="589"/>
      <c r="Q2293" s="589"/>
    </row>
    <row r="2294" customHeight="1" spans="7:17">
      <c r="G2294" s="589"/>
      <c r="H2294" s="589"/>
      <c r="I2294" s="589"/>
      <c r="J2294" s="589"/>
      <c r="K2294" s="589"/>
      <c r="L2294" s="589"/>
      <c r="M2294" s="589"/>
      <c r="O2294" s="589"/>
      <c r="P2294" s="589"/>
      <c r="Q2294" s="589"/>
    </row>
    <row r="2295" customHeight="1" spans="7:17">
      <c r="G2295" s="589"/>
      <c r="H2295" s="589"/>
      <c r="I2295" s="589"/>
      <c r="J2295" s="589"/>
      <c r="K2295" s="589"/>
      <c r="L2295" s="589"/>
      <c r="M2295" s="589"/>
      <c r="O2295" s="589"/>
      <c r="P2295" s="589"/>
      <c r="Q2295" s="589"/>
    </row>
    <row r="2296" customHeight="1" spans="7:17">
      <c r="G2296" s="589"/>
      <c r="H2296" s="589"/>
      <c r="I2296" s="589"/>
      <c r="J2296" s="589"/>
      <c r="K2296" s="589"/>
      <c r="L2296" s="589"/>
      <c r="M2296" s="589"/>
      <c r="O2296" s="589"/>
      <c r="P2296" s="589"/>
      <c r="Q2296" s="589"/>
    </row>
    <row r="2297" customHeight="1" spans="7:17">
      <c r="G2297" s="589"/>
      <c r="H2297" s="589"/>
      <c r="I2297" s="589"/>
      <c r="J2297" s="589"/>
      <c r="K2297" s="589"/>
      <c r="L2297" s="589"/>
      <c r="M2297" s="589"/>
      <c r="O2297" s="589"/>
      <c r="P2297" s="589"/>
      <c r="Q2297" s="589"/>
    </row>
    <row r="2298" customHeight="1" spans="7:17">
      <c r="G2298" s="589"/>
      <c r="H2298" s="589"/>
      <c r="I2298" s="589"/>
      <c r="J2298" s="589"/>
      <c r="K2298" s="589"/>
      <c r="L2298" s="589"/>
      <c r="M2298" s="589"/>
      <c r="O2298" s="589"/>
      <c r="P2298" s="589"/>
      <c r="Q2298" s="589"/>
    </row>
    <row r="2299" customHeight="1" spans="7:17">
      <c r="G2299" s="589"/>
      <c r="H2299" s="589"/>
      <c r="I2299" s="589"/>
      <c r="J2299" s="589"/>
      <c r="K2299" s="589"/>
      <c r="L2299" s="589"/>
      <c r="M2299" s="589"/>
      <c r="O2299" s="589"/>
      <c r="P2299" s="589"/>
      <c r="Q2299" s="589"/>
    </row>
    <row r="2300" customHeight="1" spans="7:17">
      <c r="G2300" s="589"/>
      <c r="H2300" s="589"/>
      <c r="I2300" s="589"/>
      <c r="J2300" s="589"/>
      <c r="K2300" s="589"/>
      <c r="L2300" s="589"/>
      <c r="M2300" s="589"/>
      <c r="O2300" s="589"/>
      <c r="P2300" s="589"/>
      <c r="Q2300" s="589"/>
    </row>
    <row r="2301" customHeight="1" spans="7:17">
      <c r="G2301" s="589"/>
      <c r="H2301" s="589"/>
      <c r="I2301" s="589"/>
      <c r="J2301" s="589"/>
      <c r="K2301" s="589"/>
      <c r="L2301" s="589"/>
      <c r="M2301" s="589"/>
      <c r="O2301" s="589"/>
      <c r="P2301" s="589"/>
      <c r="Q2301" s="589"/>
    </row>
    <row r="2302" customHeight="1" spans="7:17">
      <c r="G2302" s="589"/>
      <c r="H2302" s="589"/>
      <c r="I2302" s="589"/>
      <c r="J2302" s="589"/>
      <c r="K2302" s="589"/>
      <c r="L2302" s="589"/>
      <c r="M2302" s="589"/>
      <c r="O2302" s="589"/>
      <c r="P2302" s="589"/>
      <c r="Q2302" s="589"/>
    </row>
    <row r="2303" customHeight="1" spans="7:17">
      <c r="G2303" s="589"/>
      <c r="H2303" s="589"/>
      <c r="I2303" s="589"/>
      <c r="J2303" s="589"/>
      <c r="K2303" s="589"/>
      <c r="L2303" s="589"/>
      <c r="M2303" s="589"/>
      <c r="O2303" s="589"/>
      <c r="P2303" s="589"/>
      <c r="Q2303" s="589"/>
    </row>
    <row r="2304" customHeight="1" spans="7:17">
      <c r="G2304" s="589"/>
      <c r="H2304" s="589"/>
      <c r="I2304" s="589"/>
      <c r="J2304" s="589"/>
      <c r="K2304" s="589"/>
      <c r="L2304" s="589"/>
      <c r="M2304" s="589"/>
      <c r="O2304" s="589"/>
      <c r="P2304" s="589"/>
      <c r="Q2304" s="589"/>
    </row>
    <row r="2305" customHeight="1" spans="7:17">
      <c r="G2305" s="589"/>
      <c r="H2305" s="589"/>
      <c r="I2305" s="589"/>
      <c r="J2305" s="589"/>
      <c r="K2305" s="589"/>
      <c r="L2305" s="589"/>
      <c r="M2305" s="589"/>
      <c r="O2305" s="589"/>
      <c r="P2305" s="589"/>
      <c r="Q2305" s="589"/>
    </row>
    <row r="2306" customHeight="1" spans="7:17">
      <c r="G2306" s="589"/>
      <c r="H2306" s="589"/>
      <c r="I2306" s="589"/>
      <c r="J2306" s="589"/>
      <c r="K2306" s="589"/>
      <c r="L2306" s="589"/>
      <c r="M2306" s="589"/>
      <c r="O2306" s="589"/>
      <c r="P2306" s="589"/>
      <c r="Q2306" s="589"/>
    </row>
    <row r="2307" customHeight="1" spans="7:17">
      <c r="G2307" s="589"/>
      <c r="H2307" s="589"/>
      <c r="I2307" s="589"/>
      <c r="J2307" s="589"/>
      <c r="K2307" s="589"/>
      <c r="L2307" s="589"/>
      <c r="M2307" s="589"/>
      <c r="O2307" s="589"/>
      <c r="P2307" s="589"/>
      <c r="Q2307" s="589"/>
    </row>
    <row r="2308" customHeight="1" spans="7:17">
      <c r="G2308" s="589"/>
      <c r="H2308" s="589"/>
      <c r="I2308" s="589"/>
      <c r="J2308" s="589"/>
      <c r="K2308" s="589"/>
      <c r="L2308" s="589"/>
      <c r="M2308" s="589"/>
      <c r="O2308" s="589"/>
      <c r="P2308" s="589"/>
      <c r="Q2308" s="589"/>
    </row>
    <row r="2309" customHeight="1" spans="7:17">
      <c r="G2309" s="589"/>
      <c r="H2309" s="589"/>
      <c r="I2309" s="589"/>
      <c r="J2309" s="589"/>
      <c r="K2309" s="589"/>
      <c r="L2309" s="589"/>
      <c r="M2309" s="589"/>
      <c r="O2309" s="589"/>
      <c r="P2309" s="589"/>
      <c r="Q2309" s="589"/>
    </row>
    <row r="2310" customHeight="1" spans="7:17">
      <c r="G2310" s="589"/>
      <c r="H2310" s="589"/>
      <c r="I2310" s="589"/>
      <c r="J2310" s="589"/>
      <c r="K2310" s="589"/>
      <c r="L2310" s="589"/>
      <c r="M2310" s="589"/>
      <c r="O2310" s="589"/>
      <c r="P2310" s="589"/>
      <c r="Q2310" s="589"/>
    </row>
    <row r="2311" customHeight="1" spans="7:17">
      <c r="G2311" s="589"/>
      <c r="H2311" s="589"/>
      <c r="I2311" s="589"/>
      <c r="J2311" s="589"/>
      <c r="K2311" s="589"/>
      <c r="L2311" s="589"/>
      <c r="M2311" s="589"/>
      <c r="O2311" s="589"/>
      <c r="P2311" s="589"/>
      <c r="Q2311" s="589"/>
    </row>
    <row r="2312" customHeight="1" spans="7:17">
      <c r="G2312" s="589"/>
      <c r="H2312" s="589"/>
      <c r="I2312" s="589"/>
      <c r="J2312" s="589"/>
      <c r="K2312" s="589"/>
      <c r="L2312" s="589"/>
      <c r="M2312" s="589"/>
      <c r="O2312" s="589"/>
      <c r="P2312" s="589"/>
      <c r="Q2312" s="589"/>
    </row>
    <row r="2313" customHeight="1" spans="7:17">
      <c r="G2313" s="589"/>
      <c r="H2313" s="589"/>
      <c r="I2313" s="589"/>
      <c r="J2313" s="589"/>
      <c r="K2313" s="589"/>
      <c r="L2313" s="589"/>
      <c r="M2313" s="589"/>
      <c r="O2313" s="589"/>
      <c r="P2313" s="589"/>
      <c r="Q2313" s="589"/>
    </row>
    <row r="2314" customHeight="1" spans="7:17">
      <c r="G2314" s="589"/>
      <c r="H2314" s="589"/>
      <c r="I2314" s="589"/>
      <c r="J2314" s="589"/>
      <c r="K2314" s="589"/>
      <c r="L2314" s="589"/>
      <c r="M2314" s="589"/>
      <c r="O2314" s="589"/>
      <c r="P2314" s="589"/>
      <c r="Q2314" s="589"/>
    </row>
    <row r="2315" customHeight="1" spans="7:17">
      <c r="G2315" s="589"/>
      <c r="H2315" s="589"/>
      <c r="I2315" s="589"/>
      <c r="J2315" s="589"/>
      <c r="K2315" s="589"/>
      <c r="L2315" s="589"/>
      <c r="M2315" s="589"/>
      <c r="O2315" s="589"/>
      <c r="P2315" s="589"/>
      <c r="Q2315" s="589"/>
    </row>
    <row r="2316" customHeight="1" spans="7:17">
      <c r="G2316" s="589"/>
      <c r="H2316" s="589"/>
      <c r="I2316" s="589"/>
      <c r="J2316" s="589"/>
      <c r="K2316" s="589"/>
      <c r="L2316" s="589"/>
      <c r="M2316" s="589"/>
      <c r="O2316" s="589"/>
      <c r="P2316" s="589"/>
      <c r="Q2316" s="589"/>
    </row>
    <row r="2317" customHeight="1" spans="7:17">
      <c r="G2317" s="589"/>
      <c r="H2317" s="589"/>
      <c r="I2317" s="589"/>
      <c r="J2317" s="589"/>
      <c r="K2317" s="589"/>
      <c r="L2317" s="589"/>
      <c r="M2317" s="589"/>
      <c r="O2317" s="589"/>
      <c r="P2317" s="589"/>
      <c r="Q2317" s="589"/>
    </row>
    <row r="2318" customHeight="1" spans="7:17">
      <c r="G2318" s="589"/>
      <c r="H2318" s="589"/>
      <c r="I2318" s="589"/>
      <c r="J2318" s="589"/>
      <c r="K2318" s="589"/>
      <c r="L2318" s="589"/>
      <c r="M2318" s="589"/>
      <c r="O2318" s="589"/>
      <c r="P2318" s="589"/>
      <c r="Q2318" s="589"/>
    </row>
    <row r="2319" customHeight="1" spans="7:17">
      <c r="G2319" s="589"/>
      <c r="H2319" s="589"/>
      <c r="I2319" s="589"/>
      <c r="J2319" s="589"/>
      <c r="K2319" s="589"/>
      <c r="L2319" s="589"/>
      <c r="M2319" s="589"/>
      <c r="O2319" s="589"/>
      <c r="P2319" s="589"/>
      <c r="Q2319" s="589"/>
    </row>
    <row r="2320" customHeight="1" spans="7:17">
      <c r="G2320" s="589"/>
      <c r="H2320" s="589"/>
      <c r="I2320" s="589"/>
      <c r="J2320" s="589"/>
      <c r="K2320" s="589"/>
      <c r="L2320" s="589"/>
      <c r="M2320" s="589"/>
      <c r="O2320" s="589"/>
      <c r="P2320" s="589"/>
      <c r="Q2320" s="589"/>
    </row>
    <row r="2321" customHeight="1" spans="7:17">
      <c r="G2321" s="589"/>
      <c r="H2321" s="589"/>
      <c r="I2321" s="589"/>
      <c r="J2321" s="589"/>
      <c r="K2321" s="589"/>
      <c r="L2321" s="589"/>
      <c r="M2321" s="589"/>
      <c r="O2321" s="589"/>
      <c r="P2321" s="589"/>
      <c r="Q2321" s="589"/>
    </row>
    <row r="2322" customHeight="1" spans="7:17">
      <c r="G2322" s="589"/>
      <c r="H2322" s="589"/>
      <c r="I2322" s="589"/>
      <c r="J2322" s="589"/>
      <c r="K2322" s="589"/>
      <c r="L2322" s="589"/>
      <c r="M2322" s="589"/>
      <c r="O2322" s="589"/>
      <c r="P2322" s="589"/>
      <c r="Q2322" s="589"/>
    </row>
    <row r="2323" customHeight="1" spans="7:17">
      <c r="G2323" s="589"/>
      <c r="H2323" s="589"/>
      <c r="I2323" s="589"/>
      <c r="J2323" s="589"/>
      <c r="K2323" s="589"/>
      <c r="L2323" s="589"/>
      <c r="M2323" s="589"/>
      <c r="O2323" s="589"/>
      <c r="P2323" s="589"/>
      <c r="Q2323" s="589"/>
    </row>
    <row r="2324" customHeight="1" spans="7:17">
      <c r="G2324" s="589"/>
      <c r="H2324" s="589"/>
      <c r="I2324" s="589"/>
      <c r="J2324" s="589"/>
      <c r="K2324" s="589"/>
      <c r="L2324" s="589"/>
      <c r="M2324" s="589"/>
      <c r="O2324" s="589"/>
      <c r="P2324" s="589"/>
      <c r="Q2324" s="589"/>
    </row>
    <row r="2325" customHeight="1" spans="7:17">
      <c r="G2325" s="589"/>
      <c r="H2325" s="589"/>
      <c r="I2325" s="589"/>
      <c r="J2325" s="589"/>
      <c r="K2325" s="589"/>
      <c r="L2325" s="589"/>
      <c r="M2325" s="589"/>
      <c r="O2325" s="589"/>
      <c r="P2325" s="589"/>
      <c r="Q2325" s="589"/>
    </row>
    <row r="2326" customHeight="1" spans="7:17">
      <c r="G2326" s="589"/>
      <c r="H2326" s="589"/>
      <c r="I2326" s="589"/>
      <c r="J2326" s="589"/>
      <c r="K2326" s="589"/>
      <c r="L2326" s="589"/>
      <c r="M2326" s="589"/>
      <c r="O2326" s="589"/>
      <c r="P2326" s="589"/>
      <c r="Q2326" s="589"/>
    </row>
    <row r="2327" customHeight="1" spans="7:17">
      <c r="G2327" s="589"/>
      <c r="H2327" s="589"/>
      <c r="I2327" s="589"/>
      <c r="J2327" s="589"/>
      <c r="K2327" s="589"/>
      <c r="L2327" s="589"/>
      <c r="M2327" s="589"/>
      <c r="O2327" s="589"/>
      <c r="P2327" s="589"/>
      <c r="Q2327" s="589"/>
    </row>
    <row r="2328" customHeight="1" spans="7:17">
      <c r="G2328" s="589"/>
      <c r="H2328" s="589"/>
      <c r="I2328" s="589"/>
      <c r="J2328" s="589"/>
      <c r="K2328" s="589"/>
      <c r="L2328" s="589"/>
      <c r="M2328" s="589"/>
      <c r="O2328" s="589"/>
      <c r="P2328" s="589"/>
      <c r="Q2328" s="589"/>
    </row>
    <row r="2329" customHeight="1" spans="7:17">
      <c r="G2329" s="589"/>
      <c r="H2329" s="589"/>
      <c r="I2329" s="589"/>
      <c r="J2329" s="589"/>
      <c r="K2329" s="589"/>
      <c r="L2329" s="589"/>
      <c r="M2329" s="589"/>
      <c r="O2329" s="589"/>
      <c r="P2329" s="589"/>
      <c r="Q2329" s="589"/>
    </row>
    <row r="2330" customHeight="1" spans="7:17">
      <c r="G2330" s="589"/>
      <c r="H2330" s="589"/>
      <c r="I2330" s="589"/>
      <c r="J2330" s="589"/>
      <c r="K2330" s="589"/>
      <c r="L2330" s="589"/>
      <c r="M2330" s="589"/>
      <c r="O2330" s="589"/>
      <c r="P2330" s="589"/>
      <c r="Q2330" s="589"/>
    </row>
    <row r="2331" customHeight="1" spans="7:17">
      <c r="G2331" s="589"/>
      <c r="H2331" s="589"/>
      <c r="I2331" s="589"/>
      <c r="J2331" s="589"/>
      <c r="K2331" s="589"/>
      <c r="L2331" s="589"/>
      <c r="M2331" s="589"/>
      <c r="O2331" s="589"/>
      <c r="P2331" s="589"/>
      <c r="Q2331" s="589"/>
    </row>
    <row r="2332" customHeight="1" spans="7:17">
      <c r="G2332" s="589"/>
      <c r="H2332" s="589"/>
      <c r="I2332" s="589"/>
      <c r="J2332" s="589"/>
      <c r="K2332" s="589"/>
      <c r="L2332" s="589"/>
      <c r="M2332" s="589"/>
      <c r="O2332" s="589"/>
      <c r="P2332" s="589"/>
      <c r="Q2332" s="589"/>
    </row>
    <row r="2333" customHeight="1" spans="7:17">
      <c r="G2333" s="589"/>
      <c r="H2333" s="589"/>
      <c r="I2333" s="589"/>
      <c r="J2333" s="589"/>
      <c r="K2333" s="589"/>
      <c r="L2333" s="589"/>
      <c r="M2333" s="589"/>
      <c r="O2333" s="589"/>
      <c r="P2333" s="589"/>
      <c r="Q2333" s="589"/>
    </row>
    <row r="2334" customHeight="1" spans="7:17">
      <c r="G2334" s="589"/>
      <c r="H2334" s="589"/>
      <c r="I2334" s="589"/>
      <c r="J2334" s="589"/>
      <c r="K2334" s="589"/>
      <c r="L2334" s="589"/>
      <c r="M2334" s="589"/>
      <c r="O2334" s="589"/>
      <c r="P2334" s="589"/>
      <c r="Q2334" s="589"/>
    </row>
    <row r="2335" customHeight="1" spans="7:17">
      <c r="G2335" s="589"/>
      <c r="H2335" s="589"/>
      <c r="I2335" s="589"/>
      <c r="J2335" s="589"/>
      <c r="K2335" s="589"/>
      <c r="L2335" s="589"/>
      <c r="M2335" s="589"/>
      <c r="O2335" s="589"/>
      <c r="P2335" s="589"/>
      <c r="Q2335" s="589"/>
    </row>
    <row r="2336" customHeight="1" spans="7:17">
      <c r="G2336" s="589"/>
      <c r="H2336" s="589"/>
      <c r="I2336" s="589"/>
      <c r="J2336" s="589"/>
      <c r="K2336" s="589"/>
      <c r="L2336" s="589"/>
      <c r="M2336" s="589"/>
      <c r="O2336" s="589"/>
      <c r="P2336" s="589"/>
      <c r="Q2336" s="589"/>
    </row>
    <row r="2337" customHeight="1" spans="7:17">
      <c r="G2337" s="589"/>
      <c r="H2337" s="589"/>
      <c r="I2337" s="589"/>
      <c r="J2337" s="589"/>
      <c r="K2337" s="589"/>
      <c r="L2337" s="589"/>
      <c r="M2337" s="589"/>
      <c r="O2337" s="589"/>
      <c r="P2337" s="589"/>
      <c r="Q2337" s="589"/>
    </row>
    <row r="2338" customHeight="1" spans="7:17">
      <c r="G2338" s="589"/>
      <c r="H2338" s="589"/>
      <c r="I2338" s="589"/>
      <c r="J2338" s="589"/>
      <c r="K2338" s="589"/>
      <c r="L2338" s="589"/>
      <c r="M2338" s="589"/>
      <c r="O2338" s="589"/>
      <c r="P2338" s="589"/>
      <c r="Q2338" s="589"/>
    </row>
    <row r="2339" customHeight="1" spans="7:17">
      <c r="G2339" s="589"/>
      <c r="H2339" s="589"/>
      <c r="I2339" s="589"/>
      <c r="J2339" s="589"/>
      <c r="K2339" s="589"/>
      <c r="L2339" s="589"/>
      <c r="M2339" s="589"/>
      <c r="O2339" s="589"/>
      <c r="P2339" s="589"/>
      <c r="Q2339" s="589"/>
    </row>
    <row r="2340" customHeight="1" spans="7:17">
      <c r="G2340" s="589"/>
      <c r="H2340" s="589"/>
      <c r="I2340" s="589"/>
      <c r="J2340" s="589"/>
      <c r="K2340" s="589"/>
      <c r="L2340" s="589"/>
      <c r="M2340" s="589"/>
      <c r="O2340" s="589"/>
      <c r="P2340" s="589"/>
      <c r="Q2340" s="589"/>
    </row>
    <row r="2341" customHeight="1" spans="7:17">
      <c r="G2341" s="589"/>
      <c r="H2341" s="589"/>
      <c r="I2341" s="589"/>
      <c r="J2341" s="589"/>
      <c r="K2341" s="589"/>
      <c r="L2341" s="589"/>
      <c r="M2341" s="589"/>
      <c r="O2341" s="589"/>
      <c r="P2341" s="589"/>
      <c r="Q2341" s="589"/>
    </row>
    <row r="2342" customHeight="1" spans="7:17">
      <c r="G2342" s="589"/>
      <c r="H2342" s="589"/>
      <c r="I2342" s="589"/>
      <c r="J2342" s="589"/>
      <c r="K2342" s="589"/>
      <c r="L2342" s="589"/>
      <c r="M2342" s="589"/>
      <c r="O2342" s="589"/>
      <c r="P2342" s="589"/>
      <c r="Q2342" s="589"/>
    </row>
    <row r="2343" customHeight="1" spans="7:17">
      <c r="G2343" s="589"/>
      <c r="H2343" s="589"/>
      <c r="I2343" s="589"/>
      <c r="J2343" s="589"/>
      <c r="K2343" s="589"/>
      <c r="L2343" s="589"/>
      <c r="M2343" s="589"/>
      <c r="O2343" s="589"/>
      <c r="P2343" s="589"/>
      <c r="Q2343" s="589"/>
    </row>
    <row r="2344" customHeight="1" spans="7:17">
      <c r="G2344" s="589"/>
      <c r="H2344" s="589"/>
      <c r="I2344" s="589"/>
      <c r="J2344" s="589"/>
      <c r="K2344" s="589"/>
      <c r="L2344" s="589"/>
      <c r="M2344" s="589"/>
      <c r="O2344" s="589"/>
      <c r="P2344" s="589"/>
      <c r="Q2344" s="589"/>
    </row>
    <row r="2345" customHeight="1" spans="7:17">
      <c r="G2345" s="589"/>
      <c r="H2345" s="589"/>
      <c r="I2345" s="589"/>
      <c r="J2345" s="589"/>
      <c r="K2345" s="589"/>
      <c r="L2345" s="589"/>
      <c r="M2345" s="589"/>
      <c r="O2345" s="589"/>
      <c r="P2345" s="589"/>
      <c r="Q2345" s="589"/>
    </row>
    <row r="2346" customHeight="1" spans="7:17">
      <c r="G2346" s="589"/>
      <c r="H2346" s="589"/>
      <c r="I2346" s="589"/>
      <c r="J2346" s="589"/>
      <c r="K2346" s="589"/>
      <c r="L2346" s="589"/>
      <c r="M2346" s="589"/>
      <c r="O2346" s="589"/>
      <c r="P2346" s="589"/>
      <c r="Q2346" s="589"/>
    </row>
    <row r="2347" customHeight="1" spans="7:17">
      <c r="G2347" s="589"/>
      <c r="H2347" s="589"/>
      <c r="I2347" s="589"/>
      <c r="J2347" s="589"/>
      <c r="K2347" s="589"/>
      <c r="L2347" s="589"/>
      <c r="M2347" s="589"/>
      <c r="O2347" s="589"/>
      <c r="P2347" s="589"/>
      <c r="Q2347" s="589"/>
    </row>
    <row r="2348" customHeight="1" spans="7:17">
      <c r="G2348" s="589"/>
      <c r="H2348" s="589"/>
      <c r="I2348" s="589"/>
      <c r="J2348" s="589"/>
      <c r="K2348" s="589"/>
      <c r="L2348" s="589"/>
      <c r="M2348" s="589"/>
      <c r="O2348" s="589"/>
      <c r="P2348" s="589"/>
      <c r="Q2348" s="589"/>
    </row>
    <row r="2349" customHeight="1" spans="7:17">
      <c r="G2349" s="589"/>
      <c r="H2349" s="589"/>
      <c r="I2349" s="589"/>
      <c r="J2349" s="589"/>
      <c r="K2349" s="589"/>
      <c r="L2349" s="589"/>
      <c r="M2349" s="589"/>
      <c r="O2349" s="589"/>
      <c r="P2349" s="589"/>
      <c r="Q2349" s="589"/>
    </row>
    <row r="2350" customHeight="1" spans="7:17">
      <c r="G2350" s="589"/>
      <c r="H2350" s="589"/>
      <c r="I2350" s="589"/>
      <c r="J2350" s="589"/>
      <c r="K2350" s="589"/>
      <c r="L2350" s="589"/>
      <c r="M2350" s="589"/>
      <c r="O2350" s="589"/>
      <c r="P2350" s="589"/>
      <c r="Q2350" s="589"/>
    </row>
    <row r="2351" customHeight="1" spans="7:17">
      <c r="G2351" s="589"/>
      <c r="H2351" s="589"/>
      <c r="I2351" s="589"/>
      <c r="J2351" s="589"/>
      <c r="K2351" s="589"/>
      <c r="L2351" s="589"/>
      <c r="M2351" s="589"/>
      <c r="O2351" s="589"/>
      <c r="P2351" s="589"/>
      <c r="Q2351" s="589"/>
    </row>
    <row r="2352" customHeight="1" spans="7:17">
      <c r="G2352" s="589"/>
      <c r="H2352" s="589"/>
      <c r="I2352" s="589"/>
      <c r="J2352" s="589"/>
      <c r="K2352" s="589"/>
      <c r="L2352" s="589"/>
      <c r="M2352" s="589"/>
      <c r="O2352" s="589"/>
      <c r="P2352" s="589"/>
      <c r="Q2352" s="589"/>
    </row>
    <row r="2353" customHeight="1" spans="7:17">
      <c r="G2353" s="589"/>
      <c r="H2353" s="589"/>
      <c r="I2353" s="589"/>
      <c r="J2353" s="589"/>
      <c r="K2353" s="589"/>
      <c r="L2353" s="589"/>
      <c r="M2353" s="589"/>
      <c r="O2353" s="589"/>
      <c r="P2353" s="589"/>
      <c r="Q2353" s="589"/>
    </row>
    <row r="2354" customHeight="1" spans="7:17">
      <c r="G2354" s="589"/>
      <c r="H2354" s="589"/>
      <c r="I2354" s="589"/>
      <c r="J2354" s="589"/>
      <c r="K2354" s="589"/>
      <c r="L2354" s="589"/>
      <c r="M2354" s="589"/>
      <c r="O2354" s="589"/>
      <c r="P2354" s="589"/>
      <c r="Q2354" s="589"/>
    </row>
    <row r="2355" customHeight="1" spans="7:17">
      <c r="G2355" s="589"/>
      <c r="H2355" s="589"/>
      <c r="I2355" s="589"/>
      <c r="J2355" s="589"/>
      <c r="K2355" s="589"/>
      <c r="L2355" s="589"/>
      <c r="M2355" s="589"/>
      <c r="O2355" s="589"/>
      <c r="P2355" s="589"/>
      <c r="Q2355" s="589"/>
    </row>
    <row r="2356" customHeight="1" spans="7:17">
      <c r="G2356" s="589"/>
      <c r="H2356" s="589"/>
      <c r="I2356" s="589"/>
      <c r="J2356" s="589"/>
      <c r="K2356" s="589"/>
      <c r="L2356" s="589"/>
      <c r="M2356" s="589"/>
      <c r="O2356" s="589"/>
      <c r="P2356" s="589"/>
      <c r="Q2356" s="589"/>
    </row>
    <row r="2357" customHeight="1" spans="7:17">
      <c r="G2357" s="589"/>
      <c r="H2357" s="589"/>
      <c r="I2357" s="589"/>
      <c r="J2357" s="589"/>
      <c r="K2357" s="589"/>
      <c r="L2357" s="589"/>
      <c r="M2357" s="589"/>
      <c r="O2357" s="589"/>
      <c r="P2357" s="589"/>
      <c r="Q2357" s="589"/>
    </row>
    <row r="2358" customHeight="1" spans="7:17">
      <c r="G2358" s="589"/>
      <c r="H2358" s="589"/>
      <c r="I2358" s="589"/>
      <c r="J2358" s="589"/>
      <c r="K2358" s="589"/>
      <c r="L2358" s="589"/>
      <c r="M2358" s="589"/>
      <c r="O2358" s="589"/>
      <c r="P2358" s="589"/>
      <c r="Q2358" s="589"/>
    </row>
    <row r="2359" customHeight="1" spans="7:17">
      <c r="G2359" s="589"/>
      <c r="H2359" s="589"/>
      <c r="I2359" s="589"/>
      <c r="J2359" s="589"/>
      <c r="K2359" s="589"/>
      <c r="L2359" s="589"/>
      <c r="M2359" s="589"/>
      <c r="O2359" s="589"/>
      <c r="P2359" s="589"/>
      <c r="Q2359" s="589"/>
    </row>
    <row r="2360" customHeight="1" spans="7:17">
      <c r="G2360" s="589"/>
      <c r="H2360" s="589"/>
      <c r="I2360" s="589"/>
      <c r="J2360" s="589"/>
      <c r="K2360" s="589"/>
      <c r="L2360" s="589"/>
      <c r="M2360" s="589"/>
      <c r="O2360" s="589"/>
      <c r="P2360" s="589"/>
      <c r="Q2360" s="589"/>
    </row>
    <row r="2361" customHeight="1" spans="7:17">
      <c r="G2361" s="589"/>
      <c r="H2361" s="589"/>
      <c r="I2361" s="589"/>
      <c r="J2361" s="589"/>
      <c r="K2361" s="589"/>
      <c r="L2361" s="589"/>
      <c r="M2361" s="589"/>
      <c r="O2361" s="589"/>
      <c r="P2361" s="589"/>
      <c r="Q2361" s="589"/>
    </row>
    <row r="2362" customHeight="1" spans="7:17">
      <c r="G2362" s="589"/>
      <c r="H2362" s="589"/>
      <c r="I2362" s="589"/>
      <c r="J2362" s="589"/>
      <c r="K2362" s="589"/>
      <c r="L2362" s="589"/>
      <c r="M2362" s="589"/>
      <c r="O2362" s="589"/>
      <c r="P2362" s="589"/>
      <c r="Q2362" s="589"/>
    </row>
    <row r="2363" customHeight="1" spans="7:17">
      <c r="G2363" s="589"/>
      <c r="H2363" s="589"/>
      <c r="I2363" s="589"/>
      <c r="J2363" s="589"/>
      <c r="K2363" s="589"/>
      <c r="L2363" s="589"/>
      <c r="M2363" s="589"/>
      <c r="O2363" s="589"/>
      <c r="P2363" s="589"/>
      <c r="Q2363" s="589"/>
    </row>
    <row r="2364" customHeight="1" spans="7:17">
      <c r="G2364" s="589"/>
      <c r="H2364" s="589"/>
      <c r="I2364" s="589"/>
      <c r="J2364" s="589"/>
      <c r="K2364" s="589"/>
      <c r="L2364" s="589"/>
      <c r="M2364" s="589"/>
      <c r="O2364" s="589"/>
      <c r="P2364" s="589"/>
      <c r="Q2364" s="589"/>
    </row>
    <row r="2365" customHeight="1" spans="7:17">
      <c r="G2365" s="589"/>
      <c r="H2365" s="589"/>
      <c r="I2365" s="589"/>
      <c r="J2365" s="589"/>
      <c r="K2365" s="589"/>
      <c r="L2365" s="589"/>
      <c r="M2365" s="589"/>
      <c r="O2365" s="589"/>
      <c r="P2365" s="589"/>
      <c r="Q2365" s="589"/>
    </row>
    <row r="2366" customHeight="1" spans="7:17">
      <c r="G2366" s="589"/>
      <c r="H2366" s="589"/>
      <c r="I2366" s="589"/>
      <c r="J2366" s="589"/>
      <c r="K2366" s="589"/>
      <c r="L2366" s="589"/>
      <c r="M2366" s="589"/>
      <c r="O2366" s="589"/>
      <c r="P2366" s="589"/>
      <c r="Q2366" s="589"/>
    </row>
    <row r="2367" customHeight="1" spans="7:17">
      <c r="G2367" s="589"/>
      <c r="H2367" s="589"/>
      <c r="I2367" s="589"/>
      <c r="J2367" s="589"/>
      <c r="K2367" s="589"/>
      <c r="L2367" s="589"/>
      <c r="M2367" s="589"/>
      <c r="O2367" s="589"/>
      <c r="P2367" s="589"/>
      <c r="Q2367" s="589"/>
    </row>
    <row r="2368" customHeight="1" spans="7:17">
      <c r="G2368" s="589"/>
      <c r="H2368" s="589"/>
      <c r="I2368" s="589"/>
      <c r="J2368" s="589"/>
      <c r="K2368" s="589"/>
      <c r="L2368" s="589"/>
      <c r="M2368" s="589"/>
      <c r="O2368" s="589"/>
      <c r="P2368" s="589"/>
      <c r="Q2368" s="589"/>
    </row>
    <row r="2369" customHeight="1" spans="7:17">
      <c r="G2369" s="589"/>
      <c r="H2369" s="589"/>
      <c r="I2369" s="589"/>
      <c r="J2369" s="589"/>
      <c r="K2369" s="589"/>
      <c r="L2369" s="589"/>
      <c r="M2369" s="589"/>
      <c r="O2369" s="589"/>
      <c r="P2369" s="589"/>
      <c r="Q2369" s="589"/>
    </row>
    <row r="2370" customHeight="1" spans="7:17">
      <c r="G2370" s="589"/>
      <c r="H2370" s="589"/>
      <c r="I2370" s="589"/>
      <c r="J2370" s="589"/>
      <c r="K2370" s="589"/>
      <c r="L2370" s="589"/>
      <c r="M2370" s="589"/>
      <c r="O2370" s="589"/>
      <c r="P2370" s="589"/>
      <c r="Q2370" s="589"/>
    </row>
    <row r="2371" customHeight="1" spans="7:17">
      <c r="G2371" s="589"/>
      <c r="H2371" s="589"/>
      <c r="I2371" s="589"/>
      <c r="J2371" s="589"/>
      <c r="K2371" s="589"/>
      <c r="L2371" s="589"/>
      <c r="M2371" s="589"/>
      <c r="O2371" s="589"/>
      <c r="P2371" s="589"/>
      <c r="Q2371" s="589"/>
    </row>
    <row r="2372" customHeight="1" spans="7:17">
      <c r="G2372" s="589"/>
      <c r="H2372" s="589"/>
      <c r="I2372" s="589"/>
      <c r="J2372" s="589"/>
      <c r="K2372" s="589"/>
      <c r="L2372" s="589"/>
      <c r="M2372" s="589"/>
      <c r="O2372" s="589"/>
      <c r="P2372" s="589"/>
      <c r="Q2372" s="589"/>
    </row>
    <row r="2373" customHeight="1" spans="7:17">
      <c r="G2373" s="589"/>
      <c r="H2373" s="589"/>
      <c r="I2373" s="589"/>
      <c r="J2373" s="589"/>
      <c r="K2373" s="589"/>
      <c r="L2373" s="589"/>
      <c r="M2373" s="589"/>
      <c r="O2373" s="589"/>
      <c r="P2373" s="589"/>
      <c r="Q2373" s="589"/>
    </row>
    <row r="2374" customHeight="1" spans="7:17">
      <c r="G2374" s="589"/>
      <c r="H2374" s="589"/>
      <c r="I2374" s="589"/>
      <c r="J2374" s="589"/>
      <c r="K2374" s="589"/>
      <c r="L2374" s="589"/>
      <c r="M2374" s="589"/>
      <c r="O2374" s="589"/>
      <c r="P2374" s="589"/>
      <c r="Q2374" s="589"/>
    </row>
    <row r="2375" customHeight="1" spans="7:17">
      <c r="G2375" s="589"/>
      <c r="H2375" s="589"/>
      <c r="I2375" s="589"/>
      <c r="J2375" s="589"/>
      <c r="K2375" s="589"/>
      <c r="L2375" s="589"/>
      <c r="M2375" s="589"/>
      <c r="O2375" s="589"/>
      <c r="P2375" s="589"/>
      <c r="Q2375" s="589"/>
    </row>
    <row r="2376" customHeight="1" spans="7:17">
      <c r="G2376" s="589"/>
      <c r="H2376" s="589"/>
      <c r="I2376" s="589"/>
      <c r="J2376" s="589"/>
      <c r="K2376" s="589"/>
      <c r="L2376" s="589"/>
      <c r="M2376" s="589"/>
      <c r="O2376" s="589"/>
      <c r="P2376" s="589"/>
      <c r="Q2376" s="589"/>
    </row>
    <row r="2377" customHeight="1" spans="7:17">
      <c r="G2377" s="589"/>
      <c r="H2377" s="589"/>
      <c r="I2377" s="589"/>
      <c r="J2377" s="589"/>
      <c r="K2377" s="589"/>
      <c r="L2377" s="589"/>
      <c r="M2377" s="589"/>
      <c r="O2377" s="589"/>
      <c r="P2377" s="589"/>
      <c r="Q2377" s="589"/>
    </row>
    <row r="2378" customHeight="1" spans="7:17">
      <c r="G2378" s="589"/>
      <c r="H2378" s="589"/>
      <c r="I2378" s="589"/>
      <c r="J2378" s="589"/>
      <c r="K2378" s="589"/>
      <c r="L2378" s="589"/>
      <c r="M2378" s="589"/>
      <c r="O2378" s="589"/>
      <c r="P2378" s="589"/>
      <c r="Q2378" s="589"/>
    </row>
    <row r="2379" customHeight="1" spans="7:17">
      <c r="G2379" s="589"/>
      <c r="H2379" s="589"/>
      <c r="I2379" s="589"/>
      <c r="J2379" s="589"/>
      <c r="K2379" s="589"/>
      <c r="L2379" s="589"/>
      <c r="M2379" s="589"/>
      <c r="O2379" s="589"/>
      <c r="P2379" s="589"/>
      <c r="Q2379" s="589"/>
    </row>
    <row r="2380" customHeight="1" spans="7:17">
      <c r="G2380" s="589"/>
      <c r="H2380" s="589"/>
      <c r="I2380" s="589"/>
      <c r="J2380" s="589"/>
      <c r="K2380" s="589"/>
      <c r="L2380" s="589"/>
      <c r="M2380" s="589"/>
      <c r="O2380" s="589"/>
      <c r="P2380" s="589"/>
      <c r="Q2380" s="589"/>
    </row>
    <row r="2381" customHeight="1" spans="7:17">
      <c r="G2381" s="589"/>
      <c r="H2381" s="589"/>
      <c r="I2381" s="589"/>
      <c r="J2381" s="589"/>
      <c r="K2381" s="589"/>
      <c r="L2381" s="589"/>
      <c r="M2381" s="589"/>
      <c r="O2381" s="589"/>
      <c r="P2381" s="589"/>
      <c r="Q2381" s="589"/>
    </row>
    <row r="2382" customHeight="1" spans="7:17">
      <c r="G2382" s="589"/>
      <c r="H2382" s="589"/>
      <c r="I2382" s="589"/>
      <c r="J2382" s="589"/>
      <c r="K2382" s="589"/>
      <c r="L2382" s="589"/>
      <c r="M2382" s="589"/>
      <c r="O2382" s="589"/>
      <c r="P2382" s="589"/>
      <c r="Q2382" s="589"/>
    </row>
    <row r="2383" customHeight="1" spans="7:17">
      <c r="G2383" s="589"/>
      <c r="H2383" s="589"/>
      <c r="I2383" s="589"/>
      <c r="J2383" s="589"/>
      <c r="K2383" s="589"/>
      <c r="L2383" s="589"/>
      <c r="M2383" s="589"/>
      <c r="O2383" s="589"/>
      <c r="P2383" s="589"/>
      <c r="Q2383" s="589"/>
    </row>
    <row r="2384" customHeight="1" spans="7:17">
      <c r="G2384" s="589"/>
      <c r="H2384" s="589"/>
      <c r="I2384" s="589"/>
      <c r="J2384" s="589"/>
      <c r="K2384" s="589"/>
      <c r="L2384" s="589"/>
      <c r="M2384" s="589"/>
      <c r="O2384" s="589"/>
      <c r="P2384" s="589"/>
      <c r="Q2384" s="589"/>
    </row>
    <row r="2385" customHeight="1" spans="7:17">
      <c r="G2385" s="589"/>
      <c r="H2385" s="589"/>
      <c r="I2385" s="589"/>
      <c r="J2385" s="589"/>
      <c r="K2385" s="589"/>
      <c r="L2385" s="589"/>
      <c r="M2385" s="589"/>
      <c r="O2385" s="589"/>
      <c r="P2385" s="589"/>
      <c r="Q2385" s="589"/>
    </row>
    <row r="2386" customHeight="1" spans="7:17">
      <c r="G2386" s="589"/>
      <c r="H2386" s="589"/>
      <c r="I2386" s="589"/>
      <c r="J2386" s="589"/>
      <c r="K2386" s="589"/>
      <c r="L2386" s="589"/>
      <c r="M2386" s="589"/>
      <c r="O2386" s="589"/>
      <c r="P2386" s="589"/>
      <c r="Q2386" s="589"/>
    </row>
    <row r="2387" customHeight="1" spans="7:17">
      <c r="G2387" s="589"/>
      <c r="H2387" s="589"/>
      <c r="I2387" s="589"/>
      <c r="J2387" s="589"/>
      <c r="K2387" s="589"/>
      <c r="L2387" s="589"/>
      <c r="M2387" s="589"/>
      <c r="O2387" s="589"/>
      <c r="P2387" s="589"/>
      <c r="Q2387" s="589"/>
    </row>
    <row r="2388" customHeight="1" spans="7:17">
      <c r="G2388" s="589"/>
      <c r="H2388" s="589"/>
      <c r="I2388" s="589"/>
      <c r="J2388" s="589"/>
      <c r="K2388" s="589"/>
      <c r="L2388" s="589"/>
      <c r="M2388" s="589"/>
      <c r="O2388" s="589"/>
      <c r="P2388" s="589"/>
      <c r="Q2388" s="589"/>
    </row>
    <row r="2389" customHeight="1" spans="7:17">
      <c r="G2389" s="589"/>
      <c r="H2389" s="589"/>
      <c r="I2389" s="589"/>
      <c r="J2389" s="589"/>
      <c r="K2389" s="589"/>
      <c r="L2389" s="589"/>
      <c r="M2389" s="589"/>
      <c r="O2389" s="589"/>
      <c r="P2389" s="589"/>
      <c r="Q2389" s="589"/>
    </row>
    <row r="2390" customHeight="1" spans="7:17">
      <c r="G2390" s="589"/>
      <c r="H2390" s="589"/>
      <c r="I2390" s="589"/>
      <c r="J2390" s="589"/>
      <c r="K2390" s="589"/>
      <c r="L2390" s="589"/>
      <c r="M2390" s="589"/>
      <c r="O2390" s="589"/>
      <c r="P2390" s="589"/>
      <c r="Q2390" s="589"/>
    </row>
    <row r="2391" customHeight="1" spans="7:17">
      <c r="G2391" s="589"/>
      <c r="H2391" s="589"/>
      <c r="I2391" s="589"/>
      <c r="J2391" s="589"/>
      <c r="K2391" s="589"/>
      <c r="L2391" s="589"/>
      <c r="M2391" s="589"/>
      <c r="O2391" s="589"/>
      <c r="P2391" s="589"/>
      <c r="Q2391" s="589"/>
    </row>
    <row r="2392" customHeight="1" spans="7:17">
      <c r="G2392" s="589"/>
      <c r="H2392" s="589"/>
      <c r="I2392" s="589"/>
      <c r="J2392" s="589"/>
      <c r="K2392" s="589"/>
      <c r="L2392" s="589"/>
      <c r="M2392" s="589"/>
      <c r="O2392" s="589"/>
      <c r="P2392" s="589"/>
      <c r="Q2392" s="589"/>
    </row>
    <row r="2393" customHeight="1" spans="7:17">
      <c r="G2393" s="589"/>
      <c r="H2393" s="589"/>
      <c r="I2393" s="589"/>
      <c r="J2393" s="589"/>
      <c r="K2393" s="589"/>
      <c r="L2393" s="589"/>
      <c r="M2393" s="589"/>
      <c r="O2393" s="589"/>
      <c r="P2393" s="589"/>
      <c r="Q2393" s="589"/>
    </row>
    <row r="2394" customHeight="1" spans="7:17">
      <c r="G2394" s="589"/>
      <c r="H2394" s="589"/>
      <c r="I2394" s="589"/>
      <c r="J2394" s="589"/>
      <c r="K2394" s="589"/>
      <c r="L2394" s="589"/>
      <c r="M2394" s="589"/>
      <c r="O2394" s="589"/>
      <c r="P2394" s="589"/>
      <c r="Q2394" s="589"/>
    </row>
    <row r="2395" customHeight="1" spans="7:17">
      <c r="G2395" s="589"/>
      <c r="H2395" s="589"/>
      <c r="I2395" s="589"/>
      <c r="J2395" s="589"/>
      <c r="K2395" s="589"/>
      <c r="L2395" s="589"/>
      <c r="M2395" s="589"/>
      <c r="O2395" s="589"/>
      <c r="P2395" s="589"/>
      <c r="Q2395" s="589"/>
    </row>
    <row r="2396" customHeight="1" spans="7:17">
      <c r="G2396" s="589"/>
      <c r="H2396" s="589"/>
      <c r="I2396" s="589"/>
      <c r="J2396" s="589"/>
      <c r="K2396" s="589"/>
      <c r="L2396" s="589"/>
      <c r="M2396" s="589"/>
      <c r="O2396" s="589"/>
      <c r="P2396" s="589"/>
      <c r="Q2396" s="589"/>
    </row>
    <row r="2397" customHeight="1" spans="7:17">
      <c r="G2397" s="589"/>
      <c r="H2397" s="589"/>
      <c r="I2397" s="589"/>
      <c r="J2397" s="589"/>
      <c r="K2397" s="589"/>
      <c r="L2397" s="589"/>
      <c r="M2397" s="589"/>
      <c r="O2397" s="589"/>
      <c r="P2397" s="589"/>
      <c r="Q2397" s="589"/>
    </row>
    <row r="2398" customHeight="1" spans="7:17">
      <c r="G2398" s="589"/>
      <c r="H2398" s="589"/>
      <c r="I2398" s="589"/>
      <c r="J2398" s="589"/>
      <c r="K2398" s="589"/>
      <c r="L2398" s="589"/>
      <c r="M2398" s="589"/>
      <c r="O2398" s="589"/>
      <c r="P2398" s="589"/>
      <c r="Q2398" s="589"/>
    </row>
    <row r="2399" customHeight="1" spans="7:17">
      <c r="G2399" s="589"/>
      <c r="H2399" s="589"/>
      <c r="I2399" s="589"/>
      <c r="J2399" s="589"/>
      <c r="K2399" s="589"/>
      <c r="L2399" s="589"/>
      <c r="M2399" s="589"/>
      <c r="O2399" s="589"/>
      <c r="P2399" s="589"/>
      <c r="Q2399" s="589"/>
    </row>
    <row r="2400" customHeight="1" spans="7:17">
      <c r="G2400" s="589"/>
      <c r="H2400" s="589"/>
      <c r="I2400" s="589"/>
      <c r="J2400" s="589"/>
      <c r="K2400" s="589"/>
      <c r="L2400" s="589"/>
      <c r="M2400" s="589"/>
      <c r="O2400" s="589"/>
      <c r="P2400" s="589"/>
      <c r="Q2400" s="589"/>
    </row>
    <row r="2401" customHeight="1" spans="7:17">
      <c r="G2401" s="589"/>
      <c r="H2401" s="589"/>
      <c r="I2401" s="589"/>
      <c r="J2401" s="589"/>
      <c r="K2401" s="589"/>
      <c r="L2401" s="589"/>
      <c r="M2401" s="589"/>
      <c r="O2401" s="589"/>
      <c r="P2401" s="589"/>
      <c r="Q2401" s="589"/>
    </row>
    <row r="2402" customHeight="1" spans="7:17">
      <c r="G2402" s="589"/>
      <c r="H2402" s="589"/>
      <c r="I2402" s="589"/>
      <c r="J2402" s="589"/>
      <c r="K2402" s="589"/>
      <c r="L2402" s="589"/>
      <c r="M2402" s="589"/>
      <c r="O2402" s="589"/>
      <c r="P2402" s="589"/>
      <c r="Q2402" s="589"/>
    </row>
    <row r="2403" customHeight="1" spans="7:17">
      <c r="G2403" s="589"/>
      <c r="H2403" s="589"/>
      <c r="I2403" s="589"/>
      <c r="J2403" s="589"/>
      <c r="K2403" s="589"/>
      <c r="L2403" s="589"/>
      <c r="M2403" s="589"/>
      <c r="O2403" s="589"/>
      <c r="P2403" s="589"/>
      <c r="Q2403" s="589"/>
    </row>
    <row r="2404" customHeight="1" spans="7:17">
      <c r="G2404" s="589"/>
      <c r="H2404" s="589"/>
      <c r="I2404" s="589"/>
      <c r="J2404" s="589"/>
      <c r="K2404" s="589"/>
      <c r="L2404" s="589"/>
      <c r="M2404" s="589"/>
      <c r="O2404" s="589"/>
      <c r="P2404" s="589"/>
      <c r="Q2404" s="589"/>
    </row>
    <row r="2405" customHeight="1" spans="7:17">
      <c r="G2405" s="589"/>
      <c r="H2405" s="589"/>
      <c r="I2405" s="589"/>
      <c r="J2405" s="589"/>
      <c r="K2405" s="589"/>
      <c r="L2405" s="589"/>
      <c r="M2405" s="589"/>
      <c r="O2405" s="589"/>
      <c r="P2405" s="589"/>
      <c r="Q2405" s="589"/>
    </row>
    <row r="2406" customHeight="1" spans="7:17">
      <c r="G2406" s="589"/>
      <c r="H2406" s="589"/>
      <c r="I2406" s="589"/>
      <c r="J2406" s="589"/>
      <c r="K2406" s="589"/>
      <c r="L2406" s="589"/>
      <c r="M2406" s="589"/>
      <c r="O2406" s="589"/>
      <c r="P2406" s="589"/>
      <c r="Q2406" s="589"/>
    </row>
    <row r="2407" customHeight="1" spans="7:17">
      <c r="G2407" s="589"/>
      <c r="H2407" s="589"/>
      <c r="I2407" s="589"/>
      <c r="J2407" s="589"/>
      <c r="K2407" s="589"/>
      <c r="L2407" s="589"/>
      <c r="M2407" s="589"/>
      <c r="O2407" s="589"/>
      <c r="P2407" s="589"/>
      <c r="Q2407" s="589"/>
    </row>
    <row r="2408" customHeight="1" spans="7:17">
      <c r="G2408" s="589"/>
      <c r="H2408" s="589"/>
      <c r="I2408" s="589"/>
      <c r="J2408" s="589"/>
      <c r="K2408" s="589"/>
      <c r="L2408" s="589"/>
      <c r="M2408" s="589"/>
      <c r="O2408" s="589"/>
      <c r="P2408" s="589"/>
      <c r="Q2408" s="589"/>
    </row>
    <row r="2409" customHeight="1" spans="7:17">
      <c r="G2409" s="589"/>
      <c r="H2409" s="589"/>
      <c r="I2409" s="589"/>
      <c r="J2409" s="589"/>
      <c r="K2409" s="589"/>
      <c r="L2409" s="589"/>
      <c r="M2409" s="589"/>
      <c r="O2409" s="589"/>
      <c r="P2409" s="589"/>
      <c r="Q2409" s="589"/>
    </row>
    <row r="2410" customHeight="1" spans="7:17">
      <c r="G2410" s="589"/>
      <c r="H2410" s="589"/>
      <c r="I2410" s="589"/>
      <c r="J2410" s="589"/>
      <c r="K2410" s="589"/>
      <c r="L2410" s="589"/>
      <c r="M2410" s="589"/>
      <c r="O2410" s="589"/>
      <c r="P2410" s="589"/>
      <c r="Q2410" s="589"/>
    </row>
    <row r="2411" customHeight="1" spans="7:17">
      <c r="G2411" s="589"/>
      <c r="H2411" s="589"/>
      <c r="I2411" s="589"/>
      <c r="J2411" s="589"/>
      <c r="K2411" s="589"/>
      <c r="L2411" s="589"/>
      <c r="M2411" s="589"/>
      <c r="O2411" s="589"/>
      <c r="P2411" s="589"/>
      <c r="Q2411" s="589"/>
    </row>
    <row r="2412" customHeight="1" spans="7:17">
      <c r="G2412" s="589"/>
      <c r="H2412" s="589"/>
      <c r="I2412" s="589"/>
      <c r="J2412" s="589"/>
      <c r="K2412" s="589"/>
      <c r="L2412" s="589"/>
      <c r="M2412" s="589"/>
      <c r="O2412" s="589"/>
      <c r="P2412" s="589"/>
      <c r="Q2412" s="589"/>
    </row>
    <row r="2413" customHeight="1" spans="7:17">
      <c r="G2413" s="589"/>
      <c r="H2413" s="589"/>
      <c r="I2413" s="589"/>
      <c r="J2413" s="589"/>
      <c r="K2413" s="589"/>
      <c r="L2413" s="589"/>
      <c r="M2413" s="589"/>
      <c r="O2413" s="589"/>
      <c r="P2413" s="589"/>
      <c r="Q2413" s="589"/>
    </row>
    <row r="2414" customHeight="1" spans="7:17">
      <c r="G2414" s="589"/>
      <c r="H2414" s="589"/>
      <c r="I2414" s="589"/>
      <c r="J2414" s="589"/>
      <c r="K2414" s="589"/>
      <c r="L2414" s="589"/>
      <c r="M2414" s="589"/>
      <c r="O2414" s="589"/>
      <c r="P2414" s="589"/>
      <c r="Q2414" s="589"/>
    </row>
    <row r="2415" customHeight="1" spans="7:17">
      <c r="G2415" s="589"/>
      <c r="H2415" s="589"/>
      <c r="I2415" s="589"/>
      <c r="J2415" s="589"/>
      <c r="K2415" s="589"/>
      <c r="L2415" s="589"/>
      <c r="M2415" s="589"/>
      <c r="O2415" s="589"/>
      <c r="P2415" s="589"/>
      <c r="Q2415" s="589"/>
    </row>
    <row r="2416" customHeight="1" spans="7:17">
      <c r="G2416" s="589"/>
      <c r="H2416" s="589"/>
      <c r="I2416" s="589"/>
      <c r="J2416" s="589"/>
      <c r="K2416" s="589"/>
      <c r="L2416" s="589"/>
      <c r="M2416" s="589"/>
      <c r="O2416" s="589"/>
      <c r="P2416" s="589"/>
      <c r="Q2416" s="589"/>
    </row>
    <row r="2417" customHeight="1" spans="7:17">
      <c r="G2417" s="589"/>
      <c r="H2417" s="589"/>
      <c r="I2417" s="589"/>
      <c r="J2417" s="589"/>
      <c r="K2417" s="589"/>
      <c r="L2417" s="589"/>
      <c r="M2417" s="589"/>
      <c r="O2417" s="589"/>
      <c r="P2417" s="589"/>
      <c r="Q2417" s="589"/>
    </row>
    <row r="2418" customHeight="1" spans="7:17">
      <c r="G2418" s="589"/>
      <c r="H2418" s="589"/>
      <c r="I2418" s="589"/>
      <c r="J2418" s="589"/>
      <c r="K2418" s="589"/>
      <c r="L2418" s="589"/>
      <c r="M2418" s="589"/>
      <c r="O2418" s="589"/>
      <c r="P2418" s="589"/>
      <c r="Q2418" s="589"/>
    </row>
    <row r="2419" customHeight="1" spans="7:17">
      <c r="G2419" s="589"/>
      <c r="H2419" s="589"/>
      <c r="I2419" s="589"/>
      <c r="J2419" s="589"/>
      <c r="K2419" s="589"/>
      <c r="L2419" s="589"/>
      <c r="M2419" s="589"/>
      <c r="O2419" s="589"/>
      <c r="P2419" s="589"/>
      <c r="Q2419" s="589"/>
    </row>
    <row r="2420" customHeight="1" spans="7:17">
      <c r="G2420" s="589"/>
      <c r="H2420" s="589"/>
      <c r="I2420" s="589"/>
      <c r="J2420" s="589"/>
      <c r="K2420" s="589"/>
      <c r="L2420" s="589"/>
      <c r="M2420" s="589"/>
      <c r="O2420" s="589"/>
      <c r="P2420" s="589"/>
      <c r="Q2420" s="589"/>
    </row>
    <row r="2421" customHeight="1" spans="7:17">
      <c r="G2421" s="589"/>
      <c r="H2421" s="589"/>
      <c r="I2421" s="589"/>
      <c r="J2421" s="589"/>
      <c r="K2421" s="589"/>
      <c r="L2421" s="589"/>
      <c r="M2421" s="589"/>
      <c r="O2421" s="589"/>
      <c r="P2421" s="589"/>
      <c r="Q2421" s="589"/>
    </row>
    <row r="2422" customHeight="1" spans="7:17">
      <c r="G2422" s="589"/>
      <c r="H2422" s="589"/>
      <c r="I2422" s="589"/>
      <c r="J2422" s="589"/>
      <c r="K2422" s="589"/>
      <c r="L2422" s="589"/>
      <c r="M2422" s="589"/>
      <c r="O2422" s="589"/>
      <c r="P2422" s="589"/>
      <c r="Q2422" s="589"/>
    </row>
    <row r="2423" customHeight="1" spans="7:17">
      <c r="G2423" s="589"/>
      <c r="H2423" s="589"/>
      <c r="I2423" s="589"/>
      <c r="J2423" s="589"/>
      <c r="K2423" s="589"/>
      <c r="L2423" s="589"/>
      <c r="M2423" s="589"/>
      <c r="O2423" s="589"/>
      <c r="P2423" s="589"/>
      <c r="Q2423" s="589"/>
    </row>
    <row r="2424" customHeight="1" spans="7:17">
      <c r="G2424" s="589"/>
      <c r="H2424" s="589"/>
      <c r="I2424" s="589"/>
      <c r="J2424" s="589"/>
      <c r="K2424" s="589"/>
      <c r="L2424" s="589"/>
      <c r="M2424" s="589"/>
      <c r="O2424" s="589"/>
      <c r="P2424" s="589"/>
      <c r="Q2424" s="589"/>
    </row>
    <row r="2425" customHeight="1" spans="7:17">
      <c r="G2425" s="589"/>
      <c r="H2425" s="589"/>
      <c r="I2425" s="589"/>
      <c r="J2425" s="589"/>
      <c r="K2425" s="589"/>
      <c r="L2425" s="589"/>
      <c r="M2425" s="589"/>
      <c r="O2425" s="589"/>
      <c r="P2425" s="589"/>
      <c r="Q2425" s="589"/>
    </row>
    <row r="2426" customHeight="1" spans="7:17">
      <c r="G2426" s="589"/>
      <c r="H2426" s="589"/>
      <c r="I2426" s="589"/>
      <c r="J2426" s="589"/>
      <c r="K2426" s="589"/>
      <c r="L2426" s="589"/>
      <c r="M2426" s="589"/>
      <c r="O2426" s="589"/>
      <c r="P2426" s="589"/>
      <c r="Q2426" s="589"/>
    </row>
    <row r="2427" customHeight="1" spans="7:17">
      <c r="G2427" s="589"/>
      <c r="H2427" s="589"/>
      <c r="I2427" s="589"/>
      <c r="J2427" s="589"/>
      <c r="K2427" s="589"/>
      <c r="L2427" s="589"/>
      <c r="M2427" s="589"/>
      <c r="O2427" s="589"/>
      <c r="P2427" s="589"/>
      <c r="Q2427" s="589"/>
    </row>
    <row r="2428" customHeight="1" spans="7:17">
      <c r="G2428" s="589"/>
      <c r="H2428" s="589"/>
      <c r="I2428" s="589"/>
      <c r="J2428" s="589"/>
      <c r="K2428" s="589"/>
      <c r="L2428" s="589"/>
      <c r="M2428" s="589"/>
      <c r="O2428" s="589"/>
      <c r="P2428" s="589"/>
      <c r="Q2428" s="589"/>
    </row>
    <row r="2429" customHeight="1" spans="7:17">
      <c r="G2429" s="589"/>
      <c r="H2429" s="589"/>
      <c r="I2429" s="589"/>
      <c r="J2429" s="589"/>
      <c r="K2429" s="589"/>
      <c r="L2429" s="589"/>
      <c r="M2429" s="589"/>
      <c r="O2429" s="589"/>
      <c r="P2429" s="589"/>
      <c r="Q2429" s="589"/>
    </row>
    <row r="2430" customHeight="1" spans="7:17">
      <c r="G2430" s="589"/>
      <c r="H2430" s="589"/>
      <c r="I2430" s="589"/>
      <c r="J2430" s="589"/>
      <c r="K2430" s="589"/>
      <c r="L2430" s="589"/>
      <c r="M2430" s="589"/>
      <c r="O2430" s="589"/>
      <c r="P2430" s="589"/>
      <c r="Q2430" s="589"/>
    </row>
    <row r="2431" customHeight="1" spans="7:17">
      <c r="G2431" s="589"/>
      <c r="H2431" s="589"/>
      <c r="I2431" s="589"/>
      <c r="J2431" s="589"/>
      <c r="K2431" s="589"/>
      <c r="L2431" s="589"/>
      <c r="M2431" s="589"/>
      <c r="O2431" s="589"/>
      <c r="P2431" s="589"/>
      <c r="Q2431" s="589"/>
    </row>
    <row r="2432" customHeight="1" spans="7:17">
      <c r="G2432" s="589"/>
      <c r="H2432" s="589"/>
      <c r="I2432" s="589"/>
      <c r="J2432" s="589"/>
      <c r="K2432" s="589"/>
      <c r="L2432" s="589"/>
      <c r="M2432" s="589"/>
      <c r="O2432" s="589"/>
      <c r="P2432" s="589"/>
      <c r="Q2432" s="589"/>
    </row>
    <row r="2433" customHeight="1" spans="7:17">
      <c r="G2433" s="589"/>
      <c r="H2433" s="589"/>
      <c r="I2433" s="589"/>
      <c r="J2433" s="589"/>
      <c r="K2433" s="589"/>
      <c r="L2433" s="589"/>
      <c r="M2433" s="589"/>
      <c r="O2433" s="589"/>
      <c r="P2433" s="589"/>
      <c r="Q2433" s="589"/>
    </row>
    <row r="2434" customHeight="1" spans="7:17">
      <c r="G2434" s="589"/>
      <c r="H2434" s="589"/>
      <c r="I2434" s="589"/>
      <c r="J2434" s="589"/>
      <c r="K2434" s="589"/>
      <c r="L2434" s="589"/>
      <c r="M2434" s="589"/>
      <c r="O2434" s="589"/>
      <c r="P2434" s="589"/>
      <c r="Q2434" s="589"/>
    </row>
    <row r="2435" customHeight="1" spans="7:17">
      <c r="G2435" s="589"/>
      <c r="H2435" s="589"/>
      <c r="I2435" s="589"/>
      <c r="J2435" s="589"/>
      <c r="K2435" s="589"/>
      <c r="L2435" s="589"/>
      <c r="M2435" s="589"/>
      <c r="O2435" s="589"/>
      <c r="P2435" s="589"/>
      <c r="Q2435" s="589"/>
    </row>
    <row r="2436" customHeight="1" spans="7:17">
      <c r="G2436" s="589"/>
      <c r="H2436" s="589"/>
      <c r="I2436" s="589"/>
      <c r="J2436" s="589"/>
      <c r="K2436" s="589"/>
      <c r="L2436" s="589"/>
      <c r="M2436" s="589"/>
      <c r="O2436" s="589"/>
      <c r="P2436" s="589"/>
      <c r="Q2436" s="589"/>
    </row>
    <row r="2437" customHeight="1" spans="7:17">
      <c r="G2437" s="589"/>
      <c r="H2437" s="589"/>
      <c r="I2437" s="589"/>
      <c r="J2437" s="589"/>
      <c r="K2437" s="589"/>
      <c r="L2437" s="589"/>
      <c r="M2437" s="589"/>
      <c r="O2437" s="589"/>
      <c r="P2437" s="589"/>
      <c r="Q2437" s="589"/>
    </row>
    <row r="2438" customHeight="1" spans="7:17">
      <c r="G2438" s="589"/>
      <c r="H2438" s="589"/>
      <c r="I2438" s="589"/>
      <c r="J2438" s="589"/>
      <c r="K2438" s="589"/>
      <c r="L2438" s="589"/>
      <c r="M2438" s="589"/>
      <c r="O2438" s="589"/>
      <c r="P2438" s="589"/>
      <c r="Q2438" s="589"/>
    </row>
    <row r="2439" customHeight="1" spans="7:17">
      <c r="G2439" s="589"/>
      <c r="H2439" s="589"/>
      <c r="I2439" s="589"/>
      <c r="J2439" s="589"/>
      <c r="K2439" s="589"/>
      <c r="L2439" s="589"/>
      <c r="M2439" s="589"/>
      <c r="O2439" s="589"/>
      <c r="P2439" s="589"/>
      <c r="Q2439" s="589"/>
    </row>
    <row r="2440" customHeight="1" spans="7:17">
      <c r="G2440" s="589"/>
      <c r="H2440" s="589"/>
      <c r="I2440" s="589"/>
      <c r="J2440" s="589"/>
      <c r="K2440" s="589"/>
      <c r="L2440" s="589"/>
      <c r="M2440" s="589"/>
      <c r="O2440" s="589"/>
      <c r="P2440" s="589"/>
      <c r="Q2440" s="589"/>
    </row>
    <row r="2441" customHeight="1" spans="7:17">
      <c r="G2441" s="589"/>
      <c r="H2441" s="589"/>
      <c r="I2441" s="589"/>
      <c r="J2441" s="589"/>
      <c r="K2441" s="589"/>
      <c r="L2441" s="589"/>
      <c r="M2441" s="589"/>
      <c r="O2441" s="589"/>
      <c r="P2441" s="589"/>
      <c r="Q2441" s="589"/>
    </row>
    <row r="2442" customHeight="1" spans="7:17">
      <c r="G2442" s="589"/>
      <c r="H2442" s="589"/>
      <c r="I2442" s="589"/>
      <c r="J2442" s="589"/>
      <c r="K2442" s="589"/>
      <c r="L2442" s="589"/>
      <c r="M2442" s="589"/>
      <c r="O2442" s="589"/>
      <c r="P2442" s="589"/>
      <c r="Q2442" s="589"/>
    </row>
    <row r="2443" customHeight="1" spans="7:17">
      <c r="G2443" s="589"/>
      <c r="H2443" s="589"/>
      <c r="I2443" s="589"/>
      <c r="J2443" s="589"/>
      <c r="K2443" s="589"/>
      <c r="L2443" s="589"/>
      <c r="M2443" s="589"/>
      <c r="O2443" s="589"/>
      <c r="P2443" s="589"/>
      <c r="Q2443" s="589"/>
    </row>
    <row r="2444" customHeight="1" spans="7:17">
      <c r="G2444" s="589"/>
      <c r="H2444" s="589"/>
      <c r="I2444" s="589"/>
      <c r="J2444" s="589"/>
      <c r="K2444" s="589"/>
      <c r="L2444" s="589"/>
      <c r="M2444" s="589"/>
      <c r="O2444" s="589"/>
      <c r="P2444" s="589"/>
      <c r="Q2444" s="589"/>
    </row>
    <row r="2445" customHeight="1" spans="7:17">
      <c r="G2445" s="589"/>
      <c r="H2445" s="589"/>
      <c r="I2445" s="589"/>
      <c r="J2445" s="589"/>
      <c r="K2445" s="589"/>
      <c r="L2445" s="589"/>
      <c r="M2445" s="589"/>
      <c r="O2445" s="589"/>
      <c r="P2445" s="589"/>
      <c r="Q2445" s="589"/>
    </row>
    <row r="2446" customHeight="1" spans="7:17">
      <c r="G2446" s="589"/>
      <c r="H2446" s="589"/>
      <c r="I2446" s="589"/>
      <c r="J2446" s="589"/>
      <c r="K2446" s="589"/>
      <c r="L2446" s="589"/>
      <c r="M2446" s="589"/>
      <c r="O2446" s="589"/>
      <c r="P2446" s="589"/>
      <c r="Q2446" s="589"/>
    </row>
    <row r="2447" customHeight="1" spans="7:17">
      <c r="G2447" s="589"/>
      <c r="H2447" s="589"/>
      <c r="I2447" s="589"/>
      <c r="J2447" s="589"/>
      <c r="K2447" s="589"/>
      <c r="L2447" s="589"/>
      <c r="M2447" s="589"/>
      <c r="O2447" s="589"/>
      <c r="P2447" s="589"/>
      <c r="Q2447" s="589"/>
    </row>
    <row r="2448" customHeight="1" spans="7:17">
      <c r="G2448" s="589"/>
      <c r="H2448" s="589"/>
      <c r="I2448" s="589"/>
      <c r="J2448" s="589"/>
      <c r="K2448" s="589"/>
      <c r="L2448" s="589"/>
      <c r="M2448" s="589"/>
      <c r="O2448" s="589"/>
      <c r="P2448" s="589"/>
      <c r="Q2448" s="589"/>
    </row>
    <row r="2449" customHeight="1" spans="7:17">
      <c r="G2449" s="589"/>
      <c r="H2449" s="589"/>
      <c r="I2449" s="589"/>
      <c r="J2449" s="589"/>
      <c r="K2449" s="589"/>
      <c r="L2449" s="589"/>
      <c r="M2449" s="589"/>
      <c r="O2449" s="589"/>
      <c r="P2449" s="589"/>
      <c r="Q2449" s="589"/>
    </row>
    <row r="2450" customHeight="1" spans="7:17">
      <c r="G2450" s="589"/>
      <c r="H2450" s="589"/>
      <c r="I2450" s="589"/>
      <c r="J2450" s="589"/>
      <c r="K2450" s="589"/>
      <c r="L2450" s="589"/>
      <c r="M2450" s="589"/>
      <c r="O2450" s="589"/>
      <c r="P2450" s="589"/>
      <c r="Q2450" s="589"/>
    </row>
    <row r="2451" customHeight="1" spans="7:17">
      <c r="G2451" s="589"/>
      <c r="H2451" s="589"/>
      <c r="I2451" s="589"/>
      <c r="J2451" s="589"/>
      <c r="K2451" s="589"/>
      <c r="L2451" s="589"/>
      <c r="M2451" s="589"/>
      <c r="O2451" s="589"/>
      <c r="P2451" s="589"/>
      <c r="Q2451" s="589"/>
    </row>
    <row r="2452" customHeight="1" spans="7:17">
      <c r="G2452" s="589"/>
      <c r="H2452" s="589"/>
      <c r="I2452" s="589"/>
      <c r="J2452" s="589"/>
      <c r="K2452" s="589"/>
      <c r="L2452" s="589"/>
      <c r="M2452" s="589"/>
      <c r="O2452" s="589"/>
      <c r="P2452" s="589"/>
      <c r="Q2452" s="589"/>
    </row>
    <row r="2453" customHeight="1" spans="7:17">
      <c r="G2453" s="589"/>
      <c r="H2453" s="589"/>
      <c r="I2453" s="589"/>
      <c r="J2453" s="589"/>
      <c r="K2453" s="589"/>
      <c r="L2453" s="589"/>
      <c r="M2453" s="589"/>
      <c r="O2453" s="589"/>
      <c r="P2453" s="589"/>
      <c r="Q2453" s="589"/>
    </row>
    <row r="2454" customHeight="1" spans="7:17">
      <c r="G2454" s="589"/>
      <c r="H2454" s="589"/>
      <c r="I2454" s="589"/>
      <c r="J2454" s="589"/>
      <c r="K2454" s="589"/>
      <c r="L2454" s="589"/>
      <c r="M2454" s="589"/>
      <c r="O2454" s="589"/>
      <c r="P2454" s="589"/>
      <c r="Q2454" s="589"/>
    </row>
    <row r="2455" customHeight="1" spans="7:17">
      <c r="G2455" s="589"/>
      <c r="H2455" s="589"/>
      <c r="I2455" s="589"/>
      <c r="J2455" s="589"/>
      <c r="K2455" s="589"/>
      <c r="L2455" s="589"/>
      <c r="M2455" s="589"/>
      <c r="O2455" s="589"/>
      <c r="P2455" s="589"/>
      <c r="Q2455" s="589"/>
    </row>
    <row r="2456" customHeight="1" spans="7:17">
      <c r="G2456" s="589"/>
      <c r="H2456" s="589"/>
      <c r="I2456" s="589"/>
      <c r="J2456" s="589"/>
      <c r="K2456" s="589"/>
      <c r="L2456" s="589"/>
      <c r="M2456" s="589"/>
      <c r="O2456" s="589"/>
      <c r="P2456" s="589"/>
      <c r="Q2456" s="589"/>
    </row>
    <row r="2457" customHeight="1" spans="7:17">
      <c r="G2457" s="589"/>
      <c r="H2457" s="589"/>
      <c r="I2457" s="589"/>
      <c r="J2457" s="589"/>
      <c r="K2457" s="589"/>
      <c r="L2457" s="589"/>
      <c r="M2457" s="589"/>
      <c r="O2457" s="589"/>
      <c r="P2457" s="589"/>
      <c r="Q2457" s="589"/>
    </row>
    <row r="2458" customHeight="1" spans="7:17">
      <c r="G2458" s="589"/>
      <c r="H2458" s="589"/>
      <c r="I2458" s="589"/>
      <c r="J2458" s="589"/>
      <c r="K2458" s="589"/>
      <c r="L2458" s="589"/>
      <c r="M2458" s="589"/>
      <c r="O2458" s="589"/>
      <c r="P2458" s="589"/>
      <c r="Q2458" s="589"/>
    </row>
    <row r="2459" customHeight="1" spans="7:17">
      <c r="G2459" s="589"/>
      <c r="H2459" s="589"/>
      <c r="I2459" s="589"/>
      <c r="J2459" s="589"/>
      <c r="K2459" s="589"/>
      <c r="L2459" s="589"/>
      <c r="M2459" s="589"/>
      <c r="O2459" s="589"/>
      <c r="P2459" s="589"/>
      <c r="Q2459" s="589"/>
    </row>
    <row r="2460" customHeight="1" spans="7:17">
      <c r="G2460" s="589"/>
      <c r="H2460" s="589"/>
      <c r="I2460" s="589"/>
      <c r="J2460" s="589"/>
      <c r="K2460" s="589"/>
      <c r="L2460" s="589"/>
      <c r="M2460" s="589"/>
      <c r="O2460" s="589"/>
      <c r="P2460" s="589"/>
      <c r="Q2460" s="589"/>
    </row>
    <row r="2461" customHeight="1" spans="7:17">
      <c r="G2461" s="589"/>
      <c r="H2461" s="589"/>
      <c r="I2461" s="589"/>
      <c r="J2461" s="589"/>
      <c r="K2461" s="589"/>
      <c r="L2461" s="589"/>
      <c r="M2461" s="589"/>
      <c r="O2461" s="589"/>
      <c r="P2461" s="589"/>
      <c r="Q2461" s="589"/>
    </row>
    <row r="2462" customHeight="1" spans="7:17">
      <c r="G2462" s="589"/>
      <c r="H2462" s="589"/>
      <c r="I2462" s="589"/>
      <c r="J2462" s="589"/>
      <c r="K2462" s="589"/>
      <c r="L2462" s="589"/>
      <c r="M2462" s="589"/>
      <c r="O2462" s="589"/>
      <c r="P2462" s="589"/>
      <c r="Q2462" s="589"/>
    </row>
    <row r="2463" customHeight="1" spans="7:17">
      <c r="G2463" s="589"/>
      <c r="H2463" s="589"/>
      <c r="I2463" s="589"/>
      <c r="J2463" s="589"/>
      <c r="K2463" s="589"/>
      <c r="L2463" s="589"/>
      <c r="M2463" s="589"/>
      <c r="O2463" s="589"/>
      <c r="P2463" s="589"/>
      <c r="Q2463" s="589"/>
    </row>
    <row r="2464" customHeight="1" spans="7:17">
      <c r="G2464" s="589"/>
      <c r="H2464" s="589"/>
      <c r="I2464" s="589"/>
      <c r="J2464" s="589"/>
      <c r="K2464" s="589"/>
      <c r="L2464" s="589"/>
      <c r="M2464" s="589"/>
      <c r="O2464" s="589"/>
      <c r="P2464" s="589"/>
      <c r="Q2464" s="589"/>
    </row>
    <row r="2465" customHeight="1" spans="7:17">
      <c r="G2465" s="589"/>
      <c r="H2465" s="589"/>
      <c r="I2465" s="589"/>
      <c r="J2465" s="589"/>
      <c r="K2465" s="589"/>
      <c r="L2465" s="589"/>
      <c r="M2465" s="589"/>
      <c r="O2465" s="589"/>
      <c r="P2465" s="589"/>
      <c r="Q2465" s="589"/>
    </row>
    <row r="2466" customHeight="1" spans="7:17">
      <c r="G2466" s="589"/>
      <c r="H2466" s="589"/>
      <c r="I2466" s="589"/>
      <c r="J2466" s="589"/>
      <c r="K2466" s="589"/>
      <c r="L2466" s="589"/>
      <c r="M2466" s="589"/>
      <c r="O2466" s="589"/>
      <c r="P2466" s="589"/>
      <c r="Q2466" s="589"/>
    </row>
    <row r="2467" customHeight="1" spans="7:17">
      <c r="G2467" s="589"/>
      <c r="H2467" s="589"/>
      <c r="I2467" s="589"/>
      <c r="J2467" s="589"/>
      <c r="K2467" s="589"/>
      <c r="L2467" s="589"/>
      <c r="M2467" s="589"/>
      <c r="O2467" s="589"/>
      <c r="P2467" s="589"/>
      <c r="Q2467" s="589"/>
    </row>
    <row r="2468" customHeight="1" spans="7:17">
      <c r="G2468" s="589"/>
      <c r="H2468" s="589"/>
      <c r="I2468" s="589"/>
      <c r="J2468" s="589"/>
      <c r="K2468" s="589"/>
      <c r="L2468" s="589"/>
      <c r="M2468" s="589"/>
      <c r="O2468" s="589"/>
      <c r="P2468" s="589"/>
      <c r="Q2468" s="589"/>
    </row>
    <row r="2469" customHeight="1" spans="7:17">
      <c r="G2469" s="589"/>
      <c r="H2469" s="589"/>
      <c r="I2469" s="589"/>
      <c r="J2469" s="589"/>
      <c r="K2469" s="589"/>
      <c r="L2469" s="589"/>
      <c r="M2469" s="589"/>
      <c r="O2469" s="589"/>
      <c r="P2469" s="589"/>
      <c r="Q2469" s="589"/>
    </row>
    <row r="2470" customHeight="1" spans="7:17">
      <c r="G2470" s="589"/>
      <c r="H2470" s="589"/>
      <c r="I2470" s="589"/>
      <c r="J2470" s="589"/>
      <c r="K2470" s="589"/>
      <c r="L2470" s="589"/>
      <c r="M2470" s="589"/>
      <c r="O2470" s="589"/>
      <c r="P2470" s="589"/>
      <c r="Q2470" s="589"/>
    </row>
    <row r="2471" customHeight="1" spans="7:17">
      <c r="G2471" s="589"/>
      <c r="H2471" s="589"/>
      <c r="I2471" s="589"/>
      <c r="J2471" s="589"/>
      <c r="K2471" s="589"/>
      <c r="L2471" s="589"/>
      <c r="M2471" s="589"/>
      <c r="O2471" s="589"/>
      <c r="P2471" s="589"/>
      <c r="Q2471" s="589"/>
    </row>
    <row r="2472" customHeight="1" spans="7:17">
      <c r="G2472" s="589"/>
      <c r="H2472" s="589"/>
      <c r="I2472" s="589"/>
      <c r="J2472" s="589"/>
      <c r="K2472" s="589"/>
      <c r="L2472" s="589"/>
      <c r="M2472" s="589"/>
      <c r="O2472" s="589"/>
      <c r="P2472" s="589"/>
      <c r="Q2472" s="589"/>
    </row>
    <row r="2473" customHeight="1" spans="7:17">
      <c r="G2473" s="589"/>
      <c r="H2473" s="589"/>
      <c r="I2473" s="589"/>
      <c r="J2473" s="589"/>
      <c r="K2473" s="589"/>
      <c r="L2473" s="589"/>
      <c r="M2473" s="589"/>
      <c r="O2473" s="589"/>
      <c r="P2473" s="589"/>
      <c r="Q2473" s="589"/>
    </row>
    <row r="2474" customHeight="1" spans="7:17">
      <c r="G2474" s="589"/>
      <c r="H2474" s="589"/>
      <c r="I2474" s="589"/>
      <c r="J2474" s="589"/>
      <c r="K2474" s="589"/>
      <c r="L2474" s="589"/>
      <c r="M2474" s="589"/>
      <c r="O2474" s="589"/>
      <c r="P2474" s="589"/>
      <c r="Q2474" s="589"/>
    </row>
    <row r="2475" customHeight="1" spans="7:17">
      <c r="G2475" s="589"/>
      <c r="H2475" s="589"/>
      <c r="I2475" s="589"/>
      <c r="J2475" s="589"/>
      <c r="K2475" s="589"/>
      <c r="L2475" s="589"/>
      <c r="M2475" s="589"/>
      <c r="O2475" s="589"/>
      <c r="P2475" s="589"/>
      <c r="Q2475" s="589"/>
    </row>
    <row r="2476" customHeight="1" spans="7:17">
      <c r="G2476" s="589"/>
      <c r="H2476" s="589"/>
      <c r="I2476" s="589"/>
      <c r="J2476" s="589"/>
      <c r="K2476" s="589"/>
      <c r="L2476" s="589"/>
      <c r="M2476" s="589"/>
      <c r="O2476" s="589"/>
      <c r="P2476" s="589"/>
      <c r="Q2476" s="589"/>
    </row>
    <row r="2477" customHeight="1" spans="7:17">
      <c r="G2477" s="589"/>
      <c r="H2477" s="589"/>
      <c r="I2477" s="589"/>
      <c r="J2477" s="589"/>
      <c r="K2477" s="589"/>
      <c r="L2477" s="589"/>
      <c r="M2477" s="589"/>
      <c r="O2477" s="589"/>
      <c r="P2477" s="589"/>
      <c r="Q2477" s="589"/>
    </row>
    <row r="2478" customHeight="1" spans="7:17">
      <c r="G2478" s="589"/>
      <c r="H2478" s="589"/>
      <c r="I2478" s="589"/>
      <c r="J2478" s="589"/>
      <c r="K2478" s="589"/>
      <c r="L2478" s="589"/>
      <c r="M2478" s="589"/>
      <c r="O2478" s="589"/>
      <c r="P2478" s="589"/>
      <c r="Q2478" s="589"/>
    </row>
    <row r="2479" customHeight="1" spans="7:17">
      <c r="G2479" s="589"/>
      <c r="H2479" s="589"/>
      <c r="I2479" s="589"/>
      <c r="J2479" s="589"/>
      <c r="K2479" s="589"/>
      <c r="L2479" s="589"/>
      <c r="M2479" s="589"/>
      <c r="O2479" s="589"/>
      <c r="P2479" s="589"/>
      <c r="Q2479" s="589"/>
    </row>
    <row r="2480" customHeight="1" spans="7:17">
      <c r="G2480" s="589"/>
      <c r="H2480" s="589"/>
      <c r="I2480" s="589"/>
      <c r="J2480" s="589"/>
      <c r="K2480" s="589"/>
      <c r="L2480" s="589"/>
      <c r="M2480" s="589"/>
      <c r="O2480" s="589"/>
      <c r="P2480" s="589"/>
      <c r="Q2480" s="589"/>
    </row>
    <row r="2481" customHeight="1" spans="7:17">
      <c r="G2481" s="589"/>
      <c r="H2481" s="589"/>
      <c r="I2481" s="589"/>
      <c r="J2481" s="589"/>
      <c r="K2481" s="589"/>
      <c r="L2481" s="589"/>
      <c r="M2481" s="589"/>
      <c r="O2481" s="589"/>
      <c r="P2481" s="589"/>
      <c r="Q2481" s="589"/>
    </row>
    <row r="2482" customHeight="1" spans="7:17">
      <c r="G2482" s="589"/>
      <c r="H2482" s="589"/>
      <c r="I2482" s="589"/>
      <c r="J2482" s="589"/>
      <c r="K2482" s="589"/>
      <c r="L2482" s="589"/>
      <c r="M2482" s="589"/>
      <c r="O2482" s="589"/>
      <c r="P2482" s="589"/>
      <c r="Q2482" s="589"/>
    </row>
    <row r="2483" customHeight="1" spans="7:17">
      <c r="G2483" s="589"/>
      <c r="H2483" s="589"/>
      <c r="I2483" s="589"/>
      <c r="J2483" s="589"/>
      <c r="K2483" s="589"/>
      <c r="L2483" s="589"/>
      <c r="M2483" s="589"/>
      <c r="O2483" s="589"/>
      <c r="P2483" s="589"/>
      <c r="Q2483" s="589"/>
    </row>
    <row r="2484" customHeight="1" spans="7:17">
      <c r="G2484" s="589"/>
      <c r="H2484" s="589"/>
      <c r="I2484" s="589"/>
      <c r="J2484" s="589"/>
      <c r="K2484" s="589"/>
      <c r="L2484" s="589"/>
      <c r="M2484" s="589"/>
      <c r="O2484" s="589"/>
      <c r="P2484" s="589"/>
      <c r="Q2484" s="589"/>
    </row>
    <row r="2485" customHeight="1" spans="7:17">
      <c r="G2485" s="589"/>
      <c r="H2485" s="589"/>
      <c r="I2485" s="589"/>
      <c r="J2485" s="589"/>
      <c r="K2485" s="589"/>
      <c r="L2485" s="589"/>
      <c r="M2485" s="589"/>
      <c r="O2485" s="589"/>
      <c r="P2485" s="589"/>
      <c r="Q2485" s="589"/>
    </row>
    <row r="2486" customHeight="1" spans="7:17">
      <c r="G2486" s="589"/>
      <c r="H2486" s="589"/>
      <c r="I2486" s="589"/>
      <c r="J2486" s="589"/>
      <c r="K2486" s="589"/>
      <c r="L2486" s="589"/>
      <c r="M2486" s="589"/>
      <c r="O2486" s="589"/>
      <c r="P2486" s="589"/>
      <c r="Q2486" s="589"/>
    </row>
    <row r="2487" customHeight="1" spans="7:17">
      <c r="G2487" s="589"/>
      <c r="H2487" s="589"/>
      <c r="I2487" s="589"/>
      <c r="J2487" s="589"/>
      <c r="K2487" s="589"/>
      <c r="L2487" s="589"/>
      <c r="M2487" s="589"/>
      <c r="O2487" s="589"/>
      <c r="P2487" s="589"/>
      <c r="Q2487" s="589"/>
    </row>
    <row r="2488" customHeight="1" spans="7:17">
      <c r="G2488" s="589"/>
      <c r="H2488" s="589"/>
      <c r="I2488" s="589"/>
      <c r="J2488" s="589"/>
      <c r="K2488" s="589"/>
      <c r="L2488" s="589"/>
      <c r="M2488" s="589"/>
      <c r="O2488" s="589"/>
      <c r="P2488" s="589"/>
      <c r="Q2488" s="589"/>
    </row>
    <row r="2489" customHeight="1" spans="7:17">
      <c r="G2489" s="589"/>
      <c r="H2489" s="589"/>
      <c r="I2489" s="589"/>
      <c r="J2489" s="589"/>
      <c r="K2489" s="589"/>
      <c r="L2489" s="589"/>
      <c r="M2489" s="589"/>
      <c r="O2489" s="589"/>
      <c r="P2489" s="589"/>
      <c r="Q2489" s="589"/>
    </row>
    <row r="2490" customHeight="1" spans="7:17">
      <c r="G2490" s="589"/>
      <c r="H2490" s="589"/>
      <c r="I2490" s="589"/>
      <c r="J2490" s="589"/>
      <c r="K2490" s="589"/>
      <c r="L2490" s="589"/>
      <c r="M2490" s="589"/>
      <c r="O2490" s="589"/>
      <c r="P2490" s="589"/>
      <c r="Q2490" s="589"/>
    </row>
    <row r="2491" customHeight="1" spans="7:17">
      <c r="G2491" s="589"/>
      <c r="H2491" s="589"/>
      <c r="I2491" s="589"/>
      <c r="J2491" s="589"/>
      <c r="K2491" s="589"/>
      <c r="L2491" s="589"/>
      <c r="M2491" s="589"/>
      <c r="O2491" s="589"/>
      <c r="P2491" s="589"/>
      <c r="Q2491" s="589"/>
    </row>
    <row r="2492" customHeight="1" spans="7:17">
      <c r="G2492" s="589"/>
      <c r="H2492" s="589"/>
      <c r="I2492" s="589"/>
      <c r="J2492" s="589"/>
      <c r="K2492" s="589"/>
      <c r="L2492" s="589"/>
      <c r="M2492" s="589"/>
      <c r="O2492" s="589"/>
      <c r="P2492" s="589"/>
      <c r="Q2492" s="589"/>
    </row>
    <row r="2493" customHeight="1" spans="7:17">
      <c r="G2493" s="589"/>
      <c r="H2493" s="589"/>
      <c r="I2493" s="589"/>
      <c r="J2493" s="589"/>
      <c r="K2493" s="589"/>
      <c r="L2493" s="589"/>
      <c r="M2493" s="589"/>
      <c r="O2493" s="589"/>
      <c r="P2493" s="589"/>
      <c r="Q2493" s="589"/>
    </row>
    <row r="2494" customHeight="1" spans="7:17">
      <c r="G2494" s="589"/>
      <c r="H2494" s="589"/>
      <c r="I2494" s="589"/>
      <c r="J2494" s="589"/>
      <c r="K2494" s="589"/>
      <c r="L2494" s="589"/>
      <c r="M2494" s="589"/>
      <c r="O2494" s="589"/>
      <c r="P2494" s="589"/>
      <c r="Q2494" s="589"/>
    </row>
    <row r="2495" customHeight="1" spans="7:17">
      <c r="G2495" s="589"/>
      <c r="H2495" s="589"/>
      <c r="I2495" s="589"/>
      <c r="J2495" s="589"/>
      <c r="K2495" s="589"/>
      <c r="L2495" s="589"/>
      <c r="M2495" s="589"/>
      <c r="O2495" s="589"/>
      <c r="P2495" s="589"/>
      <c r="Q2495" s="589"/>
    </row>
    <row r="2496" customHeight="1" spans="7:17">
      <c r="G2496" s="589"/>
      <c r="H2496" s="589"/>
      <c r="I2496" s="589"/>
      <c r="J2496" s="589"/>
      <c r="K2496" s="589"/>
      <c r="L2496" s="589"/>
      <c r="M2496" s="589"/>
      <c r="O2496" s="589"/>
      <c r="P2496" s="589"/>
      <c r="Q2496" s="589"/>
    </row>
    <row r="2497" customHeight="1" spans="7:17">
      <c r="G2497" s="589"/>
      <c r="H2497" s="589"/>
      <c r="I2497" s="589"/>
      <c r="J2497" s="589"/>
      <c r="K2497" s="589"/>
      <c r="L2497" s="589"/>
      <c r="M2497" s="589"/>
      <c r="O2497" s="589"/>
      <c r="P2497" s="589"/>
      <c r="Q2497" s="589"/>
    </row>
    <row r="2498" customHeight="1" spans="7:17">
      <c r="G2498" s="589"/>
      <c r="H2498" s="589"/>
      <c r="I2498" s="589"/>
      <c r="J2498" s="589"/>
      <c r="K2498" s="589"/>
      <c r="L2498" s="589"/>
      <c r="M2498" s="589"/>
      <c r="O2498" s="589"/>
      <c r="P2498" s="589"/>
      <c r="Q2498" s="589"/>
    </row>
    <row r="2499" customHeight="1" spans="7:17">
      <c r="G2499" s="589"/>
      <c r="H2499" s="589"/>
      <c r="I2499" s="589"/>
      <c r="J2499" s="589"/>
      <c r="K2499" s="589"/>
      <c r="L2499" s="589"/>
      <c r="M2499" s="589"/>
      <c r="O2499" s="589"/>
      <c r="P2499" s="589"/>
      <c r="Q2499" s="589"/>
    </row>
    <row r="2500" customHeight="1" spans="7:17">
      <c r="G2500" s="589"/>
      <c r="H2500" s="589"/>
      <c r="I2500" s="589"/>
      <c r="J2500" s="589"/>
      <c r="K2500" s="589"/>
      <c r="L2500" s="589"/>
      <c r="M2500" s="589"/>
      <c r="O2500" s="589"/>
      <c r="P2500" s="589"/>
      <c r="Q2500" s="589"/>
    </row>
    <row r="2501" customHeight="1" spans="7:17">
      <c r="G2501" s="589"/>
      <c r="H2501" s="589"/>
      <c r="I2501" s="589"/>
      <c r="J2501" s="589"/>
      <c r="K2501" s="589"/>
      <c r="L2501" s="589"/>
      <c r="M2501" s="589"/>
      <c r="O2501" s="589"/>
      <c r="P2501" s="589"/>
      <c r="Q2501" s="589"/>
    </row>
    <row r="2502" customHeight="1" spans="7:17">
      <c r="G2502" s="589"/>
      <c r="H2502" s="589"/>
      <c r="I2502" s="589"/>
      <c r="J2502" s="589"/>
      <c r="K2502" s="589"/>
      <c r="L2502" s="589"/>
      <c r="M2502" s="589"/>
      <c r="O2502" s="589"/>
      <c r="P2502" s="589"/>
      <c r="Q2502" s="589"/>
    </row>
    <row r="2503" customHeight="1" spans="7:17">
      <c r="G2503" s="589"/>
      <c r="H2503" s="589"/>
      <c r="I2503" s="589"/>
      <c r="J2503" s="589"/>
      <c r="K2503" s="589"/>
      <c r="L2503" s="589"/>
      <c r="M2503" s="589"/>
      <c r="O2503" s="589"/>
      <c r="P2503" s="589"/>
      <c r="Q2503" s="589"/>
    </row>
    <row r="2504" customHeight="1" spans="7:17">
      <c r="G2504" s="589"/>
      <c r="H2504" s="589"/>
      <c r="I2504" s="589"/>
      <c r="J2504" s="589"/>
      <c r="K2504" s="589"/>
      <c r="L2504" s="589"/>
      <c r="M2504" s="589"/>
      <c r="O2504" s="589"/>
      <c r="P2504" s="589"/>
      <c r="Q2504" s="589"/>
    </row>
    <row r="2505" customHeight="1" spans="7:17">
      <c r="G2505" s="589"/>
      <c r="H2505" s="589"/>
      <c r="I2505" s="589"/>
      <c r="J2505" s="589"/>
      <c r="K2505" s="589"/>
      <c r="L2505" s="589"/>
      <c r="M2505" s="589"/>
      <c r="O2505" s="589"/>
      <c r="P2505" s="589"/>
      <c r="Q2505" s="589"/>
    </row>
    <row r="2506" customHeight="1" spans="7:17">
      <c r="G2506" s="589"/>
      <c r="H2506" s="589"/>
      <c r="I2506" s="589"/>
      <c r="J2506" s="589"/>
      <c r="K2506" s="589"/>
      <c r="L2506" s="589"/>
      <c r="M2506" s="589"/>
      <c r="O2506" s="589"/>
      <c r="P2506" s="589"/>
      <c r="Q2506" s="589"/>
    </row>
    <row r="2507" customHeight="1" spans="7:17">
      <c r="G2507" s="589"/>
      <c r="H2507" s="589"/>
      <c r="I2507" s="589"/>
      <c r="J2507" s="589"/>
      <c r="K2507" s="589"/>
      <c r="L2507" s="589"/>
      <c r="M2507" s="589"/>
      <c r="O2507" s="589"/>
      <c r="P2507" s="589"/>
      <c r="Q2507" s="589"/>
    </row>
    <row r="2508" customHeight="1" spans="7:17">
      <c r="G2508" s="589"/>
      <c r="H2508" s="589"/>
      <c r="I2508" s="589"/>
      <c r="J2508" s="589"/>
      <c r="K2508" s="589"/>
      <c r="L2508" s="589"/>
      <c r="M2508" s="589"/>
      <c r="O2508" s="589"/>
      <c r="P2508" s="589"/>
      <c r="Q2508" s="589"/>
    </row>
    <row r="2509" customHeight="1" spans="7:17">
      <c r="G2509" s="589"/>
      <c r="H2509" s="589"/>
      <c r="I2509" s="589"/>
      <c r="J2509" s="589"/>
      <c r="K2509" s="589"/>
      <c r="L2509" s="589"/>
      <c r="M2509" s="589"/>
      <c r="O2509" s="589"/>
      <c r="P2509" s="589"/>
      <c r="Q2509" s="589"/>
    </row>
    <row r="2510" customHeight="1" spans="7:17">
      <c r="G2510" s="589"/>
      <c r="H2510" s="589"/>
      <c r="I2510" s="589"/>
      <c r="J2510" s="589"/>
      <c r="K2510" s="589"/>
      <c r="L2510" s="589"/>
      <c r="M2510" s="589"/>
      <c r="O2510" s="589"/>
      <c r="P2510" s="589"/>
      <c r="Q2510" s="589"/>
    </row>
    <row r="2511" customHeight="1" spans="7:17">
      <c r="G2511" s="589"/>
      <c r="H2511" s="589"/>
      <c r="I2511" s="589"/>
      <c r="J2511" s="589"/>
      <c r="K2511" s="589"/>
      <c r="L2511" s="589"/>
      <c r="M2511" s="589"/>
      <c r="O2511" s="589"/>
      <c r="P2511" s="589"/>
      <c r="Q2511" s="589"/>
    </row>
    <row r="2512" customHeight="1" spans="7:17">
      <c r="G2512" s="589"/>
      <c r="H2512" s="589"/>
      <c r="I2512" s="589"/>
      <c r="J2512" s="589"/>
      <c r="K2512" s="589"/>
      <c r="L2512" s="589"/>
      <c r="M2512" s="589"/>
      <c r="O2512" s="589"/>
      <c r="P2512" s="589"/>
      <c r="Q2512" s="589"/>
    </row>
    <row r="2513" customHeight="1" spans="7:17">
      <c r="G2513" s="589"/>
      <c r="H2513" s="589"/>
      <c r="I2513" s="589"/>
      <c r="J2513" s="589"/>
      <c r="K2513" s="589"/>
      <c r="L2513" s="589"/>
      <c r="M2513" s="589"/>
      <c r="O2513" s="589"/>
      <c r="P2513" s="589"/>
      <c r="Q2513" s="589"/>
    </row>
    <row r="2514" customHeight="1" spans="7:17">
      <c r="G2514" s="589"/>
      <c r="H2514" s="589"/>
      <c r="I2514" s="589"/>
      <c r="J2514" s="589"/>
      <c r="K2514" s="589"/>
      <c r="L2514" s="589"/>
      <c r="M2514" s="589"/>
      <c r="O2514" s="589"/>
      <c r="P2514" s="589"/>
      <c r="Q2514" s="589"/>
    </row>
    <row r="2515" customHeight="1" spans="7:17">
      <c r="G2515" s="589"/>
      <c r="H2515" s="589"/>
      <c r="I2515" s="589"/>
      <c r="J2515" s="589"/>
      <c r="K2515" s="589"/>
      <c r="L2515" s="589"/>
      <c r="M2515" s="589"/>
      <c r="O2515" s="589"/>
      <c r="P2515" s="589"/>
      <c r="Q2515" s="589"/>
    </row>
    <row r="2516" customHeight="1" spans="7:17">
      <c r="G2516" s="589"/>
      <c r="H2516" s="589"/>
      <c r="I2516" s="589"/>
      <c r="J2516" s="589"/>
      <c r="K2516" s="589"/>
      <c r="L2516" s="589"/>
      <c r="M2516" s="589"/>
      <c r="O2516" s="589"/>
      <c r="P2516" s="589"/>
      <c r="Q2516" s="589"/>
    </row>
    <row r="2517" customHeight="1" spans="7:17">
      <c r="G2517" s="589"/>
      <c r="H2517" s="589"/>
      <c r="I2517" s="589"/>
      <c r="J2517" s="589"/>
      <c r="K2517" s="589"/>
      <c r="L2517" s="589"/>
      <c r="M2517" s="589"/>
      <c r="O2517" s="589"/>
      <c r="P2517" s="589"/>
      <c r="Q2517" s="589"/>
    </row>
    <row r="2518" customHeight="1" spans="7:17">
      <c r="G2518" s="589"/>
      <c r="H2518" s="589"/>
      <c r="I2518" s="589"/>
      <c r="J2518" s="589"/>
      <c r="K2518" s="589"/>
      <c r="L2518" s="589"/>
      <c r="M2518" s="589"/>
      <c r="O2518" s="589"/>
      <c r="P2518" s="589"/>
      <c r="Q2518" s="589"/>
    </row>
    <row r="2519" customHeight="1" spans="7:17">
      <c r="G2519" s="589"/>
      <c r="H2519" s="589"/>
      <c r="I2519" s="589"/>
      <c r="J2519" s="589"/>
      <c r="K2519" s="589"/>
      <c r="L2519" s="589"/>
      <c r="M2519" s="589"/>
      <c r="O2519" s="589"/>
      <c r="P2519" s="589"/>
      <c r="Q2519" s="589"/>
    </row>
    <row r="2520" customHeight="1" spans="7:17">
      <c r="G2520" s="589"/>
      <c r="H2520" s="589"/>
      <c r="I2520" s="589"/>
      <c r="J2520" s="589"/>
      <c r="K2520" s="589"/>
      <c r="L2520" s="589"/>
      <c r="M2520" s="589"/>
      <c r="O2520" s="589"/>
      <c r="P2520" s="589"/>
      <c r="Q2520" s="589"/>
    </row>
    <row r="2521" customHeight="1" spans="7:17">
      <c r="G2521" s="589"/>
      <c r="H2521" s="589"/>
      <c r="I2521" s="589"/>
      <c r="J2521" s="589"/>
      <c r="K2521" s="589"/>
      <c r="L2521" s="589"/>
      <c r="M2521" s="589"/>
      <c r="O2521" s="589"/>
      <c r="P2521" s="589"/>
      <c r="Q2521" s="589"/>
    </row>
    <row r="2522" customHeight="1" spans="7:17">
      <c r="G2522" s="589"/>
      <c r="H2522" s="589"/>
      <c r="I2522" s="589"/>
      <c r="J2522" s="589"/>
      <c r="K2522" s="589"/>
      <c r="L2522" s="589"/>
      <c r="M2522" s="589"/>
      <c r="O2522" s="589"/>
      <c r="P2522" s="589"/>
      <c r="Q2522" s="589"/>
    </row>
    <row r="2523" customHeight="1" spans="7:17">
      <c r="G2523" s="589"/>
      <c r="H2523" s="589"/>
      <c r="I2523" s="589"/>
      <c r="J2523" s="589"/>
      <c r="K2523" s="589"/>
      <c r="L2523" s="589"/>
      <c r="M2523" s="589"/>
      <c r="O2523" s="589"/>
      <c r="P2523" s="589"/>
      <c r="Q2523" s="589"/>
    </row>
    <row r="2524" customHeight="1" spans="7:17">
      <c r="G2524" s="589"/>
      <c r="H2524" s="589"/>
      <c r="I2524" s="589"/>
      <c r="J2524" s="589"/>
      <c r="K2524" s="589"/>
      <c r="L2524" s="589"/>
      <c r="M2524" s="589"/>
      <c r="O2524" s="589"/>
      <c r="P2524" s="589"/>
      <c r="Q2524" s="589"/>
    </row>
    <row r="2525" customHeight="1" spans="7:17">
      <c r="G2525" s="589"/>
      <c r="H2525" s="589"/>
      <c r="I2525" s="589"/>
      <c r="J2525" s="589"/>
      <c r="K2525" s="589"/>
      <c r="L2525" s="589"/>
      <c r="M2525" s="589"/>
      <c r="O2525" s="589"/>
      <c r="P2525" s="589"/>
      <c r="Q2525" s="589"/>
    </row>
    <row r="2526" customHeight="1" spans="7:17">
      <c r="G2526" s="589"/>
      <c r="H2526" s="589"/>
      <c r="I2526" s="589"/>
      <c r="J2526" s="589"/>
      <c r="K2526" s="589"/>
      <c r="L2526" s="589"/>
      <c r="M2526" s="589"/>
      <c r="O2526" s="589"/>
      <c r="P2526" s="589"/>
      <c r="Q2526" s="589"/>
    </row>
    <row r="2527" customHeight="1" spans="7:17">
      <c r="G2527" s="589"/>
      <c r="H2527" s="589"/>
      <c r="I2527" s="589"/>
      <c r="J2527" s="589"/>
      <c r="K2527" s="589"/>
      <c r="L2527" s="589"/>
      <c r="M2527" s="589"/>
      <c r="O2527" s="589"/>
      <c r="P2527" s="589"/>
      <c r="Q2527" s="589"/>
    </row>
    <row r="2528" customHeight="1" spans="7:17">
      <c r="G2528" s="589"/>
      <c r="H2528" s="589"/>
      <c r="I2528" s="589"/>
      <c r="J2528" s="589"/>
      <c r="K2528" s="589"/>
      <c r="L2528" s="589"/>
      <c r="M2528" s="589"/>
      <c r="O2528" s="589"/>
      <c r="P2528" s="589"/>
      <c r="Q2528" s="589"/>
    </row>
    <row r="2529" customHeight="1" spans="7:17">
      <c r="G2529" s="589"/>
      <c r="H2529" s="589"/>
      <c r="I2529" s="589"/>
      <c r="J2529" s="589"/>
      <c r="K2529" s="589"/>
      <c r="L2529" s="589"/>
      <c r="M2529" s="589"/>
      <c r="O2529" s="589"/>
      <c r="P2529" s="589"/>
      <c r="Q2529" s="589"/>
    </row>
    <row r="2530" customHeight="1" spans="7:17">
      <c r="G2530" s="589"/>
      <c r="H2530" s="589"/>
      <c r="I2530" s="589"/>
      <c r="J2530" s="589"/>
      <c r="K2530" s="589"/>
      <c r="L2530" s="589"/>
      <c r="M2530" s="589"/>
      <c r="O2530" s="589"/>
      <c r="P2530" s="589"/>
      <c r="Q2530" s="589"/>
    </row>
    <row r="2531" customHeight="1" spans="7:17">
      <c r="G2531" s="589"/>
      <c r="H2531" s="589"/>
      <c r="I2531" s="589"/>
      <c r="J2531" s="589"/>
      <c r="K2531" s="589"/>
      <c r="L2531" s="589"/>
      <c r="M2531" s="589"/>
      <c r="O2531" s="589"/>
      <c r="P2531" s="589"/>
      <c r="Q2531" s="589"/>
    </row>
    <row r="2532" customHeight="1" spans="7:17">
      <c r="G2532" s="589"/>
      <c r="H2532" s="589"/>
      <c r="I2532" s="589"/>
      <c r="J2532" s="589"/>
      <c r="K2532" s="589"/>
      <c r="L2532" s="589"/>
      <c r="M2532" s="589"/>
      <c r="O2532" s="589"/>
      <c r="P2532" s="589"/>
      <c r="Q2532" s="589"/>
    </row>
    <row r="2533" customHeight="1" spans="7:17">
      <c r="G2533" s="589"/>
      <c r="H2533" s="589"/>
      <c r="I2533" s="589"/>
      <c r="J2533" s="589"/>
      <c r="K2533" s="589"/>
      <c r="L2533" s="589"/>
      <c r="M2533" s="589"/>
      <c r="O2533" s="589"/>
      <c r="P2533" s="589"/>
      <c r="Q2533" s="589"/>
    </row>
    <row r="2534" customHeight="1" spans="7:17">
      <c r="G2534" s="589"/>
      <c r="H2534" s="589"/>
      <c r="I2534" s="589"/>
      <c r="J2534" s="589"/>
      <c r="K2534" s="589"/>
      <c r="L2534" s="589"/>
      <c r="M2534" s="589"/>
      <c r="O2534" s="589"/>
      <c r="P2534" s="589"/>
      <c r="Q2534" s="589"/>
    </row>
    <row r="2535" customHeight="1" spans="7:17">
      <c r="G2535" s="589"/>
      <c r="H2535" s="589"/>
      <c r="I2535" s="589"/>
      <c r="J2535" s="589"/>
      <c r="K2535" s="589"/>
      <c r="L2535" s="589"/>
      <c r="M2535" s="589"/>
      <c r="O2535" s="589"/>
      <c r="P2535" s="589"/>
      <c r="Q2535" s="589"/>
    </row>
    <row r="2536" customHeight="1" spans="7:17">
      <c r="G2536" s="589"/>
      <c r="H2536" s="589"/>
      <c r="I2536" s="589"/>
      <c r="J2536" s="589"/>
      <c r="K2536" s="589"/>
      <c r="L2536" s="589"/>
      <c r="M2536" s="589"/>
      <c r="O2536" s="589"/>
      <c r="P2536" s="589"/>
      <c r="Q2536" s="589"/>
    </row>
    <row r="2537" customHeight="1" spans="7:17">
      <c r="G2537" s="589"/>
      <c r="H2537" s="589"/>
      <c r="I2537" s="589"/>
      <c r="J2537" s="589"/>
      <c r="K2537" s="589"/>
      <c r="L2537" s="589"/>
      <c r="M2537" s="589"/>
      <c r="O2537" s="589"/>
      <c r="P2537" s="589"/>
      <c r="Q2537" s="589"/>
    </row>
    <row r="2538" customHeight="1" spans="7:17">
      <c r="G2538" s="589"/>
      <c r="H2538" s="589"/>
      <c r="I2538" s="589"/>
      <c r="J2538" s="589"/>
      <c r="K2538" s="589"/>
      <c r="L2538" s="589"/>
      <c r="M2538" s="589"/>
      <c r="O2538" s="589"/>
      <c r="P2538" s="589"/>
      <c r="Q2538" s="589"/>
    </row>
    <row r="2539" customHeight="1" spans="7:17">
      <c r="G2539" s="589"/>
      <c r="H2539" s="589"/>
      <c r="I2539" s="589"/>
      <c r="J2539" s="589"/>
      <c r="K2539" s="589"/>
      <c r="L2539" s="589"/>
      <c r="M2539" s="589"/>
      <c r="O2539" s="589"/>
      <c r="P2539" s="589"/>
      <c r="Q2539" s="589"/>
    </row>
    <row r="2540" customHeight="1" spans="7:17">
      <c r="G2540" s="589"/>
      <c r="H2540" s="589"/>
      <c r="I2540" s="589"/>
      <c r="J2540" s="589"/>
      <c r="K2540" s="589"/>
      <c r="L2540" s="589"/>
      <c r="M2540" s="589"/>
      <c r="O2540" s="589"/>
      <c r="P2540" s="589"/>
      <c r="Q2540" s="589"/>
    </row>
    <row r="2541" customHeight="1" spans="7:17">
      <c r="G2541" s="589"/>
      <c r="H2541" s="589"/>
      <c r="I2541" s="589"/>
      <c r="J2541" s="589"/>
      <c r="K2541" s="589"/>
      <c r="L2541" s="589"/>
      <c r="M2541" s="589"/>
      <c r="O2541" s="589"/>
      <c r="P2541" s="589"/>
      <c r="Q2541" s="589"/>
    </row>
    <row r="2542" customHeight="1" spans="7:17">
      <c r="G2542" s="589"/>
      <c r="H2542" s="589"/>
      <c r="I2542" s="589"/>
      <c r="J2542" s="589"/>
      <c r="K2542" s="589"/>
      <c r="L2542" s="589"/>
      <c r="M2542" s="589"/>
      <c r="O2542" s="589"/>
      <c r="P2542" s="589"/>
      <c r="Q2542" s="589"/>
    </row>
    <row r="2543" customHeight="1" spans="7:17">
      <c r="G2543" s="589"/>
      <c r="H2543" s="589"/>
      <c r="I2543" s="589"/>
      <c r="J2543" s="589"/>
      <c r="K2543" s="589"/>
      <c r="L2543" s="589"/>
      <c r="M2543" s="589"/>
      <c r="O2543" s="589"/>
      <c r="P2543" s="589"/>
      <c r="Q2543" s="589"/>
    </row>
    <row r="2544" customHeight="1" spans="7:17">
      <c r="G2544" s="589"/>
      <c r="H2544" s="589"/>
      <c r="I2544" s="589"/>
      <c r="J2544" s="589"/>
      <c r="K2544" s="589"/>
      <c r="L2544" s="589"/>
      <c r="M2544" s="589"/>
      <c r="O2544" s="589"/>
      <c r="P2544" s="589"/>
      <c r="Q2544" s="589"/>
    </row>
    <row r="2545" customHeight="1" spans="7:17">
      <c r="G2545" s="589"/>
      <c r="H2545" s="589"/>
      <c r="I2545" s="589"/>
      <c r="J2545" s="589"/>
      <c r="K2545" s="589"/>
      <c r="L2545" s="589"/>
      <c r="M2545" s="589"/>
      <c r="O2545" s="589"/>
      <c r="P2545" s="589"/>
      <c r="Q2545" s="589"/>
    </row>
    <row r="2546" customHeight="1" spans="7:17">
      <c r="G2546" s="589"/>
      <c r="H2546" s="589"/>
      <c r="I2546" s="589"/>
      <c r="J2546" s="589"/>
      <c r="K2546" s="589"/>
      <c r="L2546" s="589"/>
      <c r="M2546" s="589"/>
      <c r="O2546" s="589"/>
      <c r="P2546" s="589"/>
      <c r="Q2546" s="589"/>
    </row>
    <row r="2547" customHeight="1" spans="7:17">
      <c r="G2547" s="589"/>
      <c r="H2547" s="589"/>
      <c r="I2547" s="589"/>
      <c r="J2547" s="589"/>
      <c r="K2547" s="589"/>
      <c r="L2547" s="589"/>
      <c r="M2547" s="589"/>
      <c r="O2547" s="589"/>
      <c r="P2547" s="589"/>
      <c r="Q2547" s="589"/>
    </row>
    <row r="2548" customHeight="1" spans="7:17">
      <c r="G2548" s="589"/>
      <c r="H2548" s="589"/>
      <c r="I2548" s="589"/>
      <c r="J2548" s="589"/>
      <c r="K2548" s="589"/>
      <c r="L2548" s="589"/>
      <c r="M2548" s="589"/>
      <c r="O2548" s="589"/>
      <c r="P2548" s="589"/>
      <c r="Q2548" s="589"/>
    </row>
    <row r="2549" customHeight="1" spans="7:17">
      <c r="G2549" s="589"/>
      <c r="H2549" s="589"/>
      <c r="I2549" s="589"/>
      <c r="J2549" s="589"/>
      <c r="K2549" s="589"/>
      <c r="L2549" s="589"/>
      <c r="M2549" s="589"/>
      <c r="O2549" s="589"/>
      <c r="P2549" s="589"/>
      <c r="Q2549" s="589"/>
    </row>
    <row r="2550" customHeight="1" spans="7:17">
      <c r="G2550" s="589"/>
      <c r="H2550" s="589"/>
      <c r="I2550" s="589"/>
      <c r="J2550" s="589"/>
      <c r="K2550" s="589"/>
      <c r="L2550" s="589"/>
      <c r="M2550" s="589"/>
      <c r="O2550" s="589"/>
      <c r="P2550" s="589"/>
      <c r="Q2550" s="589"/>
    </row>
    <row r="2551" customHeight="1" spans="7:17">
      <c r="G2551" s="589"/>
      <c r="H2551" s="589"/>
      <c r="I2551" s="589"/>
      <c r="J2551" s="589"/>
      <c r="K2551" s="589"/>
      <c r="L2551" s="589"/>
      <c r="M2551" s="589"/>
      <c r="O2551" s="589"/>
      <c r="P2551" s="589"/>
      <c r="Q2551" s="589"/>
    </row>
    <row r="2552" customHeight="1" spans="7:17">
      <c r="G2552" s="589"/>
      <c r="H2552" s="589"/>
      <c r="I2552" s="589"/>
      <c r="J2552" s="589"/>
      <c r="K2552" s="589"/>
      <c r="L2552" s="589"/>
      <c r="M2552" s="589"/>
      <c r="O2552" s="589"/>
      <c r="P2552" s="589"/>
      <c r="Q2552" s="589"/>
    </row>
    <row r="2553" customHeight="1" spans="7:17">
      <c r="G2553" s="589"/>
      <c r="H2553" s="589"/>
      <c r="I2553" s="589"/>
      <c r="J2553" s="589"/>
      <c r="K2553" s="589"/>
      <c r="L2553" s="589"/>
      <c r="M2553" s="589"/>
      <c r="O2553" s="589"/>
      <c r="P2553" s="589"/>
      <c r="Q2553" s="589"/>
    </row>
    <row r="2554" customHeight="1" spans="7:17">
      <c r="G2554" s="589"/>
      <c r="H2554" s="589"/>
      <c r="I2554" s="589"/>
      <c r="J2554" s="589"/>
      <c r="K2554" s="589"/>
      <c r="L2554" s="589"/>
      <c r="M2554" s="589"/>
      <c r="O2554" s="589"/>
      <c r="P2554" s="589"/>
      <c r="Q2554" s="589"/>
    </row>
    <row r="2555" customHeight="1" spans="7:17">
      <c r="G2555" s="589"/>
      <c r="H2555" s="589"/>
      <c r="I2555" s="589"/>
      <c r="J2555" s="589"/>
      <c r="K2555" s="589"/>
      <c r="L2555" s="589"/>
      <c r="M2555" s="589"/>
      <c r="O2555" s="589"/>
      <c r="P2555" s="589"/>
      <c r="Q2555" s="589"/>
    </row>
    <row r="2556" customHeight="1" spans="7:17">
      <c r="G2556" s="589"/>
      <c r="H2556" s="589"/>
      <c r="I2556" s="589"/>
      <c r="J2556" s="589"/>
      <c r="K2556" s="589"/>
      <c r="L2556" s="589"/>
      <c r="M2556" s="589"/>
      <c r="O2556" s="589"/>
      <c r="P2556" s="589"/>
      <c r="Q2556" s="589"/>
    </row>
    <row r="2557" customHeight="1" spans="7:17">
      <c r="G2557" s="589"/>
      <c r="H2557" s="589"/>
      <c r="I2557" s="589"/>
      <c r="J2557" s="589"/>
      <c r="K2557" s="589"/>
      <c r="L2557" s="589"/>
      <c r="M2557" s="589"/>
      <c r="O2557" s="589"/>
      <c r="P2557" s="589"/>
      <c r="Q2557" s="589"/>
    </row>
    <row r="2558" customHeight="1" spans="7:17">
      <c r="G2558" s="589"/>
      <c r="H2558" s="589"/>
      <c r="I2558" s="589"/>
      <c r="J2558" s="589"/>
      <c r="K2558" s="589"/>
      <c r="L2558" s="589"/>
      <c r="M2558" s="589"/>
      <c r="O2558" s="589"/>
      <c r="P2558" s="589"/>
      <c r="Q2558" s="589"/>
    </row>
    <row r="2559" customHeight="1" spans="7:17">
      <c r="G2559" s="589"/>
      <c r="H2559" s="589"/>
      <c r="I2559" s="589"/>
      <c r="J2559" s="589"/>
      <c r="K2559" s="589"/>
      <c r="L2559" s="589"/>
      <c r="M2559" s="589"/>
      <c r="O2559" s="589"/>
      <c r="P2559" s="589"/>
      <c r="Q2559" s="589"/>
    </row>
    <row r="2560" customHeight="1" spans="7:17">
      <c r="G2560" s="589"/>
      <c r="H2560" s="589"/>
      <c r="I2560" s="589"/>
      <c r="J2560" s="589"/>
      <c r="K2560" s="589"/>
      <c r="L2560" s="589"/>
      <c r="M2560" s="589"/>
      <c r="O2560" s="589"/>
      <c r="P2560" s="589"/>
      <c r="Q2560" s="589"/>
    </row>
    <row r="2561" customHeight="1" spans="7:17">
      <c r="G2561" s="589"/>
      <c r="H2561" s="589"/>
      <c r="I2561" s="589"/>
      <c r="J2561" s="589"/>
      <c r="K2561" s="589"/>
      <c r="L2561" s="589"/>
      <c r="M2561" s="589"/>
      <c r="O2561" s="589"/>
      <c r="P2561" s="589"/>
      <c r="Q2561" s="589"/>
    </row>
    <row r="2562" customHeight="1" spans="7:17">
      <c r="G2562" s="589"/>
      <c r="H2562" s="589"/>
      <c r="I2562" s="589"/>
      <c r="J2562" s="589"/>
      <c r="K2562" s="589"/>
      <c r="L2562" s="589"/>
      <c r="M2562" s="589"/>
      <c r="O2562" s="589"/>
      <c r="P2562" s="589"/>
      <c r="Q2562" s="589"/>
    </row>
    <row r="2563" customHeight="1" spans="7:17">
      <c r="G2563" s="589"/>
      <c r="H2563" s="589"/>
      <c r="I2563" s="589"/>
      <c r="J2563" s="589"/>
      <c r="K2563" s="589"/>
      <c r="L2563" s="589"/>
      <c r="M2563" s="589"/>
      <c r="O2563" s="589"/>
      <c r="P2563" s="589"/>
      <c r="Q2563" s="589"/>
    </row>
    <row r="2564" customHeight="1" spans="7:17">
      <c r="G2564" s="589"/>
      <c r="H2564" s="589"/>
      <c r="I2564" s="589"/>
      <c r="J2564" s="589"/>
      <c r="K2564" s="589"/>
      <c r="L2564" s="589"/>
      <c r="M2564" s="589"/>
      <c r="O2564" s="589"/>
      <c r="P2564" s="589"/>
      <c r="Q2564" s="589"/>
    </row>
    <row r="2565" customHeight="1" spans="7:17">
      <c r="G2565" s="589"/>
      <c r="H2565" s="589"/>
      <c r="I2565" s="589"/>
      <c r="J2565" s="589"/>
      <c r="K2565" s="589"/>
      <c r="L2565" s="589"/>
      <c r="M2565" s="589"/>
      <c r="O2565" s="589"/>
      <c r="P2565" s="589"/>
      <c r="Q2565" s="589"/>
    </row>
    <row r="2566" customHeight="1" spans="7:17">
      <c r="G2566" s="589"/>
      <c r="H2566" s="589"/>
      <c r="I2566" s="589"/>
      <c r="J2566" s="589"/>
      <c r="K2566" s="589"/>
      <c r="L2566" s="589"/>
      <c r="M2566" s="589"/>
      <c r="O2566" s="589"/>
      <c r="P2566" s="589"/>
      <c r="Q2566" s="589"/>
    </row>
    <row r="2567" customHeight="1" spans="7:17">
      <c r="G2567" s="589"/>
      <c r="H2567" s="589"/>
      <c r="I2567" s="589"/>
      <c r="J2567" s="589"/>
      <c r="K2567" s="589"/>
      <c r="L2567" s="589"/>
      <c r="M2567" s="589"/>
      <c r="O2567" s="589"/>
      <c r="P2567" s="589"/>
      <c r="Q2567" s="589"/>
    </row>
    <row r="2568" customHeight="1" spans="7:17">
      <c r="G2568" s="589"/>
      <c r="H2568" s="589"/>
      <c r="I2568" s="589"/>
      <c r="J2568" s="589"/>
      <c r="K2568" s="589"/>
      <c r="L2568" s="589"/>
      <c r="M2568" s="589"/>
      <c r="O2568" s="589"/>
      <c r="P2568" s="589"/>
      <c r="Q2568" s="589"/>
    </row>
    <row r="2569" customHeight="1" spans="7:17">
      <c r="G2569" s="589"/>
      <c r="H2569" s="589"/>
      <c r="I2569" s="589"/>
      <c r="J2569" s="589"/>
      <c r="K2569" s="589"/>
      <c r="L2569" s="589"/>
      <c r="M2569" s="589"/>
      <c r="O2569" s="589"/>
      <c r="P2569" s="589"/>
      <c r="Q2569" s="589"/>
    </row>
    <row r="2570" customHeight="1" spans="7:17">
      <c r="G2570" s="589"/>
      <c r="H2570" s="589"/>
      <c r="I2570" s="589"/>
      <c r="J2570" s="589"/>
      <c r="K2570" s="589"/>
      <c r="L2570" s="589"/>
      <c r="M2570" s="589"/>
      <c r="O2570" s="589"/>
      <c r="P2570" s="589"/>
      <c r="Q2570" s="589"/>
    </row>
    <row r="2571" customHeight="1" spans="7:17">
      <c r="G2571" s="589"/>
      <c r="H2571" s="589"/>
      <c r="I2571" s="589"/>
      <c r="J2571" s="589"/>
      <c r="K2571" s="589"/>
      <c r="L2571" s="589"/>
      <c r="M2571" s="589"/>
      <c r="O2571" s="589"/>
      <c r="P2571" s="589"/>
      <c r="Q2571" s="589"/>
    </row>
    <row r="2572" customHeight="1" spans="7:17">
      <c r="G2572" s="589"/>
      <c r="H2572" s="589"/>
      <c r="I2572" s="589"/>
      <c r="J2572" s="589"/>
      <c r="K2572" s="589"/>
      <c r="L2572" s="589"/>
      <c r="M2572" s="589"/>
      <c r="O2572" s="589"/>
      <c r="P2572" s="589"/>
      <c r="Q2572" s="589"/>
    </row>
    <row r="2573" customHeight="1" spans="7:17">
      <c r="G2573" s="589"/>
      <c r="H2573" s="589"/>
      <c r="I2573" s="589"/>
      <c r="J2573" s="589"/>
      <c r="K2573" s="589"/>
      <c r="L2573" s="589"/>
      <c r="M2573" s="589"/>
      <c r="O2573" s="589"/>
      <c r="P2573" s="589"/>
      <c r="Q2573" s="589"/>
    </row>
    <row r="2574" customHeight="1" spans="7:17">
      <c r="G2574" s="589"/>
      <c r="H2574" s="589"/>
      <c r="I2574" s="589"/>
      <c r="J2574" s="589"/>
      <c r="K2574" s="589"/>
      <c r="L2574" s="589"/>
      <c r="M2574" s="589"/>
      <c r="O2574" s="589"/>
      <c r="P2574" s="589"/>
      <c r="Q2574" s="589"/>
    </row>
    <row r="2575" customHeight="1" spans="7:17">
      <c r="G2575" s="589"/>
      <c r="H2575" s="589"/>
      <c r="I2575" s="589"/>
      <c r="J2575" s="589"/>
      <c r="K2575" s="589"/>
      <c r="L2575" s="589"/>
      <c r="M2575" s="589"/>
      <c r="O2575" s="589"/>
      <c r="P2575" s="589"/>
      <c r="Q2575" s="589"/>
    </row>
    <row r="2576" customHeight="1" spans="7:17">
      <c r="G2576" s="589"/>
      <c r="H2576" s="589"/>
      <c r="I2576" s="589"/>
      <c r="J2576" s="589"/>
      <c r="K2576" s="589"/>
      <c r="L2576" s="589"/>
      <c r="M2576" s="589"/>
      <c r="O2576" s="589"/>
      <c r="P2576" s="589"/>
      <c r="Q2576" s="589"/>
    </row>
    <row r="2577" customHeight="1" spans="7:17">
      <c r="G2577" s="589"/>
      <c r="H2577" s="589"/>
      <c r="I2577" s="589"/>
      <c r="J2577" s="589"/>
      <c r="K2577" s="589"/>
      <c r="L2577" s="589"/>
      <c r="M2577" s="589"/>
      <c r="O2577" s="589"/>
      <c r="P2577" s="589"/>
      <c r="Q2577" s="589"/>
    </row>
    <row r="2578" customHeight="1" spans="7:17">
      <c r="G2578" s="589"/>
      <c r="H2578" s="589"/>
      <c r="I2578" s="589"/>
      <c r="J2578" s="589"/>
      <c r="K2578" s="589"/>
      <c r="L2578" s="589"/>
      <c r="M2578" s="589"/>
      <c r="O2578" s="589"/>
      <c r="P2578" s="589"/>
      <c r="Q2578" s="589"/>
    </row>
    <row r="2579" customHeight="1" spans="7:17">
      <c r="G2579" s="589"/>
      <c r="H2579" s="589"/>
      <c r="I2579" s="589"/>
      <c r="J2579" s="589"/>
      <c r="K2579" s="589"/>
      <c r="L2579" s="589"/>
      <c r="M2579" s="589"/>
      <c r="O2579" s="589"/>
      <c r="P2579" s="589"/>
      <c r="Q2579" s="589"/>
    </row>
    <row r="2580" customHeight="1" spans="7:17">
      <c r="G2580" s="589"/>
      <c r="H2580" s="589"/>
      <c r="I2580" s="589"/>
      <c r="J2580" s="589"/>
      <c r="K2580" s="589"/>
      <c r="L2580" s="589"/>
      <c r="M2580" s="589"/>
      <c r="O2580" s="589"/>
      <c r="P2580" s="589"/>
      <c r="Q2580" s="589"/>
    </row>
    <row r="2581" customHeight="1" spans="7:17">
      <c r="G2581" s="589"/>
      <c r="H2581" s="589"/>
      <c r="I2581" s="589"/>
      <c r="J2581" s="589"/>
      <c r="K2581" s="589"/>
      <c r="L2581" s="589"/>
      <c r="M2581" s="589"/>
      <c r="O2581" s="589"/>
      <c r="P2581" s="589"/>
      <c r="Q2581" s="589"/>
    </row>
    <row r="2582" customHeight="1" spans="7:17">
      <c r="G2582" s="589"/>
      <c r="H2582" s="589"/>
      <c r="I2582" s="589"/>
      <c r="J2582" s="589"/>
      <c r="K2582" s="589"/>
      <c r="L2582" s="589"/>
      <c r="M2582" s="589"/>
      <c r="O2582" s="589"/>
      <c r="P2582" s="589"/>
      <c r="Q2582" s="589"/>
    </row>
    <row r="2583" customHeight="1" spans="7:17">
      <c r="G2583" s="589"/>
      <c r="H2583" s="589"/>
      <c r="I2583" s="589"/>
      <c r="J2583" s="589"/>
      <c r="K2583" s="589"/>
      <c r="L2583" s="589"/>
      <c r="M2583" s="589"/>
      <c r="O2583" s="589"/>
      <c r="P2583" s="589"/>
      <c r="Q2583" s="589"/>
    </row>
    <row r="2584" customHeight="1" spans="7:17">
      <c r="G2584" s="589"/>
      <c r="H2584" s="589"/>
      <c r="I2584" s="589"/>
      <c r="J2584" s="589"/>
      <c r="K2584" s="589"/>
      <c r="L2584" s="589"/>
      <c r="M2584" s="589"/>
      <c r="O2584" s="589"/>
      <c r="P2584" s="589"/>
      <c r="Q2584" s="589"/>
    </row>
    <row r="2585" customHeight="1" spans="7:17">
      <c r="G2585" s="589"/>
      <c r="H2585" s="589"/>
      <c r="I2585" s="589"/>
      <c r="J2585" s="589"/>
      <c r="K2585" s="589"/>
      <c r="L2585" s="589"/>
      <c r="M2585" s="589"/>
      <c r="O2585" s="589"/>
      <c r="P2585" s="589"/>
      <c r="Q2585" s="589"/>
    </row>
    <row r="2586" customHeight="1" spans="7:17">
      <c r="G2586" s="589"/>
      <c r="H2586" s="589"/>
      <c r="I2586" s="589"/>
      <c r="J2586" s="589"/>
      <c r="K2586" s="589"/>
      <c r="L2586" s="589"/>
      <c r="M2586" s="589"/>
      <c r="O2586" s="589"/>
      <c r="P2586" s="589"/>
      <c r="Q2586" s="589"/>
    </row>
    <row r="2587" customHeight="1" spans="7:17">
      <c r="G2587" s="589"/>
      <c r="H2587" s="589"/>
      <c r="I2587" s="589"/>
      <c r="J2587" s="589"/>
      <c r="K2587" s="589"/>
      <c r="L2587" s="589"/>
      <c r="M2587" s="589"/>
      <c r="O2587" s="589"/>
      <c r="P2587" s="589"/>
      <c r="Q2587" s="589"/>
    </row>
    <row r="2588" customHeight="1" spans="7:17">
      <c r="G2588" s="589"/>
      <c r="H2588" s="589"/>
      <c r="I2588" s="589"/>
      <c r="J2588" s="589"/>
      <c r="K2588" s="589"/>
      <c r="L2588" s="589"/>
      <c r="M2588" s="589"/>
      <c r="O2588" s="589"/>
      <c r="P2588" s="589"/>
      <c r="Q2588" s="589"/>
    </row>
    <row r="2589" customHeight="1" spans="7:17">
      <c r="G2589" s="589"/>
      <c r="H2589" s="589"/>
      <c r="I2589" s="589"/>
      <c r="J2589" s="589"/>
      <c r="K2589" s="589"/>
      <c r="L2589" s="589"/>
      <c r="M2589" s="589"/>
      <c r="O2589" s="589"/>
      <c r="P2589" s="589"/>
      <c r="Q2589" s="589"/>
    </row>
    <row r="2590" customHeight="1" spans="7:17">
      <c r="G2590" s="589"/>
      <c r="H2590" s="589"/>
      <c r="I2590" s="589"/>
      <c r="J2590" s="589"/>
      <c r="K2590" s="589"/>
      <c r="L2590" s="589"/>
      <c r="M2590" s="589"/>
      <c r="O2590" s="589"/>
      <c r="P2590" s="589"/>
      <c r="Q2590" s="589"/>
    </row>
    <row r="2591" customHeight="1" spans="7:17">
      <c r="G2591" s="589"/>
      <c r="H2591" s="589"/>
      <c r="I2591" s="589"/>
      <c r="J2591" s="589"/>
      <c r="K2591" s="589"/>
      <c r="L2591" s="589"/>
      <c r="M2591" s="589"/>
      <c r="O2591" s="589"/>
      <c r="P2591" s="589"/>
      <c r="Q2591" s="589"/>
    </row>
    <row r="2592" customHeight="1" spans="7:17">
      <c r="G2592" s="589"/>
      <c r="H2592" s="589"/>
      <c r="I2592" s="589"/>
      <c r="J2592" s="589"/>
      <c r="K2592" s="589"/>
      <c r="L2592" s="589"/>
      <c r="M2592" s="589"/>
      <c r="O2592" s="589"/>
      <c r="P2592" s="589"/>
      <c r="Q2592" s="589"/>
    </row>
    <row r="2593" customHeight="1" spans="7:17">
      <c r="G2593" s="589"/>
      <c r="H2593" s="589"/>
      <c r="I2593" s="589"/>
      <c r="J2593" s="589"/>
      <c r="K2593" s="589"/>
      <c r="L2593" s="589"/>
      <c r="M2593" s="589"/>
      <c r="O2593" s="589"/>
      <c r="P2593" s="589"/>
      <c r="Q2593" s="589"/>
    </row>
    <row r="2594" customHeight="1" spans="7:17">
      <c r="G2594" s="589"/>
      <c r="H2594" s="589"/>
      <c r="I2594" s="589"/>
      <c r="J2594" s="589"/>
      <c r="K2594" s="589"/>
      <c r="L2594" s="589"/>
      <c r="M2594" s="589"/>
      <c r="O2594" s="589"/>
      <c r="P2594" s="589"/>
      <c r="Q2594" s="589"/>
    </row>
    <row r="2595" customHeight="1" spans="7:17">
      <c r="G2595" s="589"/>
      <c r="H2595" s="589"/>
      <c r="I2595" s="589"/>
      <c r="J2595" s="589"/>
      <c r="K2595" s="589"/>
      <c r="L2595" s="589"/>
      <c r="M2595" s="589"/>
      <c r="O2595" s="589"/>
      <c r="P2595" s="589"/>
      <c r="Q2595" s="589"/>
    </row>
    <row r="2596" customHeight="1" spans="7:17">
      <c r="G2596" s="589"/>
      <c r="H2596" s="589"/>
      <c r="I2596" s="589"/>
      <c r="J2596" s="589"/>
      <c r="K2596" s="589"/>
      <c r="L2596" s="589"/>
      <c r="M2596" s="589"/>
      <c r="O2596" s="589"/>
      <c r="P2596" s="589"/>
      <c r="Q2596" s="589"/>
    </row>
    <row r="2597" customHeight="1" spans="7:17">
      <c r="G2597" s="589"/>
      <c r="H2597" s="589"/>
      <c r="I2597" s="589"/>
      <c r="J2597" s="589"/>
      <c r="K2597" s="589"/>
      <c r="L2597" s="589"/>
      <c r="M2597" s="589"/>
      <c r="O2597" s="589"/>
      <c r="P2597" s="589"/>
      <c r="Q2597" s="589"/>
    </row>
    <row r="2598" customHeight="1" spans="7:17">
      <c r="G2598" s="589"/>
      <c r="H2598" s="589"/>
      <c r="I2598" s="589"/>
      <c r="J2598" s="589"/>
      <c r="K2598" s="589"/>
      <c r="L2598" s="589"/>
      <c r="M2598" s="589"/>
      <c r="O2598" s="589"/>
      <c r="P2598" s="589"/>
      <c r="Q2598" s="589"/>
    </row>
    <row r="2599" customHeight="1" spans="7:17">
      <c r="G2599" s="589"/>
      <c r="H2599" s="589"/>
      <c r="I2599" s="589"/>
      <c r="J2599" s="589"/>
      <c r="K2599" s="589"/>
      <c r="L2599" s="589"/>
      <c r="M2599" s="589"/>
      <c r="O2599" s="589"/>
      <c r="P2599" s="589"/>
      <c r="Q2599" s="589"/>
    </row>
    <row r="2600" customHeight="1" spans="7:17">
      <c r="G2600" s="589"/>
      <c r="H2600" s="589"/>
      <c r="I2600" s="589"/>
      <c r="J2600" s="589"/>
      <c r="K2600" s="589"/>
      <c r="L2600" s="589"/>
      <c r="M2600" s="589"/>
      <c r="O2600" s="589"/>
      <c r="P2600" s="589"/>
      <c r="Q2600" s="589"/>
    </row>
    <row r="2601" customHeight="1" spans="7:17">
      <c r="G2601" s="589"/>
      <c r="H2601" s="589"/>
      <c r="I2601" s="589"/>
      <c r="J2601" s="589"/>
      <c r="K2601" s="589"/>
      <c r="L2601" s="589"/>
      <c r="M2601" s="589"/>
      <c r="O2601" s="589"/>
      <c r="P2601" s="589"/>
      <c r="Q2601" s="589"/>
    </row>
    <row r="2602" customHeight="1" spans="7:17">
      <c r="G2602" s="589"/>
      <c r="H2602" s="589"/>
      <c r="I2602" s="589"/>
      <c r="J2602" s="589"/>
      <c r="K2602" s="589"/>
      <c r="L2602" s="589"/>
      <c r="M2602" s="589"/>
      <c r="O2602" s="589"/>
      <c r="P2602" s="589"/>
      <c r="Q2602" s="589"/>
    </row>
    <row r="2603" customHeight="1" spans="7:17">
      <c r="G2603" s="589"/>
      <c r="H2603" s="589"/>
      <c r="I2603" s="589"/>
      <c r="J2603" s="589"/>
      <c r="K2603" s="589"/>
      <c r="L2603" s="589"/>
      <c r="M2603" s="589"/>
      <c r="O2603" s="589"/>
      <c r="P2603" s="589"/>
      <c r="Q2603" s="589"/>
    </row>
    <row r="2604" customHeight="1" spans="7:17">
      <c r="G2604" s="589"/>
      <c r="H2604" s="589"/>
      <c r="I2604" s="589"/>
      <c r="J2604" s="589"/>
      <c r="K2604" s="589"/>
      <c r="L2604" s="589"/>
      <c r="M2604" s="589"/>
      <c r="O2604" s="589"/>
      <c r="P2604" s="589"/>
      <c r="Q2604" s="589"/>
    </row>
    <row r="2605" customHeight="1" spans="7:17">
      <c r="G2605" s="589"/>
      <c r="H2605" s="589"/>
      <c r="I2605" s="589"/>
      <c r="J2605" s="589"/>
      <c r="K2605" s="589"/>
      <c r="L2605" s="589"/>
      <c r="M2605" s="589"/>
      <c r="O2605" s="589"/>
      <c r="P2605" s="589"/>
      <c r="Q2605" s="589"/>
    </row>
    <row r="2606" customHeight="1" spans="7:17">
      <c r="G2606" s="589"/>
      <c r="H2606" s="589"/>
      <c r="I2606" s="589"/>
      <c r="J2606" s="589"/>
      <c r="K2606" s="589"/>
      <c r="L2606" s="589"/>
      <c r="M2606" s="589"/>
      <c r="O2606" s="589"/>
      <c r="P2606" s="589"/>
      <c r="Q2606" s="589"/>
    </row>
    <row r="2607" customHeight="1" spans="7:17">
      <c r="G2607" s="589"/>
      <c r="H2607" s="589"/>
      <c r="I2607" s="589"/>
      <c r="J2607" s="589"/>
      <c r="K2607" s="589"/>
      <c r="L2607" s="589"/>
      <c r="M2607" s="589"/>
      <c r="O2607" s="589"/>
      <c r="P2607" s="589"/>
      <c r="Q2607" s="589"/>
    </row>
    <row r="2608" customHeight="1" spans="7:17">
      <c r="G2608" s="589"/>
      <c r="H2608" s="589"/>
      <c r="I2608" s="589"/>
      <c r="J2608" s="589"/>
      <c r="K2608" s="589"/>
      <c r="L2608" s="589"/>
      <c r="M2608" s="589"/>
      <c r="O2608" s="589"/>
      <c r="P2608" s="589"/>
      <c r="Q2608" s="589"/>
    </row>
    <row r="2609" customHeight="1" spans="7:17">
      <c r="G2609" s="589"/>
      <c r="H2609" s="589"/>
      <c r="I2609" s="589"/>
      <c r="J2609" s="589"/>
      <c r="K2609" s="589"/>
      <c r="L2609" s="589"/>
      <c r="M2609" s="589"/>
      <c r="O2609" s="589"/>
      <c r="P2609" s="589"/>
      <c r="Q2609" s="589"/>
    </row>
    <row r="2610" customHeight="1" spans="7:17">
      <c r="G2610" s="589"/>
      <c r="H2610" s="589"/>
      <c r="I2610" s="589"/>
      <c r="J2610" s="589"/>
      <c r="K2610" s="589"/>
      <c r="L2610" s="589"/>
      <c r="M2610" s="589"/>
      <c r="O2610" s="589"/>
      <c r="P2610" s="589"/>
      <c r="Q2610" s="589"/>
    </row>
    <row r="2611" customHeight="1" spans="7:17">
      <c r="G2611" s="589"/>
      <c r="H2611" s="589"/>
      <c r="I2611" s="589"/>
      <c r="J2611" s="589"/>
      <c r="K2611" s="589"/>
      <c r="L2611" s="589"/>
      <c r="M2611" s="589"/>
      <c r="O2611" s="589"/>
      <c r="P2611" s="589"/>
      <c r="Q2611" s="589"/>
    </row>
    <row r="2612" customHeight="1" spans="7:17">
      <c r="G2612" s="589"/>
      <c r="H2612" s="589"/>
      <c r="I2612" s="589"/>
      <c r="J2612" s="589"/>
      <c r="K2612" s="589"/>
      <c r="L2612" s="589"/>
      <c r="M2612" s="589"/>
      <c r="O2612" s="589"/>
      <c r="P2612" s="589"/>
      <c r="Q2612" s="589"/>
    </row>
    <row r="2613" customHeight="1" spans="7:17">
      <c r="G2613" s="589"/>
      <c r="H2613" s="589"/>
      <c r="I2613" s="589"/>
      <c r="J2613" s="589"/>
      <c r="K2613" s="589"/>
      <c r="L2613" s="589"/>
      <c r="M2613" s="589"/>
      <c r="O2613" s="589"/>
      <c r="P2613" s="589"/>
      <c r="Q2613" s="589"/>
    </row>
    <row r="2614" customHeight="1" spans="7:17">
      <c r="G2614" s="589"/>
      <c r="H2614" s="589"/>
      <c r="I2614" s="589"/>
      <c r="J2614" s="589"/>
      <c r="K2614" s="589"/>
      <c r="L2614" s="589"/>
      <c r="M2614" s="589"/>
      <c r="O2614" s="589"/>
      <c r="P2614" s="589"/>
      <c r="Q2614" s="589"/>
    </row>
    <row r="2615" customHeight="1" spans="7:17">
      <c r="G2615" s="589"/>
      <c r="H2615" s="589"/>
      <c r="I2615" s="589"/>
      <c r="J2615" s="589"/>
      <c r="K2615" s="589"/>
      <c r="L2615" s="589"/>
      <c r="M2615" s="589"/>
      <c r="O2615" s="589"/>
      <c r="P2615" s="589"/>
      <c r="Q2615" s="589"/>
    </row>
    <row r="2616" customHeight="1" spans="7:17">
      <c r="G2616" s="589"/>
      <c r="H2616" s="589"/>
      <c r="I2616" s="589"/>
      <c r="J2616" s="589"/>
      <c r="K2616" s="589"/>
      <c r="L2616" s="589"/>
      <c r="M2616" s="589"/>
      <c r="O2616" s="589"/>
      <c r="P2616" s="589"/>
      <c r="Q2616" s="589"/>
    </row>
    <row r="2617" customHeight="1" spans="7:17">
      <c r="G2617" s="589"/>
      <c r="H2617" s="589"/>
      <c r="I2617" s="589"/>
      <c r="J2617" s="589"/>
      <c r="K2617" s="589"/>
      <c r="L2617" s="589"/>
      <c r="M2617" s="589"/>
      <c r="O2617" s="589"/>
      <c r="P2617" s="589"/>
      <c r="Q2617" s="589"/>
    </row>
    <row r="2618" customHeight="1" spans="7:17">
      <c r="G2618" s="589"/>
      <c r="H2618" s="589"/>
      <c r="I2618" s="589"/>
      <c r="J2618" s="589"/>
      <c r="K2618" s="589"/>
      <c r="L2618" s="589"/>
      <c r="M2618" s="589"/>
      <c r="O2618" s="589"/>
      <c r="P2618" s="589"/>
      <c r="Q2618" s="589"/>
    </row>
    <row r="2619" customHeight="1" spans="7:17">
      <c r="G2619" s="589"/>
      <c r="H2619" s="589"/>
      <c r="I2619" s="589"/>
      <c r="J2619" s="589"/>
      <c r="K2619" s="589"/>
      <c r="L2619" s="589"/>
      <c r="M2619" s="589"/>
      <c r="O2619" s="589"/>
      <c r="P2619" s="589"/>
      <c r="Q2619" s="589"/>
    </row>
    <row r="2620" customHeight="1" spans="7:17">
      <c r="G2620" s="589"/>
      <c r="H2620" s="589"/>
      <c r="I2620" s="589"/>
      <c r="J2620" s="589"/>
      <c r="K2620" s="589"/>
      <c r="L2620" s="589"/>
      <c r="M2620" s="589"/>
      <c r="O2620" s="589"/>
      <c r="P2620" s="589"/>
      <c r="Q2620" s="589"/>
    </row>
    <row r="2621" customHeight="1" spans="7:17">
      <c r="G2621" s="589"/>
      <c r="H2621" s="589"/>
      <c r="I2621" s="589"/>
      <c r="J2621" s="589"/>
      <c r="K2621" s="589"/>
      <c r="L2621" s="589"/>
      <c r="M2621" s="589"/>
      <c r="O2621" s="589"/>
      <c r="P2621" s="589"/>
      <c r="Q2621" s="589"/>
    </row>
    <row r="2622" customHeight="1" spans="7:17">
      <c r="G2622" s="589"/>
      <c r="H2622" s="589"/>
      <c r="I2622" s="589"/>
      <c r="J2622" s="589"/>
      <c r="K2622" s="589"/>
      <c r="L2622" s="589"/>
      <c r="M2622" s="589"/>
      <c r="O2622" s="589"/>
      <c r="P2622" s="589"/>
      <c r="Q2622" s="589"/>
    </row>
    <row r="2623" customHeight="1" spans="7:17">
      <c r="G2623" s="589"/>
      <c r="H2623" s="589"/>
      <c r="I2623" s="589"/>
      <c r="J2623" s="589"/>
      <c r="K2623" s="589"/>
      <c r="L2623" s="589"/>
      <c r="M2623" s="589"/>
      <c r="O2623" s="589"/>
      <c r="P2623" s="589"/>
      <c r="Q2623" s="589"/>
    </row>
    <row r="2624" customHeight="1" spans="7:17">
      <c r="G2624" s="589"/>
      <c r="H2624" s="589"/>
      <c r="I2624" s="589"/>
      <c r="J2624" s="589"/>
      <c r="K2624" s="589"/>
      <c r="L2624" s="589"/>
      <c r="M2624" s="589"/>
      <c r="O2624" s="589"/>
      <c r="P2624" s="589"/>
      <c r="Q2624" s="589"/>
    </row>
    <row r="2625" customHeight="1" spans="7:17">
      <c r="G2625" s="589"/>
      <c r="H2625" s="589"/>
      <c r="I2625" s="589"/>
      <c r="J2625" s="589"/>
      <c r="K2625" s="589"/>
      <c r="L2625" s="589"/>
      <c r="M2625" s="589"/>
      <c r="O2625" s="589"/>
      <c r="P2625" s="589"/>
      <c r="Q2625" s="589"/>
    </row>
    <row r="2626" customHeight="1" spans="7:17">
      <c r="G2626" s="589"/>
      <c r="H2626" s="589"/>
      <c r="I2626" s="589"/>
      <c r="J2626" s="589"/>
      <c r="K2626" s="589"/>
      <c r="L2626" s="589"/>
      <c r="M2626" s="589"/>
      <c r="O2626" s="589"/>
      <c r="P2626" s="589"/>
      <c r="Q2626" s="589"/>
    </row>
    <row r="2627" customHeight="1" spans="7:17">
      <c r="G2627" s="589"/>
      <c r="H2627" s="589"/>
      <c r="I2627" s="589"/>
      <c r="J2627" s="589"/>
      <c r="K2627" s="589"/>
      <c r="L2627" s="589"/>
      <c r="M2627" s="589"/>
      <c r="O2627" s="589"/>
      <c r="P2627" s="589"/>
      <c r="Q2627" s="589"/>
    </row>
    <row r="2628" customHeight="1" spans="7:17">
      <c r="G2628" s="589"/>
      <c r="H2628" s="589"/>
      <c r="I2628" s="589"/>
      <c r="J2628" s="589"/>
      <c r="K2628" s="589"/>
      <c r="L2628" s="589"/>
      <c r="M2628" s="589"/>
      <c r="O2628" s="589"/>
      <c r="P2628" s="589"/>
      <c r="Q2628" s="589"/>
    </row>
    <row r="2629" customHeight="1" spans="7:17">
      <c r="G2629" s="589"/>
      <c r="H2629" s="589"/>
      <c r="I2629" s="589"/>
      <c r="J2629" s="589"/>
      <c r="K2629" s="589"/>
      <c r="L2629" s="589"/>
      <c r="M2629" s="589"/>
      <c r="O2629" s="589"/>
      <c r="P2629" s="589"/>
      <c r="Q2629" s="589"/>
    </row>
    <row r="2630" customHeight="1" spans="7:17">
      <c r="G2630" s="589"/>
      <c r="H2630" s="589"/>
      <c r="I2630" s="589"/>
      <c r="J2630" s="589"/>
      <c r="K2630" s="589"/>
      <c r="L2630" s="589"/>
      <c r="M2630" s="589"/>
      <c r="O2630" s="589"/>
      <c r="P2630" s="589"/>
      <c r="Q2630" s="589"/>
    </row>
    <row r="2631" customHeight="1" spans="7:17">
      <c r="G2631" s="589"/>
      <c r="H2631" s="589"/>
      <c r="I2631" s="589"/>
      <c r="J2631" s="589"/>
      <c r="K2631" s="589"/>
      <c r="L2631" s="589"/>
      <c r="M2631" s="589"/>
      <c r="O2631" s="589"/>
      <c r="P2631" s="589"/>
      <c r="Q2631" s="589"/>
    </row>
    <row r="2632" customHeight="1" spans="7:17">
      <c r="G2632" s="589"/>
      <c r="H2632" s="589"/>
      <c r="I2632" s="589"/>
      <c r="J2632" s="589"/>
      <c r="K2632" s="589"/>
      <c r="L2632" s="589"/>
      <c r="M2632" s="589"/>
      <c r="O2632" s="589"/>
      <c r="P2632" s="589"/>
      <c r="Q2632" s="589"/>
    </row>
    <row r="2633" customHeight="1" spans="7:17">
      <c r="G2633" s="589"/>
      <c r="H2633" s="589"/>
      <c r="I2633" s="589"/>
      <c r="J2633" s="589"/>
      <c r="K2633" s="589"/>
      <c r="L2633" s="589"/>
      <c r="M2633" s="589"/>
      <c r="O2633" s="589"/>
      <c r="P2633" s="589"/>
      <c r="Q2633" s="589"/>
    </row>
    <row r="2634" customHeight="1" spans="7:17">
      <c r="G2634" s="589"/>
      <c r="H2634" s="589"/>
      <c r="I2634" s="589"/>
      <c r="J2634" s="589"/>
      <c r="K2634" s="589"/>
      <c r="L2634" s="589"/>
      <c r="M2634" s="589"/>
      <c r="O2634" s="589"/>
      <c r="P2634" s="589"/>
      <c r="Q2634" s="589"/>
    </row>
    <row r="2635" customHeight="1" spans="7:17">
      <c r="G2635" s="589"/>
      <c r="H2635" s="589"/>
      <c r="I2635" s="589"/>
      <c r="J2635" s="589"/>
      <c r="K2635" s="589"/>
      <c r="L2635" s="589"/>
      <c r="M2635" s="589"/>
      <c r="O2635" s="589"/>
      <c r="P2635" s="589"/>
      <c r="Q2635" s="589"/>
    </row>
    <row r="2636" customHeight="1" spans="7:17">
      <c r="G2636" s="589"/>
      <c r="H2636" s="589"/>
      <c r="I2636" s="589"/>
      <c r="J2636" s="589"/>
      <c r="K2636" s="589"/>
      <c r="L2636" s="589"/>
      <c r="M2636" s="589"/>
      <c r="O2636" s="589"/>
      <c r="P2636" s="589"/>
      <c r="Q2636" s="589"/>
    </row>
    <row r="2637" customHeight="1" spans="7:17">
      <c r="G2637" s="589"/>
      <c r="H2637" s="589"/>
      <c r="I2637" s="589"/>
      <c r="J2637" s="589"/>
      <c r="K2637" s="589"/>
      <c r="L2637" s="589"/>
      <c r="M2637" s="589"/>
      <c r="O2637" s="589"/>
      <c r="P2637" s="589"/>
      <c r="Q2637" s="589"/>
    </row>
    <row r="2638" customHeight="1" spans="7:17">
      <c r="G2638" s="589"/>
      <c r="H2638" s="589"/>
      <c r="I2638" s="589"/>
      <c r="J2638" s="589"/>
      <c r="K2638" s="589"/>
      <c r="L2638" s="589"/>
      <c r="M2638" s="589"/>
      <c r="O2638" s="589"/>
      <c r="P2638" s="589"/>
      <c r="Q2638" s="589"/>
    </row>
    <row r="2639" customHeight="1" spans="7:17">
      <c r="G2639" s="589"/>
      <c r="H2639" s="589"/>
      <c r="I2639" s="589"/>
      <c r="J2639" s="589"/>
      <c r="K2639" s="589"/>
      <c r="L2639" s="589"/>
      <c r="M2639" s="589"/>
      <c r="O2639" s="589"/>
      <c r="P2639" s="589"/>
      <c r="Q2639" s="589"/>
    </row>
    <row r="2640" customHeight="1" spans="7:17">
      <c r="G2640" s="589"/>
      <c r="H2640" s="589"/>
      <c r="I2640" s="589"/>
      <c r="J2640" s="589"/>
      <c r="K2640" s="589"/>
      <c r="L2640" s="589"/>
      <c r="M2640" s="589"/>
      <c r="O2640" s="589"/>
      <c r="P2640" s="589"/>
      <c r="Q2640" s="589"/>
    </row>
    <row r="2641" customHeight="1" spans="7:17">
      <c r="G2641" s="589"/>
      <c r="H2641" s="589"/>
      <c r="I2641" s="589"/>
      <c r="J2641" s="589"/>
      <c r="K2641" s="589"/>
      <c r="L2641" s="589"/>
      <c r="M2641" s="589"/>
      <c r="O2641" s="589"/>
      <c r="P2641" s="589"/>
      <c r="Q2641" s="589"/>
    </row>
    <row r="2642" customHeight="1" spans="7:17">
      <c r="G2642" s="589"/>
      <c r="H2642" s="589"/>
      <c r="I2642" s="589"/>
      <c r="J2642" s="589"/>
      <c r="K2642" s="589"/>
      <c r="L2642" s="589"/>
      <c r="M2642" s="589"/>
      <c r="O2642" s="589"/>
      <c r="P2642" s="589"/>
      <c r="Q2642" s="589"/>
    </row>
    <row r="2643" customHeight="1" spans="7:17">
      <c r="G2643" s="589"/>
      <c r="H2643" s="589"/>
      <c r="I2643" s="589"/>
      <c r="J2643" s="589"/>
      <c r="K2643" s="589"/>
      <c r="L2643" s="589"/>
      <c r="M2643" s="589"/>
      <c r="O2643" s="589"/>
      <c r="P2643" s="589"/>
      <c r="Q2643" s="589"/>
    </row>
    <row r="2644" customHeight="1" spans="7:17">
      <c r="G2644" s="589"/>
      <c r="H2644" s="589"/>
      <c r="I2644" s="589"/>
      <c r="J2644" s="589"/>
      <c r="K2644" s="589"/>
      <c r="L2644" s="589"/>
      <c r="M2644" s="589"/>
      <c r="O2644" s="589"/>
      <c r="P2644" s="589"/>
      <c r="Q2644" s="589"/>
    </row>
    <row r="2645" customHeight="1" spans="7:17">
      <c r="G2645" s="589"/>
      <c r="H2645" s="589"/>
      <c r="I2645" s="589"/>
      <c r="J2645" s="589"/>
      <c r="K2645" s="589"/>
      <c r="L2645" s="589"/>
      <c r="M2645" s="589"/>
      <c r="O2645" s="589"/>
      <c r="P2645" s="589"/>
      <c r="Q2645" s="589"/>
    </row>
    <row r="2646" customHeight="1" spans="7:17">
      <c r="G2646" s="589"/>
      <c r="H2646" s="589"/>
      <c r="I2646" s="589"/>
      <c r="J2646" s="589"/>
      <c r="K2646" s="589"/>
      <c r="L2646" s="589"/>
      <c r="M2646" s="589"/>
      <c r="O2646" s="589"/>
      <c r="P2646" s="589"/>
      <c r="Q2646" s="589"/>
    </row>
    <row r="2647" customHeight="1" spans="7:17">
      <c r="G2647" s="589"/>
      <c r="H2647" s="589"/>
      <c r="I2647" s="589"/>
      <c r="J2647" s="589"/>
      <c r="K2647" s="589"/>
      <c r="L2647" s="589"/>
      <c r="M2647" s="589"/>
      <c r="O2647" s="589"/>
      <c r="P2647" s="589"/>
      <c r="Q2647" s="589"/>
    </row>
    <row r="2648" customHeight="1" spans="7:17">
      <c r="G2648" s="589"/>
      <c r="H2648" s="589"/>
      <c r="I2648" s="589"/>
      <c r="J2648" s="589"/>
      <c r="K2648" s="589"/>
      <c r="L2648" s="589"/>
      <c r="M2648" s="589"/>
      <c r="O2648" s="589"/>
      <c r="P2648" s="589"/>
      <c r="Q2648" s="589"/>
    </row>
    <row r="2649" customHeight="1" spans="7:17">
      <c r="G2649" s="589"/>
      <c r="H2649" s="589"/>
      <c r="I2649" s="589"/>
      <c r="J2649" s="589"/>
      <c r="K2649" s="589"/>
      <c r="L2649" s="589"/>
      <c r="M2649" s="589"/>
      <c r="O2649" s="589"/>
      <c r="P2649" s="589"/>
      <c r="Q2649" s="589"/>
    </row>
    <row r="2650" customHeight="1" spans="7:17">
      <c r="G2650" s="589"/>
      <c r="H2650" s="589"/>
      <c r="I2650" s="589"/>
      <c r="J2650" s="589"/>
      <c r="K2650" s="589"/>
      <c r="L2650" s="589"/>
      <c r="M2650" s="589"/>
      <c r="O2650" s="589"/>
      <c r="P2650" s="589"/>
      <c r="Q2650" s="589"/>
    </row>
    <row r="2651" customHeight="1" spans="7:17">
      <c r="G2651" s="589"/>
      <c r="H2651" s="589"/>
      <c r="I2651" s="589"/>
      <c r="J2651" s="589"/>
      <c r="K2651" s="589"/>
      <c r="L2651" s="589"/>
      <c r="M2651" s="589"/>
      <c r="O2651" s="589"/>
      <c r="P2651" s="589"/>
      <c r="Q2651" s="589"/>
    </row>
    <row r="2652" customHeight="1" spans="7:17">
      <c r="G2652" s="589"/>
      <c r="H2652" s="589"/>
      <c r="I2652" s="589"/>
      <c r="J2652" s="589"/>
      <c r="K2652" s="589"/>
      <c r="L2652" s="589"/>
      <c r="M2652" s="589"/>
      <c r="O2652" s="589"/>
      <c r="P2652" s="589"/>
      <c r="Q2652" s="589"/>
    </row>
    <row r="2653" customHeight="1" spans="7:17">
      <c r="G2653" s="589"/>
      <c r="H2653" s="589"/>
      <c r="I2653" s="589"/>
      <c r="J2653" s="589"/>
      <c r="K2653" s="589"/>
      <c r="L2653" s="589"/>
      <c r="M2653" s="589"/>
      <c r="O2653" s="589"/>
      <c r="P2653" s="589"/>
      <c r="Q2653" s="589"/>
    </row>
    <row r="2654" customHeight="1" spans="7:17">
      <c r="G2654" s="589"/>
      <c r="H2654" s="589"/>
      <c r="I2654" s="589"/>
      <c r="J2654" s="589"/>
      <c r="K2654" s="589"/>
      <c r="L2654" s="589"/>
      <c r="M2654" s="589"/>
      <c r="O2654" s="589"/>
      <c r="P2654" s="589"/>
      <c r="Q2654" s="589"/>
    </row>
    <row r="2655" customHeight="1" spans="7:17">
      <c r="G2655" s="589"/>
      <c r="H2655" s="589"/>
      <c r="I2655" s="589"/>
      <c r="J2655" s="589"/>
      <c r="K2655" s="589"/>
      <c r="L2655" s="589"/>
      <c r="M2655" s="589"/>
      <c r="O2655" s="589"/>
      <c r="P2655" s="589"/>
      <c r="Q2655" s="589"/>
    </row>
    <row r="2656" customHeight="1" spans="7:17">
      <c r="G2656" s="589"/>
      <c r="H2656" s="589"/>
      <c r="I2656" s="589"/>
      <c r="J2656" s="589"/>
      <c r="K2656" s="589"/>
      <c r="L2656" s="589"/>
      <c r="M2656" s="589"/>
      <c r="O2656" s="589"/>
      <c r="P2656" s="589"/>
      <c r="Q2656" s="589"/>
    </row>
    <row r="2657" customHeight="1" spans="7:17">
      <c r="G2657" s="589"/>
      <c r="H2657" s="589"/>
      <c r="I2657" s="589"/>
      <c r="J2657" s="589"/>
      <c r="K2657" s="589"/>
      <c r="L2657" s="589"/>
      <c r="M2657" s="589"/>
      <c r="O2657" s="589"/>
      <c r="P2657" s="589"/>
      <c r="Q2657" s="589"/>
    </row>
    <row r="2658" customHeight="1" spans="7:17">
      <c r="G2658" s="589"/>
      <c r="H2658" s="589"/>
      <c r="I2658" s="589"/>
      <c r="J2658" s="589"/>
      <c r="K2658" s="589"/>
      <c r="L2658" s="589"/>
      <c r="M2658" s="589"/>
      <c r="O2658" s="589"/>
      <c r="P2658" s="589"/>
      <c r="Q2658" s="589"/>
    </row>
    <row r="2659" customHeight="1" spans="7:17">
      <c r="G2659" s="589"/>
      <c r="H2659" s="589"/>
      <c r="I2659" s="589"/>
      <c r="J2659" s="589"/>
      <c r="K2659" s="589"/>
      <c r="L2659" s="589"/>
      <c r="M2659" s="589"/>
      <c r="O2659" s="589"/>
      <c r="P2659" s="589"/>
      <c r="Q2659" s="589"/>
    </row>
    <row r="2660" customHeight="1" spans="7:17">
      <c r="G2660" s="589"/>
      <c r="H2660" s="589"/>
      <c r="I2660" s="589"/>
      <c r="J2660" s="589"/>
      <c r="K2660" s="589"/>
      <c r="L2660" s="589"/>
      <c r="M2660" s="589"/>
      <c r="O2660" s="589"/>
      <c r="P2660" s="589"/>
      <c r="Q2660" s="589"/>
    </row>
    <row r="2661" customHeight="1" spans="7:17">
      <c r="G2661" s="589"/>
      <c r="H2661" s="589"/>
      <c r="I2661" s="589"/>
      <c r="J2661" s="589"/>
      <c r="K2661" s="589"/>
      <c r="L2661" s="589"/>
      <c r="M2661" s="589"/>
      <c r="O2661" s="589"/>
      <c r="P2661" s="589"/>
      <c r="Q2661" s="589"/>
    </row>
    <row r="2662" customHeight="1" spans="7:17">
      <c r="G2662" s="589"/>
      <c r="H2662" s="589"/>
      <c r="I2662" s="589"/>
      <c r="J2662" s="589"/>
      <c r="K2662" s="589"/>
      <c r="L2662" s="589"/>
      <c r="M2662" s="589"/>
      <c r="O2662" s="589"/>
      <c r="P2662" s="589"/>
      <c r="Q2662" s="589"/>
    </row>
    <row r="2663" customHeight="1" spans="7:17">
      <c r="G2663" s="589"/>
      <c r="H2663" s="589"/>
      <c r="I2663" s="589"/>
      <c r="J2663" s="589"/>
      <c r="K2663" s="589"/>
      <c r="L2663" s="589"/>
      <c r="M2663" s="589"/>
      <c r="O2663" s="589"/>
      <c r="P2663" s="589"/>
      <c r="Q2663" s="589"/>
    </row>
    <row r="2664" customHeight="1" spans="7:17">
      <c r="G2664" s="589"/>
      <c r="H2664" s="589"/>
      <c r="I2664" s="589"/>
      <c r="J2664" s="589"/>
      <c r="K2664" s="589"/>
      <c r="L2664" s="589"/>
      <c r="M2664" s="589"/>
      <c r="O2664" s="589"/>
      <c r="P2664" s="589"/>
      <c r="Q2664" s="589"/>
    </row>
    <row r="2665" customHeight="1" spans="7:17">
      <c r="G2665" s="589"/>
      <c r="H2665" s="589"/>
      <c r="I2665" s="589"/>
      <c r="J2665" s="589"/>
      <c r="K2665" s="589"/>
      <c r="L2665" s="589"/>
      <c r="M2665" s="589"/>
      <c r="O2665" s="589"/>
      <c r="P2665" s="589"/>
      <c r="Q2665" s="589"/>
    </row>
    <row r="2666" customHeight="1" spans="7:17">
      <c r="G2666" s="589"/>
      <c r="H2666" s="589"/>
      <c r="I2666" s="589"/>
      <c r="J2666" s="589"/>
      <c r="K2666" s="589"/>
      <c r="L2666" s="589"/>
      <c r="M2666" s="589"/>
      <c r="O2666" s="589"/>
      <c r="P2666" s="589"/>
      <c r="Q2666" s="589"/>
    </row>
    <row r="2667" customHeight="1" spans="7:17">
      <c r="G2667" s="589"/>
      <c r="H2667" s="589"/>
      <c r="I2667" s="589"/>
      <c r="J2667" s="589"/>
      <c r="K2667" s="589"/>
      <c r="L2667" s="589"/>
      <c r="M2667" s="589"/>
      <c r="O2667" s="589"/>
      <c r="P2667" s="589"/>
      <c r="Q2667" s="589"/>
    </row>
    <row r="2668" customHeight="1" spans="7:17">
      <c r="G2668" s="589"/>
      <c r="H2668" s="589"/>
      <c r="I2668" s="589"/>
      <c r="J2668" s="589"/>
      <c r="K2668" s="589"/>
      <c r="L2668" s="589"/>
      <c r="M2668" s="589"/>
      <c r="O2668" s="589"/>
      <c r="P2668" s="589"/>
      <c r="Q2668" s="589"/>
    </row>
    <row r="2669" customHeight="1" spans="7:17">
      <c r="G2669" s="589"/>
      <c r="H2669" s="589"/>
      <c r="I2669" s="589"/>
      <c r="J2669" s="589"/>
      <c r="K2669" s="589"/>
      <c r="L2669" s="589"/>
      <c r="M2669" s="589"/>
      <c r="O2669" s="589"/>
      <c r="P2669" s="589"/>
      <c r="Q2669" s="589"/>
    </row>
    <row r="2670" customHeight="1" spans="7:17">
      <c r="G2670" s="589"/>
      <c r="H2670" s="589"/>
      <c r="I2670" s="589"/>
      <c r="J2670" s="589"/>
      <c r="K2670" s="589"/>
      <c r="L2670" s="589"/>
      <c r="M2670" s="589"/>
      <c r="O2670" s="589"/>
      <c r="P2670" s="589"/>
      <c r="Q2670" s="589"/>
    </row>
    <row r="2671" customHeight="1" spans="7:17">
      <c r="G2671" s="589"/>
      <c r="H2671" s="589"/>
      <c r="I2671" s="589"/>
      <c r="J2671" s="589"/>
      <c r="K2671" s="589"/>
      <c r="L2671" s="589"/>
      <c r="M2671" s="589"/>
      <c r="O2671" s="589"/>
      <c r="P2671" s="589"/>
      <c r="Q2671" s="589"/>
    </row>
    <row r="2672" customHeight="1" spans="7:17">
      <c r="G2672" s="589"/>
      <c r="H2672" s="589"/>
      <c r="I2672" s="589"/>
      <c r="J2672" s="589"/>
      <c r="K2672" s="589"/>
      <c r="L2672" s="589"/>
      <c r="M2672" s="589"/>
      <c r="O2672" s="589"/>
      <c r="P2672" s="589"/>
      <c r="Q2672" s="589"/>
    </row>
    <row r="2673" customHeight="1" spans="7:17">
      <c r="G2673" s="589"/>
      <c r="H2673" s="589"/>
      <c r="I2673" s="589"/>
      <c r="J2673" s="589"/>
      <c r="K2673" s="589"/>
      <c r="L2673" s="589"/>
      <c r="M2673" s="589"/>
      <c r="O2673" s="589"/>
      <c r="P2673" s="589"/>
      <c r="Q2673" s="589"/>
    </row>
    <row r="2674" customHeight="1" spans="7:17">
      <c r="G2674" s="589"/>
      <c r="H2674" s="589"/>
      <c r="I2674" s="589"/>
      <c r="J2674" s="589"/>
      <c r="K2674" s="589"/>
      <c r="L2674" s="589"/>
      <c r="M2674" s="589"/>
      <c r="O2674" s="589"/>
      <c r="P2674" s="589"/>
      <c r="Q2674" s="589"/>
    </row>
    <row r="2675" customHeight="1" spans="7:17">
      <c r="G2675" s="589"/>
      <c r="H2675" s="589"/>
      <c r="I2675" s="589"/>
      <c r="J2675" s="589"/>
      <c r="K2675" s="589"/>
      <c r="L2675" s="589"/>
      <c r="M2675" s="589"/>
      <c r="O2675" s="589"/>
      <c r="P2675" s="589"/>
      <c r="Q2675" s="589"/>
    </row>
    <row r="2676" customHeight="1" spans="7:17">
      <c r="G2676" s="589"/>
      <c r="H2676" s="589"/>
      <c r="I2676" s="589"/>
      <c r="J2676" s="589"/>
      <c r="K2676" s="589"/>
      <c r="L2676" s="589"/>
      <c r="M2676" s="589"/>
      <c r="O2676" s="589"/>
      <c r="P2676" s="589"/>
      <c r="Q2676" s="589"/>
    </row>
    <row r="2677" customHeight="1" spans="7:17">
      <c r="G2677" s="589"/>
      <c r="H2677" s="589"/>
      <c r="I2677" s="589"/>
      <c r="J2677" s="589"/>
      <c r="K2677" s="589"/>
      <c r="L2677" s="589"/>
      <c r="M2677" s="589"/>
      <c r="O2677" s="589"/>
      <c r="P2677" s="589"/>
      <c r="Q2677" s="589"/>
    </row>
    <row r="2678" customHeight="1" spans="7:17">
      <c r="G2678" s="589"/>
      <c r="H2678" s="589"/>
      <c r="I2678" s="589"/>
      <c r="J2678" s="589"/>
      <c r="K2678" s="589"/>
      <c r="L2678" s="589"/>
      <c r="M2678" s="589"/>
      <c r="O2678" s="589"/>
      <c r="P2678" s="589"/>
      <c r="Q2678" s="589"/>
    </row>
    <row r="2679" customHeight="1" spans="7:17">
      <c r="G2679" s="589"/>
      <c r="H2679" s="589"/>
      <c r="I2679" s="589"/>
      <c r="J2679" s="589"/>
      <c r="K2679" s="589"/>
      <c r="L2679" s="589"/>
      <c r="M2679" s="589"/>
      <c r="O2679" s="589"/>
      <c r="P2679" s="589"/>
      <c r="Q2679" s="589"/>
    </row>
    <row r="2680" customHeight="1" spans="7:17">
      <c r="G2680" s="589"/>
      <c r="H2680" s="589"/>
      <c r="I2680" s="589"/>
      <c r="J2680" s="589"/>
      <c r="K2680" s="589"/>
      <c r="L2680" s="589"/>
      <c r="M2680" s="589"/>
      <c r="O2680" s="589"/>
      <c r="P2680" s="589"/>
      <c r="Q2680" s="589"/>
    </row>
    <row r="2681" customHeight="1" spans="7:17">
      <c r="G2681" s="589"/>
      <c r="H2681" s="589"/>
      <c r="I2681" s="589"/>
      <c r="J2681" s="589"/>
      <c r="K2681" s="589"/>
      <c r="L2681" s="589"/>
      <c r="M2681" s="589"/>
      <c r="O2681" s="589"/>
      <c r="P2681" s="589"/>
      <c r="Q2681" s="589"/>
    </row>
    <row r="2682" customHeight="1" spans="7:17">
      <c r="G2682" s="589"/>
      <c r="H2682" s="589"/>
      <c r="I2682" s="589"/>
      <c r="J2682" s="589"/>
      <c r="K2682" s="589"/>
      <c r="L2682" s="589"/>
      <c r="M2682" s="589"/>
      <c r="O2682" s="589"/>
      <c r="P2682" s="589"/>
      <c r="Q2682" s="589"/>
    </row>
    <row r="2683" customHeight="1" spans="7:17">
      <c r="G2683" s="589"/>
      <c r="H2683" s="589"/>
      <c r="I2683" s="589"/>
      <c r="J2683" s="589"/>
      <c r="K2683" s="589"/>
      <c r="L2683" s="589"/>
      <c r="M2683" s="589"/>
      <c r="O2683" s="589"/>
      <c r="P2683" s="589"/>
      <c r="Q2683" s="589"/>
    </row>
    <row r="2684" customHeight="1" spans="7:17">
      <c r="G2684" s="589"/>
      <c r="H2684" s="589"/>
      <c r="I2684" s="589"/>
      <c r="J2684" s="589"/>
      <c r="K2684" s="589"/>
      <c r="L2684" s="589"/>
      <c r="M2684" s="589"/>
      <c r="O2684" s="589"/>
      <c r="P2684" s="589"/>
      <c r="Q2684" s="589"/>
    </row>
    <row r="2685" customHeight="1" spans="7:17">
      <c r="G2685" s="589"/>
      <c r="H2685" s="589"/>
      <c r="I2685" s="589"/>
      <c r="J2685" s="589"/>
      <c r="K2685" s="589"/>
      <c r="L2685" s="589"/>
      <c r="M2685" s="589"/>
      <c r="O2685" s="589"/>
      <c r="P2685" s="589"/>
      <c r="Q2685" s="589"/>
    </row>
    <row r="2686" customHeight="1" spans="7:17">
      <c r="G2686" s="589"/>
      <c r="H2686" s="589"/>
      <c r="I2686" s="589"/>
      <c r="J2686" s="589"/>
      <c r="K2686" s="589"/>
      <c r="L2686" s="589"/>
      <c r="M2686" s="589"/>
      <c r="O2686" s="589"/>
      <c r="P2686" s="589"/>
      <c r="Q2686" s="589"/>
    </row>
    <row r="2687" customHeight="1" spans="7:17">
      <c r="G2687" s="589"/>
      <c r="H2687" s="589"/>
      <c r="I2687" s="589"/>
      <c r="J2687" s="589"/>
      <c r="K2687" s="589"/>
      <c r="L2687" s="589"/>
      <c r="M2687" s="589"/>
      <c r="O2687" s="589"/>
      <c r="P2687" s="589"/>
      <c r="Q2687" s="589"/>
    </row>
    <row r="2688" customHeight="1" spans="7:17">
      <c r="G2688" s="589"/>
      <c r="H2688" s="589"/>
      <c r="I2688" s="589"/>
      <c r="J2688" s="589"/>
      <c r="K2688" s="589"/>
      <c r="L2688" s="589"/>
      <c r="M2688" s="589"/>
      <c r="O2688" s="589"/>
      <c r="P2688" s="589"/>
      <c r="Q2688" s="589"/>
    </row>
    <row r="2689" customHeight="1" spans="7:17">
      <c r="G2689" s="589"/>
      <c r="H2689" s="589"/>
      <c r="I2689" s="589"/>
      <c r="J2689" s="589"/>
      <c r="K2689" s="589"/>
      <c r="L2689" s="589"/>
      <c r="M2689" s="589"/>
      <c r="O2689" s="589"/>
      <c r="P2689" s="589"/>
      <c r="Q2689" s="589"/>
    </row>
    <row r="2690" customHeight="1" spans="7:17">
      <c r="G2690" s="589"/>
      <c r="H2690" s="589"/>
      <c r="I2690" s="589"/>
      <c r="J2690" s="589"/>
      <c r="K2690" s="589"/>
      <c r="L2690" s="589"/>
      <c r="M2690" s="589"/>
      <c r="O2690" s="589"/>
      <c r="P2690" s="589"/>
      <c r="Q2690" s="589"/>
    </row>
    <row r="2691" customHeight="1" spans="7:17">
      <c r="G2691" s="589"/>
      <c r="H2691" s="589"/>
      <c r="I2691" s="589"/>
      <c r="J2691" s="589"/>
      <c r="K2691" s="589"/>
      <c r="L2691" s="589"/>
      <c r="M2691" s="589"/>
      <c r="O2691" s="589"/>
      <c r="P2691" s="589"/>
      <c r="Q2691" s="589"/>
    </row>
    <row r="2692" customHeight="1" spans="7:17">
      <c r="G2692" s="589"/>
      <c r="H2692" s="589"/>
      <c r="I2692" s="589"/>
      <c r="J2692" s="589"/>
      <c r="K2692" s="589"/>
      <c r="L2692" s="589"/>
      <c r="M2692" s="589"/>
      <c r="O2692" s="589"/>
      <c r="P2692" s="589"/>
      <c r="Q2692" s="589"/>
    </row>
    <row r="2693" customHeight="1" spans="7:17">
      <c r="G2693" s="589"/>
      <c r="H2693" s="589"/>
      <c r="I2693" s="589"/>
      <c r="J2693" s="589"/>
      <c r="K2693" s="589"/>
      <c r="L2693" s="589"/>
      <c r="M2693" s="589"/>
      <c r="O2693" s="589"/>
      <c r="P2693" s="589"/>
      <c r="Q2693" s="589"/>
    </row>
    <row r="2694" customHeight="1" spans="7:17">
      <c r="G2694" s="589"/>
      <c r="H2694" s="589"/>
      <c r="I2694" s="589"/>
      <c r="J2694" s="589"/>
      <c r="K2694" s="589"/>
      <c r="L2694" s="589"/>
      <c r="M2694" s="589"/>
      <c r="O2694" s="589"/>
      <c r="P2694" s="589"/>
      <c r="Q2694" s="589"/>
    </row>
    <row r="2695" customHeight="1" spans="7:17">
      <c r="G2695" s="589"/>
      <c r="H2695" s="589"/>
      <c r="I2695" s="589"/>
      <c r="J2695" s="589"/>
      <c r="K2695" s="589"/>
      <c r="L2695" s="589"/>
      <c r="M2695" s="589"/>
      <c r="O2695" s="589"/>
      <c r="P2695" s="589"/>
      <c r="Q2695" s="589"/>
    </row>
    <row r="2696" customHeight="1" spans="7:17">
      <c r="G2696" s="589"/>
      <c r="H2696" s="589"/>
      <c r="I2696" s="589"/>
      <c r="J2696" s="589"/>
      <c r="K2696" s="589"/>
      <c r="L2696" s="589"/>
      <c r="M2696" s="589"/>
      <c r="O2696" s="589"/>
      <c r="P2696" s="589"/>
      <c r="Q2696" s="589"/>
    </row>
    <row r="2697" customHeight="1" spans="7:17">
      <c r="G2697" s="589"/>
      <c r="H2697" s="589"/>
      <c r="I2697" s="589"/>
      <c r="J2697" s="589"/>
      <c r="K2697" s="589"/>
      <c r="L2697" s="589"/>
      <c r="M2697" s="589"/>
      <c r="O2697" s="589"/>
      <c r="P2697" s="589"/>
      <c r="Q2697" s="589"/>
    </row>
    <row r="2698" customHeight="1" spans="7:17">
      <c r="G2698" s="589"/>
      <c r="H2698" s="589"/>
      <c r="I2698" s="589"/>
      <c r="J2698" s="589"/>
      <c r="K2698" s="589"/>
      <c r="L2698" s="589"/>
      <c r="M2698" s="589"/>
      <c r="O2698" s="589"/>
      <c r="P2698" s="589"/>
      <c r="Q2698" s="589"/>
    </row>
    <row r="2699" customHeight="1" spans="7:17">
      <c r="G2699" s="589"/>
      <c r="H2699" s="589"/>
      <c r="I2699" s="589"/>
      <c r="J2699" s="589"/>
      <c r="K2699" s="589"/>
      <c r="L2699" s="589"/>
      <c r="M2699" s="589"/>
      <c r="O2699" s="589"/>
      <c r="P2699" s="589"/>
      <c r="Q2699" s="589"/>
    </row>
    <row r="2700" customHeight="1" spans="7:17">
      <c r="G2700" s="589"/>
      <c r="H2700" s="589"/>
      <c r="I2700" s="589"/>
      <c r="J2700" s="589"/>
      <c r="K2700" s="589"/>
      <c r="L2700" s="589"/>
      <c r="M2700" s="589"/>
      <c r="O2700" s="589"/>
      <c r="P2700" s="589"/>
      <c r="Q2700" s="589"/>
    </row>
    <row r="2701" customHeight="1" spans="7:17">
      <c r="G2701" s="589"/>
      <c r="H2701" s="589"/>
      <c r="I2701" s="589"/>
      <c r="J2701" s="589"/>
      <c r="K2701" s="589"/>
      <c r="L2701" s="589"/>
      <c r="M2701" s="589"/>
      <c r="O2701" s="589"/>
      <c r="P2701" s="589"/>
      <c r="Q2701" s="589"/>
    </row>
    <row r="2702" customHeight="1" spans="7:17">
      <c r="G2702" s="589"/>
      <c r="H2702" s="589"/>
      <c r="I2702" s="589"/>
      <c r="J2702" s="589"/>
      <c r="K2702" s="589"/>
      <c r="L2702" s="589"/>
      <c r="M2702" s="589"/>
      <c r="O2702" s="589"/>
      <c r="P2702" s="589"/>
      <c r="Q2702" s="589"/>
    </row>
    <row r="2703" customHeight="1" spans="7:17">
      <c r="G2703" s="589"/>
      <c r="H2703" s="589"/>
      <c r="I2703" s="589"/>
      <c r="J2703" s="589"/>
      <c r="K2703" s="589"/>
      <c r="L2703" s="589"/>
      <c r="M2703" s="589"/>
      <c r="O2703" s="589"/>
      <c r="P2703" s="589"/>
      <c r="Q2703" s="589"/>
    </row>
    <row r="2704" customHeight="1" spans="7:17">
      <c r="G2704" s="589"/>
      <c r="H2704" s="589"/>
      <c r="I2704" s="589"/>
      <c r="J2704" s="589"/>
      <c r="K2704" s="589"/>
      <c r="L2704" s="589"/>
      <c r="M2704" s="589"/>
      <c r="O2704" s="589"/>
      <c r="P2704" s="589"/>
      <c r="Q2704" s="589"/>
    </row>
    <row r="2705" customHeight="1" spans="7:17">
      <c r="G2705" s="589"/>
      <c r="H2705" s="589"/>
      <c r="I2705" s="589"/>
      <c r="J2705" s="589"/>
      <c r="K2705" s="589"/>
      <c r="L2705" s="589"/>
      <c r="M2705" s="589"/>
      <c r="O2705" s="589"/>
      <c r="P2705" s="589"/>
      <c r="Q2705" s="589"/>
    </row>
    <row r="2706" customHeight="1" spans="7:17">
      <c r="G2706" s="589"/>
      <c r="H2706" s="589"/>
      <c r="I2706" s="589"/>
      <c r="J2706" s="589"/>
      <c r="K2706" s="589"/>
      <c r="L2706" s="589"/>
      <c r="M2706" s="589"/>
      <c r="O2706" s="589"/>
      <c r="P2706" s="589"/>
      <c r="Q2706" s="589"/>
    </row>
    <row r="2707" customHeight="1" spans="7:17">
      <c r="G2707" s="589"/>
      <c r="H2707" s="589"/>
      <c r="I2707" s="589"/>
      <c r="J2707" s="589"/>
      <c r="K2707" s="589"/>
      <c r="L2707" s="589"/>
      <c r="M2707" s="589"/>
      <c r="O2707" s="589"/>
      <c r="P2707" s="589"/>
      <c r="Q2707" s="589"/>
    </row>
    <row r="2708" customHeight="1" spans="7:17">
      <c r="G2708" s="589"/>
      <c r="H2708" s="589"/>
      <c r="I2708" s="589"/>
      <c r="J2708" s="589"/>
      <c r="K2708" s="589"/>
      <c r="L2708" s="589"/>
      <c r="M2708" s="589"/>
      <c r="O2708" s="589"/>
      <c r="P2708" s="589"/>
      <c r="Q2708" s="589"/>
    </row>
    <row r="2709" customHeight="1" spans="7:17">
      <c r="G2709" s="589"/>
      <c r="H2709" s="589"/>
      <c r="I2709" s="589"/>
      <c r="J2709" s="589"/>
      <c r="K2709" s="589"/>
      <c r="L2709" s="589"/>
      <c r="M2709" s="589"/>
      <c r="O2709" s="589"/>
      <c r="P2709" s="589"/>
      <c r="Q2709" s="589"/>
    </row>
    <row r="2710" customHeight="1" spans="7:17">
      <c r="G2710" s="589"/>
      <c r="H2710" s="589"/>
      <c r="I2710" s="589"/>
      <c r="J2710" s="589"/>
      <c r="K2710" s="589"/>
      <c r="L2710" s="589"/>
      <c r="M2710" s="589"/>
      <c r="O2710" s="589"/>
      <c r="P2710" s="589"/>
      <c r="Q2710" s="589"/>
    </row>
    <row r="2711" customHeight="1" spans="7:17">
      <c r="G2711" s="589"/>
      <c r="H2711" s="589"/>
      <c r="I2711" s="589"/>
      <c r="J2711" s="589"/>
      <c r="K2711" s="589"/>
      <c r="L2711" s="589"/>
      <c r="M2711" s="589"/>
      <c r="O2711" s="589"/>
      <c r="P2711" s="589"/>
      <c r="Q2711" s="589"/>
    </row>
    <row r="2712" customHeight="1" spans="7:17">
      <c r="G2712" s="589"/>
      <c r="H2712" s="589"/>
      <c r="I2712" s="589"/>
      <c r="J2712" s="589"/>
      <c r="K2712" s="589"/>
      <c r="L2712" s="589"/>
      <c r="M2712" s="589"/>
      <c r="O2712" s="589"/>
      <c r="P2712" s="589"/>
      <c r="Q2712" s="589"/>
    </row>
    <row r="2713" customHeight="1" spans="7:17">
      <c r="G2713" s="589"/>
      <c r="H2713" s="589"/>
      <c r="I2713" s="589"/>
      <c r="J2713" s="589"/>
      <c r="K2713" s="589"/>
      <c r="L2713" s="589"/>
      <c r="M2713" s="589"/>
      <c r="O2713" s="589"/>
      <c r="P2713" s="589"/>
      <c r="Q2713" s="589"/>
    </row>
    <row r="2714" customHeight="1" spans="7:17">
      <c r="G2714" s="589"/>
      <c r="H2714" s="589"/>
      <c r="I2714" s="589"/>
      <c r="J2714" s="589"/>
      <c r="K2714" s="589"/>
      <c r="L2714" s="589"/>
      <c r="M2714" s="589"/>
      <c r="O2714" s="589"/>
      <c r="P2714" s="589"/>
      <c r="Q2714" s="589"/>
    </row>
    <row r="2715" customHeight="1" spans="7:17">
      <c r="G2715" s="589"/>
      <c r="H2715" s="589"/>
      <c r="I2715" s="589"/>
      <c r="J2715" s="589"/>
      <c r="K2715" s="589"/>
      <c r="L2715" s="589"/>
      <c r="M2715" s="589"/>
      <c r="O2715" s="589"/>
      <c r="P2715" s="589"/>
      <c r="Q2715" s="589"/>
    </row>
    <row r="2716" customHeight="1" spans="7:17">
      <c r="G2716" s="589"/>
      <c r="H2716" s="589"/>
      <c r="I2716" s="589"/>
      <c r="J2716" s="589"/>
      <c r="K2716" s="589"/>
      <c r="L2716" s="589"/>
      <c r="M2716" s="589"/>
      <c r="O2716" s="589"/>
      <c r="P2716" s="589"/>
      <c r="Q2716" s="589"/>
    </row>
    <row r="2717" customHeight="1" spans="7:17">
      <c r="G2717" s="589"/>
      <c r="H2717" s="589"/>
      <c r="I2717" s="589"/>
      <c r="J2717" s="589"/>
      <c r="K2717" s="589"/>
      <c r="L2717" s="589"/>
      <c r="M2717" s="589"/>
      <c r="O2717" s="589"/>
      <c r="P2717" s="589"/>
      <c r="Q2717" s="589"/>
    </row>
    <row r="2718" customHeight="1" spans="7:17">
      <c r="G2718" s="589"/>
      <c r="H2718" s="589"/>
      <c r="I2718" s="589"/>
      <c r="J2718" s="589"/>
      <c r="K2718" s="589"/>
      <c r="L2718" s="589"/>
      <c r="M2718" s="589"/>
      <c r="O2718" s="589"/>
      <c r="P2718" s="589"/>
      <c r="Q2718" s="589"/>
    </row>
    <row r="2719" customHeight="1" spans="7:17">
      <c r="G2719" s="589"/>
      <c r="H2719" s="589"/>
      <c r="I2719" s="589"/>
      <c r="J2719" s="589"/>
      <c r="K2719" s="589"/>
      <c r="L2719" s="589"/>
      <c r="M2719" s="589"/>
      <c r="O2719" s="589"/>
      <c r="P2719" s="589"/>
      <c r="Q2719" s="589"/>
    </row>
    <row r="2720" customHeight="1" spans="7:17">
      <c r="G2720" s="589"/>
      <c r="H2720" s="589"/>
      <c r="I2720" s="589"/>
      <c r="J2720" s="589"/>
      <c r="K2720" s="589"/>
      <c r="L2720" s="589"/>
      <c r="M2720" s="589"/>
      <c r="O2720" s="589"/>
      <c r="P2720" s="589"/>
      <c r="Q2720" s="589"/>
    </row>
    <row r="2721" customHeight="1" spans="7:17">
      <c r="G2721" s="589"/>
      <c r="H2721" s="589"/>
      <c r="I2721" s="589"/>
      <c r="J2721" s="589"/>
      <c r="K2721" s="589"/>
      <c r="L2721" s="589"/>
      <c r="M2721" s="589"/>
      <c r="O2721" s="589"/>
      <c r="P2721" s="589"/>
      <c r="Q2721" s="589"/>
    </row>
    <row r="2722" customHeight="1" spans="7:17">
      <c r="G2722" s="589"/>
      <c r="H2722" s="589"/>
      <c r="I2722" s="589"/>
      <c r="J2722" s="589"/>
      <c r="K2722" s="589"/>
      <c r="L2722" s="589"/>
      <c r="M2722" s="589"/>
      <c r="O2722" s="589"/>
      <c r="P2722" s="589"/>
      <c r="Q2722" s="589"/>
    </row>
    <row r="2723" customHeight="1" spans="7:17">
      <c r="G2723" s="589"/>
      <c r="H2723" s="589"/>
      <c r="I2723" s="589"/>
      <c r="J2723" s="589"/>
      <c r="K2723" s="589"/>
      <c r="L2723" s="589"/>
      <c r="M2723" s="589"/>
      <c r="O2723" s="589"/>
      <c r="P2723" s="589"/>
      <c r="Q2723" s="589"/>
    </row>
    <row r="2724" customHeight="1" spans="7:17">
      <c r="G2724" s="589"/>
      <c r="H2724" s="589"/>
      <c r="I2724" s="589"/>
      <c r="J2724" s="589"/>
      <c r="K2724" s="589"/>
      <c r="L2724" s="589"/>
      <c r="M2724" s="589"/>
      <c r="O2724" s="589"/>
      <c r="P2724" s="589"/>
      <c r="Q2724" s="589"/>
    </row>
    <row r="2725" customHeight="1" spans="7:17">
      <c r="G2725" s="589"/>
      <c r="H2725" s="589"/>
      <c r="I2725" s="589"/>
      <c r="J2725" s="589"/>
      <c r="K2725" s="589"/>
      <c r="L2725" s="589"/>
      <c r="M2725" s="589"/>
      <c r="O2725" s="589"/>
      <c r="P2725" s="589"/>
      <c r="Q2725" s="589"/>
    </row>
    <row r="2726" customHeight="1" spans="7:17">
      <c r="G2726" s="589"/>
      <c r="H2726" s="589"/>
      <c r="I2726" s="589"/>
      <c r="J2726" s="589"/>
      <c r="K2726" s="589"/>
      <c r="L2726" s="589"/>
      <c r="M2726" s="589"/>
      <c r="O2726" s="589"/>
      <c r="P2726" s="589"/>
      <c r="Q2726" s="589"/>
    </row>
    <row r="2727" customHeight="1" spans="7:17">
      <c r="G2727" s="589"/>
      <c r="H2727" s="589"/>
      <c r="I2727" s="589"/>
      <c r="J2727" s="589"/>
      <c r="K2727" s="589"/>
      <c r="L2727" s="589"/>
      <c r="M2727" s="589"/>
      <c r="O2727" s="589"/>
      <c r="P2727" s="589"/>
      <c r="Q2727" s="589"/>
    </row>
    <row r="2728" customHeight="1" spans="7:17">
      <c r="G2728" s="589"/>
      <c r="H2728" s="589"/>
      <c r="I2728" s="589"/>
      <c r="J2728" s="589"/>
      <c r="K2728" s="589"/>
      <c r="L2728" s="589"/>
      <c r="M2728" s="589"/>
      <c r="O2728" s="589"/>
      <c r="P2728" s="589"/>
      <c r="Q2728" s="589"/>
    </row>
    <row r="2729" customHeight="1" spans="7:17">
      <c r="G2729" s="589"/>
      <c r="H2729" s="589"/>
      <c r="I2729" s="589"/>
      <c r="J2729" s="589"/>
      <c r="K2729" s="589"/>
      <c r="L2729" s="589"/>
      <c r="M2729" s="589"/>
      <c r="O2729" s="589"/>
      <c r="P2729" s="589"/>
      <c r="Q2729" s="589"/>
    </row>
    <row r="2730" customHeight="1" spans="7:17">
      <c r="G2730" s="589"/>
      <c r="H2730" s="589"/>
      <c r="I2730" s="589"/>
      <c r="J2730" s="589"/>
      <c r="K2730" s="589"/>
      <c r="L2730" s="589"/>
      <c r="M2730" s="589"/>
      <c r="O2730" s="589"/>
      <c r="P2730" s="589"/>
      <c r="Q2730" s="589"/>
    </row>
    <row r="2731" customHeight="1" spans="7:17">
      <c r="G2731" s="589"/>
      <c r="H2731" s="589"/>
      <c r="I2731" s="589"/>
      <c r="J2731" s="589"/>
      <c r="K2731" s="589"/>
      <c r="L2731" s="589"/>
      <c r="M2731" s="589"/>
      <c r="O2731" s="589"/>
      <c r="P2731" s="589"/>
      <c r="Q2731" s="589"/>
    </row>
    <row r="2732" customHeight="1" spans="7:17">
      <c r="G2732" s="589"/>
      <c r="H2732" s="589"/>
      <c r="I2732" s="589"/>
      <c r="J2732" s="589"/>
      <c r="K2732" s="589"/>
      <c r="L2732" s="589"/>
      <c r="M2732" s="589"/>
      <c r="O2732" s="589"/>
      <c r="P2732" s="589"/>
      <c r="Q2732" s="589"/>
    </row>
    <row r="2733" customHeight="1" spans="7:17">
      <c r="G2733" s="589"/>
      <c r="H2733" s="589"/>
      <c r="I2733" s="589"/>
      <c r="J2733" s="589"/>
      <c r="K2733" s="589"/>
      <c r="L2733" s="589"/>
      <c r="M2733" s="589"/>
      <c r="O2733" s="589"/>
      <c r="P2733" s="589"/>
      <c r="Q2733" s="589"/>
    </row>
    <row r="2734" customHeight="1" spans="7:17">
      <c r="G2734" s="589"/>
      <c r="H2734" s="589"/>
      <c r="I2734" s="589"/>
      <c r="J2734" s="589"/>
      <c r="K2734" s="589"/>
      <c r="L2734" s="589"/>
      <c r="M2734" s="589"/>
      <c r="O2734" s="589"/>
      <c r="P2734" s="589"/>
      <c r="Q2734" s="589"/>
    </row>
    <row r="2735" customHeight="1" spans="7:17">
      <c r="G2735" s="589"/>
      <c r="H2735" s="589"/>
      <c r="I2735" s="589"/>
      <c r="J2735" s="589"/>
      <c r="K2735" s="589"/>
      <c r="L2735" s="589"/>
      <c r="M2735" s="589"/>
      <c r="O2735" s="589"/>
      <c r="P2735" s="589"/>
      <c r="Q2735" s="589"/>
    </row>
    <row r="2736" customHeight="1" spans="7:17">
      <c r="G2736" s="589"/>
      <c r="H2736" s="589"/>
      <c r="I2736" s="589"/>
      <c r="J2736" s="589"/>
      <c r="K2736" s="589"/>
      <c r="L2736" s="589"/>
      <c r="M2736" s="589"/>
      <c r="O2736" s="589"/>
      <c r="P2736" s="589"/>
      <c r="Q2736" s="589"/>
    </row>
    <row r="2737" customHeight="1" spans="7:17">
      <c r="G2737" s="589"/>
      <c r="H2737" s="589"/>
      <c r="I2737" s="589"/>
      <c r="J2737" s="589"/>
      <c r="K2737" s="589"/>
      <c r="L2737" s="589"/>
      <c r="M2737" s="589"/>
      <c r="O2737" s="589"/>
      <c r="P2737" s="589"/>
      <c r="Q2737" s="589"/>
    </row>
    <row r="2738" customHeight="1" spans="7:17">
      <c r="G2738" s="589"/>
      <c r="H2738" s="589"/>
      <c r="I2738" s="589"/>
      <c r="J2738" s="589"/>
      <c r="K2738" s="589"/>
      <c r="L2738" s="589"/>
      <c r="M2738" s="589"/>
      <c r="O2738" s="589"/>
      <c r="P2738" s="589"/>
      <c r="Q2738" s="589"/>
    </row>
    <row r="2739" customHeight="1" spans="7:17">
      <c r="G2739" s="589"/>
      <c r="H2739" s="589"/>
      <c r="I2739" s="589"/>
      <c r="J2739" s="589"/>
      <c r="K2739" s="589"/>
      <c r="L2739" s="589"/>
      <c r="M2739" s="589"/>
      <c r="O2739" s="589"/>
      <c r="P2739" s="589"/>
      <c r="Q2739" s="589"/>
    </row>
    <row r="2740" customHeight="1" spans="7:17">
      <c r="G2740" s="589"/>
      <c r="H2740" s="589"/>
      <c r="I2740" s="589"/>
      <c r="J2740" s="589"/>
      <c r="K2740" s="589"/>
      <c r="L2740" s="589"/>
      <c r="M2740" s="589"/>
      <c r="O2740" s="589"/>
      <c r="P2740" s="589"/>
      <c r="Q2740" s="589"/>
    </row>
    <row r="2741" customHeight="1" spans="7:17">
      <c r="G2741" s="589"/>
      <c r="H2741" s="589"/>
      <c r="I2741" s="589"/>
      <c r="J2741" s="589"/>
      <c r="K2741" s="589"/>
      <c r="L2741" s="589"/>
      <c r="M2741" s="589"/>
      <c r="O2741" s="589"/>
      <c r="P2741" s="589"/>
      <c r="Q2741" s="589"/>
    </row>
    <row r="2742" customHeight="1" spans="7:17">
      <c r="G2742" s="589"/>
      <c r="H2742" s="589"/>
      <c r="I2742" s="589"/>
      <c r="J2742" s="589"/>
      <c r="K2742" s="589"/>
      <c r="L2742" s="589"/>
      <c r="M2742" s="589"/>
      <c r="O2742" s="589"/>
      <c r="P2742" s="589"/>
      <c r="Q2742" s="589"/>
    </row>
    <row r="2743" customHeight="1" spans="7:17">
      <c r="G2743" s="589"/>
      <c r="H2743" s="589"/>
      <c r="I2743" s="589"/>
      <c r="J2743" s="589"/>
      <c r="K2743" s="589"/>
      <c r="L2743" s="589"/>
      <c r="M2743" s="589"/>
      <c r="O2743" s="589"/>
      <c r="P2743" s="589"/>
      <c r="Q2743" s="589"/>
    </row>
    <row r="2744" customHeight="1" spans="7:17">
      <c r="G2744" s="589"/>
      <c r="H2744" s="589"/>
      <c r="I2744" s="589"/>
      <c r="J2744" s="589"/>
      <c r="K2744" s="589"/>
      <c r="L2744" s="589"/>
      <c r="M2744" s="589"/>
      <c r="O2744" s="589"/>
      <c r="P2744" s="589"/>
      <c r="Q2744" s="589"/>
    </row>
    <row r="2745" customHeight="1" spans="7:17">
      <c r="G2745" s="589"/>
      <c r="H2745" s="589"/>
      <c r="I2745" s="589"/>
      <c r="J2745" s="589"/>
      <c r="K2745" s="589"/>
      <c r="L2745" s="589"/>
      <c r="M2745" s="589"/>
      <c r="O2745" s="589"/>
      <c r="P2745" s="589"/>
      <c r="Q2745" s="589"/>
    </row>
    <row r="2746" customHeight="1" spans="7:17">
      <c r="G2746" s="589"/>
      <c r="H2746" s="589"/>
      <c r="I2746" s="589"/>
      <c r="J2746" s="589"/>
      <c r="K2746" s="589"/>
      <c r="L2746" s="589"/>
      <c r="M2746" s="589"/>
      <c r="O2746" s="589"/>
      <c r="P2746" s="589"/>
      <c r="Q2746" s="589"/>
    </row>
    <row r="2747" customHeight="1" spans="7:17">
      <c r="G2747" s="589"/>
      <c r="H2747" s="589"/>
      <c r="I2747" s="589"/>
      <c r="J2747" s="589"/>
      <c r="K2747" s="589"/>
      <c r="L2747" s="589"/>
      <c r="M2747" s="589"/>
      <c r="O2747" s="589"/>
      <c r="P2747" s="589"/>
      <c r="Q2747" s="589"/>
    </row>
    <row r="2748" customHeight="1" spans="7:17">
      <c r="G2748" s="589"/>
      <c r="H2748" s="589"/>
      <c r="I2748" s="589"/>
      <c r="J2748" s="589"/>
      <c r="K2748" s="589"/>
      <c r="L2748" s="589"/>
      <c r="M2748" s="589"/>
      <c r="O2748" s="589"/>
      <c r="P2748" s="589"/>
      <c r="Q2748" s="589"/>
    </row>
    <row r="2749" customHeight="1" spans="7:17">
      <c r="G2749" s="589"/>
      <c r="H2749" s="589"/>
      <c r="I2749" s="589"/>
      <c r="J2749" s="589"/>
      <c r="K2749" s="589"/>
      <c r="L2749" s="589"/>
      <c r="M2749" s="589"/>
      <c r="O2749" s="589"/>
      <c r="P2749" s="589"/>
      <c r="Q2749" s="589"/>
    </row>
    <row r="2750" customHeight="1" spans="7:17">
      <c r="G2750" s="589"/>
      <c r="H2750" s="589"/>
      <c r="I2750" s="589"/>
      <c r="J2750" s="589"/>
      <c r="K2750" s="589"/>
      <c r="L2750" s="589"/>
      <c r="M2750" s="589"/>
      <c r="O2750" s="589"/>
      <c r="P2750" s="589"/>
      <c r="Q2750" s="589"/>
    </row>
    <row r="2751" customHeight="1" spans="7:17">
      <c r="G2751" s="589"/>
      <c r="H2751" s="589"/>
      <c r="I2751" s="589"/>
      <c r="J2751" s="589"/>
      <c r="K2751" s="589"/>
      <c r="L2751" s="589"/>
      <c r="M2751" s="589"/>
      <c r="O2751" s="589"/>
      <c r="P2751" s="589"/>
      <c r="Q2751" s="589"/>
    </row>
    <row r="2752" customHeight="1" spans="7:17">
      <c r="G2752" s="589"/>
      <c r="H2752" s="589"/>
      <c r="I2752" s="589"/>
      <c r="J2752" s="589"/>
      <c r="K2752" s="589"/>
      <c r="L2752" s="589"/>
      <c r="M2752" s="589"/>
      <c r="O2752" s="589"/>
      <c r="P2752" s="589"/>
      <c r="Q2752" s="589"/>
    </row>
    <row r="2753" customHeight="1" spans="7:17">
      <c r="G2753" s="589"/>
      <c r="H2753" s="589"/>
      <c r="I2753" s="589"/>
      <c r="J2753" s="589"/>
      <c r="K2753" s="589"/>
      <c r="L2753" s="589"/>
      <c r="M2753" s="589"/>
      <c r="O2753" s="589"/>
      <c r="P2753" s="589"/>
      <c r="Q2753" s="589"/>
    </row>
    <row r="2754" customHeight="1" spans="7:17">
      <c r="G2754" s="589"/>
      <c r="H2754" s="589"/>
      <c r="I2754" s="589"/>
      <c r="J2754" s="589"/>
      <c r="K2754" s="589"/>
      <c r="L2754" s="589"/>
      <c r="M2754" s="589"/>
      <c r="O2754" s="589"/>
      <c r="P2754" s="589"/>
      <c r="Q2754" s="589"/>
    </row>
    <row r="2755" customHeight="1" spans="7:17">
      <c r="G2755" s="589"/>
      <c r="H2755" s="589"/>
      <c r="I2755" s="589"/>
      <c r="J2755" s="589"/>
      <c r="K2755" s="589"/>
      <c r="L2755" s="589"/>
      <c r="M2755" s="589"/>
      <c r="O2755" s="589"/>
      <c r="P2755" s="589"/>
      <c r="Q2755" s="589"/>
    </row>
    <row r="2756" customHeight="1" spans="7:17">
      <c r="G2756" s="589"/>
      <c r="H2756" s="589"/>
      <c r="I2756" s="589"/>
      <c r="J2756" s="589"/>
      <c r="K2756" s="589"/>
      <c r="L2756" s="589"/>
      <c r="M2756" s="589"/>
      <c r="O2756" s="589"/>
      <c r="P2756" s="589"/>
      <c r="Q2756" s="589"/>
    </row>
    <row r="2757" customHeight="1" spans="7:17">
      <c r="G2757" s="589"/>
      <c r="H2757" s="589"/>
      <c r="I2757" s="589"/>
      <c r="J2757" s="589"/>
      <c r="K2757" s="589"/>
      <c r="L2757" s="589"/>
      <c r="M2757" s="589"/>
      <c r="O2757" s="589"/>
      <c r="P2757" s="589"/>
      <c r="Q2757" s="589"/>
    </row>
    <row r="2758" customHeight="1" spans="7:17">
      <c r="G2758" s="589"/>
      <c r="H2758" s="589"/>
      <c r="I2758" s="589"/>
      <c r="J2758" s="589"/>
      <c r="K2758" s="589"/>
      <c r="L2758" s="589"/>
      <c r="M2758" s="589"/>
      <c r="O2758" s="589"/>
      <c r="P2758" s="589"/>
      <c r="Q2758" s="589"/>
    </row>
    <row r="2759" customHeight="1" spans="7:17">
      <c r="G2759" s="589"/>
      <c r="H2759" s="589"/>
      <c r="I2759" s="589"/>
      <c r="J2759" s="589"/>
      <c r="K2759" s="589"/>
      <c r="L2759" s="589"/>
      <c r="M2759" s="589"/>
      <c r="O2759" s="589"/>
      <c r="P2759" s="589"/>
      <c r="Q2759" s="589"/>
    </row>
    <row r="2760" customHeight="1" spans="7:17">
      <c r="G2760" s="589"/>
      <c r="H2760" s="589"/>
      <c r="I2760" s="589"/>
      <c r="J2760" s="589"/>
      <c r="K2760" s="589"/>
      <c r="L2760" s="589"/>
      <c r="M2760" s="589"/>
      <c r="O2760" s="589"/>
      <c r="P2760" s="589"/>
      <c r="Q2760" s="589"/>
    </row>
    <row r="2761" customHeight="1" spans="7:17">
      <c r="G2761" s="589"/>
      <c r="H2761" s="589"/>
      <c r="I2761" s="589"/>
      <c r="J2761" s="589"/>
      <c r="K2761" s="589"/>
      <c r="L2761" s="589"/>
      <c r="M2761" s="589"/>
      <c r="O2761" s="589"/>
      <c r="P2761" s="589"/>
      <c r="Q2761" s="589"/>
    </row>
    <row r="2762" customHeight="1" spans="7:17">
      <c r="G2762" s="589"/>
      <c r="H2762" s="589"/>
      <c r="I2762" s="589"/>
      <c r="J2762" s="589"/>
      <c r="K2762" s="589"/>
      <c r="L2762" s="589"/>
      <c r="M2762" s="589"/>
      <c r="O2762" s="589"/>
      <c r="P2762" s="589"/>
      <c r="Q2762" s="589"/>
    </row>
    <row r="2763" customHeight="1" spans="7:17">
      <c r="G2763" s="589"/>
      <c r="H2763" s="589"/>
      <c r="I2763" s="589"/>
      <c r="J2763" s="589"/>
      <c r="K2763" s="589"/>
      <c r="L2763" s="589"/>
      <c r="M2763" s="589"/>
      <c r="O2763" s="589"/>
      <c r="P2763" s="589"/>
      <c r="Q2763" s="589"/>
    </row>
    <row r="2764" customHeight="1" spans="7:17">
      <c r="G2764" s="589"/>
      <c r="H2764" s="589"/>
      <c r="I2764" s="589"/>
      <c r="J2764" s="589"/>
      <c r="K2764" s="589"/>
      <c r="L2764" s="589"/>
      <c r="M2764" s="589"/>
      <c r="O2764" s="589"/>
      <c r="P2764" s="589"/>
      <c r="Q2764" s="589"/>
    </row>
    <row r="2765" customHeight="1" spans="7:17">
      <c r="G2765" s="589"/>
      <c r="H2765" s="589"/>
      <c r="I2765" s="589"/>
      <c r="J2765" s="589"/>
      <c r="K2765" s="589"/>
      <c r="L2765" s="589"/>
      <c r="M2765" s="589"/>
      <c r="O2765" s="589"/>
      <c r="P2765" s="589"/>
      <c r="Q2765" s="589"/>
    </row>
    <row r="2766" customHeight="1" spans="7:17">
      <c r="G2766" s="589"/>
      <c r="H2766" s="589"/>
      <c r="I2766" s="589"/>
      <c r="J2766" s="589"/>
      <c r="K2766" s="589"/>
      <c r="L2766" s="589"/>
      <c r="M2766" s="589"/>
      <c r="O2766" s="589"/>
      <c r="P2766" s="589"/>
      <c r="Q2766" s="589"/>
    </row>
    <row r="2767" customHeight="1" spans="7:17">
      <c r="G2767" s="589"/>
      <c r="H2767" s="589"/>
      <c r="I2767" s="589"/>
      <c r="J2767" s="589"/>
      <c r="K2767" s="589"/>
      <c r="L2767" s="589"/>
      <c r="M2767" s="589"/>
      <c r="O2767" s="589"/>
      <c r="P2767" s="589"/>
      <c r="Q2767" s="589"/>
    </row>
    <row r="2768" customHeight="1" spans="7:17">
      <c r="G2768" s="589"/>
      <c r="H2768" s="589"/>
      <c r="I2768" s="589"/>
      <c r="J2768" s="589"/>
      <c r="K2768" s="589"/>
      <c r="L2768" s="589"/>
      <c r="M2768" s="589"/>
      <c r="O2768" s="589"/>
      <c r="P2768" s="589"/>
      <c r="Q2768" s="589"/>
    </row>
    <row r="2769" customHeight="1" spans="7:17">
      <c r="G2769" s="589"/>
      <c r="H2769" s="589"/>
      <c r="I2769" s="589"/>
      <c r="J2769" s="589"/>
      <c r="K2769" s="589"/>
      <c r="L2769" s="589"/>
      <c r="M2769" s="589"/>
      <c r="O2769" s="589"/>
      <c r="P2769" s="589"/>
      <c r="Q2769" s="589"/>
    </row>
    <row r="2770" customHeight="1" spans="7:17">
      <c r="G2770" s="589"/>
      <c r="H2770" s="589"/>
      <c r="I2770" s="589"/>
      <c r="J2770" s="589"/>
      <c r="K2770" s="589"/>
      <c r="L2770" s="589"/>
      <c r="M2770" s="589"/>
      <c r="O2770" s="589"/>
      <c r="P2770" s="589"/>
      <c r="Q2770" s="589"/>
    </row>
    <row r="2771" customHeight="1" spans="7:17">
      <c r="G2771" s="589"/>
      <c r="H2771" s="589"/>
      <c r="I2771" s="589"/>
      <c r="J2771" s="589"/>
      <c r="K2771" s="589"/>
      <c r="L2771" s="589"/>
      <c r="M2771" s="589"/>
      <c r="O2771" s="589"/>
      <c r="P2771" s="589"/>
      <c r="Q2771" s="589"/>
    </row>
    <row r="2772" customHeight="1" spans="7:17">
      <c r="G2772" s="589"/>
      <c r="H2772" s="589"/>
      <c r="I2772" s="589"/>
      <c r="J2772" s="589"/>
      <c r="K2772" s="589"/>
      <c r="L2772" s="589"/>
      <c r="M2772" s="589"/>
      <c r="O2772" s="589"/>
      <c r="P2772" s="589"/>
      <c r="Q2772" s="589"/>
    </row>
    <row r="2773" customHeight="1" spans="7:17">
      <c r="G2773" s="589"/>
      <c r="H2773" s="589"/>
      <c r="I2773" s="589"/>
      <c r="J2773" s="589"/>
      <c r="K2773" s="589"/>
      <c r="L2773" s="589"/>
      <c r="M2773" s="589"/>
      <c r="O2773" s="589"/>
      <c r="P2773" s="589"/>
      <c r="Q2773" s="589"/>
    </row>
    <row r="2774" customHeight="1" spans="7:17">
      <c r="G2774" s="589"/>
      <c r="H2774" s="589"/>
      <c r="I2774" s="589"/>
      <c r="J2774" s="589"/>
      <c r="K2774" s="589"/>
      <c r="L2774" s="589"/>
      <c r="M2774" s="589"/>
      <c r="O2774" s="589"/>
      <c r="P2774" s="589"/>
      <c r="Q2774" s="589"/>
    </row>
    <row r="2775" customHeight="1" spans="7:17">
      <c r="G2775" s="589"/>
      <c r="H2775" s="589"/>
      <c r="I2775" s="589"/>
      <c r="J2775" s="589"/>
      <c r="K2775" s="589"/>
      <c r="L2775" s="589"/>
      <c r="M2775" s="589"/>
      <c r="O2775" s="589"/>
      <c r="P2775" s="589"/>
      <c r="Q2775" s="589"/>
    </row>
    <row r="2776" customHeight="1" spans="7:17">
      <c r="G2776" s="589"/>
      <c r="H2776" s="589"/>
      <c r="I2776" s="589"/>
      <c r="J2776" s="589"/>
      <c r="K2776" s="589"/>
      <c r="L2776" s="589"/>
      <c r="M2776" s="589"/>
      <c r="O2776" s="589"/>
      <c r="P2776" s="589"/>
      <c r="Q2776" s="589"/>
    </row>
    <row r="2777" customHeight="1" spans="7:17">
      <c r="G2777" s="589"/>
      <c r="H2777" s="589"/>
      <c r="I2777" s="589"/>
      <c r="J2777" s="589"/>
      <c r="K2777" s="589"/>
      <c r="L2777" s="589"/>
      <c r="M2777" s="589"/>
      <c r="O2777" s="589"/>
      <c r="P2777" s="589"/>
      <c r="Q2777" s="589"/>
    </row>
    <row r="2778" customHeight="1" spans="7:17">
      <c r="G2778" s="589"/>
      <c r="H2778" s="589"/>
      <c r="I2778" s="589"/>
      <c r="J2778" s="589"/>
      <c r="K2778" s="589"/>
      <c r="L2778" s="589"/>
      <c r="M2778" s="589"/>
      <c r="O2778" s="589"/>
      <c r="P2778" s="589"/>
      <c r="Q2778" s="589"/>
    </row>
    <row r="2779" customHeight="1" spans="7:17">
      <c r="G2779" s="589"/>
      <c r="H2779" s="589"/>
      <c r="I2779" s="589"/>
      <c r="J2779" s="589"/>
      <c r="K2779" s="589"/>
      <c r="L2779" s="589"/>
      <c r="M2779" s="589"/>
      <c r="O2779" s="589"/>
      <c r="P2779" s="589"/>
      <c r="Q2779" s="589"/>
    </row>
    <row r="2780" customHeight="1" spans="7:17">
      <c r="G2780" s="589"/>
      <c r="H2780" s="589"/>
      <c r="I2780" s="589"/>
      <c r="J2780" s="589"/>
      <c r="K2780" s="589"/>
      <c r="L2780" s="589"/>
      <c r="M2780" s="589"/>
      <c r="O2780" s="589"/>
      <c r="P2780" s="589"/>
      <c r="Q2780" s="589"/>
    </row>
    <row r="2781" customHeight="1" spans="7:17">
      <c r="G2781" s="589"/>
      <c r="H2781" s="589"/>
      <c r="I2781" s="589"/>
      <c r="J2781" s="589"/>
      <c r="K2781" s="589"/>
      <c r="L2781" s="589"/>
      <c r="M2781" s="589"/>
      <c r="O2781" s="589"/>
      <c r="P2781" s="589"/>
      <c r="Q2781" s="589"/>
    </row>
    <row r="2782" customHeight="1" spans="7:17">
      <c r="G2782" s="589"/>
      <c r="H2782" s="589"/>
      <c r="I2782" s="589"/>
      <c r="J2782" s="589"/>
      <c r="K2782" s="589"/>
      <c r="L2782" s="589"/>
      <c r="M2782" s="589"/>
      <c r="O2782" s="589"/>
      <c r="P2782" s="589"/>
      <c r="Q2782" s="589"/>
    </row>
    <row r="2783" customHeight="1" spans="7:17">
      <c r="G2783" s="589"/>
      <c r="H2783" s="589"/>
      <c r="I2783" s="589"/>
      <c r="J2783" s="589"/>
      <c r="K2783" s="589"/>
      <c r="L2783" s="589"/>
      <c r="M2783" s="589"/>
      <c r="O2783" s="589"/>
      <c r="P2783" s="589"/>
      <c r="Q2783" s="589"/>
    </row>
    <row r="2784" customHeight="1" spans="7:17">
      <c r="G2784" s="589"/>
      <c r="H2784" s="589"/>
      <c r="I2784" s="589"/>
      <c r="J2784" s="589"/>
      <c r="K2784" s="589"/>
      <c r="L2784" s="589"/>
      <c r="M2784" s="589"/>
      <c r="O2784" s="589"/>
      <c r="P2784" s="589"/>
      <c r="Q2784" s="589"/>
    </row>
    <row r="2785" customHeight="1" spans="7:17">
      <c r="G2785" s="589"/>
      <c r="H2785" s="589"/>
      <c r="I2785" s="589"/>
      <c r="J2785" s="589"/>
      <c r="K2785" s="589"/>
      <c r="L2785" s="589"/>
      <c r="M2785" s="589"/>
      <c r="O2785" s="589"/>
      <c r="P2785" s="589"/>
      <c r="Q2785" s="589"/>
    </row>
    <row r="2786" customHeight="1" spans="7:17">
      <c r="G2786" s="589"/>
      <c r="H2786" s="589"/>
      <c r="I2786" s="589"/>
      <c r="J2786" s="589"/>
      <c r="K2786" s="589"/>
      <c r="L2786" s="589"/>
      <c r="M2786" s="589"/>
      <c r="O2786" s="589"/>
      <c r="P2786" s="589"/>
      <c r="Q2786" s="589"/>
    </row>
    <row r="2787" customHeight="1" spans="7:17">
      <c r="G2787" s="589"/>
      <c r="H2787" s="589"/>
      <c r="I2787" s="589"/>
      <c r="J2787" s="589"/>
      <c r="K2787" s="589"/>
      <c r="L2787" s="589"/>
      <c r="M2787" s="589"/>
      <c r="O2787" s="589"/>
      <c r="P2787" s="589"/>
      <c r="Q2787" s="589"/>
    </row>
    <row r="2788" customHeight="1" spans="7:17">
      <c r="G2788" s="589"/>
      <c r="H2788" s="589"/>
      <c r="I2788" s="589"/>
      <c r="J2788" s="589"/>
      <c r="K2788" s="589"/>
      <c r="L2788" s="589"/>
      <c r="M2788" s="589"/>
      <c r="O2788" s="589"/>
      <c r="P2788" s="589"/>
      <c r="Q2788" s="589"/>
    </row>
    <row r="2789" customHeight="1" spans="7:17">
      <c r="G2789" s="589"/>
      <c r="H2789" s="589"/>
      <c r="I2789" s="589"/>
      <c r="J2789" s="589"/>
      <c r="K2789" s="589"/>
      <c r="L2789" s="589"/>
      <c r="M2789" s="589"/>
      <c r="O2789" s="589"/>
      <c r="P2789" s="589"/>
      <c r="Q2789" s="589"/>
    </row>
    <row r="2790" customHeight="1" spans="7:17">
      <c r="G2790" s="589"/>
      <c r="H2790" s="589"/>
      <c r="I2790" s="589"/>
      <c r="J2790" s="589"/>
      <c r="K2790" s="589"/>
      <c r="L2790" s="589"/>
      <c r="M2790" s="589"/>
      <c r="O2790" s="589"/>
      <c r="P2790" s="589"/>
      <c r="Q2790" s="589"/>
    </row>
    <row r="2791" customHeight="1" spans="7:17">
      <c r="G2791" s="589"/>
      <c r="H2791" s="589"/>
      <c r="I2791" s="589"/>
      <c r="J2791" s="589"/>
      <c r="K2791" s="589"/>
      <c r="L2791" s="589"/>
      <c r="M2791" s="589"/>
      <c r="O2791" s="589"/>
      <c r="P2791" s="589"/>
      <c r="Q2791" s="589"/>
    </row>
    <row r="2792" customHeight="1" spans="7:17">
      <c r="G2792" s="589"/>
      <c r="H2792" s="589"/>
      <c r="I2792" s="589"/>
      <c r="J2792" s="589"/>
      <c r="K2792" s="589"/>
      <c r="L2792" s="589"/>
      <c r="M2792" s="589"/>
      <c r="O2792" s="589"/>
      <c r="P2792" s="589"/>
      <c r="Q2792" s="589"/>
    </row>
    <row r="2793" customHeight="1" spans="7:17">
      <c r="G2793" s="589"/>
      <c r="H2793" s="589"/>
      <c r="I2793" s="589"/>
      <c r="J2793" s="589"/>
      <c r="K2793" s="589"/>
      <c r="L2793" s="589"/>
      <c r="M2793" s="589"/>
      <c r="O2793" s="589"/>
      <c r="P2793" s="589"/>
      <c r="Q2793" s="589"/>
    </row>
    <row r="2794" customHeight="1" spans="7:17">
      <c r="G2794" s="589"/>
      <c r="H2794" s="589"/>
      <c r="I2794" s="589"/>
      <c r="J2794" s="589"/>
      <c r="K2794" s="589"/>
      <c r="L2794" s="589"/>
      <c r="M2794" s="589"/>
      <c r="O2794" s="589"/>
      <c r="P2794" s="589"/>
      <c r="Q2794" s="589"/>
    </row>
    <row r="2795" customHeight="1" spans="7:17">
      <c r="G2795" s="589"/>
      <c r="H2795" s="589"/>
      <c r="I2795" s="589"/>
      <c r="J2795" s="589"/>
      <c r="K2795" s="589"/>
      <c r="L2795" s="589"/>
      <c r="M2795" s="589"/>
      <c r="O2795" s="589"/>
      <c r="P2795" s="589"/>
      <c r="Q2795" s="589"/>
    </row>
    <row r="2796" customHeight="1" spans="7:17">
      <c r="G2796" s="589"/>
      <c r="H2796" s="589"/>
      <c r="I2796" s="589"/>
      <c r="J2796" s="589"/>
      <c r="K2796" s="589"/>
      <c r="L2796" s="589"/>
      <c r="M2796" s="589"/>
      <c r="O2796" s="589"/>
      <c r="P2796" s="589"/>
      <c r="Q2796" s="589"/>
    </row>
    <row r="2797" customHeight="1" spans="7:17">
      <c r="G2797" s="589"/>
      <c r="H2797" s="589"/>
      <c r="I2797" s="589"/>
      <c r="J2797" s="589"/>
      <c r="K2797" s="589"/>
      <c r="L2797" s="589"/>
      <c r="M2797" s="589"/>
      <c r="O2797" s="589"/>
      <c r="P2797" s="589"/>
      <c r="Q2797" s="589"/>
    </row>
    <row r="2798" customHeight="1" spans="7:17">
      <c r="G2798" s="589"/>
      <c r="H2798" s="589"/>
      <c r="I2798" s="589"/>
      <c r="J2798" s="589"/>
      <c r="K2798" s="589"/>
      <c r="L2798" s="589"/>
      <c r="M2798" s="589"/>
      <c r="O2798" s="589"/>
      <c r="P2798" s="589"/>
      <c r="Q2798" s="589"/>
    </row>
    <row r="2799" customHeight="1" spans="7:17">
      <c r="G2799" s="589"/>
      <c r="H2799" s="589"/>
      <c r="I2799" s="589"/>
      <c r="J2799" s="589"/>
      <c r="K2799" s="589"/>
      <c r="L2799" s="589"/>
      <c r="M2799" s="589"/>
      <c r="O2799" s="589"/>
      <c r="P2799" s="589"/>
      <c r="Q2799" s="589"/>
    </row>
    <row r="2800" customHeight="1" spans="7:17">
      <c r="G2800" s="589"/>
      <c r="H2800" s="589"/>
      <c r="I2800" s="589"/>
      <c r="J2800" s="589"/>
      <c r="K2800" s="589"/>
      <c r="L2800" s="589"/>
      <c r="M2800" s="589"/>
      <c r="O2800" s="589"/>
      <c r="P2800" s="589"/>
      <c r="Q2800" s="589"/>
    </row>
    <row r="2801" customHeight="1" spans="7:17">
      <c r="G2801" s="589"/>
      <c r="H2801" s="589"/>
      <c r="I2801" s="589"/>
      <c r="J2801" s="589"/>
      <c r="K2801" s="589"/>
      <c r="L2801" s="589"/>
      <c r="M2801" s="589"/>
      <c r="O2801" s="589"/>
      <c r="P2801" s="589"/>
      <c r="Q2801" s="589"/>
    </row>
    <row r="2802" customHeight="1" spans="7:17">
      <c r="G2802" s="589"/>
      <c r="H2802" s="589"/>
      <c r="I2802" s="589"/>
      <c r="J2802" s="589"/>
      <c r="K2802" s="589"/>
      <c r="L2802" s="589"/>
      <c r="M2802" s="589"/>
      <c r="O2802" s="589"/>
      <c r="P2802" s="589"/>
      <c r="Q2802" s="589"/>
    </row>
    <row r="2803" customHeight="1" spans="7:17">
      <c r="G2803" s="589"/>
      <c r="H2803" s="589"/>
      <c r="I2803" s="589"/>
      <c r="J2803" s="589"/>
      <c r="K2803" s="589"/>
      <c r="L2803" s="589"/>
      <c r="M2803" s="589"/>
      <c r="O2803" s="589"/>
      <c r="P2803" s="589"/>
      <c r="Q2803" s="589"/>
    </row>
    <row r="2804" customHeight="1" spans="7:17">
      <c r="G2804" s="589"/>
      <c r="H2804" s="589"/>
      <c r="I2804" s="589"/>
      <c r="J2804" s="589"/>
      <c r="K2804" s="589"/>
      <c r="L2804" s="589"/>
      <c r="M2804" s="589"/>
      <c r="O2804" s="589"/>
      <c r="P2804" s="589"/>
      <c r="Q2804" s="589"/>
    </row>
    <row r="2805" customHeight="1" spans="7:17">
      <c r="G2805" s="589"/>
      <c r="H2805" s="589"/>
      <c r="I2805" s="589"/>
      <c r="J2805" s="589"/>
      <c r="K2805" s="589"/>
      <c r="L2805" s="589"/>
      <c r="M2805" s="589"/>
      <c r="O2805" s="589"/>
      <c r="P2805" s="589"/>
      <c r="Q2805" s="589"/>
    </row>
    <row r="2806" customHeight="1" spans="7:17">
      <c r="G2806" s="589"/>
      <c r="H2806" s="589"/>
      <c r="I2806" s="589"/>
      <c r="J2806" s="589"/>
      <c r="K2806" s="589"/>
      <c r="L2806" s="589"/>
      <c r="M2806" s="589"/>
      <c r="O2806" s="589"/>
      <c r="P2806" s="589"/>
      <c r="Q2806" s="589"/>
    </row>
    <row r="2807" customHeight="1" spans="7:17">
      <c r="G2807" s="589"/>
      <c r="H2807" s="589"/>
      <c r="I2807" s="589"/>
      <c r="J2807" s="589"/>
      <c r="K2807" s="589"/>
      <c r="L2807" s="589"/>
      <c r="M2807" s="589"/>
      <c r="O2807" s="589"/>
      <c r="P2807" s="589"/>
      <c r="Q2807" s="589"/>
    </row>
    <row r="2808" customHeight="1" spans="7:17">
      <c r="G2808" s="589"/>
      <c r="H2808" s="589"/>
      <c r="I2808" s="589"/>
      <c r="J2808" s="589"/>
      <c r="K2808" s="589"/>
      <c r="L2808" s="589"/>
      <c r="M2808" s="589"/>
      <c r="O2808" s="589"/>
      <c r="P2808" s="589"/>
      <c r="Q2808" s="589"/>
    </row>
    <row r="2809" customHeight="1" spans="7:17">
      <c r="G2809" s="589"/>
      <c r="H2809" s="589"/>
      <c r="I2809" s="589"/>
      <c r="J2809" s="589"/>
      <c r="K2809" s="589"/>
      <c r="L2809" s="589"/>
      <c r="M2809" s="589"/>
      <c r="O2809" s="589"/>
      <c r="P2809" s="589"/>
      <c r="Q2809" s="589"/>
    </row>
    <row r="2810" customHeight="1" spans="7:17">
      <c r="G2810" s="589"/>
      <c r="H2810" s="589"/>
      <c r="I2810" s="589"/>
      <c r="J2810" s="589"/>
      <c r="K2810" s="589"/>
      <c r="L2810" s="589"/>
      <c r="M2810" s="589"/>
      <c r="O2810" s="589"/>
      <c r="P2810" s="589"/>
      <c r="Q2810" s="589"/>
    </row>
    <row r="2811" customHeight="1" spans="7:17">
      <c r="G2811" s="589"/>
      <c r="H2811" s="589"/>
      <c r="I2811" s="589"/>
      <c r="J2811" s="589"/>
      <c r="K2811" s="589"/>
      <c r="L2811" s="589"/>
      <c r="M2811" s="589"/>
      <c r="O2811" s="589"/>
      <c r="P2811" s="589"/>
      <c r="Q2811" s="589"/>
    </row>
    <row r="2812" customHeight="1" spans="7:17">
      <c r="G2812" s="589"/>
      <c r="H2812" s="589"/>
      <c r="I2812" s="589"/>
      <c r="J2812" s="589"/>
      <c r="K2812" s="589"/>
      <c r="L2812" s="589"/>
      <c r="M2812" s="589"/>
      <c r="O2812" s="589"/>
      <c r="P2812" s="589"/>
      <c r="Q2812" s="589"/>
    </row>
    <row r="2813" customHeight="1" spans="7:17">
      <c r="G2813" s="589"/>
      <c r="H2813" s="589"/>
      <c r="I2813" s="589"/>
      <c r="J2813" s="589"/>
      <c r="K2813" s="589"/>
      <c r="L2813" s="589"/>
      <c r="M2813" s="589"/>
      <c r="O2813" s="589"/>
      <c r="P2813" s="589"/>
      <c r="Q2813" s="589"/>
    </row>
    <row r="2814" customHeight="1" spans="7:17">
      <c r="G2814" s="589"/>
      <c r="H2814" s="589"/>
      <c r="I2814" s="589"/>
      <c r="J2814" s="589"/>
      <c r="K2814" s="589"/>
      <c r="L2814" s="589"/>
      <c r="M2814" s="589"/>
      <c r="O2814" s="589"/>
      <c r="P2814" s="589"/>
      <c r="Q2814" s="589"/>
    </row>
    <row r="2815" customHeight="1" spans="7:17">
      <c r="G2815" s="589"/>
      <c r="H2815" s="589"/>
      <c r="I2815" s="589"/>
      <c r="J2815" s="589"/>
      <c r="K2815" s="589"/>
      <c r="L2815" s="589"/>
      <c r="M2815" s="589"/>
      <c r="O2815" s="589"/>
      <c r="P2815" s="589"/>
      <c r="Q2815" s="589"/>
    </row>
    <row r="2816" customHeight="1" spans="7:17">
      <c r="G2816" s="589"/>
      <c r="H2816" s="589"/>
      <c r="I2816" s="589"/>
      <c r="J2816" s="589"/>
      <c r="K2816" s="589"/>
      <c r="L2816" s="589"/>
      <c r="M2816" s="589"/>
      <c r="O2816" s="589"/>
      <c r="P2816" s="589"/>
      <c r="Q2816" s="589"/>
    </row>
    <row r="2817" customHeight="1" spans="7:17">
      <c r="G2817" s="589"/>
      <c r="H2817" s="589"/>
      <c r="I2817" s="589"/>
      <c r="J2817" s="589"/>
      <c r="K2817" s="589"/>
      <c r="L2817" s="589"/>
      <c r="M2817" s="589"/>
      <c r="O2817" s="589"/>
      <c r="P2817" s="589"/>
      <c r="Q2817" s="589"/>
    </row>
    <row r="2818" customHeight="1" spans="7:17">
      <c r="G2818" s="589"/>
      <c r="H2818" s="589"/>
      <c r="I2818" s="589"/>
      <c r="J2818" s="589"/>
      <c r="K2818" s="589"/>
      <c r="L2818" s="589"/>
      <c r="M2818" s="589"/>
      <c r="O2818" s="589"/>
      <c r="P2818" s="589"/>
      <c r="Q2818" s="589"/>
    </row>
    <row r="2819" customHeight="1" spans="7:17">
      <c r="G2819" s="589"/>
      <c r="H2819" s="589"/>
      <c r="I2819" s="589"/>
      <c r="J2819" s="589"/>
      <c r="K2819" s="589"/>
      <c r="L2819" s="589"/>
      <c r="M2819" s="589"/>
      <c r="O2819" s="589"/>
      <c r="P2819" s="589"/>
      <c r="Q2819" s="589"/>
    </row>
    <row r="2820" customHeight="1" spans="7:17">
      <c r="G2820" s="589"/>
      <c r="H2820" s="589"/>
      <c r="I2820" s="589"/>
      <c r="J2820" s="589"/>
      <c r="K2820" s="589"/>
      <c r="L2820" s="589"/>
      <c r="M2820" s="589"/>
      <c r="O2820" s="589"/>
      <c r="P2820" s="589"/>
      <c r="Q2820" s="589"/>
    </row>
    <row r="2821" customHeight="1" spans="7:17">
      <c r="G2821" s="589"/>
      <c r="H2821" s="589"/>
      <c r="I2821" s="589"/>
      <c r="J2821" s="589"/>
      <c r="K2821" s="589"/>
      <c r="L2821" s="589"/>
      <c r="M2821" s="589"/>
      <c r="O2821" s="589"/>
      <c r="P2821" s="589"/>
      <c r="Q2821" s="589"/>
    </row>
    <row r="2822" customHeight="1" spans="7:17">
      <c r="G2822" s="589"/>
      <c r="H2822" s="589"/>
      <c r="I2822" s="589"/>
      <c r="J2822" s="589"/>
      <c r="K2822" s="589"/>
      <c r="L2822" s="589"/>
      <c r="M2822" s="589"/>
      <c r="O2822" s="589"/>
      <c r="P2822" s="589"/>
      <c r="Q2822" s="589"/>
    </row>
    <row r="2823" customHeight="1" spans="7:17">
      <c r="G2823" s="589"/>
      <c r="H2823" s="589"/>
      <c r="I2823" s="589"/>
      <c r="J2823" s="589"/>
      <c r="K2823" s="589"/>
      <c r="L2823" s="589"/>
      <c r="M2823" s="589"/>
      <c r="O2823" s="589"/>
      <c r="P2823" s="589"/>
      <c r="Q2823" s="589"/>
    </row>
    <row r="2824" customHeight="1" spans="7:17">
      <c r="G2824" s="589"/>
      <c r="H2824" s="589"/>
      <c r="I2824" s="589"/>
      <c r="J2824" s="589"/>
      <c r="K2824" s="589"/>
      <c r="L2824" s="589"/>
      <c r="M2824" s="589"/>
      <c r="O2824" s="589"/>
      <c r="P2824" s="589"/>
      <c r="Q2824" s="589"/>
    </row>
    <row r="2825" customHeight="1" spans="7:17">
      <c r="G2825" s="589"/>
      <c r="H2825" s="589"/>
      <c r="I2825" s="589"/>
      <c r="J2825" s="589"/>
      <c r="K2825" s="589"/>
      <c r="L2825" s="589"/>
      <c r="M2825" s="589"/>
      <c r="O2825" s="589"/>
      <c r="P2825" s="589"/>
      <c r="Q2825" s="589"/>
    </row>
    <row r="2826" customHeight="1" spans="7:17">
      <c r="G2826" s="589"/>
      <c r="H2826" s="589"/>
      <c r="I2826" s="589"/>
      <c r="J2826" s="589"/>
      <c r="K2826" s="589"/>
      <c r="L2826" s="589"/>
      <c r="M2826" s="589"/>
      <c r="O2826" s="589"/>
      <c r="P2826" s="589"/>
      <c r="Q2826" s="589"/>
    </row>
    <row r="2827" customHeight="1" spans="7:17">
      <c r="G2827" s="589"/>
      <c r="H2827" s="589"/>
      <c r="I2827" s="589"/>
      <c r="J2827" s="589"/>
      <c r="K2827" s="589"/>
      <c r="L2827" s="589"/>
      <c r="M2827" s="589"/>
      <c r="O2827" s="589"/>
      <c r="P2827" s="589"/>
      <c r="Q2827" s="589"/>
    </row>
    <row r="2828" customHeight="1" spans="7:17">
      <c r="G2828" s="589"/>
      <c r="H2828" s="589"/>
      <c r="I2828" s="589"/>
      <c r="J2828" s="589"/>
      <c r="K2828" s="589"/>
      <c r="L2828" s="589"/>
      <c r="M2828" s="589"/>
      <c r="O2828" s="589"/>
      <c r="P2828" s="589"/>
      <c r="Q2828" s="589"/>
    </row>
    <row r="2829" customHeight="1" spans="7:17">
      <c r="G2829" s="589"/>
      <c r="H2829" s="589"/>
      <c r="I2829" s="589"/>
      <c r="J2829" s="589"/>
      <c r="K2829" s="589"/>
      <c r="L2829" s="589"/>
      <c r="M2829" s="589"/>
      <c r="O2829" s="589"/>
      <c r="P2829" s="589"/>
      <c r="Q2829" s="589"/>
    </row>
    <row r="2830" customHeight="1" spans="7:17">
      <c r="G2830" s="589"/>
      <c r="H2830" s="589"/>
      <c r="I2830" s="589"/>
      <c r="J2830" s="589"/>
      <c r="K2830" s="589"/>
      <c r="L2830" s="589"/>
      <c r="M2830" s="589"/>
      <c r="O2830" s="589"/>
      <c r="P2830" s="589"/>
      <c r="Q2830" s="589"/>
    </row>
    <row r="2831" customHeight="1" spans="7:17">
      <c r="G2831" s="589"/>
      <c r="H2831" s="589"/>
      <c r="I2831" s="589"/>
      <c r="J2831" s="589"/>
      <c r="K2831" s="589"/>
      <c r="L2831" s="589"/>
      <c r="M2831" s="589"/>
      <c r="O2831" s="589"/>
      <c r="P2831" s="589"/>
      <c r="Q2831" s="589"/>
    </row>
    <row r="2832" customHeight="1" spans="7:17">
      <c r="G2832" s="589"/>
      <c r="H2832" s="589"/>
      <c r="I2832" s="589"/>
      <c r="J2832" s="589"/>
      <c r="K2832" s="589"/>
      <c r="L2832" s="589"/>
      <c r="M2832" s="589"/>
      <c r="O2832" s="589"/>
      <c r="P2832" s="589"/>
      <c r="Q2832" s="589"/>
    </row>
    <row r="2833" customHeight="1" spans="7:17">
      <c r="G2833" s="589"/>
      <c r="H2833" s="589"/>
      <c r="I2833" s="589"/>
      <c r="J2833" s="589"/>
      <c r="K2833" s="589"/>
      <c r="L2833" s="589"/>
      <c r="M2833" s="589"/>
      <c r="O2833" s="589"/>
      <c r="P2833" s="589"/>
      <c r="Q2833" s="589"/>
    </row>
    <row r="2834" customHeight="1" spans="7:17">
      <c r="G2834" s="589"/>
      <c r="H2834" s="589"/>
      <c r="I2834" s="589"/>
      <c r="J2834" s="589"/>
      <c r="K2834" s="589"/>
      <c r="L2834" s="589"/>
      <c r="M2834" s="589"/>
      <c r="O2834" s="589"/>
      <c r="P2834" s="589"/>
      <c r="Q2834" s="589"/>
    </row>
    <row r="2835" customHeight="1" spans="7:17">
      <c r="G2835" s="589"/>
      <c r="H2835" s="589"/>
      <c r="I2835" s="589"/>
      <c r="J2835" s="589"/>
      <c r="K2835" s="589"/>
      <c r="L2835" s="589"/>
      <c r="M2835" s="589"/>
      <c r="O2835" s="589"/>
      <c r="P2835" s="589"/>
      <c r="Q2835" s="589"/>
    </row>
    <row r="2836" customHeight="1" spans="7:17">
      <c r="G2836" s="589"/>
      <c r="H2836" s="589"/>
      <c r="I2836" s="589"/>
      <c r="J2836" s="589"/>
      <c r="K2836" s="589"/>
      <c r="L2836" s="589"/>
      <c r="M2836" s="589"/>
      <c r="O2836" s="589"/>
      <c r="P2836" s="589"/>
      <c r="Q2836" s="589"/>
    </row>
    <row r="2837" customHeight="1" spans="7:17">
      <c r="G2837" s="589"/>
      <c r="H2837" s="589"/>
      <c r="I2837" s="589"/>
      <c r="J2837" s="589"/>
      <c r="K2837" s="589"/>
      <c r="L2837" s="589"/>
      <c r="M2837" s="589"/>
      <c r="O2837" s="589"/>
      <c r="P2837" s="589"/>
      <c r="Q2837" s="589"/>
    </row>
    <row r="2838" customHeight="1" spans="7:17">
      <c r="G2838" s="589"/>
      <c r="H2838" s="589"/>
      <c r="I2838" s="589"/>
      <c r="J2838" s="589"/>
      <c r="K2838" s="589"/>
      <c r="L2838" s="589"/>
      <c r="M2838" s="589"/>
      <c r="O2838" s="589"/>
      <c r="P2838" s="589"/>
      <c r="Q2838" s="589"/>
    </row>
    <row r="2839" customHeight="1" spans="7:17">
      <c r="G2839" s="589"/>
      <c r="H2839" s="589"/>
      <c r="I2839" s="589"/>
      <c r="J2839" s="589"/>
      <c r="K2839" s="589"/>
      <c r="L2839" s="589"/>
      <c r="M2839" s="589"/>
      <c r="O2839" s="589"/>
      <c r="P2839" s="589"/>
      <c r="Q2839" s="589"/>
    </row>
    <row r="2840" customHeight="1" spans="7:17">
      <c r="G2840" s="589"/>
      <c r="H2840" s="589"/>
      <c r="I2840" s="589"/>
      <c r="J2840" s="589"/>
      <c r="K2840" s="589"/>
      <c r="L2840" s="589"/>
      <c r="M2840" s="589"/>
      <c r="O2840" s="589"/>
      <c r="P2840" s="589"/>
      <c r="Q2840" s="589"/>
    </row>
    <row r="2841" customHeight="1" spans="7:17">
      <c r="G2841" s="589"/>
      <c r="H2841" s="589"/>
      <c r="I2841" s="589"/>
      <c r="J2841" s="589"/>
      <c r="K2841" s="589"/>
      <c r="L2841" s="589"/>
      <c r="M2841" s="589"/>
      <c r="O2841" s="589"/>
      <c r="P2841" s="589"/>
      <c r="Q2841" s="589"/>
    </row>
    <row r="2842" customHeight="1" spans="7:17">
      <c r="G2842" s="589"/>
      <c r="H2842" s="589"/>
      <c r="I2842" s="589"/>
      <c r="J2842" s="589"/>
      <c r="K2842" s="589"/>
      <c r="L2842" s="589"/>
      <c r="M2842" s="589"/>
      <c r="O2842" s="589"/>
      <c r="P2842" s="589"/>
      <c r="Q2842" s="589"/>
    </row>
    <row r="2843" customHeight="1" spans="7:17">
      <c r="G2843" s="589"/>
      <c r="H2843" s="589"/>
      <c r="I2843" s="589"/>
      <c r="J2843" s="589"/>
      <c r="K2843" s="589"/>
      <c r="L2843" s="589"/>
      <c r="M2843" s="589"/>
      <c r="O2843" s="589"/>
      <c r="P2843" s="589"/>
      <c r="Q2843" s="589"/>
    </row>
    <row r="2844" customHeight="1" spans="7:17">
      <c r="G2844" s="589"/>
      <c r="H2844" s="589"/>
      <c r="I2844" s="589"/>
      <c r="J2844" s="589"/>
      <c r="K2844" s="589"/>
      <c r="L2844" s="589"/>
      <c r="M2844" s="589"/>
      <c r="O2844" s="589"/>
      <c r="P2844" s="589"/>
      <c r="Q2844" s="589"/>
    </row>
    <row r="2845" customHeight="1" spans="7:17">
      <c r="G2845" s="589"/>
      <c r="H2845" s="589"/>
      <c r="I2845" s="589"/>
      <c r="J2845" s="589"/>
      <c r="K2845" s="589"/>
      <c r="L2845" s="589"/>
      <c r="M2845" s="589"/>
      <c r="O2845" s="589"/>
      <c r="P2845" s="589"/>
      <c r="Q2845" s="589"/>
    </row>
    <row r="2846" customHeight="1" spans="7:17">
      <c r="G2846" s="589"/>
      <c r="H2846" s="589"/>
      <c r="I2846" s="589"/>
      <c r="J2846" s="589"/>
      <c r="K2846" s="589"/>
      <c r="L2846" s="589"/>
      <c r="M2846" s="589"/>
      <c r="O2846" s="589"/>
      <c r="P2846" s="589"/>
      <c r="Q2846" s="589"/>
    </row>
    <row r="2847" customHeight="1" spans="7:17">
      <c r="G2847" s="589"/>
      <c r="H2847" s="589"/>
      <c r="I2847" s="589"/>
      <c r="J2847" s="589"/>
      <c r="K2847" s="589"/>
      <c r="L2847" s="589"/>
      <c r="M2847" s="589"/>
      <c r="O2847" s="589"/>
      <c r="P2847" s="589"/>
      <c r="Q2847" s="589"/>
    </row>
    <row r="2848" customHeight="1" spans="7:17">
      <c r="G2848" s="589"/>
      <c r="H2848" s="589"/>
      <c r="I2848" s="589"/>
      <c r="J2848" s="589"/>
      <c r="K2848" s="589"/>
      <c r="L2848" s="589"/>
      <c r="M2848" s="589"/>
      <c r="O2848" s="589"/>
      <c r="P2848" s="589"/>
      <c r="Q2848" s="589"/>
    </row>
    <row r="2849" customHeight="1" spans="7:17">
      <c r="G2849" s="589"/>
      <c r="H2849" s="589"/>
      <c r="I2849" s="589"/>
      <c r="J2849" s="589"/>
      <c r="K2849" s="589"/>
      <c r="L2849" s="589"/>
      <c r="M2849" s="589"/>
      <c r="O2849" s="589"/>
      <c r="P2849" s="589"/>
      <c r="Q2849" s="589"/>
    </row>
    <row r="2850" customHeight="1" spans="7:17">
      <c r="G2850" s="589"/>
      <c r="H2850" s="589"/>
      <c r="I2850" s="589"/>
      <c r="J2850" s="589"/>
      <c r="K2850" s="589"/>
      <c r="L2850" s="589"/>
      <c r="M2850" s="589"/>
      <c r="O2850" s="589"/>
      <c r="P2850" s="589"/>
      <c r="Q2850" s="589"/>
    </row>
    <row r="2851" customHeight="1" spans="7:17">
      <c r="G2851" s="589"/>
      <c r="H2851" s="589"/>
      <c r="I2851" s="589"/>
      <c r="J2851" s="589"/>
      <c r="K2851" s="589"/>
      <c r="L2851" s="589"/>
      <c r="M2851" s="589"/>
      <c r="O2851" s="589"/>
      <c r="P2851" s="589"/>
      <c r="Q2851" s="589"/>
    </row>
    <row r="2852" customHeight="1" spans="7:17">
      <c r="G2852" s="589"/>
      <c r="H2852" s="589"/>
      <c r="I2852" s="589"/>
      <c r="J2852" s="589"/>
      <c r="K2852" s="589"/>
      <c r="L2852" s="589"/>
      <c r="M2852" s="589"/>
      <c r="O2852" s="589"/>
      <c r="P2852" s="589"/>
      <c r="Q2852" s="589"/>
    </row>
    <row r="2853" customHeight="1" spans="7:17">
      <c r="G2853" s="589"/>
      <c r="H2853" s="589"/>
      <c r="I2853" s="589"/>
      <c r="J2853" s="589"/>
      <c r="K2853" s="589"/>
      <c r="L2853" s="589"/>
      <c r="M2853" s="589"/>
      <c r="O2853" s="589"/>
      <c r="P2853" s="589"/>
      <c r="Q2853" s="589"/>
    </row>
    <row r="2854" customHeight="1" spans="7:17">
      <c r="G2854" s="589"/>
      <c r="H2854" s="589"/>
      <c r="I2854" s="589"/>
      <c r="J2854" s="589"/>
      <c r="K2854" s="589"/>
      <c r="L2854" s="589"/>
      <c r="M2854" s="589"/>
      <c r="O2854" s="589"/>
      <c r="P2854" s="589"/>
      <c r="Q2854" s="589"/>
    </row>
    <row r="2855" customHeight="1" spans="7:17">
      <c r="G2855" s="589"/>
      <c r="H2855" s="589"/>
      <c r="I2855" s="589"/>
      <c r="J2855" s="589"/>
      <c r="K2855" s="589"/>
      <c r="L2855" s="589"/>
      <c r="M2855" s="589"/>
      <c r="O2855" s="589"/>
      <c r="P2855" s="589"/>
      <c r="Q2855" s="589"/>
    </row>
    <row r="2856" customHeight="1" spans="7:17">
      <c r="G2856" s="589"/>
      <c r="H2856" s="589"/>
      <c r="I2856" s="589"/>
      <c r="J2856" s="589"/>
      <c r="K2856" s="589"/>
      <c r="L2856" s="589"/>
      <c r="M2856" s="589"/>
      <c r="O2856" s="589"/>
      <c r="P2856" s="589"/>
      <c r="Q2856" s="589"/>
    </row>
    <row r="2857" customHeight="1" spans="7:17">
      <c r="G2857" s="589"/>
      <c r="H2857" s="589"/>
      <c r="I2857" s="589"/>
      <c r="J2857" s="589"/>
      <c r="K2857" s="589"/>
      <c r="L2857" s="589"/>
      <c r="M2857" s="589"/>
      <c r="O2857" s="589"/>
      <c r="P2857" s="589"/>
      <c r="Q2857" s="589"/>
    </row>
    <row r="2858" customHeight="1" spans="7:17">
      <c r="G2858" s="589"/>
      <c r="H2858" s="589"/>
      <c r="I2858" s="589"/>
      <c r="J2858" s="589"/>
      <c r="K2858" s="589"/>
      <c r="L2858" s="589"/>
      <c r="M2858" s="589"/>
      <c r="O2858" s="589"/>
      <c r="P2858" s="589"/>
      <c r="Q2858" s="589"/>
    </row>
    <row r="2859" customHeight="1" spans="7:17">
      <c r="G2859" s="589"/>
      <c r="H2859" s="589"/>
      <c r="I2859" s="589"/>
      <c r="J2859" s="589"/>
      <c r="K2859" s="589"/>
      <c r="L2859" s="589"/>
      <c r="M2859" s="589"/>
      <c r="O2859" s="589"/>
      <c r="P2859" s="589"/>
      <c r="Q2859" s="589"/>
    </row>
    <row r="2860" customHeight="1" spans="7:17">
      <c r="G2860" s="589"/>
      <c r="H2860" s="589"/>
      <c r="I2860" s="589"/>
      <c r="J2860" s="589"/>
      <c r="K2860" s="589"/>
      <c r="L2860" s="589"/>
      <c r="M2860" s="589"/>
      <c r="O2860" s="589"/>
      <c r="P2860" s="589"/>
      <c r="Q2860" s="589"/>
    </row>
    <row r="2861" customHeight="1" spans="7:17">
      <c r="G2861" s="589"/>
      <c r="H2861" s="589"/>
      <c r="I2861" s="589"/>
      <c r="J2861" s="589"/>
      <c r="K2861" s="589"/>
      <c r="L2861" s="589"/>
      <c r="M2861" s="589"/>
      <c r="O2861" s="589"/>
      <c r="P2861" s="589"/>
      <c r="Q2861" s="589"/>
    </row>
    <row r="2862" customHeight="1" spans="7:17">
      <c r="G2862" s="589"/>
      <c r="H2862" s="589"/>
      <c r="I2862" s="589"/>
      <c r="J2862" s="589"/>
      <c r="K2862" s="589"/>
      <c r="L2862" s="589"/>
      <c r="M2862" s="589"/>
      <c r="O2862" s="589"/>
      <c r="P2862" s="589"/>
      <c r="Q2862" s="589"/>
    </row>
    <row r="2863" customHeight="1" spans="7:17">
      <c r="G2863" s="589"/>
      <c r="H2863" s="589"/>
      <c r="I2863" s="589"/>
      <c r="J2863" s="589"/>
      <c r="K2863" s="589"/>
      <c r="L2863" s="589"/>
      <c r="M2863" s="589"/>
      <c r="O2863" s="589"/>
      <c r="P2863" s="589"/>
      <c r="Q2863" s="589"/>
    </row>
    <row r="2864" customHeight="1" spans="7:17">
      <c r="G2864" s="589"/>
      <c r="H2864" s="589"/>
      <c r="I2864" s="589"/>
      <c r="J2864" s="589"/>
      <c r="K2864" s="589"/>
      <c r="L2864" s="589"/>
      <c r="M2864" s="589"/>
      <c r="O2864" s="589"/>
      <c r="P2864" s="589"/>
      <c r="Q2864" s="589"/>
    </row>
    <row r="2865" customHeight="1" spans="7:17">
      <c r="G2865" s="589"/>
      <c r="H2865" s="589"/>
      <c r="I2865" s="589"/>
      <c r="J2865" s="589"/>
      <c r="K2865" s="589"/>
      <c r="L2865" s="589"/>
      <c r="M2865" s="589"/>
      <c r="O2865" s="589"/>
      <c r="P2865" s="589"/>
      <c r="Q2865" s="589"/>
    </row>
    <row r="2866" customHeight="1" spans="7:17">
      <c r="G2866" s="589"/>
      <c r="H2866" s="589"/>
      <c r="I2866" s="589"/>
      <c r="J2866" s="589"/>
      <c r="K2866" s="589"/>
      <c r="L2866" s="589"/>
      <c r="M2866" s="589"/>
      <c r="O2866" s="589"/>
      <c r="P2866" s="589"/>
      <c r="Q2866" s="589"/>
    </row>
    <row r="2867" customHeight="1" spans="7:17">
      <c r="G2867" s="589"/>
      <c r="H2867" s="589"/>
      <c r="I2867" s="589"/>
      <c r="J2867" s="589"/>
      <c r="K2867" s="589"/>
      <c r="L2867" s="589"/>
      <c r="M2867" s="589"/>
      <c r="O2867" s="589"/>
      <c r="P2867" s="589"/>
      <c r="Q2867" s="589"/>
    </row>
    <row r="2868" customHeight="1" spans="7:17">
      <c r="G2868" s="589"/>
      <c r="H2868" s="589"/>
      <c r="I2868" s="589"/>
      <c r="J2868" s="589"/>
      <c r="K2868" s="589"/>
      <c r="L2868" s="589"/>
      <c r="M2868" s="589"/>
      <c r="O2868" s="589"/>
      <c r="P2868" s="589"/>
      <c r="Q2868" s="589"/>
    </row>
    <row r="2869" customHeight="1" spans="7:17">
      <c r="G2869" s="589"/>
      <c r="H2869" s="589"/>
      <c r="I2869" s="589"/>
      <c r="J2869" s="589"/>
      <c r="K2869" s="589"/>
      <c r="L2869" s="589"/>
      <c r="M2869" s="589"/>
      <c r="O2869" s="589"/>
      <c r="P2869" s="589"/>
      <c r="Q2869" s="589"/>
    </row>
    <row r="2870" customHeight="1" spans="7:17">
      <c r="G2870" s="589"/>
      <c r="H2870" s="589"/>
      <c r="I2870" s="589"/>
      <c r="J2870" s="589"/>
      <c r="K2870" s="589"/>
      <c r="L2870" s="589"/>
      <c r="M2870" s="589"/>
      <c r="O2870" s="589"/>
      <c r="P2870" s="589"/>
      <c r="Q2870" s="589"/>
    </row>
    <row r="2871" customHeight="1" spans="7:17">
      <c r="G2871" s="589"/>
      <c r="H2871" s="589"/>
      <c r="I2871" s="589"/>
      <c r="J2871" s="589"/>
      <c r="K2871" s="589"/>
      <c r="L2871" s="589"/>
      <c r="M2871" s="589"/>
      <c r="O2871" s="589"/>
      <c r="P2871" s="589"/>
      <c r="Q2871" s="589"/>
    </row>
    <row r="2872" customHeight="1" spans="7:17">
      <c r="G2872" s="589"/>
      <c r="H2872" s="589"/>
      <c r="I2872" s="589"/>
      <c r="J2872" s="589"/>
      <c r="K2872" s="589"/>
      <c r="L2872" s="589"/>
      <c r="M2872" s="589"/>
      <c r="O2872" s="589"/>
      <c r="P2872" s="589"/>
      <c r="Q2872" s="589"/>
    </row>
    <row r="2873" customHeight="1" spans="7:17">
      <c r="G2873" s="589"/>
      <c r="H2873" s="589"/>
      <c r="I2873" s="589"/>
      <c r="J2873" s="589"/>
      <c r="K2873" s="589"/>
      <c r="L2873" s="589"/>
      <c r="M2873" s="589"/>
      <c r="O2873" s="589"/>
      <c r="P2873" s="589"/>
      <c r="Q2873" s="589"/>
    </row>
    <row r="2874" customHeight="1" spans="7:17">
      <c r="G2874" s="589"/>
      <c r="H2874" s="589"/>
      <c r="I2874" s="589"/>
      <c r="J2874" s="589"/>
      <c r="K2874" s="589"/>
      <c r="L2874" s="589"/>
      <c r="M2874" s="589"/>
      <c r="O2874" s="589"/>
      <c r="P2874" s="589"/>
      <c r="Q2874" s="589"/>
    </row>
    <row r="2875" customHeight="1" spans="7:17">
      <c r="G2875" s="589"/>
      <c r="H2875" s="589"/>
      <c r="I2875" s="589"/>
      <c r="J2875" s="589"/>
      <c r="K2875" s="589"/>
      <c r="L2875" s="589"/>
      <c r="M2875" s="589"/>
      <c r="O2875" s="589"/>
      <c r="P2875" s="589"/>
      <c r="Q2875" s="589"/>
    </row>
    <row r="2876" customHeight="1" spans="7:17">
      <c r="G2876" s="589"/>
      <c r="H2876" s="589"/>
      <c r="I2876" s="589"/>
      <c r="J2876" s="589"/>
      <c r="K2876" s="589"/>
      <c r="L2876" s="589"/>
      <c r="M2876" s="589"/>
      <c r="O2876" s="589"/>
      <c r="P2876" s="589"/>
      <c r="Q2876" s="589"/>
    </row>
    <row r="2877" customHeight="1" spans="7:17">
      <c r="G2877" s="589"/>
      <c r="H2877" s="589"/>
      <c r="I2877" s="589"/>
      <c r="J2877" s="589"/>
      <c r="K2877" s="589"/>
      <c r="L2877" s="589"/>
      <c r="M2877" s="589"/>
      <c r="O2877" s="589"/>
      <c r="P2877" s="589"/>
      <c r="Q2877" s="589"/>
    </row>
    <row r="2878" customHeight="1" spans="7:17">
      <c r="G2878" s="589"/>
      <c r="H2878" s="589"/>
      <c r="I2878" s="589"/>
      <c r="J2878" s="589"/>
      <c r="K2878" s="589"/>
      <c r="L2878" s="589"/>
      <c r="M2878" s="589"/>
      <c r="O2878" s="589"/>
      <c r="P2878" s="589"/>
      <c r="Q2878" s="589"/>
    </row>
    <row r="2879" customHeight="1" spans="7:17">
      <c r="G2879" s="589"/>
      <c r="H2879" s="589"/>
      <c r="I2879" s="589"/>
      <c r="J2879" s="589"/>
      <c r="K2879" s="589"/>
      <c r="L2879" s="589"/>
      <c r="M2879" s="589"/>
      <c r="O2879" s="589"/>
      <c r="P2879" s="589"/>
      <c r="Q2879" s="589"/>
    </row>
    <row r="2880" customHeight="1" spans="7:17">
      <c r="G2880" s="589"/>
      <c r="H2880" s="589"/>
      <c r="I2880" s="589"/>
      <c r="J2880" s="589"/>
      <c r="K2880" s="589"/>
      <c r="L2880" s="589"/>
      <c r="M2880" s="589"/>
      <c r="O2880" s="589"/>
      <c r="P2880" s="589"/>
      <c r="Q2880" s="589"/>
    </row>
    <row r="2881" customHeight="1" spans="7:17">
      <c r="G2881" s="589"/>
      <c r="H2881" s="589"/>
      <c r="I2881" s="589"/>
      <c r="J2881" s="589"/>
      <c r="K2881" s="589"/>
      <c r="L2881" s="589"/>
      <c r="M2881" s="589"/>
      <c r="O2881" s="589"/>
      <c r="P2881" s="589"/>
      <c r="Q2881" s="589"/>
    </row>
    <row r="2882" customHeight="1" spans="7:17">
      <c r="G2882" s="589"/>
      <c r="H2882" s="589"/>
      <c r="I2882" s="589"/>
      <c r="J2882" s="589"/>
      <c r="K2882" s="589"/>
      <c r="L2882" s="589"/>
      <c r="M2882" s="589"/>
      <c r="O2882" s="589"/>
      <c r="P2882" s="589"/>
      <c r="Q2882" s="589"/>
    </row>
    <row r="2883" customHeight="1" spans="7:17">
      <c r="G2883" s="589"/>
      <c r="H2883" s="589"/>
      <c r="I2883" s="589"/>
      <c r="J2883" s="589"/>
      <c r="K2883" s="589"/>
      <c r="L2883" s="589"/>
      <c r="M2883" s="589"/>
      <c r="O2883" s="589"/>
      <c r="P2883" s="589"/>
      <c r="Q2883" s="589"/>
    </row>
    <row r="2884" customHeight="1" spans="7:17">
      <c r="G2884" s="589"/>
      <c r="H2884" s="589"/>
      <c r="I2884" s="589"/>
      <c r="J2884" s="589"/>
      <c r="K2884" s="589"/>
      <c r="L2884" s="589"/>
      <c r="M2884" s="589"/>
      <c r="O2884" s="589"/>
      <c r="P2884" s="589"/>
      <c r="Q2884" s="589"/>
    </row>
    <row r="2885" customHeight="1" spans="7:17">
      <c r="G2885" s="589"/>
      <c r="H2885" s="589"/>
      <c r="I2885" s="589"/>
      <c r="J2885" s="589"/>
      <c r="K2885" s="589"/>
      <c r="L2885" s="589"/>
      <c r="M2885" s="589"/>
      <c r="O2885" s="589"/>
      <c r="P2885" s="589"/>
      <c r="Q2885" s="589"/>
    </row>
    <row r="2886" customHeight="1" spans="7:17">
      <c r="G2886" s="589"/>
      <c r="H2886" s="589"/>
      <c r="I2886" s="589"/>
      <c r="J2886" s="589"/>
      <c r="K2886" s="589"/>
      <c r="L2886" s="589"/>
      <c r="M2886" s="589"/>
      <c r="O2886" s="589"/>
      <c r="P2886" s="589"/>
      <c r="Q2886" s="589"/>
    </row>
    <row r="2887" customHeight="1" spans="7:17">
      <c r="G2887" s="589"/>
      <c r="H2887" s="589"/>
      <c r="I2887" s="589"/>
      <c r="J2887" s="589"/>
      <c r="K2887" s="589"/>
      <c r="L2887" s="589"/>
      <c r="M2887" s="589"/>
      <c r="O2887" s="589"/>
      <c r="P2887" s="589"/>
      <c r="Q2887" s="589"/>
    </row>
    <row r="2888" customHeight="1" spans="7:17">
      <c r="G2888" s="589"/>
      <c r="H2888" s="589"/>
      <c r="I2888" s="589"/>
      <c r="J2888" s="589"/>
      <c r="K2888" s="589"/>
      <c r="L2888" s="589"/>
      <c r="M2888" s="589"/>
      <c r="O2888" s="589"/>
      <c r="P2888" s="589"/>
      <c r="Q2888" s="589"/>
    </row>
    <row r="2889" customHeight="1" spans="7:17">
      <c r="G2889" s="589"/>
      <c r="H2889" s="589"/>
      <c r="I2889" s="589"/>
      <c r="J2889" s="589"/>
      <c r="K2889" s="589"/>
      <c r="L2889" s="589"/>
      <c r="M2889" s="589"/>
      <c r="O2889" s="589"/>
      <c r="P2889" s="589"/>
      <c r="Q2889" s="589"/>
    </row>
    <row r="2890" customHeight="1" spans="7:17">
      <c r="G2890" s="589"/>
      <c r="H2890" s="589"/>
      <c r="I2890" s="589"/>
      <c r="J2890" s="589"/>
      <c r="K2890" s="589"/>
      <c r="L2890" s="589"/>
      <c r="M2890" s="589"/>
      <c r="O2890" s="589"/>
      <c r="P2890" s="589"/>
      <c r="Q2890" s="589"/>
    </row>
    <row r="2891" customHeight="1" spans="7:17">
      <c r="G2891" s="589"/>
      <c r="H2891" s="589"/>
      <c r="I2891" s="589"/>
      <c r="J2891" s="589"/>
      <c r="K2891" s="589"/>
      <c r="L2891" s="589"/>
      <c r="M2891" s="589"/>
      <c r="O2891" s="589"/>
      <c r="P2891" s="589"/>
      <c r="Q2891" s="589"/>
    </row>
    <row r="2892" customHeight="1" spans="7:17">
      <c r="G2892" s="589"/>
      <c r="H2892" s="589"/>
      <c r="I2892" s="589"/>
      <c r="J2892" s="589"/>
      <c r="K2892" s="589"/>
      <c r="L2892" s="589"/>
      <c r="M2892" s="589"/>
      <c r="O2892" s="589"/>
      <c r="P2892" s="589"/>
      <c r="Q2892" s="589"/>
    </row>
    <row r="2893" customHeight="1" spans="7:17">
      <c r="G2893" s="589"/>
      <c r="H2893" s="589"/>
      <c r="I2893" s="589"/>
      <c r="J2893" s="589"/>
      <c r="K2893" s="589"/>
      <c r="L2893" s="589"/>
      <c r="M2893" s="589"/>
      <c r="O2893" s="589"/>
      <c r="P2893" s="589"/>
      <c r="Q2893" s="589"/>
    </row>
    <row r="2894" customHeight="1" spans="7:17">
      <c r="G2894" s="589"/>
      <c r="H2894" s="589"/>
      <c r="I2894" s="589"/>
      <c r="J2894" s="589"/>
      <c r="K2894" s="589"/>
      <c r="L2894" s="589"/>
      <c r="M2894" s="589"/>
      <c r="O2894" s="589"/>
      <c r="P2894" s="589"/>
      <c r="Q2894" s="589"/>
    </row>
    <row r="2895" customHeight="1" spans="7:17">
      <c r="G2895" s="589"/>
      <c r="H2895" s="589"/>
      <c r="I2895" s="589"/>
      <c r="J2895" s="589"/>
      <c r="K2895" s="589"/>
      <c r="L2895" s="589"/>
      <c r="M2895" s="589"/>
      <c r="O2895" s="589"/>
      <c r="P2895" s="589"/>
      <c r="Q2895" s="589"/>
    </row>
    <row r="2896" customHeight="1" spans="7:17">
      <c r="G2896" s="589"/>
      <c r="H2896" s="589"/>
      <c r="I2896" s="589"/>
      <c r="J2896" s="589"/>
      <c r="K2896" s="589"/>
      <c r="L2896" s="589"/>
      <c r="M2896" s="589"/>
      <c r="O2896" s="589"/>
      <c r="P2896" s="589"/>
      <c r="Q2896" s="589"/>
    </row>
    <row r="2897" customHeight="1" spans="7:17">
      <c r="G2897" s="589"/>
      <c r="H2897" s="589"/>
      <c r="I2897" s="589"/>
      <c r="J2897" s="589"/>
      <c r="K2897" s="589"/>
      <c r="L2897" s="589"/>
      <c r="M2897" s="589"/>
      <c r="O2897" s="589"/>
      <c r="P2897" s="589"/>
      <c r="Q2897" s="589"/>
    </row>
    <row r="2898" customHeight="1" spans="7:17">
      <c r="G2898" s="589"/>
      <c r="H2898" s="589"/>
      <c r="I2898" s="589"/>
      <c r="J2898" s="589"/>
      <c r="K2898" s="589"/>
      <c r="L2898" s="589"/>
      <c r="M2898" s="589"/>
      <c r="O2898" s="589"/>
      <c r="P2898" s="589"/>
      <c r="Q2898" s="589"/>
    </row>
    <row r="2899" customHeight="1" spans="7:17">
      <c r="G2899" s="589"/>
      <c r="H2899" s="589"/>
      <c r="I2899" s="589"/>
      <c r="J2899" s="589"/>
      <c r="K2899" s="589"/>
      <c r="L2899" s="589"/>
      <c r="M2899" s="589"/>
      <c r="O2899" s="589"/>
      <c r="P2899" s="589"/>
      <c r="Q2899" s="589"/>
    </row>
    <row r="2900" customHeight="1" spans="7:17">
      <c r="G2900" s="589"/>
      <c r="H2900" s="589"/>
      <c r="I2900" s="589"/>
      <c r="J2900" s="589"/>
      <c r="K2900" s="589"/>
      <c r="L2900" s="589"/>
      <c r="M2900" s="589"/>
      <c r="O2900" s="589"/>
      <c r="P2900" s="589"/>
      <c r="Q2900" s="589"/>
    </row>
    <row r="2901" customHeight="1" spans="7:17">
      <c r="G2901" s="589"/>
      <c r="H2901" s="589"/>
      <c r="I2901" s="589"/>
      <c r="J2901" s="589"/>
      <c r="K2901" s="589"/>
      <c r="L2901" s="589"/>
      <c r="M2901" s="589"/>
      <c r="O2901" s="589"/>
      <c r="P2901" s="589"/>
      <c r="Q2901" s="589"/>
    </row>
    <row r="2902" customHeight="1" spans="7:17">
      <c r="G2902" s="589"/>
      <c r="H2902" s="589"/>
      <c r="I2902" s="589"/>
      <c r="J2902" s="589"/>
      <c r="K2902" s="589"/>
      <c r="L2902" s="589"/>
      <c r="M2902" s="589"/>
      <c r="O2902" s="589"/>
      <c r="P2902" s="589"/>
      <c r="Q2902" s="589"/>
    </row>
    <row r="2903" customHeight="1" spans="7:17">
      <c r="G2903" s="589"/>
      <c r="H2903" s="589"/>
      <c r="I2903" s="589"/>
      <c r="J2903" s="589"/>
      <c r="K2903" s="589"/>
      <c r="L2903" s="589"/>
      <c r="M2903" s="589"/>
      <c r="O2903" s="589"/>
      <c r="P2903" s="589"/>
      <c r="Q2903" s="589"/>
    </row>
    <row r="2904" customHeight="1" spans="7:17">
      <c r="G2904" s="589"/>
      <c r="H2904" s="589"/>
      <c r="I2904" s="589"/>
      <c r="J2904" s="589"/>
      <c r="K2904" s="589"/>
      <c r="L2904" s="589"/>
      <c r="M2904" s="589"/>
      <c r="O2904" s="589"/>
      <c r="P2904" s="589"/>
      <c r="Q2904" s="589"/>
    </row>
    <row r="2905" customHeight="1" spans="7:17">
      <c r="G2905" s="589"/>
      <c r="H2905" s="589"/>
      <c r="I2905" s="589"/>
      <c r="J2905" s="589"/>
      <c r="K2905" s="589"/>
      <c r="L2905" s="589"/>
      <c r="M2905" s="589"/>
      <c r="O2905" s="589"/>
      <c r="P2905" s="589"/>
      <c r="Q2905" s="589"/>
    </row>
    <row r="2906" customHeight="1" spans="7:17">
      <c r="G2906" s="589"/>
      <c r="H2906" s="589"/>
      <c r="I2906" s="589"/>
      <c r="J2906" s="589"/>
      <c r="K2906" s="589"/>
      <c r="L2906" s="589"/>
      <c r="M2906" s="589"/>
      <c r="O2906" s="589"/>
      <c r="P2906" s="589"/>
      <c r="Q2906" s="589"/>
    </row>
    <row r="2907" customHeight="1" spans="7:17">
      <c r="G2907" s="589"/>
      <c r="H2907" s="589"/>
      <c r="I2907" s="589"/>
      <c r="J2907" s="589"/>
      <c r="K2907" s="589"/>
      <c r="L2907" s="589"/>
      <c r="M2907" s="589"/>
      <c r="O2907" s="589"/>
      <c r="P2907" s="589"/>
      <c r="Q2907" s="589"/>
    </row>
    <row r="2908" customHeight="1" spans="7:17">
      <c r="G2908" s="589"/>
      <c r="H2908" s="589"/>
      <c r="I2908" s="589"/>
      <c r="J2908" s="589"/>
      <c r="K2908" s="589"/>
      <c r="L2908" s="589"/>
      <c r="M2908" s="589"/>
      <c r="O2908" s="589"/>
      <c r="P2908" s="589"/>
      <c r="Q2908" s="589"/>
    </row>
    <row r="2909" customHeight="1" spans="7:17">
      <c r="G2909" s="589"/>
      <c r="H2909" s="589"/>
      <c r="I2909" s="589"/>
      <c r="J2909" s="589"/>
      <c r="K2909" s="589"/>
      <c r="L2909" s="589"/>
      <c r="M2909" s="589"/>
      <c r="O2909" s="589"/>
      <c r="P2909" s="589"/>
      <c r="Q2909" s="589"/>
    </row>
    <row r="2910" customHeight="1" spans="7:17">
      <c r="G2910" s="589"/>
      <c r="H2910" s="589"/>
      <c r="I2910" s="589"/>
      <c r="J2910" s="589"/>
      <c r="K2910" s="589"/>
      <c r="L2910" s="589"/>
      <c r="M2910" s="589"/>
      <c r="O2910" s="589"/>
      <c r="P2910" s="589"/>
      <c r="Q2910" s="589"/>
    </row>
    <row r="2911" customHeight="1" spans="7:17">
      <c r="G2911" s="589"/>
      <c r="H2911" s="589"/>
      <c r="I2911" s="589"/>
      <c r="J2911" s="589"/>
      <c r="K2911" s="589"/>
      <c r="L2911" s="589"/>
      <c r="M2911" s="589"/>
      <c r="O2911" s="589"/>
      <c r="P2911" s="589"/>
      <c r="Q2911" s="589"/>
    </row>
    <row r="2912" customHeight="1" spans="7:17">
      <c r="G2912" s="589"/>
      <c r="H2912" s="589"/>
      <c r="I2912" s="589"/>
      <c r="J2912" s="589"/>
      <c r="K2912" s="589"/>
      <c r="L2912" s="589"/>
      <c r="M2912" s="589"/>
      <c r="O2912" s="589"/>
      <c r="P2912" s="589"/>
      <c r="Q2912" s="589"/>
    </row>
    <row r="2913" customHeight="1" spans="7:17">
      <c r="G2913" s="589"/>
      <c r="H2913" s="589"/>
      <c r="I2913" s="589"/>
      <c r="J2913" s="589"/>
      <c r="K2913" s="589"/>
      <c r="L2913" s="589"/>
      <c r="M2913" s="589"/>
      <c r="O2913" s="589"/>
      <c r="P2913" s="589"/>
      <c r="Q2913" s="589"/>
    </row>
    <row r="2914" customHeight="1" spans="7:17">
      <c r="G2914" s="589"/>
      <c r="H2914" s="589"/>
      <c r="I2914" s="589"/>
      <c r="J2914" s="589"/>
      <c r="K2914" s="589"/>
      <c r="L2914" s="589"/>
      <c r="M2914" s="589"/>
      <c r="O2914" s="589"/>
      <c r="P2914" s="589"/>
      <c r="Q2914" s="589"/>
    </row>
    <row r="2915" customHeight="1" spans="7:17">
      <c r="G2915" s="589"/>
      <c r="H2915" s="589"/>
      <c r="I2915" s="589"/>
      <c r="J2915" s="589"/>
      <c r="K2915" s="589"/>
      <c r="L2915" s="589"/>
      <c r="M2915" s="589"/>
      <c r="O2915" s="589"/>
      <c r="P2915" s="589"/>
      <c r="Q2915" s="589"/>
    </row>
    <row r="2916" customHeight="1" spans="7:17">
      <c r="G2916" s="589"/>
      <c r="H2916" s="589"/>
      <c r="I2916" s="589"/>
      <c r="J2916" s="589"/>
      <c r="K2916" s="589"/>
      <c r="L2916" s="589"/>
      <c r="M2916" s="589"/>
      <c r="O2916" s="589"/>
      <c r="P2916" s="589"/>
      <c r="Q2916" s="589"/>
    </row>
    <row r="2917" customHeight="1" spans="7:17">
      <c r="G2917" s="589"/>
      <c r="H2917" s="589"/>
      <c r="I2917" s="589"/>
      <c r="J2917" s="589"/>
      <c r="K2917" s="589"/>
      <c r="L2917" s="589"/>
      <c r="M2917" s="589"/>
      <c r="O2917" s="589"/>
      <c r="P2917" s="589"/>
      <c r="Q2917" s="589"/>
    </row>
    <row r="2918" customHeight="1" spans="7:17">
      <c r="G2918" s="589"/>
      <c r="H2918" s="589"/>
      <c r="I2918" s="589"/>
      <c r="J2918" s="589"/>
      <c r="K2918" s="589"/>
      <c r="L2918" s="589"/>
      <c r="M2918" s="589"/>
      <c r="O2918" s="589"/>
      <c r="P2918" s="589"/>
      <c r="Q2918" s="589"/>
    </row>
    <row r="2919" customHeight="1" spans="7:17">
      <c r="G2919" s="589"/>
      <c r="H2919" s="589"/>
      <c r="I2919" s="589"/>
      <c r="J2919" s="589"/>
      <c r="K2919" s="589"/>
      <c r="L2919" s="589"/>
      <c r="M2919" s="589"/>
      <c r="O2919" s="589"/>
      <c r="P2919" s="589"/>
      <c r="Q2919" s="589"/>
    </row>
    <row r="2920" customHeight="1" spans="7:17">
      <c r="G2920" s="589"/>
      <c r="H2920" s="589"/>
      <c r="I2920" s="589"/>
      <c r="J2920" s="589"/>
      <c r="K2920" s="589"/>
      <c r="L2920" s="589"/>
      <c r="M2920" s="589"/>
      <c r="O2920" s="589"/>
      <c r="P2920" s="589"/>
      <c r="Q2920" s="589"/>
    </row>
    <row r="2921" customHeight="1" spans="7:17">
      <c r="G2921" s="589"/>
      <c r="H2921" s="589"/>
      <c r="I2921" s="589"/>
      <c r="J2921" s="589"/>
      <c r="K2921" s="589"/>
      <c r="L2921" s="589"/>
      <c r="M2921" s="589"/>
      <c r="O2921" s="589"/>
      <c r="P2921" s="589"/>
      <c r="Q2921" s="589"/>
    </row>
    <row r="2922" customHeight="1" spans="7:17">
      <c r="G2922" s="589"/>
      <c r="H2922" s="589"/>
      <c r="I2922" s="589"/>
      <c r="J2922" s="589"/>
      <c r="K2922" s="589"/>
      <c r="L2922" s="589"/>
      <c r="M2922" s="589"/>
      <c r="O2922" s="589"/>
      <c r="P2922" s="589"/>
      <c r="Q2922" s="589"/>
    </row>
    <row r="2923" customHeight="1" spans="7:17">
      <c r="G2923" s="589"/>
      <c r="H2923" s="589"/>
      <c r="I2923" s="589"/>
      <c r="J2923" s="589"/>
      <c r="K2923" s="589"/>
      <c r="L2923" s="589"/>
      <c r="M2923" s="589"/>
      <c r="O2923" s="589"/>
      <c r="P2923" s="589"/>
      <c r="Q2923" s="589"/>
    </row>
    <row r="2924" customHeight="1" spans="7:17">
      <c r="G2924" s="589"/>
      <c r="H2924" s="589"/>
      <c r="I2924" s="589"/>
      <c r="J2924" s="589"/>
      <c r="K2924" s="589"/>
      <c r="L2924" s="589"/>
      <c r="M2924" s="589"/>
      <c r="O2924" s="589"/>
      <c r="P2924" s="589"/>
      <c r="Q2924" s="589"/>
    </row>
    <row r="2925" customHeight="1" spans="7:17">
      <c r="G2925" s="589"/>
      <c r="H2925" s="589"/>
      <c r="I2925" s="589"/>
      <c r="J2925" s="589"/>
      <c r="K2925" s="589"/>
      <c r="L2925" s="589"/>
      <c r="M2925" s="589"/>
      <c r="O2925" s="589"/>
      <c r="P2925" s="589"/>
      <c r="Q2925" s="589"/>
    </row>
    <row r="2926" customHeight="1" spans="7:17">
      <c r="G2926" s="589"/>
      <c r="H2926" s="589"/>
      <c r="I2926" s="589"/>
      <c r="J2926" s="589"/>
      <c r="K2926" s="589"/>
      <c r="L2926" s="589"/>
      <c r="M2926" s="589"/>
      <c r="O2926" s="589"/>
      <c r="P2926" s="589"/>
      <c r="Q2926" s="589"/>
    </row>
    <row r="2927" customHeight="1" spans="7:17">
      <c r="G2927" s="589"/>
      <c r="H2927" s="589"/>
      <c r="I2927" s="589"/>
      <c r="J2927" s="589"/>
      <c r="K2927" s="589"/>
      <c r="L2927" s="589"/>
      <c r="M2927" s="589"/>
      <c r="O2927" s="589"/>
      <c r="P2927" s="589"/>
      <c r="Q2927" s="589"/>
    </row>
    <row r="2928" customHeight="1" spans="7:17">
      <c r="G2928" s="589"/>
      <c r="H2928" s="589"/>
      <c r="I2928" s="589"/>
      <c r="J2928" s="589"/>
      <c r="K2928" s="589"/>
      <c r="L2928" s="589"/>
      <c r="M2928" s="589"/>
      <c r="O2928" s="589"/>
      <c r="P2928" s="589"/>
      <c r="Q2928" s="589"/>
    </row>
    <row r="2929" customHeight="1" spans="7:17">
      <c r="G2929" s="589"/>
      <c r="H2929" s="589"/>
      <c r="I2929" s="589"/>
      <c r="J2929" s="589"/>
      <c r="K2929" s="589"/>
      <c r="L2929" s="589"/>
      <c r="M2929" s="589"/>
      <c r="O2929" s="589"/>
      <c r="P2929" s="589"/>
      <c r="Q2929" s="589"/>
    </row>
    <row r="2930" customHeight="1" spans="7:17">
      <c r="G2930" s="589"/>
      <c r="H2930" s="589"/>
      <c r="I2930" s="589"/>
      <c r="J2930" s="589"/>
      <c r="K2930" s="589"/>
      <c r="L2930" s="589"/>
      <c r="M2930" s="589"/>
      <c r="O2930" s="589"/>
      <c r="P2930" s="589"/>
      <c r="Q2930" s="589"/>
    </row>
    <row r="2931" customHeight="1" spans="7:17">
      <c r="G2931" s="589"/>
      <c r="H2931" s="589"/>
      <c r="I2931" s="589"/>
      <c r="J2931" s="589"/>
      <c r="K2931" s="589"/>
      <c r="L2931" s="589"/>
      <c r="M2931" s="589"/>
      <c r="O2931" s="589"/>
      <c r="P2931" s="589"/>
      <c r="Q2931" s="589"/>
    </row>
    <row r="2932" customHeight="1" spans="7:17">
      <c r="G2932" s="589"/>
      <c r="H2932" s="589"/>
      <c r="I2932" s="589"/>
      <c r="J2932" s="589"/>
      <c r="K2932" s="589"/>
      <c r="L2932" s="589"/>
      <c r="M2932" s="589"/>
      <c r="O2932" s="589"/>
      <c r="P2932" s="589"/>
      <c r="Q2932" s="589"/>
    </row>
    <row r="2933" customHeight="1" spans="7:17">
      <c r="G2933" s="589"/>
      <c r="H2933" s="589"/>
      <c r="I2933" s="589"/>
      <c r="J2933" s="589"/>
      <c r="K2933" s="589"/>
      <c r="L2933" s="589"/>
      <c r="M2933" s="589"/>
      <c r="O2933" s="589"/>
      <c r="P2933" s="589"/>
      <c r="Q2933" s="589"/>
    </row>
    <row r="2934" customHeight="1" spans="7:17">
      <c r="G2934" s="589"/>
      <c r="H2934" s="589"/>
      <c r="I2934" s="589"/>
      <c r="J2934" s="589"/>
      <c r="K2934" s="589"/>
      <c r="L2934" s="589"/>
      <c r="M2934" s="589"/>
      <c r="O2934" s="589"/>
      <c r="P2934" s="589"/>
      <c r="Q2934" s="589"/>
    </row>
    <row r="2935" customHeight="1" spans="7:17">
      <c r="G2935" s="589"/>
      <c r="H2935" s="589"/>
      <c r="I2935" s="589"/>
      <c r="J2935" s="589"/>
      <c r="K2935" s="589"/>
      <c r="L2935" s="589"/>
      <c r="M2935" s="589"/>
      <c r="O2935" s="589"/>
      <c r="P2935" s="589"/>
      <c r="Q2935" s="589"/>
    </row>
    <row r="2936" customHeight="1" spans="7:17">
      <c r="G2936" s="589"/>
      <c r="H2936" s="589"/>
      <c r="I2936" s="589"/>
      <c r="J2936" s="589"/>
      <c r="K2936" s="589"/>
      <c r="L2936" s="589"/>
      <c r="M2936" s="589"/>
      <c r="O2936" s="589"/>
      <c r="P2936" s="589"/>
      <c r="Q2936" s="589"/>
    </row>
    <row r="2937" customHeight="1" spans="7:17">
      <c r="G2937" s="589"/>
      <c r="H2937" s="589"/>
      <c r="I2937" s="589"/>
      <c r="J2937" s="589"/>
      <c r="K2937" s="589"/>
      <c r="L2937" s="589"/>
      <c r="M2937" s="589"/>
      <c r="O2937" s="589"/>
      <c r="P2937" s="589"/>
      <c r="Q2937" s="589"/>
    </row>
    <row r="2938" customHeight="1" spans="7:17">
      <c r="G2938" s="589"/>
      <c r="H2938" s="589"/>
      <c r="I2938" s="589"/>
      <c r="J2938" s="589"/>
      <c r="K2938" s="589"/>
      <c r="L2938" s="589"/>
      <c r="M2938" s="589"/>
      <c r="O2938" s="589"/>
      <c r="P2938" s="589"/>
      <c r="Q2938" s="589"/>
    </row>
    <row r="2939" customHeight="1" spans="7:17">
      <c r="G2939" s="589"/>
      <c r="H2939" s="589"/>
      <c r="I2939" s="589"/>
      <c r="J2939" s="589"/>
      <c r="K2939" s="589"/>
      <c r="L2939" s="589"/>
      <c r="M2939" s="589"/>
      <c r="O2939" s="589"/>
      <c r="P2939" s="589"/>
      <c r="Q2939" s="589"/>
    </row>
    <row r="2940" customHeight="1" spans="7:17">
      <c r="G2940" s="589"/>
      <c r="H2940" s="589"/>
      <c r="I2940" s="589"/>
      <c r="J2940" s="589"/>
      <c r="K2940" s="589"/>
      <c r="L2940" s="589"/>
      <c r="M2940" s="589"/>
      <c r="O2940" s="589"/>
      <c r="P2940" s="589"/>
      <c r="Q2940" s="589"/>
    </row>
    <row r="2941" customHeight="1" spans="7:17">
      <c r="G2941" s="589"/>
      <c r="H2941" s="589"/>
      <c r="I2941" s="589"/>
      <c r="J2941" s="589"/>
      <c r="K2941" s="589"/>
      <c r="L2941" s="589"/>
      <c r="M2941" s="589"/>
      <c r="O2941" s="589"/>
      <c r="P2941" s="589"/>
      <c r="Q2941" s="589"/>
    </row>
    <row r="2942" customHeight="1" spans="7:17">
      <c r="G2942" s="589"/>
      <c r="H2942" s="589"/>
      <c r="I2942" s="589"/>
      <c r="J2942" s="589"/>
      <c r="K2942" s="589"/>
      <c r="L2942" s="589"/>
      <c r="M2942" s="589"/>
      <c r="O2942" s="589"/>
      <c r="P2942" s="589"/>
      <c r="Q2942" s="589"/>
    </row>
    <row r="2943" customHeight="1" spans="7:17">
      <c r="G2943" s="589"/>
      <c r="H2943" s="589"/>
      <c r="I2943" s="589"/>
      <c r="J2943" s="589"/>
      <c r="K2943" s="589"/>
      <c r="L2943" s="589"/>
      <c r="M2943" s="589"/>
      <c r="O2943" s="589"/>
      <c r="P2943" s="589"/>
      <c r="Q2943" s="589"/>
    </row>
    <row r="2944" customHeight="1" spans="7:17">
      <c r="G2944" s="589"/>
      <c r="H2944" s="589"/>
      <c r="I2944" s="589"/>
      <c r="J2944" s="589"/>
      <c r="K2944" s="589"/>
      <c r="L2944" s="589"/>
      <c r="M2944" s="589"/>
      <c r="O2944" s="589"/>
      <c r="P2944" s="589"/>
      <c r="Q2944" s="589"/>
    </row>
    <row r="2945" customHeight="1" spans="7:17">
      <c r="G2945" s="589"/>
      <c r="H2945" s="589"/>
      <c r="I2945" s="589"/>
      <c r="J2945" s="589"/>
      <c r="K2945" s="589"/>
      <c r="L2945" s="589"/>
      <c r="M2945" s="589"/>
      <c r="O2945" s="589"/>
      <c r="P2945" s="589"/>
      <c r="Q2945" s="589"/>
    </row>
    <row r="2946" customHeight="1" spans="7:17">
      <c r="G2946" s="589"/>
      <c r="H2946" s="589"/>
      <c r="I2946" s="589"/>
      <c r="J2946" s="589"/>
      <c r="K2946" s="589"/>
      <c r="L2946" s="589"/>
      <c r="M2946" s="589"/>
      <c r="O2946" s="589"/>
      <c r="P2946" s="589"/>
      <c r="Q2946" s="589"/>
    </row>
    <row r="2947" customHeight="1" spans="7:17">
      <c r="G2947" s="589"/>
      <c r="H2947" s="589"/>
      <c r="I2947" s="589"/>
      <c r="J2947" s="589"/>
      <c r="K2947" s="589"/>
      <c r="L2947" s="589"/>
      <c r="M2947" s="589"/>
      <c r="O2947" s="589"/>
      <c r="P2947" s="589"/>
      <c r="Q2947" s="589"/>
    </row>
    <row r="2948" customHeight="1" spans="7:17">
      <c r="G2948" s="589"/>
      <c r="H2948" s="589"/>
      <c r="I2948" s="589"/>
      <c r="J2948" s="589"/>
      <c r="K2948" s="589"/>
      <c r="L2948" s="589"/>
      <c r="M2948" s="589"/>
      <c r="O2948" s="589"/>
      <c r="P2948" s="589"/>
      <c r="Q2948" s="589"/>
    </row>
    <row r="2949" customHeight="1" spans="7:17">
      <c r="G2949" s="589"/>
      <c r="H2949" s="589"/>
      <c r="I2949" s="589"/>
      <c r="J2949" s="589"/>
      <c r="K2949" s="589"/>
      <c r="L2949" s="589"/>
      <c r="M2949" s="589"/>
      <c r="O2949" s="589"/>
      <c r="P2949" s="589"/>
      <c r="Q2949" s="589"/>
    </row>
    <row r="2950" customHeight="1" spans="7:17">
      <c r="G2950" s="589"/>
      <c r="H2950" s="589"/>
      <c r="I2950" s="589"/>
      <c r="J2950" s="589"/>
      <c r="K2950" s="589"/>
      <c r="L2950" s="589"/>
      <c r="M2950" s="589"/>
      <c r="O2950" s="589"/>
      <c r="P2950" s="589"/>
      <c r="Q2950" s="589"/>
    </row>
    <row r="2951" customHeight="1" spans="7:17">
      <c r="G2951" s="589"/>
      <c r="H2951" s="589"/>
      <c r="I2951" s="589"/>
      <c r="J2951" s="589"/>
      <c r="K2951" s="589"/>
      <c r="L2951" s="589"/>
      <c r="M2951" s="589"/>
      <c r="O2951" s="589"/>
      <c r="P2951" s="589"/>
      <c r="Q2951" s="589"/>
    </row>
    <row r="2952" customHeight="1" spans="7:17">
      <c r="G2952" s="589"/>
      <c r="H2952" s="589"/>
      <c r="I2952" s="589"/>
      <c r="J2952" s="589"/>
      <c r="K2952" s="589"/>
      <c r="L2952" s="589"/>
      <c r="M2952" s="589"/>
      <c r="O2952" s="589"/>
      <c r="P2952" s="589"/>
      <c r="Q2952" s="589"/>
    </row>
    <row r="2953" customHeight="1" spans="7:17">
      <c r="G2953" s="589"/>
      <c r="H2953" s="589"/>
      <c r="I2953" s="589"/>
      <c r="J2953" s="589"/>
      <c r="K2953" s="589"/>
      <c r="L2953" s="589"/>
      <c r="M2953" s="589"/>
      <c r="O2953" s="589"/>
      <c r="P2953" s="589"/>
      <c r="Q2953" s="589"/>
    </row>
    <row r="2954" customHeight="1" spans="7:17">
      <c r="G2954" s="589"/>
      <c r="H2954" s="589"/>
      <c r="I2954" s="589"/>
      <c r="J2954" s="589"/>
      <c r="K2954" s="589"/>
      <c r="L2954" s="589"/>
      <c r="M2954" s="589"/>
      <c r="O2954" s="589"/>
      <c r="P2954" s="589"/>
      <c r="Q2954" s="589"/>
    </row>
    <row r="2955" customHeight="1" spans="7:17">
      <c r="G2955" s="589"/>
      <c r="H2955" s="589"/>
      <c r="I2955" s="589"/>
      <c r="J2955" s="589"/>
      <c r="K2955" s="589"/>
      <c r="L2955" s="589"/>
      <c r="M2955" s="589"/>
      <c r="O2955" s="589"/>
      <c r="P2955" s="589"/>
      <c r="Q2955" s="589"/>
    </row>
    <row r="2956" customHeight="1" spans="7:17">
      <c r="G2956" s="589"/>
      <c r="H2956" s="589"/>
      <c r="I2956" s="589"/>
      <c r="J2956" s="589"/>
      <c r="K2956" s="589"/>
      <c r="L2956" s="589"/>
      <c r="M2956" s="589"/>
      <c r="O2956" s="589"/>
      <c r="P2956" s="589"/>
      <c r="Q2956" s="589"/>
    </row>
    <row r="2957" customHeight="1" spans="7:17">
      <c r="G2957" s="589"/>
      <c r="H2957" s="589"/>
      <c r="I2957" s="589"/>
      <c r="J2957" s="589"/>
      <c r="K2957" s="589"/>
      <c r="L2957" s="589"/>
      <c r="M2957" s="589"/>
      <c r="O2957" s="589"/>
      <c r="P2957" s="589"/>
      <c r="Q2957" s="589"/>
    </row>
    <row r="2958" customHeight="1" spans="7:17">
      <c r="G2958" s="589"/>
      <c r="H2958" s="589"/>
      <c r="I2958" s="589"/>
      <c r="J2958" s="589"/>
      <c r="K2958" s="589"/>
      <c r="L2958" s="589"/>
      <c r="M2958" s="589"/>
      <c r="O2958" s="589"/>
      <c r="P2958" s="589"/>
      <c r="Q2958" s="589"/>
    </row>
    <row r="2959" customHeight="1" spans="7:17">
      <c r="G2959" s="589"/>
      <c r="H2959" s="589"/>
      <c r="I2959" s="589"/>
      <c r="J2959" s="589"/>
      <c r="K2959" s="589"/>
      <c r="L2959" s="589"/>
      <c r="M2959" s="589"/>
      <c r="O2959" s="589"/>
      <c r="P2959" s="589"/>
      <c r="Q2959" s="589"/>
    </row>
    <row r="2960" customHeight="1" spans="7:17">
      <c r="G2960" s="589"/>
      <c r="H2960" s="589"/>
      <c r="I2960" s="589"/>
      <c r="J2960" s="589"/>
      <c r="K2960" s="589"/>
      <c r="L2960" s="589"/>
      <c r="M2960" s="589"/>
      <c r="O2960" s="589"/>
      <c r="P2960" s="589"/>
      <c r="Q2960" s="589"/>
    </row>
    <row r="2961" customHeight="1" spans="7:17">
      <c r="G2961" s="589"/>
      <c r="H2961" s="589"/>
      <c r="I2961" s="589"/>
      <c r="J2961" s="589"/>
      <c r="K2961" s="589"/>
      <c r="L2961" s="589"/>
      <c r="M2961" s="589"/>
      <c r="O2961" s="589"/>
      <c r="P2961" s="589"/>
      <c r="Q2961" s="589"/>
    </row>
    <row r="2962" customHeight="1" spans="7:17">
      <c r="G2962" s="589"/>
      <c r="H2962" s="589"/>
      <c r="I2962" s="589"/>
      <c r="J2962" s="589"/>
      <c r="K2962" s="589"/>
      <c r="L2962" s="589"/>
      <c r="M2962" s="589"/>
      <c r="O2962" s="589"/>
      <c r="P2962" s="589"/>
      <c r="Q2962" s="589"/>
    </row>
    <row r="2963" customHeight="1" spans="7:17">
      <c r="G2963" s="589"/>
      <c r="H2963" s="589"/>
      <c r="I2963" s="589"/>
      <c r="J2963" s="589"/>
      <c r="K2963" s="589"/>
      <c r="L2963" s="589"/>
      <c r="M2963" s="589"/>
      <c r="O2963" s="589"/>
      <c r="P2963" s="589"/>
      <c r="Q2963" s="589"/>
    </row>
    <row r="2964" customHeight="1" spans="7:17">
      <c r="G2964" s="589"/>
      <c r="H2964" s="589"/>
      <c r="I2964" s="589"/>
      <c r="J2964" s="589"/>
      <c r="K2964" s="589"/>
      <c r="L2964" s="589"/>
      <c r="M2964" s="589"/>
      <c r="O2964" s="589"/>
      <c r="P2964" s="589"/>
      <c r="Q2964" s="589"/>
    </row>
    <row r="2965" customHeight="1" spans="7:17">
      <c r="G2965" s="589"/>
      <c r="H2965" s="589"/>
      <c r="I2965" s="589"/>
      <c r="J2965" s="589"/>
      <c r="K2965" s="589"/>
      <c r="L2965" s="589"/>
      <c r="M2965" s="589"/>
      <c r="O2965" s="589"/>
      <c r="P2965" s="589"/>
      <c r="Q2965" s="589"/>
    </row>
    <row r="2966" customHeight="1" spans="7:17">
      <c r="G2966" s="589"/>
      <c r="H2966" s="589"/>
      <c r="I2966" s="589"/>
      <c r="J2966" s="589"/>
      <c r="K2966" s="589"/>
      <c r="L2966" s="589"/>
      <c r="M2966" s="589"/>
      <c r="O2966" s="589"/>
      <c r="P2966" s="589"/>
      <c r="Q2966" s="589"/>
    </row>
    <row r="2967" customHeight="1" spans="7:17">
      <c r="G2967" s="589"/>
      <c r="H2967" s="589"/>
      <c r="I2967" s="589"/>
      <c r="J2967" s="589"/>
      <c r="K2967" s="589"/>
      <c r="L2967" s="589"/>
      <c r="M2967" s="589"/>
      <c r="O2967" s="589"/>
      <c r="P2967" s="589"/>
      <c r="Q2967" s="589"/>
    </row>
    <row r="2968" customHeight="1" spans="7:17">
      <c r="G2968" s="589"/>
      <c r="H2968" s="589"/>
      <c r="I2968" s="589"/>
      <c r="J2968" s="589"/>
      <c r="K2968" s="589"/>
      <c r="L2968" s="589"/>
      <c r="M2968" s="589"/>
      <c r="O2968" s="589"/>
      <c r="P2968" s="589"/>
      <c r="Q2968" s="589"/>
    </row>
    <row r="2969" customHeight="1" spans="7:17">
      <c r="G2969" s="589"/>
      <c r="H2969" s="589"/>
      <c r="I2969" s="589"/>
      <c r="J2969" s="589"/>
      <c r="K2969" s="589"/>
      <c r="L2969" s="589"/>
      <c r="M2969" s="589"/>
      <c r="O2969" s="589"/>
      <c r="P2969" s="589"/>
      <c r="Q2969" s="589"/>
    </row>
    <row r="2970" customHeight="1" spans="7:17">
      <c r="G2970" s="589"/>
      <c r="H2970" s="589"/>
      <c r="I2970" s="589"/>
      <c r="J2970" s="589"/>
      <c r="K2970" s="589"/>
      <c r="L2970" s="589"/>
      <c r="M2970" s="589"/>
      <c r="O2970" s="589"/>
      <c r="P2970" s="589"/>
      <c r="Q2970" s="589"/>
    </row>
    <row r="2971" customHeight="1" spans="7:17">
      <c r="G2971" s="589"/>
      <c r="H2971" s="589"/>
      <c r="I2971" s="589"/>
      <c r="J2971" s="589"/>
      <c r="K2971" s="589"/>
      <c r="L2971" s="589"/>
      <c r="M2971" s="589"/>
      <c r="O2971" s="589"/>
      <c r="P2971" s="589"/>
      <c r="Q2971" s="589"/>
    </row>
    <row r="2972" customHeight="1" spans="7:17">
      <c r="G2972" s="589"/>
      <c r="H2972" s="589"/>
      <c r="I2972" s="589"/>
      <c r="J2972" s="589"/>
      <c r="K2972" s="589"/>
      <c r="L2972" s="589"/>
      <c r="M2972" s="589"/>
      <c r="O2972" s="589"/>
      <c r="P2972" s="589"/>
      <c r="Q2972" s="589"/>
    </row>
    <row r="2973" customHeight="1" spans="7:17">
      <c r="G2973" s="589"/>
      <c r="H2973" s="589"/>
      <c r="I2973" s="589"/>
      <c r="J2973" s="589"/>
      <c r="K2973" s="589"/>
      <c r="L2973" s="589"/>
      <c r="M2973" s="589"/>
      <c r="O2973" s="589"/>
      <c r="P2973" s="589"/>
      <c r="Q2973" s="589"/>
    </row>
    <row r="2974" customHeight="1" spans="7:17">
      <c r="G2974" s="589"/>
      <c r="H2974" s="589"/>
      <c r="I2974" s="589"/>
      <c r="J2974" s="589"/>
      <c r="K2974" s="589"/>
      <c r="L2974" s="589"/>
      <c r="M2974" s="589"/>
      <c r="O2974" s="589"/>
      <c r="P2974" s="589"/>
      <c r="Q2974" s="589"/>
    </row>
    <row r="2975" customHeight="1" spans="7:17">
      <c r="G2975" s="589"/>
      <c r="H2975" s="589"/>
      <c r="I2975" s="589"/>
      <c r="J2975" s="589"/>
      <c r="K2975" s="589"/>
      <c r="L2975" s="589"/>
      <c r="M2975" s="589"/>
      <c r="O2975" s="589"/>
      <c r="P2975" s="589"/>
      <c r="Q2975" s="589"/>
    </row>
    <row r="2976" customHeight="1" spans="7:17">
      <c r="G2976" s="589"/>
      <c r="H2976" s="589"/>
      <c r="I2976" s="589"/>
      <c r="J2976" s="589"/>
      <c r="K2976" s="589"/>
      <c r="L2976" s="589"/>
      <c r="M2976" s="589"/>
      <c r="O2976" s="589"/>
      <c r="P2976" s="589"/>
      <c r="Q2976" s="589"/>
    </row>
    <row r="2977" customHeight="1" spans="7:17">
      <c r="G2977" s="589"/>
      <c r="H2977" s="589"/>
      <c r="I2977" s="589"/>
      <c r="J2977" s="589"/>
      <c r="K2977" s="589"/>
      <c r="L2977" s="589"/>
      <c r="M2977" s="589"/>
      <c r="O2977" s="589"/>
      <c r="P2977" s="589"/>
      <c r="Q2977" s="589"/>
    </row>
    <row r="2978" customHeight="1" spans="7:17">
      <c r="G2978" s="589"/>
      <c r="H2978" s="589"/>
      <c r="I2978" s="589"/>
      <c r="J2978" s="589"/>
      <c r="K2978" s="589"/>
      <c r="L2978" s="589"/>
      <c r="M2978" s="589"/>
      <c r="O2978" s="589"/>
      <c r="P2978" s="589"/>
      <c r="Q2978" s="589"/>
    </row>
    <row r="2979" customHeight="1" spans="7:17">
      <c r="G2979" s="589"/>
      <c r="H2979" s="589"/>
      <c r="I2979" s="589"/>
      <c r="J2979" s="589"/>
      <c r="K2979" s="589"/>
      <c r="L2979" s="589"/>
      <c r="M2979" s="589"/>
      <c r="O2979" s="589"/>
      <c r="P2979" s="589"/>
      <c r="Q2979" s="589"/>
    </row>
    <row r="2980" customHeight="1" spans="7:17">
      <c r="G2980" s="589"/>
      <c r="H2980" s="589"/>
      <c r="I2980" s="589"/>
      <c r="J2980" s="589"/>
      <c r="K2980" s="589"/>
      <c r="L2980" s="589"/>
      <c r="M2980" s="589"/>
      <c r="O2980" s="589"/>
      <c r="P2980" s="589"/>
      <c r="Q2980" s="589"/>
    </row>
    <row r="2981" customHeight="1" spans="7:17">
      <c r="G2981" s="589"/>
      <c r="H2981" s="589"/>
      <c r="I2981" s="589"/>
      <c r="J2981" s="589"/>
      <c r="K2981" s="589"/>
      <c r="L2981" s="589"/>
      <c r="M2981" s="589"/>
      <c r="O2981" s="589"/>
      <c r="P2981" s="589"/>
      <c r="Q2981" s="589"/>
    </row>
    <row r="2982" customHeight="1" spans="7:17">
      <c r="G2982" s="589"/>
      <c r="H2982" s="589"/>
      <c r="I2982" s="589"/>
      <c r="J2982" s="589"/>
      <c r="K2982" s="589"/>
      <c r="L2982" s="589"/>
      <c r="M2982" s="589"/>
      <c r="O2982" s="589"/>
      <c r="P2982" s="589"/>
      <c r="Q2982" s="589"/>
    </row>
    <row r="2983" customHeight="1" spans="7:17">
      <c r="G2983" s="589"/>
      <c r="H2983" s="589"/>
      <c r="I2983" s="589"/>
      <c r="J2983" s="589"/>
      <c r="K2983" s="589"/>
      <c r="L2983" s="589"/>
      <c r="M2983" s="589"/>
      <c r="O2983" s="589"/>
      <c r="P2983" s="589"/>
      <c r="Q2983" s="589"/>
    </row>
    <row r="2984" customHeight="1" spans="7:17">
      <c r="G2984" s="589"/>
      <c r="H2984" s="589"/>
      <c r="I2984" s="589"/>
      <c r="J2984" s="589"/>
      <c r="K2984" s="589"/>
      <c r="L2984" s="589"/>
      <c r="M2984" s="589"/>
      <c r="O2984" s="589"/>
      <c r="P2984" s="589"/>
      <c r="Q2984" s="589"/>
    </row>
    <row r="2985" customHeight="1" spans="7:17">
      <c r="G2985" s="589"/>
      <c r="H2985" s="589"/>
      <c r="I2985" s="589"/>
      <c r="J2985" s="589"/>
      <c r="K2985" s="589"/>
      <c r="L2985" s="589"/>
      <c r="M2985" s="589"/>
      <c r="O2985" s="589"/>
      <c r="P2985" s="589"/>
      <c r="Q2985" s="589"/>
    </row>
    <row r="2986" customHeight="1" spans="7:17">
      <c r="G2986" s="589"/>
      <c r="H2986" s="589"/>
      <c r="I2986" s="589"/>
      <c r="J2986" s="589"/>
      <c r="K2986" s="589"/>
      <c r="L2986" s="589"/>
      <c r="M2986" s="589"/>
      <c r="O2986" s="589"/>
      <c r="P2986" s="589"/>
      <c r="Q2986" s="589"/>
    </row>
    <row r="2987" customHeight="1" spans="7:17">
      <c r="G2987" s="589"/>
      <c r="H2987" s="589"/>
      <c r="I2987" s="589"/>
      <c r="J2987" s="589"/>
      <c r="K2987" s="589"/>
      <c r="L2987" s="589"/>
      <c r="M2987" s="589"/>
      <c r="O2987" s="589"/>
      <c r="P2987" s="589"/>
      <c r="Q2987" s="589"/>
    </row>
    <row r="2988" customHeight="1" spans="7:17">
      <c r="G2988" s="589"/>
      <c r="H2988" s="589"/>
      <c r="I2988" s="589"/>
      <c r="J2988" s="589"/>
      <c r="K2988" s="589"/>
      <c r="L2988" s="589"/>
      <c r="M2988" s="589"/>
      <c r="O2988" s="589"/>
      <c r="P2988" s="589"/>
      <c r="Q2988" s="589"/>
    </row>
    <row r="2989" customHeight="1" spans="7:17">
      <c r="G2989" s="589"/>
      <c r="H2989" s="589"/>
      <c r="I2989" s="589"/>
      <c r="J2989" s="589"/>
      <c r="K2989" s="589"/>
      <c r="L2989" s="589"/>
      <c r="M2989" s="589"/>
      <c r="O2989" s="589"/>
      <c r="P2989" s="589"/>
      <c r="Q2989" s="589"/>
    </row>
    <row r="2990" customHeight="1" spans="7:17">
      <c r="G2990" s="589"/>
      <c r="H2990" s="589"/>
      <c r="I2990" s="589"/>
      <c r="J2990" s="589"/>
      <c r="K2990" s="589"/>
      <c r="L2990" s="589"/>
      <c r="M2990" s="589"/>
      <c r="O2990" s="589"/>
      <c r="P2990" s="589"/>
      <c r="Q2990" s="589"/>
    </row>
    <row r="2991" customHeight="1" spans="7:17">
      <c r="G2991" s="589"/>
      <c r="H2991" s="589"/>
      <c r="I2991" s="589"/>
      <c r="J2991" s="589"/>
      <c r="K2991" s="589"/>
      <c r="L2991" s="589"/>
      <c r="M2991" s="589"/>
      <c r="O2991" s="589"/>
      <c r="P2991" s="589"/>
      <c r="Q2991" s="589"/>
    </row>
    <row r="2992" customHeight="1" spans="7:17">
      <c r="G2992" s="589"/>
      <c r="H2992" s="589"/>
      <c r="I2992" s="589"/>
      <c r="J2992" s="589"/>
      <c r="K2992" s="589"/>
      <c r="L2992" s="589"/>
      <c r="M2992" s="589"/>
      <c r="O2992" s="589"/>
      <c r="P2992" s="589"/>
      <c r="Q2992" s="589"/>
    </row>
    <row r="2993" customHeight="1" spans="7:17">
      <c r="G2993" s="589"/>
      <c r="H2993" s="589"/>
      <c r="I2993" s="589"/>
      <c r="J2993" s="589"/>
      <c r="K2993" s="589"/>
      <c r="L2993" s="589"/>
      <c r="M2993" s="589"/>
      <c r="O2993" s="589"/>
      <c r="P2993" s="589"/>
      <c r="Q2993" s="589"/>
    </row>
    <row r="2994" customHeight="1" spans="7:17">
      <c r="G2994" s="589"/>
      <c r="H2994" s="589"/>
      <c r="I2994" s="589"/>
      <c r="J2994" s="589"/>
      <c r="K2994" s="589"/>
      <c r="L2994" s="589"/>
      <c r="M2994" s="589"/>
      <c r="O2994" s="589"/>
      <c r="P2994" s="589"/>
      <c r="Q2994" s="589"/>
    </row>
    <row r="2995" customHeight="1" spans="7:17">
      <c r="G2995" s="589"/>
      <c r="H2995" s="589"/>
      <c r="I2995" s="589"/>
      <c r="J2995" s="589"/>
      <c r="K2995" s="589"/>
      <c r="L2995" s="589"/>
      <c r="M2995" s="589"/>
      <c r="O2995" s="589"/>
      <c r="P2995" s="589"/>
      <c r="Q2995" s="589"/>
    </row>
    <row r="2996" customHeight="1" spans="7:17">
      <c r="G2996" s="589"/>
      <c r="H2996" s="589"/>
      <c r="I2996" s="589"/>
      <c r="J2996" s="589"/>
      <c r="K2996" s="589"/>
      <c r="L2996" s="589"/>
      <c r="M2996" s="589"/>
      <c r="O2996" s="589"/>
      <c r="P2996" s="589"/>
      <c r="Q2996" s="589"/>
    </row>
    <row r="2997" customHeight="1" spans="7:17">
      <c r="G2997" s="589"/>
      <c r="H2997" s="589"/>
      <c r="I2997" s="589"/>
      <c r="J2997" s="589"/>
      <c r="K2997" s="589"/>
      <c r="L2997" s="589"/>
      <c r="M2997" s="589"/>
      <c r="O2997" s="589"/>
      <c r="P2997" s="589"/>
      <c r="Q2997" s="589"/>
    </row>
    <row r="2998" customHeight="1" spans="7:17">
      <c r="G2998" s="589"/>
      <c r="H2998" s="589"/>
      <c r="I2998" s="589"/>
      <c r="J2998" s="589"/>
      <c r="K2998" s="589"/>
      <c r="L2998" s="589"/>
      <c r="M2998" s="589"/>
      <c r="O2998" s="589"/>
      <c r="P2998" s="589"/>
      <c r="Q2998" s="589"/>
    </row>
    <row r="2999" customHeight="1" spans="7:17">
      <c r="G2999" s="589"/>
      <c r="H2999" s="589"/>
      <c r="I2999" s="589"/>
      <c r="J2999" s="589"/>
      <c r="K2999" s="589"/>
      <c r="L2999" s="589"/>
      <c r="M2999" s="589"/>
      <c r="O2999" s="589"/>
      <c r="P2999" s="589"/>
      <c r="Q2999" s="589"/>
    </row>
    <row r="3000" customHeight="1" spans="7:17">
      <c r="G3000" s="589"/>
      <c r="H3000" s="589"/>
      <c r="I3000" s="589"/>
      <c r="J3000" s="589"/>
      <c r="K3000" s="589"/>
      <c r="L3000" s="589"/>
      <c r="M3000" s="589"/>
      <c r="O3000" s="589"/>
      <c r="P3000" s="589"/>
      <c r="Q3000" s="589"/>
    </row>
    <row r="3001" customHeight="1" spans="7:17">
      <c r="G3001" s="589"/>
      <c r="H3001" s="589"/>
      <c r="I3001" s="589"/>
      <c r="J3001" s="589"/>
      <c r="K3001" s="589"/>
      <c r="L3001" s="589"/>
      <c r="M3001" s="589"/>
      <c r="O3001" s="589"/>
      <c r="P3001" s="589"/>
      <c r="Q3001" s="589"/>
    </row>
    <row r="3002" customHeight="1" spans="7:17">
      <c r="G3002" s="589"/>
      <c r="H3002" s="589"/>
      <c r="I3002" s="589"/>
      <c r="J3002" s="589"/>
      <c r="K3002" s="589"/>
      <c r="L3002" s="589"/>
      <c r="M3002" s="589"/>
      <c r="O3002" s="589"/>
      <c r="P3002" s="589"/>
      <c r="Q3002" s="589"/>
    </row>
    <row r="3003" customHeight="1" spans="7:17">
      <c r="G3003" s="589"/>
      <c r="H3003" s="589"/>
      <c r="I3003" s="589"/>
      <c r="J3003" s="589"/>
      <c r="K3003" s="589"/>
      <c r="L3003" s="589"/>
      <c r="M3003" s="589"/>
      <c r="O3003" s="589"/>
      <c r="P3003" s="589"/>
      <c r="Q3003" s="589"/>
    </row>
    <row r="3004" customHeight="1" spans="7:17">
      <c r="G3004" s="589"/>
      <c r="H3004" s="589"/>
      <c r="I3004" s="589"/>
      <c r="J3004" s="589"/>
      <c r="K3004" s="589"/>
      <c r="L3004" s="589"/>
      <c r="M3004" s="589"/>
      <c r="O3004" s="589"/>
      <c r="P3004" s="589"/>
      <c r="Q3004" s="589"/>
    </row>
    <row r="3005" customHeight="1" spans="7:17">
      <c r="G3005" s="589"/>
      <c r="H3005" s="589"/>
      <c r="I3005" s="589"/>
      <c r="J3005" s="589"/>
      <c r="K3005" s="589"/>
      <c r="L3005" s="589"/>
      <c r="M3005" s="589"/>
      <c r="O3005" s="589"/>
      <c r="P3005" s="589"/>
      <c r="Q3005" s="589"/>
    </row>
    <row r="3006" customHeight="1" spans="7:17">
      <c r="G3006" s="589"/>
      <c r="H3006" s="589"/>
      <c r="I3006" s="589"/>
      <c r="J3006" s="589"/>
      <c r="K3006" s="589"/>
      <c r="L3006" s="589"/>
      <c r="M3006" s="589"/>
      <c r="O3006" s="589"/>
      <c r="P3006" s="589"/>
      <c r="Q3006" s="589"/>
    </row>
    <row r="3007" customHeight="1" spans="7:17">
      <c r="G3007" s="589"/>
      <c r="H3007" s="589"/>
      <c r="I3007" s="589"/>
      <c r="J3007" s="589"/>
      <c r="K3007" s="589"/>
      <c r="L3007" s="589"/>
      <c r="M3007" s="589"/>
      <c r="O3007" s="589"/>
      <c r="P3007" s="589"/>
      <c r="Q3007" s="589"/>
    </row>
    <row r="3008" customHeight="1" spans="7:17">
      <c r="G3008" s="589"/>
      <c r="H3008" s="589"/>
      <c r="I3008" s="589"/>
      <c r="J3008" s="589"/>
      <c r="K3008" s="589"/>
      <c r="L3008" s="589"/>
      <c r="M3008" s="589"/>
      <c r="O3008" s="589"/>
      <c r="P3008" s="589"/>
      <c r="Q3008" s="589"/>
    </row>
    <row r="3009" customHeight="1" spans="7:17">
      <c r="G3009" s="589"/>
      <c r="H3009" s="589"/>
      <c r="I3009" s="589"/>
      <c r="J3009" s="589"/>
      <c r="K3009" s="589"/>
      <c r="L3009" s="589"/>
      <c r="M3009" s="589"/>
      <c r="O3009" s="589"/>
      <c r="P3009" s="589"/>
      <c r="Q3009" s="589"/>
    </row>
    <row r="3010" customHeight="1" spans="7:17">
      <c r="G3010" s="589"/>
      <c r="H3010" s="589"/>
      <c r="I3010" s="589"/>
      <c r="J3010" s="589"/>
      <c r="K3010" s="589"/>
      <c r="L3010" s="589"/>
      <c r="M3010" s="589"/>
      <c r="O3010" s="589"/>
      <c r="P3010" s="589"/>
      <c r="Q3010" s="589"/>
    </row>
    <row r="3011" customHeight="1" spans="7:17">
      <c r="G3011" s="589"/>
      <c r="H3011" s="589"/>
      <c r="I3011" s="589"/>
      <c r="J3011" s="589"/>
      <c r="K3011" s="589"/>
      <c r="L3011" s="589"/>
      <c r="M3011" s="589"/>
      <c r="O3011" s="589"/>
      <c r="P3011" s="589"/>
      <c r="Q3011" s="589"/>
    </row>
    <row r="3012" customHeight="1" spans="7:17">
      <c r="G3012" s="589"/>
      <c r="H3012" s="589"/>
      <c r="I3012" s="589"/>
      <c r="J3012" s="589"/>
      <c r="K3012" s="589"/>
      <c r="L3012" s="589"/>
      <c r="M3012" s="589"/>
      <c r="O3012" s="589"/>
      <c r="P3012" s="589"/>
      <c r="Q3012" s="589"/>
    </row>
    <row r="3013" customHeight="1" spans="7:17">
      <c r="G3013" s="589"/>
      <c r="H3013" s="589"/>
      <c r="I3013" s="589"/>
      <c r="J3013" s="589"/>
      <c r="K3013" s="589"/>
      <c r="L3013" s="589"/>
      <c r="M3013" s="589"/>
      <c r="O3013" s="589"/>
      <c r="P3013" s="589"/>
      <c r="Q3013" s="589"/>
    </row>
    <row r="3014" customHeight="1" spans="7:17">
      <c r="G3014" s="589"/>
      <c r="H3014" s="589"/>
      <c r="I3014" s="589"/>
      <c r="J3014" s="589"/>
      <c r="K3014" s="589"/>
      <c r="L3014" s="589"/>
      <c r="M3014" s="589"/>
      <c r="O3014" s="589"/>
      <c r="P3014" s="589"/>
      <c r="Q3014" s="589"/>
    </row>
    <row r="3015" customHeight="1" spans="7:17">
      <c r="G3015" s="589"/>
      <c r="H3015" s="589"/>
      <c r="I3015" s="589"/>
      <c r="J3015" s="589"/>
      <c r="K3015" s="589"/>
      <c r="L3015" s="589"/>
      <c r="M3015" s="589"/>
      <c r="O3015" s="589"/>
      <c r="P3015" s="589"/>
      <c r="Q3015" s="589"/>
    </row>
    <row r="3016" customHeight="1" spans="7:17">
      <c r="G3016" s="589"/>
      <c r="H3016" s="589"/>
      <c r="I3016" s="589"/>
      <c r="J3016" s="589"/>
      <c r="K3016" s="589"/>
      <c r="L3016" s="589"/>
      <c r="M3016" s="589"/>
      <c r="O3016" s="589"/>
      <c r="P3016" s="589"/>
      <c r="Q3016" s="589"/>
    </row>
    <row r="3017" customHeight="1" spans="7:17">
      <c r="G3017" s="589"/>
      <c r="H3017" s="589"/>
      <c r="I3017" s="589"/>
      <c r="J3017" s="589"/>
      <c r="K3017" s="589"/>
      <c r="L3017" s="589"/>
      <c r="M3017" s="589"/>
      <c r="O3017" s="589"/>
      <c r="P3017" s="589"/>
      <c r="Q3017" s="589"/>
    </row>
    <row r="3018" customHeight="1" spans="7:17">
      <c r="G3018" s="589"/>
      <c r="H3018" s="589"/>
      <c r="I3018" s="589"/>
      <c r="J3018" s="589"/>
      <c r="K3018" s="589"/>
      <c r="L3018" s="589"/>
      <c r="M3018" s="589"/>
      <c r="O3018" s="589"/>
      <c r="P3018" s="589"/>
      <c r="Q3018" s="589"/>
    </row>
    <row r="3019" customHeight="1" spans="7:17">
      <c r="G3019" s="589"/>
      <c r="H3019" s="589"/>
      <c r="I3019" s="589"/>
      <c r="J3019" s="589"/>
      <c r="K3019" s="589"/>
      <c r="L3019" s="589"/>
      <c r="M3019" s="589"/>
      <c r="O3019" s="589"/>
      <c r="P3019" s="589"/>
      <c r="Q3019" s="589"/>
    </row>
    <row r="3020" customHeight="1" spans="7:17">
      <c r="G3020" s="589"/>
      <c r="H3020" s="589"/>
      <c r="I3020" s="589"/>
      <c r="J3020" s="589"/>
      <c r="K3020" s="589"/>
      <c r="L3020" s="589"/>
      <c r="M3020" s="589"/>
      <c r="O3020" s="589"/>
      <c r="P3020" s="589"/>
      <c r="Q3020" s="589"/>
    </row>
    <row r="3021" customHeight="1" spans="7:17">
      <c r="G3021" s="589"/>
      <c r="H3021" s="589"/>
      <c r="I3021" s="589"/>
      <c r="J3021" s="589"/>
      <c r="K3021" s="589"/>
      <c r="L3021" s="589"/>
      <c r="M3021" s="589"/>
      <c r="O3021" s="589"/>
      <c r="P3021" s="589"/>
      <c r="Q3021" s="589"/>
    </row>
    <row r="3022" customHeight="1" spans="7:17">
      <c r="G3022" s="589"/>
      <c r="H3022" s="589"/>
      <c r="I3022" s="589"/>
      <c r="J3022" s="589"/>
      <c r="K3022" s="589"/>
      <c r="L3022" s="589"/>
      <c r="M3022" s="589"/>
      <c r="O3022" s="589"/>
      <c r="P3022" s="589"/>
      <c r="Q3022" s="589"/>
    </row>
    <row r="3023" customHeight="1" spans="7:17">
      <c r="G3023" s="589"/>
      <c r="H3023" s="589"/>
      <c r="I3023" s="589"/>
      <c r="J3023" s="589"/>
      <c r="K3023" s="589"/>
      <c r="L3023" s="589"/>
      <c r="M3023" s="589"/>
      <c r="O3023" s="589"/>
      <c r="P3023" s="589"/>
      <c r="Q3023" s="589"/>
    </row>
    <row r="3024" customHeight="1" spans="7:17">
      <c r="G3024" s="589"/>
      <c r="H3024" s="589"/>
      <c r="I3024" s="589"/>
      <c r="J3024" s="589"/>
      <c r="K3024" s="589"/>
      <c r="L3024" s="589"/>
      <c r="M3024" s="589"/>
      <c r="O3024" s="589"/>
      <c r="P3024" s="589"/>
      <c r="Q3024" s="589"/>
    </row>
    <row r="3025" customHeight="1" spans="7:17">
      <c r="G3025" s="589"/>
      <c r="H3025" s="589"/>
      <c r="I3025" s="589"/>
      <c r="J3025" s="589"/>
      <c r="K3025" s="589"/>
      <c r="L3025" s="589"/>
      <c r="M3025" s="589"/>
      <c r="O3025" s="589"/>
      <c r="P3025" s="589"/>
      <c r="Q3025" s="589"/>
    </row>
    <row r="3026" customHeight="1" spans="7:17">
      <c r="G3026" s="589"/>
      <c r="H3026" s="589"/>
      <c r="I3026" s="589"/>
      <c r="J3026" s="589"/>
      <c r="K3026" s="589"/>
      <c r="L3026" s="589"/>
      <c r="M3026" s="589"/>
      <c r="O3026" s="589"/>
      <c r="P3026" s="589"/>
      <c r="Q3026" s="589"/>
    </row>
    <row r="3027" customHeight="1" spans="7:17">
      <c r="G3027" s="589"/>
      <c r="H3027" s="589"/>
      <c r="I3027" s="589"/>
      <c r="J3027" s="589"/>
      <c r="K3027" s="589"/>
      <c r="L3027" s="589"/>
      <c r="M3027" s="589"/>
      <c r="O3027" s="589"/>
      <c r="P3027" s="589"/>
      <c r="Q3027" s="589"/>
    </row>
    <row r="3028" customHeight="1" spans="7:17">
      <c r="G3028" s="589"/>
      <c r="H3028" s="589"/>
      <c r="I3028" s="589"/>
      <c r="J3028" s="589"/>
      <c r="K3028" s="589"/>
      <c r="L3028" s="589"/>
      <c r="M3028" s="589"/>
      <c r="O3028" s="589"/>
      <c r="P3028" s="589"/>
      <c r="Q3028" s="589"/>
    </row>
    <row r="3029" customHeight="1" spans="7:17">
      <c r="G3029" s="589"/>
      <c r="H3029" s="589"/>
      <c r="I3029" s="589"/>
      <c r="J3029" s="589"/>
      <c r="K3029" s="589"/>
      <c r="L3029" s="589"/>
      <c r="M3029" s="589"/>
      <c r="O3029" s="589"/>
      <c r="P3029" s="589"/>
      <c r="Q3029" s="589"/>
    </row>
    <row r="3030" customHeight="1" spans="7:17">
      <c r="G3030" s="589"/>
      <c r="H3030" s="589"/>
      <c r="I3030" s="589"/>
      <c r="J3030" s="589"/>
      <c r="K3030" s="589"/>
      <c r="L3030" s="589"/>
      <c r="M3030" s="589"/>
      <c r="O3030" s="589"/>
      <c r="P3030" s="589"/>
      <c r="Q3030" s="589"/>
    </row>
    <row r="3031" customHeight="1" spans="7:17">
      <c r="G3031" s="589"/>
      <c r="H3031" s="589"/>
      <c r="I3031" s="589"/>
      <c r="J3031" s="589"/>
      <c r="K3031" s="589"/>
      <c r="L3031" s="589"/>
      <c r="M3031" s="589"/>
      <c r="O3031" s="589"/>
      <c r="P3031" s="589"/>
      <c r="Q3031" s="589"/>
    </row>
    <row r="3032" customHeight="1" spans="7:17">
      <c r="G3032" s="589"/>
      <c r="H3032" s="589"/>
      <c r="I3032" s="589"/>
      <c r="J3032" s="589"/>
      <c r="K3032" s="589"/>
      <c r="L3032" s="589"/>
      <c r="M3032" s="589"/>
      <c r="O3032" s="589"/>
      <c r="P3032" s="589"/>
      <c r="Q3032" s="589"/>
    </row>
    <row r="3033" customHeight="1" spans="7:17">
      <c r="G3033" s="589"/>
      <c r="H3033" s="589"/>
      <c r="I3033" s="589"/>
      <c r="J3033" s="589"/>
      <c r="K3033" s="589"/>
      <c r="L3033" s="589"/>
      <c r="M3033" s="589"/>
      <c r="O3033" s="589"/>
      <c r="P3033" s="589"/>
      <c r="Q3033" s="589"/>
    </row>
    <row r="3034" customHeight="1" spans="7:17">
      <c r="G3034" s="589"/>
      <c r="H3034" s="589"/>
      <c r="I3034" s="589"/>
      <c r="J3034" s="589"/>
      <c r="K3034" s="589"/>
      <c r="L3034" s="589"/>
      <c r="M3034" s="589"/>
      <c r="O3034" s="589"/>
      <c r="P3034" s="589"/>
      <c r="Q3034" s="589"/>
    </row>
    <row r="3035" customHeight="1" spans="7:17">
      <c r="G3035" s="589"/>
      <c r="H3035" s="589"/>
      <c r="I3035" s="589"/>
      <c r="J3035" s="589"/>
      <c r="K3035" s="589"/>
      <c r="L3035" s="589"/>
      <c r="M3035" s="589"/>
      <c r="O3035" s="589"/>
      <c r="P3035" s="589"/>
      <c r="Q3035" s="589"/>
    </row>
    <row r="3036" customHeight="1" spans="7:17">
      <c r="G3036" s="589"/>
      <c r="H3036" s="589"/>
      <c r="I3036" s="589"/>
      <c r="J3036" s="589"/>
      <c r="K3036" s="589"/>
      <c r="L3036" s="589"/>
      <c r="M3036" s="589"/>
      <c r="O3036" s="589"/>
      <c r="P3036" s="589"/>
      <c r="Q3036" s="589"/>
    </row>
    <row r="3037" customHeight="1" spans="7:17">
      <c r="G3037" s="589"/>
      <c r="H3037" s="589"/>
      <c r="I3037" s="589"/>
      <c r="J3037" s="589"/>
      <c r="K3037" s="589"/>
      <c r="L3037" s="589"/>
      <c r="M3037" s="589"/>
      <c r="O3037" s="589"/>
      <c r="P3037" s="589"/>
      <c r="Q3037" s="589"/>
    </row>
    <row r="3038" customHeight="1" spans="7:17">
      <c r="G3038" s="589"/>
      <c r="H3038" s="589"/>
      <c r="I3038" s="589"/>
      <c r="J3038" s="589"/>
      <c r="K3038" s="589"/>
      <c r="L3038" s="589"/>
      <c r="M3038" s="589"/>
      <c r="O3038" s="589"/>
      <c r="P3038" s="589"/>
      <c r="Q3038" s="589"/>
    </row>
    <row r="3039" customHeight="1" spans="7:17">
      <c r="G3039" s="589"/>
      <c r="H3039" s="589"/>
      <c r="I3039" s="589"/>
      <c r="J3039" s="589"/>
      <c r="K3039" s="589"/>
      <c r="L3039" s="589"/>
      <c r="M3039" s="589"/>
      <c r="O3039" s="589"/>
      <c r="P3039" s="589"/>
      <c r="Q3039" s="589"/>
    </row>
    <row r="3040" customHeight="1" spans="7:17">
      <c r="G3040" s="589"/>
      <c r="H3040" s="589"/>
      <c r="I3040" s="589"/>
      <c r="J3040" s="589"/>
      <c r="K3040" s="589"/>
      <c r="L3040" s="589"/>
      <c r="M3040" s="589"/>
      <c r="O3040" s="589"/>
      <c r="P3040" s="589"/>
      <c r="Q3040" s="589"/>
    </row>
    <row r="3041" customHeight="1" spans="7:17">
      <c r="G3041" s="589"/>
      <c r="H3041" s="589"/>
      <c r="I3041" s="589"/>
      <c r="J3041" s="589"/>
      <c r="K3041" s="589"/>
      <c r="L3041" s="589"/>
      <c r="M3041" s="589"/>
      <c r="O3041" s="589"/>
      <c r="P3041" s="589"/>
      <c r="Q3041" s="589"/>
    </row>
    <row r="3042" customHeight="1" spans="7:17">
      <c r="G3042" s="589"/>
      <c r="H3042" s="589"/>
      <c r="I3042" s="589"/>
      <c r="J3042" s="589"/>
      <c r="K3042" s="589"/>
      <c r="L3042" s="589"/>
      <c r="M3042" s="589"/>
      <c r="O3042" s="589"/>
      <c r="P3042" s="589"/>
      <c r="Q3042" s="589"/>
    </row>
    <row r="3043" customHeight="1" spans="7:17">
      <c r="G3043" s="589"/>
      <c r="H3043" s="589"/>
      <c r="I3043" s="589"/>
      <c r="J3043" s="589"/>
      <c r="K3043" s="589"/>
      <c r="L3043" s="589"/>
      <c r="M3043" s="589"/>
      <c r="O3043" s="589"/>
      <c r="P3043" s="589"/>
      <c r="Q3043" s="589"/>
    </row>
    <row r="3044" customHeight="1" spans="7:17">
      <c r="G3044" s="589"/>
      <c r="H3044" s="589"/>
      <c r="I3044" s="589"/>
      <c r="J3044" s="589"/>
      <c r="K3044" s="589"/>
      <c r="L3044" s="589"/>
      <c r="M3044" s="589"/>
      <c r="O3044" s="589"/>
      <c r="P3044" s="589"/>
      <c r="Q3044" s="589"/>
    </row>
  </sheetData>
  <mergeCells count="15">
    <mergeCell ref="A2:R2"/>
    <mergeCell ref="A3:R3"/>
    <mergeCell ref="F5:H5"/>
    <mergeCell ref="J5:L5"/>
    <mergeCell ref="N5:P5"/>
    <mergeCell ref="A27:B27"/>
    <mergeCell ref="A5:A6"/>
    <mergeCell ref="B5:B6"/>
    <mergeCell ref="C5:C6"/>
    <mergeCell ref="D5:D6"/>
    <mergeCell ref="E5:E6"/>
    <mergeCell ref="I5:I6"/>
    <mergeCell ref="M5:M6"/>
    <mergeCell ref="Q5:Q6"/>
    <mergeCell ref="R5:R6"/>
  </mergeCells>
  <hyperlinks>
    <hyperlink ref="A1" location="索引目录!E30" display="返回索引页"/>
    <hyperlink ref="B1" location="存货汇总!B18" display="返回"/>
  </hyperlinks>
  <printOptions horizontalCentered="1"/>
  <pageMargins left="0.354166666666667" right="0.354166666666667" top="0.786805555555556" bottom="0.786805555555556" header="0.859722222222222" footer="0.511805555555556"/>
  <pageSetup paperSize="9" scale="70" fitToHeight="0" orientation="landscape"/>
  <headerFooter alignWithMargins="0">
    <oddHeader>&amp;R&amp;"宋体,常规"&amp;10表&amp;"Times New Roman,常规"3-9-10
&amp;"宋体,常规"共&amp;"Times New Roman,常规"&amp;N&amp;"宋体,常规"页第&amp;"Times New Roman,常规"&amp;P&amp;"宋体,常规"页</oddHeader>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3044"/>
  <sheetViews>
    <sheetView topLeftCell="D1" workbookViewId="0">
      <selection activeCell="H13" sqref="H13"/>
    </sheetView>
  </sheetViews>
  <sheetFormatPr defaultColWidth="9" defaultRowHeight="15.75" customHeight="1"/>
  <cols>
    <col min="1" max="1" width="5.6" customWidth="1"/>
    <col min="2" max="2" width="15.5" customWidth="1" outlineLevel="1"/>
    <col min="3" max="3" width="15.5" customWidth="1"/>
    <col min="4" max="4" width="15" customWidth="1"/>
    <col min="5" max="5" width="5.1" customWidth="1"/>
    <col min="6" max="7" width="9" outlineLevel="1"/>
    <col min="8" max="9" width="12.6" customWidth="1" outlineLevel="1"/>
    <col min="10" max="10" width="10.1" customWidth="1"/>
    <col min="11" max="11" width="6.9" customWidth="1"/>
    <col min="12" max="13" width="13.1" customWidth="1"/>
    <col min="14" max="14" width="7.1" customWidth="1"/>
    <col min="15" max="15" width="8.5" customWidth="1"/>
    <col min="16" max="16" width="12.1" customWidth="1"/>
    <col min="17" max="17" width="7" customWidth="1"/>
    <col min="18" max="18" width="8.1" customWidth="1"/>
  </cols>
  <sheetData>
    <row r="1" spans="1:18">
      <c r="A1" s="1" t="s">
        <v>421</v>
      </c>
      <c r="B1" s="21" t="s">
        <v>462</v>
      </c>
      <c r="C1" s="21"/>
      <c r="D1" s="22"/>
      <c r="E1" s="22"/>
      <c r="F1" s="22"/>
      <c r="G1" s="22"/>
      <c r="H1" s="22"/>
      <c r="I1" s="22"/>
      <c r="J1" s="22"/>
      <c r="K1" s="22"/>
      <c r="L1" s="22"/>
      <c r="M1" s="22"/>
      <c r="N1" s="22"/>
      <c r="O1" s="22"/>
      <c r="P1" s="22"/>
      <c r="Q1" s="22"/>
      <c r="R1" s="22"/>
    </row>
    <row r="2" ht="30" customHeight="1" spans="1:18">
      <c r="A2" s="4" t="s">
        <v>956</v>
      </c>
      <c r="B2" s="23"/>
      <c r="C2" s="23"/>
      <c r="D2" s="23"/>
      <c r="E2" s="23"/>
      <c r="F2" s="23"/>
      <c r="G2" s="23"/>
      <c r="H2" s="23"/>
      <c r="I2" s="23"/>
      <c r="J2" s="23"/>
      <c r="K2" s="23"/>
      <c r="L2" s="23"/>
      <c r="M2" s="23"/>
      <c r="N2" s="23"/>
      <c r="O2" s="23"/>
      <c r="P2" s="23"/>
      <c r="Q2" s="23"/>
      <c r="R2" s="23"/>
    </row>
    <row r="3" ht="14.1" customHeight="1" spans="1:18">
      <c r="A3" s="5" t="e">
        <f>CONCATENATE(#REF!,#REF!,#REF!,#REF!,#REF!,#REF!,#REF!)</f>
        <v>#REF!</v>
      </c>
      <c r="B3" s="5"/>
      <c r="C3" s="5"/>
      <c r="D3" s="5"/>
      <c r="E3" s="5"/>
      <c r="F3" s="5"/>
      <c r="G3" s="5"/>
      <c r="H3" s="5"/>
      <c r="I3" s="5"/>
      <c r="J3" s="5"/>
      <c r="K3" s="5"/>
      <c r="L3" s="6"/>
      <c r="M3" s="6"/>
      <c r="N3" s="6"/>
      <c r="O3" s="6"/>
      <c r="P3" s="6"/>
      <c r="Q3" s="6"/>
      <c r="R3" s="6"/>
    </row>
    <row r="4" customHeight="1" spans="1:18">
      <c r="A4" s="7" t="e">
        <f>#REF!&amp;#REF!</f>
        <v>#REF!</v>
      </c>
      <c r="G4" s="589"/>
      <c r="H4" s="589"/>
      <c r="I4" s="589"/>
      <c r="J4" s="589"/>
      <c r="K4" s="589"/>
      <c r="L4" s="589"/>
      <c r="M4" s="589"/>
      <c r="O4" s="589"/>
      <c r="P4" s="589"/>
      <c r="Q4" s="589"/>
      <c r="R4" s="8" t="s">
        <v>464</v>
      </c>
    </row>
    <row r="5" ht="18" customHeight="1" spans="1:18">
      <c r="A5" s="9" t="s">
        <v>465</v>
      </c>
      <c r="B5" s="65" t="s">
        <v>572</v>
      </c>
      <c r="C5" s="9" t="s">
        <v>701</v>
      </c>
      <c r="D5" s="9" t="s">
        <v>957</v>
      </c>
      <c r="E5" s="65" t="s">
        <v>714</v>
      </c>
      <c r="F5" s="9" t="s">
        <v>467</v>
      </c>
      <c r="G5" s="9"/>
      <c r="H5" s="50"/>
      <c r="I5" s="583" t="s">
        <v>704</v>
      </c>
      <c r="J5" s="30" t="s">
        <v>426</v>
      </c>
      <c r="K5" s="30"/>
      <c r="L5" s="31"/>
      <c r="M5" s="65" t="s">
        <v>704</v>
      </c>
      <c r="N5" s="30" t="s">
        <v>427</v>
      </c>
      <c r="O5" s="30"/>
      <c r="P5" s="31"/>
      <c r="Q5" s="617" t="s">
        <v>469</v>
      </c>
      <c r="R5" s="9" t="s">
        <v>577</v>
      </c>
    </row>
    <row r="6" ht="18" customHeight="1" spans="1:18">
      <c r="A6" s="9"/>
      <c r="B6" s="66"/>
      <c r="C6" s="9"/>
      <c r="D6" s="9"/>
      <c r="E6" s="66"/>
      <c r="F6" s="9" t="s">
        <v>707</v>
      </c>
      <c r="G6" s="9" t="s">
        <v>708</v>
      </c>
      <c r="H6" s="50" t="s">
        <v>709</v>
      </c>
      <c r="I6" s="584"/>
      <c r="J6" s="9" t="s">
        <v>707</v>
      </c>
      <c r="K6" s="9" t="s">
        <v>708</v>
      </c>
      <c r="L6" s="9" t="s">
        <v>709</v>
      </c>
      <c r="M6" s="66"/>
      <c r="N6" s="9" t="s">
        <v>710</v>
      </c>
      <c r="O6" s="9" t="s">
        <v>708</v>
      </c>
      <c r="P6" s="9" t="s">
        <v>709</v>
      </c>
      <c r="Q6" s="617"/>
      <c r="R6" s="9"/>
    </row>
    <row r="7" customHeight="1" spans="1:18">
      <c r="A7" s="46"/>
      <c r="B7" s="71"/>
      <c r="C7" s="71"/>
      <c r="D7" s="12"/>
      <c r="E7" s="73"/>
      <c r="F7" s="39"/>
      <c r="G7" s="16" t="str">
        <f t="shared" ref="G7:G25" si="0">IF(F7=0,"",H7/F7)</f>
        <v/>
      </c>
      <c r="H7" s="74"/>
      <c r="I7" s="15"/>
      <c r="J7" s="585"/>
      <c r="K7" s="16" t="str">
        <f t="shared" ref="K7:K25" si="1">IF(J7=0,"",L7/J7)</f>
        <v/>
      </c>
      <c r="L7" s="586"/>
      <c r="M7" s="586"/>
      <c r="N7" s="39"/>
      <c r="O7" s="16"/>
      <c r="P7" s="16"/>
      <c r="Q7" s="16" t="str">
        <f t="shared" ref="Q7:Q27" si="2">IF(L7-M7=0,"",(P7-L7+M7)/(L7-M7)*100)</f>
        <v/>
      </c>
      <c r="R7" s="17"/>
    </row>
    <row r="8" customHeight="1" spans="1:18">
      <c r="A8" s="12"/>
      <c r="B8" s="13"/>
      <c r="C8" s="13"/>
      <c r="D8" s="12"/>
      <c r="E8" s="17"/>
      <c r="F8" s="39"/>
      <c r="G8" s="16" t="str">
        <f t="shared" si="0"/>
        <v/>
      </c>
      <c r="H8" s="74"/>
      <c r="I8" s="15"/>
      <c r="J8" s="585"/>
      <c r="K8" s="16" t="str">
        <f t="shared" si="1"/>
        <v/>
      </c>
      <c r="L8" s="586"/>
      <c r="M8" s="586"/>
      <c r="N8" s="39"/>
      <c r="O8" s="16"/>
      <c r="P8" s="16"/>
      <c r="Q8" s="16" t="str">
        <f t="shared" si="2"/>
        <v/>
      </c>
      <c r="R8" s="17"/>
    </row>
    <row r="9" customHeight="1" spans="1:18">
      <c r="A9" s="12"/>
      <c r="B9" s="13"/>
      <c r="C9" s="13"/>
      <c r="D9" s="12"/>
      <c r="E9" s="17"/>
      <c r="F9" s="39"/>
      <c r="G9" s="16" t="str">
        <f t="shared" si="0"/>
        <v/>
      </c>
      <c r="H9" s="74"/>
      <c r="I9" s="15"/>
      <c r="J9" s="585"/>
      <c r="K9" s="16" t="str">
        <f t="shared" si="1"/>
        <v/>
      </c>
      <c r="L9" s="586"/>
      <c r="M9" s="586"/>
      <c r="N9" s="39"/>
      <c r="O9" s="16"/>
      <c r="P9" s="16"/>
      <c r="Q9" s="16" t="str">
        <f t="shared" si="2"/>
        <v/>
      </c>
      <c r="R9" s="17"/>
    </row>
    <row r="10" customHeight="1" spans="1:18">
      <c r="A10" s="12"/>
      <c r="B10" s="13"/>
      <c r="C10" s="13"/>
      <c r="D10" s="12"/>
      <c r="E10" s="17"/>
      <c r="F10" s="39"/>
      <c r="G10" s="16" t="str">
        <f t="shared" si="0"/>
        <v/>
      </c>
      <c r="H10" s="74"/>
      <c r="I10" s="15"/>
      <c r="J10" s="585"/>
      <c r="K10" s="16" t="str">
        <f t="shared" si="1"/>
        <v/>
      </c>
      <c r="L10" s="586"/>
      <c r="M10" s="586"/>
      <c r="N10" s="39"/>
      <c r="O10" s="16"/>
      <c r="P10" s="16"/>
      <c r="Q10" s="16" t="str">
        <f t="shared" si="2"/>
        <v/>
      </c>
      <c r="R10" s="17"/>
    </row>
    <row r="11" customHeight="1" spans="1:18">
      <c r="A11" s="12"/>
      <c r="B11" s="13"/>
      <c r="C11" s="13"/>
      <c r="D11" s="12"/>
      <c r="E11" s="17"/>
      <c r="F11" s="39"/>
      <c r="G11" s="16" t="str">
        <f t="shared" si="0"/>
        <v/>
      </c>
      <c r="H11" s="74"/>
      <c r="I11" s="15"/>
      <c r="J11" s="585"/>
      <c r="K11" s="16" t="str">
        <f t="shared" si="1"/>
        <v/>
      </c>
      <c r="L11" s="586"/>
      <c r="M11" s="586"/>
      <c r="N11" s="39"/>
      <c r="O11" s="16"/>
      <c r="P11" s="16"/>
      <c r="Q11" s="16" t="str">
        <f t="shared" si="2"/>
        <v/>
      </c>
      <c r="R11" s="17"/>
    </row>
    <row r="12" customHeight="1" spans="1:18">
      <c r="A12" s="12"/>
      <c r="B12" s="13"/>
      <c r="C12" s="13"/>
      <c r="D12" s="12"/>
      <c r="E12" s="17"/>
      <c r="F12" s="39"/>
      <c r="G12" s="16" t="str">
        <f t="shared" si="0"/>
        <v/>
      </c>
      <c r="H12" s="74"/>
      <c r="I12" s="15"/>
      <c r="J12" s="585"/>
      <c r="K12" s="16" t="str">
        <f t="shared" si="1"/>
        <v/>
      </c>
      <c r="L12" s="586"/>
      <c r="M12" s="586"/>
      <c r="N12" s="39"/>
      <c r="O12" s="16"/>
      <c r="P12" s="16"/>
      <c r="Q12" s="16" t="str">
        <f t="shared" si="2"/>
        <v/>
      </c>
      <c r="R12" s="17"/>
    </row>
    <row r="13" customHeight="1" spans="1:18">
      <c r="A13" s="12"/>
      <c r="B13" s="13"/>
      <c r="C13" s="13"/>
      <c r="D13" s="12"/>
      <c r="E13" s="17"/>
      <c r="F13" s="39"/>
      <c r="G13" s="16" t="str">
        <f t="shared" si="0"/>
        <v/>
      </c>
      <c r="H13" s="74"/>
      <c r="I13" s="15"/>
      <c r="J13" s="585"/>
      <c r="K13" s="16" t="str">
        <f t="shared" si="1"/>
        <v/>
      </c>
      <c r="L13" s="586"/>
      <c r="M13" s="586"/>
      <c r="N13" s="39"/>
      <c r="O13" s="16"/>
      <c r="P13" s="16"/>
      <c r="Q13" s="16" t="str">
        <f t="shared" si="2"/>
        <v/>
      </c>
      <c r="R13" s="17"/>
    </row>
    <row r="14" customHeight="1" spans="1:18">
      <c r="A14" s="12"/>
      <c r="B14" s="13"/>
      <c r="C14" s="13"/>
      <c r="D14" s="12"/>
      <c r="E14" s="17"/>
      <c r="F14" s="39"/>
      <c r="G14" s="16" t="str">
        <f t="shared" si="0"/>
        <v/>
      </c>
      <c r="H14" s="74"/>
      <c r="I14" s="15"/>
      <c r="J14" s="585"/>
      <c r="K14" s="16" t="str">
        <f t="shared" si="1"/>
        <v/>
      </c>
      <c r="L14" s="586"/>
      <c r="M14" s="586"/>
      <c r="N14" s="39"/>
      <c r="O14" s="16"/>
      <c r="P14" s="16"/>
      <c r="Q14" s="16" t="str">
        <f t="shared" si="2"/>
        <v/>
      </c>
      <c r="R14" s="17"/>
    </row>
    <row r="15" customHeight="1" spans="1:18">
      <c r="A15" s="12"/>
      <c r="B15" s="13"/>
      <c r="C15" s="13"/>
      <c r="D15" s="12"/>
      <c r="E15" s="17"/>
      <c r="F15" s="39"/>
      <c r="G15" s="16" t="str">
        <f t="shared" si="0"/>
        <v/>
      </c>
      <c r="H15" s="74"/>
      <c r="I15" s="15"/>
      <c r="J15" s="585"/>
      <c r="K15" s="16" t="str">
        <f t="shared" si="1"/>
        <v/>
      </c>
      <c r="L15" s="586"/>
      <c r="M15" s="586"/>
      <c r="N15" s="39"/>
      <c r="O15" s="16"/>
      <c r="P15" s="16"/>
      <c r="Q15" s="16" t="str">
        <f t="shared" si="2"/>
        <v/>
      </c>
      <c r="R15" s="17"/>
    </row>
    <row r="16" customHeight="1" spans="1:18">
      <c r="A16" s="12"/>
      <c r="B16" s="13"/>
      <c r="C16" s="13"/>
      <c r="D16" s="12"/>
      <c r="E16" s="17"/>
      <c r="F16" s="39"/>
      <c r="G16" s="16" t="str">
        <f t="shared" si="0"/>
        <v/>
      </c>
      <c r="H16" s="74"/>
      <c r="I16" s="15"/>
      <c r="J16" s="585"/>
      <c r="K16" s="16" t="str">
        <f t="shared" si="1"/>
        <v/>
      </c>
      <c r="L16" s="586"/>
      <c r="M16" s="586"/>
      <c r="N16" s="39"/>
      <c r="O16" s="16"/>
      <c r="P16" s="16"/>
      <c r="Q16" s="16" t="str">
        <f t="shared" si="2"/>
        <v/>
      </c>
      <c r="R16" s="17"/>
    </row>
    <row r="17" customHeight="1" spans="1:18">
      <c r="A17" s="12"/>
      <c r="B17" s="13"/>
      <c r="C17" s="13"/>
      <c r="D17" s="12"/>
      <c r="E17" s="17"/>
      <c r="F17" s="39"/>
      <c r="G17" s="16" t="str">
        <f t="shared" si="0"/>
        <v/>
      </c>
      <c r="H17" s="74"/>
      <c r="I17" s="15"/>
      <c r="J17" s="585"/>
      <c r="K17" s="16" t="str">
        <f t="shared" si="1"/>
        <v/>
      </c>
      <c r="L17" s="586"/>
      <c r="M17" s="586"/>
      <c r="N17" s="39"/>
      <c r="O17" s="16"/>
      <c r="P17" s="16"/>
      <c r="Q17" s="16" t="str">
        <f t="shared" si="2"/>
        <v/>
      </c>
      <c r="R17" s="17"/>
    </row>
    <row r="18" customHeight="1" spans="1:18">
      <c r="A18" s="12"/>
      <c r="B18" s="13"/>
      <c r="C18" s="13"/>
      <c r="D18" s="12"/>
      <c r="E18" s="17"/>
      <c r="F18" s="39"/>
      <c r="G18" s="16" t="str">
        <f t="shared" si="0"/>
        <v/>
      </c>
      <c r="H18" s="74"/>
      <c r="I18" s="15"/>
      <c r="J18" s="585"/>
      <c r="K18" s="16" t="str">
        <f t="shared" si="1"/>
        <v/>
      </c>
      <c r="L18" s="586"/>
      <c r="M18" s="586"/>
      <c r="N18" s="39"/>
      <c r="O18" s="16"/>
      <c r="P18" s="16"/>
      <c r="Q18" s="16" t="str">
        <f t="shared" si="2"/>
        <v/>
      </c>
      <c r="R18" s="17"/>
    </row>
    <row r="19" customHeight="1" spans="1:18">
      <c r="A19" s="12"/>
      <c r="B19" s="13"/>
      <c r="C19" s="13"/>
      <c r="D19" s="12"/>
      <c r="E19" s="17"/>
      <c r="F19" s="39"/>
      <c r="G19" s="16" t="str">
        <f t="shared" si="0"/>
        <v/>
      </c>
      <c r="H19" s="74"/>
      <c r="I19" s="15"/>
      <c r="J19" s="585"/>
      <c r="K19" s="16" t="str">
        <f t="shared" si="1"/>
        <v/>
      </c>
      <c r="L19" s="586"/>
      <c r="M19" s="586"/>
      <c r="N19" s="39"/>
      <c r="O19" s="16"/>
      <c r="P19" s="16"/>
      <c r="Q19" s="16" t="str">
        <f t="shared" si="2"/>
        <v/>
      </c>
      <c r="R19" s="17"/>
    </row>
    <row r="20" customHeight="1" spans="1:18">
      <c r="A20" s="12"/>
      <c r="B20" s="13"/>
      <c r="C20" s="13"/>
      <c r="D20" s="12"/>
      <c r="E20" s="17"/>
      <c r="F20" s="39"/>
      <c r="G20" s="16" t="str">
        <f t="shared" si="0"/>
        <v/>
      </c>
      <c r="H20" s="74"/>
      <c r="I20" s="15"/>
      <c r="J20" s="585"/>
      <c r="K20" s="16" t="str">
        <f t="shared" si="1"/>
        <v/>
      </c>
      <c r="L20" s="586"/>
      <c r="M20" s="586"/>
      <c r="N20" s="39"/>
      <c r="O20" s="16"/>
      <c r="P20" s="16"/>
      <c r="Q20" s="16" t="str">
        <f t="shared" si="2"/>
        <v/>
      </c>
      <c r="R20" s="17"/>
    </row>
    <row r="21" customHeight="1" spans="1:18">
      <c r="A21" s="12"/>
      <c r="B21" s="13"/>
      <c r="C21" s="13"/>
      <c r="D21" s="12"/>
      <c r="E21" s="17"/>
      <c r="F21" s="39"/>
      <c r="G21" s="16" t="str">
        <f t="shared" si="0"/>
        <v/>
      </c>
      <c r="H21" s="74"/>
      <c r="I21" s="15"/>
      <c r="J21" s="585"/>
      <c r="K21" s="16" t="str">
        <f t="shared" si="1"/>
        <v/>
      </c>
      <c r="L21" s="586"/>
      <c r="M21" s="586"/>
      <c r="N21" s="39"/>
      <c r="O21" s="16"/>
      <c r="P21" s="16"/>
      <c r="Q21" s="16" t="str">
        <f t="shared" si="2"/>
        <v/>
      </c>
      <c r="R21" s="17"/>
    </row>
    <row r="22" customHeight="1" spans="1:18">
      <c r="A22" s="12"/>
      <c r="B22" s="13"/>
      <c r="C22" s="13"/>
      <c r="D22" s="12"/>
      <c r="E22" s="17"/>
      <c r="F22" s="39"/>
      <c r="G22" s="16" t="str">
        <f t="shared" si="0"/>
        <v/>
      </c>
      <c r="H22" s="74"/>
      <c r="I22" s="15"/>
      <c r="J22" s="585"/>
      <c r="K22" s="16" t="str">
        <f t="shared" si="1"/>
        <v/>
      </c>
      <c r="L22" s="586"/>
      <c r="M22" s="586"/>
      <c r="N22" s="39"/>
      <c r="O22" s="16"/>
      <c r="P22" s="16"/>
      <c r="Q22" s="16" t="str">
        <f t="shared" si="2"/>
        <v/>
      </c>
      <c r="R22" s="17"/>
    </row>
    <row r="23" customHeight="1" spans="1:18">
      <c r="A23" s="12"/>
      <c r="B23" s="13"/>
      <c r="C23" s="13"/>
      <c r="D23" s="12"/>
      <c r="E23" s="17"/>
      <c r="F23" s="39"/>
      <c r="G23" s="16" t="str">
        <f t="shared" si="0"/>
        <v/>
      </c>
      <c r="H23" s="74"/>
      <c r="I23" s="15"/>
      <c r="J23" s="585"/>
      <c r="K23" s="16" t="str">
        <f t="shared" si="1"/>
        <v/>
      </c>
      <c r="L23" s="586"/>
      <c r="M23" s="586"/>
      <c r="N23" s="39"/>
      <c r="O23" s="16"/>
      <c r="P23" s="16"/>
      <c r="Q23" s="16" t="str">
        <f t="shared" si="2"/>
        <v/>
      </c>
      <c r="R23" s="17"/>
    </row>
    <row r="24" customHeight="1" spans="1:18">
      <c r="A24" s="12"/>
      <c r="B24" s="13"/>
      <c r="C24" s="13"/>
      <c r="D24" s="12"/>
      <c r="E24" s="17"/>
      <c r="F24" s="39"/>
      <c r="G24" s="16" t="str">
        <f t="shared" si="0"/>
        <v/>
      </c>
      <c r="H24" s="74"/>
      <c r="I24" s="15"/>
      <c r="J24" s="585"/>
      <c r="K24" s="16" t="str">
        <f t="shared" si="1"/>
        <v/>
      </c>
      <c r="L24" s="586"/>
      <c r="M24" s="586"/>
      <c r="N24" s="39"/>
      <c r="O24" s="16"/>
      <c r="P24" s="16"/>
      <c r="Q24" s="16" t="str">
        <f t="shared" si="2"/>
        <v/>
      </c>
      <c r="R24" s="17"/>
    </row>
    <row r="25" customHeight="1" spans="1:18">
      <c r="A25" s="12"/>
      <c r="B25" s="13"/>
      <c r="C25" s="13"/>
      <c r="D25" s="12"/>
      <c r="E25" s="17"/>
      <c r="F25" s="39"/>
      <c r="G25" s="16" t="str">
        <f t="shared" si="0"/>
        <v/>
      </c>
      <c r="H25" s="74"/>
      <c r="I25" s="15"/>
      <c r="J25" s="585"/>
      <c r="K25" s="16" t="str">
        <f t="shared" si="1"/>
        <v/>
      </c>
      <c r="L25" s="586"/>
      <c r="M25" s="586"/>
      <c r="N25" s="39"/>
      <c r="O25" s="16"/>
      <c r="P25" s="16"/>
      <c r="Q25" s="16" t="str">
        <f t="shared" si="2"/>
        <v/>
      </c>
      <c r="R25" s="17"/>
    </row>
    <row r="26" customHeight="1" spans="1:18">
      <c r="A26" s="12"/>
      <c r="B26" s="13"/>
      <c r="C26" s="13"/>
      <c r="D26" s="12"/>
      <c r="E26" s="17"/>
      <c r="F26" s="39"/>
      <c r="G26" s="16"/>
      <c r="H26" s="74"/>
      <c r="I26" s="15"/>
      <c r="J26" s="79"/>
      <c r="K26" s="78"/>
      <c r="L26" s="79"/>
      <c r="M26" s="79"/>
      <c r="N26" s="39"/>
      <c r="O26" s="16"/>
      <c r="P26" s="16"/>
      <c r="Q26" s="16" t="str">
        <f t="shared" si="2"/>
        <v/>
      </c>
      <c r="R26" s="17"/>
    </row>
    <row r="27" customHeight="1" spans="1:18">
      <c r="A27" s="52" t="s">
        <v>621</v>
      </c>
      <c r="B27" s="29"/>
      <c r="C27" s="29"/>
      <c r="D27" s="12"/>
      <c r="E27" s="17"/>
      <c r="F27" s="39"/>
      <c r="G27" s="16"/>
      <c r="H27" s="74">
        <f>SUM(H7:H26)</f>
        <v>0</v>
      </c>
      <c r="I27" s="15">
        <f>SUM(I7:I26)</f>
        <v>0</v>
      </c>
      <c r="J27" s="77"/>
      <c r="K27" s="16"/>
      <c r="L27" s="16">
        <f>SUM(L7:L26)</f>
        <v>0</v>
      </c>
      <c r="M27" s="16">
        <f>SUM(M7:M26)</f>
        <v>0</v>
      </c>
      <c r="N27" s="39"/>
      <c r="O27" s="16"/>
      <c r="P27" s="16">
        <f>SUM(P7:P26)</f>
        <v>0</v>
      </c>
      <c r="Q27" s="16" t="str">
        <f t="shared" si="2"/>
        <v/>
      </c>
      <c r="R27" s="17"/>
    </row>
    <row r="28" customHeight="1" spans="1:18">
      <c r="A28" s="20" t="e">
        <f>#REF!&amp;#REF!</f>
        <v>#REF!</v>
      </c>
      <c r="G28" s="589"/>
      <c r="H28" s="589"/>
      <c r="I28" s="589"/>
      <c r="J28" s="589"/>
      <c r="K28" s="589"/>
      <c r="L28" s="589"/>
      <c r="M28" s="589"/>
      <c r="N28" s="27" t="e">
        <f>"评估人员："&amp;#REF!</f>
        <v>#REF!</v>
      </c>
      <c r="O28" s="589"/>
      <c r="P28" s="589"/>
      <c r="Q28" s="589"/>
    </row>
    <row r="29" customHeight="1" spans="1:18">
      <c r="A29" s="20" t="e">
        <f>CONCATENATE(#REF!,#REF!,#REF!,#REF!,#REF!,#REF!,#REF!)</f>
        <v>#REF!</v>
      </c>
      <c r="G29" s="589"/>
      <c r="H29" s="589"/>
      <c r="I29" s="589"/>
      <c r="J29" s="589"/>
      <c r="K29" s="589"/>
      <c r="L29" s="589"/>
      <c r="M29" s="589"/>
      <c r="O29" s="589"/>
      <c r="P29" s="589"/>
      <c r="Q29" s="589"/>
    </row>
    <row r="30" customHeight="1" spans="1:18">
      <c r="G30" s="589"/>
      <c r="H30" s="589"/>
      <c r="I30" s="589"/>
      <c r="J30" s="589"/>
      <c r="K30" s="589"/>
      <c r="L30" s="589"/>
      <c r="M30" s="589"/>
      <c r="O30" s="589"/>
      <c r="P30" s="589"/>
      <c r="Q30" s="589"/>
    </row>
    <row r="31" customHeight="1" spans="1:18">
      <c r="G31" s="589"/>
      <c r="H31" s="589"/>
      <c r="I31" s="589"/>
      <c r="J31" s="589"/>
      <c r="K31" s="589"/>
      <c r="L31" s="589"/>
      <c r="M31" s="589"/>
      <c r="O31" s="589"/>
      <c r="P31" s="589"/>
      <c r="Q31" s="589"/>
    </row>
    <row r="32" customHeight="1" spans="1:18">
      <c r="G32" s="589"/>
      <c r="H32" s="589"/>
      <c r="I32" s="589"/>
      <c r="J32" s="589"/>
      <c r="K32" s="589"/>
      <c r="L32" s="589"/>
      <c r="M32" s="589"/>
      <c r="O32" s="589"/>
      <c r="P32" s="589"/>
      <c r="Q32" s="589"/>
    </row>
    <row r="33" customHeight="1" spans="7:17">
      <c r="G33" s="589"/>
      <c r="H33" s="589"/>
      <c r="I33" s="589"/>
      <c r="J33" s="589"/>
      <c r="K33" s="589"/>
      <c r="L33" s="589"/>
      <c r="M33" s="589"/>
      <c r="O33" s="589"/>
      <c r="P33" s="589"/>
      <c r="Q33" s="589"/>
    </row>
    <row r="34" customHeight="1" spans="7:17">
      <c r="G34" s="589"/>
      <c r="H34" s="589"/>
      <c r="I34" s="589"/>
      <c r="J34" s="589"/>
      <c r="K34" s="589"/>
      <c r="L34" s="589"/>
      <c r="M34" s="589"/>
      <c r="O34" s="589"/>
      <c r="P34" s="589"/>
      <c r="Q34" s="589"/>
    </row>
    <row r="35" customHeight="1" spans="7:17">
      <c r="G35" s="589"/>
      <c r="H35" s="589"/>
      <c r="I35" s="589"/>
      <c r="J35" s="589"/>
      <c r="K35" s="589"/>
      <c r="L35" s="589"/>
      <c r="M35" s="589"/>
      <c r="O35" s="589"/>
      <c r="P35" s="589"/>
      <c r="Q35" s="589"/>
    </row>
    <row r="36" customHeight="1" spans="7:17">
      <c r="G36" s="589"/>
      <c r="H36" s="589"/>
      <c r="I36" s="589"/>
      <c r="J36" s="589"/>
      <c r="K36" s="589"/>
      <c r="L36" s="589"/>
      <c r="M36" s="589"/>
      <c r="O36" s="589"/>
      <c r="P36" s="589"/>
      <c r="Q36" s="589"/>
    </row>
    <row r="37" customHeight="1" spans="7:17">
      <c r="G37" s="589"/>
      <c r="H37" s="589"/>
      <c r="I37" s="589"/>
      <c r="J37" s="589"/>
      <c r="K37" s="589"/>
      <c r="L37" s="589"/>
      <c r="M37" s="589"/>
      <c r="O37" s="589"/>
      <c r="P37" s="589"/>
      <c r="Q37" s="589"/>
    </row>
    <row r="38" customHeight="1" spans="7:17">
      <c r="G38" s="589"/>
      <c r="H38" s="589"/>
      <c r="I38" s="589"/>
      <c r="J38" s="589"/>
      <c r="K38" s="589"/>
      <c r="L38" s="589"/>
      <c r="M38" s="589"/>
      <c r="O38" s="589"/>
      <c r="P38" s="589"/>
      <c r="Q38" s="589"/>
    </row>
    <row r="39" customHeight="1" spans="7:17">
      <c r="G39" s="589"/>
      <c r="H39" s="589"/>
      <c r="I39" s="589"/>
      <c r="J39" s="589"/>
      <c r="K39" s="589"/>
      <c r="L39" s="589"/>
      <c r="M39" s="589"/>
      <c r="O39" s="589"/>
      <c r="P39" s="589"/>
      <c r="Q39" s="589"/>
    </row>
    <row r="40" customHeight="1" spans="7:17">
      <c r="G40" s="589"/>
      <c r="H40" s="589"/>
      <c r="I40" s="589"/>
      <c r="J40" s="589"/>
      <c r="K40" s="589"/>
      <c r="L40" s="589"/>
      <c r="M40" s="589"/>
      <c r="O40" s="589"/>
      <c r="P40" s="589"/>
      <c r="Q40" s="589"/>
    </row>
    <row r="41" customHeight="1" spans="7:17">
      <c r="G41" s="589"/>
      <c r="H41" s="589"/>
      <c r="I41" s="589"/>
      <c r="J41" s="589"/>
      <c r="K41" s="589"/>
      <c r="L41" s="589"/>
      <c r="M41" s="589"/>
      <c r="O41" s="589"/>
      <c r="P41" s="589"/>
      <c r="Q41" s="589"/>
    </row>
    <row r="42" customHeight="1" spans="7:17">
      <c r="G42" s="589"/>
      <c r="H42" s="589"/>
      <c r="I42" s="589"/>
      <c r="J42" s="589"/>
      <c r="K42" s="589"/>
      <c r="L42" s="589"/>
      <c r="M42" s="589"/>
      <c r="O42" s="589"/>
      <c r="P42" s="589"/>
      <c r="Q42" s="589"/>
    </row>
    <row r="43" customHeight="1" spans="7:17">
      <c r="G43" s="589"/>
      <c r="H43" s="589"/>
      <c r="I43" s="589"/>
      <c r="J43" s="589"/>
      <c r="K43" s="589"/>
      <c r="L43" s="589"/>
      <c r="M43" s="589"/>
      <c r="O43" s="589"/>
      <c r="P43" s="589"/>
      <c r="Q43" s="589"/>
    </row>
    <row r="44" customHeight="1" spans="7:17">
      <c r="G44" s="589"/>
      <c r="H44" s="589"/>
      <c r="I44" s="589"/>
      <c r="J44" s="589"/>
      <c r="K44" s="589"/>
      <c r="L44" s="589"/>
      <c r="M44" s="589"/>
      <c r="O44" s="589"/>
      <c r="P44" s="589"/>
      <c r="Q44" s="589"/>
    </row>
    <row r="45" customHeight="1" spans="7:17">
      <c r="G45" s="589"/>
      <c r="H45" s="589"/>
      <c r="I45" s="589"/>
      <c r="J45" s="589"/>
      <c r="K45" s="589"/>
      <c r="L45" s="589"/>
      <c r="M45" s="589"/>
      <c r="O45" s="589"/>
      <c r="P45" s="589"/>
      <c r="Q45" s="589"/>
    </row>
    <row r="46" customHeight="1" spans="7:17">
      <c r="G46" s="589"/>
      <c r="H46" s="589"/>
      <c r="I46" s="589"/>
      <c r="J46" s="589"/>
      <c r="K46" s="589"/>
      <c r="L46" s="589"/>
      <c r="M46" s="589"/>
      <c r="O46" s="589"/>
      <c r="P46" s="589"/>
      <c r="Q46" s="589"/>
    </row>
    <row r="47" customHeight="1" spans="7:17">
      <c r="G47" s="589"/>
      <c r="H47" s="589"/>
      <c r="I47" s="589"/>
      <c r="J47" s="589"/>
      <c r="K47" s="589"/>
      <c r="L47" s="589"/>
      <c r="M47" s="589"/>
      <c r="O47" s="589"/>
      <c r="P47" s="589"/>
      <c r="Q47" s="589"/>
    </row>
    <row r="48" customHeight="1" spans="7:17">
      <c r="G48" s="589"/>
      <c r="H48" s="589"/>
      <c r="I48" s="589"/>
      <c r="J48" s="589"/>
      <c r="K48" s="589"/>
      <c r="L48" s="589"/>
      <c r="M48" s="589"/>
      <c r="O48" s="589"/>
      <c r="P48" s="589"/>
      <c r="Q48" s="589"/>
    </row>
    <row r="49" customHeight="1" spans="7:17">
      <c r="G49" s="589"/>
      <c r="H49" s="589"/>
      <c r="I49" s="589"/>
      <c r="J49" s="589"/>
      <c r="K49" s="589"/>
      <c r="L49" s="589"/>
      <c r="M49" s="589"/>
      <c r="O49" s="589"/>
      <c r="P49" s="589"/>
      <c r="Q49" s="589"/>
    </row>
    <row r="50" customHeight="1" spans="7:17">
      <c r="G50" s="589"/>
      <c r="H50" s="589"/>
      <c r="I50" s="589"/>
      <c r="J50" s="589"/>
      <c r="K50" s="589"/>
      <c r="L50" s="589"/>
      <c r="M50" s="589"/>
      <c r="O50" s="589"/>
      <c r="P50" s="589"/>
      <c r="Q50" s="589"/>
    </row>
    <row r="51" customHeight="1" spans="7:17">
      <c r="G51" s="589"/>
      <c r="H51" s="589"/>
      <c r="I51" s="589"/>
      <c r="J51" s="589"/>
      <c r="K51" s="589"/>
      <c r="L51" s="589"/>
      <c r="M51" s="589"/>
      <c r="O51" s="589"/>
      <c r="P51" s="589"/>
      <c r="Q51" s="589"/>
    </row>
    <row r="52" customHeight="1" spans="7:17">
      <c r="G52" s="589"/>
      <c r="H52" s="589"/>
      <c r="I52" s="589"/>
      <c r="J52" s="589"/>
      <c r="K52" s="589"/>
      <c r="L52" s="589"/>
      <c r="M52" s="589"/>
      <c r="O52" s="589"/>
      <c r="P52" s="589"/>
      <c r="Q52" s="589"/>
    </row>
    <row r="53" customHeight="1" spans="7:17">
      <c r="G53" s="589"/>
      <c r="H53" s="589"/>
      <c r="I53" s="589"/>
      <c r="J53" s="589"/>
      <c r="K53" s="589"/>
      <c r="L53" s="589"/>
      <c r="M53" s="589"/>
      <c r="O53" s="589"/>
      <c r="P53" s="589"/>
      <c r="Q53" s="589"/>
    </row>
    <row r="54" customHeight="1" spans="7:17">
      <c r="G54" s="589"/>
      <c r="H54" s="589"/>
      <c r="I54" s="589"/>
      <c r="J54" s="589"/>
      <c r="K54" s="589"/>
      <c r="L54" s="589"/>
      <c r="M54" s="589"/>
      <c r="O54" s="589"/>
      <c r="P54" s="589"/>
      <c r="Q54" s="589"/>
    </row>
    <row r="55" customHeight="1" spans="7:17">
      <c r="G55" s="589"/>
      <c r="H55" s="589"/>
      <c r="I55" s="589"/>
      <c r="J55" s="589"/>
      <c r="K55" s="589"/>
      <c r="L55" s="589"/>
      <c r="M55" s="589"/>
      <c r="O55" s="589"/>
      <c r="P55" s="589"/>
      <c r="Q55" s="589"/>
    </row>
    <row r="56" customHeight="1" spans="7:17">
      <c r="G56" s="589"/>
      <c r="H56" s="589"/>
      <c r="I56" s="589"/>
      <c r="J56" s="589"/>
      <c r="K56" s="589"/>
      <c r="L56" s="589"/>
      <c r="M56" s="589"/>
      <c r="O56" s="589"/>
      <c r="P56" s="589"/>
      <c r="Q56" s="589"/>
    </row>
    <row r="57" customHeight="1" spans="7:17">
      <c r="G57" s="589"/>
      <c r="H57" s="589"/>
      <c r="I57" s="589"/>
      <c r="J57" s="589"/>
      <c r="K57" s="589"/>
      <c r="L57" s="589"/>
      <c r="M57" s="589"/>
      <c r="O57" s="589"/>
      <c r="P57" s="589"/>
      <c r="Q57" s="589"/>
    </row>
    <row r="58" customHeight="1" spans="7:17">
      <c r="G58" s="589"/>
      <c r="H58" s="589"/>
      <c r="I58" s="589"/>
      <c r="J58" s="589"/>
      <c r="K58" s="589"/>
      <c r="L58" s="589"/>
      <c r="M58" s="589"/>
      <c r="O58" s="589"/>
      <c r="P58" s="589"/>
      <c r="Q58" s="589"/>
    </row>
    <row r="59" customHeight="1" spans="7:17">
      <c r="G59" s="589"/>
      <c r="H59" s="589"/>
      <c r="I59" s="589"/>
      <c r="J59" s="589"/>
      <c r="K59" s="589"/>
      <c r="L59" s="589"/>
      <c r="M59" s="589"/>
      <c r="O59" s="589"/>
      <c r="P59" s="589"/>
      <c r="Q59" s="589"/>
    </row>
    <row r="60" customHeight="1" spans="7:17">
      <c r="G60" s="589"/>
      <c r="H60" s="589"/>
      <c r="I60" s="589"/>
      <c r="J60" s="589"/>
      <c r="K60" s="589"/>
      <c r="L60" s="589"/>
      <c r="M60" s="589"/>
      <c r="O60" s="589"/>
      <c r="P60" s="589"/>
      <c r="Q60" s="589"/>
    </row>
    <row r="61" customHeight="1" spans="7:17">
      <c r="G61" s="589"/>
      <c r="H61" s="589"/>
      <c r="I61" s="589"/>
      <c r="J61" s="589"/>
      <c r="K61" s="589"/>
      <c r="L61" s="589"/>
      <c r="M61" s="589"/>
      <c r="O61" s="589"/>
      <c r="P61" s="589"/>
      <c r="Q61" s="589"/>
    </row>
    <row r="62" customHeight="1" spans="7:17">
      <c r="G62" s="589"/>
      <c r="H62" s="589"/>
      <c r="I62" s="589"/>
      <c r="J62" s="589"/>
      <c r="K62" s="589"/>
      <c r="L62" s="589"/>
      <c r="M62" s="589"/>
      <c r="O62" s="589"/>
      <c r="P62" s="589"/>
      <c r="Q62" s="589"/>
    </row>
    <row r="63" customHeight="1" spans="7:17">
      <c r="G63" s="589"/>
      <c r="H63" s="589"/>
      <c r="I63" s="589"/>
      <c r="J63" s="589"/>
      <c r="K63" s="589"/>
      <c r="L63" s="589"/>
      <c r="M63" s="589"/>
      <c r="O63" s="589"/>
      <c r="P63" s="589"/>
      <c r="Q63" s="589"/>
    </row>
    <row r="64" customHeight="1" spans="7:17">
      <c r="G64" s="589"/>
      <c r="H64" s="589"/>
      <c r="I64" s="589"/>
      <c r="J64" s="589"/>
      <c r="K64" s="589"/>
      <c r="L64" s="589"/>
      <c r="M64" s="589"/>
      <c r="O64" s="589"/>
      <c r="P64" s="589"/>
      <c r="Q64" s="589"/>
    </row>
    <row r="65" customHeight="1" spans="7:17">
      <c r="G65" s="589"/>
      <c r="H65" s="589"/>
      <c r="I65" s="589"/>
      <c r="J65" s="589"/>
      <c r="K65" s="589"/>
      <c r="L65" s="589"/>
      <c r="M65" s="589"/>
      <c r="O65" s="589"/>
      <c r="P65" s="589"/>
      <c r="Q65" s="589"/>
    </row>
    <row r="66" customHeight="1" spans="7:17">
      <c r="G66" s="589"/>
      <c r="H66" s="589"/>
      <c r="I66" s="589"/>
      <c r="J66" s="589"/>
      <c r="K66" s="589"/>
      <c r="L66" s="589"/>
      <c r="M66" s="589"/>
      <c r="O66" s="589"/>
      <c r="P66" s="589"/>
      <c r="Q66" s="589"/>
    </row>
    <row r="67" customHeight="1" spans="7:17">
      <c r="G67" s="589"/>
      <c r="H67" s="589"/>
      <c r="I67" s="589"/>
      <c r="J67" s="589"/>
      <c r="K67" s="589"/>
      <c r="L67" s="589"/>
      <c r="M67" s="589"/>
      <c r="O67" s="589"/>
      <c r="P67" s="589"/>
      <c r="Q67" s="589"/>
    </row>
    <row r="68" customHeight="1" spans="7:17">
      <c r="G68" s="589"/>
      <c r="H68" s="589"/>
      <c r="I68" s="589"/>
      <c r="J68" s="589"/>
      <c r="K68" s="589"/>
      <c r="L68" s="589"/>
      <c r="M68" s="589"/>
      <c r="O68" s="589"/>
      <c r="P68" s="589"/>
      <c r="Q68" s="589"/>
    </row>
    <row r="69" customHeight="1" spans="7:17">
      <c r="G69" s="589"/>
      <c r="H69" s="589"/>
      <c r="I69" s="589"/>
      <c r="J69" s="589"/>
      <c r="K69" s="589"/>
      <c r="L69" s="589"/>
      <c r="M69" s="589"/>
      <c r="O69" s="589"/>
      <c r="P69" s="589"/>
      <c r="Q69" s="589"/>
    </row>
    <row r="70" customHeight="1" spans="7:17">
      <c r="G70" s="589"/>
      <c r="H70" s="589"/>
      <c r="I70" s="589"/>
      <c r="J70" s="589"/>
      <c r="K70" s="589"/>
      <c r="L70" s="589"/>
      <c r="M70" s="589"/>
      <c r="O70" s="589"/>
      <c r="P70" s="589"/>
      <c r="Q70" s="589"/>
    </row>
    <row r="71" customHeight="1" spans="7:17">
      <c r="G71" s="589"/>
      <c r="H71" s="589"/>
      <c r="I71" s="589"/>
      <c r="J71" s="589"/>
      <c r="K71" s="589"/>
      <c r="L71" s="589"/>
      <c r="M71" s="589"/>
      <c r="O71" s="589"/>
      <c r="P71" s="589"/>
      <c r="Q71" s="589"/>
    </row>
    <row r="72" customHeight="1" spans="7:17">
      <c r="G72" s="589"/>
      <c r="H72" s="589"/>
      <c r="I72" s="589"/>
      <c r="J72" s="589"/>
      <c r="K72" s="589"/>
      <c r="L72" s="589"/>
      <c r="M72" s="589"/>
      <c r="O72" s="589"/>
      <c r="P72" s="589"/>
      <c r="Q72" s="589"/>
    </row>
    <row r="73" customHeight="1" spans="7:17">
      <c r="G73" s="589"/>
      <c r="H73" s="589"/>
      <c r="I73" s="589"/>
      <c r="J73" s="589"/>
      <c r="K73" s="589"/>
      <c r="L73" s="589"/>
      <c r="M73" s="589"/>
      <c r="O73" s="589"/>
      <c r="P73" s="589"/>
      <c r="Q73" s="589"/>
    </row>
    <row r="74" customHeight="1" spans="7:17">
      <c r="G74" s="589"/>
      <c r="H74" s="589"/>
      <c r="I74" s="589"/>
      <c r="J74" s="589"/>
      <c r="K74" s="589"/>
      <c r="L74" s="589"/>
      <c r="M74" s="589"/>
      <c r="O74" s="589"/>
      <c r="P74" s="589"/>
      <c r="Q74" s="589"/>
    </row>
    <row r="75" customHeight="1" spans="7:17">
      <c r="G75" s="589"/>
      <c r="H75" s="589"/>
      <c r="I75" s="589"/>
      <c r="J75" s="589"/>
      <c r="K75" s="589"/>
      <c r="L75" s="589"/>
      <c r="M75" s="589"/>
      <c r="O75" s="589"/>
      <c r="P75" s="589"/>
      <c r="Q75" s="589"/>
    </row>
    <row r="76" customHeight="1" spans="7:17">
      <c r="G76" s="589"/>
      <c r="H76" s="589"/>
      <c r="I76" s="589"/>
      <c r="J76" s="589"/>
      <c r="K76" s="589"/>
      <c r="L76" s="589"/>
      <c r="M76" s="589"/>
      <c r="O76" s="589"/>
      <c r="P76" s="589"/>
      <c r="Q76" s="589"/>
    </row>
    <row r="77" customHeight="1" spans="7:17">
      <c r="G77" s="589"/>
      <c r="H77" s="589"/>
      <c r="I77" s="589"/>
      <c r="J77" s="589"/>
      <c r="K77" s="589"/>
      <c r="L77" s="589"/>
      <c r="M77" s="589"/>
      <c r="O77" s="589"/>
      <c r="P77" s="589"/>
      <c r="Q77" s="589"/>
    </row>
    <row r="78" customHeight="1" spans="7:17">
      <c r="G78" s="589"/>
      <c r="H78" s="589"/>
      <c r="I78" s="589"/>
      <c r="J78" s="589"/>
      <c r="K78" s="589"/>
      <c r="L78" s="589"/>
      <c r="M78" s="589"/>
      <c r="O78" s="589"/>
      <c r="P78" s="589"/>
      <c r="Q78" s="589"/>
    </row>
    <row r="79" customHeight="1" spans="7:17">
      <c r="G79" s="589"/>
      <c r="H79" s="589"/>
      <c r="I79" s="589"/>
      <c r="J79" s="589"/>
      <c r="K79" s="589"/>
      <c r="L79" s="589"/>
      <c r="M79" s="589"/>
      <c r="O79" s="589"/>
      <c r="P79" s="589"/>
      <c r="Q79" s="589"/>
    </row>
    <row r="80" customHeight="1" spans="7:17">
      <c r="G80" s="589"/>
      <c r="H80" s="589"/>
      <c r="I80" s="589"/>
      <c r="J80" s="589"/>
      <c r="K80" s="589"/>
      <c r="L80" s="589"/>
      <c r="M80" s="589"/>
      <c r="O80" s="589"/>
      <c r="P80" s="589"/>
      <c r="Q80" s="589"/>
    </row>
    <row r="81" customHeight="1" spans="7:17">
      <c r="G81" s="589"/>
      <c r="H81" s="589"/>
      <c r="I81" s="589"/>
      <c r="J81" s="589"/>
      <c r="K81" s="589"/>
      <c r="L81" s="589"/>
      <c r="M81" s="589"/>
      <c r="O81" s="589"/>
      <c r="P81" s="589"/>
      <c r="Q81" s="589"/>
    </row>
    <row r="82" customHeight="1" spans="7:17">
      <c r="G82" s="589"/>
      <c r="H82" s="589"/>
      <c r="I82" s="589"/>
      <c r="J82" s="589"/>
      <c r="K82" s="589"/>
      <c r="L82" s="589"/>
      <c r="M82" s="589"/>
      <c r="O82" s="589"/>
      <c r="P82" s="589"/>
      <c r="Q82" s="589"/>
    </row>
    <row r="83" customHeight="1" spans="7:17">
      <c r="G83" s="589"/>
      <c r="H83" s="589"/>
      <c r="I83" s="589"/>
      <c r="J83" s="589"/>
      <c r="K83" s="589"/>
      <c r="L83" s="589"/>
      <c r="M83" s="589"/>
      <c r="O83" s="589"/>
      <c r="P83" s="589"/>
      <c r="Q83" s="589"/>
    </row>
    <row r="84" customHeight="1" spans="7:17">
      <c r="G84" s="589"/>
      <c r="H84" s="589"/>
      <c r="I84" s="589"/>
      <c r="J84" s="589"/>
      <c r="K84" s="589"/>
      <c r="L84" s="589"/>
      <c r="M84" s="589"/>
      <c r="O84" s="589"/>
      <c r="P84" s="589"/>
      <c r="Q84" s="589"/>
    </row>
    <row r="85" customHeight="1" spans="7:17">
      <c r="G85" s="589"/>
      <c r="H85" s="589"/>
      <c r="I85" s="589"/>
      <c r="J85" s="589"/>
      <c r="K85" s="589"/>
      <c r="L85" s="589"/>
      <c r="M85" s="589"/>
      <c r="O85" s="589"/>
      <c r="P85" s="589"/>
      <c r="Q85" s="589"/>
    </row>
    <row r="86" customHeight="1" spans="7:17">
      <c r="G86" s="589"/>
      <c r="H86" s="589"/>
      <c r="I86" s="589"/>
      <c r="J86" s="589"/>
      <c r="K86" s="589"/>
      <c r="L86" s="589"/>
      <c r="M86" s="589"/>
      <c r="O86" s="589"/>
      <c r="P86" s="589"/>
      <c r="Q86" s="589"/>
    </row>
    <row r="87" customHeight="1" spans="7:17">
      <c r="G87" s="589"/>
      <c r="H87" s="589"/>
      <c r="I87" s="589"/>
      <c r="J87" s="589"/>
      <c r="K87" s="589"/>
      <c r="L87" s="589"/>
      <c r="M87" s="589"/>
      <c r="O87" s="589"/>
      <c r="P87" s="589"/>
      <c r="Q87" s="589"/>
    </row>
    <row r="88" customHeight="1" spans="7:17">
      <c r="G88" s="589"/>
      <c r="H88" s="589"/>
      <c r="I88" s="589"/>
      <c r="J88" s="589"/>
      <c r="K88" s="589"/>
      <c r="L88" s="589"/>
      <c r="M88" s="589"/>
      <c r="O88" s="589"/>
      <c r="P88" s="589"/>
      <c r="Q88" s="589"/>
    </row>
    <row r="89" customHeight="1" spans="7:17">
      <c r="G89" s="589"/>
      <c r="H89" s="589"/>
      <c r="I89" s="589"/>
      <c r="J89" s="589"/>
      <c r="K89" s="589"/>
      <c r="L89" s="589"/>
      <c r="M89" s="589"/>
      <c r="O89" s="589"/>
      <c r="P89" s="589"/>
      <c r="Q89" s="589"/>
    </row>
    <row r="90" customHeight="1" spans="7:17">
      <c r="G90" s="589"/>
      <c r="H90" s="589"/>
      <c r="I90" s="589"/>
      <c r="J90" s="589"/>
      <c r="K90" s="589"/>
      <c r="L90" s="589"/>
      <c r="M90" s="589"/>
      <c r="O90" s="589"/>
      <c r="P90" s="589"/>
      <c r="Q90" s="589"/>
    </row>
    <row r="91" customHeight="1" spans="7:17">
      <c r="G91" s="589"/>
      <c r="H91" s="589"/>
      <c r="I91" s="589"/>
      <c r="J91" s="589"/>
      <c r="K91" s="589"/>
      <c r="L91" s="589"/>
      <c r="M91" s="589"/>
      <c r="O91" s="589"/>
      <c r="P91" s="589"/>
      <c r="Q91" s="589"/>
    </row>
    <row r="92" customHeight="1" spans="7:17">
      <c r="G92" s="589"/>
      <c r="H92" s="589"/>
      <c r="I92" s="589"/>
      <c r="J92" s="589"/>
      <c r="K92" s="589"/>
      <c r="L92" s="589"/>
      <c r="M92" s="589"/>
      <c r="O92" s="589"/>
      <c r="P92" s="589"/>
      <c r="Q92" s="589"/>
    </row>
    <row r="93" customHeight="1" spans="7:17">
      <c r="G93" s="589"/>
      <c r="H93" s="589"/>
      <c r="I93" s="589"/>
      <c r="J93" s="589"/>
      <c r="K93" s="589"/>
      <c r="L93" s="589"/>
      <c r="M93" s="589"/>
      <c r="O93" s="589"/>
      <c r="P93" s="589"/>
      <c r="Q93" s="589"/>
    </row>
    <row r="94" customHeight="1" spans="7:17">
      <c r="G94" s="589"/>
      <c r="H94" s="589"/>
      <c r="I94" s="589"/>
      <c r="J94" s="589"/>
      <c r="K94" s="589"/>
      <c r="L94" s="589"/>
      <c r="M94" s="589"/>
      <c r="O94" s="589"/>
      <c r="P94" s="589"/>
      <c r="Q94" s="589"/>
    </row>
    <row r="95" customHeight="1" spans="7:17">
      <c r="G95" s="589"/>
      <c r="H95" s="589"/>
      <c r="I95" s="589"/>
      <c r="J95" s="589"/>
      <c r="K95" s="589"/>
      <c r="L95" s="589"/>
      <c r="M95" s="589"/>
      <c r="O95" s="589"/>
      <c r="P95" s="589"/>
      <c r="Q95" s="589"/>
    </row>
    <row r="96" customHeight="1" spans="7:17">
      <c r="G96" s="589"/>
      <c r="H96" s="589"/>
      <c r="I96" s="589"/>
      <c r="J96" s="589"/>
      <c r="K96" s="589"/>
      <c r="L96" s="589"/>
      <c r="M96" s="589"/>
      <c r="O96" s="589"/>
      <c r="P96" s="589"/>
      <c r="Q96" s="589"/>
    </row>
    <row r="97" customHeight="1" spans="7:17">
      <c r="G97" s="589"/>
      <c r="H97" s="589"/>
      <c r="I97" s="589"/>
      <c r="J97" s="589"/>
      <c r="K97" s="589"/>
      <c r="L97" s="589"/>
      <c r="M97" s="589"/>
      <c r="O97" s="589"/>
      <c r="P97" s="589"/>
      <c r="Q97" s="589"/>
    </row>
    <row r="98" customHeight="1" spans="7:17">
      <c r="G98" s="589"/>
      <c r="H98" s="589"/>
      <c r="I98" s="589"/>
      <c r="J98" s="589"/>
      <c r="K98" s="589"/>
      <c r="L98" s="589"/>
      <c r="M98" s="589"/>
      <c r="O98" s="589"/>
      <c r="P98" s="589"/>
      <c r="Q98" s="589"/>
    </row>
    <row r="99" customHeight="1" spans="7:17">
      <c r="G99" s="589"/>
      <c r="H99" s="589"/>
      <c r="I99" s="589"/>
      <c r="J99" s="589"/>
      <c r="K99" s="589"/>
      <c r="L99" s="589"/>
      <c r="M99" s="589"/>
      <c r="O99" s="589"/>
      <c r="P99" s="589"/>
      <c r="Q99" s="589"/>
    </row>
    <row r="100" customHeight="1" spans="7:17">
      <c r="G100" s="589"/>
      <c r="H100" s="589"/>
      <c r="I100" s="589"/>
      <c r="J100" s="589"/>
      <c r="K100" s="589"/>
      <c r="L100" s="589"/>
      <c r="M100" s="589"/>
      <c r="O100" s="589"/>
      <c r="P100" s="589"/>
      <c r="Q100" s="589"/>
    </row>
    <row r="101" customHeight="1" spans="7:17">
      <c r="G101" s="589"/>
      <c r="H101" s="589"/>
      <c r="I101" s="589"/>
      <c r="J101" s="589"/>
      <c r="K101" s="589"/>
      <c r="L101" s="589"/>
      <c r="M101" s="589"/>
      <c r="O101" s="589"/>
      <c r="P101" s="589"/>
      <c r="Q101" s="589"/>
    </row>
    <row r="102" customHeight="1" spans="7:17">
      <c r="G102" s="589"/>
      <c r="H102" s="589"/>
      <c r="I102" s="589"/>
      <c r="J102" s="589"/>
      <c r="K102" s="589"/>
      <c r="L102" s="589"/>
      <c r="M102" s="589"/>
      <c r="O102" s="589"/>
      <c r="P102" s="589"/>
      <c r="Q102" s="589"/>
    </row>
    <row r="103" customHeight="1" spans="7:17">
      <c r="G103" s="589"/>
      <c r="H103" s="589"/>
      <c r="I103" s="589"/>
      <c r="J103" s="589"/>
      <c r="K103" s="589"/>
      <c r="L103" s="589"/>
      <c r="M103" s="589"/>
      <c r="O103" s="589"/>
      <c r="P103" s="589"/>
      <c r="Q103" s="589"/>
    </row>
    <row r="104" customHeight="1" spans="7:17">
      <c r="G104" s="589"/>
      <c r="H104" s="589"/>
      <c r="I104" s="589"/>
      <c r="J104" s="589"/>
      <c r="K104" s="589"/>
      <c r="L104" s="589"/>
      <c r="M104" s="589"/>
      <c r="O104" s="589"/>
      <c r="P104" s="589"/>
      <c r="Q104" s="589"/>
    </row>
    <row r="105" customHeight="1" spans="7:17">
      <c r="G105" s="589"/>
      <c r="H105" s="589"/>
      <c r="I105" s="589"/>
      <c r="J105" s="589"/>
      <c r="K105" s="589"/>
      <c r="L105" s="589"/>
      <c r="M105" s="589"/>
      <c r="O105" s="589"/>
      <c r="P105" s="589"/>
      <c r="Q105" s="589"/>
    </row>
    <row r="106" customHeight="1" spans="7:17">
      <c r="G106" s="589"/>
      <c r="H106" s="589"/>
      <c r="I106" s="589"/>
      <c r="J106" s="589"/>
      <c r="K106" s="589"/>
      <c r="L106" s="589"/>
      <c r="M106" s="589"/>
      <c r="O106" s="589"/>
      <c r="P106" s="589"/>
      <c r="Q106" s="589"/>
    </row>
    <row r="107" customHeight="1" spans="7:17">
      <c r="G107" s="589"/>
      <c r="H107" s="589"/>
      <c r="I107" s="589"/>
      <c r="J107" s="589"/>
      <c r="K107" s="589"/>
      <c r="L107" s="589"/>
      <c r="M107" s="589"/>
      <c r="O107" s="589"/>
      <c r="P107" s="589"/>
      <c r="Q107" s="589"/>
    </row>
    <row r="108" customHeight="1" spans="7:17">
      <c r="G108" s="589"/>
      <c r="H108" s="589"/>
      <c r="I108" s="589"/>
      <c r="J108" s="589"/>
      <c r="K108" s="589"/>
      <c r="L108" s="589"/>
      <c r="M108" s="589"/>
      <c r="O108" s="589"/>
      <c r="P108" s="589"/>
      <c r="Q108" s="589"/>
    </row>
    <row r="109" customHeight="1" spans="7:17">
      <c r="G109" s="589"/>
      <c r="H109" s="589"/>
      <c r="I109" s="589"/>
      <c r="J109" s="589"/>
      <c r="K109" s="589"/>
      <c r="L109" s="589"/>
      <c r="M109" s="589"/>
      <c r="O109" s="589"/>
      <c r="P109" s="589"/>
      <c r="Q109" s="589"/>
    </row>
    <row r="110" customHeight="1" spans="7:17">
      <c r="G110" s="589"/>
      <c r="H110" s="589"/>
      <c r="I110" s="589"/>
      <c r="J110" s="589"/>
      <c r="K110" s="589"/>
      <c r="L110" s="589"/>
      <c r="M110" s="589"/>
      <c r="O110" s="589"/>
      <c r="P110" s="589"/>
      <c r="Q110" s="589"/>
    </row>
    <row r="111" customHeight="1" spans="7:17">
      <c r="G111" s="589"/>
      <c r="H111" s="589"/>
      <c r="I111" s="589"/>
      <c r="J111" s="589"/>
      <c r="K111" s="589"/>
      <c r="L111" s="589"/>
      <c r="M111" s="589"/>
      <c r="O111" s="589"/>
      <c r="P111" s="589"/>
      <c r="Q111" s="589"/>
    </row>
    <row r="112" customHeight="1" spans="7:17">
      <c r="G112" s="589"/>
      <c r="H112" s="589"/>
      <c r="I112" s="589"/>
      <c r="J112" s="589"/>
      <c r="K112" s="589"/>
      <c r="L112" s="589"/>
      <c r="M112" s="589"/>
      <c r="O112" s="589"/>
      <c r="P112" s="589"/>
      <c r="Q112" s="589"/>
    </row>
    <row r="113" customHeight="1" spans="7:17">
      <c r="G113" s="589"/>
      <c r="H113" s="589"/>
      <c r="I113" s="589"/>
      <c r="J113" s="589"/>
      <c r="K113" s="589"/>
      <c r="L113" s="589"/>
      <c r="M113" s="589"/>
      <c r="O113" s="589"/>
      <c r="P113" s="589"/>
      <c r="Q113" s="589"/>
    </row>
    <row r="114" customHeight="1" spans="7:17">
      <c r="G114" s="589"/>
      <c r="H114" s="589"/>
      <c r="I114" s="589"/>
      <c r="J114" s="589"/>
      <c r="K114" s="589"/>
      <c r="L114" s="589"/>
      <c r="M114" s="589"/>
      <c r="O114" s="589"/>
      <c r="P114" s="589"/>
      <c r="Q114" s="589"/>
    </row>
    <row r="115" customHeight="1" spans="7:17">
      <c r="G115" s="589"/>
      <c r="H115" s="589"/>
      <c r="I115" s="589"/>
      <c r="J115" s="589"/>
      <c r="K115" s="589"/>
      <c r="L115" s="589"/>
      <c r="M115" s="589"/>
      <c r="O115" s="589"/>
      <c r="P115" s="589"/>
      <c r="Q115" s="589"/>
    </row>
    <row r="116" customHeight="1" spans="7:17">
      <c r="G116" s="589"/>
      <c r="H116" s="589"/>
      <c r="I116" s="589"/>
      <c r="J116" s="589"/>
      <c r="K116" s="589"/>
      <c r="L116" s="589"/>
      <c r="M116" s="589"/>
      <c r="O116" s="589"/>
      <c r="P116" s="589"/>
      <c r="Q116" s="589"/>
    </row>
    <row r="117" customHeight="1" spans="7:17">
      <c r="G117" s="589"/>
      <c r="H117" s="589"/>
      <c r="I117" s="589"/>
      <c r="J117" s="589"/>
      <c r="K117" s="589"/>
      <c r="L117" s="589"/>
      <c r="M117" s="589"/>
      <c r="O117" s="589"/>
      <c r="P117" s="589"/>
      <c r="Q117" s="589"/>
    </row>
    <row r="118" customHeight="1" spans="7:17">
      <c r="G118" s="589"/>
      <c r="H118" s="589"/>
      <c r="I118" s="589"/>
      <c r="J118" s="589"/>
      <c r="K118" s="589"/>
      <c r="L118" s="589"/>
      <c r="M118" s="589"/>
      <c r="O118" s="589"/>
      <c r="P118" s="589"/>
      <c r="Q118" s="589"/>
    </row>
    <row r="119" customHeight="1" spans="7:17">
      <c r="G119" s="589"/>
      <c r="H119" s="589"/>
      <c r="I119" s="589"/>
      <c r="J119" s="589"/>
      <c r="K119" s="589"/>
      <c r="L119" s="589"/>
      <c r="M119" s="589"/>
      <c r="O119" s="589"/>
      <c r="P119" s="589"/>
      <c r="Q119" s="589"/>
    </row>
    <row r="120" customHeight="1" spans="7:17">
      <c r="G120" s="589"/>
      <c r="H120" s="589"/>
      <c r="I120" s="589"/>
      <c r="J120" s="589"/>
      <c r="K120" s="589"/>
      <c r="L120" s="589"/>
      <c r="M120" s="589"/>
      <c r="O120" s="589"/>
      <c r="P120" s="589"/>
      <c r="Q120" s="589"/>
    </row>
    <row r="121" customHeight="1" spans="7:17">
      <c r="G121" s="589"/>
      <c r="H121" s="589"/>
      <c r="I121" s="589"/>
      <c r="J121" s="589"/>
      <c r="K121" s="589"/>
      <c r="L121" s="589"/>
      <c r="M121" s="589"/>
      <c r="O121" s="589"/>
      <c r="P121" s="589"/>
      <c r="Q121" s="589"/>
    </row>
    <row r="122" customHeight="1" spans="7:17">
      <c r="G122" s="589"/>
      <c r="H122" s="589"/>
      <c r="I122" s="589"/>
      <c r="J122" s="589"/>
      <c r="K122" s="589"/>
      <c r="L122" s="589"/>
      <c r="M122" s="589"/>
      <c r="O122" s="589"/>
      <c r="P122" s="589"/>
      <c r="Q122" s="589"/>
    </row>
    <row r="123" customHeight="1" spans="7:17">
      <c r="G123" s="589"/>
      <c r="H123" s="589"/>
      <c r="I123" s="589"/>
      <c r="J123" s="589"/>
      <c r="K123" s="589"/>
      <c r="L123" s="589"/>
      <c r="M123" s="589"/>
      <c r="O123" s="589"/>
      <c r="P123" s="589"/>
      <c r="Q123" s="589"/>
    </row>
    <row r="124" customHeight="1" spans="7:17">
      <c r="G124" s="589"/>
      <c r="H124" s="589"/>
      <c r="I124" s="589"/>
      <c r="J124" s="589"/>
      <c r="K124" s="589"/>
      <c r="L124" s="589"/>
      <c r="M124" s="589"/>
      <c r="O124" s="589"/>
      <c r="P124" s="589"/>
      <c r="Q124" s="589"/>
    </row>
    <row r="125" customHeight="1" spans="7:17">
      <c r="G125" s="589"/>
      <c r="H125" s="589"/>
      <c r="I125" s="589"/>
      <c r="J125" s="589"/>
      <c r="K125" s="589"/>
      <c r="L125" s="589"/>
      <c r="M125" s="589"/>
      <c r="O125" s="589"/>
      <c r="P125" s="589"/>
      <c r="Q125" s="589"/>
    </row>
    <row r="126" customHeight="1" spans="7:17">
      <c r="G126" s="589"/>
      <c r="H126" s="589"/>
      <c r="I126" s="589"/>
      <c r="J126" s="589"/>
      <c r="K126" s="589"/>
      <c r="L126" s="589"/>
      <c r="M126" s="589"/>
      <c r="O126" s="589"/>
      <c r="P126" s="589"/>
      <c r="Q126" s="589"/>
    </row>
    <row r="127" customHeight="1" spans="7:17">
      <c r="G127" s="589"/>
      <c r="H127" s="589"/>
      <c r="I127" s="589"/>
      <c r="J127" s="589"/>
      <c r="K127" s="589"/>
      <c r="L127" s="589"/>
      <c r="M127" s="589"/>
      <c r="O127" s="589"/>
      <c r="P127" s="589"/>
      <c r="Q127" s="589"/>
    </row>
    <row r="128" customHeight="1" spans="7:17">
      <c r="G128" s="589"/>
      <c r="H128" s="589"/>
      <c r="I128" s="589"/>
      <c r="J128" s="589"/>
      <c r="K128" s="589"/>
      <c r="L128" s="589"/>
      <c r="M128" s="589"/>
      <c r="O128" s="589"/>
      <c r="P128" s="589"/>
      <c r="Q128" s="589"/>
    </row>
    <row r="129" customHeight="1" spans="7:17">
      <c r="G129" s="589"/>
      <c r="H129" s="589"/>
      <c r="I129" s="589"/>
      <c r="J129" s="589"/>
      <c r="K129" s="589"/>
      <c r="L129" s="589"/>
      <c r="M129" s="589"/>
      <c r="O129" s="589"/>
      <c r="P129" s="589"/>
      <c r="Q129" s="589"/>
    </row>
    <row r="130" customHeight="1" spans="7:17">
      <c r="G130" s="589"/>
      <c r="H130" s="589"/>
      <c r="I130" s="589"/>
      <c r="J130" s="589"/>
      <c r="K130" s="589"/>
      <c r="L130" s="589"/>
      <c r="M130" s="589"/>
      <c r="O130" s="589"/>
      <c r="P130" s="589"/>
      <c r="Q130" s="589"/>
    </row>
    <row r="131" customHeight="1" spans="7:17">
      <c r="G131" s="589"/>
      <c r="H131" s="589"/>
      <c r="I131" s="589"/>
      <c r="J131" s="589"/>
      <c r="K131" s="589"/>
      <c r="L131" s="589"/>
      <c r="M131" s="589"/>
      <c r="O131" s="589"/>
      <c r="P131" s="589"/>
      <c r="Q131" s="589"/>
    </row>
    <row r="132" customHeight="1" spans="7:17">
      <c r="G132" s="589"/>
      <c r="H132" s="589"/>
      <c r="I132" s="589"/>
      <c r="J132" s="589"/>
      <c r="K132" s="589"/>
      <c r="L132" s="589"/>
      <c r="M132" s="589"/>
      <c r="O132" s="589"/>
      <c r="P132" s="589"/>
      <c r="Q132" s="589"/>
    </row>
    <row r="133" customHeight="1" spans="7:17">
      <c r="G133" s="589"/>
      <c r="H133" s="589"/>
      <c r="I133" s="589"/>
      <c r="J133" s="589"/>
      <c r="K133" s="589"/>
      <c r="L133" s="589"/>
      <c r="M133" s="589"/>
      <c r="O133" s="589"/>
      <c r="P133" s="589"/>
      <c r="Q133" s="589"/>
    </row>
    <row r="134" customHeight="1" spans="7:17">
      <c r="G134" s="589"/>
      <c r="H134" s="589"/>
      <c r="I134" s="589"/>
      <c r="J134" s="589"/>
      <c r="K134" s="589"/>
      <c r="L134" s="589"/>
      <c r="M134" s="589"/>
      <c r="O134" s="589"/>
      <c r="P134" s="589"/>
      <c r="Q134" s="589"/>
    </row>
    <row r="135" customHeight="1" spans="7:17">
      <c r="G135" s="589"/>
      <c r="H135" s="589"/>
      <c r="I135" s="589"/>
      <c r="J135" s="589"/>
      <c r="K135" s="589"/>
      <c r="L135" s="589"/>
      <c r="M135" s="589"/>
      <c r="O135" s="589"/>
      <c r="P135" s="589"/>
      <c r="Q135" s="589"/>
    </row>
    <row r="136" customHeight="1" spans="7:17">
      <c r="G136" s="589"/>
      <c r="H136" s="589"/>
      <c r="I136" s="589"/>
      <c r="J136" s="589"/>
      <c r="K136" s="589"/>
      <c r="L136" s="589"/>
      <c r="M136" s="589"/>
      <c r="O136" s="589"/>
      <c r="P136" s="589"/>
      <c r="Q136" s="589"/>
    </row>
    <row r="137" customHeight="1" spans="7:17">
      <c r="G137" s="589"/>
      <c r="H137" s="589"/>
      <c r="I137" s="589"/>
      <c r="J137" s="589"/>
      <c r="K137" s="589"/>
      <c r="L137" s="589"/>
      <c r="M137" s="589"/>
      <c r="O137" s="589"/>
      <c r="P137" s="589"/>
      <c r="Q137" s="589"/>
    </row>
    <row r="138" customHeight="1" spans="7:17">
      <c r="G138" s="589"/>
      <c r="H138" s="589"/>
      <c r="I138" s="589"/>
      <c r="J138" s="589"/>
      <c r="K138" s="589"/>
      <c r="L138" s="589"/>
      <c r="M138" s="589"/>
      <c r="O138" s="589"/>
      <c r="P138" s="589"/>
      <c r="Q138" s="589"/>
    </row>
    <row r="139" customHeight="1" spans="7:17">
      <c r="G139" s="589"/>
      <c r="H139" s="589"/>
      <c r="I139" s="589"/>
      <c r="J139" s="589"/>
      <c r="K139" s="589"/>
      <c r="L139" s="589"/>
      <c r="M139" s="589"/>
      <c r="O139" s="589"/>
      <c r="P139" s="589"/>
      <c r="Q139" s="589"/>
    </row>
    <row r="140" customHeight="1" spans="7:17">
      <c r="G140" s="589"/>
      <c r="H140" s="589"/>
      <c r="I140" s="589"/>
      <c r="J140" s="589"/>
      <c r="K140" s="589"/>
      <c r="L140" s="589"/>
      <c r="M140" s="589"/>
      <c r="O140" s="589"/>
      <c r="P140" s="589"/>
      <c r="Q140" s="589"/>
    </row>
    <row r="141" customHeight="1" spans="7:17">
      <c r="G141" s="589"/>
      <c r="H141" s="589"/>
      <c r="I141" s="589"/>
      <c r="J141" s="589"/>
      <c r="K141" s="589"/>
      <c r="L141" s="589"/>
      <c r="M141" s="589"/>
      <c r="O141" s="589"/>
      <c r="P141" s="589"/>
      <c r="Q141" s="589"/>
    </row>
    <row r="142" customHeight="1" spans="7:17">
      <c r="G142" s="589"/>
      <c r="H142" s="589"/>
      <c r="I142" s="589"/>
      <c r="J142" s="589"/>
      <c r="K142" s="589"/>
      <c r="L142" s="589"/>
      <c r="M142" s="589"/>
      <c r="O142" s="589"/>
      <c r="P142" s="589"/>
      <c r="Q142" s="589"/>
    </row>
    <row r="143" customHeight="1" spans="7:17">
      <c r="G143" s="589"/>
      <c r="H143" s="589"/>
      <c r="I143" s="589"/>
      <c r="J143" s="589"/>
      <c r="K143" s="589"/>
      <c r="L143" s="589"/>
      <c r="M143" s="589"/>
      <c r="O143" s="589"/>
      <c r="P143" s="589"/>
      <c r="Q143" s="589"/>
    </row>
    <row r="144" customHeight="1" spans="7:17">
      <c r="G144" s="589"/>
      <c r="H144" s="589"/>
      <c r="I144" s="589"/>
      <c r="J144" s="589"/>
      <c r="K144" s="589"/>
      <c r="L144" s="589"/>
      <c r="M144" s="589"/>
      <c r="O144" s="589"/>
      <c r="P144" s="589"/>
      <c r="Q144" s="589"/>
    </row>
    <row r="145" customHeight="1" spans="7:17">
      <c r="G145" s="589"/>
      <c r="H145" s="589"/>
      <c r="I145" s="589"/>
      <c r="J145" s="589"/>
      <c r="K145" s="589"/>
      <c r="L145" s="589"/>
      <c r="M145" s="589"/>
      <c r="O145" s="589"/>
      <c r="P145" s="589"/>
      <c r="Q145" s="589"/>
    </row>
    <row r="146" customHeight="1" spans="7:17">
      <c r="G146" s="589"/>
      <c r="H146" s="589"/>
      <c r="I146" s="589"/>
      <c r="J146" s="589"/>
      <c r="K146" s="589"/>
      <c r="L146" s="589"/>
      <c r="M146" s="589"/>
      <c r="O146" s="589"/>
      <c r="P146" s="589"/>
      <c r="Q146" s="589"/>
    </row>
    <row r="147" customHeight="1" spans="7:17">
      <c r="G147" s="589"/>
      <c r="H147" s="589"/>
      <c r="I147" s="589"/>
      <c r="J147" s="589"/>
      <c r="K147" s="589"/>
      <c r="L147" s="589"/>
      <c r="M147" s="589"/>
      <c r="O147" s="589"/>
      <c r="P147" s="589"/>
      <c r="Q147" s="589"/>
    </row>
    <row r="148" customHeight="1" spans="7:17">
      <c r="G148" s="589"/>
      <c r="H148" s="589"/>
      <c r="I148" s="589"/>
      <c r="J148" s="589"/>
      <c r="K148" s="589"/>
      <c r="L148" s="589"/>
      <c r="M148" s="589"/>
      <c r="O148" s="589"/>
      <c r="P148" s="589"/>
      <c r="Q148" s="589"/>
    </row>
    <row r="149" customHeight="1" spans="7:17">
      <c r="G149" s="589"/>
      <c r="H149" s="589"/>
      <c r="I149" s="589"/>
      <c r="J149" s="589"/>
      <c r="K149" s="589"/>
      <c r="L149" s="589"/>
      <c r="M149" s="589"/>
      <c r="O149" s="589"/>
      <c r="P149" s="589"/>
      <c r="Q149" s="589"/>
    </row>
    <row r="150" customHeight="1" spans="7:17">
      <c r="G150" s="589"/>
      <c r="H150" s="589"/>
      <c r="I150" s="589"/>
      <c r="J150" s="589"/>
      <c r="K150" s="589"/>
      <c r="L150" s="589"/>
      <c r="M150" s="589"/>
      <c r="O150" s="589"/>
      <c r="P150" s="589"/>
      <c r="Q150" s="589"/>
    </row>
    <row r="151" customHeight="1" spans="7:17">
      <c r="G151" s="589"/>
      <c r="H151" s="589"/>
      <c r="I151" s="589"/>
      <c r="J151" s="589"/>
      <c r="K151" s="589"/>
      <c r="L151" s="589"/>
      <c r="M151" s="589"/>
      <c r="O151" s="589"/>
      <c r="P151" s="589"/>
      <c r="Q151" s="589"/>
    </row>
    <row r="152" customHeight="1" spans="7:17">
      <c r="G152" s="589"/>
      <c r="H152" s="589"/>
      <c r="I152" s="589"/>
      <c r="J152" s="589"/>
      <c r="K152" s="589"/>
      <c r="L152" s="589"/>
      <c r="M152" s="589"/>
      <c r="O152" s="589"/>
      <c r="P152" s="589"/>
      <c r="Q152" s="589"/>
    </row>
    <row r="153" customHeight="1" spans="7:17">
      <c r="G153" s="589"/>
      <c r="H153" s="589"/>
      <c r="I153" s="589"/>
      <c r="J153" s="589"/>
      <c r="K153" s="589"/>
      <c r="L153" s="589"/>
      <c r="M153" s="589"/>
      <c r="O153" s="589"/>
      <c r="P153" s="589"/>
      <c r="Q153" s="589"/>
    </row>
    <row r="154" customHeight="1" spans="7:17">
      <c r="G154" s="589"/>
      <c r="H154" s="589"/>
      <c r="I154" s="589"/>
      <c r="J154" s="589"/>
      <c r="K154" s="589"/>
      <c r="L154" s="589"/>
      <c r="M154" s="589"/>
      <c r="O154" s="589"/>
      <c r="P154" s="589"/>
      <c r="Q154" s="589"/>
    </row>
    <row r="155" customHeight="1" spans="7:17">
      <c r="G155" s="589"/>
      <c r="H155" s="589"/>
      <c r="I155" s="589"/>
      <c r="J155" s="589"/>
      <c r="K155" s="589"/>
      <c r="L155" s="589"/>
      <c r="M155" s="589"/>
      <c r="O155" s="589"/>
      <c r="P155" s="589"/>
      <c r="Q155" s="589"/>
    </row>
    <row r="156" customHeight="1" spans="7:17">
      <c r="G156" s="589"/>
      <c r="H156" s="589"/>
      <c r="I156" s="589"/>
      <c r="J156" s="589"/>
      <c r="K156" s="589"/>
      <c r="L156" s="589"/>
      <c r="M156" s="589"/>
      <c r="O156" s="589"/>
      <c r="P156" s="589"/>
      <c r="Q156" s="589"/>
    </row>
    <row r="157" customHeight="1" spans="7:17">
      <c r="G157" s="589"/>
      <c r="H157" s="589"/>
      <c r="I157" s="589"/>
      <c r="J157" s="589"/>
      <c r="K157" s="589"/>
      <c r="L157" s="589"/>
      <c r="M157" s="589"/>
      <c r="O157" s="589"/>
      <c r="P157" s="589"/>
      <c r="Q157" s="589"/>
    </row>
    <row r="158" customHeight="1" spans="7:17">
      <c r="G158" s="589"/>
      <c r="H158" s="589"/>
      <c r="I158" s="589"/>
      <c r="J158" s="589"/>
      <c r="K158" s="589"/>
      <c r="L158" s="589"/>
      <c r="M158" s="589"/>
      <c r="O158" s="589"/>
      <c r="P158" s="589"/>
      <c r="Q158" s="589"/>
    </row>
    <row r="159" customHeight="1" spans="7:17">
      <c r="G159" s="589"/>
      <c r="H159" s="589"/>
      <c r="I159" s="589"/>
      <c r="J159" s="589"/>
      <c r="K159" s="589"/>
      <c r="L159" s="589"/>
      <c r="M159" s="589"/>
      <c r="O159" s="589"/>
      <c r="P159" s="589"/>
      <c r="Q159" s="589"/>
    </row>
    <row r="160" customHeight="1" spans="7:17">
      <c r="G160" s="589"/>
      <c r="H160" s="589"/>
      <c r="I160" s="589"/>
      <c r="J160" s="589"/>
      <c r="K160" s="589"/>
      <c r="L160" s="589"/>
      <c r="M160" s="589"/>
      <c r="O160" s="589"/>
      <c r="P160" s="589"/>
      <c r="Q160" s="589"/>
    </row>
    <row r="161" customHeight="1" spans="7:17">
      <c r="G161" s="589"/>
      <c r="H161" s="589"/>
      <c r="I161" s="589"/>
      <c r="J161" s="589"/>
      <c r="K161" s="589"/>
      <c r="L161" s="589"/>
      <c r="M161" s="589"/>
      <c r="O161" s="589"/>
      <c r="P161" s="589"/>
      <c r="Q161" s="589"/>
    </row>
    <row r="162" customHeight="1" spans="7:17">
      <c r="G162" s="589"/>
      <c r="H162" s="589"/>
      <c r="I162" s="589"/>
      <c r="J162" s="589"/>
      <c r="K162" s="589"/>
      <c r="L162" s="589"/>
      <c r="M162" s="589"/>
      <c r="O162" s="589"/>
      <c r="P162" s="589"/>
      <c r="Q162" s="589"/>
    </row>
    <row r="163" customHeight="1" spans="7:17">
      <c r="G163" s="589"/>
      <c r="H163" s="589"/>
      <c r="I163" s="589"/>
      <c r="J163" s="589"/>
      <c r="K163" s="589"/>
      <c r="L163" s="589"/>
      <c r="M163" s="589"/>
      <c r="O163" s="589"/>
      <c r="P163" s="589"/>
      <c r="Q163" s="589"/>
    </row>
    <row r="164" customHeight="1" spans="7:17">
      <c r="G164" s="589"/>
      <c r="H164" s="589"/>
      <c r="I164" s="589"/>
      <c r="J164" s="589"/>
      <c r="K164" s="589"/>
      <c r="L164" s="589"/>
      <c r="M164" s="589"/>
      <c r="O164" s="589"/>
      <c r="P164" s="589"/>
      <c r="Q164" s="589"/>
    </row>
    <row r="165" customHeight="1" spans="7:17">
      <c r="G165" s="589"/>
      <c r="H165" s="589"/>
      <c r="I165" s="589"/>
      <c r="J165" s="589"/>
      <c r="K165" s="589"/>
      <c r="L165" s="589"/>
      <c r="M165" s="589"/>
      <c r="O165" s="589"/>
      <c r="P165" s="589"/>
      <c r="Q165" s="589"/>
    </row>
    <row r="166" customHeight="1" spans="7:17">
      <c r="G166" s="589"/>
      <c r="H166" s="589"/>
      <c r="I166" s="589"/>
      <c r="J166" s="589"/>
      <c r="K166" s="589"/>
      <c r="L166" s="589"/>
      <c r="M166" s="589"/>
      <c r="O166" s="589"/>
      <c r="P166" s="589"/>
      <c r="Q166" s="589"/>
    </row>
    <row r="167" customHeight="1" spans="7:17">
      <c r="G167" s="589"/>
      <c r="H167" s="589"/>
      <c r="I167" s="589"/>
      <c r="J167" s="589"/>
      <c r="K167" s="589"/>
      <c r="L167" s="589"/>
      <c r="M167" s="589"/>
      <c r="O167" s="589"/>
      <c r="P167" s="589"/>
      <c r="Q167" s="589"/>
    </row>
    <row r="168" customHeight="1" spans="7:17">
      <c r="G168" s="589"/>
      <c r="H168" s="589"/>
      <c r="I168" s="589"/>
      <c r="J168" s="589"/>
      <c r="K168" s="589"/>
      <c r="L168" s="589"/>
      <c r="M168" s="589"/>
      <c r="O168" s="589"/>
      <c r="P168" s="589"/>
      <c r="Q168" s="589"/>
    </row>
    <row r="169" customHeight="1" spans="7:17">
      <c r="G169" s="589"/>
      <c r="H169" s="589"/>
      <c r="I169" s="589"/>
      <c r="J169" s="589"/>
      <c r="K169" s="589"/>
      <c r="L169" s="589"/>
      <c r="M169" s="589"/>
      <c r="O169" s="589"/>
      <c r="P169" s="589"/>
      <c r="Q169" s="589"/>
    </row>
    <row r="170" customHeight="1" spans="7:17">
      <c r="G170" s="589"/>
      <c r="H170" s="589"/>
      <c r="I170" s="589"/>
      <c r="J170" s="589"/>
      <c r="K170" s="589"/>
      <c r="L170" s="589"/>
      <c r="M170" s="589"/>
      <c r="O170" s="589"/>
      <c r="P170" s="589"/>
      <c r="Q170" s="589"/>
    </row>
    <row r="171" customHeight="1" spans="7:17">
      <c r="G171" s="589"/>
      <c r="H171" s="589"/>
      <c r="I171" s="589"/>
      <c r="J171" s="589"/>
      <c r="K171" s="589"/>
      <c r="L171" s="589"/>
      <c r="M171" s="589"/>
      <c r="O171" s="589"/>
      <c r="P171" s="589"/>
      <c r="Q171" s="589"/>
    </row>
    <row r="172" customHeight="1" spans="7:17">
      <c r="G172" s="589"/>
      <c r="H172" s="589"/>
      <c r="I172" s="589"/>
      <c r="J172" s="589"/>
      <c r="K172" s="589"/>
      <c r="L172" s="589"/>
      <c r="M172" s="589"/>
      <c r="O172" s="589"/>
      <c r="P172" s="589"/>
      <c r="Q172" s="589"/>
    </row>
    <row r="173" customHeight="1" spans="7:17">
      <c r="G173" s="589"/>
      <c r="H173" s="589"/>
      <c r="I173" s="589"/>
      <c r="J173" s="589"/>
      <c r="K173" s="589"/>
      <c r="L173" s="589"/>
      <c r="M173" s="589"/>
      <c r="O173" s="589"/>
      <c r="P173" s="589"/>
      <c r="Q173" s="589"/>
    </row>
    <row r="174" customHeight="1" spans="7:17">
      <c r="G174" s="589"/>
      <c r="H174" s="589"/>
      <c r="I174" s="589"/>
      <c r="J174" s="589"/>
      <c r="K174" s="589"/>
      <c r="L174" s="589"/>
      <c r="M174" s="589"/>
      <c r="O174" s="589"/>
      <c r="P174" s="589"/>
      <c r="Q174" s="589"/>
    </row>
    <row r="175" customHeight="1" spans="7:17">
      <c r="G175" s="589"/>
      <c r="H175" s="589"/>
      <c r="I175" s="589"/>
      <c r="J175" s="589"/>
      <c r="K175" s="589"/>
      <c r="L175" s="589"/>
      <c r="M175" s="589"/>
      <c r="O175" s="589"/>
      <c r="P175" s="589"/>
      <c r="Q175" s="589"/>
    </row>
    <row r="176" customHeight="1" spans="7:17">
      <c r="G176" s="589"/>
      <c r="H176" s="589"/>
      <c r="I176" s="589"/>
      <c r="J176" s="589"/>
      <c r="K176" s="589"/>
      <c r="L176" s="589"/>
      <c r="M176" s="589"/>
      <c r="O176" s="589"/>
      <c r="P176" s="589"/>
      <c r="Q176" s="589"/>
    </row>
    <row r="177" customHeight="1" spans="7:17">
      <c r="G177" s="589"/>
      <c r="H177" s="589"/>
      <c r="I177" s="589"/>
      <c r="J177" s="589"/>
      <c r="K177" s="589"/>
      <c r="L177" s="589"/>
      <c r="M177" s="589"/>
      <c r="O177" s="589"/>
      <c r="P177" s="589"/>
      <c r="Q177" s="589"/>
    </row>
    <row r="178" customHeight="1" spans="7:17">
      <c r="G178" s="589"/>
      <c r="H178" s="589"/>
      <c r="I178" s="589"/>
      <c r="J178" s="589"/>
      <c r="K178" s="589"/>
      <c r="L178" s="589"/>
      <c r="M178" s="589"/>
      <c r="O178" s="589"/>
      <c r="P178" s="589"/>
      <c r="Q178" s="589"/>
    </row>
    <row r="179" customHeight="1" spans="7:17">
      <c r="G179" s="589"/>
      <c r="H179" s="589"/>
      <c r="I179" s="589"/>
      <c r="J179" s="589"/>
      <c r="K179" s="589"/>
      <c r="L179" s="589"/>
      <c r="M179" s="589"/>
      <c r="O179" s="589"/>
      <c r="P179" s="589"/>
      <c r="Q179" s="589"/>
    </row>
    <row r="180" customHeight="1" spans="7:17">
      <c r="G180" s="589"/>
      <c r="H180" s="589"/>
      <c r="I180" s="589"/>
      <c r="J180" s="589"/>
      <c r="K180" s="589"/>
      <c r="L180" s="589"/>
      <c r="M180" s="589"/>
      <c r="O180" s="589"/>
      <c r="P180" s="589"/>
      <c r="Q180" s="589"/>
    </row>
    <row r="181" customHeight="1" spans="7:17">
      <c r="G181" s="589"/>
      <c r="H181" s="589"/>
      <c r="I181" s="589"/>
      <c r="J181" s="589"/>
      <c r="K181" s="589"/>
      <c r="L181" s="589"/>
      <c r="M181" s="589"/>
      <c r="O181" s="589"/>
      <c r="P181" s="589"/>
      <c r="Q181" s="589"/>
    </row>
    <row r="182" customHeight="1" spans="7:17">
      <c r="G182" s="589"/>
      <c r="H182" s="589"/>
      <c r="I182" s="589"/>
      <c r="J182" s="589"/>
      <c r="K182" s="589"/>
      <c r="L182" s="589"/>
      <c r="M182" s="589"/>
      <c r="O182" s="589"/>
      <c r="P182" s="589"/>
      <c r="Q182" s="589"/>
    </row>
    <row r="183" customHeight="1" spans="7:17">
      <c r="G183" s="589"/>
      <c r="H183" s="589"/>
      <c r="I183" s="589"/>
      <c r="J183" s="589"/>
      <c r="K183" s="589"/>
      <c r="L183" s="589"/>
      <c r="M183" s="589"/>
      <c r="O183" s="589"/>
      <c r="P183" s="589"/>
      <c r="Q183" s="589"/>
    </row>
    <row r="184" customHeight="1" spans="7:17">
      <c r="G184" s="589"/>
      <c r="H184" s="589"/>
      <c r="I184" s="589"/>
      <c r="J184" s="589"/>
      <c r="K184" s="589"/>
      <c r="L184" s="589"/>
      <c r="M184" s="589"/>
      <c r="O184" s="589"/>
      <c r="P184" s="589"/>
      <c r="Q184" s="589"/>
    </row>
    <row r="185" customHeight="1" spans="7:17">
      <c r="G185" s="589"/>
      <c r="H185" s="589"/>
      <c r="I185" s="589"/>
      <c r="J185" s="589"/>
      <c r="K185" s="589"/>
      <c r="L185" s="589"/>
      <c r="M185" s="589"/>
      <c r="O185" s="589"/>
      <c r="P185" s="589"/>
      <c r="Q185" s="589"/>
    </row>
    <row r="186" customHeight="1" spans="7:17">
      <c r="G186" s="589"/>
      <c r="H186" s="589"/>
      <c r="I186" s="589"/>
      <c r="J186" s="589"/>
      <c r="K186" s="589"/>
      <c r="L186" s="589"/>
      <c r="M186" s="589"/>
      <c r="O186" s="589"/>
      <c r="P186" s="589"/>
      <c r="Q186" s="589"/>
    </row>
    <row r="187" customHeight="1" spans="7:17">
      <c r="G187" s="589"/>
      <c r="H187" s="589"/>
      <c r="I187" s="589"/>
      <c r="J187" s="589"/>
      <c r="K187" s="589"/>
      <c r="L187" s="589"/>
      <c r="M187" s="589"/>
      <c r="O187" s="589"/>
      <c r="P187" s="589"/>
      <c r="Q187" s="589"/>
    </row>
    <row r="188" customHeight="1" spans="7:17">
      <c r="G188" s="589"/>
      <c r="H188" s="589"/>
      <c r="I188" s="589"/>
      <c r="J188" s="589"/>
      <c r="K188" s="589"/>
      <c r="L188" s="589"/>
      <c r="M188" s="589"/>
      <c r="O188" s="589"/>
      <c r="P188" s="589"/>
      <c r="Q188" s="589"/>
    </row>
    <row r="189" customHeight="1" spans="7:17">
      <c r="G189" s="589"/>
      <c r="H189" s="589"/>
      <c r="I189" s="589"/>
      <c r="J189" s="589"/>
      <c r="K189" s="589"/>
      <c r="L189" s="589"/>
      <c r="M189" s="589"/>
      <c r="O189" s="589"/>
      <c r="P189" s="589"/>
      <c r="Q189" s="589"/>
    </row>
    <row r="190" customHeight="1" spans="7:17">
      <c r="G190" s="589"/>
      <c r="H190" s="589"/>
      <c r="I190" s="589"/>
      <c r="J190" s="589"/>
      <c r="K190" s="589"/>
      <c r="L190" s="589"/>
      <c r="M190" s="589"/>
      <c r="O190" s="589"/>
      <c r="P190" s="589"/>
      <c r="Q190" s="589"/>
    </row>
    <row r="191" customHeight="1" spans="7:17">
      <c r="G191" s="589"/>
      <c r="H191" s="589"/>
      <c r="I191" s="589"/>
      <c r="J191" s="589"/>
      <c r="K191" s="589"/>
      <c r="L191" s="589"/>
      <c r="M191" s="589"/>
      <c r="O191" s="589"/>
      <c r="P191" s="589"/>
      <c r="Q191" s="589"/>
    </row>
    <row r="192" customHeight="1" spans="7:17">
      <c r="G192" s="589"/>
      <c r="H192" s="589"/>
      <c r="I192" s="589"/>
      <c r="J192" s="589"/>
      <c r="K192" s="589"/>
      <c r="L192" s="589"/>
      <c r="M192" s="589"/>
      <c r="O192" s="589"/>
      <c r="P192" s="589"/>
      <c r="Q192" s="589"/>
    </row>
    <row r="193" customHeight="1" spans="7:17">
      <c r="G193" s="589"/>
      <c r="H193" s="589"/>
      <c r="I193" s="589"/>
      <c r="J193" s="589"/>
      <c r="K193" s="589"/>
      <c r="L193" s="589"/>
      <c r="M193" s="589"/>
      <c r="O193" s="589"/>
      <c r="P193" s="589"/>
      <c r="Q193" s="589"/>
    </row>
    <row r="194" customHeight="1" spans="7:17">
      <c r="G194" s="589"/>
      <c r="H194" s="589"/>
      <c r="I194" s="589"/>
      <c r="J194" s="589"/>
      <c r="K194" s="589"/>
      <c r="L194" s="589"/>
      <c r="M194" s="589"/>
      <c r="O194" s="589"/>
      <c r="P194" s="589"/>
      <c r="Q194" s="589"/>
    </row>
    <row r="195" customHeight="1" spans="7:17">
      <c r="G195" s="589"/>
      <c r="H195" s="589"/>
      <c r="I195" s="589"/>
      <c r="J195" s="589"/>
      <c r="K195" s="589"/>
      <c r="L195" s="589"/>
      <c r="M195" s="589"/>
      <c r="O195" s="589"/>
      <c r="P195" s="589"/>
      <c r="Q195" s="589"/>
    </row>
    <row r="196" customHeight="1" spans="7:17">
      <c r="G196" s="589"/>
      <c r="H196" s="589"/>
      <c r="I196" s="589"/>
      <c r="J196" s="589"/>
      <c r="K196" s="589"/>
      <c r="L196" s="589"/>
      <c r="M196" s="589"/>
      <c r="O196" s="589"/>
      <c r="P196" s="589"/>
      <c r="Q196" s="589"/>
    </row>
    <row r="197" customHeight="1" spans="7:17">
      <c r="G197" s="589"/>
      <c r="H197" s="589"/>
      <c r="I197" s="589"/>
      <c r="J197" s="589"/>
      <c r="K197" s="589"/>
      <c r="L197" s="589"/>
      <c r="M197" s="589"/>
      <c r="O197" s="589"/>
      <c r="P197" s="589"/>
      <c r="Q197" s="589"/>
    </row>
    <row r="198" customHeight="1" spans="7:17">
      <c r="G198" s="589"/>
      <c r="H198" s="589"/>
      <c r="I198" s="589"/>
      <c r="J198" s="589"/>
      <c r="K198" s="589"/>
      <c r="L198" s="589"/>
      <c r="M198" s="589"/>
      <c r="O198" s="589"/>
      <c r="P198" s="589"/>
      <c r="Q198" s="589"/>
    </row>
    <row r="199" customHeight="1" spans="7:17">
      <c r="G199" s="589"/>
      <c r="H199" s="589"/>
      <c r="I199" s="589"/>
      <c r="J199" s="589"/>
      <c r="K199" s="589"/>
      <c r="L199" s="589"/>
      <c r="M199" s="589"/>
      <c r="O199" s="589"/>
      <c r="P199" s="589"/>
      <c r="Q199" s="589"/>
    </row>
    <row r="200" customHeight="1" spans="7:17">
      <c r="G200" s="589"/>
      <c r="H200" s="589"/>
      <c r="I200" s="589"/>
      <c r="J200" s="589"/>
      <c r="K200" s="589"/>
      <c r="L200" s="589"/>
      <c r="M200" s="589"/>
      <c r="O200" s="589"/>
      <c r="P200" s="589"/>
      <c r="Q200" s="589"/>
    </row>
    <row r="201" customHeight="1" spans="7:17">
      <c r="G201" s="589"/>
      <c r="H201" s="589"/>
      <c r="I201" s="589"/>
      <c r="J201" s="589"/>
      <c r="K201" s="589"/>
      <c r="L201" s="589"/>
      <c r="M201" s="589"/>
      <c r="O201" s="589"/>
      <c r="P201" s="589"/>
      <c r="Q201" s="589"/>
    </row>
    <row r="202" customHeight="1" spans="7:17">
      <c r="G202" s="589"/>
      <c r="H202" s="589"/>
      <c r="I202" s="589"/>
      <c r="J202" s="589"/>
      <c r="K202" s="589"/>
      <c r="L202" s="589"/>
      <c r="M202" s="589"/>
      <c r="O202" s="589"/>
      <c r="P202" s="589"/>
      <c r="Q202" s="589"/>
    </row>
    <row r="203" customHeight="1" spans="7:17">
      <c r="G203" s="589"/>
      <c r="H203" s="589"/>
      <c r="I203" s="589"/>
      <c r="J203" s="589"/>
      <c r="K203" s="589"/>
      <c r="L203" s="589"/>
      <c r="M203" s="589"/>
      <c r="O203" s="589"/>
      <c r="P203" s="589"/>
      <c r="Q203" s="589"/>
    </row>
    <row r="204" customHeight="1" spans="7:17">
      <c r="G204" s="589"/>
      <c r="H204" s="589"/>
      <c r="I204" s="589"/>
      <c r="J204" s="589"/>
      <c r="K204" s="589"/>
      <c r="L204" s="589"/>
      <c r="M204" s="589"/>
      <c r="O204" s="589"/>
      <c r="P204" s="589"/>
      <c r="Q204" s="589"/>
    </row>
    <row r="205" customHeight="1" spans="7:17">
      <c r="G205" s="589"/>
      <c r="H205" s="589"/>
      <c r="I205" s="589"/>
      <c r="J205" s="589"/>
      <c r="K205" s="589"/>
      <c r="L205" s="589"/>
      <c r="M205" s="589"/>
      <c r="O205" s="589"/>
      <c r="P205" s="589"/>
      <c r="Q205" s="589"/>
    </row>
    <row r="206" customHeight="1" spans="7:17">
      <c r="G206" s="589"/>
      <c r="H206" s="589"/>
      <c r="I206" s="589"/>
      <c r="J206" s="589"/>
      <c r="K206" s="589"/>
      <c r="L206" s="589"/>
      <c r="M206" s="589"/>
      <c r="O206" s="589"/>
      <c r="P206" s="589"/>
      <c r="Q206" s="589"/>
    </row>
    <row r="207" customHeight="1" spans="7:17">
      <c r="G207" s="589"/>
      <c r="H207" s="589"/>
      <c r="I207" s="589"/>
      <c r="J207" s="589"/>
      <c r="K207" s="589"/>
      <c r="L207" s="589"/>
      <c r="M207" s="589"/>
      <c r="O207" s="589"/>
      <c r="P207" s="589"/>
      <c r="Q207" s="589"/>
    </row>
    <row r="208" customHeight="1" spans="7:17">
      <c r="G208" s="589"/>
      <c r="H208" s="589"/>
      <c r="I208" s="589"/>
      <c r="J208" s="589"/>
      <c r="K208" s="589"/>
      <c r="L208" s="589"/>
      <c r="M208" s="589"/>
      <c r="O208" s="589"/>
      <c r="P208" s="589"/>
      <c r="Q208" s="589"/>
    </row>
    <row r="209" customHeight="1" spans="7:17">
      <c r="G209" s="589"/>
      <c r="H209" s="589"/>
      <c r="I209" s="589"/>
      <c r="J209" s="589"/>
      <c r="K209" s="589"/>
      <c r="L209" s="589"/>
      <c r="M209" s="589"/>
      <c r="O209" s="589"/>
      <c r="P209" s="589"/>
      <c r="Q209" s="589"/>
    </row>
    <row r="210" customHeight="1" spans="7:17">
      <c r="G210" s="589"/>
      <c r="H210" s="589"/>
      <c r="I210" s="589"/>
      <c r="J210" s="589"/>
      <c r="K210" s="589"/>
      <c r="L210" s="589"/>
      <c r="M210" s="589"/>
      <c r="O210" s="589"/>
      <c r="P210" s="589"/>
      <c r="Q210" s="589"/>
    </row>
    <row r="211" customHeight="1" spans="7:17">
      <c r="G211" s="589"/>
      <c r="H211" s="589"/>
      <c r="I211" s="589"/>
      <c r="J211" s="589"/>
      <c r="K211" s="589"/>
      <c r="L211" s="589"/>
      <c r="M211" s="589"/>
      <c r="O211" s="589"/>
      <c r="P211" s="589"/>
      <c r="Q211" s="589"/>
    </row>
    <row r="212" customHeight="1" spans="7:17">
      <c r="G212" s="589"/>
      <c r="H212" s="589"/>
      <c r="I212" s="589"/>
      <c r="J212" s="589"/>
      <c r="K212" s="589"/>
      <c r="L212" s="589"/>
      <c r="M212" s="589"/>
      <c r="O212" s="589"/>
      <c r="P212" s="589"/>
      <c r="Q212" s="589"/>
    </row>
    <row r="213" customHeight="1" spans="7:17">
      <c r="G213" s="589"/>
      <c r="H213" s="589"/>
      <c r="I213" s="589"/>
      <c r="J213" s="589"/>
      <c r="K213" s="589"/>
      <c r="L213" s="589"/>
      <c r="M213" s="589"/>
      <c r="O213" s="589"/>
      <c r="P213" s="589"/>
      <c r="Q213" s="589"/>
    </row>
    <row r="214" customHeight="1" spans="7:17">
      <c r="G214" s="589"/>
      <c r="H214" s="589"/>
      <c r="I214" s="589"/>
      <c r="J214" s="589"/>
      <c r="K214" s="589"/>
      <c r="L214" s="589"/>
      <c r="M214" s="589"/>
      <c r="O214" s="589"/>
      <c r="P214" s="589"/>
      <c r="Q214" s="589"/>
    </row>
    <row r="215" customHeight="1" spans="7:17">
      <c r="G215" s="589"/>
      <c r="H215" s="589"/>
      <c r="I215" s="589"/>
      <c r="J215" s="589"/>
      <c r="K215" s="589"/>
      <c r="L215" s="589"/>
      <c r="M215" s="589"/>
      <c r="O215" s="589"/>
      <c r="P215" s="589"/>
      <c r="Q215" s="589"/>
    </row>
    <row r="216" customHeight="1" spans="7:17">
      <c r="G216" s="589"/>
      <c r="H216" s="589"/>
      <c r="I216" s="589"/>
      <c r="J216" s="589"/>
      <c r="K216" s="589"/>
      <c r="L216" s="589"/>
      <c r="M216" s="589"/>
      <c r="O216" s="589"/>
      <c r="P216" s="589"/>
      <c r="Q216" s="589"/>
    </row>
    <row r="217" customHeight="1" spans="7:17">
      <c r="G217" s="589"/>
      <c r="H217" s="589"/>
      <c r="I217" s="589"/>
      <c r="J217" s="589"/>
      <c r="K217" s="589"/>
      <c r="L217" s="589"/>
      <c r="M217" s="589"/>
      <c r="O217" s="589"/>
      <c r="P217" s="589"/>
      <c r="Q217" s="589"/>
    </row>
    <row r="218" customHeight="1" spans="7:17">
      <c r="G218" s="589"/>
      <c r="H218" s="589"/>
      <c r="I218" s="589"/>
      <c r="J218" s="589"/>
      <c r="K218" s="589"/>
      <c r="L218" s="589"/>
      <c r="M218" s="589"/>
      <c r="O218" s="589"/>
      <c r="P218" s="589"/>
      <c r="Q218" s="589"/>
    </row>
    <row r="219" customHeight="1" spans="7:17">
      <c r="G219" s="589"/>
      <c r="H219" s="589"/>
      <c r="I219" s="589"/>
      <c r="J219" s="589"/>
      <c r="K219" s="589"/>
      <c r="L219" s="589"/>
      <c r="M219" s="589"/>
      <c r="O219" s="589"/>
      <c r="P219" s="589"/>
      <c r="Q219" s="589"/>
    </row>
    <row r="220" customHeight="1" spans="7:17">
      <c r="G220" s="589"/>
      <c r="H220" s="589"/>
      <c r="I220" s="589"/>
      <c r="J220" s="589"/>
      <c r="K220" s="589"/>
      <c r="L220" s="589"/>
      <c r="M220" s="589"/>
      <c r="O220" s="589"/>
      <c r="P220" s="589"/>
      <c r="Q220" s="589"/>
    </row>
    <row r="221" customHeight="1" spans="7:17">
      <c r="G221" s="589"/>
      <c r="H221" s="589"/>
      <c r="I221" s="589"/>
      <c r="J221" s="589"/>
      <c r="K221" s="589"/>
      <c r="L221" s="589"/>
      <c r="M221" s="589"/>
      <c r="O221" s="589"/>
      <c r="P221" s="589"/>
      <c r="Q221" s="589"/>
    </row>
    <row r="222" customHeight="1" spans="7:17">
      <c r="G222" s="589"/>
      <c r="H222" s="589"/>
      <c r="I222" s="589"/>
      <c r="J222" s="589"/>
      <c r="K222" s="589"/>
      <c r="L222" s="589"/>
      <c r="M222" s="589"/>
      <c r="O222" s="589"/>
      <c r="P222" s="589"/>
      <c r="Q222" s="589"/>
    </row>
    <row r="223" customHeight="1" spans="7:17">
      <c r="G223" s="589"/>
      <c r="H223" s="589"/>
      <c r="I223" s="589"/>
      <c r="J223" s="589"/>
      <c r="K223" s="589"/>
      <c r="L223" s="589"/>
      <c r="M223" s="589"/>
      <c r="O223" s="589"/>
      <c r="P223" s="589"/>
      <c r="Q223" s="589"/>
    </row>
    <row r="224" customHeight="1" spans="7:17">
      <c r="G224" s="589"/>
      <c r="H224" s="589"/>
      <c r="I224" s="589"/>
      <c r="J224" s="589"/>
      <c r="K224" s="589"/>
      <c r="L224" s="589"/>
      <c r="M224" s="589"/>
      <c r="O224" s="589"/>
      <c r="P224" s="589"/>
      <c r="Q224" s="589"/>
    </row>
    <row r="225" customHeight="1" spans="7:17">
      <c r="G225" s="589"/>
      <c r="H225" s="589"/>
      <c r="I225" s="589"/>
      <c r="J225" s="589"/>
      <c r="K225" s="589"/>
      <c r="L225" s="589"/>
      <c r="M225" s="589"/>
      <c r="O225" s="589"/>
      <c r="P225" s="589"/>
      <c r="Q225" s="589"/>
    </row>
    <row r="226" customHeight="1" spans="7:17">
      <c r="G226" s="589"/>
      <c r="H226" s="589"/>
      <c r="I226" s="589"/>
      <c r="J226" s="589"/>
      <c r="K226" s="589"/>
      <c r="L226" s="589"/>
      <c r="M226" s="589"/>
      <c r="O226" s="589"/>
      <c r="P226" s="589"/>
      <c r="Q226" s="589"/>
    </row>
    <row r="227" customHeight="1" spans="7:17">
      <c r="G227" s="589"/>
      <c r="H227" s="589"/>
      <c r="I227" s="589"/>
      <c r="J227" s="589"/>
      <c r="K227" s="589"/>
      <c r="L227" s="589"/>
      <c r="M227" s="589"/>
      <c r="O227" s="589"/>
      <c r="P227" s="589"/>
      <c r="Q227" s="589"/>
    </row>
    <row r="228" customHeight="1" spans="7:17">
      <c r="G228" s="589"/>
      <c r="H228" s="589"/>
      <c r="I228" s="589"/>
      <c r="J228" s="589"/>
      <c r="K228" s="589"/>
      <c r="L228" s="589"/>
      <c r="M228" s="589"/>
      <c r="O228" s="589"/>
      <c r="P228" s="589"/>
      <c r="Q228" s="589"/>
    </row>
    <row r="229" customHeight="1" spans="7:17">
      <c r="G229" s="589"/>
      <c r="H229" s="589"/>
      <c r="I229" s="589"/>
      <c r="J229" s="589"/>
      <c r="K229" s="589"/>
      <c r="L229" s="589"/>
      <c r="M229" s="589"/>
      <c r="O229" s="589"/>
      <c r="P229" s="589"/>
      <c r="Q229" s="589"/>
    </row>
    <row r="230" customHeight="1" spans="7:17">
      <c r="G230" s="589"/>
      <c r="H230" s="589"/>
      <c r="I230" s="589"/>
      <c r="J230" s="589"/>
      <c r="K230" s="589"/>
      <c r="L230" s="589"/>
      <c r="M230" s="589"/>
      <c r="O230" s="589"/>
      <c r="P230" s="589"/>
      <c r="Q230" s="589"/>
    </row>
    <row r="231" customHeight="1" spans="7:17">
      <c r="G231" s="589"/>
      <c r="H231" s="589"/>
      <c r="I231" s="589"/>
      <c r="J231" s="589"/>
      <c r="K231" s="589"/>
      <c r="L231" s="589"/>
      <c r="M231" s="589"/>
      <c r="O231" s="589"/>
      <c r="P231" s="589"/>
      <c r="Q231" s="589"/>
    </row>
    <row r="232" customHeight="1" spans="7:17">
      <c r="G232" s="589"/>
      <c r="H232" s="589"/>
      <c r="I232" s="589"/>
      <c r="J232" s="589"/>
      <c r="K232" s="589"/>
      <c r="L232" s="589"/>
      <c r="M232" s="589"/>
      <c r="O232" s="589"/>
      <c r="P232" s="589"/>
      <c r="Q232" s="589"/>
    </row>
    <row r="233" customHeight="1" spans="7:17">
      <c r="G233" s="589"/>
      <c r="H233" s="589"/>
      <c r="I233" s="589"/>
      <c r="J233" s="589"/>
      <c r="K233" s="589"/>
      <c r="L233" s="589"/>
      <c r="M233" s="589"/>
      <c r="O233" s="589"/>
      <c r="P233" s="589"/>
      <c r="Q233" s="589"/>
    </row>
    <row r="234" customHeight="1" spans="7:17">
      <c r="G234" s="589"/>
      <c r="H234" s="589"/>
      <c r="I234" s="589"/>
      <c r="J234" s="589"/>
      <c r="K234" s="589"/>
      <c r="L234" s="589"/>
      <c r="M234" s="589"/>
      <c r="O234" s="589"/>
      <c r="P234" s="589"/>
      <c r="Q234" s="589"/>
    </row>
    <row r="235" customHeight="1" spans="7:17">
      <c r="G235" s="589"/>
      <c r="H235" s="589"/>
      <c r="I235" s="589"/>
      <c r="J235" s="589"/>
      <c r="K235" s="589"/>
      <c r="L235" s="589"/>
      <c r="M235" s="589"/>
      <c r="O235" s="589"/>
      <c r="P235" s="589"/>
      <c r="Q235" s="589"/>
    </row>
    <row r="236" customHeight="1" spans="7:17">
      <c r="G236" s="589"/>
      <c r="H236" s="589"/>
      <c r="I236" s="589"/>
      <c r="J236" s="589"/>
      <c r="K236" s="589"/>
      <c r="L236" s="589"/>
      <c r="M236" s="589"/>
      <c r="O236" s="589"/>
      <c r="P236" s="589"/>
      <c r="Q236" s="589"/>
    </row>
    <row r="237" customHeight="1" spans="7:17">
      <c r="G237" s="589"/>
      <c r="H237" s="589"/>
      <c r="I237" s="589"/>
      <c r="J237" s="589"/>
      <c r="K237" s="589"/>
      <c r="L237" s="589"/>
      <c r="M237" s="589"/>
      <c r="O237" s="589"/>
      <c r="P237" s="589"/>
      <c r="Q237" s="589"/>
    </row>
    <row r="238" customHeight="1" spans="7:17">
      <c r="G238" s="589"/>
      <c r="H238" s="589"/>
      <c r="I238" s="589"/>
      <c r="J238" s="589"/>
      <c r="K238" s="589"/>
      <c r="L238" s="589"/>
      <c r="M238" s="589"/>
      <c r="O238" s="589"/>
      <c r="P238" s="589"/>
      <c r="Q238" s="589"/>
    </row>
    <row r="239" customHeight="1" spans="7:17">
      <c r="G239" s="589"/>
      <c r="H239" s="589"/>
      <c r="I239" s="589"/>
      <c r="J239" s="589"/>
      <c r="K239" s="589"/>
      <c r="L239" s="589"/>
      <c r="M239" s="589"/>
      <c r="O239" s="589"/>
      <c r="P239" s="589"/>
      <c r="Q239" s="589"/>
    </row>
    <row r="240" customHeight="1" spans="7:17">
      <c r="G240" s="589"/>
      <c r="H240" s="589"/>
      <c r="I240" s="589"/>
      <c r="J240" s="589"/>
      <c r="K240" s="589"/>
      <c r="L240" s="589"/>
      <c r="M240" s="589"/>
      <c r="O240" s="589"/>
      <c r="P240" s="589"/>
      <c r="Q240" s="589"/>
    </row>
    <row r="241" customHeight="1" spans="7:17">
      <c r="G241" s="589"/>
      <c r="H241" s="589"/>
      <c r="I241" s="589"/>
      <c r="J241" s="589"/>
      <c r="K241" s="589"/>
      <c r="L241" s="589"/>
      <c r="M241" s="589"/>
      <c r="O241" s="589"/>
      <c r="P241" s="589"/>
      <c r="Q241" s="589"/>
    </row>
    <row r="242" customHeight="1" spans="7:17">
      <c r="G242" s="589"/>
      <c r="H242" s="589"/>
      <c r="I242" s="589"/>
      <c r="J242" s="589"/>
      <c r="K242" s="589"/>
      <c r="L242" s="589"/>
      <c r="M242" s="589"/>
      <c r="O242" s="589"/>
      <c r="P242" s="589"/>
      <c r="Q242" s="589"/>
    </row>
    <row r="243" customHeight="1" spans="7:17">
      <c r="G243" s="589"/>
      <c r="H243" s="589"/>
      <c r="I243" s="589"/>
      <c r="J243" s="589"/>
      <c r="K243" s="589"/>
      <c r="L243" s="589"/>
      <c r="M243" s="589"/>
      <c r="O243" s="589"/>
      <c r="P243" s="589"/>
      <c r="Q243" s="589"/>
    </row>
    <row r="244" customHeight="1" spans="7:17">
      <c r="G244" s="589"/>
      <c r="H244" s="589"/>
      <c r="I244" s="589"/>
      <c r="J244" s="589"/>
      <c r="K244" s="589"/>
      <c r="L244" s="589"/>
      <c r="M244" s="589"/>
      <c r="O244" s="589"/>
      <c r="P244" s="589"/>
      <c r="Q244" s="589"/>
    </row>
    <row r="245" customHeight="1" spans="7:17">
      <c r="G245" s="589"/>
      <c r="H245" s="589"/>
      <c r="I245" s="589"/>
      <c r="J245" s="589"/>
      <c r="K245" s="589"/>
      <c r="L245" s="589"/>
      <c r="M245" s="589"/>
      <c r="O245" s="589"/>
      <c r="P245" s="589"/>
      <c r="Q245" s="589"/>
    </row>
    <row r="246" customHeight="1" spans="7:17">
      <c r="G246" s="589"/>
      <c r="H246" s="589"/>
      <c r="I246" s="589"/>
      <c r="J246" s="589"/>
      <c r="K246" s="589"/>
      <c r="L246" s="589"/>
      <c r="M246" s="589"/>
      <c r="O246" s="589"/>
      <c r="P246" s="589"/>
      <c r="Q246" s="589"/>
    </row>
    <row r="247" customHeight="1" spans="7:17">
      <c r="G247" s="589"/>
      <c r="H247" s="589"/>
      <c r="I247" s="589"/>
      <c r="J247" s="589"/>
      <c r="K247" s="589"/>
      <c r="L247" s="589"/>
      <c r="M247" s="589"/>
      <c r="O247" s="589"/>
      <c r="P247" s="589"/>
      <c r="Q247" s="589"/>
    </row>
    <row r="248" customHeight="1" spans="7:17">
      <c r="G248" s="589"/>
      <c r="H248" s="589"/>
      <c r="I248" s="589"/>
      <c r="J248" s="589"/>
      <c r="K248" s="589"/>
      <c r="L248" s="589"/>
      <c r="M248" s="589"/>
      <c r="O248" s="589"/>
      <c r="P248" s="589"/>
      <c r="Q248" s="589"/>
    </row>
    <row r="249" customHeight="1" spans="7:17">
      <c r="G249" s="589"/>
      <c r="H249" s="589"/>
      <c r="I249" s="589"/>
      <c r="J249" s="589"/>
      <c r="K249" s="589"/>
      <c r="L249" s="589"/>
      <c r="M249" s="589"/>
      <c r="O249" s="589"/>
      <c r="P249" s="589"/>
      <c r="Q249" s="589"/>
    </row>
    <row r="250" customHeight="1" spans="7:17">
      <c r="G250" s="589"/>
      <c r="H250" s="589"/>
      <c r="I250" s="589"/>
      <c r="J250" s="589"/>
      <c r="K250" s="589"/>
      <c r="L250" s="589"/>
      <c r="M250" s="589"/>
      <c r="O250" s="589"/>
      <c r="P250" s="589"/>
      <c r="Q250" s="589"/>
    </row>
    <row r="251" customHeight="1" spans="7:17">
      <c r="G251" s="589"/>
      <c r="H251" s="589"/>
      <c r="I251" s="589"/>
      <c r="J251" s="589"/>
      <c r="K251" s="589"/>
      <c r="L251" s="589"/>
      <c r="M251" s="589"/>
      <c r="O251" s="589"/>
      <c r="P251" s="589"/>
      <c r="Q251" s="589"/>
    </row>
    <row r="252" customHeight="1" spans="7:17">
      <c r="G252" s="589"/>
      <c r="H252" s="589"/>
      <c r="I252" s="589"/>
      <c r="J252" s="589"/>
      <c r="K252" s="589"/>
      <c r="L252" s="589"/>
      <c r="M252" s="589"/>
      <c r="O252" s="589"/>
      <c r="P252" s="589"/>
      <c r="Q252" s="589"/>
    </row>
    <row r="253" customHeight="1" spans="7:17">
      <c r="G253" s="589"/>
      <c r="H253" s="589"/>
      <c r="I253" s="589"/>
      <c r="J253" s="589"/>
      <c r="K253" s="589"/>
      <c r="L253" s="589"/>
      <c r="M253" s="589"/>
      <c r="O253" s="589"/>
      <c r="P253" s="589"/>
      <c r="Q253" s="589"/>
    </row>
    <row r="254" customHeight="1" spans="7:17">
      <c r="G254" s="589"/>
      <c r="H254" s="589"/>
      <c r="I254" s="589"/>
      <c r="J254" s="589"/>
      <c r="K254" s="589"/>
      <c r="L254" s="589"/>
      <c r="M254" s="589"/>
      <c r="O254" s="589"/>
      <c r="P254" s="589"/>
      <c r="Q254" s="589"/>
    </row>
    <row r="255" customHeight="1" spans="7:17">
      <c r="G255" s="589"/>
      <c r="H255" s="589"/>
      <c r="I255" s="589"/>
      <c r="J255" s="589"/>
      <c r="K255" s="589"/>
      <c r="L255" s="589"/>
      <c r="M255" s="589"/>
      <c r="O255" s="589"/>
      <c r="P255" s="589"/>
      <c r="Q255" s="589"/>
    </row>
    <row r="256" customHeight="1" spans="7:17">
      <c r="G256" s="589"/>
      <c r="H256" s="589"/>
      <c r="I256" s="589"/>
      <c r="J256" s="589"/>
      <c r="K256" s="589"/>
      <c r="L256" s="589"/>
      <c r="M256" s="589"/>
      <c r="O256" s="589"/>
      <c r="P256" s="589"/>
      <c r="Q256" s="589"/>
    </row>
    <row r="257" customHeight="1" spans="7:17">
      <c r="G257" s="589"/>
      <c r="H257" s="589"/>
      <c r="I257" s="589"/>
      <c r="J257" s="589"/>
      <c r="K257" s="589"/>
      <c r="L257" s="589"/>
      <c r="M257" s="589"/>
      <c r="O257" s="589"/>
      <c r="P257" s="589"/>
      <c r="Q257" s="589"/>
    </row>
    <row r="258" customHeight="1" spans="7:17">
      <c r="G258" s="589"/>
      <c r="H258" s="589"/>
      <c r="I258" s="589"/>
      <c r="J258" s="589"/>
      <c r="K258" s="589"/>
      <c r="L258" s="589"/>
      <c r="M258" s="589"/>
      <c r="O258" s="589"/>
      <c r="P258" s="589"/>
      <c r="Q258" s="589"/>
    </row>
    <row r="259" customHeight="1" spans="7:17">
      <c r="G259" s="589"/>
      <c r="H259" s="589"/>
      <c r="I259" s="589"/>
      <c r="J259" s="589"/>
      <c r="K259" s="589"/>
      <c r="L259" s="589"/>
      <c r="M259" s="589"/>
      <c r="O259" s="589"/>
      <c r="P259" s="589"/>
      <c r="Q259" s="589"/>
    </row>
    <row r="260" customHeight="1" spans="7:17">
      <c r="G260" s="589"/>
      <c r="H260" s="589"/>
      <c r="I260" s="589"/>
      <c r="J260" s="589"/>
      <c r="K260" s="589"/>
      <c r="L260" s="589"/>
      <c r="M260" s="589"/>
      <c r="O260" s="589"/>
      <c r="P260" s="589"/>
      <c r="Q260" s="589"/>
    </row>
    <row r="261" customHeight="1" spans="7:17">
      <c r="G261" s="589"/>
      <c r="H261" s="589"/>
      <c r="I261" s="589"/>
      <c r="J261" s="589"/>
      <c r="K261" s="589"/>
      <c r="L261" s="589"/>
      <c r="M261" s="589"/>
      <c r="O261" s="589"/>
      <c r="P261" s="589"/>
      <c r="Q261" s="589"/>
    </row>
    <row r="262" customHeight="1" spans="7:17">
      <c r="G262" s="589"/>
      <c r="H262" s="589"/>
      <c r="I262" s="589"/>
      <c r="J262" s="589"/>
      <c r="K262" s="589"/>
      <c r="L262" s="589"/>
      <c r="M262" s="589"/>
      <c r="O262" s="589"/>
      <c r="P262" s="589"/>
      <c r="Q262" s="589"/>
    </row>
    <row r="263" customHeight="1" spans="7:17">
      <c r="G263" s="589"/>
      <c r="H263" s="589"/>
      <c r="I263" s="589"/>
      <c r="J263" s="589"/>
      <c r="K263" s="589"/>
      <c r="L263" s="589"/>
      <c r="M263" s="589"/>
      <c r="O263" s="589"/>
      <c r="P263" s="589"/>
      <c r="Q263" s="589"/>
    </row>
    <row r="264" customHeight="1" spans="7:17">
      <c r="G264" s="589"/>
      <c r="H264" s="589"/>
      <c r="I264" s="589"/>
      <c r="J264" s="589"/>
      <c r="K264" s="589"/>
      <c r="L264" s="589"/>
      <c r="M264" s="589"/>
      <c r="O264" s="589"/>
      <c r="P264" s="589"/>
      <c r="Q264" s="589"/>
    </row>
    <row r="265" customHeight="1" spans="7:17">
      <c r="G265" s="589"/>
      <c r="H265" s="589"/>
      <c r="I265" s="589"/>
      <c r="J265" s="589"/>
      <c r="K265" s="589"/>
      <c r="L265" s="589"/>
      <c r="M265" s="589"/>
      <c r="O265" s="589"/>
      <c r="P265" s="589"/>
      <c r="Q265" s="589"/>
    </row>
    <row r="266" customHeight="1" spans="7:17">
      <c r="G266" s="589"/>
      <c r="H266" s="589"/>
      <c r="I266" s="589"/>
      <c r="J266" s="589"/>
      <c r="K266" s="589"/>
      <c r="L266" s="589"/>
      <c r="M266" s="589"/>
      <c r="O266" s="589"/>
      <c r="P266" s="589"/>
      <c r="Q266" s="589"/>
    </row>
    <row r="267" customHeight="1" spans="7:17">
      <c r="G267" s="589"/>
      <c r="H267" s="589"/>
      <c r="I267" s="589"/>
      <c r="J267" s="589"/>
      <c r="K267" s="589"/>
      <c r="L267" s="589"/>
      <c r="M267" s="589"/>
      <c r="O267" s="589"/>
      <c r="P267" s="589"/>
      <c r="Q267" s="589"/>
    </row>
    <row r="268" customHeight="1" spans="7:17">
      <c r="G268" s="589"/>
      <c r="H268" s="589"/>
      <c r="I268" s="589"/>
      <c r="J268" s="589"/>
      <c r="K268" s="589"/>
      <c r="L268" s="589"/>
      <c r="M268" s="589"/>
      <c r="O268" s="589"/>
      <c r="P268" s="589"/>
      <c r="Q268" s="589"/>
    </row>
    <row r="269" customHeight="1" spans="7:17">
      <c r="G269" s="589"/>
      <c r="H269" s="589"/>
      <c r="I269" s="589"/>
      <c r="J269" s="589"/>
      <c r="K269" s="589"/>
      <c r="L269" s="589"/>
      <c r="M269" s="589"/>
      <c r="O269" s="589"/>
      <c r="P269" s="589"/>
      <c r="Q269" s="589"/>
    </row>
    <row r="270" customHeight="1" spans="7:17">
      <c r="G270" s="589"/>
      <c r="H270" s="589"/>
      <c r="I270" s="589"/>
      <c r="J270" s="589"/>
      <c r="K270" s="589"/>
      <c r="L270" s="589"/>
      <c r="M270" s="589"/>
      <c r="O270" s="589"/>
      <c r="P270" s="589"/>
      <c r="Q270" s="589"/>
    </row>
    <row r="271" customHeight="1" spans="7:17">
      <c r="G271" s="589"/>
      <c r="H271" s="589"/>
      <c r="I271" s="589"/>
      <c r="J271" s="589"/>
      <c r="K271" s="589"/>
      <c r="L271" s="589"/>
      <c r="M271" s="589"/>
      <c r="O271" s="589"/>
      <c r="P271" s="589"/>
      <c r="Q271" s="589"/>
    </row>
    <row r="272" customHeight="1" spans="7:17">
      <c r="G272" s="589"/>
      <c r="H272" s="589"/>
      <c r="I272" s="589"/>
      <c r="J272" s="589"/>
      <c r="K272" s="589"/>
      <c r="L272" s="589"/>
      <c r="M272" s="589"/>
      <c r="O272" s="589"/>
      <c r="P272" s="589"/>
      <c r="Q272" s="589"/>
    </row>
    <row r="273" customHeight="1" spans="7:17">
      <c r="G273" s="589"/>
      <c r="H273" s="589"/>
      <c r="I273" s="589"/>
      <c r="J273" s="589"/>
      <c r="K273" s="589"/>
      <c r="L273" s="589"/>
      <c r="M273" s="589"/>
      <c r="O273" s="589"/>
      <c r="P273" s="589"/>
      <c r="Q273" s="589"/>
    </row>
    <row r="274" customHeight="1" spans="7:17">
      <c r="G274" s="589"/>
      <c r="H274" s="589"/>
      <c r="I274" s="589"/>
      <c r="J274" s="589"/>
      <c r="K274" s="589"/>
      <c r="L274" s="589"/>
      <c r="M274" s="589"/>
      <c r="O274" s="589"/>
      <c r="P274" s="589"/>
      <c r="Q274" s="589"/>
    </row>
    <row r="275" customHeight="1" spans="7:17">
      <c r="G275" s="589"/>
      <c r="H275" s="589"/>
      <c r="I275" s="589"/>
      <c r="J275" s="589"/>
      <c r="K275" s="589"/>
      <c r="L275" s="589"/>
      <c r="M275" s="589"/>
      <c r="O275" s="589"/>
      <c r="P275" s="589"/>
      <c r="Q275" s="589"/>
    </row>
    <row r="276" customHeight="1" spans="7:17">
      <c r="G276" s="589"/>
      <c r="H276" s="589"/>
      <c r="I276" s="589"/>
      <c r="J276" s="589"/>
      <c r="K276" s="589"/>
      <c r="L276" s="589"/>
      <c r="M276" s="589"/>
      <c r="O276" s="589"/>
      <c r="P276" s="589"/>
      <c r="Q276" s="589"/>
    </row>
    <row r="277" customHeight="1" spans="7:17">
      <c r="G277" s="589"/>
      <c r="H277" s="589"/>
      <c r="I277" s="589"/>
      <c r="J277" s="589"/>
      <c r="K277" s="589"/>
      <c r="L277" s="589"/>
      <c r="M277" s="589"/>
      <c r="O277" s="589"/>
      <c r="P277" s="589"/>
      <c r="Q277" s="589"/>
    </row>
    <row r="278" customHeight="1" spans="7:17">
      <c r="G278" s="589"/>
      <c r="H278" s="589"/>
      <c r="I278" s="589"/>
      <c r="J278" s="589"/>
      <c r="K278" s="589"/>
      <c r="L278" s="589"/>
      <c r="M278" s="589"/>
      <c r="O278" s="589"/>
      <c r="P278" s="589"/>
      <c r="Q278" s="589"/>
    </row>
    <row r="279" customHeight="1" spans="7:17">
      <c r="G279" s="589"/>
      <c r="H279" s="589"/>
      <c r="I279" s="589"/>
      <c r="J279" s="589"/>
      <c r="K279" s="589"/>
      <c r="L279" s="589"/>
      <c r="M279" s="589"/>
      <c r="O279" s="589"/>
      <c r="P279" s="589"/>
      <c r="Q279" s="589"/>
    </row>
    <row r="280" customHeight="1" spans="7:17">
      <c r="G280" s="589"/>
      <c r="H280" s="589"/>
      <c r="I280" s="589"/>
      <c r="J280" s="589"/>
      <c r="K280" s="589"/>
      <c r="L280" s="589"/>
      <c r="M280" s="589"/>
      <c r="O280" s="589"/>
      <c r="P280" s="589"/>
      <c r="Q280" s="589"/>
    </row>
    <row r="281" customHeight="1" spans="7:17">
      <c r="G281" s="589"/>
      <c r="H281" s="589"/>
      <c r="I281" s="589"/>
      <c r="J281" s="589"/>
      <c r="K281" s="589"/>
      <c r="L281" s="589"/>
      <c r="M281" s="589"/>
      <c r="O281" s="589"/>
      <c r="P281" s="589"/>
      <c r="Q281" s="589"/>
    </row>
    <row r="282" customHeight="1" spans="7:17">
      <c r="G282" s="589"/>
      <c r="H282" s="589"/>
      <c r="I282" s="589"/>
      <c r="J282" s="589"/>
      <c r="K282" s="589"/>
      <c r="L282" s="589"/>
      <c r="M282" s="589"/>
      <c r="O282" s="589"/>
      <c r="P282" s="589"/>
      <c r="Q282" s="589"/>
    </row>
    <row r="283" customHeight="1" spans="7:17">
      <c r="G283" s="589"/>
      <c r="H283" s="589"/>
      <c r="I283" s="589"/>
      <c r="J283" s="589"/>
      <c r="K283" s="589"/>
      <c r="L283" s="589"/>
      <c r="M283" s="589"/>
      <c r="O283" s="589"/>
      <c r="P283" s="589"/>
      <c r="Q283" s="589"/>
    </row>
    <row r="284" customHeight="1" spans="7:17">
      <c r="G284" s="589"/>
      <c r="H284" s="589"/>
      <c r="I284" s="589"/>
      <c r="J284" s="589"/>
      <c r="K284" s="589"/>
      <c r="L284" s="589"/>
      <c r="M284" s="589"/>
      <c r="O284" s="589"/>
      <c r="P284" s="589"/>
      <c r="Q284" s="589"/>
    </row>
    <row r="285" customHeight="1" spans="7:17">
      <c r="G285" s="589"/>
      <c r="H285" s="589"/>
      <c r="I285" s="589"/>
      <c r="J285" s="589"/>
      <c r="K285" s="589"/>
      <c r="L285" s="589"/>
      <c r="M285" s="589"/>
      <c r="O285" s="589"/>
      <c r="P285" s="589"/>
      <c r="Q285" s="589"/>
    </row>
    <row r="286" customHeight="1" spans="7:17">
      <c r="G286" s="589"/>
      <c r="H286" s="589"/>
      <c r="I286" s="589"/>
      <c r="J286" s="589"/>
      <c r="K286" s="589"/>
      <c r="L286" s="589"/>
      <c r="M286" s="589"/>
      <c r="O286" s="589"/>
      <c r="P286" s="589"/>
      <c r="Q286" s="589"/>
    </row>
    <row r="287" customHeight="1" spans="7:17">
      <c r="G287" s="589"/>
      <c r="H287" s="589"/>
      <c r="I287" s="589"/>
      <c r="J287" s="589"/>
      <c r="K287" s="589"/>
      <c r="L287" s="589"/>
      <c r="M287" s="589"/>
      <c r="O287" s="589"/>
      <c r="P287" s="589"/>
      <c r="Q287" s="589"/>
    </row>
    <row r="288" customHeight="1" spans="7:17">
      <c r="G288" s="589"/>
      <c r="H288" s="589"/>
      <c r="I288" s="589"/>
      <c r="J288" s="589"/>
      <c r="K288" s="589"/>
      <c r="L288" s="589"/>
      <c r="M288" s="589"/>
      <c r="O288" s="589"/>
      <c r="P288" s="589"/>
      <c r="Q288" s="589"/>
    </row>
    <row r="289" customHeight="1" spans="7:17">
      <c r="G289" s="589"/>
      <c r="H289" s="589"/>
      <c r="I289" s="589"/>
      <c r="J289" s="589"/>
      <c r="K289" s="589"/>
      <c r="L289" s="589"/>
      <c r="M289" s="589"/>
      <c r="O289" s="589"/>
      <c r="P289" s="589"/>
      <c r="Q289" s="589"/>
    </row>
    <row r="290" customHeight="1" spans="7:17">
      <c r="G290" s="589"/>
      <c r="H290" s="589"/>
      <c r="I290" s="589"/>
      <c r="J290" s="589"/>
      <c r="K290" s="589"/>
      <c r="L290" s="589"/>
      <c r="M290" s="589"/>
      <c r="O290" s="589"/>
      <c r="P290" s="589"/>
      <c r="Q290" s="589"/>
    </row>
    <row r="291" customHeight="1" spans="7:17">
      <c r="G291" s="589"/>
      <c r="H291" s="589"/>
      <c r="I291" s="589"/>
      <c r="J291" s="589"/>
      <c r="K291" s="589"/>
      <c r="L291" s="589"/>
      <c r="M291" s="589"/>
      <c r="O291" s="589"/>
      <c r="P291" s="589"/>
      <c r="Q291" s="589"/>
    </row>
    <row r="292" customHeight="1" spans="7:17">
      <c r="G292" s="589"/>
      <c r="H292" s="589"/>
      <c r="I292" s="589"/>
      <c r="J292" s="589"/>
      <c r="K292" s="589"/>
      <c r="L292" s="589"/>
      <c r="M292" s="589"/>
      <c r="O292" s="589"/>
      <c r="P292" s="589"/>
      <c r="Q292" s="589"/>
    </row>
    <row r="293" customHeight="1" spans="7:17">
      <c r="G293" s="589"/>
      <c r="H293" s="589"/>
      <c r="I293" s="589"/>
      <c r="J293" s="589"/>
      <c r="K293" s="589"/>
      <c r="L293" s="589"/>
      <c r="M293" s="589"/>
      <c r="O293" s="589"/>
      <c r="P293" s="589"/>
      <c r="Q293" s="589"/>
    </row>
    <row r="294" customHeight="1" spans="7:17">
      <c r="G294" s="589"/>
      <c r="H294" s="589"/>
      <c r="I294" s="589"/>
      <c r="J294" s="589"/>
      <c r="K294" s="589"/>
      <c r="L294" s="589"/>
      <c r="M294" s="589"/>
      <c r="O294" s="589"/>
      <c r="P294" s="589"/>
      <c r="Q294" s="589"/>
    </row>
    <row r="295" customHeight="1" spans="7:17">
      <c r="G295" s="589"/>
      <c r="H295" s="589"/>
      <c r="I295" s="589"/>
      <c r="J295" s="589"/>
      <c r="K295" s="589"/>
      <c r="L295" s="589"/>
      <c r="M295" s="589"/>
      <c r="O295" s="589"/>
      <c r="P295" s="589"/>
      <c r="Q295" s="589"/>
    </row>
    <row r="296" customHeight="1" spans="7:17">
      <c r="G296" s="589"/>
      <c r="H296" s="589"/>
      <c r="I296" s="589"/>
      <c r="J296" s="589"/>
      <c r="K296" s="589"/>
      <c r="L296" s="589"/>
      <c r="M296" s="589"/>
      <c r="O296" s="589"/>
      <c r="P296" s="589"/>
      <c r="Q296" s="589"/>
    </row>
    <row r="297" customHeight="1" spans="7:17">
      <c r="G297" s="589"/>
      <c r="H297" s="589"/>
      <c r="I297" s="589"/>
      <c r="J297" s="589"/>
      <c r="K297" s="589"/>
      <c r="L297" s="589"/>
      <c r="M297" s="589"/>
      <c r="O297" s="589"/>
      <c r="P297" s="589"/>
      <c r="Q297" s="589"/>
    </row>
    <row r="298" customHeight="1" spans="7:17">
      <c r="G298" s="589"/>
      <c r="H298" s="589"/>
      <c r="I298" s="589"/>
      <c r="J298" s="589"/>
      <c r="K298" s="589"/>
      <c r="L298" s="589"/>
      <c r="M298" s="589"/>
      <c r="O298" s="589"/>
      <c r="P298" s="589"/>
      <c r="Q298" s="589"/>
    </row>
    <row r="299" customHeight="1" spans="7:17">
      <c r="G299" s="589"/>
      <c r="H299" s="589"/>
      <c r="I299" s="589"/>
      <c r="J299" s="589"/>
      <c r="K299" s="589"/>
      <c r="L299" s="589"/>
      <c r="M299" s="589"/>
      <c r="O299" s="589"/>
      <c r="P299" s="589"/>
      <c r="Q299" s="589"/>
    </row>
    <row r="300" customHeight="1" spans="7:17">
      <c r="G300" s="589"/>
      <c r="H300" s="589"/>
      <c r="I300" s="589"/>
      <c r="J300" s="589"/>
      <c r="K300" s="589"/>
      <c r="L300" s="589"/>
      <c r="M300" s="589"/>
      <c r="O300" s="589"/>
      <c r="P300" s="589"/>
      <c r="Q300" s="589"/>
    </row>
    <row r="301" customHeight="1" spans="7:17">
      <c r="G301" s="589"/>
      <c r="H301" s="589"/>
      <c r="I301" s="589"/>
      <c r="J301" s="589"/>
      <c r="K301" s="589"/>
      <c r="L301" s="589"/>
      <c r="M301" s="589"/>
      <c r="O301" s="589"/>
      <c r="P301" s="589"/>
      <c r="Q301" s="589"/>
    </row>
    <row r="302" customHeight="1" spans="7:17">
      <c r="G302" s="589"/>
      <c r="H302" s="589"/>
      <c r="I302" s="589"/>
      <c r="J302" s="589"/>
      <c r="K302" s="589"/>
      <c r="L302" s="589"/>
      <c r="M302" s="589"/>
      <c r="O302" s="589"/>
      <c r="P302" s="589"/>
      <c r="Q302" s="589"/>
    </row>
    <row r="303" customHeight="1" spans="7:17">
      <c r="G303" s="589"/>
      <c r="H303" s="589"/>
      <c r="I303" s="589"/>
      <c r="J303" s="589"/>
      <c r="K303" s="589"/>
      <c r="L303" s="589"/>
      <c r="M303" s="589"/>
      <c r="O303" s="589"/>
      <c r="P303" s="589"/>
      <c r="Q303" s="589"/>
    </row>
    <row r="304" customHeight="1" spans="7:17">
      <c r="G304" s="589"/>
      <c r="H304" s="589"/>
      <c r="I304" s="589"/>
      <c r="J304" s="589"/>
      <c r="K304" s="589"/>
      <c r="L304" s="589"/>
      <c r="M304" s="589"/>
      <c r="O304" s="589"/>
      <c r="P304" s="589"/>
      <c r="Q304" s="589"/>
    </row>
    <row r="305" customHeight="1" spans="7:17">
      <c r="G305" s="589"/>
      <c r="H305" s="589"/>
      <c r="I305" s="589"/>
      <c r="J305" s="589"/>
      <c r="K305" s="589"/>
      <c r="L305" s="589"/>
      <c r="M305" s="589"/>
      <c r="O305" s="589"/>
      <c r="P305" s="589"/>
      <c r="Q305" s="589"/>
    </row>
    <row r="306" customHeight="1" spans="7:17">
      <c r="G306" s="589"/>
      <c r="H306" s="589"/>
      <c r="I306" s="589"/>
      <c r="J306" s="589"/>
      <c r="K306" s="589"/>
      <c r="L306" s="589"/>
      <c r="M306" s="589"/>
      <c r="O306" s="589"/>
      <c r="P306" s="589"/>
      <c r="Q306" s="589"/>
    </row>
    <row r="307" customHeight="1" spans="7:17">
      <c r="G307" s="589"/>
      <c r="H307" s="589"/>
      <c r="I307" s="589"/>
      <c r="J307" s="589"/>
      <c r="K307" s="589"/>
      <c r="L307" s="589"/>
      <c r="M307" s="589"/>
      <c r="O307" s="589"/>
      <c r="P307" s="589"/>
      <c r="Q307" s="589"/>
    </row>
    <row r="308" customHeight="1" spans="7:17">
      <c r="G308" s="589"/>
      <c r="H308" s="589"/>
      <c r="I308" s="589"/>
      <c r="J308" s="589"/>
      <c r="K308" s="589"/>
      <c r="L308" s="589"/>
      <c r="M308" s="589"/>
      <c r="O308" s="589"/>
      <c r="P308" s="589"/>
      <c r="Q308" s="589"/>
    </row>
    <row r="309" customHeight="1" spans="7:17">
      <c r="G309" s="589"/>
      <c r="H309" s="589"/>
      <c r="I309" s="589"/>
      <c r="J309" s="589"/>
      <c r="K309" s="589"/>
      <c r="L309" s="589"/>
      <c r="M309" s="589"/>
      <c r="O309" s="589"/>
      <c r="P309" s="589"/>
      <c r="Q309" s="589"/>
    </row>
    <row r="310" customHeight="1" spans="7:17">
      <c r="G310" s="589"/>
      <c r="H310" s="589"/>
      <c r="I310" s="589"/>
      <c r="J310" s="589"/>
      <c r="K310" s="589"/>
      <c r="L310" s="589"/>
      <c r="M310" s="589"/>
      <c r="O310" s="589"/>
      <c r="P310" s="589"/>
      <c r="Q310" s="589"/>
    </row>
    <row r="311" customHeight="1" spans="7:17">
      <c r="G311" s="589"/>
      <c r="H311" s="589"/>
      <c r="I311" s="589"/>
      <c r="J311" s="589"/>
      <c r="K311" s="589"/>
      <c r="L311" s="589"/>
      <c r="M311" s="589"/>
      <c r="O311" s="589"/>
      <c r="P311" s="589"/>
      <c r="Q311" s="589"/>
    </row>
    <row r="312" customHeight="1" spans="7:17">
      <c r="G312" s="589"/>
      <c r="H312" s="589"/>
      <c r="I312" s="589"/>
      <c r="J312" s="589"/>
      <c r="K312" s="589"/>
      <c r="L312" s="589"/>
      <c r="M312" s="589"/>
      <c r="O312" s="589"/>
      <c r="P312" s="589"/>
      <c r="Q312" s="589"/>
    </row>
    <row r="313" customHeight="1" spans="7:17">
      <c r="G313" s="589"/>
      <c r="H313" s="589"/>
      <c r="I313" s="589"/>
      <c r="J313" s="589"/>
      <c r="K313" s="589"/>
      <c r="L313" s="589"/>
      <c r="M313" s="589"/>
      <c r="O313" s="589"/>
      <c r="P313" s="589"/>
      <c r="Q313" s="589"/>
    </row>
    <row r="314" customHeight="1" spans="7:17">
      <c r="G314" s="589"/>
      <c r="H314" s="589"/>
      <c r="I314" s="589"/>
      <c r="J314" s="589"/>
      <c r="K314" s="589"/>
      <c r="L314" s="589"/>
      <c r="M314" s="589"/>
      <c r="O314" s="589"/>
      <c r="P314" s="589"/>
      <c r="Q314" s="589"/>
    </row>
    <row r="315" customHeight="1" spans="7:17">
      <c r="G315" s="589"/>
      <c r="H315" s="589"/>
      <c r="I315" s="589"/>
      <c r="J315" s="589"/>
      <c r="K315" s="589"/>
      <c r="L315" s="589"/>
      <c r="M315" s="589"/>
      <c r="O315" s="589"/>
      <c r="P315" s="589"/>
      <c r="Q315" s="589"/>
    </row>
    <row r="316" customHeight="1" spans="7:17">
      <c r="G316" s="589"/>
      <c r="H316" s="589"/>
      <c r="I316" s="589"/>
      <c r="J316" s="589"/>
      <c r="K316" s="589"/>
      <c r="L316" s="589"/>
      <c r="M316" s="589"/>
      <c r="O316" s="589"/>
      <c r="P316" s="589"/>
      <c r="Q316" s="589"/>
    </row>
    <row r="317" customHeight="1" spans="7:17">
      <c r="G317" s="589"/>
      <c r="H317" s="589"/>
      <c r="I317" s="589"/>
      <c r="J317" s="589"/>
      <c r="K317" s="589"/>
      <c r="L317" s="589"/>
      <c r="M317" s="589"/>
      <c r="O317" s="589"/>
      <c r="P317" s="589"/>
      <c r="Q317" s="589"/>
    </row>
    <row r="318" customHeight="1" spans="7:17">
      <c r="G318" s="589"/>
      <c r="H318" s="589"/>
      <c r="I318" s="589"/>
      <c r="J318" s="589"/>
      <c r="K318" s="589"/>
      <c r="L318" s="589"/>
      <c r="M318" s="589"/>
      <c r="O318" s="589"/>
      <c r="P318" s="589"/>
      <c r="Q318" s="589"/>
    </row>
    <row r="319" customHeight="1" spans="7:17">
      <c r="G319" s="589"/>
      <c r="H319" s="589"/>
      <c r="I319" s="589"/>
      <c r="J319" s="589"/>
      <c r="K319" s="589"/>
      <c r="L319" s="589"/>
      <c r="M319" s="589"/>
      <c r="O319" s="589"/>
      <c r="P319" s="589"/>
      <c r="Q319" s="589"/>
    </row>
    <row r="320" customHeight="1" spans="7:17">
      <c r="G320" s="589"/>
      <c r="H320" s="589"/>
      <c r="I320" s="589"/>
      <c r="J320" s="589"/>
      <c r="K320" s="589"/>
      <c r="L320" s="589"/>
      <c r="M320" s="589"/>
      <c r="O320" s="589"/>
      <c r="P320" s="589"/>
      <c r="Q320" s="589"/>
    </row>
    <row r="321" customHeight="1" spans="7:17">
      <c r="G321" s="589"/>
      <c r="H321" s="589"/>
      <c r="I321" s="589"/>
      <c r="J321" s="589"/>
      <c r="K321" s="589"/>
      <c r="L321" s="589"/>
      <c r="M321" s="589"/>
      <c r="O321" s="589"/>
      <c r="P321" s="589"/>
      <c r="Q321" s="589"/>
    </row>
    <row r="322" customHeight="1" spans="7:17">
      <c r="G322" s="589"/>
      <c r="H322" s="589"/>
      <c r="I322" s="589"/>
      <c r="J322" s="589"/>
      <c r="K322" s="589"/>
      <c r="L322" s="589"/>
      <c r="M322" s="589"/>
      <c r="O322" s="589"/>
      <c r="P322" s="589"/>
      <c r="Q322" s="589"/>
    </row>
    <row r="323" customHeight="1" spans="7:17">
      <c r="G323" s="589"/>
      <c r="H323" s="589"/>
      <c r="I323" s="589"/>
      <c r="J323" s="589"/>
      <c r="K323" s="589"/>
      <c r="L323" s="589"/>
      <c r="M323" s="589"/>
      <c r="O323" s="589"/>
      <c r="P323" s="589"/>
      <c r="Q323" s="589"/>
    </row>
    <row r="324" customHeight="1" spans="7:17">
      <c r="G324" s="589"/>
      <c r="H324" s="589"/>
      <c r="I324" s="589"/>
      <c r="J324" s="589"/>
      <c r="K324" s="589"/>
      <c r="L324" s="589"/>
      <c r="M324" s="589"/>
      <c r="O324" s="589"/>
      <c r="P324" s="589"/>
      <c r="Q324" s="589"/>
    </row>
    <row r="325" customHeight="1" spans="7:17">
      <c r="G325" s="589"/>
      <c r="H325" s="589"/>
      <c r="I325" s="589"/>
      <c r="J325" s="589"/>
      <c r="K325" s="589"/>
      <c r="L325" s="589"/>
      <c r="M325" s="589"/>
      <c r="O325" s="589"/>
      <c r="P325" s="589"/>
      <c r="Q325" s="589"/>
    </row>
    <row r="326" customHeight="1" spans="7:17">
      <c r="G326" s="589"/>
      <c r="H326" s="589"/>
      <c r="I326" s="589"/>
      <c r="J326" s="589"/>
      <c r="K326" s="589"/>
      <c r="L326" s="589"/>
      <c r="M326" s="589"/>
      <c r="O326" s="589"/>
      <c r="P326" s="589"/>
      <c r="Q326" s="589"/>
    </row>
    <row r="327" customHeight="1" spans="7:17">
      <c r="G327" s="589"/>
      <c r="H327" s="589"/>
      <c r="I327" s="589"/>
      <c r="J327" s="589"/>
      <c r="K327" s="589"/>
      <c r="L327" s="589"/>
      <c r="M327" s="589"/>
      <c r="O327" s="589"/>
      <c r="P327" s="589"/>
      <c r="Q327" s="589"/>
    </row>
    <row r="328" customHeight="1" spans="7:17">
      <c r="G328" s="589"/>
      <c r="H328" s="589"/>
      <c r="I328" s="589"/>
      <c r="J328" s="589"/>
      <c r="K328" s="589"/>
      <c r="L328" s="589"/>
      <c r="M328" s="589"/>
      <c r="O328" s="589"/>
      <c r="P328" s="589"/>
      <c r="Q328" s="589"/>
    </row>
    <row r="329" customHeight="1" spans="7:17">
      <c r="G329" s="589"/>
      <c r="H329" s="589"/>
      <c r="I329" s="589"/>
      <c r="J329" s="589"/>
      <c r="K329" s="589"/>
      <c r="L329" s="589"/>
      <c r="M329" s="589"/>
      <c r="O329" s="589"/>
      <c r="P329" s="589"/>
      <c r="Q329" s="589"/>
    </row>
    <row r="330" customHeight="1" spans="7:17">
      <c r="G330" s="589"/>
      <c r="H330" s="589"/>
      <c r="I330" s="589"/>
      <c r="J330" s="589"/>
      <c r="K330" s="589"/>
      <c r="L330" s="589"/>
      <c r="M330" s="589"/>
      <c r="O330" s="589"/>
      <c r="P330" s="589"/>
      <c r="Q330" s="589"/>
    </row>
    <row r="331" customHeight="1" spans="7:17">
      <c r="G331" s="589"/>
      <c r="H331" s="589"/>
      <c r="I331" s="589"/>
      <c r="J331" s="589"/>
      <c r="K331" s="589"/>
      <c r="L331" s="589"/>
      <c r="M331" s="589"/>
      <c r="O331" s="589"/>
      <c r="P331" s="589"/>
      <c r="Q331" s="589"/>
    </row>
    <row r="332" customHeight="1" spans="7:17">
      <c r="G332" s="589"/>
      <c r="H332" s="589"/>
      <c r="I332" s="589"/>
      <c r="J332" s="589"/>
      <c r="K332" s="589"/>
      <c r="L332" s="589"/>
      <c r="M332" s="589"/>
      <c r="O332" s="589"/>
      <c r="P332" s="589"/>
      <c r="Q332" s="589"/>
    </row>
    <row r="333" customHeight="1" spans="7:17">
      <c r="G333" s="589"/>
      <c r="H333" s="589"/>
      <c r="I333" s="589"/>
      <c r="J333" s="589"/>
      <c r="K333" s="589"/>
      <c r="L333" s="589"/>
      <c r="M333" s="589"/>
      <c r="O333" s="589"/>
      <c r="P333" s="589"/>
      <c r="Q333" s="589"/>
    </row>
    <row r="334" customHeight="1" spans="7:17">
      <c r="G334" s="589"/>
      <c r="H334" s="589"/>
      <c r="I334" s="589"/>
      <c r="J334" s="589"/>
      <c r="K334" s="589"/>
      <c r="L334" s="589"/>
      <c r="M334" s="589"/>
      <c r="O334" s="589"/>
      <c r="P334" s="589"/>
      <c r="Q334" s="589"/>
    </row>
    <row r="335" customHeight="1" spans="7:17">
      <c r="G335" s="589"/>
      <c r="H335" s="589"/>
      <c r="I335" s="589"/>
      <c r="J335" s="589"/>
      <c r="K335" s="589"/>
      <c r="L335" s="589"/>
      <c r="M335" s="589"/>
      <c r="O335" s="589"/>
      <c r="P335" s="589"/>
      <c r="Q335" s="589"/>
    </row>
    <row r="336" customHeight="1" spans="7:17">
      <c r="G336" s="589"/>
      <c r="H336" s="589"/>
      <c r="I336" s="589"/>
      <c r="J336" s="589"/>
      <c r="K336" s="589"/>
      <c r="L336" s="589"/>
      <c r="M336" s="589"/>
      <c r="O336" s="589"/>
      <c r="P336" s="589"/>
      <c r="Q336" s="589"/>
    </row>
    <row r="337" customHeight="1" spans="7:17">
      <c r="G337" s="589"/>
      <c r="H337" s="589"/>
      <c r="I337" s="589"/>
      <c r="J337" s="589"/>
      <c r="K337" s="589"/>
      <c r="L337" s="589"/>
      <c r="M337" s="589"/>
      <c r="O337" s="589"/>
      <c r="P337" s="589"/>
      <c r="Q337" s="589"/>
    </row>
    <row r="338" customHeight="1" spans="7:17">
      <c r="G338" s="589"/>
      <c r="H338" s="589"/>
      <c r="I338" s="589"/>
      <c r="J338" s="589"/>
      <c r="K338" s="589"/>
      <c r="L338" s="589"/>
      <c r="M338" s="589"/>
      <c r="O338" s="589"/>
      <c r="P338" s="589"/>
      <c r="Q338" s="589"/>
    </row>
    <row r="339" customHeight="1" spans="7:17">
      <c r="G339" s="589"/>
      <c r="H339" s="589"/>
      <c r="I339" s="589"/>
      <c r="J339" s="589"/>
      <c r="K339" s="589"/>
      <c r="L339" s="589"/>
      <c r="M339" s="589"/>
      <c r="O339" s="589"/>
      <c r="P339" s="589"/>
      <c r="Q339" s="589"/>
    </row>
    <row r="340" customHeight="1" spans="7:17">
      <c r="G340" s="589"/>
      <c r="H340" s="589"/>
      <c r="I340" s="589"/>
      <c r="J340" s="589"/>
      <c r="K340" s="589"/>
      <c r="L340" s="589"/>
      <c r="M340" s="589"/>
      <c r="O340" s="589"/>
      <c r="P340" s="589"/>
      <c r="Q340" s="589"/>
    </row>
    <row r="341" customHeight="1" spans="7:17">
      <c r="G341" s="589"/>
      <c r="H341" s="589"/>
      <c r="I341" s="589"/>
      <c r="J341" s="589"/>
      <c r="K341" s="589"/>
      <c r="L341" s="589"/>
      <c r="M341" s="589"/>
      <c r="O341" s="589"/>
      <c r="P341" s="589"/>
      <c r="Q341" s="589"/>
    </row>
    <row r="342" customHeight="1" spans="7:17">
      <c r="G342" s="589"/>
      <c r="H342" s="589"/>
      <c r="I342" s="589"/>
      <c r="J342" s="589"/>
      <c r="K342" s="589"/>
      <c r="L342" s="589"/>
      <c r="M342" s="589"/>
      <c r="O342" s="589"/>
      <c r="P342" s="589"/>
      <c r="Q342" s="589"/>
    </row>
    <row r="343" customHeight="1" spans="7:17">
      <c r="G343" s="589"/>
      <c r="H343" s="589"/>
      <c r="I343" s="589"/>
      <c r="J343" s="589"/>
      <c r="K343" s="589"/>
      <c r="L343" s="589"/>
      <c r="M343" s="589"/>
      <c r="O343" s="589"/>
      <c r="P343" s="589"/>
      <c r="Q343" s="589"/>
    </row>
    <row r="344" customHeight="1" spans="7:17">
      <c r="G344" s="589"/>
      <c r="H344" s="589"/>
      <c r="I344" s="589"/>
      <c r="J344" s="589"/>
      <c r="K344" s="589"/>
      <c r="L344" s="589"/>
      <c r="M344" s="589"/>
      <c r="O344" s="589"/>
      <c r="P344" s="589"/>
      <c r="Q344" s="589"/>
    </row>
    <row r="345" customHeight="1" spans="7:17">
      <c r="G345" s="589"/>
      <c r="H345" s="589"/>
      <c r="I345" s="589"/>
      <c r="J345" s="589"/>
      <c r="K345" s="589"/>
      <c r="L345" s="589"/>
      <c r="M345" s="589"/>
      <c r="O345" s="589"/>
      <c r="P345" s="589"/>
      <c r="Q345" s="589"/>
    </row>
    <row r="346" customHeight="1" spans="7:17">
      <c r="G346" s="589"/>
      <c r="H346" s="589"/>
      <c r="I346" s="589"/>
      <c r="J346" s="589"/>
      <c r="K346" s="589"/>
      <c r="L346" s="589"/>
      <c r="M346" s="589"/>
      <c r="O346" s="589"/>
      <c r="P346" s="589"/>
      <c r="Q346" s="589"/>
    </row>
    <row r="347" customHeight="1" spans="7:17">
      <c r="G347" s="589"/>
      <c r="H347" s="589"/>
      <c r="I347" s="589"/>
      <c r="J347" s="589"/>
      <c r="K347" s="589"/>
      <c r="L347" s="589"/>
      <c r="M347" s="589"/>
      <c r="O347" s="589"/>
      <c r="P347" s="589"/>
      <c r="Q347" s="589"/>
    </row>
    <row r="348" customHeight="1" spans="7:17">
      <c r="G348" s="589"/>
      <c r="H348" s="589"/>
      <c r="I348" s="589"/>
      <c r="J348" s="589"/>
      <c r="K348" s="589"/>
      <c r="L348" s="589"/>
      <c r="M348" s="589"/>
      <c r="O348" s="589"/>
      <c r="P348" s="589"/>
      <c r="Q348" s="589"/>
    </row>
    <row r="349" customHeight="1" spans="7:17">
      <c r="G349" s="589"/>
      <c r="H349" s="589"/>
      <c r="I349" s="589"/>
      <c r="J349" s="589"/>
      <c r="K349" s="589"/>
      <c r="L349" s="589"/>
      <c r="M349" s="589"/>
      <c r="O349" s="589"/>
      <c r="P349" s="589"/>
      <c r="Q349" s="589"/>
    </row>
    <row r="350" customHeight="1" spans="7:17">
      <c r="G350" s="589"/>
      <c r="H350" s="589"/>
      <c r="I350" s="589"/>
      <c r="J350" s="589"/>
      <c r="K350" s="589"/>
      <c r="L350" s="589"/>
      <c r="M350" s="589"/>
      <c r="O350" s="589"/>
      <c r="P350" s="589"/>
      <c r="Q350" s="589"/>
    </row>
    <row r="351" customHeight="1" spans="7:17">
      <c r="G351" s="589"/>
      <c r="H351" s="589"/>
      <c r="I351" s="589"/>
      <c r="J351" s="589"/>
      <c r="K351" s="589"/>
      <c r="L351" s="589"/>
      <c r="M351" s="589"/>
      <c r="O351" s="589"/>
      <c r="P351" s="589"/>
      <c r="Q351" s="589"/>
    </row>
    <row r="352" customHeight="1" spans="7:17">
      <c r="G352" s="589"/>
      <c r="H352" s="589"/>
      <c r="I352" s="589"/>
      <c r="J352" s="589"/>
      <c r="K352" s="589"/>
      <c r="L352" s="589"/>
      <c r="M352" s="589"/>
      <c r="O352" s="589"/>
      <c r="P352" s="589"/>
      <c r="Q352" s="589"/>
    </row>
    <row r="353" customHeight="1" spans="7:17">
      <c r="G353" s="589"/>
      <c r="H353" s="589"/>
      <c r="I353" s="589"/>
      <c r="J353" s="589"/>
      <c r="K353" s="589"/>
      <c r="L353" s="589"/>
      <c r="M353" s="589"/>
      <c r="O353" s="589"/>
      <c r="P353" s="589"/>
      <c r="Q353" s="589"/>
    </row>
    <row r="354" customHeight="1" spans="7:17">
      <c r="G354" s="589"/>
      <c r="H354" s="589"/>
      <c r="I354" s="589"/>
      <c r="J354" s="589"/>
      <c r="K354" s="589"/>
      <c r="L354" s="589"/>
      <c r="M354" s="589"/>
      <c r="O354" s="589"/>
      <c r="P354" s="589"/>
      <c r="Q354" s="589"/>
    </row>
    <row r="355" customHeight="1" spans="7:17">
      <c r="G355" s="589"/>
      <c r="H355" s="589"/>
      <c r="I355" s="589"/>
      <c r="J355" s="589"/>
      <c r="K355" s="589"/>
      <c r="L355" s="589"/>
      <c r="M355" s="589"/>
      <c r="O355" s="589"/>
      <c r="P355" s="589"/>
      <c r="Q355" s="589"/>
    </row>
    <row r="356" customHeight="1" spans="7:17">
      <c r="G356" s="589"/>
      <c r="H356" s="589"/>
      <c r="I356" s="589"/>
      <c r="J356" s="589"/>
      <c r="K356" s="589"/>
      <c r="L356" s="589"/>
      <c r="M356" s="589"/>
      <c r="O356" s="589"/>
      <c r="P356" s="589"/>
      <c r="Q356" s="589"/>
    </row>
    <row r="357" customHeight="1" spans="7:17">
      <c r="G357" s="589"/>
      <c r="H357" s="589"/>
      <c r="I357" s="589"/>
      <c r="J357" s="589"/>
      <c r="K357" s="589"/>
      <c r="L357" s="589"/>
      <c r="M357" s="589"/>
      <c r="O357" s="589"/>
      <c r="P357" s="589"/>
      <c r="Q357" s="589"/>
    </row>
    <row r="358" customHeight="1" spans="7:17">
      <c r="G358" s="589"/>
      <c r="H358" s="589"/>
      <c r="I358" s="589"/>
      <c r="J358" s="589"/>
      <c r="K358" s="589"/>
      <c r="L358" s="589"/>
      <c r="M358" s="589"/>
      <c r="O358" s="589"/>
      <c r="P358" s="589"/>
      <c r="Q358" s="589"/>
    </row>
    <row r="359" customHeight="1" spans="7:17">
      <c r="G359" s="589"/>
      <c r="H359" s="589"/>
      <c r="I359" s="589"/>
      <c r="J359" s="589"/>
      <c r="K359" s="589"/>
      <c r="L359" s="589"/>
      <c r="M359" s="589"/>
      <c r="O359" s="589"/>
      <c r="P359" s="589"/>
      <c r="Q359" s="589"/>
    </row>
    <row r="360" customHeight="1" spans="7:17">
      <c r="G360" s="589"/>
      <c r="H360" s="589"/>
      <c r="I360" s="589"/>
      <c r="J360" s="589"/>
      <c r="K360" s="589"/>
      <c r="L360" s="589"/>
      <c r="M360" s="589"/>
      <c r="O360" s="589"/>
      <c r="P360" s="589"/>
      <c r="Q360" s="589"/>
    </row>
    <row r="361" customHeight="1" spans="7:17">
      <c r="G361" s="589"/>
      <c r="H361" s="589"/>
      <c r="I361" s="589"/>
      <c r="J361" s="589"/>
      <c r="K361" s="589"/>
      <c r="L361" s="589"/>
      <c r="M361" s="589"/>
      <c r="O361" s="589"/>
      <c r="P361" s="589"/>
      <c r="Q361" s="589"/>
    </row>
    <row r="362" customHeight="1" spans="7:17">
      <c r="G362" s="589"/>
      <c r="H362" s="589"/>
      <c r="I362" s="589"/>
      <c r="J362" s="589"/>
      <c r="K362" s="589"/>
      <c r="L362" s="589"/>
      <c r="M362" s="589"/>
      <c r="O362" s="589"/>
      <c r="P362" s="589"/>
      <c r="Q362" s="589"/>
    </row>
    <row r="363" customHeight="1" spans="7:17">
      <c r="G363" s="589"/>
      <c r="H363" s="589"/>
      <c r="I363" s="589"/>
      <c r="J363" s="589"/>
      <c r="K363" s="589"/>
      <c r="L363" s="589"/>
      <c r="M363" s="589"/>
      <c r="O363" s="589"/>
      <c r="P363" s="589"/>
      <c r="Q363" s="589"/>
    </row>
    <row r="364" customHeight="1" spans="7:17">
      <c r="G364" s="589"/>
      <c r="H364" s="589"/>
      <c r="I364" s="589"/>
      <c r="J364" s="589"/>
      <c r="K364" s="589"/>
      <c r="L364" s="589"/>
      <c r="M364" s="589"/>
      <c r="O364" s="589"/>
      <c r="P364" s="589"/>
      <c r="Q364" s="589"/>
    </row>
    <row r="365" customHeight="1" spans="7:17">
      <c r="G365" s="589"/>
      <c r="H365" s="589"/>
      <c r="I365" s="589"/>
      <c r="J365" s="589"/>
      <c r="K365" s="589"/>
      <c r="L365" s="589"/>
      <c r="M365" s="589"/>
      <c r="O365" s="589"/>
      <c r="P365" s="589"/>
      <c r="Q365" s="589"/>
    </row>
    <row r="366" customHeight="1" spans="7:17">
      <c r="G366" s="589"/>
      <c r="H366" s="589"/>
      <c r="I366" s="589"/>
      <c r="J366" s="589"/>
      <c r="K366" s="589"/>
      <c r="L366" s="589"/>
      <c r="M366" s="589"/>
      <c r="O366" s="589"/>
      <c r="P366" s="589"/>
      <c r="Q366" s="589"/>
    </row>
    <row r="367" customHeight="1" spans="7:17">
      <c r="G367" s="589"/>
      <c r="H367" s="589"/>
      <c r="I367" s="589"/>
      <c r="J367" s="589"/>
      <c r="K367" s="589"/>
      <c r="L367" s="589"/>
      <c r="M367" s="589"/>
      <c r="O367" s="589"/>
      <c r="P367" s="589"/>
      <c r="Q367" s="589"/>
    </row>
    <row r="368" customHeight="1" spans="7:17">
      <c r="G368" s="589"/>
      <c r="H368" s="589"/>
      <c r="I368" s="589"/>
      <c r="J368" s="589"/>
      <c r="K368" s="589"/>
      <c r="L368" s="589"/>
      <c r="M368" s="589"/>
      <c r="O368" s="589"/>
      <c r="P368" s="589"/>
      <c r="Q368" s="589"/>
    </row>
    <row r="369" customHeight="1" spans="7:17">
      <c r="G369" s="589"/>
      <c r="H369" s="589"/>
      <c r="I369" s="589"/>
      <c r="J369" s="589"/>
      <c r="K369" s="589"/>
      <c r="L369" s="589"/>
      <c r="M369" s="589"/>
      <c r="O369" s="589"/>
      <c r="P369" s="589"/>
      <c r="Q369" s="589"/>
    </row>
    <row r="370" customHeight="1" spans="7:17">
      <c r="G370" s="589"/>
      <c r="H370" s="589"/>
      <c r="I370" s="589"/>
      <c r="J370" s="589"/>
      <c r="K370" s="589"/>
      <c r="L370" s="589"/>
      <c r="M370" s="589"/>
      <c r="O370" s="589"/>
      <c r="P370" s="589"/>
      <c r="Q370" s="589"/>
    </row>
    <row r="371" customHeight="1" spans="7:17">
      <c r="G371" s="589"/>
      <c r="H371" s="589"/>
      <c r="I371" s="589"/>
      <c r="J371" s="589"/>
      <c r="K371" s="589"/>
      <c r="L371" s="589"/>
      <c r="M371" s="589"/>
      <c r="O371" s="589"/>
      <c r="P371" s="589"/>
      <c r="Q371" s="589"/>
    </row>
    <row r="372" customHeight="1" spans="7:17">
      <c r="G372" s="589"/>
      <c r="H372" s="589"/>
      <c r="I372" s="589"/>
      <c r="J372" s="589"/>
      <c r="K372" s="589"/>
      <c r="L372" s="589"/>
      <c r="M372" s="589"/>
      <c r="O372" s="589"/>
      <c r="P372" s="589"/>
      <c r="Q372" s="589"/>
    </row>
    <row r="373" customHeight="1" spans="7:17">
      <c r="G373" s="589"/>
      <c r="H373" s="589"/>
      <c r="I373" s="589"/>
      <c r="J373" s="589"/>
      <c r="K373" s="589"/>
      <c r="L373" s="589"/>
      <c r="M373" s="589"/>
      <c r="O373" s="589"/>
      <c r="P373" s="589"/>
      <c r="Q373" s="589"/>
    </row>
    <row r="374" customHeight="1" spans="7:17">
      <c r="G374" s="589"/>
      <c r="H374" s="589"/>
      <c r="I374" s="589"/>
      <c r="J374" s="589"/>
      <c r="K374" s="589"/>
      <c r="L374" s="589"/>
      <c r="M374" s="589"/>
      <c r="O374" s="589"/>
      <c r="P374" s="589"/>
      <c r="Q374" s="589"/>
    </row>
    <row r="375" customHeight="1" spans="7:17">
      <c r="G375" s="589"/>
      <c r="H375" s="589"/>
      <c r="I375" s="589"/>
      <c r="J375" s="589"/>
      <c r="K375" s="589"/>
      <c r="L375" s="589"/>
      <c r="M375" s="589"/>
      <c r="O375" s="589"/>
      <c r="P375" s="589"/>
      <c r="Q375" s="589"/>
    </row>
    <row r="376" customHeight="1" spans="7:17">
      <c r="G376" s="589"/>
      <c r="H376" s="589"/>
      <c r="I376" s="589"/>
      <c r="J376" s="589"/>
      <c r="K376" s="589"/>
      <c r="L376" s="589"/>
      <c r="M376" s="589"/>
      <c r="O376" s="589"/>
      <c r="P376" s="589"/>
      <c r="Q376" s="589"/>
    </row>
    <row r="377" customHeight="1" spans="7:17">
      <c r="G377" s="589"/>
      <c r="H377" s="589"/>
      <c r="I377" s="589"/>
      <c r="J377" s="589"/>
      <c r="K377" s="589"/>
      <c r="L377" s="589"/>
      <c r="M377" s="589"/>
      <c r="O377" s="589"/>
      <c r="P377" s="589"/>
      <c r="Q377" s="589"/>
    </row>
    <row r="378" customHeight="1" spans="7:17">
      <c r="G378" s="589"/>
      <c r="H378" s="589"/>
      <c r="I378" s="589"/>
      <c r="J378" s="589"/>
      <c r="K378" s="589"/>
      <c r="L378" s="589"/>
      <c r="M378" s="589"/>
      <c r="O378" s="589"/>
      <c r="P378" s="589"/>
      <c r="Q378" s="589"/>
    </row>
    <row r="379" customHeight="1" spans="7:17">
      <c r="G379" s="589"/>
      <c r="H379" s="589"/>
      <c r="I379" s="589"/>
      <c r="J379" s="589"/>
      <c r="K379" s="589"/>
      <c r="L379" s="589"/>
      <c r="M379" s="589"/>
      <c r="O379" s="589"/>
      <c r="P379" s="589"/>
      <c r="Q379" s="589"/>
    </row>
    <row r="380" customHeight="1" spans="7:17">
      <c r="G380" s="589"/>
      <c r="H380" s="589"/>
      <c r="I380" s="589"/>
      <c r="J380" s="589"/>
      <c r="K380" s="589"/>
      <c r="L380" s="589"/>
      <c r="M380" s="589"/>
      <c r="O380" s="589"/>
      <c r="P380" s="589"/>
      <c r="Q380" s="589"/>
    </row>
    <row r="381" customHeight="1" spans="7:17">
      <c r="G381" s="589"/>
      <c r="H381" s="589"/>
      <c r="I381" s="589"/>
      <c r="J381" s="589"/>
      <c r="K381" s="589"/>
      <c r="L381" s="589"/>
      <c r="M381" s="589"/>
      <c r="O381" s="589"/>
      <c r="P381" s="589"/>
      <c r="Q381" s="589"/>
    </row>
    <row r="382" customHeight="1" spans="7:17">
      <c r="G382" s="589"/>
      <c r="H382" s="589"/>
      <c r="I382" s="589"/>
      <c r="J382" s="589"/>
      <c r="K382" s="589"/>
      <c r="L382" s="589"/>
      <c r="M382" s="589"/>
      <c r="O382" s="589"/>
      <c r="P382" s="589"/>
      <c r="Q382" s="589"/>
    </row>
    <row r="383" customHeight="1" spans="7:17">
      <c r="G383" s="589"/>
      <c r="H383" s="589"/>
      <c r="I383" s="589"/>
      <c r="J383" s="589"/>
      <c r="K383" s="589"/>
      <c r="L383" s="589"/>
      <c r="M383" s="589"/>
      <c r="O383" s="589"/>
      <c r="P383" s="589"/>
      <c r="Q383" s="589"/>
    </row>
    <row r="384" customHeight="1" spans="7:17">
      <c r="G384" s="589"/>
      <c r="H384" s="589"/>
      <c r="I384" s="589"/>
      <c r="J384" s="589"/>
      <c r="K384" s="589"/>
      <c r="L384" s="589"/>
      <c r="M384" s="589"/>
      <c r="O384" s="589"/>
      <c r="P384" s="589"/>
      <c r="Q384" s="589"/>
    </row>
    <row r="385" customHeight="1" spans="7:17">
      <c r="G385" s="589"/>
      <c r="H385" s="589"/>
      <c r="I385" s="589"/>
      <c r="J385" s="589"/>
      <c r="K385" s="589"/>
      <c r="L385" s="589"/>
      <c r="M385" s="589"/>
      <c r="O385" s="589"/>
      <c r="P385" s="589"/>
      <c r="Q385" s="589"/>
    </row>
    <row r="386" customHeight="1" spans="7:17">
      <c r="G386" s="589"/>
      <c r="H386" s="589"/>
      <c r="I386" s="589"/>
      <c r="J386" s="589"/>
      <c r="K386" s="589"/>
      <c r="L386" s="589"/>
      <c r="M386" s="589"/>
      <c r="O386" s="589"/>
      <c r="P386" s="589"/>
      <c r="Q386" s="589"/>
    </row>
    <row r="387" customHeight="1" spans="7:17">
      <c r="G387" s="589"/>
      <c r="H387" s="589"/>
      <c r="I387" s="589"/>
      <c r="J387" s="589"/>
      <c r="K387" s="589"/>
      <c r="L387" s="589"/>
      <c r="M387" s="589"/>
      <c r="O387" s="589"/>
      <c r="P387" s="589"/>
      <c r="Q387" s="589"/>
    </row>
    <row r="388" customHeight="1" spans="7:17">
      <c r="G388" s="589"/>
      <c r="H388" s="589"/>
      <c r="I388" s="589"/>
      <c r="J388" s="589"/>
      <c r="K388" s="589"/>
      <c r="L388" s="589"/>
      <c r="M388" s="589"/>
      <c r="O388" s="589"/>
      <c r="P388" s="589"/>
      <c r="Q388" s="589"/>
    </row>
    <row r="389" customHeight="1" spans="7:17">
      <c r="G389" s="589"/>
      <c r="H389" s="589"/>
      <c r="I389" s="589"/>
      <c r="J389" s="589"/>
      <c r="K389" s="589"/>
      <c r="L389" s="589"/>
      <c r="M389" s="589"/>
      <c r="O389" s="589"/>
      <c r="P389" s="589"/>
      <c r="Q389" s="589"/>
    </row>
    <row r="390" customHeight="1" spans="7:17">
      <c r="G390" s="589"/>
      <c r="H390" s="589"/>
      <c r="I390" s="589"/>
      <c r="J390" s="589"/>
      <c r="K390" s="589"/>
      <c r="L390" s="589"/>
      <c r="M390" s="589"/>
      <c r="O390" s="589"/>
      <c r="P390" s="589"/>
      <c r="Q390" s="589"/>
    </row>
    <row r="391" customHeight="1" spans="7:17">
      <c r="G391" s="589"/>
      <c r="H391" s="589"/>
      <c r="I391" s="589"/>
      <c r="J391" s="589"/>
      <c r="K391" s="589"/>
      <c r="L391" s="589"/>
      <c r="M391" s="589"/>
      <c r="O391" s="589"/>
      <c r="P391" s="589"/>
      <c r="Q391" s="589"/>
    </row>
    <row r="392" customHeight="1" spans="7:17">
      <c r="G392" s="589"/>
      <c r="H392" s="589"/>
      <c r="I392" s="589"/>
      <c r="J392" s="589"/>
      <c r="K392" s="589"/>
      <c r="L392" s="589"/>
      <c r="M392" s="589"/>
      <c r="O392" s="589"/>
      <c r="P392" s="589"/>
      <c r="Q392" s="589"/>
    </row>
    <row r="393" customHeight="1" spans="7:17">
      <c r="G393" s="589"/>
      <c r="H393" s="589"/>
      <c r="I393" s="589"/>
      <c r="J393" s="589"/>
      <c r="K393" s="589"/>
      <c r="L393" s="589"/>
      <c r="M393" s="589"/>
      <c r="O393" s="589"/>
      <c r="P393" s="589"/>
      <c r="Q393" s="589"/>
    </row>
    <row r="394" customHeight="1" spans="7:17">
      <c r="G394" s="589"/>
      <c r="H394" s="589"/>
      <c r="I394" s="589"/>
      <c r="J394" s="589"/>
      <c r="K394" s="589"/>
      <c r="L394" s="589"/>
      <c r="M394" s="589"/>
      <c r="O394" s="589"/>
      <c r="P394" s="589"/>
      <c r="Q394" s="589"/>
    </row>
    <row r="395" customHeight="1" spans="7:17">
      <c r="G395" s="589"/>
      <c r="H395" s="589"/>
      <c r="I395" s="589"/>
      <c r="J395" s="589"/>
      <c r="K395" s="589"/>
      <c r="L395" s="589"/>
      <c r="M395" s="589"/>
      <c r="O395" s="589"/>
      <c r="P395" s="589"/>
      <c r="Q395" s="589"/>
    </row>
    <row r="396" customHeight="1" spans="7:17">
      <c r="G396" s="589"/>
      <c r="H396" s="589"/>
      <c r="I396" s="589"/>
      <c r="J396" s="589"/>
      <c r="K396" s="589"/>
      <c r="L396" s="589"/>
      <c r="M396" s="589"/>
      <c r="O396" s="589"/>
      <c r="P396" s="589"/>
      <c r="Q396" s="589"/>
    </row>
    <row r="397" customHeight="1" spans="7:17">
      <c r="G397" s="589"/>
      <c r="H397" s="589"/>
      <c r="I397" s="589"/>
      <c r="J397" s="589"/>
      <c r="K397" s="589"/>
      <c r="L397" s="589"/>
      <c r="M397" s="589"/>
      <c r="O397" s="589"/>
      <c r="P397" s="589"/>
      <c r="Q397" s="589"/>
    </row>
    <row r="398" customHeight="1" spans="7:17">
      <c r="G398" s="589"/>
      <c r="H398" s="589"/>
      <c r="I398" s="589"/>
      <c r="J398" s="589"/>
      <c r="K398" s="589"/>
      <c r="L398" s="589"/>
      <c r="M398" s="589"/>
      <c r="O398" s="589"/>
      <c r="P398" s="589"/>
      <c r="Q398" s="589"/>
    </row>
    <row r="399" customHeight="1" spans="7:17">
      <c r="G399" s="589"/>
      <c r="H399" s="589"/>
      <c r="I399" s="589"/>
      <c r="J399" s="589"/>
      <c r="K399" s="589"/>
      <c r="L399" s="589"/>
      <c r="M399" s="589"/>
      <c r="O399" s="589"/>
      <c r="P399" s="589"/>
      <c r="Q399" s="589"/>
    </row>
    <row r="400" customHeight="1" spans="7:17">
      <c r="G400" s="589"/>
      <c r="H400" s="589"/>
      <c r="I400" s="589"/>
      <c r="J400" s="589"/>
      <c r="K400" s="589"/>
      <c r="L400" s="589"/>
      <c r="M400" s="589"/>
      <c r="O400" s="589"/>
      <c r="P400" s="589"/>
      <c r="Q400" s="589"/>
    </row>
    <row r="401" customHeight="1" spans="7:17">
      <c r="G401" s="589"/>
      <c r="H401" s="589"/>
      <c r="I401" s="589"/>
      <c r="J401" s="589"/>
      <c r="K401" s="589"/>
      <c r="L401" s="589"/>
      <c r="M401" s="589"/>
      <c r="O401" s="589"/>
      <c r="P401" s="589"/>
      <c r="Q401" s="589"/>
    </row>
    <row r="402" customHeight="1" spans="7:17">
      <c r="G402" s="589"/>
      <c r="H402" s="589"/>
      <c r="I402" s="589"/>
      <c r="J402" s="589"/>
      <c r="K402" s="589"/>
      <c r="L402" s="589"/>
      <c r="M402" s="589"/>
      <c r="O402" s="589"/>
      <c r="P402" s="589"/>
      <c r="Q402" s="589"/>
    </row>
    <row r="403" customHeight="1" spans="7:17">
      <c r="G403" s="589"/>
      <c r="H403" s="589"/>
      <c r="I403" s="589"/>
      <c r="J403" s="589"/>
      <c r="K403" s="589"/>
      <c r="L403" s="589"/>
      <c r="M403" s="589"/>
      <c r="O403" s="589"/>
      <c r="P403" s="589"/>
      <c r="Q403" s="589"/>
    </row>
    <row r="404" customHeight="1" spans="7:17">
      <c r="G404" s="589"/>
      <c r="H404" s="589"/>
      <c r="I404" s="589"/>
      <c r="J404" s="589"/>
      <c r="K404" s="589"/>
      <c r="L404" s="589"/>
      <c r="M404" s="589"/>
      <c r="O404" s="589"/>
      <c r="P404" s="589"/>
      <c r="Q404" s="589"/>
    </row>
    <row r="405" customHeight="1" spans="7:17">
      <c r="G405" s="589"/>
      <c r="H405" s="589"/>
      <c r="I405" s="589"/>
      <c r="J405" s="589"/>
      <c r="K405" s="589"/>
      <c r="L405" s="589"/>
      <c r="M405" s="589"/>
      <c r="O405" s="589"/>
      <c r="P405" s="589"/>
      <c r="Q405" s="589"/>
    </row>
    <row r="406" customHeight="1" spans="7:17">
      <c r="G406" s="589"/>
      <c r="H406" s="589"/>
      <c r="I406" s="589"/>
      <c r="J406" s="589"/>
      <c r="K406" s="589"/>
      <c r="L406" s="589"/>
      <c r="M406" s="589"/>
      <c r="O406" s="589"/>
      <c r="P406" s="589"/>
      <c r="Q406" s="589"/>
    </row>
    <row r="407" customHeight="1" spans="7:17">
      <c r="G407" s="589"/>
      <c r="H407" s="589"/>
      <c r="I407" s="589"/>
      <c r="J407" s="589"/>
      <c r="K407" s="589"/>
      <c r="L407" s="589"/>
      <c r="M407" s="589"/>
      <c r="O407" s="589"/>
      <c r="P407" s="589"/>
      <c r="Q407" s="589"/>
    </row>
    <row r="408" customHeight="1" spans="7:17">
      <c r="G408" s="589"/>
      <c r="H408" s="589"/>
      <c r="I408" s="589"/>
      <c r="J408" s="589"/>
      <c r="K408" s="589"/>
      <c r="L408" s="589"/>
      <c r="M408" s="589"/>
      <c r="O408" s="589"/>
      <c r="P408" s="589"/>
      <c r="Q408" s="589"/>
    </row>
    <row r="409" customHeight="1" spans="7:17">
      <c r="G409" s="589"/>
      <c r="H409" s="589"/>
      <c r="I409" s="589"/>
      <c r="J409" s="589"/>
      <c r="K409" s="589"/>
      <c r="L409" s="589"/>
      <c r="M409" s="589"/>
      <c r="O409" s="589"/>
      <c r="P409" s="589"/>
      <c r="Q409" s="589"/>
    </row>
    <row r="410" customHeight="1" spans="7:17">
      <c r="G410" s="589"/>
      <c r="H410" s="589"/>
      <c r="I410" s="589"/>
      <c r="J410" s="589"/>
      <c r="K410" s="589"/>
      <c r="L410" s="589"/>
      <c r="M410" s="589"/>
      <c r="O410" s="589"/>
      <c r="P410" s="589"/>
      <c r="Q410" s="589"/>
    </row>
    <row r="411" customHeight="1" spans="7:17">
      <c r="G411" s="589"/>
      <c r="H411" s="589"/>
      <c r="I411" s="589"/>
      <c r="J411" s="589"/>
      <c r="K411" s="589"/>
      <c r="L411" s="589"/>
      <c r="M411" s="589"/>
      <c r="O411" s="589"/>
      <c r="P411" s="589"/>
      <c r="Q411" s="589"/>
    </row>
    <row r="412" customHeight="1" spans="7:17">
      <c r="G412" s="589"/>
      <c r="H412" s="589"/>
      <c r="I412" s="589"/>
      <c r="J412" s="589"/>
      <c r="K412" s="589"/>
      <c r="L412" s="589"/>
      <c r="M412" s="589"/>
      <c r="O412" s="589"/>
      <c r="P412" s="589"/>
      <c r="Q412" s="589"/>
    </row>
    <row r="413" customHeight="1" spans="7:17">
      <c r="G413" s="589"/>
      <c r="H413" s="589"/>
      <c r="I413" s="589"/>
      <c r="J413" s="589"/>
      <c r="K413" s="589"/>
      <c r="L413" s="589"/>
      <c r="M413" s="589"/>
      <c r="O413" s="589"/>
      <c r="P413" s="589"/>
      <c r="Q413" s="589"/>
    </row>
    <row r="414" customHeight="1" spans="7:17">
      <c r="G414" s="589"/>
      <c r="H414" s="589"/>
      <c r="I414" s="589"/>
      <c r="J414" s="589"/>
      <c r="K414" s="589"/>
      <c r="L414" s="589"/>
      <c r="M414" s="589"/>
      <c r="O414" s="589"/>
      <c r="P414" s="589"/>
      <c r="Q414" s="589"/>
    </row>
    <row r="415" customHeight="1" spans="7:17">
      <c r="G415" s="589"/>
      <c r="H415" s="589"/>
      <c r="I415" s="589"/>
      <c r="J415" s="589"/>
      <c r="K415" s="589"/>
      <c r="L415" s="589"/>
      <c r="M415" s="589"/>
      <c r="O415" s="589"/>
      <c r="P415" s="589"/>
      <c r="Q415" s="589"/>
    </row>
    <row r="416" customHeight="1" spans="7:17">
      <c r="G416" s="589"/>
      <c r="H416" s="589"/>
      <c r="I416" s="589"/>
      <c r="J416" s="589"/>
      <c r="K416" s="589"/>
      <c r="L416" s="589"/>
      <c r="M416" s="589"/>
      <c r="O416" s="589"/>
      <c r="P416" s="589"/>
      <c r="Q416" s="589"/>
    </row>
    <row r="417" customHeight="1" spans="7:17">
      <c r="G417" s="589"/>
      <c r="H417" s="589"/>
      <c r="I417" s="589"/>
      <c r="J417" s="589"/>
      <c r="K417" s="589"/>
      <c r="L417" s="589"/>
      <c r="M417" s="589"/>
      <c r="O417" s="589"/>
      <c r="P417" s="589"/>
      <c r="Q417" s="589"/>
    </row>
    <row r="418" customHeight="1" spans="7:17">
      <c r="G418" s="589"/>
      <c r="H418" s="589"/>
      <c r="I418" s="589"/>
      <c r="J418" s="589"/>
      <c r="K418" s="589"/>
      <c r="L418" s="589"/>
      <c r="M418" s="589"/>
      <c r="O418" s="589"/>
      <c r="P418" s="589"/>
      <c r="Q418" s="589"/>
    </row>
    <row r="419" customHeight="1" spans="7:17">
      <c r="G419" s="589"/>
      <c r="H419" s="589"/>
      <c r="I419" s="589"/>
      <c r="J419" s="589"/>
      <c r="K419" s="589"/>
      <c r="L419" s="589"/>
      <c r="M419" s="589"/>
      <c r="O419" s="589"/>
      <c r="P419" s="589"/>
      <c r="Q419" s="589"/>
    </row>
    <row r="420" customHeight="1" spans="7:17">
      <c r="G420" s="589"/>
      <c r="H420" s="589"/>
      <c r="I420" s="589"/>
      <c r="J420" s="589"/>
      <c r="K420" s="589"/>
      <c r="L420" s="589"/>
      <c r="M420" s="589"/>
      <c r="O420" s="589"/>
      <c r="P420" s="589"/>
      <c r="Q420" s="589"/>
    </row>
    <row r="421" customHeight="1" spans="7:17">
      <c r="G421" s="589"/>
      <c r="H421" s="589"/>
      <c r="I421" s="589"/>
      <c r="J421" s="589"/>
      <c r="K421" s="589"/>
      <c r="L421" s="589"/>
      <c r="M421" s="589"/>
      <c r="O421" s="589"/>
      <c r="P421" s="589"/>
      <c r="Q421" s="589"/>
    </row>
    <row r="422" customHeight="1" spans="7:17">
      <c r="G422" s="589"/>
      <c r="H422" s="589"/>
      <c r="I422" s="589"/>
      <c r="J422" s="589"/>
      <c r="K422" s="589"/>
      <c r="L422" s="589"/>
      <c r="M422" s="589"/>
      <c r="O422" s="589"/>
      <c r="P422" s="589"/>
      <c r="Q422" s="589"/>
    </row>
    <row r="423" customHeight="1" spans="7:17">
      <c r="G423" s="589"/>
      <c r="H423" s="589"/>
      <c r="I423" s="589"/>
      <c r="J423" s="589"/>
      <c r="K423" s="589"/>
      <c r="L423" s="589"/>
      <c r="M423" s="589"/>
      <c r="O423" s="589"/>
      <c r="P423" s="589"/>
      <c r="Q423" s="589"/>
    </row>
    <row r="424" customHeight="1" spans="7:17">
      <c r="G424" s="589"/>
      <c r="H424" s="589"/>
      <c r="I424" s="589"/>
      <c r="J424" s="589"/>
      <c r="K424" s="589"/>
      <c r="L424" s="589"/>
      <c r="M424" s="589"/>
      <c r="O424" s="589"/>
      <c r="P424" s="589"/>
      <c r="Q424" s="589"/>
    </row>
    <row r="425" customHeight="1" spans="7:17">
      <c r="G425" s="589"/>
      <c r="H425" s="589"/>
      <c r="I425" s="589"/>
      <c r="J425" s="589"/>
      <c r="K425" s="589"/>
      <c r="L425" s="589"/>
      <c r="M425" s="589"/>
      <c r="O425" s="589"/>
      <c r="P425" s="589"/>
      <c r="Q425" s="589"/>
    </row>
    <row r="426" customHeight="1" spans="7:17">
      <c r="G426" s="589"/>
      <c r="H426" s="589"/>
      <c r="I426" s="589"/>
      <c r="J426" s="589"/>
      <c r="K426" s="589"/>
      <c r="L426" s="589"/>
      <c r="M426" s="589"/>
      <c r="O426" s="589"/>
      <c r="P426" s="589"/>
      <c r="Q426" s="589"/>
    </row>
    <row r="427" customHeight="1" spans="7:17">
      <c r="G427" s="589"/>
      <c r="H427" s="589"/>
      <c r="I427" s="589"/>
      <c r="J427" s="589"/>
      <c r="K427" s="589"/>
      <c r="L427" s="589"/>
      <c r="M427" s="589"/>
      <c r="O427" s="589"/>
      <c r="P427" s="589"/>
      <c r="Q427" s="589"/>
    </row>
    <row r="428" customHeight="1" spans="7:17">
      <c r="G428" s="589"/>
      <c r="H428" s="589"/>
      <c r="I428" s="589"/>
      <c r="J428" s="589"/>
      <c r="K428" s="589"/>
      <c r="L428" s="589"/>
      <c r="M428" s="589"/>
      <c r="O428" s="589"/>
      <c r="P428" s="589"/>
      <c r="Q428" s="589"/>
    </row>
    <row r="429" customHeight="1" spans="7:17">
      <c r="G429" s="589"/>
      <c r="H429" s="589"/>
      <c r="I429" s="589"/>
      <c r="J429" s="589"/>
      <c r="K429" s="589"/>
      <c r="L429" s="589"/>
      <c r="M429" s="589"/>
      <c r="O429" s="589"/>
      <c r="P429" s="589"/>
      <c r="Q429" s="589"/>
    </row>
    <row r="430" customHeight="1" spans="7:17">
      <c r="G430" s="589"/>
      <c r="H430" s="589"/>
      <c r="I430" s="589"/>
      <c r="J430" s="589"/>
      <c r="K430" s="589"/>
      <c r="L430" s="589"/>
      <c r="M430" s="589"/>
      <c r="O430" s="589"/>
      <c r="P430" s="589"/>
      <c r="Q430" s="589"/>
    </row>
    <row r="431" customHeight="1" spans="7:17">
      <c r="G431" s="589"/>
      <c r="H431" s="589"/>
      <c r="I431" s="589"/>
      <c r="J431" s="589"/>
      <c r="K431" s="589"/>
      <c r="L431" s="589"/>
      <c r="M431" s="589"/>
      <c r="O431" s="589"/>
      <c r="P431" s="589"/>
      <c r="Q431" s="589"/>
    </row>
    <row r="432" customHeight="1" spans="7:17">
      <c r="G432" s="589"/>
      <c r="H432" s="589"/>
      <c r="I432" s="589"/>
      <c r="J432" s="589"/>
      <c r="K432" s="589"/>
      <c r="L432" s="589"/>
      <c r="M432" s="589"/>
      <c r="O432" s="589"/>
      <c r="P432" s="589"/>
      <c r="Q432" s="589"/>
    </row>
    <row r="433" customHeight="1" spans="7:17">
      <c r="G433" s="589"/>
      <c r="H433" s="589"/>
      <c r="I433" s="589"/>
      <c r="J433" s="589"/>
      <c r="K433" s="589"/>
      <c r="L433" s="589"/>
      <c r="M433" s="589"/>
      <c r="O433" s="589"/>
      <c r="P433" s="589"/>
      <c r="Q433" s="589"/>
    </row>
    <row r="434" customHeight="1" spans="7:17">
      <c r="G434" s="589"/>
      <c r="H434" s="589"/>
      <c r="I434" s="589"/>
      <c r="J434" s="589"/>
      <c r="K434" s="589"/>
      <c r="L434" s="589"/>
      <c r="M434" s="589"/>
      <c r="O434" s="589"/>
      <c r="P434" s="589"/>
      <c r="Q434" s="589"/>
    </row>
    <row r="435" customHeight="1" spans="7:17">
      <c r="G435" s="589"/>
      <c r="H435" s="589"/>
      <c r="I435" s="589"/>
      <c r="J435" s="589"/>
      <c r="K435" s="589"/>
      <c r="L435" s="589"/>
      <c r="M435" s="589"/>
      <c r="O435" s="589"/>
      <c r="P435" s="589"/>
      <c r="Q435" s="589"/>
    </row>
    <row r="436" customHeight="1" spans="7:17">
      <c r="G436" s="589"/>
      <c r="H436" s="589"/>
      <c r="I436" s="589"/>
      <c r="J436" s="589"/>
      <c r="K436" s="589"/>
      <c r="L436" s="589"/>
      <c r="M436" s="589"/>
      <c r="O436" s="589"/>
      <c r="P436" s="589"/>
      <c r="Q436" s="589"/>
    </row>
    <row r="437" customHeight="1" spans="7:17">
      <c r="G437" s="589"/>
      <c r="H437" s="589"/>
      <c r="I437" s="589"/>
      <c r="J437" s="589"/>
      <c r="K437" s="589"/>
      <c r="L437" s="589"/>
      <c r="M437" s="589"/>
      <c r="O437" s="589"/>
      <c r="P437" s="589"/>
      <c r="Q437" s="589"/>
    </row>
    <row r="438" customHeight="1" spans="7:17">
      <c r="G438" s="589"/>
      <c r="H438" s="589"/>
      <c r="I438" s="589"/>
      <c r="J438" s="589"/>
      <c r="K438" s="589"/>
      <c r="L438" s="589"/>
      <c r="M438" s="589"/>
      <c r="O438" s="589"/>
      <c r="P438" s="589"/>
      <c r="Q438" s="589"/>
    </row>
    <row r="439" customHeight="1" spans="7:17">
      <c r="G439" s="589"/>
      <c r="H439" s="589"/>
      <c r="I439" s="589"/>
      <c r="J439" s="589"/>
      <c r="K439" s="589"/>
      <c r="L439" s="589"/>
      <c r="M439" s="589"/>
      <c r="O439" s="589"/>
      <c r="P439" s="589"/>
      <c r="Q439" s="589"/>
    </row>
    <row r="440" customHeight="1" spans="7:17">
      <c r="G440" s="589"/>
      <c r="H440" s="589"/>
      <c r="I440" s="589"/>
      <c r="J440" s="589"/>
      <c r="K440" s="589"/>
      <c r="L440" s="589"/>
      <c r="M440" s="589"/>
      <c r="O440" s="589"/>
      <c r="P440" s="589"/>
      <c r="Q440" s="589"/>
    </row>
    <row r="441" customHeight="1" spans="7:17">
      <c r="G441" s="589"/>
      <c r="H441" s="589"/>
      <c r="I441" s="589"/>
      <c r="J441" s="589"/>
      <c r="K441" s="589"/>
      <c r="L441" s="589"/>
      <c r="M441" s="589"/>
      <c r="O441" s="589"/>
      <c r="P441" s="589"/>
      <c r="Q441" s="589"/>
    </row>
    <row r="442" customHeight="1" spans="7:17">
      <c r="G442" s="589"/>
      <c r="H442" s="589"/>
      <c r="I442" s="589"/>
      <c r="J442" s="589"/>
      <c r="K442" s="589"/>
      <c r="L442" s="589"/>
      <c r="M442" s="589"/>
      <c r="O442" s="589"/>
      <c r="P442" s="589"/>
      <c r="Q442" s="589"/>
    </row>
    <row r="443" customHeight="1" spans="7:17">
      <c r="G443" s="589"/>
      <c r="H443" s="589"/>
      <c r="I443" s="589"/>
      <c r="J443" s="589"/>
      <c r="K443" s="589"/>
      <c r="L443" s="589"/>
      <c r="M443" s="589"/>
      <c r="O443" s="589"/>
      <c r="P443" s="589"/>
      <c r="Q443" s="589"/>
    </row>
    <row r="444" customHeight="1" spans="7:17">
      <c r="G444" s="589"/>
      <c r="H444" s="589"/>
      <c r="I444" s="589"/>
      <c r="J444" s="589"/>
      <c r="K444" s="589"/>
      <c r="L444" s="589"/>
      <c r="M444" s="589"/>
      <c r="O444" s="589"/>
      <c r="P444" s="589"/>
      <c r="Q444" s="589"/>
    </row>
    <row r="445" customHeight="1" spans="7:17">
      <c r="G445" s="589"/>
      <c r="H445" s="589"/>
      <c r="I445" s="589"/>
      <c r="J445" s="589"/>
      <c r="K445" s="589"/>
      <c r="L445" s="589"/>
      <c r="M445" s="589"/>
      <c r="O445" s="589"/>
      <c r="P445" s="589"/>
      <c r="Q445" s="589"/>
    </row>
    <row r="446" customHeight="1" spans="7:17">
      <c r="G446" s="589"/>
      <c r="H446" s="589"/>
      <c r="I446" s="589"/>
      <c r="J446" s="589"/>
      <c r="K446" s="589"/>
      <c r="L446" s="589"/>
      <c r="M446" s="589"/>
      <c r="O446" s="589"/>
      <c r="P446" s="589"/>
      <c r="Q446" s="589"/>
    </row>
    <row r="447" customHeight="1" spans="7:17">
      <c r="G447" s="589"/>
      <c r="H447" s="589"/>
      <c r="I447" s="589"/>
      <c r="J447" s="589"/>
      <c r="K447" s="589"/>
      <c r="L447" s="589"/>
      <c r="M447" s="589"/>
      <c r="O447" s="589"/>
      <c r="P447" s="589"/>
      <c r="Q447" s="589"/>
    </row>
    <row r="448" customHeight="1" spans="7:17">
      <c r="G448" s="589"/>
      <c r="H448" s="589"/>
      <c r="I448" s="589"/>
      <c r="J448" s="589"/>
      <c r="K448" s="589"/>
      <c r="L448" s="589"/>
      <c r="M448" s="589"/>
      <c r="O448" s="589"/>
      <c r="P448" s="589"/>
      <c r="Q448" s="589"/>
    </row>
    <row r="449" customHeight="1" spans="7:17">
      <c r="G449" s="589"/>
      <c r="H449" s="589"/>
      <c r="I449" s="589"/>
      <c r="J449" s="589"/>
      <c r="K449" s="589"/>
      <c r="L449" s="589"/>
      <c r="M449" s="589"/>
      <c r="O449" s="589"/>
      <c r="P449" s="589"/>
      <c r="Q449" s="589"/>
    </row>
    <row r="450" customHeight="1" spans="7:17">
      <c r="G450" s="589"/>
      <c r="H450" s="589"/>
      <c r="I450" s="589"/>
      <c r="J450" s="589"/>
      <c r="K450" s="589"/>
      <c r="L450" s="589"/>
      <c r="M450" s="589"/>
      <c r="O450" s="589"/>
      <c r="P450" s="589"/>
      <c r="Q450" s="589"/>
    </row>
    <row r="451" customHeight="1" spans="7:17">
      <c r="G451" s="589"/>
      <c r="H451" s="589"/>
      <c r="I451" s="589"/>
      <c r="J451" s="589"/>
      <c r="K451" s="589"/>
      <c r="L451" s="589"/>
      <c r="M451" s="589"/>
      <c r="O451" s="589"/>
      <c r="P451" s="589"/>
      <c r="Q451" s="589"/>
    </row>
    <row r="452" customHeight="1" spans="7:17">
      <c r="G452" s="589"/>
      <c r="H452" s="589"/>
      <c r="I452" s="589"/>
      <c r="J452" s="589"/>
      <c r="K452" s="589"/>
      <c r="L452" s="589"/>
      <c r="M452" s="589"/>
      <c r="O452" s="589"/>
      <c r="P452" s="589"/>
      <c r="Q452" s="589"/>
    </row>
    <row r="453" customHeight="1" spans="7:17">
      <c r="G453" s="589"/>
      <c r="H453" s="589"/>
      <c r="I453" s="589"/>
      <c r="J453" s="589"/>
      <c r="K453" s="589"/>
      <c r="L453" s="589"/>
      <c r="M453" s="589"/>
      <c r="O453" s="589"/>
      <c r="P453" s="589"/>
      <c r="Q453" s="589"/>
    </row>
    <row r="454" customHeight="1" spans="7:17">
      <c r="G454" s="589"/>
      <c r="H454" s="589"/>
      <c r="I454" s="589"/>
      <c r="J454" s="589"/>
      <c r="K454" s="589"/>
      <c r="L454" s="589"/>
      <c r="M454" s="589"/>
      <c r="O454" s="589"/>
      <c r="P454" s="589"/>
      <c r="Q454" s="589"/>
    </row>
    <row r="455" customHeight="1" spans="7:17">
      <c r="G455" s="589"/>
      <c r="H455" s="589"/>
      <c r="I455" s="589"/>
      <c r="J455" s="589"/>
      <c r="K455" s="589"/>
      <c r="L455" s="589"/>
      <c r="M455" s="589"/>
      <c r="O455" s="589"/>
      <c r="P455" s="589"/>
      <c r="Q455" s="589"/>
    </row>
    <row r="456" customHeight="1" spans="7:17">
      <c r="G456" s="589"/>
      <c r="H456" s="589"/>
      <c r="I456" s="589"/>
      <c r="J456" s="589"/>
      <c r="K456" s="589"/>
      <c r="L456" s="589"/>
      <c r="M456" s="589"/>
      <c r="O456" s="589"/>
      <c r="P456" s="589"/>
      <c r="Q456" s="589"/>
    </row>
    <row r="457" customHeight="1" spans="7:17">
      <c r="G457" s="589"/>
      <c r="H457" s="589"/>
      <c r="I457" s="589"/>
      <c r="J457" s="589"/>
      <c r="K457" s="589"/>
      <c r="L457" s="589"/>
      <c r="M457" s="589"/>
      <c r="O457" s="589"/>
      <c r="P457" s="589"/>
      <c r="Q457" s="589"/>
    </row>
    <row r="458" customHeight="1" spans="7:17">
      <c r="G458" s="589"/>
      <c r="H458" s="589"/>
      <c r="I458" s="589"/>
      <c r="J458" s="589"/>
      <c r="K458" s="589"/>
      <c r="L458" s="589"/>
      <c r="M458" s="589"/>
      <c r="O458" s="589"/>
      <c r="P458" s="589"/>
      <c r="Q458" s="589"/>
    </row>
    <row r="459" customHeight="1" spans="7:17">
      <c r="G459" s="589"/>
      <c r="H459" s="589"/>
      <c r="I459" s="589"/>
      <c r="J459" s="589"/>
      <c r="K459" s="589"/>
      <c r="L459" s="589"/>
      <c r="M459" s="589"/>
      <c r="O459" s="589"/>
      <c r="P459" s="589"/>
      <c r="Q459" s="589"/>
    </row>
    <row r="460" customHeight="1" spans="7:17">
      <c r="G460" s="589"/>
      <c r="H460" s="589"/>
      <c r="I460" s="589"/>
      <c r="J460" s="589"/>
      <c r="K460" s="589"/>
      <c r="L460" s="589"/>
      <c r="M460" s="589"/>
      <c r="O460" s="589"/>
      <c r="P460" s="589"/>
      <c r="Q460" s="589"/>
    </row>
    <row r="461" customHeight="1" spans="7:17">
      <c r="G461" s="589"/>
      <c r="H461" s="589"/>
      <c r="I461" s="589"/>
      <c r="J461" s="589"/>
      <c r="K461" s="589"/>
      <c r="L461" s="589"/>
      <c r="M461" s="589"/>
      <c r="O461" s="589"/>
      <c r="P461" s="589"/>
      <c r="Q461" s="589"/>
    </row>
    <row r="462" customHeight="1" spans="7:17">
      <c r="G462" s="589"/>
      <c r="H462" s="589"/>
      <c r="I462" s="589"/>
      <c r="J462" s="589"/>
      <c r="K462" s="589"/>
      <c r="L462" s="589"/>
      <c r="M462" s="589"/>
      <c r="O462" s="589"/>
      <c r="P462" s="589"/>
      <c r="Q462" s="589"/>
    </row>
    <row r="463" customHeight="1" spans="7:17">
      <c r="G463" s="589"/>
      <c r="H463" s="589"/>
      <c r="I463" s="589"/>
      <c r="J463" s="589"/>
      <c r="K463" s="589"/>
      <c r="L463" s="589"/>
      <c r="M463" s="589"/>
      <c r="O463" s="589"/>
      <c r="P463" s="589"/>
      <c r="Q463" s="589"/>
    </row>
    <row r="464" customHeight="1" spans="7:17">
      <c r="G464" s="589"/>
      <c r="H464" s="589"/>
      <c r="I464" s="589"/>
      <c r="J464" s="589"/>
      <c r="K464" s="589"/>
      <c r="L464" s="589"/>
      <c r="M464" s="589"/>
      <c r="O464" s="589"/>
      <c r="P464" s="589"/>
      <c r="Q464" s="589"/>
    </row>
    <row r="465" customHeight="1" spans="7:17">
      <c r="G465" s="589"/>
      <c r="H465" s="589"/>
      <c r="I465" s="589"/>
      <c r="J465" s="589"/>
      <c r="K465" s="589"/>
      <c r="L465" s="589"/>
      <c r="M465" s="589"/>
      <c r="O465" s="589"/>
      <c r="P465" s="589"/>
      <c r="Q465" s="589"/>
    </row>
    <row r="466" customHeight="1" spans="7:17">
      <c r="G466" s="589"/>
      <c r="H466" s="589"/>
      <c r="I466" s="589"/>
      <c r="J466" s="589"/>
      <c r="K466" s="589"/>
      <c r="L466" s="589"/>
      <c r="M466" s="589"/>
      <c r="O466" s="589"/>
      <c r="P466" s="589"/>
      <c r="Q466" s="589"/>
    </row>
    <row r="467" customHeight="1" spans="7:17">
      <c r="G467" s="589"/>
      <c r="H467" s="589"/>
      <c r="I467" s="589"/>
      <c r="J467" s="589"/>
      <c r="K467" s="589"/>
      <c r="L467" s="589"/>
      <c r="M467" s="589"/>
      <c r="O467" s="589"/>
      <c r="P467" s="589"/>
      <c r="Q467" s="589"/>
    </row>
    <row r="468" customHeight="1" spans="7:17">
      <c r="G468" s="589"/>
      <c r="H468" s="589"/>
      <c r="I468" s="589"/>
      <c r="J468" s="589"/>
      <c r="K468" s="589"/>
      <c r="L468" s="589"/>
      <c r="M468" s="589"/>
      <c r="O468" s="589"/>
      <c r="P468" s="589"/>
      <c r="Q468" s="589"/>
    </row>
    <row r="469" customHeight="1" spans="7:17">
      <c r="G469" s="589"/>
      <c r="H469" s="589"/>
      <c r="I469" s="589"/>
      <c r="J469" s="589"/>
      <c r="K469" s="589"/>
      <c r="L469" s="589"/>
      <c r="M469" s="589"/>
      <c r="O469" s="589"/>
      <c r="P469" s="589"/>
      <c r="Q469" s="589"/>
    </row>
    <row r="470" customHeight="1" spans="7:17">
      <c r="G470" s="589"/>
      <c r="H470" s="589"/>
      <c r="I470" s="589"/>
      <c r="J470" s="589"/>
      <c r="K470" s="589"/>
      <c r="L470" s="589"/>
      <c r="M470" s="589"/>
      <c r="O470" s="589"/>
      <c r="P470" s="589"/>
      <c r="Q470" s="589"/>
    </row>
    <row r="471" customHeight="1" spans="7:17">
      <c r="G471" s="589"/>
      <c r="H471" s="589"/>
      <c r="I471" s="589"/>
      <c r="J471" s="589"/>
      <c r="K471" s="589"/>
      <c r="L471" s="589"/>
      <c r="M471" s="589"/>
      <c r="O471" s="589"/>
      <c r="P471" s="589"/>
      <c r="Q471" s="589"/>
    </row>
    <row r="472" customHeight="1" spans="7:17">
      <c r="G472" s="589"/>
      <c r="H472" s="589"/>
      <c r="I472" s="589"/>
      <c r="J472" s="589"/>
      <c r="K472" s="589"/>
      <c r="L472" s="589"/>
      <c r="M472" s="589"/>
      <c r="O472" s="589"/>
      <c r="P472" s="589"/>
      <c r="Q472" s="589"/>
    </row>
    <row r="473" customHeight="1" spans="7:17">
      <c r="G473" s="589"/>
      <c r="H473" s="589"/>
      <c r="I473" s="589"/>
      <c r="J473" s="589"/>
      <c r="K473" s="589"/>
      <c r="L473" s="589"/>
      <c r="M473" s="589"/>
      <c r="O473" s="589"/>
      <c r="P473" s="589"/>
      <c r="Q473" s="589"/>
    </row>
    <row r="474" customHeight="1" spans="7:17">
      <c r="G474" s="589"/>
      <c r="H474" s="589"/>
      <c r="I474" s="589"/>
      <c r="J474" s="589"/>
      <c r="K474" s="589"/>
      <c r="L474" s="589"/>
      <c r="M474" s="589"/>
      <c r="O474" s="589"/>
      <c r="P474" s="589"/>
      <c r="Q474" s="589"/>
    </row>
    <row r="475" customHeight="1" spans="7:17">
      <c r="G475" s="589"/>
      <c r="H475" s="589"/>
      <c r="I475" s="589"/>
      <c r="J475" s="589"/>
      <c r="K475" s="589"/>
      <c r="L475" s="589"/>
      <c r="M475" s="589"/>
      <c r="O475" s="589"/>
      <c r="P475" s="589"/>
      <c r="Q475" s="589"/>
    </row>
    <row r="476" customHeight="1" spans="7:17">
      <c r="G476" s="589"/>
      <c r="H476" s="589"/>
      <c r="I476" s="589"/>
      <c r="J476" s="589"/>
      <c r="K476" s="589"/>
      <c r="L476" s="589"/>
      <c r="M476" s="589"/>
      <c r="O476" s="589"/>
      <c r="P476" s="589"/>
      <c r="Q476" s="589"/>
    </row>
    <row r="477" customHeight="1" spans="7:17">
      <c r="G477" s="589"/>
      <c r="H477" s="589"/>
      <c r="I477" s="589"/>
      <c r="J477" s="589"/>
      <c r="K477" s="589"/>
      <c r="L477" s="589"/>
      <c r="M477" s="589"/>
      <c r="O477" s="589"/>
      <c r="P477" s="589"/>
      <c r="Q477" s="589"/>
    </row>
    <row r="478" customHeight="1" spans="7:17">
      <c r="G478" s="589"/>
      <c r="H478" s="589"/>
      <c r="I478" s="589"/>
      <c r="J478" s="589"/>
      <c r="K478" s="589"/>
      <c r="L478" s="589"/>
      <c r="M478" s="589"/>
      <c r="O478" s="589"/>
      <c r="P478" s="589"/>
      <c r="Q478" s="589"/>
    </row>
    <row r="479" customHeight="1" spans="7:17">
      <c r="G479" s="589"/>
      <c r="H479" s="589"/>
      <c r="I479" s="589"/>
      <c r="J479" s="589"/>
      <c r="K479" s="589"/>
      <c r="L479" s="589"/>
      <c r="M479" s="589"/>
      <c r="O479" s="589"/>
      <c r="P479" s="589"/>
      <c r="Q479" s="589"/>
    </row>
    <row r="480" customHeight="1" spans="7:17">
      <c r="G480" s="589"/>
      <c r="H480" s="589"/>
      <c r="I480" s="589"/>
      <c r="J480" s="589"/>
      <c r="K480" s="589"/>
      <c r="L480" s="589"/>
      <c r="M480" s="589"/>
      <c r="O480" s="589"/>
      <c r="P480" s="589"/>
      <c r="Q480" s="589"/>
    </row>
    <row r="481" customHeight="1" spans="7:17">
      <c r="G481" s="589"/>
      <c r="H481" s="589"/>
      <c r="I481" s="589"/>
      <c r="J481" s="589"/>
      <c r="K481" s="589"/>
      <c r="L481" s="589"/>
      <c r="M481" s="589"/>
      <c r="O481" s="589"/>
      <c r="P481" s="589"/>
      <c r="Q481" s="589"/>
    </row>
    <row r="482" customHeight="1" spans="7:17">
      <c r="G482" s="589"/>
      <c r="H482" s="589"/>
      <c r="I482" s="589"/>
      <c r="J482" s="589"/>
      <c r="K482" s="589"/>
      <c r="L482" s="589"/>
      <c r="M482" s="589"/>
      <c r="O482" s="589"/>
      <c r="P482" s="589"/>
      <c r="Q482" s="589"/>
    </row>
    <row r="483" customHeight="1" spans="7:17">
      <c r="G483" s="589"/>
      <c r="H483" s="589"/>
      <c r="I483" s="589"/>
      <c r="J483" s="589"/>
      <c r="K483" s="589"/>
      <c r="L483" s="589"/>
      <c r="M483" s="589"/>
      <c r="O483" s="589"/>
      <c r="P483" s="589"/>
      <c r="Q483" s="589"/>
    </row>
    <row r="484" customHeight="1" spans="7:17">
      <c r="G484" s="589"/>
      <c r="H484" s="589"/>
      <c r="I484" s="589"/>
      <c r="J484" s="589"/>
      <c r="K484" s="589"/>
      <c r="L484" s="589"/>
      <c r="M484" s="589"/>
      <c r="O484" s="589"/>
      <c r="P484" s="589"/>
      <c r="Q484" s="589"/>
    </row>
    <row r="485" customHeight="1" spans="7:17">
      <c r="G485" s="589"/>
      <c r="H485" s="589"/>
      <c r="I485" s="589"/>
      <c r="J485" s="589"/>
      <c r="K485" s="589"/>
      <c r="L485" s="589"/>
      <c r="M485" s="589"/>
      <c r="O485" s="589"/>
      <c r="P485" s="589"/>
      <c r="Q485" s="589"/>
    </row>
    <row r="486" customHeight="1" spans="7:17">
      <c r="G486" s="589"/>
      <c r="H486" s="589"/>
      <c r="I486" s="589"/>
      <c r="J486" s="589"/>
      <c r="K486" s="589"/>
      <c r="L486" s="589"/>
      <c r="M486" s="589"/>
      <c r="O486" s="589"/>
      <c r="P486" s="589"/>
      <c r="Q486" s="589"/>
    </row>
    <row r="487" customHeight="1" spans="7:17">
      <c r="G487" s="589"/>
      <c r="H487" s="589"/>
      <c r="I487" s="589"/>
      <c r="J487" s="589"/>
      <c r="K487" s="589"/>
      <c r="L487" s="589"/>
      <c r="M487" s="589"/>
      <c r="O487" s="589"/>
      <c r="P487" s="589"/>
      <c r="Q487" s="589"/>
    </row>
    <row r="488" customHeight="1" spans="7:17">
      <c r="G488" s="589"/>
      <c r="H488" s="589"/>
      <c r="I488" s="589"/>
      <c r="J488" s="589"/>
      <c r="K488" s="589"/>
      <c r="L488" s="589"/>
      <c r="M488" s="589"/>
      <c r="O488" s="589"/>
      <c r="P488" s="589"/>
      <c r="Q488" s="589"/>
    </row>
    <row r="489" customHeight="1" spans="7:17">
      <c r="G489" s="589"/>
      <c r="H489" s="589"/>
      <c r="I489" s="589"/>
      <c r="J489" s="589"/>
      <c r="K489" s="589"/>
      <c r="L489" s="589"/>
      <c r="M489" s="589"/>
      <c r="O489" s="589"/>
      <c r="P489" s="589"/>
      <c r="Q489" s="589"/>
    </row>
    <row r="490" customHeight="1" spans="7:17">
      <c r="G490" s="589"/>
      <c r="H490" s="589"/>
      <c r="I490" s="589"/>
      <c r="J490" s="589"/>
      <c r="K490" s="589"/>
      <c r="L490" s="589"/>
      <c r="M490" s="589"/>
      <c r="O490" s="589"/>
      <c r="P490" s="589"/>
      <c r="Q490" s="589"/>
    </row>
    <row r="491" customHeight="1" spans="7:17">
      <c r="G491" s="589"/>
      <c r="H491" s="589"/>
      <c r="I491" s="589"/>
      <c r="J491" s="589"/>
      <c r="K491" s="589"/>
      <c r="L491" s="589"/>
      <c r="M491" s="589"/>
      <c r="O491" s="589"/>
      <c r="P491" s="589"/>
      <c r="Q491" s="589"/>
    </row>
    <row r="492" customHeight="1" spans="7:17">
      <c r="G492" s="589"/>
      <c r="H492" s="589"/>
      <c r="I492" s="589"/>
      <c r="J492" s="589"/>
      <c r="K492" s="589"/>
      <c r="L492" s="589"/>
      <c r="M492" s="589"/>
      <c r="O492" s="589"/>
      <c r="P492" s="589"/>
      <c r="Q492" s="589"/>
    </row>
    <row r="493" customHeight="1" spans="7:17">
      <c r="G493" s="589"/>
      <c r="H493" s="589"/>
      <c r="I493" s="589"/>
      <c r="J493" s="589"/>
      <c r="K493" s="589"/>
      <c r="L493" s="589"/>
      <c r="M493" s="589"/>
      <c r="O493" s="589"/>
      <c r="P493" s="589"/>
      <c r="Q493" s="589"/>
    </row>
    <row r="494" customHeight="1" spans="7:17">
      <c r="G494" s="589"/>
      <c r="H494" s="589"/>
      <c r="I494" s="589"/>
      <c r="J494" s="589"/>
      <c r="K494" s="589"/>
      <c r="L494" s="589"/>
      <c r="M494" s="589"/>
      <c r="O494" s="589"/>
      <c r="P494" s="589"/>
      <c r="Q494" s="589"/>
    </row>
    <row r="495" customHeight="1" spans="7:17">
      <c r="G495" s="589"/>
      <c r="H495" s="589"/>
      <c r="I495" s="589"/>
      <c r="J495" s="589"/>
      <c r="K495" s="589"/>
      <c r="L495" s="589"/>
      <c r="M495" s="589"/>
      <c r="O495" s="589"/>
      <c r="P495" s="589"/>
      <c r="Q495" s="589"/>
    </row>
    <row r="496" customHeight="1" spans="7:17">
      <c r="G496" s="589"/>
      <c r="H496" s="589"/>
      <c r="I496" s="589"/>
      <c r="J496" s="589"/>
      <c r="K496" s="589"/>
      <c r="L496" s="589"/>
      <c r="M496" s="589"/>
      <c r="O496" s="589"/>
      <c r="P496" s="589"/>
      <c r="Q496" s="589"/>
    </row>
    <row r="497" customHeight="1" spans="7:17">
      <c r="G497" s="589"/>
      <c r="H497" s="589"/>
      <c r="I497" s="589"/>
      <c r="J497" s="589"/>
      <c r="K497" s="589"/>
      <c r="L497" s="589"/>
      <c r="M497" s="589"/>
      <c r="O497" s="589"/>
      <c r="P497" s="589"/>
      <c r="Q497" s="589"/>
    </row>
    <row r="498" customHeight="1" spans="7:17">
      <c r="G498" s="589"/>
      <c r="H498" s="589"/>
      <c r="I498" s="589"/>
      <c r="J498" s="589"/>
      <c r="K498" s="589"/>
      <c r="L498" s="589"/>
      <c r="M498" s="589"/>
      <c r="O498" s="589"/>
      <c r="P498" s="589"/>
      <c r="Q498" s="589"/>
    </row>
    <row r="499" customHeight="1" spans="7:17">
      <c r="G499" s="589"/>
      <c r="H499" s="589"/>
      <c r="I499" s="589"/>
      <c r="J499" s="589"/>
      <c r="K499" s="589"/>
      <c r="L499" s="589"/>
      <c r="M499" s="589"/>
      <c r="O499" s="589"/>
      <c r="P499" s="589"/>
      <c r="Q499" s="589"/>
    </row>
    <row r="500" customHeight="1" spans="7:17">
      <c r="G500" s="589"/>
      <c r="H500" s="589"/>
      <c r="I500" s="589"/>
      <c r="J500" s="589"/>
      <c r="K500" s="589"/>
      <c r="L500" s="589"/>
      <c r="M500" s="589"/>
      <c r="O500" s="589"/>
      <c r="P500" s="589"/>
      <c r="Q500" s="589"/>
    </row>
    <row r="501" customHeight="1" spans="7:17">
      <c r="G501" s="589"/>
      <c r="H501" s="589"/>
      <c r="I501" s="589"/>
      <c r="J501" s="589"/>
      <c r="K501" s="589"/>
      <c r="L501" s="589"/>
      <c r="M501" s="589"/>
      <c r="O501" s="589"/>
      <c r="P501" s="589"/>
      <c r="Q501" s="589"/>
    </row>
    <row r="502" customHeight="1" spans="7:17">
      <c r="G502" s="589"/>
      <c r="H502" s="589"/>
      <c r="I502" s="589"/>
      <c r="J502" s="589"/>
      <c r="K502" s="589"/>
      <c r="L502" s="589"/>
      <c r="M502" s="589"/>
      <c r="O502" s="589"/>
      <c r="P502" s="589"/>
      <c r="Q502" s="589"/>
    </row>
    <row r="503" customHeight="1" spans="7:17">
      <c r="G503" s="589"/>
      <c r="H503" s="589"/>
      <c r="I503" s="589"/>
      <c r="J503" s="589"/>
      <c r="K503" s="589"/>
      <c r="L503" s="589"/>
      <c r="M503" s="589"/>
      <c r="O503" s="589"/>
      <c r="P503" s="589"/>
      <c r="Q503" s="589"/>
    </row>
    <row r="504" customHeight="1" spans="7:17">
      <c r="G504" s="589"/>
      <c r="H504" s="589"/>
      <c r="I504" s="589"/>
      <c r="J504" s="589"/>
      <c r="K504" s="589"/>
      <c r="L504" s="589"/>
      <c r="M504" s="589"/>
      <c r="O504" s="589"/>
      <c r="P504" s="589"/>
      <c r="Q504" s="589"/>
    </row>
    <row r="505" customHeight="1" spans="7:17">
      <c r="G505" s="589"/>
      <c r="H505" s="589"/>
      <c r="I505" s="589"/>
      <c r="J505" s="589"/>
      <c r="K505" s="589"/>
      <c r="L505" s="589"/>
      <c r="M505" s="589"/>
      <c r="O505" s="589"/>
      <c r="P505" s="589"/>
      <c r="Q505" s="589"/>
    </row>
    <row r="506" customHeight="1" spans="7:17">
      <c r="G506" s="589"/>
      <c r="H506" s="589"/>
      <c r="I506" s="589"/>
      <c r="J506" s="589"/>
      <c r="K506" s="589"/>
      <c r="L506" s="589"/>
      <c r="M506" s="589"/>
      <c r="O506" s="589"/>
      <c r="P506" s="589"/>
      <c r="Q506" s="589"/>
    </row>
    <row r="507" customHeight="1" spans="7:17">
      <c r="G507" s="589"/>
      <c r="H507" s="589"/>
      <c r="I507" s="589"/>
      <c r="J507" s="589"/>
      <c r="K507" s="589"/>
      <c r="L507" s="589"/>
      <c r="M507" s="589"/>
      <c r="O507" s="589"/>
      <c r="P507" s="589"/>
      <c r="Q507" s="589"/>
    </row>
    <row r="508" customHeight="1" spans="7:17">
      <c r="G508" s="589"/>
      <c r="H508" s="589"/>
      <c r="I508" s="589"/>
      <c r="J508" s="589"/>
      <c r="K508" s="589"/>
      <c r="L508" s="589"/>
      <c r="M508" s="589"/>
      <c r="O508" s="589"/>
      <c r="P508" s="589"/>
      <c r="Q508" s="589"/>
    </row>
    <row r="509" customHeight="1" spans="7:17">
      <c r="G509" s="589"/>
      <c r="H509" s="589"/>
      <c r="I509" s="589"/>
      <c r="J509" s="589"/>
      <c r="K509" s="589"/>
      <c r="L509" s="589"/>
      <c r="M509" s="589"/>
      <c r="O509" s="589"/>
      <c r="P509" s="589"/>
      <c r="Q509" s="589"/>
    </row>
    <row r="510" customHeight="1" spans="7:17">
      <c r="G510" s="589"/>
      <c r="H510" s="589"/>
      <c r="I510" s="589"/>
      <c r="J510" s="589"/>
      <c r="K510" s="589"/>
      <c r="L510" s="589"/>
      <c r="M510" s="589"/>
      <c r="O510" s="589"/>
      <c r="P510" s="589"/>
      <c r="Q510" s="589"/>
    </row>
    <row r="511" customHeight="1" spans="7:17">
      <c r="G511" s="589"/>
      <c r="H511" s="589"/>
      <c r="I511" s="589"/>
      <c r="J511" s="589"/>
      <c r="K511" s="589"/>
      <c r="L511" s="589"/>
      <c r="M511" s="589"/>
      <c r="O511" s="589"/>
      <c r="P511" s="589"/>
      <c r="Q511" s="589"/>
    </row>
    <row r="512" customHeight="1" spans="7:17">
      <c r="G512" s="589"/>
      <c r="H512" s="589"/>
      <c r="I512" s="589"/>
      <c r="J512" s="589"/>
      <c r="K512" s="589"/>
      <c r="L512" s="589"/>
      <c r="M512" s="589"/>
      <c r="O512" s="589"/>
      <c r="P512" s="589"/>
      <c r="Q512" s="589"/>
    </row>
    <row r="513" customHeight="1" spans="7:17">
      <c r="G513" s="589"/>
      <c r="H513" s="589"/>
      <c r="I513" s="589"/>
      <c r="J513" s="589"/>
      <c r="K513" s="589"/>
      <c r="L513" s="589"/>
      <c r="M513" s="589"/>
      <c r="O513" s="589"/>
      <c r="P513" s="589"/>
      <c r="Q513" s="589"/>
    </row>
    <row r="514" customHeight="1" spans="7:17">
      <c r="G514" s="589"/>
      <c r="H514" s="589"/>
      <c r="I514" s="589"/>
      <c r="J514" s="589"/>
      <c r="K514" s="589"/>
      <c r="L514" s="589"/>
      <c r="M514" s="589"/>
      <c r="O514" s="589"/>
      <c r="P514" s="589"/>
      <c r="Q514" s="589"/>
    </row>
    <row r="515" customHeight="1" spans="7:17">
      <c r="G515" s="589"/>
      <c r="H515" s="589"/>
      <c r="I515" s="589"/>
      <c r="J515" s="589"/>
      <c r="K515" s="589"/>
      <c r="L515" s="589"/>
      <c r="M515" s="589"/>
      <c r="O515" s="589"/>
      <c r="P515" s="589"/>
      <c r="Q515" s="589"/>
    </row>
    <row r="516" customHeight="1" spans="7:17">
      <c r="G516" s="589"/>
      <c r="H516" s="589"/>
      <c r="I516" s="589"/>
      <c r="J516" s="589"/>
      <c r="K516" s="589"/>
      <c r="L516" s="589"/>
      <c r="M516" s="589"/>
      <c r="O516" s="589"/>
      <c r="P516" s="589"/>
      <c r="Q516" s="589"/>
    </row>
    <row r="517" customHeight="1" spans="7:17">
      <c r="G517" s="589"/>
      <c r="H517" s="589"/>
      <c r="I517" s="589"/>
      <c r="J517" s="589"/>
      <c r="K517" s="589"/>
      <c r="L517" s="589"/>
      <c r="M517" s="589"/>
      <c r="O517" s="589"/>
      <c r="P517" s="589"/>
      <c r="Q517" s="589"/>
    </row>
    <row r="518" customHeight="1" spans="7:17">
      <c r="G518" s="589"/>
      <c r="H518" s="589"/>
      <c r="I518" s="589"/>
      <c r="J518" s="589"/>
      <c r="K518" s="589"/>
      <c r="L518" s="589"/>
      <c r="M518" s="589"/>
      <c r="O518" s="589"/>
      <c r="P518" s="589"/>
      <c r="Q518" s="589"/>
    </row>
    <row r="519" customHeight="1" spans="7:17">
      <c r="G519" s="589"/>
      <c r="H519" s="589"/>
      <c r="I519" s="589"/>
      <c r="J519" s="589"/>
      <c r="K519" s="589"/>
      <c r="L519" s="589"/>
      <c r="M519" s="589"/>
      <c r="O519" s="589"/>
      <c r="P519" s="589"/>
      <c r="Q519" s="589"/>
    </row>
    <row r="520" customHeight="1" spans="7:17">
      <c r="G520" s="589"/>
      <c r="H520" s="589"/>
      <c r="I520" s="589"/>
      <c r="J520" s="589"/>
      <c r="K520" s="589"/>
      <c r="L520" s="589"/>
      <c r="M520" s="589"/>
      <c r="O520" s="589"/>
      <c r="P520" s="589"/>
      <c r="Q520" s="589"/>
    </row>
    <row r="521" customHeight="1" spans="7:17">
      <c r="G521" s="589"/>
      <c r="H521" s="589"/>
      <c r="I521" s="589"/>
      <c r="J521" s="589"/>
      <c r="K521" s="589"/>
      <c r="L521" s="589"/>
      <c r="M521" s="589"/>
      <c r="O521" s="589"/>
      <c r="P521" s="589"/>
      <c r="Q521" s="589"/>
    </row>
    <row r="522" customHeight="1" spans="7:17">
      <c r="G522" s="589"/>
      <c r="H522" s="589"/>
      <c r="I522" s="589"/>
      <c r="J522" s="589"/>
      <c r="K522" s="589"/>
      <c r="L522" s="589"/>
      <c r="M522" s="589"/>
      <c r="O522" s="589"/>
      <c r="P522" s="589"/>
      <c r="Q522" s="589"/>
    </row>
    <row r="523" customHeight="1" spans="7:17">
      <c r="G523" s="589"/>
      <c r="H523" s="589"/>
      <c r="I523" s="589"/>
      <c r="J523" s="589"/>
      <c r="K523" s="589"/>
      <c r="L523" s="589"/>
      <c r="M523" s="589"/>
      <c r="O523" s="589"/>
      <c r="P523" s="589"/>
      <c r="Q523" s="589"/>
    </row>
    <row r="524" customHeight="1" spans="7:17">
      <c r="G524" s="589"/>
      <c r="H524" s="589"/>
      <c r="I524" s="589"/>
      <c r="J524" s="589"/>
      <c r="K524" s="589"/>
      <c r="L524" s="589"/>
      <c r="M524" s="589"/>
      <c r="O524" s="589"/>
      <c r="P524" s="589"/>
      <c r="Q524" s="589"/>
    </row>
    <row r="525" customHeight="1" spans="7:17">
      <c r="G525" s="589"/>
      <c r="H525" s="589"/>
      <c r="I525" s="589"/>
      <c r="J525" s="589"/>
      <c r="K525" s="589"/>
      <c r="L525" s="589"/>
      <c r="M525" s="589"/>
      <c r="O525" s="589"/>
      <c r="P525" s="589"/>
      <c r="Q525" s="589"/>
    </row>
    <row r="526" customHeight="1" spans="7:17">
      <c r="G526" s="589"/>
      <c r="H526" s="589"/>
      <c r="I526" s="589"/>
      <c r="J526" s="589"/>
      <c r="K526" s="589"/>
      <c r="L526" s="589"/>
      <c r="M526" s="589"/>
      <c r="O526" s="589"/>
      <c r="P526" s="589"/>
      <c r="Q526" s="589"/>
    </row>
    <row r="527" customHeight="1" spans="7:17">
      <c r="G527" s="589"/>
      <c r="H527" s="589"/>
      <c r="I527" s="589"/>
      <c r="J527" s="589"/>
      <c r="K527" s="589"/>
      <c r="L527" s="589"/>
      <c r="M527" s="589"/>
      <c r="O527" s="589"/>
      <c r="P527" s="589"/>
      <c r="Q527" s="589"/>
    </row>
    <row r="528" customHeight="1" spans="7:17">
      <c r="G528" s="589"/>
      <c r="H528" s="589"/>
      <c r="I528" s="589"/>
      <c r="J528" s="589"/>
      <c r="K528" s="589"/>
      <c r="L528" s="589"/>
      <c r="M528" s="589"/>
      <c r="O528" s="589"/>
      <c r="P528" s="589"/>
      <c r="Q528" s="589"/>
    </row>
    <row r="529" customHeight="1" spans="7:17">
      <c r="G529" s="589"/>
      <c r="H529" s="589"/>
      <c r="I529" s="589"/>
      <c r="J529" s="589"/>
      <c r="K529" s="589"/>
      <c r="L529" s="589"/>
      <c r="M529" s="589"/>
      <c r="O529" s="589"/>
      <c r="P529" s="589"/>
      <c r="Q529" s="589"/>
    </row>
    <row r="530" customHeight="1" spans="7:17">
      <c r="G530" s="589"/>
      <c r="H530" s="589"/>
      <c r="I530" s="589"/>
      <c r="J530" s="589"/>
      <c r="K530" s="589"/>
      <c r="L530" s="589"/>
      <c r="M530" s="589"/>
      <c r="O530" s="589"/>
      <c r="P530" s="589"/>
      <c r="Q530" s="589"/>
    </row>
    <row r="531" customHeight="1" spans="7:17">
      <c r="G531" s="589"/>
      <c r="H531" s="589"/>
      <c r="I531" s="589"/>
      <c r="J531" s="589"/>
      <c r="K531" s="589"/>
      <c r="L531" s="589"/>
      <c r="M531" s="589"/>
      <c r="O531" s="589"/>
      <c r="P531" s="589"/>
      <c r="Q531" s="589"/>
    </row>
    <row r="532" customHeight="1" spans="7:17">
      <c r="G532" s="589"/>
      <c r="H532" s="589"/>
      <c r="I532" s="589"/>
      <c r="J532" s="589"/>
      <c r="K532" s="589"/>
      <c r="L532" s="589"/>
      <c r="M532" s="589"/>
      <c r="O532" s="589"/>
      <c r="P532" s="589"/>
      <c r="Q532" s="589"/>
    </row>
    <row r="533" customHeight="1" spans="7:17">
      <c r="G533" s="589"/>
      <c r="H533" s="589"/>
      <c r="I533" s="589"/>
      <c r="J533" s="589"/>
      <c r="K533" s="589"/>
      <c r="L533" s="589"/>
      <c r="M533" s="589"/>
      <c r="O533" s="589"/>
      <c r="P533" s="589"/>
      <c r="Q533" s="589"/>
    </row>
    <row r="534" customHeight="1" spans="7:17">
      <c r="G534" s="589"/>
      <c r="H534" s="589"/>
      <c r="I534" s="589"/>
      <c r="J534" s="589"/>
      <c r="K534" s="589"/>
      <c r="L534" s="589"/>
      <c r="M534" s="589"/>
      <c r="O534" s="589"/>
      <c r="P534" s="589"/>
      <c r="Q534" s="589"/>
    </row>
    <row r="535" customHeight="1" spans="7:17">
      <c r="G535" s="589"/>
      <c r="H535" s="589"/>
      <c r="I535" s="589"/>
      <c r="J535" s="589"/>
      <c r="K535" s="589"/>
      <c r="L535" s="589"/>
      <c r="M535" s="589"/>
      <c r="O535" s="589"/>
      <c r="P535" s="589"/>
      <c r="Q535" s="589"/>
    </row>
    <row r="536" customHeight="1" spans="7:17">
      <c r="G536" s="589"/>
      <c r="H536" s="589"/>
      <c r="I536" s="589"/>
      <c r="J536" s="589"/>
      <c r="K536" s="589"/>
      <c r="L536" s="589"/>
      <c r="M536" s="589"/>
      <c r="O536" s="589"/>
      <c r="P536" s="589"/>
      <c r="Q536" s="589"/>
    </row>
    <row r="537" customHeight="1" spans="7:17">
      <c r="G537" s="589"/>
      <c r="H537" s="589"/>
      <c r="I537" s="589"/>
      <c r="J537" s="589"/>
      <c r="K537" s="589"/>
      <c r="L537" s="589"/>
      <c r="M537" s="589"/>
      <c r="O537" s="589"/>
      <c r="P537" s="589"/>
      <c r="Q537" s="589"/>
    </row>
    <row r="538" customHeight="1" spans="7:17">
      <c r="G538" s="589"/>
      <c r="H538" s="589"/>
      <c r="I538" s="589"/>
      <c r="J538" s="589"/>
      <c r="K538" s="589"/>
      <c r="L538" s="589"/>
      <c r="M538" s="589"/>
      <c r="O538" s="589"/>
      <c r="P538" s="589"/>
      <c r="Q538" s="589"/>
    </row>
    <row r="539" customHeight="1" spans="7:17">
      <c r="G539" s="589"/>
      <c r="H539" s="589"/>
      <c r="I539" s="589"/>
      <c r="J539" s="589"/>
      <c r="K539" s="589"/>
      <c r="L539" s="589"/>
      <c r="M539" s="589"/>
      <c r="O539" s="589"/>
      <c r="P539" s="589"/>
      <c r="Q539" s="589"/>
    </row>
    <row r="540" customHeight="1" spans="7:17">
      <c r="G540" s="589"/>
      <c r="H540" s="589"/>
      <c r="I540" s="589"/>
      <c r="J540" s="589"/>
      <c r="K540" s="589"/>
      <c r="L540" s="589"/>
      <c r="M540" s="589"/>
      <c r="O540" s="589"/>
      <c r="P540" s="589"/>
      <c r="Q540" s="589"/>
    </row>
    <row r="541" customHeight="1" spans="7:17">
      <c r="G541" s="589"/>
      <c r="H541" s="589"/>
      <c r="I541" s="589"/>
      <c r="J541" s="589"/>
      <c r="K541" s="589"/>
      <c r="L541" s="589"/>
      <c r="M541" s="589"/>
      <c r="O541" s="589"/>
      <c r="P541" s="589"/>
      <c r="Q541" s="589"/>
    </row>
    <row r="542" customHeight="1" spans="7:17">
      <c r="G542" s="589"/>
      <c r="H542" s="589"/>
      <c r="I542" s="589"/>
      <c r="J542" s="589"/>
      <c r="K542" s="589"/>
      <c r="L542" s="589"/>
      <c r="M542" s="589"/>
      <c r="O542" s="589"/>
      <c r="P542" s="589"/>
      <c r="Q542" s="589"/>
    </row>
    <row r="543" customHeight="1" spans="7:17">
      <c r="G543" s="589"/>
      <c r="H543" s="589"/>
      <c r="I543" s="589"/>
      <c r="J543" s="589"/>
      <c r="K543" s="589"/>
      <c r="L543" s="589"/>
      <c r="M543" s="589"/>
      <c r="O543" s="589"/>
      <c r="P543" s="589"/>
      <c r="Q543" s="589"/>
    </row>
    <row r="544" customHeight="1" spans="7:17">
      <c r="G544" s="589"/>
      <c r="H544" s="589"/>
      <c r="I544" s="589"/>
      <c r="J544" s="589"/>
      <c r="K544" s="589"/>
      <c r="L544" s="589"/>
      <c r="M544" s="589"/>
      <c r="O544" s="589"/>
      <c r="P544" s="589"/>
      <c r="Q544" s="589"/>
    </row>
    <row r="545" customHeight="1" spans="7:17">
      <c r="G545" s="589"/>
      <c r="H545" s="589"/>
      <c r="I545" s="589"/>
      <c r="J545" s="589"/>
      <c r="K545" s="589"/>
      <c r="L545" s="589"/>
      <c r="M545" s="589"/>
      <c r="O545" s="589"/>
      <c r="P545" s="589"/>
      <c r="Q545" s="589"/>
    </row>
    <row r="546" customHeight="1" spans="7:17">
      <c r="G546" s="589"/>
      <c r="H546" s="589"/>
      <c r="I546" s="589"/>
      <c r="J546" s="589"/>
      <c r="K546" s="589"/>
      <c r="L546" s="589"/>
      <c r="M546" s="589"/>
      <c r="O546" s="589"/>
      <c r="P546" s="589"/>
      <c r="Q546" s="589"/>
    </row>
    <row r="547" customHeight="1" spans="7:17">
      <c r="G547" s="589"/>
      <c r="H547" s="589"/>
      <c r="I547" s="589"/>
      <c r="J547" s="589"/>
      <c r="K547" s="589"/>
      <c r="L547" s="589"/>
      <c r="M547" s="589"/>
      <c r="O547" s="589"/>
      <c r="P547" s="589"/>
      <c r="Q547" s="589"/>
    </row>
    <row r="548" customHeight="1" spans="7:17">
      <c r="G548" s="589"/>
      <c r="H548" s="589"/>
      <c r="I548" s="589"/>
      <c r="J548" s="589"/>
      <c r="K548" s="589"/>
      <c r="L548" s="589"/>
      <c r="M548" s="589"/>
      <c r="O548" s="589"/>
      <c r="P548" s="589"/>
      <c r="Q548" s="589"/>
    </row>
    <row r="549" customHeight="1" spans="7:17">
      <c r="G549" s="589"/>
      <c r="H549" s="589"/>
      <c r="I549" s="589"/>
      <c r="J549" s="589"/>
      <c r="K549" s="589"/>
      <c r="L549" s="589"/>
      <c r="M549" s="589"/>
      <c r="O549" s="589"/>
      <c r="P549" s="589"/>
      <c r="Q549" s="589"/>
    </row>
    <row r="550" customHeight="1" spans="7:17">
      <c r="G550" s="589"/>
      <c r="H550" s="589"/>
      <c r="I550" s="589"/>
      <c r="J550" s="589"/>
      <c r="K550" s="589"/>
      <c r="L550" s="589"/>
      <c r="M550" s="589"/>
      <c r="O550" s="589"/>
      <c r="P550" s="589"/>
      <c r="Q550" s="589"/>
    </row>
    <row r="551" customHeight="1" spans="7:17">
      <c r="G551" s="589"/>
      <c r="H551" s="589"/>
      <c r="I551" s="589"/>
      <c r="J551" s="589"/>
      <c r="K551" s="589"/>
      <c r="L551" s="589"/>
      <c r="M551" s="589"/>
      <c r="O551" s="589"/>
      <c r="P551" s="589"/>
      <c r="Q551" s="589"/>
    </row>
    <row r="552" customHeight="1" spans="7:17">
      <c r="G552" s="589"/>
      <c r="H552" s="589"/>
      <c r="I552" s="589"/>
      <c r="J552" s="589"/>
      <c r="K552" s="589"/>
      <c r="L552" s="589"/>
      <c r="M552" s="589"/>
      <c r="O552" s="589"/>
      <c r="P552" s="589"/>
      <c r="Q552" s="589"/>
    </row>
    <row r="553" customHeight="1" spans="7:17">
      <c r="G553" s="589"/>
      <c r="H553" s="589"/>
      <c r="I553" s="589"/>
      <c r="J553" s="589"/>
      <c r="K553" s="589"/>
      <c r="L553" s="589"/>
      <c r="M553" s="589"/>
      <c r="O553" s="589"/>
      <c r="P553" s="589"/>
      <c r="Q553" s="589"/>
    </row>
    <row r="554" customHeight="1" spans="7:17">
      <c r="G554" s="589"/>
      <c r="H554" s="589"/>
      <c r="I554" s="589"/>
      <c r="J554" s="589"/>
      <c r="K554" s="589"/>
      <c r="L554" s="589"/>
      <c r="M554" s="589"/>
      <c r="O554" s="589"/>
      <c r="P554" s="589"/>
      <c r="Q554" s="589"/>
    </row>
    <row r="555" customHeight="1" spans="7:17">
      <c r="G555" s="589"/>
      <c r="H555" s="589"/>
      <c r="I555" s="589"/>
      <c r="J555" s="589"/>
      <c r="K555" s="589"/>
      <c r="L555" s="589"/>
      <c r="M555" s="589"/>
      <c r="O555" s="589"/>
      <c r="P555" s="589"/>
      <c r="Q555" s="589"/>
    </row>
    <row r="556" customHeight="1" spans="7:17">
      <c r="G556" s="589"/>
      <c r="H556" s="589"/>
      <c r="I556" s="589"/>
      <c r="J556" s="589"/>
      <c r="K556" s="589"/>
      <c r="L556" s="589"/>
      <c r="M556" s="589"/>
      <c r="O556" s="589"/>
      <c r="P556" s="589"/>
      <c r="Q556" s="589"/>
    </row>
    <row r="557" customHeight="1" spans="7:17">
      <c r="G557" s="589"/>
      <c r="H557" s="589"/>
      <c r="I557" s="589"/>
      <c r="J557" s="589"/>
      <c r="K557" s="589"/>
      <c r="L557" s="589"/>
      <c r="M557" s="589"/>
      <c r="O557" s="589"/>
      <c r="P557" s="589"/>
      <c r="Q557" s="589"/>
    </row>
    <row r="558" customHeight="1" spans="7:17">
      <c r="G558" s="589"/>
      <c r="H558" s="589"/>
      <c r="I558" s="589"/>
      <c r="J558" s="589"/>
      <c r="K558" s="589"/>
      <c r="L558" s="589"/>
      <c r="M558" s="589"/>
      <c r="O558" s="589"/>
      <c r="P558" s="589"/>
      <c r="Q558" s="589"/>
    </row>
    <row r="559" customHeight="1" spans="7:17">
      <c r="G559" s="589"/>
      <c r="H559" s="589"/>
      <c r="I559" s="589"/>
      <c r="J559" s="589"/>
      <c r="K559" s="589"/>
      <c r="L559" s="589"/>
      <c r="M559" s="589"/>
      <c r="O559" s="589"/>
      <c r="P559" s="589"/>
      <c r="Q559" s="589"/>
    </row>
    <row r="560" customHeight="1" spans="7:17">
      <c r="G560" s="589"/>
      <c r="H560" s="589"/>
      <c r="I560" s="589"/>
      <c r="J560" s="589"/>
      <c r="K560" s="589"/>
      <c r="L560" s="589"/>
      <c r="M560" s="589"/>
      <c r="O560" s="589"/>
      <c r="P560" s="589"/>
      <c r="Q560" s="589"/>
    </row>
    <row r="561" customHeight="1" spans="7:17">
      <c r="G561" s="589"/>
      <c r="H561" s="589"/>
      <c r="I561" s="589"/>
      <c r="J561" s="589"/>
      <c r="K561" s="589"/>
      <c r="L561" s="589"/>
      <c r="M561" s="589"/>
      <c r="O561" s="589"/>
      <c r="P561" s="589"/>
      <c r="Q561" s="589"/>
    </row>
    <row r="562" customHeight="1" spans="7:17">
      <c r="G562" s="589"/>
      <c r="H562" s="589"/>
      <c r="I562" s="589"/>
      <c r="J562" s="589"/>
      <c r="K562" s="589"/>
      <c r="L562" s="589"/>
      <c r="M562" s="589"/>
      <c r="O562" s="589"/>
      <c r="P562" s="589"/>
      <c r="Q562" s="589"/>
    </row>
    <row r="563" customHeight="1" spans="7:17">
      <c r="G563" s="589"/>
      <c r="H563" s="589"/>
      <c r="I563" s="589"/>
      <c r="J563" s="589"/>
      <c r="K563" s="589"/>
      <c r="L563" s="589"/>
      <c r="M563" s="589"/>
      <c r="O563" s="589"/>
      <c r="P563" s="589"/>
      <c r="Q563" s="589"/>
    </row>
    <row r="564" customHeight="1" spans="7:17">
      <c r="G564" s="589"/>
      <c r="H564" s="589"/>
      <c r="I564" s="589"/>
      <c r="J564" s="589"/>
      <c r="K564" s="589"/>
      <c r="L564" s="589"/>
      <c r="M564" s="589"/>
      <c r="O564" s="589"/>
      <c r="P564" s="589"/>
      <c r="Q564" s="589"/>
    </row>
    <row r="565" customHeight="1" spans="7:17">
      <c r="G565" s="589"/>
      <c r="H565" s="589"/>
      <c r="I565" s="589"/>
      <c r="J565" s="589"/>
      <c r="K565" s="589"/>
      <c r="L565" s="589"/>
      <c r="M565" s="589"/>
      <c r="O565" s="589"/>
      <c r="P565" s="589"/>
      <c r="Q565" s="589"/>
    </row>
    <row r="566" customHeight="1" spans="7:17">
      <c r="G566" s="589"/>
      <c r="H566" s="589"/>
      <c r="I566" s="589"/>
      <c r="J566" s="589"/>
      <c r="K566" s="589"/>
      <c r="L566" s="589"/>
      <c r="M566" s="589"/>
      <c r="O566" s="589"/>
      <c r="P566" s="589"/>
      <c r="Q566" s="589"/>
    </row>
    <row r="567" customHeight="1" spans="7:17">
      <c r="G567" s="589"/>
      <c r="H567" s="589"/>
      <c r="I567" s="589"/>
      <c r="J567" s="589"/>
      <c r="K567" s="589"/>
      <c r="L567" s="589"/>
      <c r="M567" s="589"/>
      <c r="O567" s="589"/>
      <c r="P567" s="589"/>
      <c r="Q567" s="589"/>
    </row>
    <row r="568" customHeight="1" spans="7:17">
      <c r="G568" s="589"/>
      <c r="H568" s="589"/>
      <c r="I568" s="589"/>
      <c r="J568" s="589"/>
      <c r="K568" s="589"/>
      <c r="L568" s="589"/>
      <c r="M568" s="589"/>
      <c r="O568" s="589"/>
      <c r="P568" s="589"/>
      <c r="Q568" s="589"/>
    </row>
    <row r="569" customHeight="1" spans="7:17">
      <c r="G569" s="589"/>
      <c r="H569" s="589"/>
      <c r="I569" s="589"/>
      <c r="J569" s="589"/>
      <c r="K569" s="589"/>
      <c r="L569" s="589"/>
      <c r="M569" s="589"/>
      <c r="O569" s="589"/>
      <c r="P569" s="589"/>
      <c r="Q569" s="589"/>
    </row>
    <row r="570" customHeight="1" spans="7:17">
      <c r="G570" s="589"/>
      <c r="H570" s="589"/>
      <c r="I570" s="589"/>
      <c r="J570" s="589"/>
      <c r="K570" s="589"/>
      <c r="L570" s="589"/>
      <c r="M570" s="589"/>
      <c r="O570" s="589"/>
      <c r="P570" s="589"/>
      <c r="Q570" s="589"/>
    </row>
    <row r="571" customHeight="1" spans="7:17">
      <c r="G571" s="589"/>
      <c r="H571" s="589"/>
      <c r="I571" s="589"/>
      <c r="J571" s="589"/>
      <c r="K571" s="589"/>
      <c r="L571" s="589"/>
      <c r="M571" s="589"/>
      <c r="O571" s="589"/>
      <c r="P571" s="589"/>
      <c r="Q571" s="589"/>
    </row>
    <row r="572" customHeight="1" spans="7:17">
      <c r="G572" s="589"/>
      <c r="H572" s="589"/>
      <c r="I572" s="589"/>
      <c r="J572" s="589"/>
      <c r="K572" s="589"/>
      <c r="L572" s="589"/>
      <c r="M572" s="589"/>
      <c r="O572" s="589"/>
      <c r="P572" s="589"/>
      <c r="Q572" s="589"/>
    </row>
    <row r="573" customHeight="1" spans="7:17">
      <c r="G573" s="589"/>
      <c r="H573" s="589"/>
      <c r="I573" s="589"/>
      <c r="J573" s="589"/>
      <c r="K573" s="589"/>
      <c r="L573" s="589"/>
      <c r="M573" s="589"/>
      <c r="O573" s="589"/>
      <c r="P573" s="589"/>
      <c r="Q573" s="589"/>
    </row>
    <row r="574" customHeight="1" spans="7:17">
      <c r="G574" s="589"/>
      <c r="H574" s="589"/>
      <c r="I574" s="589"/>
      <c r="J574" s="589"/>
      <c r="K574" s="589"/>
      <c r="L574" s="589"/>
      <c r="M574" s="589"/>
      <c r="O574" s="589"/>
      <c r="P574" s="589"/>
      <c r="Q574" s="589"/>
    </row>
    <row r="575" customHeight="1" spans="7:17">
      <c r="G575" s="589"/>
      <c r="H575" s="589"/>
      <c r="I575" s="589"/>
      <c r="J575" s="589"/>
      <c r="K575" s="589"/>
      <c r="L575" s="589"/>
      <c r="M575" s="589"/>
      <c r="O575" s="589"/>
      <c r="P575" s="589"/>
      <c r="Q575" s="589"/>
    </row>
    <row r="576" customHeight="1" spans="7:17">
      <c r="G576" s="589"/>
      <c r="H576" s="589"/>
      <c r="I576" s="589"/>
      <c r="J576" s="589"/>
      <c r="K576" s="589"/>
      <c r="L576" s="589"/>
      <c r="M576" s="589"/>
      <c r="O576" s="589"/>
      <c r="P576" s="589"/>
      <c r="Q576" s="589"/>
    </row>
    <row r="577" customHeight="1" spans="7:17">
      <c r="G577" s="589"/>
      <c r="H577" s="589"/>
      <c r="I577" s="589"/>
      <c r="J577" s="589"/>
      <c r="K577" s="589"/>
      <c r="L577" s="589"/>
      <c r="M577" s="589"/>
      <c r="O577" s="589"/>
      <c r="P577" s="589"/>
      <c r="Q577" s="589"/>
    </row>
    <row r="578" customHeight="1" spans="7:17">
      <c r="G578" s="589"/>
      <c r="H578" s="589"/>
      <c r="I578" s="589"/>
      <c r="J578" s="589"/>
      <c r="K578" s="589"/>
      <c r="L578" s="589"/>
      <c r="M578" s="589"/>
      <c r="O578" s="589"/>
      <c r="P578" s="589"/>
      <c r="Q578" s="589"/>
    </row>
    <row r="579" customHeight="1" spans="7:17">
      <c r="G579" s="589"/>
      <c r="H579" s="589"/>
      <c r="I579" s="589"/>
      <c r="J579" s="589"/>
      <c r="K579" s="589"/>
      <c r="L579" s="589"/>
      <c r="M579" s="589"/>
      <c r="O579" s="589"/>
      <c r="P579" s="589"/>
      <c r="Q579" s="589"/>
    </row>
    <row r="580" customHeight="1" spans="7:17">
      <c r="G580" s="589"/>
      <c r="H580" s="589"/>
      <c r="I580" s="589"/>
      <c r="J580" s="589"/>
      <c r="K580" s="589"/>
      <c r="L580" s="589"/>
      <c r="M580" s="589"/>
      <c r="O580" s="589"/>
      <c r="P580" s="589"/>
      <c r="Q580" s="589"/>
    </row>
    <row r="581" customHeight="1" spans="7:17">
      <c r="G581" s="589"/>
      <c r="H581" s="589"/>
      <c r="I581" s="589"/>
      <c r="J581" s="589"/>
      <c r="K581" s="589"/>
      <c r="L581" s="589"/>
      <c r="M581" s="589"/>
      <c r="O581" s="589"/>
      <c r="P581" s="589"/>
      <c r="Q581" s="589"/>
    </row>
    <row r="582" customHeight="1" spans="7:17">
      <c r="G582" s="589"/>
      <c r="H582" s="589"/>
      <c r="I582" s="589"/>
      <c r="J582" s="589"/>
      <c r="K582" s="589"/>
      <c r="L582" s="589"/>
      <c r="M582" s="589"/>
      <c r="O582" s="589"/>
      <c r="P582" s="589"/>
      <c r="Q582" s="589"/>
    </row>
    <row r="583" customHeight="1" spans="7:17">
      <c r="G583" s="589"/>
      <c r="H583" s="589"/>
      <c r="I583" s="589"/>
      <c r="J583" s="589"/>
      <c r="K583" s="589"/>
      <c r="L583" s="589"/>
      <c r="M583" s="589"/>
      <c r="O583" s="589"/>
      <c r="P583" s="589"/>
      <c r="Q583" s="589"/>
    </row>
    <row r="584" customHeight="1" spans="7:17">
      <c r="G584" s="589"/>
      <c r="H584" s="589"/>
      <c r="I584" s="589"/>
      <c r="J584" s="589"/>
      <c r="K584" s="589"/>
      <c r="L584" s="589"/>
      <c r="M584" s="589"/>
      <c r="O584" s="589"/>
      <c r="P584" s="589"/>
      <c r="Q584" s="589"/>
    </row>
    <row r="585" customHeight="1" spans="7:17">
      <c r="G585" s="589"/>
      <c r="H585" s="589"/>
      <c r="I585" s="589"/>
      <c r="J585" s="589"/>
      <c r="K585" s="589"/>
      <c r="L585" s="589"/>
      <c r="M585" s="589"/>
      <c r="O585" s="589"/>
      <c r="P585" s="589"/>
      <c r="Q585" s="589"/>
    </row>
    <row r="586" customHeight="1" spans="7:17">
      <c r="G586" s="589"/>
      <c r="H586" s="589"/>
      <c r="I586" s="589"/>
      <c r="J586" s="589"/>
      <c r="K586" s="589"/>
      <c r="L586" s="589"/>
      <c r="M586" s="589"/>
      <c r="O586" s="589"/>
      <c r="P586" s="589"/>
      <c r="Q586" s="589"/>
    </row>
    <row r="587" customHeight="1" spans="7:17">
      <c r="G587" s="589"/>
      <c r="H587" s="589"/>
      <c r="I587" s="589"/>
      <c r="J587" s="589"/>
      <c r="K587" s="589"/>
      <c r="L587" s="589"/>
      <c r="M587" s="589"/>
      <c r="O587" s="589"/>
      <c r="P587" s="589"/>
      <c r="Q587" s="589"/>
    </row>
    <row r="588" customHeight="1" spans="7:17">
      <c r="G588" s="589"/>
      <c r="H588" s="589"/>
      <c r="I588" s="589"/>
      <c r="J588" s="589"/>
      <c r="K588" s="589"/>
      <c r="L588" s="589"/>
      <c r="M588" s="589"/>
      <c r="O588" s="589"/>
      <c r="P588" s="589"/>
      <c r="Q588" s="589"/>
    </row>
    <row r="589" customHeight="1" spans="7:17">
      <c r="G589" s="589"/>
      <c r="H589" s="589"/>
      <c r="I589" s="589"/>
      <c r="J589" s="589"/>
      <c r="K589" s="589"/>
      <c r="L589" s="589"/>
      <c r="M589" s="589"/>
      <c r="O589" s="589"/>
      <c r="P589" s="589"/>
      <c r="Q589" s="589"/>
    </row>
    <row r="590" customHeight="1" spans="7:17">
      <c r="G590" s="589"/>
      <c r="H590" s="589"/>
      <c r="I590" s="589"/>
      <c r="J590" s="589"/>
      <c r="K590" s="589"/>
      <c r="L590" s="589"/>
      <c r="M590" s="589"/>
      <c r="O590" s="589"/>
      <c r="P590" s="589"/>
      <c r="Q590" s="589"/>
    </row>
    <row r="591" customHeight="1" spans="7:17">
      <c r="G591" s="589"/>
      <c r="H591" s="589"/>
      <c r="I591" s="589"/>
      <c r="J591" s="589"/>
      <c r="K591" s="589"/>
      <c r="L591" s="589"/>
      <c r="M591" s="589"/>
      <c r="O591" s="589"/>
      <c r="P591" s="589"/>
      <c r="Q591" s="589"/>
    </row>
    <row r="592" customHeight="1" spans="7:17">
      <c r="G592" s="589"/>
      <c r="H592" s="589"/>
      <c r="I592" s="589"/>
      <c r="J592" s="589"/>
      <c r="K592" s="589"/>
      <c r="L592" s="589"/>
      <c r="M592" s="589"/>
      <c r="O592" s="589"/>
      <c r="P592" s="589"/>
      <c r="Q592" s="589"/>
    </row>
    <row r="593" customHeight="1" spans="7:17">
      <c r="G593" s="589"/>
      <c r="H593" s="589"/>
      <c r="I593" s="589"/>
      <c r="J593" s="589"/>
      <c r="K593" s="589"/>
      <c r="L593" s="589"/>
      <c r="M593" s="589"/>
      <c r="O593" s="589"/>
      <c r="P593" s="589"/>
      <c r="Q593" s="589"/>
    </row>
    <row r="594" customHeight="1" spans="7:17">
      <c r="G594" s="589"/>
      <c r="H594" s="589"/>
      <c r="I594" s="589"/>
      <c r="J594" s="589"/>
      <c r="K594" s="589"/>
      <c r="L594" s="589"/>
      <c r="M594" s="589"/>
      <c r="O594" s="589"/>
      <c r="P594" s="589"/>
      <c r="Q594" s="589"/>
    </row>
    <row r="595" customHeight="1" spans="7:17">
      <c r="G595" s="589"/>
      <c r="H595" s="589"/>
      <c r="I595" s="589"/>
      <c r="J595" s="589"/>
      <c r="K595" s="589"/>
      <c r="L595" s="589"/>
      <c r="M595" s="589"/>
      <c r="O595" s="589"/>
      <c r="P595" s="589"/>
      <c r="Q595" s="589"/>
    </row>
    <row r="596" customHeight="1" spans="7:17">
      <c r="G596" s="589"/>
      <c r="H596" s="589"/>
      <c r="I596" s="589"/>
      <c r="J596" s="589"/>
      <c r="K596" s="589"/>
      <c r="L596" s="589"/>
      <c r="M596" s="589"/>
      <c r="O596" s="589"/>
      <c r="P596" s="589"/>
      <c r="Q596" s="589"/>
    </row>
    <row r="597" customHeight="1" spans="7:17">
      <c r="G597" s="589"/>
      <c r="H597" s="589"/>
      <c r="I597" s="589"/>
      <c r="J597" s="589"/>
      <c r="K597" s="589"/>
      <c r="L597" s="589"/>
      <c r="M597" s="589"/>
      <c r="O597" s="589"/>
      <c r="P597" s="589"/>
      <c r="Q597" s="589"/>
    </row>
    <row r="598" customHeight="1" spans="7:17">
      <c r="G598" s="589"/>
      <c r="H598" s="589"/>
      <c r="I598" s="589"/>
      <c r="J598" s="589"/>
      <c r="K598" s="589"/>
      <c r="L598" s="589"/>
      <c r="M598" s="589"/>
      <c r="O598" s="589"/>
      <c r="P598" s="589"/>
      <c r="Q598" s="589"/>
    </row>
    <row r="599" customHeight="1" spans="7:17">
      <c r="G599" s="589"/>
      <c r="H599" s="589"/>
      <c r="I599" s="589"/>
      <c r="J599" s="589"/>
      <c r="K599" s="589"/>
      <c r="L599" s="589"/>
      <c r="M599" s="589"/>
      <c r="O599" s="589"/>
      <c r="P599" s="589"/>
      <c r="Q599" s="589"/>
    </row>
    <row r="600" customHeight="1" spans="7:17">
      <c r="G600" s="589"/>
      <c r="H600" s="589"/>
      <c r="I600" s="589"/>
      <c r="J600" s="589"/>
      <c r="K600" s="589"/>
      <c r="L600" s="589"/>
      <c r="M600" s="589"/>
      <c r="O600" s="589"/>
      <c r="P600" s="589"/>
      <c r="Q600" s="589"/>
    </row>
    <row r="601" customHeight="1" spans="7:17">
      <c r="G601" s="589"/>
      <c r="H601" s="589"/>
      <c r="I601" s="589"/>
      <c r="J601" s="589"/>
      <c r="K601" s="589"/>
      <c r="L601" s="589"/>
      <c r="M601" s="589"/>
      <c r="O601" s="589"/>
      <c r="P601" s="589"/>
      <c r="Q601" s="589"/>
    </row>
    <row r="602" customHeight="1" spans="7:17">
      <c r="G602" s="589"/>
      <c r="H602" s="589"/>
      <c r="I602" s="589"/>
      <c r="J602" s="589"/>
      <c r="K602" s="589"/>
      <c r="L602" s="589"/>
      <c r="M602" s="589"/>
      <c r="O602" s="589"/>
      <c r="P602" s="589"/>
      <c r="Q602" s="589"/>
    </row>
    <row r="603" customHeight="1" spans="7:17">
      <c r="G603" s="589"/>
      <c r="H603" s="589"/>
      <c r="I603" s="589"/>
      <c r="J603" s="589"/>
      <c r="K603" s="589"/>
      <c r="L603" s="589"/>
      <c r="M603" s="589"/>
      <c r="O603" s="589"/>
      <c r="P603" s="589"/>
      <c r="Q603" s="589"/>
    </row>
    <row r="604" customHeight="1" spans="7:17">
      <c r="G604" s="589"/>
      <c r="H604" s="589"/>
      <c r="I604" s="589"/>
      <c r="J604" s="589"/>
      <c r="K604" s="589"/>
      <c r="L604" s="589"/>
      <c r="M604" s="589"/>
      <c r="O604" s="589"/>
      <c r="P604" s="589"/>
      <c r="Q604" s="589"/>
    </row>
    <row r="605" customHeight="1" spans="7:17">
      <c r="G605" s="589"/>
      <c r="H605" s="589"/>
      <c r="I605" s="589"/>
      <c r="J605" s="589"/>
      <c r="K605" s="589"/>
      <c r="L605" s="589"/>
      <c r="M605" s="589"/>
      <c r="O605" s="589"/>
      <c r="P605" s="589"/>
      <c r="Q605" s="589"/>
    </row>
    <row r="606" customHeight="1" spans="7:17">
      <c r="G606" s="589"/>
      <c r="H606" s="589"/>
      <c r="I606" s="589"/>
      <c r="J606" s="589"/>
      <c r="K606" s="589"/>
      <c r="L606" s="589"/>
      <c r="M606" s="589"/>
      <c r="O606" s="589"/>
      <c r="P606" s="589"/>
      <c r="Q606" s="589"/>
    </row>
    <row r="607" customHeight="1" spans="7:17">
      <c r="G607" s="589"/>
      <c r="H607" s="589"/>
      <c r="I607" s="589"/>
      <c r="J607" s="589"/>
      <c r="K607" s="589"/>
      <c r="L607" s="589"/>
      <c r="M607" s="589"/>
      <c r="O607" s="589"/>
      <c r="P607" s="589"/>
      <c r="Q607" s="589"/>
    </row>
    <row r="608" customHeight="1" spans="7:17">
      <c r="G608" s="589"/>
      <c r="H608" s="589"/>
      <c r="I608" s="589"/>
      <c r="J608" s="589"/>
      <c r="K608" s="589"/>
      <c r="L608" s="589"/>
      <c r="M608" s="589"/>
      <c r="O608" s="589"/>
      <c r="P608" s="589"/>
      <c r="Q608" s="589"/>
    </row>
    <row r="609" customHeight="1" spans="7:17">
      <c r="G609" s="589"/>
      <c r="H609" s="589"/>
      <c r="I609" s="589"/>
      <c r="J609" s="589"/>
      <c r="K609" s="589"/>
      <c r="L609" s="589"/>
      <c r="M609" s="589"/>
      <c r="O609" s="589"/>
      <c r="P609" s="589"/>
      <c r="Q609" s="589"/>
    </row>
    <row r="610" customHeight="1" spans="7:17">
      <c r="G610" s="589"/>
      <c r="H610" s="589"/>
      <c r="I610" s="589"/>
      <c r="J610" s="589"/>
      <c r="K610" s="589"/>
      <c r="L610" s="589"/>
      <c r="M610" s="589"/>
      <c r="O610" s="589"/>
      <c r="P610" s="589"/>
      <c r="Q610" s="589"/>
    </row>
    <row r="611" customHeight="1" spans="7:17">
      <c r="G611" s="589"/>
      <c r="H611" s="589"/>
      <c r="I611" s="589"/>
      <c r="J611" s="589"/>
      <c r="K611" s="589"/>
      <c r="L611" s="589"/>
      <c r="M611" s="589"/>
      <c r="O611" s="589"/>
      <c r="P611" s="589"/>
      <c r="Q611" s="589"/>
    </row>
    <row r="612" customHeight="1" spans="7:17">
      <c r="G612" s="589"/>
      <c r="H612" s="589"/>
      <c r="I612" s="589"/>
      <c r="J612" s="589"/>
      <c r="K612" s="589"/>
      <c r="L612" s="589"/>
      <c r="M612" s="589"/>
      <c r="O612" s="589"/>
      <c r="P612" s="589"/>
      <c r="Q612" s="589"/>
    </row>
    <row r="613" customHeight="1" spans="7:17">
      <c r="G613" s="589"/>
      <c r="H613" s="589"/>
      <c r="I613" s="589"/>
      <c r="J613" s="589"/>
      <c r="K613" s="589"/>
      <c r="L613" s="589"/>
      <c r="M613" s="589"/>
      <c r="O613" s="589"/>
      <c r="P613" s="589"/>
      <c r="Q613" s="589"/>
    </row>
    <row r="614" customHeight="1" spans="7:17">
      <c r="G614" s="589"/>
      <c r="H614" s="589"/>
      <c r="I614" s="589"/>
      <c r="J614" s="589"/>
      <c r="K614" s="589"/>
      <c r="L614" s="589"/>
      <c r="M614" s="589"/>
      <c r="O614" s="589"/>
      <c r="P614" s="589"/>
      <c r="Q614" s="589"/>
    </row>
    <row r="615" customHeight="1" spans="7:17">
      <c r="G615" s="589"/>
      <c r="H615" s="589"/>
      <c r="I615" s="589"/>
      <c r="J615" s="589"/>
      <c r="K615" s="589"/>
      <c r="L615" s="589"/>
      <c r="M615" s="589"/>
      <c r="O615" s="589"/>
      <c r="P615" s="589"/>
      <c r="Q615" s="589"/>
    </row>
    <row r="616" customHeight="1" spans="7:17">
      <c r="G616" s="589"/>
      <c r="H616" s="589"/>
      <c r="I616" s="589"/>
      <c r="J616" s="589"/>
      <c r="K616" s="589"/>
      <c r="L616" s="589"/>
      <c r="M616" s="589"/>
      <c r="O616" s="589"/>
      <c r="P616" s="589"/>
      <c r="Q616" s="589"/>
    </row>
    <row r="617" customHeight="1" spans="7:17">
      <c r="G617" s="589"/>
      <c r="H617" s="589"/>
      <c r="I617" s="589"/>
      <c r="J617" s="589"/>
      <c r="K617" s="589"/>
      <c r="L617" s="589"/>
      <c r="M617" s="589"/>
      <c r="O617" s="589"/>
      <c r="P617" s="589"/>
      <c r="Q617" s="589"/>
    </row>
    <row r="618" customHeight="1" spans="7:17">
      <c r="G618" s="589"/>
      <c r="H618" s="589"/>
      <c r="I618" s="589"/>
      <c r="J618" s="589"/>
      <c r="K618" s="589"/>
      <c r="L618" s="589"/>
      <c r="M618" s="589"/>
      <c r="O618" s="589"/>
      <c r="P618" s="589"/>
      <c r="Q618" s="589"/>
    </row>
    <row r="619" customHeight="1" spans="7:17">
      <c r="G619" s="589"/>
      <c r="H619" s="589"/>
      <c r="I619" s="589"/>
      <c r="J619" s="589"/>
      <c r="K619" s="589"/>
      <c r="L619" s="589"/>
      <c r="M619" s="589"/>
      <c r="O619" s="589"/>
      <c r="P619" s="589"/>
      <c r="Q619" s="589"/>
    </row>
    <row r="620" customHeight="1" spans="7:17">
      <c r="G620" s="589"/>
      <c r="H620" s="589"/>
      <c r="I620" s="589"/>
      <c r="J620" s="589"/>
      <c r="K620" s="589"/>
      <c r="L620" s="589"/>
      <c r="M620" s="589"/>
      <c r="O620" s="589"/>
      <c r="P620" s="589"/>
      <c r="Q620" s="589"/>
    </row>
    <row r="621" customHeight="1" spans="7:17">
      <c r="G621" s="589"/>
      <c r="H621" s="589"/>
      <c r="I621" s="589"/>
      <c r="J621" s="589"/>
      <c r="K621" s="589"/>
      <c r="L621" s="589"/>
      <c r="M621" s="589"/>
      <c r="O621" s="589"/>
      <c r="P621" s="589"/>
      <c r="Q621" s="589"/>
    </row>
    <row r="622" customHeight="1" spans="7:17">
      <c r="G622" s="589"/>
      <c r="H622" s="589"/>
      <c r="I622" s="589"/>
      <c r="J622" s="589"/>
      <c r="K622" s="589"/>
      <c r="L622" s="589"/>
      <c r="M622" s="589"/>
      <c r="O622" s="589"/>
      <c r="P622" s="589"/>
      <c r="Q622" s="589"/>
    </row>
    <row r="623" customHeight="1" spans="7:17">
      <c r="G623" s="589"/>
      <c r="H623" s="589"/>
      <c r="I623" s="589"/>
      <c r="J623" s="589"/>
      <c r="K623" s="589"/>
      <c r="L623" s="589"/>
      <c r="M623" s="589"/>
      <c r="O623" s="589"/>
      <c r="P623" s="589"/>
      <c r="Q623" s="589"/>
    </row>
    <row r="624" customHeight="1" spans="7:17">
      <c r="G624" s="589"/>
      <c r="H624" s="589"/>
      <c r="I624" s="589"/>
      <c r="J624" s="589"/>
      <c r="K624" s="589"/>
      <c r="L624" s="589"/>
      <c r="M624" s="589"/>
      <c r="O624" s="589"/>
      <c r="P624" s="589"/>
      <c r="Q624" s="589"/>
    </row>
    <row r="625" customHeight="1" spans="7:17">
      <c r="G625" s="589"/>
      <c r="H625" s="589"/>
      <c r="I625" s="589"/>
      <c r="J625" s="589"/>
      <c r="K625" s="589"/>
      <c r="L625" s="589"/>
      <c r="M625" s="589"/>
      <c r="O625" s="589"/>
      <c r="P625" s="589"/>
      <c r="Q625" s="589"/>
    </row>
    <row r="626" customHeight="1" spans="7:17">
      <c r="G626" s="589"/>
      <c r="H626" s="589"/>
      <c r="I626" s="589"/>
      <c r="J626" s="589"/>
      <c r="K626" s="589"/>
      <c r="L626" s="589"/>
      <c r="M626" s="589"/>
      <c r="O626" s="589"/>
      <c r="P626" s="589"/>
      <c r="Q626" s="589"/>
    </row>
    <row r="627" customHeight="1" spans="7:17">
      <c r="G627" s="589"/>
      <c r="H627" s="589"/>
      <c r="I627" s="589"/>
      <c r="J627" s="589"/>
      <c r="K627" s="589"/>
      <c r="L627" s="589"/>
      <c r="M627" s="589"/>
      <c r="O627" s="589"/>
      <c r="P627" s="589"/>
      <c r="Q627" s="589"/>
    </row>
    <row r="628" customHeight="1" spans="7:17">
      <c r="G628" s="589"/>
      <c r="H628" s="589"/>
      <c r="I628" s="589"/>
      <c r="J628" s="589"/>
      <c r="K628" s="589"/>
      <c r="L628" s="589"/>
      <c r="M628" s="589"/>
      <c r="O628" s="589"/>
      <c r="P628" s="589"/>
      <c r="Q628" s="589"/>
    </row>
    <row r="629" customHeight="1" spans="7:17">
      <c r="G629" s="589"/>
      <c r="H629" s="589"/>
      <c r="I629" s="589"/>
      <c r="J629" s="589"/>
      <c r="K629" s="589"/>
      <c r="L629" s="589"/>
      <c r="M629" s="589"/>
      <c r="O629" s="589"/>
      <c r="P629" s="589"/>
      <c r="Q629" s="589"/>
    </row>
    <row r="630" customHeight="1" spans="7:17">
      <c r="G630" s="589"/>
      <c r="H630" s="589"/>
      <c r="I630" s="589"/>
      <c r="J630" s="589"/>
      <c r="K630" s="589"/>
      <c r="L630" s="589"/>
      <c r="M630" s="589"/>
      <c r="O630" s="589"/>
      <c r="P630" s="589"/>
      <c r="Q630" s="589"/>
    </row>
    <row r="631" customHeight="1" spans="7:17">
      <c r="G631" s="589"/>
      <c r="H631" s="589"/>
      <c r="I631" s="589"/>
      <c r="J631" s="589"/>
      <c r="K631" s="589"/>
      <c r="L631" s="589"/>
      <c r="M631" s="589"/>
      <c r="O631" s="589"/>
      <c r="P631" s="589"/>
      <c r="Q631" s="589"/>
    </row>
    <row r="632" customHeight="1" spans="7:17">
      <c r="G632" s="589"/>
      <c r="H632" s="589"/>
      <c r="I632" s="589"/>
      <c r="J632" s="589"/>
      <c r="K632" s="589"/>
      <c r="L632" s="589"/>
      <c r="M632" s="589"/>
      <c r="O632" s="589"/>
      <c r="P632" s="589"/>
      <c r="Q632" s="589"/>
    </row>
    <row r="633" customHeight="1" spans="7:17">
      <c r="G633" s="589"/>
      <c r="H633" s="589"/>
      <c r="I633" s="589"/>
      <c r="J633" s="589"/>
      <c r="K633" s="589"/>
      <c r="L633" s="589"/>
      <c r="M633" s="589"/>
      <c r="O633" s="589"/>
      <c r="P633" s="589"/>
      <c r="Q633" s="589"/>
    </row>
    <row r="634" customHeight="1" spans="7:17">
      <c r="G634" s="589"/>
      <c r="H634" s="589"/>
      <c r="I634" s="589"/>
      <c r="J634" s="589"/>
      <c r="K634" s="589"/>
      <c r="L634" s="589"/>
      <c r="M634" s="589"/>
      <c r="O634" s="589"/>
      <c r="P634" s="589"/>
      <c r="Q634" s="589"/>
    </row>
    <row r="635" customHeight="1" spans="7:17">
      <c r="G635" s="589"/>
      <c r="H635" s="589"/>
      <c r="I635" s="589"/>
      <c r="J635" s="589"/>
      <c r="K635" s="589"/>
      <c r="L635" s="589"/>
      <c r="M635" s="589"/>
      <c r="O635" s="589"/>
      <c r="P635" s="589"/>
      <c r="Q635" s="589"/>
    </row>
    <row r="636" customHeight="1" spans="7:17">
      <c r="G636" s="589"/>
      <c r="H636" s="589"/>
      <c r="I636" s="589"/>
      <c r="J636" s="589"/>
      <c r="K636" s="589"/>
      <c r="L636" s="589"/>
      <c r="M636" s="589"/>
      <c r="O636" s="589"/>
      <c r="P636" s="589"/>
      <c r="Q636" s="589"/>
    </row>
    <row r="637" customHeight="1" spans="7:17">
      <c r="G637" s="589"/>
      <c r="H637" s="589"/>
      <c r="I637" s="589"/>
      <c r="J637" s="589"/>
      <c r="K637" s="589"/>
      <c r="L637" s="589"/>
      <c r="M637" s="589"/>
      <c r="O637" s="589"/>
      <c r="P637" s="589"/>
      <c r="Q637" s="589"/>
    </row>
    <row r="638" customHeight="1" spans="7:17">
      <c r="G638" s="589"/>
      <c r="H638" s="589"/>
      <c r="I638" s="589"/>
      <c r="J638" s="589"/>
      <c r="K638" s="589"/>
      <c r="L638" s="589"/>
      <c r="M638" s="589"/>
      <c r="O638" s="589"/>
      <c r="P638" s="589"/>
      <c r="Q638" s="589"/>
    </row>
    <row r="639" customHeight="1" spans="7:17">
      <c r="G639" s="589"/>
      <c r="H639" s="589"/>
      <c r="I639" s="589"/>
      <c r="J639" s="589"/>
      <c r="K639" s="589"/>
      <c r="L639" s="589"/>
      <c r="M639" s="589"/>
      <c r="O639" s="589"/>
      <c r="P639" s="589"/>
      <c r="Q639" s="589"/>
    </row>
    <row r="640" customHeight="1" spans="7:17">
      <c r="G640" s="589"/>
      <c r="H640" s="589"/>
      <c r="I640" s="589"/>
      <c r="J640" s="589"/>
      <c r="K640" s="589"/>
      <c r="L640" s="589"/>
      <c r="M640" s="589"/>
      <c r="O640" s="589"/>
      <c r="P640" s="589"/>
      <c r="Q640" s="589"/>
    </row>
    <row r="641" customHeight="1" spans="7:17">
      <c r="G641" s="589"/>
      <c r="H641" s="589"/>
      <c r="I641" s="589"/>
      <c r="J641" s="589"/>
      <c r="K641" s="589"/>
      <c r="L641" s="589"/>
      <c r="M641" s="589"/>
      <c r="O641" s="589"/>
      <c r="P641" s="589"/>
      <c r="Q641" s="589"/>
    </row>
    <row r="642" customHeight="1" spans="7:17">
      <c r="G642" s="589"/>
      <c r="H642" s="589"/>
      <c r="I642" s="589"/>
      <c r="J642" s="589"/>
      <c r="K642" s="589"/>
      <c r="L642" s="589"/>
      <c r="M642" s="589"/>
      <c r="O642" s="589"/>
      <c r="P642" s="589"/>
      <c r="Q642" s="589"/>
    </row>
    <row r="643" customHeight="1" spans="7:17">
      <c r="G643" s="589"/>
      <c r="H643" s="589"/>
      <c r="I643" s="589"/>
      <c r="J643" s="589"/>
      <c r="K643" s="589"/>
      <c r="L643" s="589"/>
      <c r="M643" s="589"/>
      <c r="O643" s="589"/>
      <c r="P643" s="589"/>
      <c r="Q643" s="589"/>
    </row>
    <row r="644" customHeight="1" spans="7:17">
      <c r="G644" s="589"/>
      <c r="H644" s="589"/>
      <c r="I644" s="589"/>
      <c r="J644" s="589"/>
      <c r="K644" s="589"/>
      <c r="L644" s="589"/>
      <c r="M644" s="589"/>
      <c r="O644" s="589"/>
      <c r="P644" s="589"/>
      <c r="Q644" s="589"/>
    </row>
    <row r="645" customHeight="1" spans="7:17">
      <c r="G645" s="589"/>
      <c r="H645" s="589"/>
      <c r="I645" s="589"/>
      <c r="J645" s="589"/>
      <c r="K645" s="589"/>
      <c r="L645" s="589"/>
      <c r="M645" s="589"/>
      <c r="O645" s="589"/>
      <c r="P645" s="589"/>
      <c r="Q645" s="589"/>
    </row>
    <row r="646" customHeight="1" spans="7:17">
      <c r="G646" s="589"/>
      <c r="H646" s="589"/>
      <c r="I646" s="589"/>
      <c r="J646" s="589"/>
      <c r="K646" s="589"/>
      <c r="L646" s="589"/>
      <c r="M646" s="589"/>
      <c r="O646" s="589"/>
      <c r="P646" s="589"/>
      <c r="Q646" s="589"/>
    </row>
    <row r="647" customHeight="1" spans="7:17">
      <c r="G647" s="589"/>
      <c r="H647" s="589"/>
      <c r="I647" s="589"/>
      <c r="J647" s="589"/>
      <c r="K647" s="589"/>
      <c r="L647" s="589"/>
      <c r="M647" s="589"/>
      <c r="O647" s="589"/>
      <c r="P647" s="589"/>
      <c r="Q647" s="589"/>
    </row>
    <row r="648" customHeight="1" spans="7:17">
      <c r="G648" s="589"/>
      <c r="H648" s="589"/>
      <c r="I648" s="589"/>
      <c r="J648" s="589"/>
      <c r="K648" s="589"/>
      <c r="L648" s="589"/>
      <c r="M648" s="589"/>
      <c r="O648" s="589"/>
      <c r="P648" s="589"/>
      <c r="Q648" s="589"/>
    </row>
    <row r="649" customHeight="1" spans="7:17">
      <c r="G649" s="589"/>
      <c r="H649" s="589"/>
      <c r="I649" s="589"/>
      <c r="J649" s="589"/>
      <c r="K649" s="589"/>
      <c r="L649" s="589"/>
      <c r="M649" s="589"/>
      <c r="O649" s="589"/>
      <c r="P649" s="589"/>
      <c r="Q649" s="589"/>
    </row>
    <row r="650" customHeight="1" spans="7:17">
      <c r="G650" s="589"/>
      <c r="H650" s="589"/>
      <c r="I650" s="589"/>
      <c r="J650" s="589"/>
      <c r="K650" s="589"/>
      <c r="L650" s="589"/>
      <c r="M650" s="589"/>
      <c r="O650" s="589"/>
      <c r="P650" s="589"/>
      <c r="Q650" s="589"/>
    </row>
    <row r="651" customHeight="1" spans="7:17">
      <c r="G651" s="589"/>
      <c r="H651" s="589"/>
      <c r="I651" s="589"/>
      <c r="J651" s="589"/>
      <c r="K651" s="589"/>
      <c r="L651" s="589"/>
      <c r="M651" s="589"/>
      <c r="O651" s="589"/>
      <c r="P651" s="589"/>
      <c r="Q651" s="589"/>
    </row>
    <row r="652" customHeight="1" spans="7:17">
      <c r="G652" s="589"/>
      <c r="H652" s="589"/>
      <c r="I652" s="589"/>
      <c r="J652" s="589"/>
      <c r="K652" s="589"/>
      <c r="L652" s="589"/>
      <c r="M652" s="589"/>
      <c r="O652" s="589"/>
      <c r="P652" s="589"/>
      <c r="Q652" s="589"/>
    </row>
    <row r="653" customHeight="1" spans="7:17">
      <c r="G653" s="589"/>
      <c r="H653" s="589"/>
      <c r="I653" s="589"/>
      <c r="J653" s="589"/>
      <c r="K653" s="589"/>
      <c r="L653" s="589"/>
      <c r="M653" s="589"/>
      <c r="O653" s="589"/>
      <c r="P653" s="589"/>
      <c r="Q653" s="589"/>
    </row>
    <row r="654" customHeight="1" spans="7:17">
      <c r="G654" s="589"/>
      <c r="H654" s="589"/>
      <c r="I654" s="589"/>
      <c r="J654" s="589"/>
      <c r="K654" s="589"/>
      <c r="L654" s="589"/>
      <c r="M654" s="589"/>
      <c r="O654" s="589"/>
      <c r="P654" s="589"/>
      <c r="Q654" s="589"/>
    </row>
    <row r="655" customHeight="1" spans="7:17">
      <c r="G655" s="589"/>
      <c r="H655" s="589"/>
      <c r="I655" s="589"/>
      <c r="J655" s="589"/>
      <c r="K655" s="589"/>
      <c r="L655" s="589"/>
      <c r="M655" s="589"/>
      <c r="O655" s="589"/>
      <c r="P655" s="589"/>
      <c r="Q655" s="589"/>
    </row>
    <row r="656" customHeight="1" spans="7:17">
      <c r="G656" s="589"/>
      <c r="H656" s="589"/>
      <c r="I656" s="589"/>
      <c r="J656" s="589"/>
      <c r="K656" s="589"/>
      <c r="L656" s="589"/>
      <c r="M656" s="589"/>
      <c r="O656" s="589"/>
      <c r="P656" s="589"/>
      <c r="Q656" s="589"/>
    </row>
    <row r="657" customHeight="1" spans="7:17">
      <c r="G657" s="589"/>
      <c r="H657" s="589"/>
      <c r="I657" s="589"/>
      <c r="J657" s="589"/>
      <c r="K657" s="589"/>
      <c r="L657" s="589"/>
      <c r="M657" s="589"/>
      <c r="O657" s="589"/>
      <c r="P657" s="589"/>
      <c r="Q657" s="589"/>
    </row>
    <row r="658" customHeight="1" spans="7:17">
      <c r="G658" s="589"/>
      <c r="H658" s="589"/>
      <c r="I658" s="589"/>
      <c r="J658" s="589"/>
      <c r="K658" s="589"/>
      <c r="L658" s="589"/>
      <c r="M658" s="589"/>
      <c r="O658" s="589"/>
      <c r="P658" s="589"/>
      <c r="Q658" s="589"/>
    </row>
    <row r="659" customHeight="1" spans="7:17">
      <c r="G659" s="589"/>
      <c r="H659" s="589"/>
      <c r="I659" s="589"/>
      <c r="J659" s="589"/>
      <c r="K659" s="589"/>
      <c r="L659" s="589"/>
      <c r="M659" s="589"/>
      <c r="O659" s="589"/>
      <c r="P659" s="589"/>
      <c r="Q659" s="589"/>
    </row>
    <row r="660" customHeight="1" spans="7:17">
      <c r="G660" s="589"/>
      <c r="H660" s="589"/>
      <c r="I660" s="589"/>
      <c r="J660" s="589"/>
      <c r="K660" s="589"/>
      <c r="L660" s="589"/>
      <c r="M660" s="589"/>
      <c r="O660" s="589"/>
      <c r="P660" s="589"/>
      <c r="Q660" s="589"/>
    </row>
    <row r="661" customHeight="1" spans="7:17">
      <c r="G661" s="589"/>
      <c r="H661" s="589"/>
      <c r="I661" s="589"/>
      <c r="J661" s="589"/>
      <c r="K661" s="589"/>
      <c r="L661" s="589"/>
      <c r="M661" s="589"/>
      <c r="O661" s="589"/>
      <c r="P661" s="589"/>
      <c r="Q661" s="589"/>
    </row>
    <row r="662" customHeight="1" spans="7:17">
      <c r="G662" s="589"/>
      <c r="H662" s="589"/>
      <c r="I662" s="589"/>
      <c r="J662" s="589"/>
      <c r="K662" s="589"/>
      <c r="L662" s="589"/>
      <c r="M662" s="589"/>
      <c r="O662" s="589"/>
      <c r="P662" s="589"/>
      <c r="Q662" s="589"/>
    </row>
    <row r="663" customHeight="1" spans="7:17">
      <c r="G663" s="589"/>
      <c r="H663" s="589"/>
      <c r="I663" s="589"/>
      <c r="J663" s="589"/>
      <c r="K663" s="589"/>
      <c r="L663" s="589"/>
      <c r="M663" s="589"/>
      <c r="O663" s="589"/>
      <c r="P663" s="589"/>
      <c r="Q663" s="589"/>
    </row>
    <row r="664" customHeight="1" spans="7:17">
      <c r="G664" s="589"/>
      <c r="H664" s="589"/>
      <c r="I664" s="589"/>
      <c r="J664" s="589"/>
      <c r="K664" s="589"/>
      <c r="L664" s="589"/>
      <c r="M664" s="589"/>
      <c r="O664" s="589"/>
      <c r="P664" s="589"/>
      <c r="Q664" s="589"/>
    </row>
    <row r="665" customHeight="1" spans="7:17">
      <c r="G665" s="589"/>
      <c r="H665" s="589"/>
      <c r="I665" s="589"/>
      <c r="J665" s="589"/>
      <c r="K665" s="589"/>
      <c r="L665" s="589"/>
      <c r="M665" s="589"/>
      <c r="O665" s="589"/>
      <c r="P665" s="589"/>
      <c r="Q665" s="589"/>
    </row>
    <row r="666" customHeight="1" spans="7:17">
      <c r="G666" s="589"/>
      <c r="H666" s="589"/>
      <c r="I666" s="589"/>
      <c r="J666" s="589"/>
      <c r="K666" s="589"/>
      <c r="L666" s="589"/>
      <c r="M666" s="589"/>
      <c r="O666" s="589"/>
      <c r="P666" s="589"/>
      <c r="Q666" s="589"/>
    </row>
    <row r="667" customHeight="1" spans="7:17">
      <c r="G667" s="589"/>
      <c r="H667" s="589"/>
      <c r="I667" s="589"/>
      <c r="J667" s="589"/>
      <c r="K667" s="589"/>
      <c r="L667" s="589"/>
      <c r="M667" s="589"/>
      <c r="O667" s="589"/>
      <c r="P667" s="589"/>
      <c r="Q667" s="589"/>
    </row>
    <row r="668" customHeight="1" spans="7:17">
      <c r="G668" s="589"/>
      <c r="H668" s="589"/>
      <c r="I668" s="589"/>
      <c r="J668" s="589"/>
      <c r="K668" s="589"/>
      <c r="L668" s="589"/>
      <c r="M668" s="589"/>
      <c r="O668" s="589"/>
      <c r="P668" s="589"/>
      <c r="Q668" s="589"/>
    </row>
    <row r="669" customHeight="1" spans="7:17">
      <c r="G669" s="589"/>
      <c r="H669" s="589"/>
      <c r="I669" s="589"/>
      <c r="J669" s="589"/>
      <c r="K669" s="589"/>
      <c r="L669" s="589"/>
      <c r="M669" s="589"/>
      <c r="O669" s="589"/>
      <c r="P669" s="589"/>
      <c r="Q669" s="589"/>
    </row>
    <row r="670" customHeight="1" spans="7:17">
      <c r="G670" s="589"/>
      <c r="H670" s="589"/>
      <c r="I670" s="589"/>
      <c r="J670" s="589"/>
      <c r="K670" s="589"/>
      <c r="L670" s="589"/>
      <c r="M670" s="589"/>
      <c r="O670" s="589"/>
      <c r="P670" s="589"/>
      <c r="Q670" s="589"/>
    </row>
    <row r="671" customHeight="1" spans="7:17">
      <c r="G671" s="589"/>
      <c r="H671" s="589"/>
      <c r="I671" s="589"/>
      <c r="J671" s="589"/>
      <c r="K671" s="589"/>
      <c r="L671" s="589"/>
      <c r="M671" s="589"/>
      <c r="O671" s="589"/>
      <c r="P671" s="589"/>
      <c r="Q671" s="589"/>
    </row>
    <row r="672" customHeight="1" spans="7:17">
      <c r="G672" s="589"/>
      <c r="H672" s="589"/>
      <c r="I672" s="589"/>
      <c r="J672" s="589"/>
      <c r="K672" s="589"/>
      <c r="L672" s="589"/>
      <c r="M672" s="589"/>
      <c r="O672" s="589"/>
      <c r="P672" s="589"/>
      <c r="Q672" s="589"/>
    </row>
    <row r="673" customHeight="1" spans="7:17">
      <c r="G673" s="589"/>
      <c r="H673" s="589"/>
      <c r="I673" s="589"/>
      <c r="J673" s="589"/>
      <c r="K673" s="589"/>
      <c r="L673" s="589"/>
      <c r="M673" s="589"/>
      <c r="O673" s="589"/>
      <c r="P673" s="589"/>
      <c r="Q673" s="589"/>
    </row>
    <row r="674" customHeight="1" spans="7:17">
      <c r="G674" s="589"/>
      <c r="H674" s="589"/>
      <c r="I674" s="589"/>
      <c r="J674" s="589"/>
      <c r="K674" s="589"/>
      <c r="L674" s="589"/>
      <c r="M674" s="589"/>
      <c r="O674" s="589"/>
      <c r="P674" s="589"/>
      <c r="Q674" s="589"/>
    </row>
    <row r="675" customHeight="1" spans="7:17">
      <c r="G675" s="589"/>
      <c r="H675" s="589"/>
      <c r="I675" s="589"/>
      <c r="J675" s="589"/>
      <c r="K675" s="589"/>
      <c r="L675" s="589"/>
      <c r="M675" s="589"/>
      <c r="O675" s="589"/>
      <c r="P675" s="589"/>
      <c r="Q675" s="589"/>
    </row>
    <row r="676" customHeight="1" spans="7:17">
      <c r="G676" s="589"/>
      <c r="H676" s="589"/>
      <c r="I676" s="589"/>
      <c r="J676" s="589"/>
      <c r="K676" s="589"/>
      <c r="L676" s="589"/>
      <c r="M676" s="589"/>
      <c r="O676" s="589"/>
      <c r="P676" s="589"/>
      <c r="Q676" s="589"/>
    </row>
    <row r="677" customHeight="1" spans="7:17">
      <c r="G677" s="589"/>
      <c r="H677" s="589"/>
      <c r="I677" s="589"/>
      <c r="J677" s="589"/>
      <c r="K677" s="589"/>
      <c r="L677" s="589"/>
      <c r="M677" s="589"/>
      <c r="O677" s="589"/>
      <c r="P677" s="589"/>
      <c r="Q677" s="589"/>
    </row>
    <row r="678" customHeight="1" spans="7:17">
      <c r="G678" s="589"/>
      <c r="H678" s="589"/>
      <c r="I678" s="589"/>
      <c r="J678" s="589"/>
      <c r="K678" s="589"/>
      <c r="L678" s="589"/>
      <c r="M678" s="589"/>
      <c r="O678" s="589"/>
      <c r="P678" s="589"/>
      <c r="Q678" s="589"/>
    </row>
    <row r="679" customHeight="1" spans="7:17">
      <c r="G679" s="589"/>
      <c r="H679" s="589"/>
      <c r="I679" s="589"/>
      <c r="J679" s="589"/>
      <c r="K679" s="589"/>
      <c r="L679" s="589"/>
      <c r="M679" s="589"/>
      <c r="O679" s="589"/>
      <c r="P679" s="589"/>
      <c r="Q679" s="589"/>
    </row>
    <row r="680" customHeight="1" spans="7:17">
      <c r="G680" s="589"/>
      <c r="H680" s="589"/>
      <c r="I680" s="589"/>
      <c r="J680" s="589"/>
      <c r="K680" s="589"/>
      <c r="L680" s="589"/>
      <c r="M680" s="589"/>
      <c r="O680" s="589"/>
      <c r="P680" s="589"/>
      <c r="Q680" s="589"/>
    </row>
    <row r="681" customHeight="1" spans="7:17">
      <c r="G681" s="589"/>
      <c r="H681" s="589"/>
      <c r="I681" s="589"/>
      <c r="J681" s="589"/>
      <c r="K681" s="589"/>
      <c r="L681" s="589"/>
      <c r="M681" s="589"/>
      <c r="O681" s="589"/>
      <c r="P681" s="589"/>
      <c r="Q681" s="589"/>
    </row>
    <row r="682" customHeight="1" spans="7:17">
      <c r="G682" s="589"/>
      <c r="H682" s="589"/>
      <c r="I682" s="589"/>
      <c r="J682" s="589"/>
      <c r="K682" s="589"/>
      <c r="L682" s="589"/>
      <c r="M682" s="589"/>
      <c r="O682" s="589"/>
      <c r="P682" s="589"/>
      <c r="Q682" s="589"/>
    </row>
    <row r="683" customHeight="1" spans="7:17">
      <c r="G683" s="589"/>
      <c r="H683" s="589"/>
      <c r="I683" s="589"/>
      <c r="J683" s="589"/>
      <c r="K683" s="589"/>
      <c r="L683" s="589"/>
      <c r="M683" s="589"/>
      <c r="O683" s="589"/>
      <c r="P683" s="589"/>
      <c r="Q683" s="589"/>
    </row>
    <row r="684" customHeight="1" spans="7:17">
      <c r="G684" s="589"/>
      <c r="H684" s="589"/>
      <c r="I684" s="589"/>
      <c r="J684" s="589"/>
      <c r="K684" s="589"/>
      <c r="L684" s="589"/>
      <c r="M684" s="589"/>
      <c r="O684" s="589"/>
      <c r="P684" s="589"/>
      <c r="Q684" s="589"/>
    </row>
    <row r="685" customHeight="1" spans="7:17">
      <c r="G685" s="589"/>
      <c r="H685" s="589"/>
      <c r="I685" s="589"/>
      <c r="J685" s="589"/>
      <c r="K685" s="589"/>
      <c r="L685" s="589"/>
      <c r="M685" s="589"/>
      <c r="O685" s="589"/>
      <c r="P685" s="589"/>
      <c r="Q685" s="589"/>
    </row>
    <row r="686" customHeight="1" spans="7:17">
      <c r="G686" s="589"/>
      <c r="H686" s="589"/>
      <c r="I686" s="589"/>
      <c r="J686" s="589"/>
      <c r="K686" s="589"/>
      <c r="L686" s="589"/>
      <c r="M686" s="589"/>
      <c r="O686" s="589"/>
      <c r="P686" s="589"/>
      <c r="Q686" s="589"/>
    </row>
    <row r="687" customHeight="1" spans="7:17">
      <c r="G687" s="589"/>
      <c r="H687" s="589"/>
      <c r="I687" s="589"/>
      <c r="J687" s="589"/>
      <c r="K687" s="589"/>
      <c r="L687" s="589"/>
      <c r="M687" s="589"/>
      <c r="O687" s="589"/>
      <c r="P687" s="589"/>
      <c r="Q687" s="589"/>
    </row>
    <row r="688" customHeight="1" spans="7:17">
      <c r="G688" s="589"/>
      <c r="H688" s="589"/>
      <c r="I688" s="589"/>
      <c r="J688" s="589"/>
      <c r="K688" s="589"/>
      <c r="L688" s="589"/>
      <c r="M688" s="589"/>
      <c r="O688" s="589"/>
      <c r="P688" s="589"/>
      <c r="Q688" s="589"/>
    </row>
    <row r="689" customHeight="1" spans="7:17">
      <c r="G689" s="589"/>
      <c r="H689" s="589"/>
      <c r="I689" s="589"/>
      <c r="J689" s="589"/>
      <c r="K689" s="589"/>
      <c r="L689" s="589"/>
      <c r="M689" s="589"/>
      <c r="O689" s="589"/>
      <c r="P689" s="589"/>
      <c r="Q689" s="589"/>
    </row>
    <row r="690" customHeight="1" spans="7:17">
      <c r="G690" s="589"/>
      <c r="H690" s="589"/>
      <c r="I690" s="589"/>
      <c r="J690" s="589"/>
      <c r="K690" s="589"/>
      <c r="L690" s="589"/>
      <c r="M690" s="589"/>
      <c r="O690" s="589"/>
      <c r="P690" s="589"/>
      <c r="Q690" s="589"/>
    </row>
    <row r="691" customHeight="1" spans="7:17">
      <c r="G691" s="589"/>
      <c r="H691" s="589"/>
      <c r="I691" s="589"/>
      <c r="J691" s="589"/>
      <c r="K691" s="589"/>
      <c r="L691" s="589"/>
      <c r="M691" s="589"/>
      <c r="O691" s="589"/>
      <c r="P691" s="589"/>
      <c r="Q691" s="589"/>
    </row>
    <row r="692" customHeight="1" spans="7:17">
      <c r="G692" s="589"/>
      <c r="H692" s="589"/>
      <c r="I692" s="589"/>
      <c r="J692" s="589"/>
      <c r="K692" s="589"/>
      <c r="L692" s="589"/>
      <c r="M692" s="589"/>
      <c r="O692" s="589"/>
      <c r="P692" s="589"/>
      <c r="Q692" s="589"/>
    </row>
    <row r="693" customHeight="1" spans="7:17">
      <c r="G693" s="589"/>
      <c r="H693" s="589"/>
      <c r="I693" s="589"/>
      <c r="J693" s="589"/>
      <c r="K693" s="589"/>
      <c r="L693" s="589"/>
      <c r="M693" s="589"/>
      <c r="O693" s="589"/>
      <c r="P693" s="589"/>
      <c r="Q693" s="589"/>
    </row>
    <row r="694" customHeight="1" spans="7:17">
      <c r="G694" s="589"/>
      <c r="H694" s="589"/>
      <c r="I694" s="589"/>
      <c r="J694" s="589"/>
      <c r="K694" s="589"/>
      <c r="L694" s="589"/>
      <c r="M694" s="589"/>
      <c r="O694" s="589"/>
      <c r="P694" s="589"/>
      <c r="Q694" s="589"/>
    </row>
    <row r="695" customHeight="1" spans="7:17">
      <c r="G695" s="589"/>
      <c r="H695" s="589"/>
      <c r="I695" s="589"/>
      <c r="J695" s="589"/>
      <c r="K695" s="589"/>
      <c r="L695" s="589"/>
      <c r="M695" s="589"/>
      <c r="O695" s="589"/>
      <c r="P695" s="589"/>
      <c r="Q695" s="589"/>
    </row>
    <row r="696" customHeight="1" spans="7:17">
      <c r="G696" s="589"/>
      <c r="H696" s="589"/>
      <c r="I696" s="589"/>
      <c r="J696" s="589"/>
      <c r="K696" s="589"/>
      <c r="L696" s="589"/>
      <c r="M696" s="589"/>
      <c r="O696" s="589"/>
      <c r="P696" s="589"/>
      <c r="Q696" s="589"/>
    </row>
    <row r="697" customHeight="1" spans="7:17">
      <c r="G697" s="589"/>
      <c r="H697" s="589"/>
      <c r="I697" s="589"/>
      <c r="J697" s="589"/>
      <c r="K697" s="589"/>
      <c r="L697" s="589"/>
      <c r="M697" s="589"/>
      <c r="O697" s="589"/>
      <c r="P697" s="589"/>
      <c r="Q697" s="589"/>
    </row>
    <row r="698" customHeight="1" spans="7:17">
      <c r="G698" s="589"/>
      <c r="H698" s="589"/>
      <c r="I698" s="589"/>
      <c r="J698" s="589"/>
      <c r="K698" s="589"/>
      <c r="L698" s="589"/>
      <c r="M698" s="589"/>
      <c r="O698" s="589"/>
      <c r="P698" s="589"/>
      <c r="Q698" s="589"/>
    </row>
    <row r="699" customHeight="1" spans="7:17">
      <c r="G699" s="589"/>
      <c r="H699" s="589"/>
      <c r="I699" s="589"/>
      <c r="J699" s="589"/>
      <c r="K699" s="589"/>
      <c r="L699" s="589"/>
      <c r="M699" s="589"/>
      <c r="O699" s="589"/>
      <c r="P699" s="589"/>
      <c r="Q699" s="589"/>
    </row>
    <row r="700" customHeight="1" spans="7:17">
      <c r="G700" s="589"/>
      <c r="H700" s="589"/>
      <c r="I700" s="589"/>
      <c r="J700" s="589"/>
      <c r="K700" s="589"/>
      <c r="L700" s="589"/>
      <c r="M700" s="589"/>
      <c r="O700" s="589"/>
      <c r="P700" s="589"/>
      <c r="Q700" s="589"/>
    </row>
    <row r="701" customHeight="1" spans="7:17">
      <c r="G701" s="589"/>
      <c r="H701" s="589"/>
      <c r="I701" s="589"/>
      <c r="J701" s="589"/>
      <c r="K701" s="589"/>
      <c r="L701" s="589"/>
      <c r="M701" s="589"/>
      <c r="O701" s="589"/>
      <c r="P701" s="589"/>
      <c r="Q701" s="589"/>
    </row>
    <row r="702" customHeight="1" spans="7:17">
      <c r="G702" s="589"/>
      <c r="H702" s="589"/>
      <c r="I702" s="589"/>
      <c r="J702" s="589"/>
      <c r="K702" s="589"/>
      <c r="L702" s="589"/>
      <c r="M702" s="589"/>
      <c r="O702" s="589"/>
      <c r="P702" s="589"/>
      <c r="Q702" s="589"/>
    </row>
    <row r="703" customHeight="1" spans="7:17">
      <c r="G703" s="589"/>
      <c r="H703" s="589"/>
      <c r="I703" s="589"/>
      <c r="J703" s="589"/>
      <c r="K703" s="589"/>
      <c r="L703" s="589"/>
      <c r="M703" s="589"/>
      <c r="O703" s="589"/>
      <c r="P703" s="589"/>
      <c r="Q703" s="589"/>
    </row>
    <row r="704" customHeight="1" spans="7:17">
      <c r="G704" s="589"/>
      <c r="H704" s="589"/>
      <c r="I704" s="589"/>
      <c r="J704" s="589"/>
      <c r="K704" s="589"/>
      <c r="L704" s="589"/>
      <c r="M704" s="589"/>
      <c r="O704" s="589"/>
      <c r="P704" s="589"/>
      <c r="Q704" s="589"/>
    </row>
    <row r="705" customHeight="1" spans="7:17">
      <c r="G705" s="589"/>
      <c r="H705" s="589"/>
      <c r="I705" s="589"/>
      <c r="J705" s="589"/>
      <c r="K705" s="589"/>
      <c r="L705" s="589"/>
      <c r="M705" s="589"/>
      <c r="O705" s="589"/>
      <c r="P705" s="589"/>
      <c r="Q705" s="589"/>
    </row>
    <row r="706" customHeight="1" spans="7:17">
      <c r="G706" s="589"/>
      <c r="H706" s="589"/>
      <c r="I706" s="589"/>
      <c r="J706" s="589"/>
      <c r="K706" s="589"/>
      <c r="L706" s="589"/>
      <c r="M706" s="589"/>
      <c r="O706" s="589"/>
      <c r="P706" s="589"/>
      <c r="Q706" s="589"/>
    </row>
    <row r="707" customHeight="1" spans="7:17">
      <c r="G707" s="589"/>
      <c r="H707" s="589"/>
      <c r="I707" s="589"/>
      <c r="J707" s="589"/>
      <c r="K707" s="589"/>
      <c r="L707" s="589"/>
      <c r="M707" s="589"/>
      <c r="O707" s="589"/>
      <c r="P707" s="589"/>
      <c r="Q707" s="589"/>
    </row>
    <row r="708" customHeight="1" spans="7:17">
      <c r="G708" s="589"/>
      <c r="H708" s="589"/>
      <c r="I708" s="589"/>
      <c r="J708" s="589"/>
      <c r="K708" s="589"/>
      <c r="L708" s="589"/>
      <c r="M708" s="589"/>
      <c r="O708" s="589"/>
      <c r="P708" s="589"/>
      <c r="Q708" s="589"/>
    </row>
    <row r="709" customHeight="1" spans="7:17">
      <c r="G709" s="589"/>
      <c r="H709" s="589"/>
      <c r="I709" s="589"/>
      <c r="J709" s="589"/>
      <c r="K709" s="589"/>
      <c r="L709" s="589"/>
      <c r="M709" s="589"/>
      <c r="O709" s="589"/>
      <c r="P709" s="589"/>
      <c r="Q709" s="589"/>
    </row>
    <row r="710" customHeight="1" spans="7:17">
      <c r="G710" s="589"/>
      <c r="H710" s="589"/>
      <c r="I710" s="589"/>
      <c r="J710" s="589"/>
      <c r="K710" s="589"/>
      <c r="L710" s="589"/>
      <c r="M710" s="589"/>
      <c r="O710" s="589"/>
      <c r="P710" s="589"/>
      <c r="Q710" s="589"/>
    </row>
    <row r="711" customHeight="1" spans="7:17">
      <c r="G711" s="589"/>
      <c r="H711" s="589"/>
      <c r="I711" s="589"/>
      <c r="J711" s="589"/>
      <c r="K711" s="589"/>
      <c r="L711" s="589"/>
      <c r="M711" s="589"/>
      <c r="O711" s="589"/>
      <c r="P711" s="589"/>
      <c r="Q711" s="589"/>
    </row>
    <row r="712" customHeight="1" spans="7:17">
      <c r="G712" s="589"/>
      <c r="H712" s="589"/>
      <c r="I712" s="589"/>
      <c r="J712" s="589"/>
      <c r="K712" s="589"/>
      <c r="L712" s="589"/>
      <c r="M712" s="589"/>
      <c r="O712" s="589"/>
      <c r="P712" s="589"/>
      <c r="Q712" s="589"/>
    </row>
    <row r="713" customHeight="1" spans="7:17">
      <c r="G713" s="589"/>
      <c r="H713" s="589"/>
      <c r="I713" s="589"/>
      <c r="J713" s="589"/>
      <c r="K713" s="589"/>
      <c r="L713" s="589"/>
      <c r="M713" s="589"/>
      <c r="O713" s="589"/>
      <c r="P713" s="589"/>
      <c r="Q713" s="589"/>
    </row>
    <row r="714" customHeight="1" spans="7:17">
      <c r="G714" s="589"/>
      <c r="H714" s="589"/>
      <c r="I714" s="589"/>
      <c r="J714" s="589"/>
      <c r="K714" s="589"/>
      <c r="L714" s="589"/>
      <c r="M714" s="589"/>
      <c r="O714" s="589"/>
      <c r="P714" s="589"/>
      <c r="Q714" s="589"/>
    </row>
    <row r="715" customHeight="1" spans="7:17">
      <c r="G715" s="589"/>
      <c r="H715" s="589"/>
      <c r="I715" s="589"/>
      <c r="J715" s="589"/>
      <c r="K715" s="589"/>
      <c r="L715" s="589"/>
      <c r="M715" s="589"/>
      <c r="O715" s="589"/>
      <c r="P715" s="589"/>
      <c r="Q715" s="589"/>
    </row>
    <row r="716" customHeight="1" spans="7:17">
      <c r="G716" s="589"/>
      <c r="H716" s="589"/>
      <c r="I716" s="589"/>
      <c r="J716" s="589"/>
      <c r="K716" s="589"/>
      <c r="L716" s="589"/>
      <c r="M716" s="589"/>
      <c r="O716" s="589"/>
      <c r="P716" s="589"/>
      <c r="Q716" s="589"/>
    </row>
    <row r="717" customHeight="1" spans="7:17">
      <c r="G717" s="589"/>
      <c r="H717" s="589"/>
      <c r="I717" s="589"/>
      <c r="J717" s="589"/>
      <c r="K717" s="589"/>
      <c r="L717" s="589"/>
      <c r="M717" s="589"/>
      <c r="O717" s="589"/>
      <c r="P717" s="589"/>
      <c r="Q717" s="589"/>
    </row>
    <row r="718" customHeight="1" spans="7:17">
      <c r="G718" s="589"/>
      <c r="H718" s="589"/>
      <c r="I718" s="589"/>
      <c r="J718" s="589"/>
      <c r="K718" s="589"/>
      <c r="L718" s="589"/>
      <c r="M718" s="589"/>
      <c r="O718" s="589"/>
      <c r="P718" s="589"/>
      <c r="Q718" s="589"/>
    </row>
    <row r="719" customHeight="1" spans="7:17">
      <c r="G719" s="589"/>
      <c r="H719" s="589"/>
      <c r="I719" s="589"/>
      <c r="J719" s="589"/>
      <c r="K719" s="589"/>
      <c r="L719" s="589"/>
      <c r="M719" s="589"/>
      <c r="O719" s="589"/>
      <c r="P719" s="589"/>
      <c r="Q719" s="589"/>
    </row>
    <row r="720" customHeight="1" spans="7:17">
      <c r="G720" s="589"/>
      <c r="H720" s="589"/>
      <c r="I720" s="589"/>
      <c r="J720" s="589"/>
      <c r="K720" s="589"/>
      <c r="L720" s="589"/>
      <c r="M720" s="589"/>
      <c r="O720" s="589"/>
      <c r="P720" s="589"/>
      <c r="Q720" s="589"/>
    </row>
    <row r="721" customHeight="1" spans="7:17">
      <c r="G721" s="589"/>
      <c r="H721" s="589"/>
      <c r="I721" s="589"/>
      <c r="J721" s="589"/>
      <c r="K721" s="589"/>
      <c r="L721" s="589"/>
      <c r="M721" s="589"/>
      <c r="O721" s="589"/>
      <c r="P721" s="589"/>
      <c r="Q721" s="589"/>
    </row>
    <row r="722" customHeight="1" spans="7:17">
      <c r="G722" s="589"/>
      <c r="H722" s="589"/>
      <c r="I722" s="589"/>
      <c r="J722" s="589"/>
      <c r="K722" s="589"/>
      <c r="L722" s="589"/>
      <c r="M722" s="589"/>
      <c r="O722" s="589"/>
      <c r="P722" s="589"/>
      <c r="Q722" s="589"/>
    </row>
    <row r="723" customHeight="1" spans="7:17">
      <c r="G723" s="589"/>
      <c r="H723" s="589"/>
      <c r="I723" s="589"/>
      <c r="J723" s="589"/>
      <c r="K723" s="589"/>
      <c r="L723" s="589"/>
      <c r="M723" s="589"/>
      <c r="O723" s="589"/>
      <c r="P723" s="589"/>
      <c r="Q723" s="589"/>
    </row>
    <row r="724" customHeight="1" spans="7:17">
      <c r="G724" s="589"/>
      <c r="H724" s="589"/>
      <c r="I724" s="589"/>
      <c r="J724" s="589"/>
      <c r="K724" s="589"/>
      <c r="L724" s="589"/>
      <c r="M724" s="589"/>
      <c r="O724" s="589"/>
      <c r="P724" s="589"/>
      <c r="Q724" s="589"/>
    </row>
    <row r="725" customHeight="1" spans="7:17">
      <c r="G725" s="589"/>
      <c r="H725" s="589"/>
      <c r="I725" s="589"/>
      <c r="J725" s="589"/>
      <c r="K725" s="589"/>
      <c r="L725" s="589"/>
      <c r="M725" s="589"/>
      <c r="O725" s="589"/>
      <c r="P725" s="589"/>
      <c r="Q725" s="589"/>
    </row>
    <row r="726" customHeight="1" spans="7:17">
      <c r="G726" s="589"/>
      <c r="H726" s="589"/>
      <c r="I726" s="589"/>
      <c r="J726" s="589"/>
      <c r="K726" s="589"/>
      <c r="L726" s="589"/>
      <c r="M726" s="589"/>
      <c r="O726" s="589"/>
      <c r="P726" s="589"/>
      <c r="Q726" s="589"/>
    </row>
    <row r="727" customHeight="1" spans="7:17">
      <c r="G727" s="589"/>
      <c r="H727" s="589"/>
      <c r="I727" s="589"/>
      <c r="J727" s="589"/>
      <c r="K727" s="589"/>
      <c r="L727" s="589"/>
      <c r="M727" s="589"/>
      <c r="O727" s="589"/>
      <c r="P727" s="589"/>
      <c r="Q727" s="589"/>
    </row>
    <row r="728" customHeight="1" spans="7:17">
      <c r="G728" s="589"/>
      <c r="H728" s="589"/>
      <c r="I728" s="589"/>
      <c r="J728" s="589"/>
      <c r="K728" s="589"/>
      <c r="L728" s="589"/>
      <c r="M728" s="589"/>
      <c r="O728" s="589"/>
      <c r="P728" s="589"/>
      <c r="Q728" s="589"/>
    </row>
    <row r="729" customHeight="1" spans="7:17">
      <c r="G729" s="589"/>
      <c r="H729" s="589"/>
      <c r="I729" s="589"/>
      <c r="J729" s="589"/>
      <c r="K729" s="589"/>
      <c r="L729" s="589"/>
      <c r="M729" s="589"/>
      <c r="O729" s="589"/>
      <c r="P729" s="589"/>
      <c r="Q729" s="589"/>
    </row>
    <row r="730" customHeight="1" spans="7:17">
      <c r="G730" s="589"/>
      <c r="H730" s="589"/>
      <c r="I730" s="589"/>
      <c r="J730" s="589"/>
      <c r="K730" s="589"/>
      <c r="L730" s="589"/>
      <c r="M730" s="589"/>
      <c r="O730" s="589"/>
      <c r="P730" s="589"/>
      <c r="Q730" s="589"/>
    </row>
    <row r="731" customHeight="1" spans="7:17">
      <c r="G731" s="589"/>
      <c r="H731" s="589"/>
      <c r="I731" s="589"/>
      <c r="J731" s="589"/>
      <c r="K731" s="589"/>
      <c r="L731" s="589"/>
      <c r="M731" s="589"/>
      <c r="O731" s="589"/>
      <c r="P731" s="589"/>
      <c r="Q731" s="589"/>
    </row>
    <row r="732" customHeight="1" spans="7:17">
      <c r="G732" s="589"/>
      <c r="H732" s="589"/>
      <c r="I732" s="589"/>
      <c r="J732" s="589"/>
      <c r="K732" s="589"/>
      <c r="L732" s="589"/>
      <c r="M732" s="589"/>
      <c r="O732" s="589"/>
      <c r="P732" s="589"/>
      <c r="Q732" s="589"/>
    </row>
    <row r="733" customHeight="1" spans="7:17">
      <c r="G733" s="589"/>
      <c r="H733" s="589"/>
      <c r="I733" s="589"/>
      <c r="J733" s="589"/>
      <c r="K733" s="589"/>
      <c r="L733" s="589"/>
      <c r="M733" s="589"/>
      <c r="O733" s="589"/>
      <c r="P733" s="589"/>
      <c r="Q733" s="589"/>
    </row>
    <row r="734" customHeight="1" spans="7:17">
      <c r="G734" s="589"/>
      <c r="H734" s="589"/>
      <c r="I734" s="589"/>
      <c r="J734" s="589"/>
      <c r="K734" s="589"/>
      <c r="L734" s="589"/>
      <c r="M734" s="589"/>
      <c r="O734" s="589"/>
      <c r="P734" s="589"/>
      <c r="Q734" s="589"/>
    </row>
    <row r="735" customHeight="1" spans="7:17">
      <c r="G735" s="589"/>
      <c r="H735" s="589"/>
      <c r="I735" s="589"/>
      <c r="J735" s="589"/>
      <c r="K735" s="589"/>
      <c r="L735" s="589"/>
      <c r="M735" s="589"/>
      <c r="O735" s="589"/>
      <c r="P735" s="589"/>
      <c r="Q735" s="589"/>
    </row>
    <row r="736" customHeight="1" spans="7:17">
      <c r="G736" s="589"/>
      <c r="H736" s="589"/>
      <c r="I736" s="589"/>
      <c r="J736" s="589"/>
      <c r="K736" s="589"/>
      <c r="L736" s="589"/>
      <c r="M736" s="589"/>
      <c r="O736" s="589"/>
      <c r="P736" s="589"/>
      <c r="Q736" s="589"/>
    </row>
    <row r="737" customHeight="1" spans="7:17">
      <c r="G737" s="589"/>
      <c r="H737" s="589"/>
      <c r="I737" s="589"/>
      <c r="J737" s="589"/>
      <c r="K737" s="589"/>
      <c r="L737" s="589"/>
      <c r="M737" s="589"/>
      <c r="O737" s="589"/>
      <c r="P737" s="589"/>
      <c r="Q737" s="589"/>
    </row>
    <row r="738" customHeight="1" spans="7:17">
      <c r="G738" s="589"/>
      <c r="H738" s="589"/>
      <c r="I738" s="589"/>
      <c r="J738" s="589"/>
      <c r="K738" s="589"/>
      <c r="L738" s="589"/>
      <c r="M738" s="589"/>
      <c r="O738" s="589"/>
      <c r="P738" s="589"/>
      <c r="Q738" s="589"/>
    </row>
    <row r="739" customHeight="1" spans="7:17">
      <c r="G739" s="589"/>
      <c r="H739" s="589"/>
      <c r="I739" s="589"/>
      <c r="J739" s="589"/>
      <c r="K739" s="589"/>
      <c r="L739" s="589"/>
      <c r="M739" s="589"/>
      <c r="O739" s="589"/>
      <c r="P739" s="589"/>
      <c r="Q739" s="589"/>
    </row>
    <row r="740" customHeight="1" spans="7:17">
      <c r="G740" s="589"/>
      <c r="H740" s="589"/>
      <c r="I740" s="589"/>
      <c r="J740" s="589"/>
      <c r="K740" s="589"/>
      <c r="L740" s="589"/>
      <c r="M740" s="589"/>
      <c r="O740" s="589"/>
      <c r="P740" s="589"/>
      <c r="Q740" s="589"/>
    </row>
    <row r="741" customHeight="1" spans="7:17">
      <c r="G741" s="589"/>
      <c r="H741" s="589"/>
      <c r="I741" s="589"/>
      <c r="J741" s="589"/>
      <c r="K741" s="589"/>
      <c r="L741" s="589"/>
      <c r="M741" s="589"/>
      <c r="O741" s="589"/>
      <c r="P741" s="589"/>
      <c r="Q741" s="589"/>
    </row>
    <row r="742" customHeight="1" spans="7:17">
      <c r="G742" s="589"/>
      <c r="H742" s="589"/>
      <c r="I742" s="589"/>
      <c r="J742" s="589"/>
      <c r="K742" s="589"/>
      <c r="L742" s="589"/>
      <c r="M742" s="589"/>
      <c r="O742" s="589"/>
      <c r="P742" s="589"/>
      <c r="Q742" s="589"/>
    </row>
    <row r="743" customHeight="1" spans="7:17">
      <c r="G743" s="589"/>
      <c r="H743" s="589"/>
      <c r="I743" s="589"/>
      <c r="J743" s="589"/>
      <c r="K743" s="589"/>
      <c r="L743" s="589"/>
      <c r="M743" s="589"/>
      <c r="O743" s="589"/>
      <c r="P743" s="589"/>
      <c r="Q743" s="589"/>
    </row>
    <row r="744" customHeight="1" spans="7:17">
      <c r="G744" s="589"/>
      <c r="H744" s="589"/>
      <c r="I744" s="589"/>
      <c r="J744" s="589"/>
      <c r="K744" s="589"/>
      <c r="L744" s="589"/>
      <c r="M744" s="589"/>
      <c r="O744" s="589"/>
      <c r="P744" s="589"/>
      <c r="Q744" s="589"/>
    </row>
    <row r="745" customHeight="1" spans="7:17">
      <c r="G745" s="589"/>
      <c r="H745" s="589"/>
      <c r="I745" s="589"/>
      <c r="J745" s="589"/>
      <c r="K745" s="589"/>
      <c r="L745" s="589"/>
      <c r="M745" s="589"/>
      <c r="O745" s="589"/>
      <c r="P745" s="589"/>
      <c r="Q745" s="589"/>
    </row>
    <row r="746" customHeight="1" spans="7:17">
      <c r="G746" s="589"/>
      <c r="H746" s="589"/>
      <c r="I746" s="589"/>
      <c r="J746" s="589"/>
      <c r="K746" s="589"/>
      <c r="L746" s="589"/>
      <c r="M746" s="589"/>
      <c r="O746" s="589"/>
      <c r="P746" s="589"/>
      <c r="Q746" s="589"/>
    </row>
    <row r="747" customHeight="1" spans="7:17">
      <c r="G747" s="589"/>
      <c r="H747" s="589"/>
      <c r="I747" s="589"/>
      <c r="J747" s="589"/>
      <c r="K747" s="589"/>
      <c r="L747" s="589"/>
      <c r="M747" s="589"/>
      <c r="O747" s="589"/>
      <c r="P747" s="589"/>
      <c r="Q747" s="589"/>
    </row>
    <row r="748" customHeight="1" spans="7:17">
      <c r="G748" s="589"/>
      <c r="H748" s="589"/>
      <c r="I748" s="589"/>
      <c r="J748" s="589"/>
      <c r="K748" s="589"/>
      <c r="L748" s="589"/>
      <c r="M748" s="589"/>
      <c r="O748" s="589"/>
      <c r="P748" s="589"/>
      <c r="Q748" s="589"/>
    </row>
    <row r="749" customHeight="1" spans="7:17">
      <c r="G749" s="589"/>
      <c r="H749" s="589"/>
      <c r="I749" s="589"/>
      <c r="J749" s="589"/>
      <c r="K749" s="589"/>
      <c r="L749" s="589"/>
      <c r="M749" s="589"/>
      <c r="O749" s="589"/>
      <c r="P749" s="589"/>
      <c r="Q749" s="589"/>
    </row>
    <row r="750" customHeight="1" spans="7:17">
      <c r="G750" s="589"/>
      <c r="H750" s="589"/>
      <c r="I750" s="589"/>
      <c r="J750" s="589"/>
      <c r="K750" s="589"/>
      <c r="L750" s="589"/>
      <c r="M750" s="589"/>
      <c r="O750" s="589"/>
      <c r="P750" s="589"/>
      <c r="Q750" s="589"/>
    </row>
    <row r="751" customHeight="1" spans="7:17">
      <c r="G751" s="589"/>
      <c r="H751" s="589"/>
      <c r="I751" s="589"/>
      <c r="J751" s="589"/>
      <c r="K751" s="589"/>
      <c r="L751" s="589"/>
      <c r="M751" s="589"/>
      <c r="O751" s="589"/>
      <c r="P751" s="589"/>
      <c r="Q751" s="589"/>
    </row>
    <row r="752" customHeight="1" spans="7:17">
      <c r="G752" s="589"/>
      <c r="H752" s="589"/>
      <c r="I752" s="589"/>
      <c r="J752" s="589"/>
      <c r="K752" s="589"/>
      <c r="L752" s="589"/>
      <c r="M752" s="589"/>
      <c r="O752" s="589"/>
      <c r="P752" s="589"/>
      <c r="Q752" s="589"/>
    </row>
    <row r="753" customHeight="1" spans="7:17">
      <c r="G753" s="589"/>
      <c r="H753" s="589"/>
      <c r="I753" s="589"/>
      <c r="J753" s="589"/>
      <c r="K753" s="589"/>
      <c r="L753" s="589"/>
      <c r="M753" s="589"/>
      <c r="O753" s="589"/>
      <c r="P753" s="589"/>
      <c r="Q753" s="589"/>
    </row>
    <row r="754" customHeight="1" spans="7:17">
      <c r="G754" s="589"/>
      <c r="H754" s="589"/>
      <c r="I754" s="589"/>
      <c r="J754" s="589"/>
      <c r="K754" s="589"/>
      <c r="L754" s="589"/>
      <c r="M754" s="589"/>
      <c r="O754" s="589"/>
      <c r="P754" s="589"/>
      <c r="Q754" s="589"/>
    </row>
    <row r="755" customHeight="1" spans="7:17">
      <c r="G755" s="589"/>
      <c r="H755" s="589"/>
      <c r="I755" s="589"/>
      <c r="J755" s="589"/>
      <c r="K755" s="589"/>
      <c r="L755" s="589"/>
      <c r="M755" s="589"/>
      <c r="O755" s="589"/>
      <c r="P755" s="589"/>
      <c r="Q755" s="589"/>
    </row>
    <row r="756" customHeight="1" spans="7:17">
      <c r="G756" s="589"/>
      <c r="H756" s="589"/>
      <c r="I756" s="589"/>
      <c r="J756" s="589"/>
      <c r="K756" s="589"/>
      <c r="L756" s="589"/>
      <c r="M756" s="589"/>
      <c r="O756" s="589"/>
      <c r="P756" s="589"/>
      <c r="Q756" s="589"/>
    </row>
    <row r="757" customHeight="1" spans="7:17">
      <c r="G757" s="589"/>
      <c r="H757" s="589"/>
      <c r="I757" s="589"/>
      <c r="J757" s="589"/>
      <c r="K757" s="589"/>
      <c r="L757" s="589"/>
      <c r="M757" s="589"/>
      <c r="O757" s="589"/>
      <c r="P757" s="589"/>
      <c r="Q757" s="589"/>
    </row>
    <row r="758" customHeight="1" spans="7:17">
      <c r="G758" s="589"/>
      <c r="H758" s="589"/>
      <c r="I758" s="589"/>
      <c r="J758" s="589"/>
      <c r="K758" s="589"/>
      <c r="L758" s="589"/>
      <c r="M758" s="589"/>
      <c r="O758" s="589"/>
      <c r="P758" s="589"/>
      <c r="Q758" s="589"/>
    </row>
    <row r="759" customHeight="1" spans="7:17">
      <c r="G759" s="589"/>
      <c r="H759" s="589"/>
      <c r="I759" s="589"/>
      <c r="J759" s="589"/>
      <c r="K759" s="589"/>
      <c r="L759" s="589"/>
      <c r="M759" s="589"/>
      <c r="O759" s="589"/>
      <c r="P759" s="589"/>
      <c r="Q759" s="589"/>
    </row>
    <row r="760" customHeight="1" spans="7:17">
      <c r="G760" s="589"/>
      <c r="H760" s="589"/>
      <c r="I760" s="589"/>
      <c r="J760" s="589"/>
      <c r="K760" s="589"/>
      <c r="L760" s="589"/>
      <c r="M760" s="589"/>
      <c r="O760" s="589"/>
      <c r="P760" s="589"/>
      <c r="Q760" s="589"/>
    </row>
    <row r="761" customHeight="1" spans="7:17">
      <c r="G761" s="589"/>
      <c r="H761" s="589"/>
      <c r="I761" s="589"/>
      <c r="J761" s="589"/>
      <c r="K761" s="589"/>
      <c r="L761" s="589"/>
      <c r="M761" s="589"/>
      <c r="O761" s="589"/>
      <c r="P761" s="589"/>
      <c r="Q761" s="589"/>
    </row>
    <row r="762" customHeight="1" spans="7:17">
      <c r="G762" s="589"/>
      <c r="H762" s="589"/>
      <c r="I762" s="589"/>
      <c r="J762" s="589"/>
      <c r="K762" s="589"/>
      <c r="L762" s="589"/>
      <c r="M762" s="589"/>
      <c r="O762" s="589"/>
      <c r="P762" s="589"/>
      <c r="Q762" s="589"/>
    </row>
    <row r="763" customHeight="1" spans="7:17">
      <c r="G763" s="589"/>
      <c r="H763" s="589"/>
      <c r="I763" s="589"/>
      <c r="J763" s="589"/>
      <c r="K763" s="589"/>
      <c r="L763" s="589"/>
      <c r="M763" s="589"/>
      <c r="O763" s="589"/>
      <c r="P763" s="589"/>
      <c r="Q763" s="589"/>
    </row>
    <row r="764" customHeight="1" spans="7:17">
      <c r="G764" s="589"/>
      <c r="H764" s="589"/>
      <c r="I764" s="589"/>
      <c r="J764" s="589"/>
      <c r="K764" s="589"/>
      <c r="L764" s="589"/>
      <c r="M764" s="589"/>
      <c r="O764" s="589"/>
      <c r="P764" s="589"/>
      <c r="Q764" s="589"/>
    </row>
    <row r="765" customHeight="1" spans="7:17">
      <c r="G765" s="589"/>
      <c r="H765" s="589"/>
      <c r="I765" s="589"/>
      <c r="J765" s="589"/>
      <c r="K765" s="589"/>
      <c r="L765" s="589"/>
      <c r="M765" s="589"/>
      <c r="O765" s="589"/>
      <c r="P765" s="589"/>
      <c r="Q765" s="589"/>
    </row>
    <row r="766" customHeight="1" spans="7:17">
      <c r="G766" s="589"/>
      <c r="H766" s="589"/>
      <c r="I766" s="589"/>
      <c r="J766" s="589"/>
      <c r="K766" s="589"/>
      <c r="L766" s="589"/>
      <c r="M766" s="589"/>
      <c r="O766" s="589"/>
      <c r="P766" s="589"/>
      <c r="Q766" s="589"/>
    </row>
    <row r="767" customHeight="1" spans="7:17">
      <c r="G767" s="589"/>
      <c r="H767" s="589"/>
      <c r="I767" s="589"/>
      <c r="J767" s="589"/>
      <c r="K767" s="589"/>
      <c r="L767" s="589"/>
      <c r="M767" s="589"/>
      <c r="O767" s="589"/>
      <c r="P767" s="589"/>
      <c r="Q767" s="589"/>
    </row>
    <row r="768" customHeight="1" spans="7:17">
      <c r="G768" s="589"/>
      <c r="H768" s="589"/>
      <c r="I768" s="589"/>
      <c r="J768" s="589"/>
      <c r="K768" s="589"/>
      <c r="L768" s="589"/>
      <c r="M768" s="589"/>
      <c r="O768" s="589"/>
      <c r="P768" s="589"/>
      <c r="Q768" s="589"/>
    </row>
    <row r="769" customHeight="1" spans="7:17">
      <c r="G769" s="589"/>
      <c r="H769" s="589"/>
      <c r="I769" s="589"/>
      <c r="J769" s="589"/>
      <c r="K769" s="589"/>
      <c r="L769" s="589"/>
      <c r="M769" s="589"/>
      <c r="O769" s="589"/>
      <c r="P769" s="589"/>
      <c r="Q769" s="589"/>
    </row>
    <row r="770" customHeight="1" spans="7:17">
      <c r="G770" s="589"/>
      <c r="H770" s="589"/>
      <c r="I770" s="589"/>
      <c r="J770" s="589"/>
      <c r="K770" s="589"/>
      <c r="L770" s="589"/>
      <c r="M770" s="589"/>
      <c r="O770" s="589"/>
      <c r="P770" s="589"/>
      <c r="Q770" s="589"/>
    </row>
    <row r="771" customHeight="1" spans="7:17">
      <c r="G771" s="589"/>
      <c r="H771" s="589"/>
      <c r="I771" s="589"/>
      <c r="J771" s="589"/>
      <c r="K771" s="589"/>
      <c r="L771" s="589"/>
      <c r="M771" s="589"/>
      <c r="O771" s="589"/>
      <c r="P771" s="589"/>
      <c r="Q771" s="589"/>
    </row>
    <row r="772" customHeight="1" spans="7:17">
      <c r="G772" s="589"/>
      <c r="H772" s="589"/>
      <c r="I772" s="589"/>
      <c r="J772" s="589"/>
      <c r="K772" s="589"/>
      <c r="L772" s="589"/>
      <c r="M772" s="589"/>
      <c r="O772" s="589"/>
      <c r="P772" s="589"/>
      <c r="Q772" s="589"/>
    </row>
    <row r="773" customHeight="1" spans="7:17">
      <c r="G773" s="589"/>
      <c r="H773" s="589"/>
      <c r="I773" s="589"/>
      <c r="J773" s="589"/>
      <c r="K773" s="589"/>
      <c r="L773" s="589"/>
      <c r="M773" s="589"/>
      <c r="O773" s="589"/>
      <c r="P773" s="589"/>
      <c r="Q773" s="589"/>
    </row>
    <row r="774" customHeight="1" spans="7:17">
      <c r="G774" s="589"/>
      <c r="H774" s="589"/>
      <c r="I774" s="589"/>
      <c r="J774" s="589"/>
      <c r="K774" s="589"/>
      <c r="L774" s="589"/>
      <c r="M774" s="589"/>
      <c r="O774" s="589"/>
      <c r="P774" s="589"/>
      <c r="Q774" s="589"/>
    </row>
    <row r="775" customHeight="1" spans="7:17">
      <c r="G775" s="589"/>
      <c r="H775" s="589"/>
      <c r="I775" s="589"/>
      <c r="J775" s="589"/>
      <c r="K775" s="589"/>
      <c r="L775" s="589"/>
      <c r="M775" s="589"/>
      <c r="O775" s="589"/>
      <c r="P775" s="589"/>
      <c r="Q775" s="589"/>
    </row>
    <row r="776" customHeight="1" spans="7:17">
      <c r="G776" s="589"/>
      <c r="H776" s="589"/>
      <c r="I776" s="589"/>
      <c r="J776" s="589"/>
      <c r="K776" s="589"/>
      <c r="L776" s="589"/>
      <c r="M776" s="589"/>
      <c r="O776" s="589"/>
      <c r="P776" s="589"/>
      <c r="Q776" s="589"/>
    </row>
    <row r="777" customHeight="1" spans="7:17">
      <c r="G777" s="589"/>
      <c r="H777" s="589"/>
      <c r="I777" s="589"/>
      <c r="J777" s="589"/>
      <c r="K777" s="589"/>
      <c r="L777" s="589"/>
      <c r="M777" s="589"/>
      <c r="O777" s="589"/>
      <c r="P777" s="589"/>
      <c r="Q777" s="589"/>
    </row>
    <row r="778" customHeight="1" spans="7:17">
      <c r="G778" s="589"/>
      <c r="H778" s="589"/>
      <c r="I778" s="589"/>
      <c r="J778" s="589"/>
      <c r="K778" s="589"/>
      <c r="L778" s="589"/>
      <c r="M778" s="589"/>
      <c r="O778" s="589"/>
      <c r="P778" s="589"/>
      <c r="Q778" s="589"/>
    </row>
    <row r="779" customHeight="1" spans="7:17">
      <c r="G779" s="589"/>
      <c r="H779" s="589"/>
      <c r="I779" s="589"/>
      <c r="J779" s="589"/>
      <c r="K779" s="589"/>
      <c r="L779" s="589"/>
      <c r="M779" s="589"/>
      <c r="O779" s="589"/>
      <c r="P779" s="589"/>
      <c r="Q779" s="589"/>
    </row>
    <row r="780" customHeight="1" spans="7:17">
      <c r="G780" s="589"/>
      <c r="H780" s="589"/>
      <c r="I780" s="589"/>
      <c r="J780" s="589"/>
      <c r="K780" s="589"/>
      <c r="L780" s="589"/>
      <c r="M780" s="589"/>
      <c r="O780" s="589"/>
      <c r="P780" s="589"/>
      <c r="Q780" s="589"/>
    </row>
    <row r="781" customHeight="1" spans="7:17">
      <c r="G781" s="589"/>
      <c r="H781" s="589"/>
      <c r="I781" s="589"/>
      <c r="J781" s="589"/>
      <c r="K781" s="589"/>
      <c r="L781" s="589"/>
      <c r="M781" s="589"/>
      <c r="O781" s="589"/>
      <c r="P781" s="589"/>
      <c r="Q781" s="589"/>
    </row>
    <row r="782" customHeight="1" spans="7:17">
      <c r="G782" s="589"/>
      <c r="H782" s="589"/>
      <c r="I782" s="589"/>
      <c r="J782" s="589"/>
      <c r="K782" s="589"/>
      <c r="L782" s="589"/>
      <c r="M782" s="589"/>
      <c r="O782" s="589"/>
      <c r="P782" s="589"/>
      <c r="Q782" s="589"/>
    </row>
    <row r="783" customHeight="1" spans="7:17">
      <c r="G783" s="589"/>
      <c r="H783" s="589"/>
      <c r="I783" s="589"/>
      <c r="J783" s="589"/>
      <c r="K783" s="589"/>
      <c r="L783" s="589"/>
      <c r="M783" s="589"/>
      <c r="O783" s="589"/>
      <c r="P783" s="589"/>
      <c r="Q783" s="589"/>
    </row>
    <row r="784" customHeight="1" spans="7:17">
      <c r="G784" s="589"/>
      <c r="H784" s="589"/>
      <c r="I784" s="589"/>
      <c r="J784" s="589"/>
      <c r="K784" s="589"/>
      <c r="L784" s="589"/>
      <c r="M784" s="589"/>
      <c r="O784" s="589"/>
      <c r="P784" s="589"/>
      <c r="Q784" s="589"/>
    </row>
    <row r="785" customHeight="1" spans="7:17">
      <c r="G785" s="589"/>
      <c r="H785" s="589"/>
      <c r="I785" s="589"/>
      <c r="J785" s="589"/>
      <c r="K785" s="589"/>
      <c r="L785" s="589"/>
      <c r="M785" s="589"/>
      <c r="O785" s="589"/>
      <c r="P785" s="589"/>
      <c r="Q785" s="589"/>
    </row>
    <row r="786" customHeight="1" spans="7:17">
      <c r="G786" s="589"/>
      <c r="H786" s="589"/>
      <c r="I786" s="589"/>
      <c r="J786" s="589"/>
      <c r="K786" s="589"/>
      <c r="L786" s="589"/>
      <c r="M786" s="589"/>
      <c r="O786" s="589"/>
      <c r="P786" s="589"/>
      <c r="Q786" s="589"/>
    </row>
    <row r="787" customHeight="1" spans="7:17">
      <c r="G787" s="589"/>
      <c r="H787" s="589"/>
      <c r="I787" s="589"/>
      <c r="J787" s="589"/>
      <c r="K787" s="589"/>
      <c r="L787" s="589"/>
      <c r="M787" s="589"/>
      <c r="O787" s="589"/>
      <c r="P787" s="589"/>
      <c r="Q787" s="589"/>
    </row>
    <row r="788" customHeight="1" spans="7:17">
      <c r="G788" s="589"/>
      <c r="H788" s="589"/>
      <c r="I788" s="589"/>
      <c r="J788" s="589"/>
      <c r="K788" s="589"/>
      <c r="L788" s="589"/>
      <c r="M788" s="589"/>
      <c r="O788" s="589"/>
      <c r="P788" s="589"/>
      <c r="Q788" s="589"/>
    </row>
    <row r="789" customHeight="1" spans="7:17">
      <c r="G789" s="589"/>
      <c r="H789" s="589"/>
      <c r="I789" s="589"/>
      <c r="J789" s="589"/>
      <c r="K789" s="589"/>
      <c r="L789" s="589"/>
      <c r="M789" s="589"/>
      <c r="O789" s="589"/>
      <c r="P789" s="589"/>
      <c r="Q789" s="589"/>
    </row>
    <row r="790" customHeight="1" spans="7:17">
      <c r="G790" s="589"/>
      <c r="H790" s="589"/>
      <c r="I790" s="589"/>
      <c r="J790" s="589"/>
      <c r="K790" s="589"/>
      <c r="L790" s="589"/>
      <c r="M790" s="589"/>
      <c r="O790" s="589"/>
      <c r="P790" s="589"/>
      <c r="Q790" s="589"/>
    </row>
    <row r="791" customHeight="1" spans="7:17">
      <c r="G791" s="589"/>
      <c r="H791" s="589"/>
      <c r="I791" s="589"/>
      <c r="J791" s="589"/>
      <c r="K791" s="589"/>
      <c r="L791" s="589"/>
      <c r="M791" s="589"/>
      <c r="O791" s="589"/>
      <c r="P791" s="589"/>
      <c r="Q791" s="589"/>
    </row>
    <row r="792" customHeight="1" spans="7:17">
      <c r="G792" s="589"/>
      <c r="H792" s="589"/>
      <c r="I792" s="589"/>
      <c r="J792" s="589"/>
      <c r="K792" s="589"/>
      <c r="L792" s="589"/>
      <c r="M792" s="589"/>
      <c r="O792" s="589"/>
      <c r="P792" s="589"/>
      <c r="Q792" s="589"/>
    </row>
    <row r="793" customHeight="1" spans="7:17">
      <c r="G793" s="589"/>
      <c r="H793" s="589"/>
      <c r="I793" s="589"/>
      <c r="J793" s="589"/>
      <c r="K793" s="589"/>
      <c r="L793" s="589"/>
      <c r="M793" s="589"/>
      <c r="O793" s="589"/>
      <c r="P793" s="589"/>
      <c r="Q793" s="589"/>
    </row>
    <row r="794" customHeight="1" spans="7:17">
      <c r="G794" s="589"/>
      <c r="H794" s="589"/>
      <c r="I794" s="589"/>
      <c r="J794" s="589"/>
      <c r="K794" s="589"/>
      <c r="L794" s="589"/>
      <c r="M794" s="589"/>
      <c r="O794" s="589"/>
      <c r="P794" s="589"/>
      <c r="Q794" s="589"/>
    </row>
    <row r="795" customHeight="1" spans="7:17">
      <c r="G795" s="589"/>
      <c r="H795" s="589"/>
      <c r="I795" s="589"/>
      <c r="J795" s="589"/>
      <c r="K795" s="589"/>
      <c r="L795" s="589"/>
      <c r="M795" s="589"/>
      <c r="O795" s="589"/>
      <c r="P795" s="589"/>
      <c r="Q795" s="589"/>
    </row>
    <row r="796" customHeight="1" spans="7:17">
      <c r="G796" s="589"/>
      <c r="H796" s="589"/>
      <c r="I796" s="589"/>
      <c r="J796" s="589"/>
      <c r="K796" s="589"/>
      <c r="L796" s="589"/>
      <c r="M796" s="589"/>
      <c r="O796" s="589"/>
      <c r="P796" s="589"/>
      <c r="Q796" s="589"/>
    </row>
    <row r="797" customHeight="1" spans="7:17">
      <c r="G797" s="589"/>
      <c r="H797" s="589"/>
      <c r="I797" s="589"/>
      <c r="J797" s="589"/>
      <c r="K797" s="589"/>
      <c r="L797" s="589"/>
      <c r="M797" s="589"/>
      <c r="O797" s="589"/>
      <c r="P797" s="589"/>
      <c r="Q797" s="589"/>
    </row>
    <row r="798" customHeight="1" spans="7:17">
      <c r="G798" s="589"/>
      <c r="H798" s="589"/>
      <c r="I798" s="589"/>
      <c r="J798" s="589"/>
      <c r="K798" s="589"/>
      <c r="L798" s="589"/>
      <c r="M798" s="589"/>
      <c r="O798" s="589"/>
      <c r="P798" s="589"/>
      <c r="Q798" s="589"/>
    </row>
    <row r="799" customHeight="1" spans="7:17">
      <c r="G799" s="589"/>
      <c r="H799" s="589"/>
      <c r="I799" s="589"/>
      <c r="J799" s="589"/>
      <c r="K799" s="589"/>
      <c r="L799" s="589"/>
      <c r="M799" s="589"/>
      <c r="O799" s="589"/>
      <c r="P799" s="589"/>
      <c r="Q799" s="589"/>
    </row>
    <row r="800" customHeight="1" spans="7:17">
      <c r="G800" s="589"/>
      <c r="H800" s="589"/>
      <c r="I800" s="589"/>
      <c r="J800" s="589"/>
      <c r="K800" s="589"/>
      <c r="L800" s="589"/>
      <c r="M800" s="589"/>
      <c r="O800" s="589"/>
      <c r="P800" s="589"/>
      <c r="Q800" s="589"/>
    </row>
    <row r="801" customHeight="1" spans="7:17">
      <c r="G801" s="589"/>
      <c r="H801" s="589"/>
      <c r="I801" s="589"/>
      <c r="J801" s="589"/>
      <c r="K801" s="589"/>
      <c r="L801" s="589"/>
      <c r="M801" s="589"/>
      <c r="O801" s="589"/>
      <c r="P801" s="589"/>
      <c r="Q801" s="589"/>
    </row>
    <row r="802" customHeight="1" spans="7:17">
      <c r="G802" s="589"/>
      <c r="H802" s="589"/>
      <c r="I802" s="589"/>
      <c r="J802" s="589"/>
      <c r="K802" s="589"/>
      <c r="L802" s="589"/>
      <c r="M802" s="589"/>
      <c r="O802" s="589"/>
      <c r="P802" s="589"/>
      <c r="Q802" s="589"/>
    </row>
    <row r="803" customHeight="1" spans="7:17">
      <c r="G803" s="589"/>
      <c r="H803" s="589"/>
      <c r="I803" s="589"/>
      <c r="J803" s="589"/>
      <c r="K803" s="589"/>
      <c r="L803" s="589"/>
      <c r="M803" s="589"/>
      <c r="O803" s="589"/>
      <c r="P803" s="589"/>
      <c r="Q803" s="589"/>
    </row>
    <row r="804" customHeight="1" spans="7:17">
      <c r="G804" s="589"/>
      <c r="H804" s="589"/>
      <c r="I804" s="589"/>
      <c r="J804" s="589"/>
      <c r="K804" s="589"/>
      <c r="L804" s="589"/>
      <c r="M804" s="589"/>
      <c r="O804" s="589"/>
      <c r="P804" s="589"/>
      <c r="Q804" s="589"/>
    </row>
    <row r="805" customHeight="1" spans="7:17">
      <c r="G805" s="589"/>
      <c r="H805" s="589"/>
      <c r="I805" s="589"/>
      <c r="J805" s="589"/>
      <c r="K805" s="589"/>
      <c r="L805" s="589"/>
      <c r="M805" s="589"/>
      <c r="O805" s="589"/>
      <c r="P805" s="589"/>
      <c r="Q805" s="589"/>
    </row>
    <row r="806" customHeight="1" spans="7:17">
      <c r="G806" s="589"/>
      <c r="H806" s="589"/>
      <c r="I806" s="589"/>
      <c r="J806" s="589"/>
      <c r="K806" s="589"/>
      <c r="L806" s="589"/>
      <c r="M806" s="589"/>
      <c r="O806" s="589"/>
      <c r="P806" s="589"/>
      <c r="Q806" s="589"/>
    </row>
    <row r="807" customHeight="1" spans="7:17">
      <c r="G807" s="589"/>
      <c r="H807" s="589"/>
      <c r="I807" s="589"/>
      <c r="J807" s="589"/>
      <c r="K807" s="589"/>
      <c r="L807" s="589"/>
      <c r="M807" s="589"/>
      <c r="O807" s="589"/>
      <c r="P807" s="589"/>
      <c r="Q807" s="589"/>
    </row>
    <row r="808" customHeight="1" spans="7:17">
      <c r="G808" s="589"/>
      <c r="H808" s="589"/>
      <c r="I808" s="589"/>
      <c r="J808" s="589"/>
      <c r="K808" s="589"/>
      <c r="L808" s="589"/>
      <c r="M808" s="589"/>
      <c r="O808" s="589"/>
      <c r="P808" s="589"/>
      <c r="Q808" s="589"/>
    </row>
    <row r="809" customHeight="1" spans="7:17">
      <c r="G809" s="589"/>
      <c r="H809" s="589"/>
      <c r="I809" s="589"/>
      <c r="J809" s="589"/>
      <c r="K809" s="589"/>
      <c r="L809" s="589"/>
      <c r="M809" s="589"/>
      <c r="O809" s="589"/>
      <c r="P809" s="589"/>
      <c r="Q809" s="589"/>
    </row>
    <row r="810" customHeight="1" spans="7:17">
      <c r="G810" s="589"/>
      <c r="H810" s="589"/>
      <c r="I810" s="589"/>
      <c r="J810" s="589"/>
      <c r="K810" s="589"/>
      <c r="L810" s="589"/>
      <c r="M810" s="589"/>
      <c r="O810" s="589"/>
      <c r="P810" s="589"/>
      <c r="Q810" s="589"/>
    </row>
    <row r="811" customHeight="1" spans="7:17">
      <c r="G811" s="589"/>
      <c r="H811" s="589"/>
      <c r="I811" s="589"/>
      <c r="J811" s="589"/>
      <c r="K811" s="589"/>
      <c r="L811" s="589"/>
      <c r="M811" s="589"/>
      <c r="O811" s="589"/>
      <c r="P811" s="589"/>
      <c r="Q811" s="589"/>
    </row>
    <row r="812" customHeight="1" spans="7:17">
      <c r="G812" s="589"/>
      <c r="H812" s="589"/>
      <c r="I812" s="589"/>
      <c r="J812" s="589"/>
      <c r="K812" s="589"/>
      <c r="L812" s="589"/>
      <c r="M812" s="589"/>
      <c r="O812" s="589"/>
      <c r="P812" s="589"/>
      <c r="Q812" s="589"/>
    </row>
    <row r="813" customHeight="1" spans="7:17">
      <c r="G813" s="589"/>
      <c r="H813" s="589"/>
      <c r="I813" s="589"/>
      <c r="J813" s="589"/>
      <c r="K813" s="589"/>
      <c r="L813" s="589"/>
      <c r="M813" s="589"/>
      <c r="O813" s="589"/>
      <c r="P813" s="589"/>
      <c r="Q813" s="589"/>
    </row>
    <row r="814" customHeight="1" spans="7:17">
      <c r="G814" s="589"/>
      <c r="H814" s="589"/>
      <c r="I814" s="589"/>
      <c r="J814" s="589"/>
      <c r="K814" s="589"/>
      <c r="L814" s="589"/>
      <c r="M814" s="589"/>
      <c r="O814" s="589"/>
      <c r="P814" s="589"/>
      <c r="Q814" s="589"/>
    </row>
    <row r="815" customHeight="1" spans="7:17">
      <c r="G815" s="589"/>
      <c r="H815" s="589"/>
      <c r="I815" s="589"/>
      <c r="J815" s="589"/>
      <c r="K815" s="589"/>
      <c r="L815" s="589"/>
      <c r="M815" s="589"/>
      <c r="O815" s="589"/>
      <c r="P815" s="589"/>
      <c r="Q815" s="589"/>
    </row>
    <row r="816" customHeight="1" spans="7:17">
      <c r="G816" s="589"/>
      <c r="H816" s="589"/>
      <c r="I816" s="589"/>
      <c r="J816" s="589"/>
      <c r="K816" s="589"/>
      <c r="L816" s="589"/>
      <c r="M816" s="589"/>
      <c r="O816" s="589"/>
      <c r="P816" s="589"/>
      <c r="Q816" s="589"/>
    </row>
    <row r="817" customHeight="1" spans="7:17">
      <c r="G817" s="589"/>
      <c r="H817" s="589"/>
      <c r="I817" s="589"/>
      <c r="J817" s="589"/>
      <c r="K817" s="589"/>
      <c r="L817" s="589"/>
      <c r="M817" s="589"/>
      <c r="O817" s="589"/>
      <c r="P817" s="589"/>
      <c r="Q817" s="589"/>
    </row>
    <row r="818" customHeight="1" spans="7:17">
      <c r="G818" s="589"/>
      <c r="H818" s="589"/>
      <c r="I818" s="589"/>
      <c r="J818" s="589"/>
      <c r="K818" s="589"/>
      <c r="L818" s="589"/>
      <c r="M818" s="589"/>
      <c r="O818" s="589"/>
      <c r="P818" s="589"/>
      <c r="Q818" s="589"/>
    </row>
    <row r="819" customHeight="1" spans="7:17">
      <c r="G819" s="589"/>
      <c r="H819" s="589"/>
      <c r="I819" s="589"/>
      <c r="J819" s="589"/>
      <c r="K819" s="589"/>
      <c r="L819" s="589"/>
      <c r="M819" s="589"/>
      <c r="O819" s="589"/>
      <c r="P819" s="589"/>
      <c r="Q819" s="589"/>
    </row>
    <row r="820" customHeight="1" spans="7:17">
      <c r="G820" s="589"/>
      <c r="H820" s="589"/>
      <c r="I820" s="589"/>
      <c r="J820" s="589"/>
      <c r="K820" s="589"/>
      <c r="L820" s="589"/>
      <c r="M820" s="589"/>
      <c r="O820" s="589"/>
      <c r="P820" s="589"/>
      <c r="Q820" s="589"/>
    </row>
    <row r="821" customHeight="1" spans="7:17">
      <c r="G821" s="589"/>
      <c r="H821" s="589"/>
      <c r="I821" s="589"/>
      <c r="J821" s="589"/>
      <c r="K821" s="589"/>
      <c r="L821" s="589"/>
      <c r="M821" s="589"/>
      <c r="O821" s="589"/>
      <c r="P821" s="589"/>
      <c r="Q821" s="589"/>
    </row>
    <row r="822" customHeight="1" spans="7:17">
      <c r="G822" s="589"/>
      <c r="H822" s="589"/>
      <c r="I822" s="589"/>
      <c r="J822" s="589"/>
      <c r="K822" s="589"/>
      <c r="L822" s="589"/>
      <c r="M822" s="589"/>
      <c r="O822" s="589"/>
      <c r="P822" s="589"/>
      <c r="Q822" s="589"/>
    </row>
    <row r="823" customHeight="1" spans="7:17">
      <c r="G823" s="589"/>
      <c r="H823" s="589"/>
      <c r="I823" s="589"/>
      <c r="J823" s="589"/>
      <c r="K823" s="589"/>
      <c r="L823" s="589"/>
      <c r="M823" s="589"/>
      <c r="O823" s="589"/>
      <c r="P823" s="589"/>
      <c r="Q823" s="589"/>
    </row>
    <row r="824" customHeight="1" spans="7:17">
      <c r="G824" s="589"/>
      <c r="H824" s="589"/>
      <c r="I824" s="589"/>
      <c r="J824" s="589"/>
      <c r="K824" s="589"/>
      <c r="L824" s="589"/>
      <c r="M824" s="589"/>
      <c r="O824" s="589"/>
      <c r="P824" s="589"/>
      <c r="Q824" s="589"/>
    </row>
    <row r="825" customHeight="1" spans="7:17">
      <c r="G825" s="589"/>
      <c r="H825" s="589"/>
      <c r="I825" s="589"/>
      <c r="J825" s="589"/>
      <c r="K825" s="589"/>
      <c r="L825" s="589"/>
      <c r="M825" s="589"/>
      <c r="O825" s="589"/>
      <c r="P825" s="589"/>
      <c r="Q825" s="589"/>
    </row>
    <row r="826" customHeight="1" spans="7:17">
      <c r="G826" s="589"/>
      <c r="H826" s="589"/>
      <c r="I826" s="589"/>
      <c r="J826" s="589"/>
      <c r="K826" s="589"/>
      <c r="L826" s="589"/>
      <c r="M826" s="589"/>
      <c r="O826" s="589"/>
      <c r="P826" s="589"/>
      <c r="Q826" s="589"/>
    </row>
    <row r="827" customHeight="1" spans="7:17">
      <c r="G827" s="589"/>
      <c r="H827" s="589"/>
      <c r="I827" s="589"/>
      <c r="J827" s="589"/>
      <c r="K827" s="589"/>
      <c r="L827" s="589"/>
      <c r="M827" s="589"/>
      <c r="O827" s="589"/>
      <c r="P827" s="589"/>
      <c r="Q827" s="589"/>
    </row>
    <row r="828" customHeight="1" spans="7:17">
      <c r="G828" s="589"/>
      <c r="H828" s="589"/>
      <c r="I828" s="589"/>
      <c r="J828" s="589"/>
      <c r="K828" s="589"/>
      <c r="L828" s="589"/>
      <c r="M828" s="589"/>
      <c r="O828" s="589"/>
      <c r="P828" s="589"/>
      <c r="Q828" s="589"/>
    </row>
    <row r="829" customHeight="1" spans="7:17">
      <c r="G829" s="589"/>
      <c r="H829" s="589"/>
      <c r="I829" s="589"/>
      <c r="J829" s="589"/>
      <c r="K829" s="589"/>
      <c r="L829" s="589"/>
      <c r="M829" s="589"/>
      <c r="O829" s="589"/>
      <c r="P829" s="589"/>
      <c r="Q829" s="589"/>
    </row>
    <row r="830" customHeight="1" spans="7:17">
      <c r="G830" s="589"/>
      <c r="H830" s="589"/>
      <c r="I830" s="589"/>
      <c r="J830" s="589"/>
      <c r="K830" s="589"/>
      <c r="L830" s="589"/>
      <c r="M830" s="589"/>
      <c r="O830" s="589"/>
      <c r="P830" s="589"/>
      <c r="Q830" s="589"/>
    </row>
    <row r="831" customHeight="1" spans="7:17">
      <c r="G831" s="589"/>
      <c r="H831" s="589"/>
      <c r="I831" s="589"/>
      <c r="J831" s="589"/>
      <c r="K831" s="589"/>
      <c r="L831" s="589"/>
      <c r="M831" s="589"/>
      <c r="O831" s="589"/>
      <c r="P831" s="589"/>
      <c r="Q831" s="589"/>
    </row>
    <row r="832" customHeight="1" spans="7:17">
      <c r="G832" s="589"/>
      <c r="H832" s="589"/>
      <c r="I832" s="589"/>
      <c r="J832" s="589"/>
      <c r="K832" s="589"/>
      <c r="L832" s="589"/>
      <c r="M832" s="589"/>
      <c r="O832" s="589"/>
      <c r="P832" s="589"/>
      <c r="Q832" s="589"/>
    </row>
    <row r="833" customHeight="1" spans="7:17">
      <c r="G833" s="589"/>
      <c r="H833" s="589"/>
      <c r="I833" s="589"/>
      <c r="J833" s="589"/>
      <c r="K833" s="589"/>
      <c r="L833" s="589"/>
      <c r="M833" s="589"/>
      <c r="O833" s="589"/>
      <c r="P833" s="589"/>
      <c r="Q833" s="589"/>
    </row>
    <row r="834" customHeight="1" spans="7:17">
      <c r="G834" s="589"/>
      <c r="H834" s="589"/>
      <c r="I834" s="589"/>
      <c r="J834" s="589"/>
      <c r="K834" s="589"/>
      <c r="L834" s="589"/>
      <c r="M834" s="589"/>
      <c r="O834" s="589"/>
      <c r="P834" s="589"/>
      <c r="Q834" s="589"/>
    </row>
    <row r="835" customHeight="1" spans="7:17">
      <c r="G835" s="589"/>
      <c r="H835" s="589"/>
      <c r="I835" s="589"/>
      <c r="J835" s="589"/>
      <c r="K835" s="589"/>
      <c r="L835" s="589"/>
      <c r="M835" s="589"/>
      <c r="O835" s="589"/>
      <c r="P835" s="589"/>
      <c r="Q835" s="589"/>
    </row>
    <row r="836" customHeight="1" spans="7:17">
      <c r="G836" s="589"/>
      <c r="H836" s="589"/>
      <c r="I836" s="589"/>
      <c r="J836" s="589"/>
      <c r="K836" s="589"/>
      <c r="L836" s="589"/>
      <c r="M836" s="589"/>
      <c r="O836" s="589"/>
      <c r="P836" s="589"/>
      <c r="Q836" s="589"/>
    </row>
    <row r="837" customHeight="1" spans="7:17">
      <c r="G837" s="589"/>
      <c r="H837" s="589"/>
      <c r="I837" s="589"/>
      <c r="J837" s="589"/>
      <c r="K837" s="589"/>
      <c r="L837" s="589"/>
      <c r="M837" s="589"/>
      <c r="O837" s="589"/>
      <c r="P837" s="589"/>
      <c r="Q837" s="589"/>
    </row>
    <row r="838" customHeight="1" spans="7:17">
      <c r="G838" s="589"/>
      <c r="H838" s="589"/>
      <c r="I838" s="589"/>
      <c r="J838" s="589"/>
      <c r="K838" s="589"/>
      <c r="L838" s="589"/>
      <c r="M838" s="589"/>
      <c r="O838" s="589"/>
      <c r="P838" s="589"/>
      <c r="Q838" s="589"/>
    </row>
    <row r="839" customHeight="1" spans="7:17">
      <c r="G839" s="589"/>
      <c r="H839" s="589"/>
      <c r="I839" s="589"/>
      <c r="J839" s="589"/>
      <c r="K839" s="589"/>
      <c r="L839" s="589"/>
      <c r="M839" s="589"/>
      <c r="O839" s="589"/>
      <c r="P839" s="589"/>
      <c r="Q839" s="589"/>
    </row>
    <row r="840" customHeight="1" spans="7:17">
      <c r="G840" s="589"/>
      <c r="H840" s="589"/>
      <c r="I840" s="589"/>
      <c r="J840" s="589"/>
      <c r="K840" s="589"/>
      <c r="L840" s="589"/>
      <c r="M840" s="589"/>
      <c r="O840" s="589"/>
      <c r="P840" s="589"/>
      <c r="Q840" s="589"/>
    </row>
    <row r="841" customHeight="1" spans="7:17">
      <c r="G841" s="589"/>
      <c r="H841" s="589"/>
      <c r="I841" s="589"/>
      <c r="J841" s="589"/>
      <c r="K841" s="589"/>
      <c r="L841" s="589"/>
      <c r="M841" s="589"/>
      <c r="O841" s="589"/>
      <c r="P841" s="589"/>
      <c r="Q841" s="589"/>
    </row>
    <row r="842" customHeight="1" spans="7:17">
      <c r="G842" s="589"/>
      <c r="H842" s="589"/>
      <c r="I842" s="589"/>
      <c r="J842" s="589"/>
      <c r="K842" s="589"/>
      <c r="L842" s="589"/>
      <c r="M842" s="589"/>
      <c r="O842" s="589"/>
      <c r="P842" s="589"/>
      <c r="Q842" s="589"/>
    </row>
    <row r="843" customHeight="1" spans="7:17">
      <c r="G843" s="589"/>
      <c r="H843" s="589"/>
      <c r="I843" s="589"/>
      <c r="J843" s="589"/>
      <c r="K843" s="589"/>
      <c r="L843" s="589"/>
      <c r="M843" s="589"/>
      <c r="O843" s="589"/>
      <c r="P843" s="589"/>
      <c r="Q843" s="589"/>
    </row>
    <row r="844" customHeight="1" spans="7:17">
      <c r="G844" s="589"/>
      <c r="H844" s="589"/>
      <c r="I844" s="589"/>
      <c r="J844" s="589"/>
      <c r="K844" s="589"/>
      <c r="L844" s="589"/>
      <c r="M844" s="589"/>
      <c r="O844" s="589"/>
      <c r="P844" s="589"/>
      <c r="Q844" s="589"/>
    </row>
    <row r="845" customHeight="1" spans="7:17">
      <c r="G845" s="589"/>
      <c r="H845" s="589"/>
      <c r="I845" s="589"/>
      <c r="J845" s="589"/>
      <c r="K845" s="589"/>
      <c r="L845" s="589"/>
      <c r="M845" s="589"/>
      <c r="O845" s="589"/>
      <c r="P845" s="589"/>
      <c r="Q845" s="589"/>
    </row>
    <row r="846" customHeight="1" spans="7:17">
      <c r="G846" s="589"/>
      <c r="H846" s="589"/>
      <c r="I846" s="589"/>
      <c r="J846" s="589"/>
      <c r="K846" s="589"/>
      <c r="L846" s="589"/>
      <c r="M846" s="589"/>
      <c r="O846" s="589"/>
      <c r="P846" s="589"/>
      <c r="Q846" s="589"/>
    </row>
    <row r="847" customHeight="1" spans="7:17">
      <c r="G847" s="589"/>
      <c r="H847" s="589"/>
      <c r="I847" s="589"/>
      <c r="J847" s="589"/>
      <c r="K847" s="589"/>
      <c r="L847" s="589"/>
      <c r="M847" s="589"/>
      <c r="O847" s="589"/>
      <c r="P847" s="589"/>
      <c r="Q847" s="589"/>
    </row>
    <row r="848" customHeight="1" spans="7:17">
      <c r="G848" s="589"/>
      <c r="H848" s="589"/>
      <c r="I848" s="589"/>
      <c r="J848" s="589"/>
      <c r="K848" s="589"/>
      <c r="L848" s="589"/>
      <c r="M848" s="589"/>
      <c r="O848" s="589"/>
      <c r="P848" s="589"/>
      <c r="Q848" s="589"/>
    </row>
    <row r="849" customHeight="1" spans="7:17">
      <c r="G849" s="589"/>
      <c r="H849" s="589"/>
      <c r="I849" s="589"/>
      <c r="J849" s="589"/>
      <c r="K849" s="589"/>
      <c r="L849" s="589"/>
      <c r="M849" s="589"/>
      <c r="O849" s="589"/>
      <c r="P849" s="589"/>
      <c r="Q849" s="589"/>
    </row>
    <row r="850" customHeight="1" spans="7:17">
      <c r="G850" s="589"/>
      <c r="H850" s="589"/>
      <c r="I850" s="589"/>
      <c r="J850" s="589"/>
      <c r="K850" s="589"/>
      <c r="L850" s="589"/>
      <c r="M850" s="589"/>
      <c r="O850" s="589"/>
      <c r="P850" s="589"/>
      <c r="Q850" s="589"/>
    </row>
    <row r="851" customHeight="1" spans="7:17">
      <c r="G851" s="589"/>
      <c r="H851" s="589"/>
      <c r="I851" s="589"/>
      <c r="J851" s="589"/>
      <c r="K851" s="589"/>
      <c r="L851" s="589"/>
      <c r="M851" s="589"/>
      <c r="O851" s="589"/>
      <c r="P851" s="589"/>
      <c r="Q851" s="589"/>
    </row>
    <row r="852" customHeight="1" spans="7:17">
      <c r="G852" s="589"/>
      <c r="H852" s="589"/>
      <c r="I852" s="589"/>
      <c r="J852" s="589"/>
      <c r="K852" s="589"/>
      <c r="L852" s="589"/>
      <c r="M852" s="589"/>
      <c r="O852" s="589"/>
      <c r="P852" s="589"/>
      <c r="Q852" s="589"/>
    </row>
    <row r="853" customHeight="1" spans="7:17">
      <c r="G853" s="589"/>
      <c r="H853" s="589"/>
      <c r="I853" s="589"/>
      <c r="J853" s="589"/>
      <c r="K853" s="589"/>
      <c r="L853" s="589"/>
      <c r="M853" s="589"/>
      <c r="O853" s="589"/>
      <c r="P853" s="589"/>
      <c r="Q853" s="589"/>
    </row>
    <row r="854" customHeight="1" spans="7:17">
      <c r="G854" s="589"/>
      <c r="H854" s="589"/>
      <c r="I854" s="589"/>
      <c r="J854" s="589"/>
      <c r="K854" s="589"/>
      <c r="L854" s="589"/>
      <c r="M854" s="589"/>
      <c r="O854" s="589"/>
      <c r="P854" s="589"/>
      <c r="Q854" s="589"/>
    </row>
    <row r="855" customHeight="1" spans="7:17">
      <c r="G855" s="589"/>
      <c r="H855" s="589"/>
      <c r="I855" s="589"/>
      <c r="J855" s="589"/>
      <c r="K855" s="589"/>
      <c r="L855" s="589"/>
      <c r="M855" s="589"/>
      <c r="O855" s="589"/>
      <c r="P855" s="589"/>
      <c r="Q855" s="589"/>
    </row>
    <row r="856" customHeight="1" spans="7:17">
      <c r="G856" s="589"/>
      <c r="H856" s="589"/>
      <c r="I856" s="589"/>
      <c r="J856" s="589"/>
      <c r="K856" s="589"/>
      <c r="L856" s="589"/>
      <c r="M856" s="589"/>
      <c r="O856" s="589"/>
      <c r="P856" s="589"/>
      <c r="Q856" s="589"/>
    </row>
    <row r="857" customHeight="1" spans="7:17">
      <c r="G857" s="589"/>
      <c r="H857" s="589"/>
      <c r="I857" s="589"/>
      <c r="J857" s="589"/>
      <c r="K857" s="589"/>
      <c r="L857" s="589"/>
      <c r="M857" s="589"/>
      <c r="O857" s="589"/>
      <c r="P857" s="589"/>
      <c r="Q857" s="589"/>
    </row>
    <row r="858" customHeight="1" spans="7:17">
      <c r="G858" s="589"/>
      <c r="H858" s="589"/>
      <c r="I858" s="589"/>
      <c r="J858" s="589"/>
      <c r="K858" s="589"/>
      <c r="L858" s="589"/>
      <c r="M858" s="589"/>
      <c r="O858" s="589"/>
      <c r="P858" s="589"/>
      <c r="Q858" s="589"/>
    </row>
    <row r="859" customHeight="1" spans="7:17">
      <c r="G859" s="589"/>
      <c r="H859" s="589"/>
      <c r="I859" s="589"/>
      <c r="J859" s="589"/>
      <c r="K859" s="589"/>
      <c r="L859" s="589"/>
      <c r="M859" s="589"/>
      <c r="O859" s="589"/>
      <c r="P859" s="589"/>
      <c r="Q859" s="589"/>
    </row>
    <row r="860" customHeight="1" spans="7:17">
      <c r="G860" s="589"/>
      <c r="H860" s="589"/>
      <c r="I860" s="589"/>
      <c r="J860" s="589"/>
      <c r="K860" s="589"/>
      <c r="L860" s="589"/>
      <c r="M860" s="589"/>
      <c r="O860" s="589"/>
      <c r="P860" s="589"/>
      <c r="Q860" s="589"/>
    </row>
    <row r="861" customHeight="1" spans="7:17">
      <c r="G861" s="589"/>
      <c r="H861" s="589"/>
      <c r="I861" s="589"/>
      <c r="J861" s="589"/>
      <c r="K861" s="589"/>
      <c r="L861" s="589"/>
      <c r="M861" s="589"/>
      <c r="O861" s="589"/>
      <c r="P861" s="589"/>
      <c r="Q861" s="589"/>
    </row>
    <row r="862" customHeight="1" spans="7:17">
      <c r="G862" s="589"/>
      <c r="H862" s="589"/>
      <c r="I862" s="589"/>
      <c r="J862" s="589"/>
      <c r="K862" s="589"/>
      <c r="L862" s="589"/>
      <c r="M862" s="589"/>
      <c r="O862" s="589"/>
      <c r="P862" s="589"/>
      <c r="Q862" s="589"/>
    </row>
    <row r="863" customHeight="1" spans="7:17">
      <c r="G863" s="589"/>
      <c r="H863" s="589"/>
      <c r="I863" s="589"/>
      <c r="J863" s="589"/>
      <c r="K863" s="589"/>
      <c r="L863" s="589"/>
      <c r="M863" s="589"/>
      <c r="O863" s="589"/>
      <c r="P863" s="589"/>
      <c r="Q863" s="589"/>
    </row>
    <row r="864" customHeight="1" spans="7:17">
      <c r="G864" s="589"/>
      <c r="H864" s="589"/>
      <c r="I864" s="589"/>
      <c r="J864" s="589"/>
      <c r="K864" s="589"/>
      <c r="L864" s="589"/>
      <c r="M864" s="589"/>
      <c r="O864" s="589"/>
      <c r="P864" s="589"/>
      <c r="Q864" s="589"/>
    </row>
    <row r="865" customHeight="1" spans="7:17">
      <c r="G865" s="589"/>
      <c r="H865" s="589"/>
      <c r="I865" s="589"/>
      <c r="J865" s="589"/>
      <c r="K865" s="589"/>
      <c r="L865" s="589"/>
      <c r="M865" s="589"/>
      <c r="O865" s="589"/>
      <c r="P865" s="589"/>
      <c r="Q865" s="589"/>
    </row>
    <row r="866" customHeight="1" spans="7:17">
      <c r="G866" s="589"/>
      <c r="H866" s="589"/>
      <c r="I866" s="589"/>
      <c r="J866" s="589"/>
      <c r="K866" s="589"/>
      <c r="L866" s="589"/>
      <c r="M866" s="589"/>
      <c r="O866" s="589"/>
      <c r="P866" s="589"/>
      <c r="Q866" s="589"/>
    </row>
    <row r="867" customHeight="1" spans="7:17">
      <c r="G867" s="589"/>
      <c r="H867" s="589"/>
      <c r="I867" s="589"/>
      <c r="J867" s="589"/>
      <c r="K867" s="589"/>
      <c r="L867" s="589"/>
      <c r="M867" s="589"/>
      <c r="O867" s="589"/>
      <c r="P867" s="589"/>
      <c r="Q867" s="589"/>
    </row>
    <row r="868" customHeight="1" spans="7:17">
      <c r="G868" s="589"/>
      <c r="H868" s="589"/>
      <c r="I868" s="589"/>
      <c r="J868" s="589"/>
      <c r="K868" s="589"/>
      <c r="L868" s="589"/>
      <c r="M868" s="589"/>
      <c r="O868" s="589"/>
      <c r="P868" s="589"/>
      <c r="Q868" s="589"/>
    </row>
    <row r="869" customHeight="1" spans="7:17">
      <c r="G869" s="589"/>
      <c r="H869" s="589"/>
      <c r="I869" s="589"/>
      <c r="J869" s="589"/>
      <c r="K869" s="589"/>
      <c r="L869" s="589"/>
      <c r="M869" s="589"/>
      <c r="O869" s="589"/>
      <c r="P869" s="589"/>
      <c r="Q869" s="589"/>
    </row>
    <row r="870" customHeight="1" spans="7:17">
      <c r="G870" s="589"/>
      <c r="H870" s="589"/>
      <c r="I870" s="589"/>
      <c r="J870" s="589"/>
      <c r="K870" s="589"/>
      <c r="L870" s="589"/>
      <c r="M870" s="589"/>
      <c r="O870" s="589"/>
      <c r="P870" s="589"/>
      <c r="Q870" s="589"/>
    </row>
    <row r="871" customHeight="1" spans="7:17">
      <c r="G871" s="589"/>
      <c r="H871" s="589"/>
      <c r="I871" s="589"/>
      <c r="J871" s="589"/>
      <c r="K871" s="589"/>
      <c r="L871" s="589"/>
      <c r="M871" s="589"/>
      <c r="O871" s="589"/>
      <c r="P871" s="589"/>
      <c r="Q871" s="589"/>
    </row>
    <row r="872" customHeight="1" spans="7:17">
      <c r="G872" s="589"/>
      <c r="H872" s="589"/>
      <c r="I872" s="589"/>
      <c r="J872" s="589"/>
      <c r="K872" s="589"/>
      <c r="L872" s="589"/>
      <c r="M872" s="589"/>
      <c r="O872" s="589"/>
      <c r="P872" s="589"/>
      <c r="Q872" s="589"/>
    </row>
    <row r="873" customHeight="1" spans="7:17">
      <c r="G873" s="589"/>
      <c r="H873" s="589"/>
      <c r="I873" s="589"/>
      <c r="J873" s="589"/>
      <c r="K873" s="589"/>
      <c r="L873" s="589"/>
      <c r="M873" s="589"/>
      <c r="O873" s="589"/>
      <c r="P873" s="589"/>
      <c r="Q873" s="589"/>
    </row>
    <row r="874" customHeight="1" spans="7:17">
      <c r="G874" s="589"/>
      <c r="H874" s="589"/>
      <c r="I874" s="589"/>
      <c r="J874" s="589"/>
      <c r="K874" s="589"/>
      <c r="L874" s="589"/>
      <c r="M874" s="589"/>
      <c r="O874" s="589"/>
      <c r="P874" s="589"/>
      <c r="Q874" s="589"/>
    </row>
    <row r="875" customHeight="1" spans="7:17">
      <c r="G875" s="589"/>
      <c r="H875" s="589"/>
      <c r="I875" s="589"/>
      <c r="J875" s="589"/>
      <c r="K875" s="589"/>
      <c r="L875" s="589"/>
      <c r="M875" s="589"/>
      <c r="O875" s="589"/>
      <c r="P875" s="589"/>
      <c r="Q875" s="589"/>
    </row>
    <row r="876" customHeight="1" spans="7:17">
      <c r="G876" s="589"/>
      <c r="H876" s="589"/>
      <c r="I876" s="589"/>
      <c r="J876" s="589"/>
      <c r="K876" s="589"/>
      <c r="L876" s="589"/>
      <c r="M876" s="589"/>
      <c r="O876" s="589"/>
      <c r="P876" s="589"/>
      <c r="Q876" s="589"/>
    </row>
    <row r="877" customHeight="1" spans="7:17">
      <c r="G877" s="589"/>
      <c r="H877" s="589"/>
      <c r="I877" s="589"/>
      <c r="J877" s="589"/>
      <c r="K877" s="589"/>
      <c r="L877" s="589"/>
      <c r="M877" s="589"/>
      <c r="O877" s="589"/>
      <c r="P877" s="589"/>
      <c r="Q877" s="589"/>
    </row>
    <row r="878" customHeight="1" spans="7:17">
      <c r="G878" s="589"/>
      <c r="H878" s="589"/>
      <c r="I878" s="589"/>
      <c r="J878" s="589"/>
      <c r="K878" s="589"/>
      <c r="L878" s="589"/>
      <c r="M878" s="589"/>
      <c r="O878" s="589"/>
      <c r="P878" s="589"/>
      <c r="Q878" s="589"/>
    </row>
    <row r="879" customHeight="1" spans="7:17">
      <c r="G879" s="589"/>
      <c r="H879" s="589"/>
      <c r="I879" s="589"/>
      <c r="J879" s="589"/>
      <c r="K879" s="589"/>
      <c r="L879" s="589"/>
      <c r="M879" s="589"/>
      <c r="O879" s="589"/>
      <c r="P879" s="589"/>
      <c r="Q879" s="589"/>
    </row>
    <row r="880" customHeight="1" spans="7:17">
      <c r="G880" s="589"/>
      <c r="H880" s="589"/>
      <c r="I880" s="589"/>
      <c r="J880" s="589"/>
      <c r="K880" s="589"/>
      <c r="L880" s="589"/>
      <c r="M880" s="589"/>
      <c r="O880" s="589"/>
      <c r="P880" s="589"/>
      <c r="Q880" s="589"/>
    </row>
    <row r="881" customHeight="1" spans="7:17">
      <c r="G881" s="589"/>
      <c r="H881" s="589"/>
      <c r="I881" s="589"/>
      <c r="J881" s="589"/>
      <c r="K881" s="589"/>
      <c r="L881" s="589"/>
      <c r="M881" s="589"/>
      <c r="O881" s="589"/>
      <c r="P881" s="589"/>
      <c r="Q881" s="589"/>
    </row>
    <row r="882" customHeight="1" spans="7:17">
      <c r="G882" s="589"/>
      <c r="H882" s="589"/>
      <c r="I882" s="589"/>
      <c r="J882" s="589"/>
      <c r="K882" s="589"/>
      <c r="L882" s="589"/>
      <c r="M882" s="589"/>
      <c r="O882" s="589"/>
      <c r="P882" s="589"/>
      <c r="Q882" s="589"/>
    </row>
    <row r="883" customHeight="1" spans="7:17">
      <c r="G883" s="589"/>
      <c r="H883" s="589"/>
      <c r="I883" s="589"/>
      <c r="J883" s="589"/>
      <c r="K883" s="589"/>
      <c r="L883" s="589"/>
      <c r="M883" s="589"/>
      <c r="O883" s="589"/>
      <c r="P883" s="589"/>
      <c r="Q883" s="589"/>
    </row>
    <row r="884" customHeight="1" spans="7:17">
      <c r="G884" s="589"/>
      <c r="H884" s="589"/>
      <c r="I884" s="589"/>
      <c r="J884" s="589"/>
      <c r="K884" s="589"/>
      <c r="L884" s="589"/>
      <c r="M884" s="589"/>
      <c r="O884" s="589"/>
      <c r="P884" s="589"/>
      <c r="Q884" s="589"/>
    </row>
    <row r="885" customHeight="1" spans="7:17">
      <c r="G885" s="589"/>
      <c r="H885" s="589"/>
      <c r="I885" s="589"/>
      <c r="J885" s="589"/>
      <c r="K885" s="589"/>
      <c r="L885" s="589"/>
      <c r="M885" s="589"/>
      <c r="O885" s="589"/>
      <c r="P885" s="589"/>
      <c r="Q885" s="589"/>
    </row>
    <row r="886" customHeight="1" spans="7:17">
      <c r="G886" s="589"/>
      <c r="H886" s="589"/>
      <c r="I886" s="589"/>
      <c r="J886" s="589"/>
      <c r="K886" s="589"/>
      <c r="L886" s="589"/>
      <c r="M886" s="589"/>
      <c r="O886" s="589"/>
      <c r="P886" s="589"/>
      <c r="Q886" s="589"/>
    </row>
    <row r="887" customHeight="1" spans="7:17">
      <c r="G887" s="589"/>
      <c r="H887" s="589"/>
      <c r="I887" s="589"/>
      <c r="J887" s="589"/>
      <c r="K887" s="589"/>
      <c r="L887" s="589"/>
      <c r="M887" s="589"/>
      <c r="O887" s="589"/>
      <c r="P887" s="589"/>
      <c r="Q887" s="589"/>
    </row>
    <row r="888" customHeight="1" spans="7:17">
      <c r="G888" s="589"/>
      <c r="H888" s="589"/>
      <c r="I888" s="589"/>
      <c r="J888" s="589"/>
      <c r="K888" s="589"/>
      <c r="L888" s="589"/>
      <c r="M888" s="589"/>
      <c r="O888" s="589"/>
      <c r="P888" s="589"/>
      <c r="Q888" s="589"/>
    </row>
    <row r="889" customHeight="1" spans="7:17">
      <c r="G889" s="589"/>
      <c r="H889" s="589"/>
      <c r="I889" s="589"/>
      <c r="J889" s="589"/>
      <c r="K889" s="589"/>
      <c r="L889" s="589"/>
      <c r="M889" s="589"/>
      <c r="O889" s="589"/>
      <c r="P889" s="589"/>
      <c r="Q889" s="589"/>
    </row>
    <row r="890" customHeight="1" spans="7:17">
      <c r="G890" s="589"/>
      <c r="H890" s="589"/>
      <c r="I890" s="589"/>
      <c r="J890" s="589"/>
      <c r="K890" s="589"/>
      <c r="L890" s="589"/>
      <c r="M890" s="589"/>
      <c r="O890" s="589"/>
      <c r="P890" s="589"/>
      <c r="Q890" s="589"/>
    </row>
    <row r="891" customHeight="1" spans="7:17">
      <c r="G891" s="589"/>
      <c r="H891" s="589"/>
      <c r="I891" s="589"/>
      <c r="J891" s="589"/>
      <c r="K891" s="589"/>
      <c r="L891" s="589"/>
      <c r="M891" s="589"/>
      <c r="O891" s="589"/>
      <c r="P891" s="589"/>
      <c r="Q891" s="589"/>
    </row>
    <row r="892" customHeight="1" spans="7:17">
      <c r="G892" s="589"/>
      <c r="H892" s="589"/>
      <c r="I892" s="589"/>
      <c r="J892" s="589"/>
      <c r="K892" s="589"/>
      <c r="L892" s="589"/>
      <c r="M892" s="589"/>
      <c r="O892" s="589"/>
      <c r="P892" s="589"/>
      <c r="Q892" s="589"/>
    </row>
    <row r="893" customHeight="1" spans="7:17">
      <c r="G893" s="589"/>
      <c r="H893" s="589"/>
      <c r="I893" s="589"/>
      <c r="J893" s="589"/>
      <c r="K893" s="589"/>
      <c r="L893" s="589"/>
      <c r="M893" s="589"/>
      <c r="O893" s="589"/>
      <c r="P893" s="589"/>
      <c r="Q893" s="589"/>
    </row>
    <row r="894" customHeight="1" spans="7:17">
      <c r="G894" s="589"/>
      <c r="H894" s="589"/>
      <c r="I894" s="589"/>
      <c r="J894" s="589"/>
      <c r="K894" s="589"/>
      <c r="L894" s="589"/>
      <c r="M894" s="589"/>
      <c r="O894" s="589"/>
      <c r="P894" s="589"/>
      <c r="Q894" s="589"/>
    </row>
    <row r="895" customHeight="1" spans="7:17">
      <c r="G895" s="589"/>
      <c r="H895" s="589"/>
      <c r="I895" s="589"/>
      <c r="J895" s="589"/>
      <c r="K895" s="589"/>
      <c r="L895" s="589"/>
      <c r="M895" s="589"/>
      <c r="O895" s="589"/>
      <c r="P895" s="589"/>
      <c r="Q895" s="589"/>
    </row>
    <row r="896" customHeight="1" spans="7:17">
      <c r="G896" s="589"/>
      <c r="H896" s="589"/>
      <c r="I896" s="589"/>
      <c r="J896" s="589"/>
      <c r="K896" s="589"/>
      <c r="L896" s="589"/>
      <c r="M896" s="589"/>
      <c r="O896" s="589"/>
      <c r="P896" s="589"/>
      <c r="Q896" s="589"/>
    </row>
    <row r="897" customHeight="1" spans="7:17">
      <c r="G897" s="589"/>
      <c r="H897" s="589"/>
      <c r="I897" s="589"/>
      <c r="J897" s="589"/>
      <c r="K897" s="589"/>
      <c r="L897" s="589"/>
      <c r="M897" s="589"/>
      <c r="O897" s="589"/>
      <c r="P897" s="589"/>
      <c r="Q897" s="589"/>
    </row>
    <row r="898" customHeight="1" spans="7:17">
      <c r="G898" s="589"/>
      <c r="H898" s="589"/>
      <c r="I898" s="589"/>
      <c r="J898" s="589"/>
      <c r="K898" s="589"/>
      <c r="L898" s="589"/>
      <c r="M898" s="589"/>
      <c r="O898" s="589"/>
      <c r="P898" s="589"/>
      <c r="Q898" s="589"/>
    </row>
    <row r="899" customHeight="1" spans="7:17">
      <c r="G899" s="589"/>
      <c r="H899" s="589"/>
      <c r="I899" s="589"/>
      <c r="J899" s="589"/>
      <c r="K899" s="589"/>
      <c r="L899" s="589"/>
      <c r="M899" s="589"/>
      <c r="O899" s="589"/>
      <c r="P899" s="589"/>
      <c r="Q899" s="589"/>
    </row>
    <row r="900" customHeight="1" spans="7:17">
      <c r="G900" s="589"/>
      <c r="H900" s="589"/>
      <c r="I900" s="589"/>
      <c r="J900" s="589"/>
      <c r="K900" s="589"/>
      <c r="L900" s="589"/>
      <c r="M900" s="589"/>
      <c r="O900" s="589"/>
      <c r="P900" s="589"/>
      <c r="Q900" s="589"/>
    </row>
    <row r="901" customHeight="1" spans="7:17">
      <c r="G901" s="589"/>
      <c r="H901" s="589"/>
      <c r="I901" s="589"/>
      <c r="J901" s="589"/>
      <c r="K901" s="589"/>
      <c r="L901" s="589"/>
      <c r="M901" s="589"/>
      <c r="O901" s="589"/>
      <c r="P901" s="589"/>
      <c r="Q901" s="589"/>
    </row>
    <row r="902" customHeight="1" spans="7:17">
      <c r="G902" s="589"/>
      <c r="H902" s="589"/>
      <c r="I902" s="589"/>
      <c r="J902" s="589"/>
      <c r="K902" s="589"/>
      <c r="L902" s="589"/>
      <c r="M902" s="589"/>
      <c r="O902" s="589"/>
      <c r="P902" s="589"/>
      <c r="Q902" s="589"/>
    </row>
    <row r="903" customHeight="1" spans="7:17">
      <c r="G903" s="589"/>
      <c r="H903" s="589"/>
      <c r="I903" s="589"/>
      <c r="J903" s="589"/>
      <c r="K903" s="589"/>
      <c r="L903" s="589"/>
      <c r="M903" s="589"/>
      <c r="O903" s="589"/>
      <c r="P903" s="589"/>
      <c r="Q903" s="589"/>
    </row>
    <row r="904" customHeight="1" spans="7:17">
      <c r="G904" s="589"/>
      <c r="H904" s="589"/>
      <c r="I904" s="589"/>
      <c r="J904" s="589"/>
      <c r="K904" s="589"/>
      <c r="L904" s="589"/>
      <c r="M904" s="589"/>
      <c r="O904" s="589"/>
      <c r="P904" s="589"/>
      <c r="Q904" s="589"/>
    </row>
    <row r="905" customHeight="1" spans="7:17">
      <c r="G905" s="589"/>
      <c r="H905" s="589"/>
      <c r="I905" s="589"/>
      <c r="J905" s="589"/>
      <c r="K905" s="589"/>
      <c r="L905" s="589"/>
      <c r="M905" s="589"/>
      <c r="O905" s="589"/>
      <c r="P905" s="589"/>
      <c r="Q905" s="589"/>
    </row>
    <row r="906" customHeight="1" spans="7:17">
      <c r="G906" s="589"/>
      <c r="H906" s="589"/>
      <c r="I906" s="589"/>
      <c r="J906" s="589"/>
      <c r="K906" s="589"/>
      <c r="L906" s="589"/>
      <c r="M906" s="589"/>
      <c r="O906" s="589"/>
      <c r="P906" s="589"/>
      <c r="Q906" s="589"/>
    </row>
    <row r="907" customHeight="1" spans="7:17">
      <c r="G907" s="589"/>
      <c r="H907" s="589"/>
      <c r="I907" s="589"/>
      <c r="J907" s="589"/>
      <c r="K907" s="589"/>
      <c r="L907" s="589"/>
      <c r="M907" s="589"/>
      <c r="O907" s="589"/>
      <c r="P907" s="589"/>
      <c r="Q907" s="589"/>
    </row>
    <row r="908" customHeight="1" spans="7:17">
      <c r="G908" s="589"/>
      <c r="H908" s="589"/>
      <c r="I908" s="589"/>
      <c r="J908" s="589"/>
      <c r="K908" s="589"/>
      <c r="L908" s="589"/>
      <c r="M908" s="589"/>
      <c r="O908" s="589"/>
      <c r="P908" s="589"/>
      <c r="Q908" s="589"/>
    </row>
    <row r="909" customHeight="1" spans="7:17">
      <c r="G909" s="589"/>
      <c r="H909" s="589"/>
      <c r="I909" s="589"/>
      <c r="J909" s="589"/>
      <c r="K909" s="589"/>
      <c r="L909" s="589"/>
      <c r="M909" s="589"/>
      <c r="O909" s="589"/>
      <c r="P909" s="589"/>
      <c r="Q909" s="589"/>
    </row>
    <row r="910" customHeight="1" spans="7:17">
      <c r="G910" s="589"/>
      <c r="H910" s="589"/>
      <c r="I910" s="589"/>
      <c r="J910" s="589"/>
      <c r="K910" s="589"/>
      <c r="L910" s="589"/>
      <c r="M910" s="589"/>
      <c r="O910" s="589"/>
      <c r="P910" s="589"/>
      <c r="Q910" s="589"/>
    </row>
    <row r="911" customHeight="1" spans="7:17">
      <c r="G911" s="589"/>
      <c r="H911" s="589"/>
      <c r="I911" s="589"/>
      <c r="J911" s="589"/>
      <c r="K911" s="589"/>
      <c r="L911" s="589"/>
      <c r="M911" s="589"/>
      <c r="O911" s="589"/>
      <c r="P911" s="589"/>
      <c r="Q911" s="589"/>
    </row>
    <row r="912" customHeight="1" spans="7:17">
      <c r="G912" s="589"/>
      <c r="H912" s="589"/>
      <c r="I912" s="589"/>
      <c r="J912" s="589"/>
      <c r="K912" s="589"/>
      <c r="L912" s="589"/>
      <c r="M912" s="589"/>
      <c r="O912" s="589"/>
      <c r="P912" s="589"/>
      <c r="Q912" s="589"/>
    </row>
    <row r="913" customHeight="1" spans="7:17">
      <c r="G913" s="589"/>
      <c r="H913" s="589"/>
      <c r="I913" s="589"/>
      <c r="J913" s="589"/>
      <c r="K913" s="589"/>
      <c r="L913" s="589"/>
      <c r="M913" s="589"/>
      <c r="O913" s="589"/>
      <c r="P913" s="589"/>
      <c r="Q913" s="589"/>
    </row>
    <row r="914" customHeight="1" spans="7:17">
      <c r="G914" s="589"/>
      <c r="H914" s="589"/>
      <c r="I914" s="589"/>
      <c r="J914" s="589"/>
      <c r="K914" s="589"/>
      <c r="L914" s="589"/>
      <c r="M914" s="589"/>
      <c r="O914" s="589"/>
      <c r="P914" s="589"/>
      <c r="Q914" s="589"/>
    </row>
    <row r="915" customHeight="1" spans="7:17">
      <c r="G915" s="589"/>
      <c r="H915" s="589"/>
      <c r="I915" s="589"/>
      <c r="J915" s="589"/>
      <c r="K915" s="589"/>
      <c r="L915" s="589"/>
      <c r="M915" s="589"/>
      <c r="O915" s="589"/>
      <c r="P915" s="589"/>
      <c r="Q915" s="589"/>
    </row>
    <row r="916" customHeight="1" spans="7:17">
      <c r="G916" s="589"/>
      <c r="H916" s="589"/>
      <c r="I916" s="589"/>
      <c r="J916" s="589"/>
      <c r="K916" s="589"/>
      <c r="L916" s="589"/>
      <c r="M916" s="589"/>
      <c r="O916" s="589"/>
      <c r="P916" s="589"/>
      <c r="Q916" s="589"/>
    </row>
    <row r="917" customHeight="1" spans="7:17">
      <c r="G917" s="589"/>
      <c r="H917" s="589"/>
      <c r="I917" s="589"/>
      <c r="J917" s="589"/>
      <c r="K917" s="589"/>
      <c r="L917" s="589"/>
      <c r="M917" s="589"/>
      <c r="O917" s="589"/>
      <c r="P917" s="589"/>
      <c r="Q917" s="589"/>
    </row>
    <row r="918" customHeight="1" spans="7:17">
      <c r="G918" s="589"/>
      <c r="H918" s="589"/>
      <c r="I918" s="589"/>
      <c r="J918" s="589"/>
      <c r="K918" s="589"/>
      <c r="L918" s="589"/>
      <c r="M918" s="589"/>
      <c r="O918" s="589"/>
      <c r="P918" s="589"/>
      <c r="Q918" s="589"/>
    </row>
    <row r="919" customHeight="1" spans="7:17">
      <c r="G919" s="589"/>
      <c r="H919" s="589"/>
      <c r="I919" s="589"/>
      <c r="J919" s="589"/>
      <c r="K919" s="589"/>
      <c r="L919" s="589"/>
      <c r="M919" s="589"/>
      <c r="O919" s="589"/>
      <c r="P919" s="589"/>
      <c r="Q919" s="589"/>
    </row>
    <row r="920" customHeight="1" spans="7:17">
      <c r="G920" s="589"/>
      <c r="H920" s="589"/>
      <c r="I920" s="589"/>
      <c r="J920" s="589"/>
      <c r="K920" s="589"/>
      <c r="L920" s="589"/>
      <c r="M920" s="589"/>
      <c r="O920" s="589"/>
      <c r="P920" s="589"/>
      <c r="Q920" s="589"/>
    </row>
    <row r="921" customHeight="1" spans="7:17">
      <c r="G921" s="589"/>
      <c r="H921" s="589"/>
      <c r="I921" s="589"/>
      <c r="J921" s="589"/>
      <c r="K921" s="589"/>
      <c r="L921" s="589"/>
      <c r="M921" s="589"/>
      <c r="O921" s="589"/>
      <c r="P921" s="589"/>
      <c r="Q921" s="589"/>
    </row>
    <row r="922" customHeight="1" spans="7:17">
      <c r="G922" s="589"/>
      <c r="H922" s="589"/>
      <c r="I922" s="589"/>
      <c r="J922" s="589"/>
      <c r="K922" s="589"/>
      <c r="L922" s="589"/>
      <c r="M922" s="589"/>
      <c r="O922" s="589"/>
      <c r="P922" s="589"/>
      <c r="Q922" s="589"/>
    </row>
    <row r="923" customHeight="1" spans="7:17">
      <c r="G923" s="589"/>
      <c r="H923" s="589"/>
      <c r="I923" s="589"/>
      <c r="J923" s="589"/>
      <c r="K923" s="589"/>
      <c r="L923" s="589"/>
      <c r="M923" s="589"/>
      <c r="O923" s="589"/>
      <c r="P923" s="589"/>
      <c r="Q923" s="589"/>
    </row>
    <row r="924" customHeight="1" spans="7:17">
      <c r="G924" s="589"/>
      <c r="H924" s="589"/>
      <c r="I924" s="589"/>
      <c r="J924" s="589"/>
      <c r="K924" s="589"/>
      <c r="L924" s="589"/>
      <c r="M924" s="589"/>
      <c r="O924" s="589"/>
      <c r="P924" s="589"/>
      <c r="Q924" s="589"/>
    </row>
    <row r="925" customHeight="1" spans="7:17">
      <c r="G925" s="589"/>
      <c r="H925" s="589"/>
      <c r="I925" s="589"/>
      <c r="J925" s="589"/>
      <c r="K925" s="589"/>
      <c r="L925" s="589"/>
      <c r="M925" s="589"/>
      <c r="O925" s="589"/>
      <c r="P925" s="589"/>
      <c r="Q925" s="589"/>
    </row>
    <row r="926" customHeight="1" spans="7:17">
      <c r="G926" s="589"/>
      <c r="H926" s="589"/>
      <c r="I926" s="589"/>
      <c r="J926" s="589"/>
      <c r="K926" s="589"/>
      <c r="L926" s="589"/>
      <c r="M926" s="589"/>
      <c r="O926" s="589"/>
      <c r="P926" s="589"/>
      <c r="Q926" s="589"/>
    </row>
    <row r="927" customHeight="1" spans="7:17">
      <c r="G927" s="589"/>
      <c r="H927" s="589"/>
      <c r="I927" s="589"/>
      <c r="J927" s="589"/>
      <c r="K927" s="589"/>
      <c r="L927" s="589"/>
      <c r="M927" s="589"/>
      <c r="O927" s="589"/>
      <c r="P927" s="589"/>
      <c r="Q927" s="589"/>
    </row>
    <row r="928" customHeight="1" spans="7:17">
      <c r="G928" s="589"/>
      <c r="H928" s="589"/>
      <c r="I928" s="589"/>
      <c r="J928" s="589"/>
      <c r="K928" s="589"/>
      <c r="L928" s="589"/>
      <c r="M928" s="589"/>
      <c r="O928" s="589"/>
      <c r="P928" s="589"/>
      <c r="Q928" s="589"/>
    </row>
    <row r="929" customHeight="1" spans="7:17">
      <c r="G929" s="589"/>
      <c r="H929" s="589"/>
      <c r="I929" s="589"/>
      <c r="J929" s="589"/>
      <c r="K929" s="589"/>
      <c r="L929" s="589"/>
      <c r="M929" s="589"/>
      <c r="O929" s="589"/>
      <c r="P929" s="589"/>
      <c r="Q929" s="589"/>
    </row>
    <row r="930" customHeight="1" spans="7:17">
      <c r="G930" s="589"/>
      <c r="H930" s="589"/>
      <c r="I930" s="589"/>
      <c r="J930" s="589"/>
      <c r="K930" s="589"/>
      <c r="L930" s="589"/>
      <c r="M930" s="589"/>
      <c r="O930" s="589"/>
      <c r="P930" s="589"/>
      <c r="Q930" s="589"/>
    </row>
    <row r="931" customHeight="1" spans="7:17">
      <c r="G931" s="589"/>
      <c r="H931" s="589"/>
      <c r="I931" s="589"/>
      <c r="J931" s="589"/>
      <c r="K931" s="589"/>
      <c r="L931" s="589"/>
      <c r="M931" s="589"/>
      <c r="O931" s="589"/>
      <c r="P931" s="589"/>
      <c r="Q931" s="589"/>
    </row>
    <row r="932" customHeight="1" spans="7:17">
      <c r="G932" s="589"/>
      <c r="H932" s="589"/>
      <c r="I932" s="589"/>
      <c r="J932" s="589"/>
      <c r="K932" s="589"/>
      <c r="L932" s="589"/>
      <c r="M932" s="589"/>
      <c r="O932" s="589"/>
      <c r="P932" s="589"/>
      <c r="Q932" s="589"/>
    </row>
    <row r="933" customHeight="1" spans="7:17">
      <c r="G933" s="589"/>
      <c r="H933" s="589"/>
      <c r="I933" s="589"/>
      <c r="J933" s="589"/>
      <c r="K933" s="589"/>
      <c r="L933" s="589"/>
      <c r="M933" s="589"/>
      <c r="O933" s="589"/>
      <c r="P933" s="589"/>
      <c r="Q933" s="589"/>
    </row>
    <row r="934" customHeight="1" spans="7:17">
      <c r="G934" s="589"/>
      <c r="H934" s="589"/>
      <c r="I934" s="589"/>
      <c r="J934" s="589"/>
      <c r="K934" s="589"/>
      <c r="L934" s="589"/>
      <c r="M934" s="589"/>
      <c r="O934" s="589"/>
      <c r="P934" s="589"/>
      <c r="Q934" s="589"/>
    </row>
    <row r="935" customHeight="1" spans="7:17">
      <c r="G935" s="589"/>
      <c r="H935" s="589"/>
      <c r="I935" s="589"/>
      <c r="J935" s="589"/>
      <c r="K935" s="589"/>
      <c r="L935" s="589"/>
      <c r="M935" s="589"/>
      <c r="O935" s="589"/>
      <c r="P935" s="589"/>
      <c r="Q935" s="589"/>
    </row>
    <row r="936" customHeight="1" spans="7:17">
      <c r="G936" s="589"/>
      <c r="H936" s="589"/>
      <c r="I936" s="589"/>
      <c r="J936" s="589"/>
      <c r="K936" s="589"/>
      <c r="L936" s="589"/>
      <c r="M936" s="589"/>
      <c r="O936" s="589"/>
      <c r="P936" s="589"/>
      <c r="Q936" s="589"/>
    </row>
    <row r="937" customHeight="1" spans="7:17">
      <c r="G937" s="589"/>
      <c r="H937" s="589"/>
      <c r="I937" s="589"/>
      <c r="J937" s="589"/>
      <c r="K937" s="589"/>
      <c r="L937" s="589"/>
      <c r="M937" s="589"/>
      <c r="O937" s="589"/>
      <c r="P937" s="589"/>
      <c r="Q937" s="589"/>
    </row>
    <row r="938" customHeight="1" spans="7:17">
      <c r="G938" s="589"/>
      <c r="H938" s="589"/>
      <c r="I938" s="589"/>
      <c r="J938" s="589"/>
      <c r="K938" s="589"/>
      <c r="L938" s="589"/>
      <c r="M938" s="589"/>
      <c r="O938" s="589"/>
      <c r="P938" s="589"/>
      <c r="Q938" s="589"/>
    </row>
    <row r="939" customHeight="1" spans="7:17">
      <c r="G939" s="589"/>
      <c r="H939" s="589"/>
      <c r="I939" s="589"/>
      <c r="J939" s="589"/>
      <c r="K939" s="589"/>
      <c r="L939" s="589"/>
      <c r="M939" s="589"/>
      <c r="O939" s="589"/>
      <c r="P939" s="589"/>
      <c r="Q939" s="589"/>
    </row>
    <row r="940" customHeight="1" spans="7:17">
      <c r="G940" s="589"/>
      <c r="H940" s="589"/>
      <c r="I940" s="589"/>
      <c r="J940" s="589"/>
      <c r="K940" s="589"/>
      <c r="L940" s="589"/>
      <c r="M940" s="589"/>
      <c r="O940" s="589"/>
      <c r="P940" s="589"/>
      <c r="Q940" s="589"/>
    </row>
    <row r="941" customHeight="1" spans="7:17">
      <c r="G941" s="589"/>
      <c r="H941" s="589"/>
      <c r="I941" s="589"/>
      <c r="J941" s="589"/>
      <c r="K941" s="589"/>
      <c r="L941" s="589"/>
      <c r="M941" s="589"/>
      <c r="O941" s="589"/>
      <c r="P941" s="589"/>
      <c r="Q941" s="589"/>
    </row>
    <row r="942" customHeight="1" spans="7:17">
      <c r="G942" s="589"/>
      <c r="H942" s="589"/>
      <c r="I942" s="589"/>
      <c r="J942" s="589"/>
      <c r="K942" s="589"/>
      <c r="L942" s="589"/>
      <c r="M942" s="589"/>
      <c r="O942" s="589"/>
      <c r="P942" s="589"/>
      <c r="Q942" s="589"/>
    </row>
    <row r="943" customHeight="1" spans="7:17">
      <c r="G943" s="589"/>
      <c r="H943" s="589"/>
      <c r="I943" s="589"/>
      <c r="J943" s="589"/>
      <c r="K943" s="589"/>
      <c r="L943" s="589"/>
      <c r="M943" s="589"/>
      <c r="O943" s="589"/>
      <c r="P943" s="589"/>
      <c r="Q943" s="589"/>
    </row>
    <row r="944" customHeight="1" spans="7:17">
      <c r="G944" s="589"/>
      <c r="H944" s="589"/>
      <c r="I944" s="589"/>
      <c r="J944" s="589"/>
      <c r="K944" s="589"/>
      <c r="L944" s="589"/>
      <c r="M944" s="589"/>
      <c r="O944" s="589"/>
      <c r="P944" s="589"/>
      <c r="Q944" s="589"/>
    </row>
    <row r="945" customHeight="1" spans="7:17">
      <c r="G945" s="589"/>
      <c r="H945" s="589"/>
      <c r="I945" s="589"/>
      <c r="J945" s="589"/>
      <c r="K945" s="589"/>
      <c r="L945" s="589"/>
      <c r="M945" s="589"/>
      <c r="O945" s="589"/>
      <c r="P945" s="589"/>
      <c r="Q945" s="589"/>
    </row>
    <row r="946" customHeight="1" spans="7:17">
      <c r="G946" s="589"/>
      <c r="H946" s="589"/>
      <c r="I946" s="589"/>
      <c r="J946" s="589"/>
      <c r="K946" s="589"/>
      <c r="L946" s="589"/>
      <c r="M946" s="589"/>
      <c r="O946" s="589"/>
      <c r="P946" s="589"/>
      <c r="Q946" s="589"/>
    </row>
    <row r="947" customHeight="1" spans="7:17">
      <c r="G947" s="589"/>
      <c r="H947" s="589"/>
      <c r="I947" s="589"/>
      <c r="J947" s="589"/>
      <c r="K947" s="589"/>
      <c r="L947" s="589"/>
      <c r="M947" s="589"/>
      <c r="O947" s="589"/>
      <c r="P947" s="589"/>
      <c r="Q947" s="589"/>
    </row>
    <row r="948" customHeight="1" spans="7:17">
      <c r="G948" s="589"/>
      <c r="H948" s="589"/>
      <c r="I948" s="589"/>
      <c r="J948" s="589"/>
      <c r="K948" s="589"/>
      <c r="L948" s="589"/>
      <c r="M948" s="589"/>
      <c r="O948" s="589"/>
      <c r="P948" s="589"/>
      <c r="Q948" s="589"/>
    </row>
    <row r="949" customHeight="1" spans="7:17">
      <c r="G949" s="589"/>
      <c r="H949" s="589"/>
      <c r="I949" s="589"/>
      <c r="J949" s="589"/>
      <c r="K949" s="589"/>
      <c r="L949" s="589"/>
      <c r="M949" s="589"/>
      <c r="O949" s="589"/>
      <c r="P949" s="589"/>
      <c r="Q949" s="589"/>
    </row>
    <row r="950" customHeight="1" spans="7:17">
      <c r="G950" s="589"/>
      <c r="H950" s="589"/>
      <c r="I950" s="589"/>
      <c r="J950" s="589"/>
      <c r="K950" s="589"/>
      <c r="L950" s="589"/>
      <c r="M950" s="589"/>
      <c r="O950" s="589"/>
      <c r="P950" s="589"/>
      <c r="Q950" s="589"/>
    </row>
    <row r="951" customHeight="1" spans="7:17">
      <c r="G951" s="589"/>
      <c r="H951" s="589"/>
      <c r="I951" s="589"/>
      <c r="J951" s="589"/>
      <c r="K951" s="589"/>
      <c r="L951" s="589"/>
      <c r="M951" s="589"/>
      <c r="O951" s="589"/>
      <c r="P951" s="589"/>
      <c r="Q951" s="589"/>
    </row>
    <row r="952" customHeight="1" spans="7:17">
      <c r="G952" s="589"/>
      <c r="H952" s="589"/>
      <c r="I952" s="589"/>
      <c r="J952" s="589"/>
      <c r="K952" s="589"/>
      <c r="L952" s="589"/>
      <c r="M952" s="589"/>
      <c r="O952" s="589"/>
      <c r="P952" s="589"/>
      <c r="Q952" s="589"/>
    </row>
    <row r="953" customHeight="1" spans="7:17">
      <c r="G953" s="589"/>
      <c r="H953" s="589"/>
      <c r="I953" s="589"/>
      <c r="J953" s="589"/>
      <c r="K953" s="589"/>
      <c r="L953" s="589"/>
      <c r="M953" s="589"/>
      <c r="O953" s="589"/>
      <c r="P953" s="589"/>
      <c r="Q953" s="589"/>
    </row>
    <row r="954" customHeight="1" spans="7:17">
      <c r="G954" s="589"/>
      <c r="H954" s="589"/>
      <c r="I954" s="589"/>
      <c r="J954" s="589"/>
      <c r="K954" s="589"/>
      <c r="L954" s="589"/>
      <c r="M954" s="589"/>
      <c r="O954" s="589"/>
      <c r="P954" s="589"/>
      <c r="Q954" s="589"/>
    </row>
    <row r="955" customHeight="1" spans="7:17">
      <c r="G955" s="589"/>
      <c r="H955" s="589"/>
      <c r="I955" s="589"/>
      <c r="J955" s="589"/>
      <c r="K955" s="589"/>
      <c r="L955" s="589"/>
      <c r="M955" s="589"/>
      <c r="O955" s="589"/>
      <c r="P955" s="589"/>
      <c r="Q955" s="589"/>
    </row>
    <row r="956" customHeight="1" spans="7:17">
      <c r="G956" s="589"/>
      <c r="H956" s="589"/>
      <c r="I956" s="589"/>
      <c r="J956" s="589"/>
      <c r="K956" s="589"/>
      <c r="L956" s="589"/>
      <c r="M956" s="589"/>
      <c r="O956" s="589"/>
      <c r="P956" s="589"/>
      <c r="Q956" s="589"/>
    </row>
    <row r="957" customHeight="1" spans="7:17">
      <c r="G957" s="589"/>
      <c r="H957" s="589"/>
      <c r="I957" s="589"/>
      <c r="J957" s="589"/>
      <c r="K957" s="589"/>
      <c r="L957" s="589"/>
      <c r="M957" s="589"/>
      <c r="O957" s="589"/>
      <c r="P957" s="589"/>
      <c r="Q957" s="589"/>
    </row>
    <row r="958" customHeight="1" spans="7:17">
      <c r="G958" s="589"/>
      <c r="H958" s="589"/>
      <c r="I958" s="589"/>
      <c r="J958" s="589"/>
      <c r="K958" s="589"/>
      <c r="L958" s="589"/>
      <c r="M958" s="589"/>
      <c r="O958" s="589"/>
      <c r="P958" s="589"/>
      <c r="Q958" s="589"/>
    </row>
    <row r="959" customHeight="1" spans="7:17">
      <c r="G959" s="589"/>
      <c r="H959" s="589"/>
      <c r="I959" s="589"/>
      <c r="J959" s="589"/>
      <c r="K959" s="589"/>
      <c r="L959" s="589"/>
      <c r="M959" s="589"/>
      <c r="O959" s="589"/>
      <c r="P959" s="589"/>
      <c r="Q959" s="589"/>
    </row>
    <row r="960" customHeight="1" spans="7:17">
      <c r="G960" s="589"/>
      <c r="H960" s="589"/>
      <c r="I960" s="589"/>
      <c r="J960" s="589"/>
      <c r="K960" s="589"/>
      <c r="L960" s="589"/>
      <c r="M960" s="589"/>
      <c r="O960" s="589"/>
      <c r="P960" s="589"/>
      <c r="Q960" s="589"/>
    </row>
    <row r="961" customHeight="1" spans="7:17">
      <c r="G961" s="589"/>
      <c r="H961" s="589"/>
      <c r="I961" s="589"/>
      <c r="J961" s="589"/>
      <c r="K961" s="589"/>
      <c r="L961" s="589"/>
      <c r="M961" s="589"/>
      <c r="O961" s="589"/>
      <c r="P961" s="589"/>
      <c r="Q961" s="589"/>
    </row>
    <row r="962" customHeight="1" spans="7:17">
      <c r="G962" s="589"/>
      <c r="H962" s="589"/>
      <c r="I962" s="589"/>
      <c r="J962" s="589"/>
      <c r="K962" s="589"/>
      <c r="L962" s="589"/>
      <c r="M962" s="589"/>
      <c r="O962" s="589"/>
      <c r="P962" s="589"/>
      <c r="Q962" s="589"/>
    </row>
    <row r="963" customHeight="1" spans="7:17">
      <c r="G963" s="589"/>
      <c r="H963" s="589"/>
      <c r="I963" s="589"/>
      <c r="J963" s="589"/>
      <c r="K963" s="589"/>
      <c r="L963" s="589"/>
      <c r="M963" s="589"/>
      <c r="O963" s="589"/>
      <c r="P963" s="589"/>
      <c r="Q963" s="589"/>
    </row>
    <row r="964" customHeight="1" spans="7:17">
      <c r="G964" s="589"/>
      <c r="H964" s="589"/>
      <c r="I964" s="589"/>
      <c r="J964" s="589"/>
      <c r="K964" s="589"/>
      <c r="L964" s="589"/>
      <c r="M964" s="589"/>
      <c r="O964" s="589"/>
      <c r="P964" s="589"/>
      <c r="Q964" s="589"/>
    </row>
    <row r="965" customHeight="1" spans="7:17">
      <c r="G965" s="589"/>
      <c r="H965" s="589"/>
      <c r="I965" s="589"/>
      <c r="J965" s="589"/>
      <c r="K965" s="589"/>
      <c r="L965" s="589"/>
      <c r="M965" s="589"/>
      <c r="O965" s="589"/>
      <c r="P965" s="589"/>
      <c r="Q965" s="589"/>
    </row>
    <row r="966" customHeight="1" spans="7:17">
      <c r="G966" s="589"/>
      <c r="H966" s="589"/>
      <c r="I966" s="589"/>
      <c r="J966" s="589"/>
      <c r="K966" s="589"/>
      <c r="L966" s="589"/>
      <c r="M966" s="589"/>
      <c r="O966" s="589"/>
      <c r="P966" s="589"/>
      <c r="Q966" s="589"/>
    </row>
    <row r="967" customHeight="1" spans="7:17">
      <c r="G967" s="589"/>
      <c r="H967" s="589"/>
      <c r="I967" s="589"/>
      <c r="J967" s="589"/>
      <c r="K967" s="589"/>
      <c r="L967" s="589"/>
      <c r="M967" s="589"/>
      <c r="O967" s="589"/>
      <c r="P967" s="589"/>
      <c r="Q967" s="589"/>
    </row>
    <row r="968" customHeight="1" spans="7:17">
      <c r="G968" s="589"/>
      <c r="H968" s="589"/>
      <c r="I968" s="589"/>
      <c r="J968" s="589"/>
      <c r="K968" s="589"/>
      <c r="L968" s="589"/>
      <c r="M968" s="589"/>
      <c r="O968" s="589"/>
      <c r="P968" s="589"/>
      <c r="Q968" s="589"/>
    </row>
    <row r="969" customHeight="1" spans="7:17">
      <c r="G969" s="589"/>
      <c r="H969" s="589"/>
      <c r="I969" s="589"/>
      <c r="J969" s="589"/>
      <c r="K969" s="589"/>
      <c r="L969" s="589"/>
      <c r="M969" s="589"/>
      <c r="O969" s="589"/>
      <c r="P969" s="589"/>
      <c r="Q969" s="589"/>
    </row>
    <row r="970" customHeight="1" spans="7:17">
      <c r="G970" s="589"/>
      <c r="H970" s="589"/>
      <c r="I970" s="589"/>
      <c r="J970" s="589"/>
      <c r="K970" s="589"/>
      <c r="L970" s="589"/>
      <c r="M970" s="589"/>
      <c r="O970" s="589"/>
      <c r="P970" s="589"/>
      <c r="Q970" s="589"/>
    </row>
    <row r="971" customHeight="1" spans="7:17">
      <c r="G971" s="589"/>
      <c r="H971" s="589"/>
      <c r="I971" s="589"/>
      <c r="J971" s="589"/>
      <c r="K971" s="589"/>
      <c r="L971" s="589"/>
      <c r="M971" s="589"/>
      <c r="O971" s="589"/>
      <c r="P971" s="589"/>
      <c r="Q971" s="589"/>
    </row>
    <row r="972" customHeight="1" spans="7:17">
      <c r="G972" s="589"/>
      <c r="H972" s="589"/>
      <c r="I972" s="589"/>
      <c r="J972" s="589"/>
      <c r="K972" s="589"/>
      <c r="L972" s="589"/>
      <c r="M972" s="589"/>
      <c r="O972" s="589"/>
      <c r="P972" s="589"/>
      <c r="Q972" s="589"/>
    </row>
    <row r="973" customHeight="1" spans="7:17">
      <c r="G973" s="589"/>
      <c r="H973" s="589"/>
      <c r="I973" s="589"/>
      <c r="J973" s="589"/>
      <c r="K973" s="589"/>
      <c r="L973" s="589"/>
      <c r="M973" s="589"/>
      <c r="O973" s="589"/>
      <c r="P973" s="589"/>
      <c r="Q973" s="589"/>
    </row>
    <row r="974" customHeight="1" spans="7:17">
      <c r="G974" s="589"/>
      <c r="H974" s="589"/>
      <c r="I974" s="589"/>
      <c r="J974" s="589"/>
      <c r="K974" s="589"/>
      <c r="L974" s="589"/>
      <c r="M974" s="589"/>
      <c r="O974" s="589"/>
      <c r="P974" s="589"/>
      <c r="Q974" s="589"/>
    </row>
    <row r="975" customHeight="1" spans="7:17">
      <c r="G975" s="589"/>
      <c r="H975" s="589"/>
      <c r="I975" s="589"/>
      <c r="J975" s="589"/>
      <c r="K975" s="589"/>
      <c r="L975" s="589"/>
      <c r="M975" s="589"/>
      <c r="O975" s="589"/>
      <c r="P975" s="589"/>
      <c r="Q975" s="589"/>
    </row>
    <row r="976" customHeight="1" spans="7:17">
      <c r="G976" s="589"/>
      <c r="H976" s="589"/>
      <c r="I976" s="589"/>
      <c r="J976" s="589"/>
      <c r="K976" s="589"/>
      <c r="L976" s="589"/>
      <c r="M976" s="589"/>
      <c r="O976" s="589"/>
      <c r="P976" s="589"/>
      <c r="Q976" s="589"/>
    </row>
    <row r="977" customHeight="1" spans="7:17">
      <c r="G977" s="589"/>
      <c r="H977" s="589"/>
      <c r="I977" s="589"/>
      <c r="J977" s="589"/>
      <c r="K977" s="589"/>
      <c r="L977" s="589"/>
      <c r="M977" s="589"/>
      <c r="O977" s="589"/>
      <c r="P977" s="589"/>
      <c r="Q977" s="589"/>
    </row>
    <row r="978" customHeight="1" spans="7:17">
      <c r="G978" s="589"/>
      <c r="H978" s="589"/>
      <c r="I978" s="589"/>
      <c r="J978" s="589"/>
      <c r="K978" s="589"/>
      <c r="L978" s="589"/>
      <c r="M978" s="589"/>
      <c r="O978" s="589"/>
      <c r="P978" s="589"/>
      <c r="Q978" s="589"/>
    </row>
    <row r="979" customHeight="1" spans="7:17">
      <c r="G979" s="589"/>
      <c r="H979" s="589"/>
      <c r="I979" s="589"/>
      <c r="J979" s="589"/>
      <c r="K979" s="589"/>
      <c r="L979" s="589"/>
      <c r="M979" s="589"/>
      <c r="O979" s="589"/>
      <c r="P979" s="589"/>
      <c r="Q979" s="589"/>
    </row>
    <row r="980" customHeight="1" spans="7:17">
      <c r="G980" s="589"/>
      <c r="H980" s="589"/>
      <c r="I980" s="589"/>
      <c r="J980" s="589"/>
      <c r="K980" s="589"/>
      <c r="L980" s="589"/>
      <c r="M980" s="589"/>
      <c r="O980" s="589"/>
      <c r="P980" s="589"/>
      <c r="Q980" s="589"/>
    </row>
    <row r="981" customHeight="1" spans="7:17">
      <c r="G981" s="589"/>
      <c r="H981" s="589"/>
      <c r="I981" s="589"/>
      <c r="J981" s="589"/>
      <c r="K981" s="589"/>
      <c r="L981" s="589"/>
      <c r="M981" s="589"/>
      <c r="O981" s="589"/>
      <c r="P981" s="589"/>
      <c r="Q981" s="589"/>
    </row>
    <row r="982" customHeight="1" spans="7:17">
      <c r="G982" s="589"/>
      <c r="H982" s="589"/>
      <c r="I982" s="589"/>
      <c r="J982" s="589"/>
      <c r="K982" s="589"/>
      <c r="L982" s="589"/>
      <c r="M982" s="589"/>
      <c r="O982" s="589"/>
      <c r="P982" s="589"/>
      <c r="Q982" s="589"/>
    </row>
    <row r="983" customHeight="1" spans="7:17">
      <c r="G983" s="589"/>
      <c r="H983" s="589"/>
      <c r="I983" s="589"/>
      <c r="J983" s="589"/>
      <c r="K983" s="589"/>
      <c r="L983" s="589"/>
      <c r="M983" s="589"/>
      <c r="O983" s="589"/>
      <c r="P983" s="589"/>
      <c r="Q983" s="589"/>
    </row>
    <row r="984" customHeight="1" spans="7:17">
      <c r="G984" s="589"/>
      <c r="H984" s="589"/>
      <c r="I984" s="589"/>
      <c r="J984" s="589"/>
      <c r="K984" s="589"/>
      <c r="L984" s="589"/>
      <c r="M984" s="589"/>
      <c r="O984" s="589"/>
      <c r="P984" s="589"/>
      <c r="Q984" s="589"/>
    </row>
    <row r="985" customHeight="1" spans="7:17">
      <c r="G985" s="589"/>
      <c r="H985" s="589"/>
      <c r="I985" s="589"/>
      <c r="J985" s="589"/>
      <c r="K985" s="589"/>
      <c r="L985" s="589"/>
      <c r="M985" s="589"/>
      <c r="O985" s="589"/>
      <c r="P985" s="589"/>
      <c r="Q985" s="589"/>
    </row>
    <row r="986" customHeight="1" spans="7:17">
      <c r="G986" s="589"/>
      <c r="H986" s="589"/>
      <c r="I986" s="589"/>
      <c r="J986" s="589"/>
      <c r="K986" s="589"/>
      <c r="L986" s="589"/>
      <c r="M986" s="589"/>
      <c r="O986" s="589"/>
      <c r="P986" s="589"/>
      <c r="Q986" s="589"/>
    </row>
    <row r="987" customHeight="1" spans="7:17">
      <c r="G987" s="589"/>
      <c r="H987" s="589"/>
      <c r="I987" s="589"/>
      <c r="J987" s="589"/>
      <c r="K987" s="589"/>
      <c r="L987" s="589"/>
      <c r="M987" s="589"/>
      <c r="O987" s="589"/>
      <c r="P987" s="589"/>
      <c r="Q987" s="589"/>
    </row>
    <row r="988" customHeight="1" spans="7:17">
      <c r="G988" s="589"/>
      <c r="H988" s="589"/>
      <c r="I988" s="589"/>
      <c r="J988" s="589"/>
      <c r="K988" s="589"/>
      <c r="L988" s="589"/>
      <c r="M988" s="589"/>
      <c r="O988" s="589"/>
      <c r="P988" s="589"/>
      <c r="Q988" s="589"/>
    </row>
    <row r="989" customHeight="1" spans="7:17">
      <c r="G989" s="589"/>
      <c r="H989" s="589"/>
      <c r="I989" s="589"/>
      <c r="J989" s="589"/>
      <c r="K989" s="589"/>
      <c r="L989" s="589"/>
      <c r="M989" s="589"/>
      <c r="O989" s="589"/>
      <c r="P989" s="589"/>
      <c r="Q989" s="589"/>
    </row>
    <row r="990" customHeight="1" spans="7:17">
      <c r="G990" s="589"/>
      <c r="H990" s="589"/>
      <c r="I990" s="589"/>
      <c r="J990" s="589"/>
      <c r="K990" s="589"/>
      <c r="L990" s="589"/>
      <c r="M990" s="589"/>
      <c r="O990" s="589"/>
      <c r="P990" s="589"/>
      <c r="Q990" s="589"/>
    </row>
    <row r="991" customHeight="1" spans="7:17">
      <c r="G991" s="589"/>
      <c r="H991" s="589"/>
      <c r="I991" s="589"/>
      <c r="J991" s="589"/>
      <c r="K991" s="589"/>
      <c r="L991" s="589"/>
      <c r="M991" s="589"/>
      <c r="O991" s="589"/>
      <c r="P991" s="589"/>
      <c r="Q991" s="589"/>
    </row>
    <row r="992" customHeight="1" spans="7:17">
      <c r="G992" s="589"/>
      <c r="H992" s="589"/>
      <c r="I992" s="589"/>
      <c r="J992" s="589"/>
      <c r="K992" s="589"/>
      <c r="L992" s="589"/>
      <c r="M992" s="589"/>
      <c r="O992" s="589"/>
      <c r="P992" s="589"/>
      <c r="Q992" s="589"/>
    </row>
    <row r="993" customHeight="1" spans="7:17">
      <c r="G993" s="589"/>
      <c r="H993" s="589"/>
      <c r="I993" s="589"/>
      <c r="J993" s="589"/>
      <c r="K993" s="589"/>
      <c r="L993" s="589"/>
      <c r="M993" s="589"/>
      <c r="O993" s="589"/>
      <c r="P993" s="589"/>
      <c r="Q993" s="589"/>
    </row>
    <row r="994" customHeight="1" spans="7:17">
      <c r="G994" s="589"/>
      <c r="H994" s="589"/>
      <c r="I994" s="589"/>
      <c r="J994" s="589"/>
      <c r="K994" s="589"/>
      <c r="L994" s="589"/>
      <c r="M994" s="589"/>
      <c r="O994" s="589"/>
      <c r="P994" s="589"/>
      <c r="Q994" s="589"/>
    </row>
    <row r="995" customHeight="1" spans="7:17">
      <c r="G995" s="589"/>
      <c r="H995" s="589"/>
      <c r="I995" s="589"/>
      <c r="J995" s="589"/>
      <c r="K995" s="589"/>
      <c r="L995" s="589"/>
      <c r="M995" s="589"/>
      <c r="O995" s="589"/>
      <c r="P995" s="589"/>
      <c r="Q995" s="589"/>
    </row>
    <row r="996" customHeight="1" spans="7:17">
      <c r="G996" s="589"/>
      <c r="H996" s="589"/>
      <c r="I996" s="589"/>
      <c r="J996" s="589"/>
      <c r="K996" s="589"/>
      <c r="L996" s="589"/>
      <c r="M996" s="589"/>
      <c r="O996" s="589"/>
      <c r="P996" s="589"/>
      <c r="Q996" s="589"/>
    </row>
    <row r="997" customHeight="1" spans="7:17">
      <c r="G997" s="589"/>
      <c r="H997" s="589"/>
      <c r="I997" s="589"/>
      <c r="J997" s="589"/>
      <c r="K997" s="589"/>
      <c r="L997" s="589"/>
      <c r="M997" s="589"/>
      <c r="O997" s="589"/>
      <c r="P997" s="589"/>
      <c r="Q997" s="589"/>
    </row>
    <row r="998" customHeight="1" spans="7:17">
      <c r="G998" s="589"/>
      <c r="H998" s="589"/>
      <c r="I998" s="589"/>
      <c r="J998" s="589"/>
      <c r="K998" s="589"/>
      <c r="L998" s="589"/>
      <c r="M998" s="589"/>
      <c r="O998" s="589"/>
      <c r="P998" s="589"/>
      <c r="Q998" s="589"/>
    </row>
    <row r="999" customHeight="1" spans="7:17">
      <c r="G999" s="589"/>
      <c r="H999" s="589"/>
      <c r="I999" s="589"/>
      <c r="J999" s="589"/>
      <c r="K999" s="589"/>
      <c r="L999" s="589"/>
      <c r="M999" s="589"/>
      <c r="O999" s="589"/>
      <c r="P999" s="589"/>
      <c r="Q999" s="589"/>
    </row>
    <row r="1000" customHeight="1" spans="7:17">
      <c r="G1000" s="589"/>
      <c r="H1000" s="589"/>
      <c r="I1000" s="589"/>
      <c r="J1000" s="589"/>
      <c r="K1000" s="589"/>
      <c r="L1000" s="589"/>
      <c r="M1000" s="589"/>
      <c r="O1000" s="589"/>
      <c r="P1000" s="589"/>
      <c r="Q1000" s="589"/>
    </row>
    <row r="1001" customHeight="1" spans="7:17">
      <c r="G1001" s="589"/>
      <c r="H1001" s="589"/>
      <c r="I1001" s="589"/>
      <c r="J1001" s="589"/>
      <c r="K1001" s="589"/>
      <c r="L1001" s="589"/>
      <c r="M1001" s="589"/>
      <c r="O1001" s="589"/>
      <c r="P1001" s="589"/>
      <c r="Q1001" s="589"/>
    </row>
    <row r="1002" customHeight="1" spans="7:17">
      <c r="G1002" s="589"/>
      <c r="H1002" s="589"/>
      <c r="I1002" s="589"/>
      <c r="J1002" s="589"/>
      <c r="K1002" s="589"/>
      <c r="L1002" s="589"/>
      <c r="M1002" s="589"/>
      <c r="O1002" s="589"/>
      <c r="P1002" s="589"/>
      <c r="Q1002" s="589"/>
    </row>
    <row r="1003" customHeight="1" spans="7:17">
      <c r="G1003" s="589"/>
      <c r="H1003" s="589"/>
      <c r="I1003" s="589"/>
      <c r="J1003" s="589"/>
      <c r="K1003" s="589"/>
      <c r="L1003" s="589"/>
      <c r="M1003" s="589"/>
      <c r="O1003" s="589"/>
      <c r="P1003" s="589"/>
      <c r="Q1003" s="589"/>
    </row>
    <row r="1004" customHeight="1" spans="7:17">
      <c r="G1004" s="589"/>
      <c r="H1004" s="589"/>
      <c r="I1004" s="589"/>
      <c r="J1004" s="589"/>
      <c r="K1004" s="589"/>
      <c r="L1004" s="589"/>
      <c r="M1004" s="589"/>
      <c r="O1004" s="589"/>
      <c r="P1004" s="589"/>
      <c r="Q1004" s="589"/>
    </row>
    <row r="1005" customHeight="1" spans="7:17">
      <c r="G1005" s="589"/>
      <c r="H1005" s="589"/>
      <c r="I1005" s="589"/>
      <c r="J1005" s="589"/>
      <c r="K1005" s="589"/>
      <c r="L1005" s="589"/>
      <c r="M1005" s="589"/>
      <c r="O1005" s="589"/>
      <c r="P1005" s="589"/>
      <c r="Q1005" s="589"/>
    </row>
    <row r="1006" customHeight="1" spans="7:17">
      <c r="G1006" s="589"/>
      <c r="H1006" s="589"/>
      <c r="I1006" s="589"/>
      <c r="J1006" s="589"/>
      <c r="K1006" s="589"/>
      <c r="L1006" s="589"/>
      <c r="M1006" s="589"/>
      <c r="O1006" s="589"/>
      <c r="P1006" s="589"/>
      <c r="Q1006" s="589"/>
    </row>
    <row r="1007" customHeight="1" spans="7:17">
      <c r="G1007" s="589"/>
      <c r="H1007" s="589"/>
      <c r="I1007" s="589"/>
      <c r="J1007" s="589"/>
      <c r="K1007" s="589"/>
      <c r="L1007" s="589"/>
      <c r="M1007" s="589"/>
      <c r="O1007" s="589"/>
      <c r="P1007" s="589"/>
      <c r="Q1007" s="589"/>
    </row>
    <row r="1008" customHeight="1" spans="7:17">
      <c r="G1008" s="589"/>
      <c r="H1008" s="589"/>
      <c r="I1008" s="589"/>
      <c r="J1008" s="589"/>
      <c r="K1008" s="589"/>
      <c r="L1008" s="589"/>
      <c r="M1008" s="589"/>
      <c r="O1008" s="589"/>
      <c r="P1008" s="589"/>
      <c r="Q1008" s="589"/>
    </row>
    <row r="1009" customHeight="1" spans="7:17">
      <c r="G1009" s="589"/>
      <c r="H1009" s="589"/>
      <c r="I1009" s="589"/>
      <c r="J1009" s="589"/>
      <c r="K1009" s="589"/>
      <c r="L1009" s="589"/>
      <c r="M1009" s="589"/>
      <c r="O1009" s="589"/>
      <c r="P1009" s="589"/>
      <c r="Q1009" s="589"/>
    </row>
    <row r="1010" customHeight="1" spans="7:17">
      <c r="G1010" s="589"/>
      <c r="H1010" s="589"/>
      <c r="I1010" s="589"/>
      <c r="J1010" s="589"/>
      <c r="K1010" s="589"/>
      <c r="L1010" s="589"/>
      <c r="M1010" s="589"/>
      <c r="O1010" s="589"/>
      <c r="P1010" s="589"/>
      <c r="Q1010" s="589"/>
    </row>
    <row r="1011" customHeight="1" spans="7:17">
      <c r="G1011" s="589"/>
      <c r="H1011" s="589"/>
      <c r="I1011" s="589"/>
      <c r="J1011" s="589"/>
      <c r="K1011" s="589"/>
      <c r="L1011" s="589"/>
      <c r="M1011" s="589"/>
      <c r="O1011" s="589"/>
      <c r="P1011" s="589"/>
      <c r="Q1011" s="589"/>
    </row>
    <row r="1012" customHeight="1" spans="7:17">
      <c r="G1012" s="589"/>
      <c r="H1012" s="589"/>
      <c r="I1012" s="589"/>
      <c r="J1012" s="589"/>
      <c r="K1012" s="589"/>
      <c r="L1012" s="589"/>
      <c r="M1012" s="589"/>
      <c r="O1012" s="589"/>
      <c r="P1012" s="589"/>
      <c r="Q1012" s="589"/>
    </row>
    <row r="1013" customHeight="1" spans="7:17">
      <c r="G1013" s="589"/>
      <c r="H1013" s="589"/>
      <c r="I1013" s="589"/>
      <c r="J1013" s="589"/>
      <c r="K1013" s="589"/>
      <c r="L1013" s="589"/>
      <c r="M1013" s="589"/>
      <c r="O1013" s="589"/>
      <c r="P1013" s="589"/>
      <c r="Q1013" s="589"/>
    </row>
    <row r="1014" customHeight="1" spans="7:17">
      <c r="G1014" s="589"/>
      <c r="H1014" s="589"/>
      <c r="I1014" s="589"/>
      <c r="J1014" s="589"/>
      <c r="K1014" s="589"/>
      <c r="L1014" s="589"/>
      <c r="M1014" s="589"/>
      <c r="O1014" s="589"/>
      <c r="P1014" s="589"/>
      <c r="Q1014" s="589"/>
    </row>
    <row r="1015" customHeight="1" spans="7:17">
      <c r="G1015" s="589"/>
      <c r="H1015" s="589"/>
      <c r="I1015" s="589"/>
      <c r="J1015" s="589"/>
      <c r="K1015" s="589"/>
      <c r="L1015" s="589"/>
      <c r="M1015" s="589"/>
      <c r="O1015" s="589"/>
      <c r="P1015" s="589"/>
      <c r="Q1015" s="589"/>
    </row>
    <row r="1016" customHeight="1" spans="7:17">
      <c r="G1016" s="589"/>
      <c r="H1016" s="589"/>
      <c r="I1016" s="589"/>
      <c r="J1016" s="589"/>
      <c r="K1016" s="589"/>
      <c r="L1016" s="589"/>
      <c r="M1016" s="589"/>
      <c r="O1016" s="589"/>
      <c r="P1016" s="589"/>
      <c r="Q1016" s="589"/>
    </row>
    <row r="1017" customHeight="1" spans="7:17">
      <c r="G1017" s="589"/>
      <c r="H1017" s="589"/>
      <c r="I1017" s="589"/>
      <c r="J1017" s="589"/>
      <c r="K1017" s="589"/>
      <c r="L1017" s="589"/>
      <c r="M1017" s="589"/>
      <c r="O1017" s="589"/>
      <c r="P1017" s="589"/>
      <c r="Q1017" s="589"/>
    </row>
    <row r="1018" customHeight="1" spans="7:17">
      <c r="G1018" s="589"/>
      <c r="H1018" s="589"/>
      <c r="I1018" s="589"/>
      <c r="J1018" s="589"/>
      <c r="K1018" s="589"/>
      <c r="L1018" s="589"/>
      <c r="M1018" s="589"/>
      <c r="O1018" s="589"/>
      <c r="P1018" s="589"/>
      <c r="Q1018" s="589"/>
    </row>
    <row r="1019" customHeight="1" spans="7:17">
      <c r="G1019" s="589"/>
      <c r="H1019" s="589"/>
      <c r="I1019" s="589"/>
      <c r="J1019" s="589"/>
      <c r="K1019" s="589"/>
      <c r="L1019" s="589"/>
      <c r="M1019" s="589"/>
      <c r="O1019" s="589"/>
      <c r="P1019" s="589"/>
      <c r="Q1019" s="589"/>
    </row>
    <row r="1020" customHeight="1" spans="7:17">
      <c r="G1020" s="589"/>
      <c r="H1020" s="589"/>
      <c r="I1020" s="589"/>
      <c r="J1020" s="589"/>
      <c r="K1020" s="589"/>
      <c r="L1020" s="589"/>
      <c r="M1020" s="589"/>
      <c r="O1020" s="589"/>
      <c r="P1020" s="589"/>
      <c r="Q1020" s="589"/>
    </row>
    <row r="1021" customHeight="1" spans="7:17">
      <c r="G1021" s="589"/>
      <c r="H1021" s="589"/>
      <c r="I1021" s="589"/>
      <c r="J1021" s="589"/>
      <c r="K1021" s="589"/>
      <c r="L1021" s="589"/>
      <c r="M1021" s="589"/>
      <c r="O1021" s="589"/>
      <c r="P1021" s="589"/>
      <c r="Q1021" s="589"/>
    </row>
    <row r="1022" customHeight="1" spans="7:17">
      <c r="G1022" s="589"/>
      <c r="H1022" s="589"/>
      <c r="I1022" s="589"/>
      <c r="J1022" s="589"/>
      <c r="K1022" s="589"/>
      <c r="L1022" s="589"/>
      <c r="M1022" s="589"/>
      <c r="O1022" s="589"/>
      <c r="P1022" s="589"/>
      <c r="Q1022" s="589"/>
    </row>
    <row r="1023" customHeight="1" spans="7:17">
      <c r="G1023" s="589"/>
      <c r="H1023" s="589"/>
      <c r="I1023" s="589"/>
      <c r="J1023" s="589"/>
      <c r="K1023" s="589"/>
      <c r="L1023" s="589"/>
      <c r="M1023" s="589"/>
      <c r="O1023" s="589"/>
      <c r="P1023" s="589"/>
      <c r="Q1023" s="589"/>
    </row>
    <row r="1024" customHeight="1" spans="7:17">
      <c r="G1024" s="589"/>
      <c r="H1024" s="589"/>
      <c r="I1024" s="589"/>
      <c r="J1024" s="589"/>
      <c r="K1024" s="589"/>
      <c r="L1024" s="589"/>
      <c r="M1024" s="589"/>
      <c r="O1024" s="589"/>
      <c r="P1024" s="589"/>
      <c r="Q1024" s="589"/>
    </row>
    <row r="1025" customHeight="1" spans="7:17">
      <c r="G1025" s="589"/>
      <c r="H1025" s="589"/>
      <c r="I1025" s="589"/>
      <c r="J1025" s="589"/>
      <c r="K1025" s="589"/>
      <c r="L1025" s="589"/>
      <c r="M1025" s="589"/>
      <c r="O1025" s="589"/>
      <c r="P1025" s="589"/>
      <c r="Q1025" s="589"/>
    </row>
    <row r="1026" customHeight="1" spans="7:17">
      <c r="G1026" s="589"/>
      <c r="H1026" s="589"/>
      <c r="I1026" s="589"/>
      <c r="J1026" s="589"/>
      <c r="K1026" s="589"/>
      <c r="L1026" s="589"/>
      <c r="M1026" s="589"/>
      <c r="O1026" s="589"/>
      <c r="P1026" s="589"/>
      <c r="Q1026" s="589"/>
    </row>
    <row r="1027" customHeight="1" spans="7:17">
      <c r="G1027" s="589"/>
      <c r="H1027" s="589"/>
      <c r="I1027" s="589"/>
      <c r="J1027" s="589"/>
      <c r="K1027" s="589"/>
      <c r="L1027" s="589"/>
      <c r="M1027" s="589"/>
      <c r="O1027" s="589"/>
      <c r="P1027" s="589"/>
      <c r="Q1027" s="589"/>
    </row>
    <row r="1028" customHeight="1" spans="7:17">
      <c r="G1028" s="589"/>
      <c r="H1028" s="589"/>
      <c r="I1028" s="589"/>
      <c r="J1028" s="589"/>
      <c r="K1028" s="589"/>
      <c r="L1028" s="589"/>
      <c r="M1028" s="589"/>
      <c r="O1028" s="589"/>
      <c r="P1028" s="589"/>
      <c r="Q1028" s="589"/>
    </row>
    <row r="1029" customHeight="1" spans="7:17">
      <c r="G1029" s="589"/>
      <c r="H1029" s="589"/>
      <c r="I1029" s="589"/>
      <c r="J1029" s="589"/>
      <c r="K1029" s="589"/>
      <c r="L1029" s="589"/>
      <c r="M1029" s="589"/>
      <c r="O1029" s="589"/>
      <c r="P1029" s="589"/>
      <c r="Q1029" s="589"/>
    </row>
    <row r="1030" customHeight="1" spans="7:17">
      <c r="G1030" s="589"/>
      <c r="H1030" s="589"/>
      <c r="I1030" s="589"/>
      <c r="J1030" s="589"/>
      <c r="K1030" s="589"/>
      <c r="L1030" s="589"/>
      <c r="M1030" s="589"/>
      <c r="O1030" s="589"/>
      <c r="P1030" s="589"/>
      <c r="Q1030" s="589"/>
    </row>
    <row r="1031" customHeight="1" spans="7:17">
      <c r="G1031" s="589"/>
      <c r="H1031" s="589"/>
      <c r="I1031" s="589"/>
      <c r="J1031" s="589"/>
      <c r="K1031" s="589"/>
      <c r="L1031" s="589"/>
      <c r="M1031" s="589"/>
      <c r="O1031" s="589"/>
      <c r="P1031" s="589"/>
      <c r="Q1031" s="589"/>
    </row>
    <row r="1032" customHeight="1" spans="7:17">
      <c r="G1032" s="589"/>
      <c r="H1032" s="589"/>
      <c r="I1032" s="589"/>
      <c r="J1032" s="589"/>
      <c r="K1032" s="589"/>
      <c r="L1032" s="589"/>
      <c r="M1032" s="589"/>
      <c r="O1032" s="589"/>
      <c r="P1032" s="589"/>
      <c r="Q1032" s="589"/>
    </row>
    <row r="1033" customHeight="1" spans="7:17">
      <c r="G1033" s="589"/>
      <c r="H1033" s="589"/>
      <c r="I1033" s="589"/>
      <c r="J1033" s="589"/>
      <c r="K1033" s="589"/>
      <c r="L1033" s="589"/>
      <c r="M1033" s="589"/>
      <c r="O1033" s="589"/>
      <c r="P1033" s="589"/>
      <c r="Q1033" s="589"/>
    </row>
    <row r="1034" customHeight="1" spans="7:17">
      <c r="G1034" s="589"/>
      <c r="H1034" s="589"/>
      <c r="I1034" s="589"/>
      <c r="J1034" s="589"/>
      <c r="K1034" s="589"/>
      <c r="L1034" s="589"/>
      <c r="M1034" s="589"/>
      <c r="O1034" s="589"/>
      <c r="P1034" s="589"/>
      <c r="Q1034" s="589"/>
    </row>
    <row r="1035" customHeight="1" spans="7:17">
      <c r="G1035" s="589"/>
      <c r="H1035" s="589"/>
      <c r="I1035" s="589"/>
      <c r="J1035" s="589"/>
      <c r="K1035" s="589"/>
      <c r="L1035" s="589"/>
      <c r="M1035" s="589"/>
      <c r="O1035" s="589"/>
      <c r="P1035" s="589"/>
      <c r="Q1035" s="589"/>
    </row>
    <row r="1036" customHeight="1" spans="7:17">
      <c r="G1036" s="589"/>
      <c r="H1036" s="589"/>
      <c r="I1036" s="589"/>
      <c r="J1036" s="589"/>
      <c r="K1036" s="589"/>
      <c r="L1036" s="589"/>
      <c r="M1036" s="589"/>
      <c r="O1036" s="589"/>
      <c r="P1036" s="589"/>
      <c r="Q1036" s="589"/>
    </row>
    <row r="1037" customHeight="1" spans="7:17">
      <c r="G1037" s="589"/>
      <c r="H1037" s="589"/>
      <c r="I1037" s="589"/>
      <c r="J1037" s="589"/>
      <c r="K1037" s="589"/>
      <c r="L1037" s="589"/>
      <c r="M1037" s="589"/>
      <c r="O1037" s="589"/>
      <c r="P1037" s="589"/>
      <c r="Q1037" s="589"/>
    </row>
    <row r="1038" customHeight="1" spans="7:17">
      <c r="G1038" s="589"/>
      <c r="H1038" s="589"/>
      <c r="I1038" s="589"/>
      <c r="J1038" s="589"/>
      <c r="K1038" s="589"/>
      <c r="L1038" s="589"/>
      <c r="M1038" s="589"/>
      <c r="O1038" s="589"/>
      <c r="P1038" s="589"/>
      <c r="Q1038" s="589"/>
    </row>
    <row r="1039" customHeight="1" spans="7:17">
      <c r="G1039" s="589"/>
      <c r="H1039" s="589"/>
      <c r="I1039" s="589"/>
      <c r="J1039" s="589"/>
      <c r="K1039" s="589"/>
      <c r="L1039" s="589"/>
      <c r="M1039" s="589"/>
      <c r="O1039" s="589"/>
      <c r="P1039" s="589"/>
      <c r="Q1039" s="589"/>
    </row>
    <row r="1040" customHeight="1" spans="7:17">
      <c r="G1040" s="589"/>
      <c r="H1040" s="589"/>
      <c r="I1040" s="589"/>
      <c r="J1040" s="589"/>
      <c r="K1040" s="589"/>
      <c r="L1040" s="589"/>
      <c r="M1040" s="589"/>
      <c r="O1040" s="589"/>
      <c r="P1040" s="589"/>
      <c r="Q1040" s="589"/>
    </row>
    <row r="1041" customHeight="1" spans="7:17">
      <c r="G1041" s="589"/>
      <c r="H1041" s="589"/>
      <c r="I1041" s="589"/>
      <c r="J1041" s="589"/>
      <c r="K1041" s="589"/>
      <c r="L1041" s="589"/>
      <c r="M1041" s="589"/>
      <c r="O1041" s="589"/>
      <c r="P1041" s="589"/>
      <c r="Q1041" s="589"/>
    </row>
    <row r="1042" customHeight="1" spans="7:17">
      <c r="G1042" s="589"/>
      <c r="H1042" s="589"/>
      <c r="I1042" s="589"/>
      <c r="J1042" s="589"/>
      <c r="K1042" s="589"/>
      <c r="L1042" s="589"/>
      <c r="M1042" s="589"/>
      <c r="O1042" s="589"/>
      <c r="P1042" s="589"/>
      <c r="Q1042" s="589"/>
    </row>
    <row r="1043" customHeight="1" spans="7:17">
      <c r="G1043" s="589"/>
      <c r="H1043" s="589"/>
      <c r="I1043" s="589"/>
      <c r="J1043" s="589"/>
      <c r="K1043" s="589"/>
      <c r="L1043" s="589"/>
      <c r="M1043" s="589"/>
      <c r="O1043" s="589"/>
      <c r="P1043" s="589"/>
      <c r="Q1043" s="589"/>
    </row>
    <row r="1044" customHeight="1" spans="7:17">
      <c r="G1044" s="589"/>
      <c r="H1044" s="589"/>
      <c r="I1044" s="589"/>
      <c r="J1044" s="589"/>
      <c r="K1044" s="589"/>
      <c r="L1044" s="589"/>
      <c r="M1044" s="589"/>
      <c r="O1044" s="589"/>
      <c r="P1044" s="589"/>
      <c r="Q1044" s="589"/>
    </row>
    <row r="1045" customHeight="1" spans="7:17">
      <c r="G1045" s="589"/>
      <c r="H1045" s="589"/>
      <c r="I1045" s="589"/>
      <c r="J1045" s="589"/>
      <c r="K1045" s="589"/>
      <c r="L1045" s="589"/>
      <c r="M1045" s="589"/>
      <c r="O1045" s="589"/>
      <c r="P1045" s="589"/>
      <c r="Q1045" s="589"/>
    </row>
    <row r="1046" customHeight="1" spans="7:17">
      <c r="G1046" s="589"/>
      <c r="H1046" s="589"/>
      <c r="I1046" s="589"/>
      <c r="J1046" s="589"/>
      <c r="K1046" s="589"/>
      <c r="L1046" s="589"/>
      <c r="M1046" s="589"/>
      <c r="O1046" s="589"/>
      <c r="P1046" s="589"/>
      <c r="Q1046" s="589"/>
    </row>
    <row r="1047" customHeight="1" spans="7:17">
      <c r="G1047" s="589"/>
      <c r="H1047" s="589"/>
      <c r="I1047" s="589"/>
      <c r="J1047" s="589"/>
      <c r="K1047" s="589"/>
      <c r="L1047" s="589"/>
      <c r="M1047" s="589"/>
      <c r="O1047" s="589"/>
      <c r="P1047" s="589"/>
      <c r="Q1047" s="589"/>
    </row>
    <row r="1048" customHeight="1" spans="7:17">
      <c r="G1048" s="589"/>
      <c r="H1048" s="589"/>
      <c r="I1048" s="589"/>
      <c r="J1048" s="589"/>
      <c r="K1048" s="589"/>
      <c r="L1048" s="589"/>
      <c r="M1048" s="589"/>
      <c r="O1048" s="589"/>
      <c r="P1048" s="589"/>
      <c r="Q1048" s="589"/>
    </row>
    <row r="1049" customHeight="1" spans="7:17">
      <c r="G1049" s="589"/>
      <c r="H1049" s="589"/>
      <c r="I1049" s="589"/>
      <c r="J1049" s="589"/>
      <c r="K1049" s="589"/>
      <c r="L1049" s="589"/>
      <c r="M1049" s="589"/>
      <c r="O1049" s="589"/>
      <c r="P1049" s="589"/>
      <c r="Q1049" s="589"/>
    </row>
    <row r="1050" customHeight="1" spans="7:17">
      <c r="G1050" s="589"/>
      <c r="H1050" s="589"/>
      <c r="I1050" s="589"/>
      <c r="J1050" s="589"/>
      <c r="K1050" s="589"/>
      <c r="L1050" s="589"/>
      <c r="M1050" s="589"/>
      <c r="O1050" s="589"/>
      <c r="P1050" s="589"/>
      <c r="Q1050" s="589"/>
    </row>
    <row r="1051" customHeight="1" spans="7:17">
      <c r="G1051" s="589"/>
      <c r="H1051" s="589"/>
      <c r="I1051" s="589"/>
      <c r="J1051" s="589"/>
      <c r="K1051" s="589"/>
      <c r="L1051" s="589"/>
      <c r="M1051" s="589"/>
      <c r="O1051" s="589"/>
      <c r="P1051" s="589"/>
      <c r="Q1051" s="589"/>
    </row>
    <row r="1052" customHeight="1" spans="7:17">
      <c r="G1052" s="589"/>
      <c r="H1052" s="589"/>
      <c r="I1052" s="589"/>
      <c r="J1052" s="589"/>
      <c r="K1052" s="589"/>
      <c r="L1052" s="589"/>
      <c r="M1052" s="589"/>
      <c r="O1052" s="589"/>
      <c r="P1052" s="589"/>
      <c r="Q1052" s="589"/>
    </row>
    <row r="1053" customHeight="1" spans="7:17">
      <c r="G1053" s="589"/>
      <c r="H1053" s="589"/>
      <c r="I1053" s="589"/>
      <c r="J1053" s="589"/>
      <c r="K1053" s="589"/>
      <c r="L1053" s="589"/>
      <c r="M1053" s="589"/>
      <c r="O1053" s="589"/>
      <c r="P1053" s="589"/>
      <c r="Q1053" s="589"/>
    </row>
    <row r="1054" customHeight="1" spans="7:17">
      <c r="G1054" s="589"/>
      <c r="H1054" s="589"/>
      <c r="I1054" s="589"/>
      <c r="J1054" s="589"/>
      <c r="K1054" s="589"/>
      <c r="L1054" s="589"/>
      <c r="M1054" s="589"/>
      <c r="O1054" s="589"/>
      <c r="P1054" s="589"/>
      <c r="Q1054" s="589"/>
    </row>
    <row r="1055" customHeight="1" spans="7:17">
      <c r="G1055" s="589"/>
      <c r="H1055" s="589"/>
      <c r="I1055" s="589"/>
      <c r="J1055" s="589"/>
      <c r="K1055" s="589"/>
      <c r="L1055" s="589"/>
      <c r="M1055" s="589"/>
      <c r="O1055" s="589"/>
      <c r="P1055" s="589"/>
      <c r="Q1055" s="589"/>
    </row>
    <row r="1056" customHeight="1" spans="7:17">
      <c r="G1056" s="589"/>
      <c r="H1056" s="589"/>
      <c r="I1056" s="589"/>
      <c r="J1056" s="589"/>
      <c r="K1056" s="589"/>
      <c r="L1056" s="589"/>
      <c r="M1056" s="589"/>
      <c r="O1056" s="589"/>
      <c r="P1056" s="589"/>
      <c r="Q1056" s="589"/>
    </row>
    <row r="1057" customHeight="1" spans="7:17">
      <c r="G1057" s="589"/>
      <c r="H1057" s="589"/>
      <c r="I1057" s="589"/>
      <c r="J1057" s="589"/>
      <c r="K1057" s="589"/>
      <c r="L1057" s="589"/>
      <c r="M1057" s="589"/>
      <c r="O1057" s="589"/>
      <c r="P1057" s="589"/>
      <c r="Q1057" s="589"/>
    </row>
    <row r="1058" customHeight="1" spans="7:17">
      <c r="G1058" s="589"/>
      <c r="H1058" s="589"/>
      <c r="I1058" s="589"/>
      <c r="J1058" s="589"/>
      <c r="K1058" s="589"/>
      <c r="L1058" s="589"/>
      <c r="M1058" s="589"/>
      <c r="O1058" s="589"/>
      <c r="P1058" s="589"/>
      <c r="Q1058" s="589"/>
    </row>
    <row r="1059" customHeight="1" spans="7:17">
      <c r="G1059" s="589"/>
      <c r="H1059" s="589"/>
      <c r="I1059" s="589"/>
      <c r="J1059" s="589"/>
      <c r="K1059" s="589"/>
      <c r="L1059" s="589"/>
      <c r="M1059" s="589"/>
      <c r="O1059" s="589"/>
      <c r="P1059" s="589"/>
      <c r="Q1059" s="589"/>
    </row>
    <row r="1060" customHeight="1" spans="7:17">
      <c r="G1060" s="589"/>
      <c r="H1060" s="589"/>
      <c r="I1060" s="589"/>
      <c r="J1060" s="589"/>
      <c r="K1060" s="589"/>
      <c r="L1060" s="589"/>
      <c r="M1060" s="589"/>
      <c r="O1060" s="589"/>
      <c r="P1060" s="589"/>
      <c r="Q1060" s="589"/>
    </row>
    <row r="1061" customHeight="1" spans="7:17">
      <c r="G1061" s="589"/>
      <c r="H1061" s="589"/>
      <c r="I1061" s="589"/>
      <c r="J1061" s="589"/>
      <c r="K1061" s="589"/>
      <c r="L1061" s="589"/>
      <c r="M1061" s="589"/>
      <c r="O1061" s="589"/>
      <c r="P1061" s="589"/>
      <c r="Q1061" s="589"/>
    </row>
    <row r="1062" customHeight="1" spans="7:17">
      <c r="G1062" s="589"/>
      <c r="H1062" s="589"/>
      <c r="I1062" s="589"/>
      <c r="J1062" s="589"/>
      <c r="K1062" s="589"/>
      <c r="L1062" s="589"/>
      <c r="M1062" s="589"/>
      <c r="O1062" s="589"/>
      <c r="P1062" s="589"/>
      <c r="Q1062" s="589"/>
    </row>
    <row r="1063" customHeight="1" spans="7:17">
      <c r="G1063" s="589"/>
      <c r="H1063" s="589"/>
      <c r="I1063" s="589"/>
      <c r="J1063" s="589"/>
      <c r="K1063" s="589"/>
      <c r="L1063" s="589"/>
      <c r="M1063" s="589"/>
      <c r="O1063" s="589"/>
      <c r="P1063" s="589"/>
      <c r="Q1063" s="589"/>
    </row>
    <row r="1064" customHeight="1" spans="7:17">
      <c r="G1064" s="589"/>
      <c r="H1064" s="589"/>
      <c r="I1064" s="589"/>
      <c r="J1064" s="589"/>
      <c r="K1064" s="589"/>
      <c r="L1064" s="589"/>
      <c r="M1064" s="589"/>
      <c r="O1064" s="589"/>
      <c r="P1064" s="589"/>
      <c r="Q1064" s="589"/>
    </row>
    <row r="1065" customHeight="1" spans="7:17">
      <c r="G1065" s="589"/>
      <c r="H1065" s="589"/>
      <c r="I1065" s="589"/>
      <c r="J1065" s="589"/>
      <c r="K1065" s="589"/>
      <c r="L1065" s="589"/>
      <c r="M1065" s="589"/>
      <c r="O1065" s="589"/>
      <c r="P1065" s="589"/>
      <c r="Q1065" s="589"/>
    </row>
    <row r="1066" customHeight="1" spans="7:17">
      <c r="G1066" s="589"/>
      <c r="H1066" s="589"/>
      <c r="I1066" s="589"/>
      <c r="J1066" s="589"/>
      <c r="K1066" s="589"/>
      <c r="L1066" s="589"/>
      <c r="M1066" s="589"/>
      <c r="O1066" s="589"/>
      <c r="P1066" s="589"/>
      <c r="Q1066" s="589"/>
    </row>
    <row r="1067" customHeight="1" spans="7:17">
      <c r="G1067" s="589"/>
      <c r="H1067" s="589"/>
      <c r="I1067" s="589"/>
      <c r="J1067" s="589"/>
      <c r="K1067" s="589"/>
      <c r="L1067" s="589"/>
      <c r="M1067" s="589"/>
      <c r="O1067" s="589"/>
      <c r="P1067" s="589"/>
      <c r="Q1067" s="589"/>
    </row>
    <row r="1068" customHeight="1" spans="7:17">
      <c r="G1068" s="589"/>
      <c r="H1068" s="589"/>
      <c r="I1068" s="589"/>
      <c r="J1068" s="589"/>
      <c r="K1068" s="589"/>
      <c r="L1068" s="589"/>
      <c r="M1068" s="589"/>
      <c r="O1068" s="589"/>
      <c r="P1068" s="589"/>
      <c r="Q1068" s="589"/>
    </row>
    <row r="1069" customHeight="1" spans="7:17">
      <c r="G1069" s="589"/>
      <c r="H1069" s="589"/>
      <c r="I1069" s="589"/>
      <c r="J1069" s="589"/>
      <c r="K1069" s="589"/>
      <c r="L1069" s="589"/>
      <c r="M1069" s="589"/>
      <c r="O1069" s="589"/>
      <c r="P1069" s="589"/>
      <c r="Q1069" s="589"/>
    </row>
    <row r="1070" customHeight="1" spans="7:17">
      <c r="G1070" s="589"/>
      <c r="H1070" s="589"/>
      <c r="I1070" s="589"/>
      <c r="J1070" s="589"/>
      <c r="K1070" s="589"/>
      <c r="L1070" s="589"/>
      <c r="M1070" s="589"/>
      <c r="O1070" s="589"/>
      <c r="P1070" s="589"/>
      <c r="Q1070" s="589"/>
    </row>
    <row r="1071" customHeight="1" spans="7:17">
      <c r="G1071" s="589"/>
      <c r="H1071" s="589"/>
      <c r="I1071" s="589"/>
      <c r="J1071" s="589"/>
      <c r="K1071" s="589"/>
      <c r="L1071" s="589"/>
      <c r="M1071" s="589"/>
      <c r="O1071" s="589"/>
      <c r="P1071" s="589"/>
      <c r="Q1071" s="589"/>
    </row>
    <row r="1072" customHeight="1" spans="7:17">
      <c r="G1072" s="589"/>
      <c r="H1072" s="589"/>
      <c r="I1072" s="589"/>
      <c r="J1072" s="589"/>
      <c r="K1072" s="589"/>
      <c r="L1072" s="589"/>
      <c r="M1072" s="589"/>
      <c r="O1072" s="589"/>
      <c r="P1072" s="589"/>
      <c r="Q1072" s="589"/>
    </row>
    <row r="1073" customHeight="1" spans="7:17">
      <c r="G1073" s="589"/>
      <c r="H1073" s="589"/>
      <c r="I1073" s="589"/>
      <c r="J1073" s="589"/>
      <c r="K1073" s="589"/>
      <c r="L1073" s="589"/>
      <c r="M1073" s="589"/>
      <c r="O1073" s="589"/>
      <c r="P1073" s="589"/>
      <c r="Q1073" s="589"/>
    </row>
    <row r="1074" customHeight="1" spans="7:17">
      <c r="G1074" s="589"/>
      <c r="H1074" s="589"/>
      <c r="I1074" s="589"/>
      <c r="J1074" s="589"/>
      <c r="K1074" s="589"/>
      <c r="L1074" s="589"/>
      <c r="M1074" s="589"/>
      <c r="O1074" s="589"/>
      <c r="P1074" s="589"/>
      <c r="Q1074" s="589"/>
    </row>
    <row r="1075" customHeight="1" spans="7:17">
      <c r="G1075" s="589"/>
      <c r="H1075" s="589"/>
      <c r="I1075" s="589"/>
      <c r="J1075" s="589"/>
      <c r="K1075" s="589"/>
      <c r="L1075" s="589"/>
      <c r="M1075" s="589"/>
      <c r="O1075" s="589"/>
      <c r="P1075" s="589"/>
      <c r="Q1075" s="589"/>
    </row>
    <row r="1076" customHeight="1" spans="7:17">
      <c r="G1076" s="589"/>
      <c r="H1076" s="589"/>
      <c r="I1076" s="589"/>
      <c r="J1076" s="589"/>
      <c r="K1076" s="589"/>
      <c r="L1076" s="589"/>
      <c r="M1076" s="589"/>
      <c r="O1076" s="589"/>
      <c r="P1076" s="589"/>
      <c r="Q1076" s="589"/>
    </row>
    <row r="1077" customHeight="1" spans="7:17">
      <c r="G1077" s="589"/>
      <c r="H1077" s="589"/>
      <c r="I1077" s="589"/>
      <c r="J1077" s="589"/>
      <c r="K1077" s="589"/>
      <c r="L1077" s="589"/>
      <c r="M1077" s="589"/>
      <c r="O1077" s="589"/>
      <c r="P1077" s="589"/>
      <c r="Q1077" s="589"/>
    </row>
    <row r="1078" customHeight="1" spans="7:17">
      <c r="G1078" s="589"/>
      <c r="H1078" s="589"/>
      <c r="I1078" s="589"/>
      <c r="J1078" s="589"/>
      <c r="K1078" s="589"/>
      <c r="L1078" s="589"/>
      <c r="M1078" s="589"/>
      <c r="O1078" s="589"/>
      <c r="P1078" s="589"/>
      <c r="Q1078" s="589"/>
    </row>
    <row r="1079" customHeight="1" spans="7:17">
      <c r="G1079" s="589"/>
      <c r="H1079" s="589"/>
      <c r="I1079" s="589"/>
      <c r="J1079" s="589"/>
      <c r="K1079" s="589"/>
      <c r="L1079" s="589"/>
      <c r="M1079" s="589"/>
      <c r="O1079" s="589"/>
      <c r="P1079" s="589"/>
      <c r="Q1079" s="589"/>
    </row>
    <row r="1080" customHeight="1" spans="7:17">
      <c r="G1080" s="589"/>
      <c r="H1080" s="589"/>
      <c r="I1080" s="589"/>
      <c r="J1080" s="589"/>
      <c r="K1080" s="589"/>
      <c r="L1080" s="589"/>
      <c r="M1080" s="589"/>
      <c r="O1080" s="589"/>
      <c r="P1080" s="589"/>
      <c r="Q1080" s="589"/>
    </row>
    <row r="1081" customHeight="1" spans="7:17">
      <c r="G1081" s="589"/>
      <c r="H1081" s="589"/>
      <c r="I1081" s="589"/>
      <c r="J1081" s="589"/>
      <c r="K1081" s="589"/>
      <c r="L1081" s="589"/>
      <c r="M1081" s="589"/>
      <c r="O1081" s="589"/>
      <c r="P1081" s="589"/>
      <c r="Q1081" s="589"/>
    </row>
    <row r="1082" customHeight="1" spans="7:17">
      <c r="G1082" s="589"/>
      <c r="H1082" s="589"/>
      <c r="I1082" s="589"/>
      <c r="J1082" s="589"/>
      <c r="K1082" s="589"/>
      <c r="L1082" s="589"/>
      <c r="M1082" s="589"/>
      <c r="O1082" s="589"/>
      <c r="P1082" s="589"/>
      <c r="Q1082" s="589"/>
    </row>
    <row r="1083" customHeight="1" spans="7:17">
      <c r="G1083" s="589"/>
      <c r="H1083" s="589"/>
      <c r="I1083" s="589"/>
      <c r="J1083" s="589"/>
      <c r="K1083" s="589"/>
      <c r="L1083" s="589"/>
      <c r="M1083" s="589"/>
      <c r="O1083" s="589"/>
      <c r="P1083" s="589"/>
      <c r="Q1083" s="589"/>
    </row>
    <row r="1084" customHeight="1" spans="7:17">
      <c r="G1084" s="589"/>
      <c r="H1084" s="589"/>
      <c r="I1084" s="589"/>
      <c r="J1084" s="589"/>
      <c r="K1084" s="589"/>
      <c r="L1084" s="589"/>
      <c r="M1084" s="589"/>
      <c r="O1084" s="589"/>
      <c r="P1084" s="589"/>
      <c r="Q1084" s="589"/>
    </row>
    <row r="1085" customHeight="1" spans="7:17">
      <c r="G1085" s="589"/>
      <c r="H1085" s="589"/>
      <c r="I1085" s="589"/>
      <c r="J1085" s="589"/>
      <c r="K1085" s="589"/>
      <c r="L1085" s="589"/>
      <c r="M1085" s="589"/>
      <c r="O1085" s="589"/>
      <c r="P1085" s="589"/>
      <c r="Q1085" s="589"/>
    </row>
    <row r="1086" customHeight="1" spans="7:17">
      <c r="G1086" s="589"/>
      <c r="H1086" s="589"/>
      <c r="I1086" s="589"/>
      <c r="J1086" s="589"/>
      <c r="K1086" s="589"/>
      <c r="L1086" s="589"/>
      <c r="M1086" s="589"/>
      <c r="O1086" s="589"/>
      <c r="P1086" s="589"/>
      <c r="Q1086" s="589"/>
    </row>
    <row r="1087" customHeight="1" spans="7:17">
      <c r="G1087" s="589"/>
      <c r="H1087" s="589"/>
      <c r="I1087" s="589"/>
      <c r="J1087" s="589"/>
      <c r="K1087" s="589"/>
      <c r="L1087" s="589"/>
      <c r="M1087" s="589"/>
      <c r="O1087" s="589"/>
      <c r="P1087" s="589"/>
      <c r="Q1087" s="589"/>
    </row>
    <row r="1088" customHeight="1" spans="7:17">
      <c r="G1088" s="589"/>
      <c r="H1088" s="589"/>
      <c r="I1088" s="589"/>
      <c r="J1088" s="589"/>
      <c r="K1088" s="589"/>
      <c r="L1088" s="589"/>
      <c r="M1088" s="589"/>
      <c r="O1088" s="589"/>
      <c r="P1088" s="589"/>
      <c r="Q1088" s="589"/>
    </row>
    <row r="1089" customHeight="1" spans="7:17">
      <c r="G1089" s="589"/>
      <c r="H1089" s="589"/>
      <c r="I1089" s="589"/>
      <c r="J1089" s="589"/>
      <c r="K1089" s="589"/>
      <c r="L1089" s="589"/>
      <c r="M1089" s="589"/>
      <c r="O1089" s="589"/>
      <c r="P1089" s="589"/>
      <c r="Q1089" s="589"/>
    </row>
    <row r="1090" customHeight="1" spans="7:17">
      <c r="G1090" s="589"/>
      <c r="H1090" s="589"/>
      <c r="I1090" s="589"/>
      <c r="J1090" s="589"/>
      <c r="K1090" s="589"/>
      <c r="L1090" s="589"/>
      <c r="M1090" s="589"/>
      <c r="O1090" s="589"/>
      <c r="P1090" s="589"/>
      <c r="Q1090" s="589"/>
    </row>
    <row r="1091" customHeight="1" spans="7:17">
      <c r="G1091" s="589"/>
      <c r="H1091" s="589"/>
      <c r="I1091" s="589"/>
      <c r="J1091" s="589"/>
      <c r="K1091" s="589"/>
      <c r="L1091" s="589"/>
      <c r="M1091" s="589"/>
      <c r="O1091" s="589"/>
      <c r="P1091" s="589"/>
      <c r="Q1091" s="589"/>
    </row>
    <row r="1092" customHeight="1" spans="7:17">
      <c r="G1092" s="589"/>
      <c r="H1092" s="589"/>
      <c r="I1092" s="589"/>
      <c r="J1092" s="589"/>
      <c r="K1092" s="589"/>
      <c r="L1092" s="589"/>
      <c r="M1092" s="589"/>
      <c r="O1092" s="589"/>
      <c r="P1092" s="589"/>
      <c r="Q1092" s="589"/>
    </row>
    <row r="1093" customHeight="1" spans="7:17">
      <c r="G1093" s="589"/>
      <c r="H1093" s="589"/>
      <c r="I1093" s="589"/>
      <c r="J1093" s="589"/>
      <c r="K1093" s="589"/>
      <c r="L1093" s="589"/>
      <c r="M1093" s="589"/>
      <c r="O1093" s="589"/>
      <c r="P1093" s="589"/>
      <c r="Q1093" s="589"/>
    </row>
    <row r="1094" customHeight="1" spans="7:17">
      <c r="G1094" s="589"/>
      <c r="H1094" s="589"/>
      <c r="I1094" s="589"/>
      <c r="J1094" s="589"/>
      <c r="K1094" s="589"/>
      <c r="L1094" s="589"/>
      <c r="M1094" s="589"/>
      <c r="O1094" s="589"/>
      <c r="P1094" s="589"/>
      <c r="Q1094" s="589"/>
    </row>
    <row r="1095" customHeight="1" spans="7:17">
      <c r="G1095" s="589"/>
      <c r="H1095" s="589"/>
      <c r="I1095" s="589"/>
      <c r="J1095" s="589"/>
      <c r="K1095" s="589"/>
      <c r="L1095" s="589"/>
      <c r="M1095" s="589"/>
      <c r="O1095" s="589"/>
      <c r="P1095" s="589"/>
      <c r="Q1095" s="589"/>
    </row>
    <row r="1096" customHeight="1" spans="7:17">
      <c r="G1096" s="589"/>
      <c r="H1096" s="589"/>
      <c r="I1096" s="589"/>
      <c r="J1096" s="589"/>
      <c r="K1096" s="589"/>
      <c r="L1096" s="589"/>
      <c r="M1096" s="589"/>
      <c r="O1096" s="589"/>
      <c r="P1096" s="589"/>
      <c r="Q1096" s="589"/>
    </row>
    <row r="1097" customHeight="1" spans="7:17">
      <c r="G1097" s="589"/>
      <c r="H1097" s="589"/>
      <c r="I1097" s="589"/>
      <c r="J1097" s="589"/>
      <c r="K1097" s="589"/>
      <c r="L1097" s="589"/>
      <c r="M1097" s="589"/>
      <c r="O1097" s="589"/>
      <c r="P1097" s="589"/>
      <c r="Q1097" s="589"/>
    </row>
    <row r="1098" customHeight="1" spans="7:17">
      <c r="G1098" s="589"/>
      <c r="H1098" s="589"/>
      <c r="I1098" s="589"/>
      <c r="J1098" s="589"/>
      <c r="K1098" s="589"/>
      <c r="L1098" s="589"/>
      <c r="M1098" s="589"/>
      <c r="O1098" s="589"/>
      <c r="P1098" s="589"/>
      <c r="Q1098" s="589"/>
    </row>
    <row r="1099" customHeight="1" spans="7:17">
      <c r="G1099" s="589"/>
      <c r="H1099" s="589"/>
      <c r="I1099" s="589"/>
      <c r="J1099" s="589"/>
      <c r="K1099" s="589"/>
      <c r="L1099" s="589"/>
      <c r="M1099" s="589"/>
      <c r="O1099" s="589"/>
      <c r="P1099" s="589"/>
      <c r="Q1099" s="589"/>
    </row>
    <row r="1100" customHeight="1" spans="7:17">
      <c r="G1100" s="589"/>
      <c r="H1100" s="589"/>
      <c r="I1100" s="589"/>
      <c r="J1100" s="589"/>
      <c r="K1100" s="589"/>
      <c r="L1100" s="589"/>
      <c r="M1100" s="589"/>
      <c r="O1100" s="589"/>
      <c r="P1100" s="589"/>
      <c r="Q1100" s="589"/>
    </row>
    <row r="1101" customHeight="1" spans="7:17">
      <c r="G1101" s="589"/>
      <c r="H1101" s="589"/>
      <c r="I1101" s="589"/>
      <c r="J1101" s="589"/>
      <c r="K1101" s="589"/>
      <c r="L1101" s="589"/>
      <c r="M1101" s="589"/>
      <c r="O1101" s="589"/>
      <c r="P1101" s="589"/>
      <c r="Q1101" s="589"/>
    </row>
    <row r="1102" customHeight="1" spans="7:17">
      <c r="G1102" s="589"/>
      <c r="H1102" s="589"/>
      <c r="I1102" s="589"/>
      <c r="J1102" s="589"/>
      <c r="K1102" s="589"/>
      <c r="L1102" s="589"/>
      <c r="M1102" s="589"/>
      <c r="O1102" s="589"/>
      <c r="P1102" s="589"/>
      <c r="Q1102" s="589"/>
    </row>
    <row r="1103" customHeight="1" spans="7:17">
      <c r="G1103" s="589"/>
      <c r="H1103" s="589"/>
      <c r="I1103" s="589"/>
      <c r="J1103" s="589"/>
      <c r="K1103" s="589"/>
      <c r="L1103" s="589"/>
      <c r="M1103" s="589"/>
      <c r="O1103" s="589"/>
      <c r="P1103" s="589"/>
      <c r="Q1103" s="589"/>
    </row>
    <row r="1104" customHeight="1" spans="7:17">
      <c r="G1104" s="589"/>
      <c r="H1104" s="589"/>
      <c r="I1104" s="589"/>
      <c r="J1104" s="589"/>
      <c r="K1104" s="589"/>
      <c r="L1104" s="589"/>
      <c r="M1104" s="589"/>
      <c r="O1104" s="589"/>
      <c r="P1104" s="589"/>
      <c r="Q1104" s="589"/>
    </row>
    <row r="1105" customHeight="1" spans="7:17">
      <c r="G1105" s="589"/>
      <c r="H1105" s="589"/>
      <c r="I1105" s="589"/>
      <c r="J1105" s="589"/>
      <c r="K1105" s="589"/>
      <c r="L1105" s="589"/>
      <c r="M1105" s="589"/>
      <c r="O1105" s="589"/>
      <c r="P1105" s="589"/>
      <c r="Q1105" s="589"/>
    </row>
    <row r="1106" customHeight="1" spans="7:17">
      <c r="G1106" s="589"/>
      <c r="H1106" s="589"/>
      <c r="I1106" s="589"/>
      <c r="J1106" s="589"/>
      <c r="K1106" s="589"/>
      <c r="L1106" s="589"/>
      <c r="M1106" s="589"/>
      <c r="O1106" s="589"/>
      <c r="P1106" s="589"/>
      <c r="Q1106" s="589"/>
    </row>
    <row r="1107" customHeight="1" spans="7:17">
      <c r="G1107" s="589"/>
      <c r="H1107" s="589"/>
      <c r="I1107" s="589"/>
      <c r="J1107" s="589"/>
      <c r="K1107" s="589"/>
      <c r="L1107" s="589"/>
      <c r="M1107" s="589"/>
      <c r="O1107" s="589"/>
      <c r="P1107" s="589"/>
      <c r="Q1107" s="589"/>
    </row>
    <row r="1108" customHeight="1" spans="7:17">
      <c r="G1108" s="589"/>
      <c r="H1108" s="589"/>
      <c r="I1108" s="589"/>
      <c r="J1108" s="589"/>
      <c r="K1108" s="589"/>
      <c r="L1108" s="589"/>
      <c r="M1108" s="589"/>
      <c r="O1108" s="589"/>
      <c r="P1108" s="589"/>
      <c r="Q1108" s="589"/>
    </row>
    <row r="1109" customHeight="1" spans="7:17">
      <c r="G1109" s="589"/>
      <c r="H1109" s="589"/>
      <c r="I1109" s="589"/>
      <c r="J1109" s="589"/>
      <c r="K1109" s="589"/>
      <c r="L1109" s="589"/>
      <c r="M1109" s="589"/>
      <c r="O1109" s="589"/>
      <c r="P1109" s="589"/>
      <c r="Q1109" s="589"/>
    </row>
    <row r="1110" customHeight="1" spans="7:17">
      <c r="G1110" s="589"/>
      <c r="H1110" s="589"/>
      <c r="I1110" s="589"/>
      <c r="J1110" s="589"/>
      <c r="K1110" s="589"/>
      <c r="L1110" s="589"/>
      <c r="M1110" s="589"/>
      <c r="O1110" s="589"/>
      <c r="P1110" s="589"/>
      <c r="Q1110" s="589"/>
    </row>
    <row r="1111" customHeight="1" spans="7:17">
      <c r="G1111" s="589"/>
      <c r="H1111" s="589"/>
      <c r="I1111" s="589"/>
      <c r="J1111" s="589"/>
      <c r="K1111" s="589"/>
      <c r="L1111" s="589"/>
      <c r="M1111" s="589"/>
      <c r="O1111" s="589"/>
      <c r="P1111" s="589"/>
      <c r="Q1111" s="589"/>
    </row>
    <row r="1112" customHeight="1" spans="7:17">
      <c r="G1112" s="589"/>
      <c r="H1112" s="589"/>
      <c r="I1112" s="589"/>
      <c r="J1112" s="589"/>
      <c r="K1112" s="589"/>
      <c r="L1112" s="589"/>
      <c r="M1112" s="589"/>
      <c r="O1112" s="589"/>
      <c r="P1112" s="589"/>
      <c r="Q1112" s="589"/>
    </row>
    <row r="1113" customHeight="1" spans="7:17">
      <c r="G1113" s="589"/>
      <c r="H1113" s="589"/>
      <c r="I1113" s="589"/>
      <c r="J1113" s="589"/>
      <c r="K1113" s="589"/>
      <c r="L1113" s="589"/>
      <c r="M1113" s="589"/>
      <c r="O1113" s="589"/>
      <c r="P1113" s="589"/>
      <c r="Q1113" s="589"/>
    </row>
    <row r="1114" customHeight="1" spans="7:17">
      <c r="G1114" s="589"/>
      <c r="H1114" s="589"/>
      <c r="I1114" s="589"/>
      <c r="J1114" s="589"/>
      <c r="K1114" s="589"/>
      <c r="L1114" s="589"/>
      <c r="M1114" s="589"/>
      <c r="O1114" s="589"/>
      <c r="P1114" s="589"/>
      <c r="Q1114" s="589"/>
    </row>
    <row r="1115" customHeight="1" spans="7:17">
      <c r="G1115" s="589"/>
      <c r="H1115" s="589"/>
      <c r="I1115" s="589"/>
      <c r="J1115" s="589"/>
      <c r="K1115" s="589"/>
      <c r="L1115" s="589"/>
      <c r="M1115" s="589"/>
      <c r="O1115" s="589"/>
      <c r="P1115" s="589"/>
      <c r="Q1115" s="589"/>
    </row>
    <row r="1116" customHeight="1" spans="7:17">
      <c r="G1116" s="589"/>
      <c r="H1116" s="589"/>
      <c r="I1116" s="589"/>
      <c r="J1116" s="589"/>
      <c r="K1116" s="589"/>
      <c r="L1116" s="589"/>
      <c r="M1116" s="589"/>
      <c r="O1116" s="589"/>
      <c r="P1116" s="589"/>
      <c r="Q1116" s="589"/>
    </row>
    <row r="1117" customHeight="1" spans="7:17">
      <c r="G1117" s="589"/>
      <c r="H1117" s="589"/>
      <c r="I1117" s="589"/>
      <c r="J1117" s="589"/>
      <c r="K1117" s="589"/>
      <c r="L1117" s="589"/>
      <c r="M1117" s="589"/>
      <c r="O1117" s="589"/>
      <c r="P1117" s="589"/>
      <c r="Q1117" s="589"/>
    </row>
    <row r="1118" customHeight="1" spans="7:17">
      <c r="G1118" s="589"/>
      <c r="H1118" s="589"/>
      <c r="I1118" s="589"/>
      <c r="J1118" s="589"/>
      <c r="K1118" s="589"/>
      <c r="L1118" s="589"/>
      <c r="M1118" s="589"/>
      <c r="O1118" s="589"/>
      <c r="P1118" s="589"/>
      <c r="Q1118" s="589"/>
    </row>
    <row r="1119" customHeight="1" spans="7:17">
      <c r="G1119" s="589"/>
      <c r="H1119" s="589"/>
      <c r="I1119" s="589"/>
      <c r="J1119" s="589"/>
      <c r="K1119" s="589"/>
      <c r="L1119" s="589"/>
      <c r="M1119" s="589"/>
      <c r="O1119" s="589"/>
      <c r="P1119" s="589"/>
      <c r="Q1119" s="589"/>
    </row>
    <row r="1120" customHeight="1" spans="7:17">
      <c r="G1120" s="589"/>
      <c r="H1120" s="589"/>
      <c r="I1120" s="589"/>
      <c r="J1120" s="589"/>
      <c r="K1120" s="589"/>
      <c r="L1120" s="589"/>
      <c r="M1120" s="589"/>
      <c r="O1120" s="589"/>
      <c r="P1120" s="589"/>
      <c r="Q1120" s="589"/>
    </row>
    <row r="1121" customHeight="1" spans="7:17">
      <c r="G1121" s="589"/>
      <c r="H1121" s="589"/>
      <c r="I1121" s="589"/>
      <c r="J1121" s="589"/>
      <c r="K1121" s="589"/>
      <c r="L1121" s="589"/>
      <c r="M1121" s="589"/>
      <c r="O1121" s="589"/>
      <c r="P1121" s="589"/>
      <c r="Q1121" s="589"/>
    </row>
    <row r="1122" customHeight="1" spans="7:17">
      <c r="G1122" s="589"/>
      <c r="H1122" s="589"/>
      <c r="I1122" s="589"/>
      <c r="J1122" s="589"/>
      <c r="K1122" s="589"/>
      <c r="L1122" s="589"/>
      <c r="M1122" s="589"/>
      <c r="O1122" s="589"/>
      <c r="P1122" s="589"/>
      <c r="Q1122" s="589"/>
    </row>
    <row r="1123" customHeight="1" spans="7:17">
      <c r="G1123" s="589"/>
      <c r="H1123" s="589"/>
      <c r="I1123" s="589"/>
      <c r="J1123" s="589"/>
      <c r="K1123" s="589"/>
      <c r="L1123" s="589"/>
      <c r="M1123" s="589"/>
      <c r="O1123" s="589"/>
      <c r="P1123" s="589"/>
      <c r="Q1123" s="589"/>
    </row>
    <row r="1124" customHeight="1" spans="7:17">
      <c r="G1124" s="589"/>
      <c r="H1124" s="589"/>
      <c r="I1124" s="589"/>
      <c r="J1124" s="589"/>
      <c r="K1124" s="589"/>
      <c r="L1124" s="589"/>
      <c r="M1124" s="589"/>
      <c r="O1124" s="589"/>
      <c r="P1124" s="589"/>
      <c r="Q1124" s="589"/>
    </row>
    <row r="1125" customHeight="1" spans="7:17">
      <c r="G1125" s="589"/>
      <c r="H1125" s="589"/>
      <c r="I1125" s="589"/>
      <c r="J1125" s="589"/>
      <c r="K1125" s="589"/>
      <c r="L1125" s="589"/>
      <c r="M1125" s="589"/>
      <c r="O1125" s="589"/>
      <c r="P1125" s="589"/>
      <c r="Q1125" s="589"/>
    </row>
    <row r="1126" customHeight="1" spans="7:17">
      <c r="G1126" s="589"/>
      <c r="H1126" s="589"/>
      <c r="I1126" s="589"/>
      <c r="J1126" s="589"/>
      <c r="K1126" s="589"/>
      <c r="L1126" s="589"/>
      <c r="M1126" s="589"/>
      <c r="O1126" s="589"/>
      <c r="P1126" s="589"/>
      <c r="Q1126" s="589"/>
    </row>
    <row r="1127" customHeight="1" spans="7:17">
      <c r="G1127" s="589"/>
      <c r="H1127" s="589"/>
      <c r="I1127" s="589"/>
      <c r="J1127" s="589"/>
      <c r="K1127" s="589"/>
      <c r="L1127" s="589"/>
      <c r="M1127" s="589"/>
      <c r="O1127" s="589"/>
      <c r="P1127" s="589"/>
      <c r="Q1127" s="589"/>
    </row>
    <row r="1128" customHeight="1" spans="7:17">
      <c r="G1128" s="589"/>
      <c r="H1128" s="589"/>
      <c r="I1128" s="589"/>
      <c r="J1128" s="589"/>
      <c r="K1128" s="589"/>
      <c r="L1128" s="589"/>
      <c r="M1128" s="589"/>
      <c r="O1128" s="589"/>
      <c r="P1128" s="589"/>
      <c r="Q1128" s="589"/>
    </row>
    <row r="1129" customHeight="1" spans="7:17">
      <c r="G1129" s="589"/>
      <c r="H1129" s="589"/>
      <c r="I1129" s="589"/>
      <c r="J1129" s="589"/>
      <c r="K1129" s="589"/>
      <c r="L1129" s="589"/>
      <c r="M1129" s="589"/>
      <c r="O1129" s="589"/>
      <c r="P1129" s="589"/>
      <c r="Q1129" s="589"/>
    </row>
    <row r="1130" customHeight="1" spans="7:17">
      <c r="G1130" s="589"/>
      <c r="H1130" s="589"/>
      <c r="I1130" s="589"/>
      <c r="J1130" s="589"/>
      <c r="K1130" s="589"/>
      <c r="L1130" s="589"/>
      <c r="M1130" s="589"/>
      <c r="O1130" s="589"/>
      <c r="P1130" s="589"/>
      <c r="Q1130" s="589"/>
    </row>
    <row r="1131" customHeight="1" spans="7:17">
      <c r="G1131" s="589"/>
      <c r="H1131" s="589"/>
      <c r="I1131" s="589"/>
      <c r="J1131" s="589"/>
      <c r="K1131" s="589"/>
      <c r="L1131" s="589"/>
      <c r="M1131" s="589"/>
      <c r="O1131" s="589"/>
      <c r="P1131" s="589"/>
      <c r="Q1131" s="589"/>
    </row>
    <row r="1132" customHeight="1" spans="7:17">
      <c r="G1132" s="589"/>
      <c r="H1132" s="589"/>
      <c r="I1132" s="589"/>
      <c r="J1132" s="589"/>
      <c r="K1132" s="589"/>
      <c r="L1132" s="589"/>
      <c r="M1132" s="589"/>
      <c r="O1132" s="589"/>
      <c r="P1132" s="589"/>
      <c r="Q1132" s="589"/>
    </row>
    <row r="1133" customHeight="1" spans="7:17">
      <c r="G1133" s="589"/>
      <c r="H1133" s="589"/>
      <c r="I1133" s="589"/>
      <c r="J1133" s="589"/>
      <c r="K1133" s="589"/>
      <c r="L1133" s="589"/>
      <c r="M1133" s="589"/>
      <c r="O1133" s="589"/>
      <c r="P1133" s="589"/>
      <c r="Q1133" s="589"/>
    </row>
    <row r="1134" customHeight="1" spans="7:17">
      <c r="G1134" s="589"/>
      <c r="H1134" s="589"/>
      <c r="I1134" s="589"/>
      <c r="J1134" s="589"/>
      <c r="K1134" s="589"/>
      <c r="L1134" s="589"/>
      <c r="M1134" s="589"/>
      <c r="O1134" s="589"/>
      <c r="P1134" s="589"/>
      <c r="Q1134" s="589"/>
    </row>
    <row r="1135" customHeight="1" spans="7:17">
      <c r="G1135" s="589"/>
      <c r="H1135" s="589"/>
      <c r="I1135" s="589"/>
      <c r="J1135" s="589"/>
      <c r="K1135" s="589"/>
      <c r="L1135" s="589"/>
      <c r="M1135" s="589"/>
      <c r="O1135" s="589"/>
      <c r="P1135" s="589"/>
      <c r="Q1135" s="589"/>
    </row>
    <row r="1136" customHeight="1" spans="7:17">
      <c r="G1136" s="589"/>
      <c r="H1136" s="589"/>
      <c r="I1136" s="589"/>
      <c r="J1136" s="589"/>
      <c r="K1136" s="589"/>
      <c r="L1136" s="589"/>
      <c r="M1136" s="589"/>
      <c r="O1136" s="589"/>
      <c r="P1136" s="589"/>
      <c r="Q1136" s="589"/>
    </row>
    <row r="1137" customHeight="1" spans="7:17">
      <c r="G1137" s="589"/>
      <c r="H1137" s="589"/>
      <c r="I1137" s="589"/>
      <c r="J1137" s="589"/>
      <c r="K1137" s="589"/>
      <c r="L1137" s="589"/>
      <c r="M1137" s="589"/>
      <c r="O1137" s="589"/>
      <c r="P1137" s="589"/>
      <c r="Q1137" s="589"/>
    </row>
    <row r="1138" customHeight="1" spans="7:17">
      <c r="G1138" s="589"/>
      <c r="H1138" s="589"/>
      <c r="I1138" s="589"/>
      <c r="J1138" s="589"/>
      <c r="K1138" s="589"/>
      <c r="L1138" s="589"/>
      <c r="M1138" s="589"/>
      <c r="O1138" s="589"/>
      <c r="P1138" s="589"/>
      <c r="Q1138" s="589"/>
    </row>
    <row r="1139" customHeight="1" spans="7:17">
      <c r="G1139" s="589"/>
      <c r="H1139" s="589"/>
      <c r="I1139" s="589"/>
      <c r="J1139" s="589"/>
      <c r="K1139" s="589"/>
      <c r="L1139" s="589"/>
      <c r="M1139" s="589"/>
      <c r="O1139" s="589"/>
      <c r="P1139" s="589"/>
      <c r="Q1139" s="589"/>
    </row>
    <row r="1140" customHeight="1" spans="7:17">
      <c r="G1140" s="589"/>
      <c r="H1140" s="589"/>
      <c r="I1140" s="589"/>
      <c r="J1140" s="589"/>
      <c r="K1140" s="589"/>
      <c r="L1140" s="589"/>
      <c r="M1140" s="589"/>
      <c r="O1140" s="589"/>
      <c r="P1140" s="589"/>
      <c r="Q1140" s="589"/>
    </row>
    <row r="1141" customHeight="1" spans="7:17">
      <c r="G1141" s="589"/>
      <c r="H1141" s="589"/>
      <c r="I1141" s="589"/>
      <c r="J1141" s="589"/>
      <c r="K1141" s="589"/>
      <c r="L1141" s="589"/>
      <c r="M1141" s="589"/>
      <c r="O1141" s="589"/>
      <c r="P1141" s="589"/>
      <c r="Q1141" s="589"/>
    </row>
    <row r="1142" customHeight="1" spans="7:17">
      <c r="G1142" s="589"/>
      <c r="H1142" s="589"/>
      <c r="I1142" s="589"/>
      <c r="J1142" s="589"/>
      <c r="K1142" s="589"/>
      <c r="L1142" s="589"/>
      <c r="M1142" s="589"/>
      <c r="O1142" s="589"/>
      <c r="P1142" s="589"/>
      <c r="Q1142" s="589"/>
    </row>
    <row r="1143" customHeight="1" spans="7:17">
      <c r="G1143" s="589"/>
      <c r="H1143" s="589"/>
      <c r="I1143" s="589"/>
      <c r="J1143" s="589"/>
      <c r="K1143" s="589"/>
      <c r="L1143" s="589"/>
      <c r="M1143" s="589"/>
      <c r="O1143" s="589"/>
      <c r="P1143" s="589"/>
      <c r="Q1143" s="589"/>
    </row>
    <row r="1144" customHeight="1" spans="7:17">
      <c r="G1144" s="589"/>
      <c r="H1144" s="589"/>
      <c r="I1144" s="589"/>
      <c r="J1144" s="589"/>
      <c r="K1144" s="589"/>
      <c r="L1144" s="589"/>
      <c r="M1144" s="589"/>
      <c r="O1144" s="589"/>
      <c r="P1144" s="589"/>
      <c r="Q1144" s="589"/>
    </row>
    <row r="1145" customHeight="1" spans="7:17">
      <c r="G1145" s="589"/>
      <c r="H1145" s="589"/>
      <c r="I1145" s="589"/>
      <c r="J1145" s="589"/>
      <c r="K1145" s="589"/>
      <c r="L1145" s="589"/>
      <c r="M1145" s="589"/>
      <c r="O1145" s="589"/>
      <c r="P1145" s="589"/>
      <c r="Q1145" s="589"/>
    </row>
    <row r="1146" customHeight="1" spans="7:17">
      <c r="G1146" s="589"/>
      <c r="H1146" s="589"/>
      <c r="I1146" s="589"/>
      <c r="J1146" s="589"/>
      <c r="K1146" s="589"/>
      <c r="L1146" s="589"/>
      <c r="M1146" s="589"/>
      <c r="O1146" s="589"/>
      <c r="P1146" s="589"/>
      <c r="Q1146" s="589"/>
    </row>
    <row r="1147" customHeight="1" spans="7:17">
      <c r="G1147" s="589"/>
      <c r="H1147" s="589"/>
      <c r="I1147" s="589"/>
      <c r="J1147" s="589"/>
      <c r="K1147" s="589"/>
      <c r="L1147" s="589"/>
      <c r="M1147" s="589"/>
      <c r="O1147" s="589"/>
      <c r="P1147" s="589"/>
      <c r="Q1147" s="589"/>
    </row>
    <row r="1148" customHeight="1" spans="7:17">
      <c r="G1148" s="589"/>
      <c r="H1148" s="589"/>
      <c r="I1148" s="589"/>
      <c r="J1148" s="589"/>
      <c r="K1148" s="589"/>
      <c r="L1148" s="589"/>
      <c r="M1148" s="589"/>
      <c r="O1148" s="589"/>
      <c r="P1148" s="589"/>
      <c r="Q1148" s="589"/>
    </row>
    <row r="1149" customHeight="1" spans="7:17">
      <c r="G1149" s="589"/>
      <c r="H1149" s="589"/>
      <c r="I1149" s="589"/>
      <c r="J1149" s="589"/>
      <c r="K1149" s="589"/>
      <c r="L1149" s="589"/>
      <c r="M1149" s="589"/>
      <c r="O1149" s="589"/>
      <c r="P1149" s="589"/>
      <c r="Q1149" s="589"/>
    </row>
    <row r="1150" customHeight="1" spans="7:17">
      <c r="G1150" s="589"/>
      <c r="H1150" s="589"/>
      <c r="I1150" s="589"/>
      <c r="J1150" s="589"/>
      <c r="K1150" s="589"/>
      <c r="L1150" s="589"/>
      <c r="M1150" s="589"/>
      <c r="O1150" s="589"/>
      <c r="P1150" s="589"/>
      <c r="Q1150" s="589"/>
    </row>
    <row r="1151" customHeight="1" spans="7:17">
      <c r="G1151" s="589"/>
      <c r="H1151" s="589"/>
      <c r="I1151" s="589"/>
      <c r="J1151" s="589"/>
      <c r="K1151" s="589"/>
      <c r="L1151" s="589"/>
      <c r="M1151" s="589"/>
      <c r="O1151" s="589"/>
      <c r="P1151" s="589"/>
      <c r="Q1151" s="589"/>
    </row>
    <row r="1152" customHeight="1" spans="7:17">
      <c r="G1152" s="589"/>
      <c r="H1152" s="589"/>
      <c r="I1152" s="589"/>
      <c r="J1152" s="589"/>
      <c r="K1152" s="589"/>
      <c r="L1152" s="589"/>
      <c r="M1152" s="589"/>
      <c r="O1152" s="589"/>
      <c r="P1152" s="589"/>
      <c r="Q1152" s="589"/>
    </row>
    <row r="1153" customHeight="1" spans="7:17">
      <c r="G1153" s="589"/>
      <c r="H1153" s="589"/>
      <c r="I1153" s="589"/>
      <c r="J1153" s="589"/>
      <c r="K1153" s="589"/>
      <c r="L1153" s="589"/>
      <c r="M1153" s="589"/>
      <c r="O1153" s="589"/>
      <c r="P1153" s="589"/>
      <c r="Q1153" s="589"/>
    </row>
    <row r="1154" customHeight="1" spans="7:17">
      <c r="G1154" s="589"/>
      <c r="H1154" s="589"/>
      <c r="I1154" s="589"/>
      <c r="J1154" s="589"/>
      <c r="K1154" s="589"/>
      <c r="L1154" s="589"/>
      <c r="M1154" s="589"/>
      <c r="O1154" s="589"/>
      <c r="P1154" s="589"/>
      <c r="Q1154" s="589"/>
    </row>
    <row r="1155" customHeight="1" spans="7:17">
      <c r="G1155" s="589"/>
      <c r="H1155" s="589"/>
      <c r="I1155" s="589"/>
      <c r="J1155" s="589"/>
      <c r="K1155" s="589"/>
      <c r="L1155" s="589"/>
      <c r="M1155" s="589"/>
      <c r="O1155" s="589"/>
      <c r="P1155" s="589"/>
      <c r="Q1155" s="589"/>
    </row>
    <row r="1156" customHeight="1" spans="7:17">
      <c r="G1156" s="589"/>
      <c r="H1156" s="589"/>
      <c r="I1156" s="589"/>
      <c r="J1156" s="589"/>
      <c r="K1156" s="589"/>
      <c r="L1156" s="589"/>
      <c r="M1156" s="589"/>
      <c r="O1156" s="589"/>
      <c r="P1156" s="589"/>
      <c r="Q1156" s="589"/>
    </row>
    <row r="1157" customHeight="1" spans="7:17">
      <c r="G1157" s="589"/>
      <c r="H1157" s="589"/>
      <c r="I1157" s="589"/>
      <c r="J1157" s="589"/>
      <c r="K1157" s="589"/>
      <c r="L1157" s="589"/>
      <c r="M1157" s="589"/>
      <c r="O1157" s="589"/>
      <c r="P1157" s="589"/>
      <c r="Q1157" s="589"/>
    </row>
    <row r="1158" customHeight="1" spans="7:17">
      <c r="G1158" s="589"/>
      <c r="H1158" s="589"/>
      <c r="I1158" s="589"/>
      <c r="J1158" s="589"/>
      <c r="K1158" s="589"/>
      <c r="L1158" s="589"/>
      <c r="M1158" s="589"/>
      <c r="O1158" s="589"/>
      <c r="P1158" s="589"/>
      <c r="Q1158" s="589"/>
    </row>
    <row r="1159" customHeight="1" spans="7:17">
      <c r="G1159" s="589"/>
      <c r="H1159" s="589"/>
      <c r="I1159" s="589"/>
      <c r="J1159" s="589"/>
      <c r="K1159" s="589"/>
      <c r="L1159" s="589"/>
      <c r="M1159" s="589"/>
      <c r="O1159" s="589"/>
      <c r="P1159" s="589"/>
      <c r="Q1159" s="589"/>
    </row>
    <row r="1160" customHeight="1" spans="7:17">
      <c r="G1160" s="589"/>
      <c r="H1160" s="589"/>
      <c r="I1160" s="589"/>
      <c r="J1160" s="589"/>
      <c r="K1160" s="589"/>
      <c r="L1160" s="589"/>
      <c r="M1160" s="589"/>
      <c r="O1160" s="589"/>
      <c r="P1160" s="589"/>
      <c r="Q1160" s="589"/>
    </row>
    <row r="1161" customHeight="1" spans="7:17">
      <c r="G1161" s="589"/>
      <c r="H1161" s="589"/>
      <c r="I1161" s="589"/>
      <c r="J1161" s="589"/>
      <c r="K1161" s="589"/>
      <c r="L1161" s="589"/>
      <c r="M1161" s="589"/>
      <c r="O1161" s="589"/>
      <c r="P1161" s="589"/>
      <c r="Q1161" s="589"/>
    </row>
    <row r="1162" customHeight="1" spans="7:17">
      <c r="G1162" s="589"/>
      <c r="H1162" s="589"/>
      <c r="I1162" s="589"/>
      <c r="J1162" s="589"/>
      <c r="K1162" s="589"/>
      <c r="L1162" s="589"/>
      <c r="M1162" s="589"/>
      <c r="O1162" s="589"/>
      <c r="P1162" s="589"/>
      <c r="Q1162" s="589"/>
    </row>
    <row r="1163" customHeight="1" spans="7:17">
      <c r="G1163" s="589"/>
      <c r="H1163" s="589"/>
      <c r="I1163" s="589"/>
      <c r="J1163" s="589"/>
      <c r="K1163" s="589"/>
      <c r="L1163" s="589"/>
      <c r="M1163" s="589"/>
      <c r="O1163" s="589"/>
      <c r="P1163" s="589"/>
      <c r="Q1163" s="589"/>
    </row>
    <row r="1164" customHeight="1" spans="7:17">
      <c r="G1164" s="589"/>
      <c r="H1164" s="589"/>
      <c r="I1164" s="589"/>
      <c r="J1164" s="589"/>
      <c r="K1164" s="589"/>
      <c r="L1164" s="589"/>
      <c r="M1164" s="589"/>
      <c r="O1164" s="589"/>
      <c r="P1164" s="589"/>
      <c r="Q1164" s="589"/>
    </row>
    <row r="1165" customHeight="1" spans="7:17">
      <c r="G1165" s="589"/>
      <c r="H1165" s="589"/>
      <c r="I1165" s="589"/>
      <c r="J1165" s="589"/>
      <c r="K1165" s="589"/>
      <c r="L1165" s="589"/>
      <c r="M1165" s="589"/>
      <c r="O1165" s="589"/>
      <c r="P1165" s="589"/>
      <c r="Q1165" s="589"/>
    </row>
    <row r="1166" customHeight="1" spans="7:17">
      <c r="G1166" s="589"/>
      <c r="H1166" s="589"/>
      <c r="I1166" s="589"/>
      <c r="J1166" s="589"/>
      <c r="K1166" s="589"/>
      <c r="L1166" s="589"/>
      <c r="M1166" s="589"/>
      <c r="O1166" s="589"/>
      <c r="P1166" s="589"/>
      <c r="Q1166" s="589"/>
    </row>
    <row r="1167" customHeight="1" spans="7:17">
      <c r="G1167" s="589"/>
      <c r="H1167" s="589"/>
      <c r="I1167" s="589"/>
      <c r="J1167" s="589"/>
      <c r="K1167" s="589"/>
      <c r="L1167" s="589"/>
      <c r="M1167" s="589"/>
      <c r="O1167" s="589"/>
      <c r="P1167" s="589"/>
      <c r="Q1167" s="589"/>
    </row>
    <row r="1168" customHeight="1" spans="7:17">
      <c r="G1168" s="589"/>
      <c r="H1168" s="589"/>
      <c r="I1168" s="589"/>
      <c r="J1168" s="589"/>
      <c r="K1168" s="589"/>
      <c r="L1168" s="589"/>
      <c r="M1168" s="589"/>
      <c r="O1168" s="589"/>
      <c r="P1168" s="589"/>
      <c r="Q1168" s="589"/>
    </row>
    <row r="1169" customHeight="1" spans="7:17">
      <c r="G1169" s="589"/>
      <c r="H1169" s="589"/>
      <c r="I1169" s="589"/>
      <c r="J1169" s="589"/>
      <c r="K1169" s="589"/>
      <c r="L1169" s="589"/>
      <c r="M1169" s="589"/>
      <c r="O1169" s="589"/>
      <c r="P1169" s="589"/>
      <c r="Q1169" s="589"/>
    </row>
    <row r="1170" customHeight="1" spans="7:17">
      <c r="G1170" s="589"/>
      <c r="H1170" s="589"/>
      <c r="I1170" s="589"/>
      <c r="J1170" s="589"/>
      <c r="K1170" s="589"/>
      <c r="L1170" s="589"/>
      <c r="M1170" s="589"/>
      <c r="O1170" s="589"/>
      <c r="P1170" s="589"/>
      <c r="Q1170" s="589"/>
    </row>
    <row r="1171" customHeight="1" spans="7:17">
      <c r="G1171" s="589"/>
      <c r="H1171" s="589"/>
      <c r="I1171" s="589"/>
      <c r="J1171" s="589"/>
      <c r="K1171" s="589"/>
      <c r="L1171" s="589"/>
      <c r="M1171" s="589"/>
      <c r="O1171" s="589"/>
      <c r="P1171" s="589"/>
      <c r="Q1171" s="589"/>
    </row>
    <row r="1172" customHeight="1" spans="7:17">
      <c r="G1172" s="589"/>
      <c r="H1172" s="589"/>
      <c r="I1172" s="589"/>
      <c r="J1172" s="589"/>
      <c r="K1172" s="589"/>
      <c r="L1172" s="589"/>
      <c r="M1172" s="589"/>
      <c r="O1172" s="589"/>
      <c r="P1172" s="589"/>
      <c r="Q1172" s="589"/>
    </row>
    <row r="1173" customHeight="1" spans="7:17">
      <c r="G1173" s="589"/>
      <c r="H1173" s="589"/>
      <c r="I1173" s="589"/>
      <c r="J1173" s="589"/>
      <c r="K1173" s="589"/>
      <c r="L1173" s="589"/>
      <c r="M1173" s="589"/>
      <c r="O1173" s="589"/>
      <c r="P1173" s="589"/>
      <c r="Q1173" s="589"/>
    </row>
    <row r="1174" customHeight="1" spans="7:17">
      <c r="G1174" s="589"/>
      <c r="H1174" s="589"/>
      <c r="I1174" s="589"/>
      <c r="J1174" s="589"/>
      <c r="K1174" s="589"/>
      <c r="L1174" s="589"/>
      <c r="M1174" s="589"/>
      <c r="O1174" s="589"/>
      <c r="P1174" s="589"/>
      <c r="Q1174" s="589"/>
    </row>
    <row r="1175" customHeight="1" spans="7:17">
      <c r="G1175" s="589"/>
      <c r="H1175" s="589"/>
      <c r="I1175" s="589"/>
      <c r="J1175" s="589"/>
      <c r="K1175" s="589"/>
      <c r="L1175" s="589"/>
      <c r="M1175" s="589"/>
      <c r="O1175" s="589"/>
      <c r="P1175" s="589"/>
      <c r="Q1175" s="589"/>
    </row>
    <row r="1176" customHeight="1" spans="7:17">
      <c r="G1176" s="589"/>
      <c r="H1176" s="589"/>
      <c r="I1176" s="589"/>
      <c r="J1176" s="589"/>
      <c r="K1176" s="589"/>
      <c r="L1176" s="589"/>
      <c r="M1176" s="589"/>
      <c r="O1176" s="589"/>
      <c r="P1176" s="589"/>
      <c r="Q1176" s="589"/>
    </row>
    <row r="1177" customHeight="1" spans="7:17">
      <c r="G1177" s="589"/>
      <c r="H1177" s="589"/>
      <c r="I1177" s="589"/>
      <c r="J1177" s="589"/>
      <c r="K1177" s="589"/>
      <c r="L1177" s="589"/>
      <c r="M1177" s="589"/>
      <c r="O1177" s="589"/>
      <c r="P1177" s="589"/>
      <c r="Q1177" s="589"/>
    </row>
    <row r="1178" customHeight="1" spans="7:17">
      <c r="G1178" s="589"/>
      <c r="H1178" s="589"/>
      <c r="I1178" s="589"/>
      <c r="J1178" s="589"/>
      <c r="K1178" s="589"/>
      <c r="L1178" s="589"/>
      <c r="M1178" s="589"/>
      <c r="O1178" s="589"/>
      <c r="P1178" s="589"/>
      <c r="Q1178" s="589"/>
    </row>
    <row r="1179" customHeight="1" spans="7:17">
      <c r="G1179" s="589"/>
      <c r="H1179" s="589"/>
      <c r="I1179" s="589"/>
      <c r="J1179" s="589"/>
      <c r="K1179" s="589"/>
      <c r="L1179" s="589"/>
      <c r="M1179" s="589"/>
      <c r="O1179" s="589"/>
      <c r="P1179" s="589"/>
      <c r="Q1179" s="589"/>
    </row>
    <row r="1180" customHeight="1" spans="7:17">
      <c r="G1180" s="589"/>
      <c r="H1180" s="589"/>
      <c r="I1180" s="589"/>
      <c r="J1180" s="589"/>
      <c r="K1180" s="589"/>
      <c r="L1180" s="589"/>
      <c r="M1180" s="589"/>
      <c r="O1180" s="589"/>
      <c r="P1180" s="589"/>
      <c r="Q1180" s="589"/>
    </row>
    <row r="1181" customHeight="1" spans="7:17">
      <c r="G1181" s="589"/>
      <c r="H1181" s="589"/>
      <c r="I1181" s="589"/>
      <c r="J1181" s="589"/>
      <c r="K1181" s="589"/>
      <c r="L1181" s="589"/>
      <c r="M1181" s="589"/>
      <c r="O1181" s="589"/>
      <c r="P1181" s="589"/>
      <c r="Q1181" s="589"/>
    </row>
    <row r="1182" customHeight="1" spans="7:17">
      <c r="G1182" s="589"/>
      <c r="H1182" s="589"/>
      <c r="I1182" s="589"/>
      <c r="J1182" s="589"/>
      <c r="K1182" s="589"/>
      <c r="L1182" s="589"/>
      <c r="M1182" s="589"/>
      <c r="O1182" s="589"/>
      <c r="P1182" s="589"/>
      <c r="Q1182" s="589"/>
    </row>
    <row r="1183" customHeight="1" spans="7:17">
      <c r="G1183" s="589"/>
      <c r="H1183" s="589"/>
      <c r="I1183" s="589"/>
      <c r="J1183" s="589"/>
      <c r="K1183" s="589"/>
      <c r="L1183" s="589"/>
      <c r="M1183" s="589"/>
      <c r="O1183" s="589"/>
      <c r="P1183" s="589"/>
      <c r="Q1183" s="589"/>
    </row>
    <row r="1184" customHeight="1" spans="7:17">
      <c r="G1184" s="589"/>
      <c r="H1184" s="589"/>
      <c r="I1184" s="589"/>
      <c r="J1184" s="589"/>
      <c r="K1184" s="589"/>
      <c r="L1184" s="589"/>
      <c r="M1184" s="589"/>
      <c r="O1184" s="589"/>
      <c r="P1184" s="589"/>
      <c r="Q1184" s="589"/>
    </row>
    <row r="1185" customHeight="1" spans="7:17">
      <c r="G1185" s="589"/>
      <c r="H1185" s="589"/>
      <c r="I1185" s="589"/>
      <c r="J1185" s="589"/>
      <c r="K1185" s="589"/>
      <c r="L1185" s="589"/>
      <c r="M1185" s="589"/>
      <c r="O1185" s="589"/>
      <c r="P1185" s="589"/>
      <c r="Q1185" s="589"/>
    </row>
    <row r="1186" customHeight="1" spans="7:17">
      <c r="G1186" s="589"/>
      <c r="H1186" s="589"/>
      <c r="I1186" s="589"/>
      <c r="J1186" s="589"/>
      <c r="K1186" s="589"/>
      <c r="L1186" s="589"/>
      <c r="M1186" s="589"/>
      <c r="O1186" s="589"/>
      <c r="P1186" s="589"/>
      <c r="Q1186" s="589"/>
    </row>
    <row r="1187" customHeight="1" spans="7:17">
      <c r="G1187" s="589"/>
      <c r="H1187" s="589"/>
      <c r="I1187" s="589"/>
      <c r="J1187" s="589"/>
      <c r="K1187" s="589"/>
      <c r="L1187" s="589"/>
      <c r="M1187" s="589"/>
      <c r="O1187" s="589"/>
      <c r="P1187" s="589"/>
      <c r="Q1187" s="589"/>
    </row>
    <row r="1188" customHeight="1" spans="7:17">
      <c r="G1188" s="589"/>
      <c r="H1188" s="589"/>
      <c r="I1188" s="589"/>
      <c r="J1188" s="589"/>
      <c r="K1188" s="589"/>
      <c r="L1188" s="589"/>
      <c r="M1188" s="589"/>
      <c r="O1188" s="589"/>
      <c r="P1188" s="589"/>
      <c r="Q1188" s="589"/>
    </row>
    <row r="1189" customHeight="1" spans="7:17">
      <c r="G1189" s="589"/>
      <c r="H1189" s="589"/>
      <c r="I1189" s="589"/>
      <c r="J1189" s="589"/>
      <c r="K1189" s="589"/>
      <c r="L1189" s="589"/>
      <c r="M1189" s="589"/>
      <c r="O1189" s="589"/>
      <c r="P1189" s="589"/>
      <c r="Q1189" s="589"/>
    </row>
    <row r="1190" customHeight="1" spans="7:17">
      <c r="G1190" s="589"/>
      <c r="H1190" s="589"/>
      <c r="I1190" s="589"/>
      <c r="J1190" s="589"/>
      <c r="K1190" s="589"/>
      <c r="L1190" s="589"/>
      <c r="M1190" s="589"/>
      <c r="O1190" s="589"/>
      <c r="P1190" s="589"/>
      <c r="Q1190" s="589"/>
    </row>
    <row r="1191" customHeight="1" spans="7:17">
      <c r="G1191" s="589"/>
      <c r="H1191" s="589"/>
      <c r="I1191" s="589"/>
      <c r="J1191" s="589"/>
      <c r="K1191" s="589"/>
      <c r="L1191" s="589"/>
      <c r="M1191" s="589"/>
      <c r="O1191" s="589"/>
      <c r="P1191" s="589"/>
      <c r="Q1191" s="589"/>
    </row>
    <row r="1192" customHeight="1" spans="7:17">
      <c r="G1192" s="589"/>
      <c r="H1192" s="589"/>
      <c r="I1192" s="589"/>
      <c r="J1192" s="589"/>
      <c r="K1192" s="589"/>
      <c r="L1192" s="589"/>
      <c r="M1192" s="589"/>
      <c r="O1192" s="589"/>
      <c r="P1192" s="589"/>
      <c r="Q1192" s="589"/>
    </row>
    <row r="1193" customHeight="1" spans="7:17">
      <c r="G1193" s="589"/>
      <c r="H1193" s="589"/>
      <c r="I1193" s="589"/>
      <c r="J1193" s="589"/>
      <c r="K1193" s="589"/>
      <c r="L1193" s="589"/>
      <c r="M1193" s="589"/>
      <c r="O1193" s="589"/>
      <c r="P1193" s="589"/>
      <c r="Q1193" s="589"/>
    </row>
    <row r="1194" customHeight="1" spans="7:17">
      <c r="G1194" s="589"/>
      <c r="H1194" s="589"/>
      <c r="I1194" s="589"/>
      <c r="J1194" s="589"/>
      <c r="K1194" s="589"/>
      <c r="L1194" s="589"/>
      <c r="M1194" s="589"/>
      <c r="O1194" s="589"/>
      <c r="P1194" s="589"/>
      <c r="Q1194" s="589"/>
    </row>
    <row r="1195" customHeight="1" spans="7:17">
      <c r="G1195" s="589"/>
      <c r="H1195" s="589"/>
      <c r="I1195" s="589"/>
      <c r="J1195" s="589"/>
      <c r="K1195" s="589"/>
      <c r="L1195" s="589"/>
      <c r="M1195" s="589"/>
      <c r="O1195" s="589"/>
      <c r="P1195" s="589"/>
      <c r="Q1195" s="589"/>
    </row>
    <row r="1196" customHeight="1" spans="7:17">
      <c r="G1196" s="589"/>
      <c r="H1196" s="589"/>
      <c r="I1196" s="589"/>
      <c r="J1196" s="589"/>
      <c r="K1196" s="589"/>
      <c r="L1196" s="589"/>
      <c r="M1196" s="589"/>
      <c r="O1196" s="589"/>
      <c r="P1196" s="589"/>
      <c r="Q1196" s="589"/>
    </row>
    <row r="1197" customHeight="1" spans="7:17">
      <c r="G1197" s="589"/>
      <c r="H1197" s="589"/>
      <c r="I1197" s="589"/>
      <c r="J1197" s="589"/>
      <c r="K1197" s="589"/>
      <c r="L1197" s="589"/>
      <c r="M1197" s="589"/>
      <c r="O1197" s="589"/>
      <c r="P1197" s="589"/>
      <c r="Q1197" s="589"/>
    </row>
    <row r="1198" customHeight="1" spans="7:17">
      <c r="G1198" s="589"/>
      <c r="H1198" s="589"/>
      <c r="I1198" s="589"/>
      <c r="J1198" s="589"/>
      <c r="K1198" s="589"/>
      <c r="L1198" s="589"/>
      <c r="M1198" s="589"/>
      <c r="O1198" s="589"/>
      <c r="P1198" s="589"/>
      <c r="Q1198" s="589"/>
    </row>
    <row r="1199" customHeight="1" spans="7:17">
      <c r="G1199" s="589"/>
      <c r="H1199" s="589"/>
      <c r="I1199" s="589"/>
      <c r="J1199" s="589"/>
      <c r="K1199" s="589"/>
      <c r="L1199" s="589"/>
      <c r="M1199" s="589"/>
      <c r="O1199" s="589"/>
      <c r="P1199" s="589"/>
      <c r="Q1199" s="589"/>
    </row>
    <row r="1200" customHeight="1" spans="7:17">
      <c r="G1200" s="589"/>
      <c r="H1200" s="589"/>
      <c r="I1200" s="589"/>
      <c r="J1200" s="589"/>
      <c r="K1200" s="589"/>
      <c r="L1200" s="589"/>
      <c r="M1200" s="589"/>
      <c r="O1200" s="589"/>
      <c r="P1200" s="589"/>
      <c r="Q1200" s="589"/>
    </row>
    <row r="1201" customHeight="1" spans="7:17">
      <c r="G1201" s="589"/>
      <c r="H1201" s="589"/>
      <c r="I1201" s="589"/>
      <c r="J1201" s="589"/>
      <c r="K1201" s="589"/>
      <c r="L1201" s="589"/>
      <c r="M1201" s="589"/>
      <c r="O1201" s="589"/>
      <c r="P1201" s="589"/>
      <c r="Q1201" s="589"/>
    </row>
    <row r="1202" customHeight="1" spans="7:17">
      <c r="G1202" s="589"/>
      <c r="H1202" s="589"/>
      <c r="I1202" s="589"/>
      <c r="J1202" s="589"/>
      <c r="K1202" s="589"/>
      <c r="L1202" s="589"/>
      <c r="M1202" s="589"/>
      <c r="O1202" s="589"/>
      <c r="P1202" s="589"/>
      <c r="Q1202" s="589"/>
    </row>
    <row r="1203" customHeight="1" spans="7:17">
      <c r="G1203" s="589"/>
      <c r="H1203" s="589"/>
      <c r="I1203" s="589"/>
      <c r="J1203" s="589"/>
      <c r="K1203" s="589"/>
      <c r="L1203" s="589"/>
      <c r="M1203" s="589"/>
      <c r="O1203" s="589"/>
      <c r="P1203" s="589"/>
      <c r="Q1203" s="589"/>
    </row>
    <row r="1204" customHeight="1" spans="7:17">
      <c r="G1204" s="589"/>
      <c r="H1204" s="589"/>
      <c r="I1204" s="589"/>
      <c r="J1204" s="589"/>
      <c r="K1204" s="589"/>
      <c r="L1204" s="589"/>
      <c r="M1204" s="589"/>
      <c r="O1204" s="589"/>
      <c r="P1204" s="589"/>
      <c r="Q1204" s="589"/>
    </row>
    <row r="1205" customHeight="1" spans="7:17">
      <c r="G1205" s="589"/>
      <c r="H1205" s="589"/>
      <c r="I1205" s="589"/>
      <c r="J1205" s="589"/>
      <c r="K1205" s="589"/>
      <c r="L1205" s="589"/>
      <c r="M1205" s="589"/>
      <c r="O1205" s="589"/>
      <c r="P1205" s="589"/>
      <c r="Q1205" s="589"/>
    </row>
    <row r="1206" customHeight="1" spans="7:17">
      <c r="G1206" s="589"/>
      <c r="H1206" s="589"/>
      <c r="I1206" s="589"/>
      <c r="J1206" s="589"/>
      <c r="K1206" s="589"/>
      <c r="L1206" s="589"/>
      <c r="M1206" s="589"/>
      <c r="O1206" s="589"/>
      <c r="P1206" s="589"/>
      <c r="Q1206" s="589"/>
    </row>
    <row r="1207" customHeight="1" spans="7:17">
      <c r="G1207" s="589"/>
      <c r="H1207" s="589"/>
      <c r="I1207" s="589"/>
      <c r="J1207" s="589"/>
      <c r="K1207" s="589"/>
      <c r="L1207" s="589"/>
      <c r="M1207" s="589"/>
      <c r="O1207" s="589"/>
      <c r="P1207" s="589"/>
      <c r="Q1207" s="589"/>
    </row>
    <row r="1208" customHeight="1" spans="7:17">
      <c r="G1208" s="589"/>
      <c r="H1208" s="589"/>
      <c r="I1208" s="589"/>
      <c r="J1208" s="589"/>
      <c r="K1208" s="589"/>
      <c r="L1208" s="589"/>
      <c r="M1208" s="589"/>
      <c r="O1208" s="589"/>
      <c r="P1208" s="589"/>
      <c r="Q1208" s="589"/>
    </row>
    <row r="1209" customHeight="1" spans="7:17">
      <c r="G1209" s="589"/>
      <c r="H1209" s="589"/>
      <c r="I1209" s="589"/>
      <c r="J1209" s="589"/>
      <c r="K1209" s="589"/>
      <c r="L1209" s="589"/>
      <c r="M1209" s="589"/>
      <c r="O1209" s="589"/>
      <c r="P1209" s="589"/>
      <c r="Q1209" s="589"/>
    </row>
    <row r="1210" customHeight="1" spans="7:17">
      <c r="G1210" s="589"/>
      <c r="H1210" s="589"/>
      <c r="I1210" s="589"/>
      <c r="J1210" s="589"/>
      <c r="K1210" s="589"/>
      <c r="L1210" s="589"/>
      <c r="M1210" s="589"/>
      <c r="O1210" s="589"/>
      <c r="P1210" s="589"/>
      <c r="Q1210" s="589"/>
    </row>
    <row r="1211" customHeight="1" spans="7:17">
      <c r="G1211" s="589"/>
      <c r="H1211" s="589"/>
      <c r="I1211" s="589"/>
      <c r="J1211" s="589"/>
      <c r="K1211" s="589"/>
      <c r="L1211" s="589"/>
      <c r="M1211" s="589"/>
      <c r="O1211" s="589"/>
      <c r="P1211" s="589"/>
      <c r="Q1211" s="589"/>
    </row>
    <row r="1212" customHeight="1" spans="7:17">
      <c r="G1212" s="589"/>
      <c r="H1212" s="589"/>
      <c r="I1212" s="589"/>
      <c r="J1212" s="589"/>
      <c r="K1212" s="589"/>
      <c r="L1212" s="589"/>
      <c r="M1212" s="589"/>
      <c r="O1212" s="589"/>
      <c r="P1212" s="589"/>
      <c r="Q1212" s="589"/>
    </row>
    <row r="1213" customHeight="1" spans="7:17">
      <c r="G1213" s="589"/>
      <c r="H1213" s="589"/>
      <c r="I1213" s="589"/>
      <c r="J1213" s="589"/>
      <c r="K1213" s="589"/>
      <c r="L1213" s="589"/>
      <c r="M1213" s="589"/>
      <c r="O1213" s="589"/>
      <c r="P1213" s="589"/>
      <c r="Q1213" s="589"/>
    </row>
    <row r="1214" customHeight="1" spans="7:17">
      <c r="G1214" s="589"/>
      <c r="H1214" s="589"/>
      <c r="I1214" s="589"/>
      <c r="J1214" s="589"/>
      <c r="K1214" s="589"/>
      <c r="L1214" s="589"/>
      <c r="M1214" s="589"/>
      <c r="O1214" s="589"/>
      <c r="P1214" s="589"/>
      <c r="Q1214" s="589"/>
    </row>
    <row r="1215" customHeight="1" spans="7:17">
      <c r="G1215" s="589"/>
      <c r="H1215" s="589"/>
      <c r="I1215" s="589"/>
      <c r="J1215" s="589"/>
      <c r="K1215" s="589"/>
      <c r="L1215" s="589"/>
      <c r="M1215" s="589"/>
      <c r="O1215" s="589"/>
      <c r="P1215" s="589"/>
      <c r="Q1215" s="589"/>
    </row>
    <row r="1216" customHeight="1" spans="7:17">
      <c r="G1216" s="589"/>
      <c r="H1216" s="589"/>
      <c r="I1216" s="589"/>
      <c r="J1216" s="589"/>
      <c r="K1216" s="589"/>
      <c r="L1216" s="589"/>
      <c r="M1216" s="589"/>
      <c r="O1216" s="589"/>
      <c r="P1216" s="589"/>
      <c r="Q1216" s="589"/>
    </row>
    <row r="1217" customHeight="1" spans="7:17">
      <c r="G1217" s="589"/>
      <c r="H1217" s="589"/>
      <c r="I1217" s="589"/>
      <c r="J1217" s="589"/>
      <c r="K1217" s="589"/>
      <c r="L1217" s="589"/>
      <c r="M1217" s="589"/>
      <c r="O1217" s="589"/>
      <c r="P1217" s="589"/>
      <c r="Q1217" s="589"/>
    </row>
    <row r="1218" customHeight="1" spans="7:17">
      <c r="G1218" s="589"/>
      <c r="H1218" s="589"/>
      <c r="I1218" s="589"/>
      <c r="J1218" s="589"/>
      <c r="K1218" s="589"/>
      <c r="L1218" s="589"/>
      <c r="M1218" s="589"/>
      <c r="O1218" s="589"/>
      <c r="P1218" s="589"/>
      <c r="Q1218" s="589"/>
    </row>
    <row r="1219" customHeight="1" spans="7:17">
      <c r="G1219" s="589"/>
      <c r="H1219" s="589"/>
      <c r="I1219" s="589"/>
      <c r="J1219" s="589"/>
      <c r="K1219" s="589"/>
      <c r="L1219" s="589"/>
      <c r="M1219" s="589"/>
      <c r="O1219" s="589"/>
      <c r="P1219" s="589"/>
      <c r="Q1219" s="589"/>
    </row>
    <row r="1220" customHeight="1" spans="7:17">
      <c r="G1220" s="589"/>
      <c r="H1220" s="589"/>
      <c r="I1220" s="589"/>
      <c r="J1220" s="589"/>
      <c r="K1220" s="589"/>
      <c r="L1220" s="589"/>
      <c r="M1220" s="589"/>
      <c r="O1220" s="589"/>
      <c r="P1220" s="589"/>
      <c r="Q1220" s="589"/>
    </row>
    <row r="1221" customHeight="1" spans="7:17">
      <c r="G1221" s="589"/>
      <c r="H1221" s="589"/>
      <c r="I1221" s="589"/>
      <c r="J1221" s="589"/>
      <c r="K1221" s="589"/>
      <c r="L1221" s="589"/>
      <c r="M1221" s="589"/>
      <c r="O1221" s="589"/>
      <c r="P1221" s="589"/>
      <c r="Q1221" s="589"/>
    </row>
    <row r="1222" customHeight="1" spans="7:17">
      <c r="G1222" s="589"/>
      <c r="H1222" s="589"/>
      <c r="I1222" s="589"/>
      <c r="J1222" s="589"/>
      <c r="K1222" s="589"/>
      <c r="L1222" s="589"/>
      <c r="M1222" s="589"/>
      <c r="O1222" s="589"/>
      <c r="P1222" s="589"/>
      <c r="Q1222" s="589"/>
    </row>
    <row r="1223" customHeight="1" spans="7:17">
      <c r="G1223" s="589"/>
      <c r="H1223" s="589"/>
      <c r="I1223" s="589"/>
      <c r="J1223" s="589"/>
      <c r="K1223" s="589"/>
      <c r="L1223" s="589"/>
      <c r="M1223" s="589"/>
      <c r="O1223" s="589"/>
      <c r="P1223" s="589"/>
      <c r="Q1223" s="589"/>
    </row>
    <row r="1224" customHeight="1" spans="7:17">
      <c r="G1224" s="589"/>
      <c r="H1224" s="589"/>
      <c r="I1224" s="589"/>
      <c r="J1224" s="589"/>
      <c r="K1224" s="589"/>
      <c r="L1224" s="589"/>
      <c r="M1224" s="589"/>
      <c r="O1224" s="589"/>
      <c r="P1224" s="589"/>
      <c r="Q1224" s="589"/>
    </row>
    <row r="1225" customHeight="1" spans="7:17">
      <c r="G1225" s="589"/>
      <c r="H1225" s="589"/>
      <c r="I1225" s="589"/>
      <c r="J1225" s="589"/>
      <c r="K1225" s="589"/>
      <c r="L1225" s="589"/>
      <c r="M1225" s="589"/>
      <c r="O1225" s="589"/>
      <c r="P1225" s="589"/>
      <c r="Q1225" s="589"/>
    </row>
    <row r="1226" customHeight="1" spans="7:17">
      <c r="G1226" s="589"/>
      <c r="H1226" s="589"/>
      <c r="I1226" s="589"/>
      <c r="J1226" s="589"/>
      <c r="K1226" s="589"/>
      <c r="L1226" s="589"/>
      <c r="M1226" s="589"/>
      <c r="O1226" s="589"/>
      <c r="P1226" s="589"/>
      <c r="Q1226" s="589"/>
    </row>
    <row r="1227" customHeight="1" spans="7:17">
      <c r="G1227" s="589"/>
      <c r="H1227" s="589"/>
      <c r="I1227" s="589"/>
      <c r="J1227" s="589"/>
      <c r="K1227" s="589"/>
      <c r="L1227" s="589"/>
      <c r="M1227" s="589"/>
      <c r="O1227" s="589"/>
      <c r="P1227" s="589"/>
      <c r="Q1227" s="589"/>
    </row>
    <row r="1228" customHeight="1" spans="7:17">
      <c r="G1228" s="589"/>
      <c r="H1228" s="589"/>
      <c r="I1228" s="589"/>
      <c r="J1228" s="589"/>
      <c r="K1228" s="589"/>
      <c r="L1228" s="589"/>
      <c r="M1228" s="589"/>
      <c r="O1228" s="589"/>
      <c r="P1228" s="589"/>
      <c r="Q1228" s="589"/>
    </row>
    <row r="1229" customHeight="1" spans="7:17">
      <c r="G1229" s="589"/>
      <c r="H1229" s="589"/>
      <c r="I1229" s="589"/>
      <c r="J1229" s="589"/>
      <c r="K1229" s="589"/>
      <c r="L1229" s="589"/>
      <c r="M1229" s="589"/>
      <c r="O1229" s="589"/>
      <c r="P1229" s="589"/>
      <c r="Q1229" s="589"/>
    </row>
    <row r="1230" customHeight="1" spans="7:17">
      <c r="G1230" s="589"/>
      <c r="H1230" s="589"/>
      <c r="I1230" s="589"/>
      <c r="J1230" s="589"/>
      <c r="K1230" s="589"/>
      <c r="L1230" s="589"/>
      <c r="M1230" s="589"/>
      <c r="O1230" s="589"/>
      <c r="P1230" s="589"/>
      <c r="Q1230" s="589"/>
    </row>
    <row r="1231" customHeight="1" spans="7:17">
      <c r="G1231" s="589"/>
      <c r="H1231" s="589"/>
      <c r="I1231" s="589"/>
      <c r="J1231" s="589"/>
      <c r="K1231" s="589"/>
      <c r="L1231" s="589"/>
      <c r="M1231" s="589"/>
      <c r="O1231" s="589"/>
      <c r="P1231" s="589"/>
      <c r="Q1231" s="589"/>
    </row>
    <row r="1232" customHeight="1" spans="7:17">
      <c r="G1232" s="589"/>
      <c r="H1232" s="589"/>
      <c r="I1232" s="589"/>
      <c r="J1232" s="589"/>
      <c r="K1232" s="589"/>
      <c r="L1232" s="589"/>
      <c r="M1232" s="589"/>
      <c r="O1232" s="589"/>
      <c r="P1232" s="589"/>
      <c r="Q1232" s="589"/>
    </row>
    <row r="1233" customHeight="1" spans="7:17">
      <c r="G1233" s="589"/>
      <c r="H1233" s="589"/>
      <c r="I1233" s="589"/>
      <c r="J1233" s="589"/>
      <c r="K1233" s="589"/>
      <c r="L1233" s="589"/>
      <c r="M1233" s="589"/>
      <c r="O1233" s="589"/>
      <c r="P1233" s="589"/>
      <c r="Q1233" s="589"/>
    </row>
    <row r="1234" customHeight="1" spans="7:17">
      <c r="G1234" s="589"/>
      <c r="H1234" s="589"/>
      <c r="I1234" s="589"/>
      <c r="J1234" s="589"/>
      <c r="K1234" s="589"/>
      <c r="L1234" s="589"/>
      <c r="M1234" s="589"/>
      <c r="O1234" s="589"/>
      <c r="P1234" s="589"/>
      <c r="Q1234" s="589"/>
    </row>
    <row r="1235" customHeight="1" spans="7:17">
      <c r="G1235" s="589"/>
      <c r="H1235" s="589"/>
      <c r="I1235" s="589"/>
      <c r="J1235" s="589"/>
      <c r="K1235" s="589"/>
      <c r="L1235" s="589"/>
      <c r="M1235" s="589"/>
      <c r="O1235" s="589"/>
      <c r="P1235" s="589"/>
      <c r="Q1235" s="589"/>
    </row>
    <row r="1236" customHeight="1" spans="7:17">
      <c r="G1236" s="589"/>
      <c r="H1236" s="589"/>
      <c r="I1236" s="589"/>
      <c r="J1236" s="589"/>
      <c r="K1236" s="589"/>
      <c r="L1236" s="589"/>
      <c r="M1236" s="589"/>
      <c r="O1236" s="589"/>
      <c r="P1236" s="589"/>
      <c r="Q1236" s="589"/>
    </row>
    <row r="1237" customHeight="1" spans="7:17">
      <c r="G1237" s="589"/>
      <c r="H1237" s="589"/>
      <c r="I1237" s="589"/>
      <c r="J1237" s="589"/>
      <c r="K1237" s="589"/>
      <c r="L1237" s="589"/>
      <c r="M1237" s="589"/>
      <c r="O1237" s="589"/>
      <c r="P1237" s="589"/>
      <c r="Q1237" s="589"/>
    </row>
    <row r="1238" customHeight="1" spans="7:17">
      <c r="G1238" s="589"/>
      <c r="H1238" s="589"/>
      <c r="I1238" s="589"/>
      <c r="J1238" s="589"/>
      <c r="K1238" s="589"/>
      <c r="L1238" s="589"/>
      <c r="M1238" s="589"/>
      <c r="O1238" s="589"/>
      <c r="P1238" s="589"/>
      <c r="Q1238" s="589"/>
    </row>
    <row r="1239" customHeight="1" spans="7:17">
      <c r="G1239" s="589"/>
      <c r="H1239" s="589"/>
      <c r="I1239" s="589"/>
      <c r="J1239" s="589"/>
      <c r="K1239" s="589"/>
      <c r="L1239" s="589"/>
      <c r="M1239" s="589"/>
      <c r="O1239" s="589"/>
      <c r="P1239" s="589"/>
      <c r="Q1239" s="589"/>
    </row>
    <row r="1240" customHeight="1" spans="7:17">
      <c r="G1240" s="589"/>
      <c r="H1240" s="589"/>
      <c r="I1240" s="589"/>
      <c r="J1240" s="589"/>
      <c r="K1240" s="589"/>
      <c r="L1240" s="589"/>
      <c r="M1240" s="589"/>
      <c r="O1240" s="589"/>
      <c r="P1240" s="589"/>
      <c r="Q1240" s="589"/>
    </row>
    <row r="1241" customHeight="1" spans="7:17">
      <c r="G1241" s="589"/>
      <c r="H1241" s="589"/>
      <c r="I1241" s="589"/>
      <c r="J1241" s="589"/>
      <c r="K1241" s="589"/>
      <c r="L1241" s="589"/>
      <c r="M1241" s="589"/>
      <c r="O1241" s="589"/>
      <c r="P1241" s="589"/>
      <c r="Q1241" s="589"/>
    </row>
    <row r="1242" customHeight="1" spans="7:17">
      <c r="G1242" s="589"/>
      <c r="H1242" s="589"/>
      <c r="I1242" s="589"/>
      <c r="J1242" s="589"/>
      <c r="K1242" s="589"/>
      <c r="L1242" s="589"/>
      <c r="M1242" s="589"/>
      <c r="O1242" s="589"/>
      <c r="P1242" s="589"/>
      <c r="Q1242" s="589"/>
    </row>
    <row r="1243" customHeight="1" spans="7:17">
      <c r="G1243" s="589"/>
      <c r="H1243" s="589"/>
      <c r="I1243" s="589"/>
      <c r="J1243" s="589"/>
      <c r="K1243" s="589"/>
      <c r="L1243" s="589"/>
      <c r="M1243" s="589"/>
      <c r="O1243" s="589"/>
      <c r="P1243" s="589"/>
      <c r="Q1243" s="589"/>
    </row>
    <row r="1244" customHeight="1" spans="7:17">
      <c r="G1244" s="589"/>
      <c r="H1244" s="589"/>
      <c r="I1244" s="589"/>
      <c r="J1244" s="589"/>
      <c r="K1244" s="589"/>
      <c r="L1244" s="589"/>
      <c r="M1244" s="589"/>
      <c r="O1244" s="589"/>
      <c r="P1244" s="589"/>
      <c r="Q1244" s="589"/>
    </row>
    <row r="1245" customHeight="1" spans="7:17">
      <c r="G1245" s="589"/>
      <c r="H1245" s="589"/>
      <c r="I1245" s="589"/>
      <c r="J1245" s="589"/>
      <c r="K1245" s="589"/>
      <c r="L1245" s="589"/>
      <c r="M1245" s="589"/>
      <c r="O1245" s="589"/>
      <c r="P1245" s="589"/>
      <c r="Q1245" s="589"/>
    </row>
    <row r="1246" customHeight="1" spans="7:17">
      <c r="G1246" s="589"/>
      <c r="H1246" s="589"/>
      <c r="I1246" s="589"/>
      <c r="J1246" s="589"/>
      <c r="K1246" s="589"/>
      <c r="L1246" s="589"/>
      <c r="M1246" s="589"/>
      <c r="O1246" s="589"/>
      <c r="P1246" s="589"/>
      <c r="Q1246" s="589"/>
    </row>
    <row r="1247" customHeight="1" spans="7:17">
      <c r="G1247" s="589"/>
      <c r="H1247" s="589"/>
      <c r="I1247" s="589"/>
      <c r="J1247" s="589"/>
      <c r="K1247" s="589"/>
      <c r="L1247" s="589"/>
      <c r="M1247" s="589"/>
      <c r="O1247" s="589"/>
      <c r="P1247" s="589"/>
      <c r="Q1247" s="589"/>
    </row>
    <row r="1248" customHeight="1" spans="7:17">
      <c r="G1248" s="589"/>
      <c r="H1248" s="589"/>
      <c r="I1248" s="589"/>
      <c r="J1248" s="589"/>
      <c r="K1248" s="589"/>
      <c r="L1248" s="589"/>
      <c r="M1248" s="589"/>
      <c r="O1248" s="589"/>
      <c r="P1248" s="589"/>
      <c r="Q1248" s="589"/>
    </row>
    <row r="1249" customHeight="1" spans="7:17">
      <c r="G1249" s="589"/>
      <c r="H1249" s="589"/>
      <c r="I1249" s="589"/>
      <c r="J1249" s="589"/>
      <c r="K1249" s="589"/>
      <c r="L1249" s="589"/>
      <c r="M1249" s="589"/>
      <c r="O1249" s="589"/>
      <c r="P1249" s="589"/>
      <c r="Q1249" s="589"/>
    </row>
    <row r="1250" customHeight="1" spans="7:17">
      <c r="G1250" s="589"/>
      <c r="H1250" s="589"/>
      <c r="I1250" s="589"/>
      <c r="J1250" s="589"/>
      <c r="K1250" s="589"/>
      <c r="L1250" s="589"/>
      <c r="M1250" s="589"/>
      <c r="O1250" s="589"/>
      <c r="P1250" s="589"/>
      <c r="Q1250" s="589"/>
    </row>
    <row r="1251" customHeight="1" spans="7:17">
      <c r="G1251" s="589"/>
      <c r="H1251" s="589"/>
      <c r="I1251" s="589"/>
      <c r="J1251" s="589"/>
      <c r="K1251" s="589"/>
      <c r="L1251" s="589"/>
      <c r="M1251" s="589"/>
      <c r="O1251" s="589"/>
      <c r="P1251" s="589"/>
      <c r="Q1251" s="589"/>
    </row>
    <row r="1252" customHeight="1" spans="7:17">
      <c r="G1252" s="589"/>
      <c r="H1252" s="589"/>
      <c r="I1252" s="589"/>
      <c r="J1252" s="589"/>
      <c r="K1252" s="589"/>
      <c r="L1252" s="589"/>
      <c r="M1252" s="589"/>
      <c r="O1252" s="589"/>
      <c r="P1252" s="589"/>
      <c r="Q1252" s="589"/>
    </row>
    <row r="1253" customHeight="1" spans="7:17">
      <c r="G1253" s="589"/>
      <c r="H1253" s="589"/>
      <c r="I1253" s="589"/>
      <c r="J1253" s="589"/>
      <c r="K1253" s="589"/>
      <c r="L1253" s="589"/>
      <c r="M1253" s="589"/>
      <c r="O1253" s="589"/>
      <c r="P1253" s="589"/>
      <c r="Q1253" s="589"/>
    </row>
    <row r="1254" customHeight="1" spans="7:17">
      <c r="G1254" s="589"/>
      <c r="H1254" s="589"/>
      <c r="I1254" s="589"/>
      <c r="J1254" s="589"/>
      <c r="K1254" s="589"/>
      <c r="L1254" s="589"/>
      <c r="M1254" s="589"/>
      <c r="O1254" s="589"/>
      <c r="P1254" s="589"/>
      <c r="Q1254" s="589"/>
    </row>
    <row r="1255" customHeight="1" spans="7:17">
      <c r="G1255" s="589"/>
      <c r="H1255" s="589"/>
      <c r="I1255" s="589"/>
      <c r="J1255" s="589"/>
      <c r="K1255" s="589"/>
      <c r="L1255" s="589"/>
      <c r="M1255" s="589"/>
      <c r="O1255" s="589"/>
      <c r="P1255" s="589"/>
      <c r="Q1255" s="589"/>
    </row>
    <row r="1256" customHeight="1" spans="7:17">
      <c r="G1256" s="589"/>
      <c r="H1256" s="589"/>
      <c r="I1256" s="589"/>
      <c r="J1256" s="589"/>
      <c r="K1256" s="589"/>
      <c r="L1256" s="589"/>
      <c r="M1256" s="589"/>
      <c r="O1256" s="589"/>
      <c r="P1256" s="589"/>
      <c r="Q1256" s="589"/>
    </row>
    <row r="1257" customHeight="1" spans="7:17">
      <c r="G1257" s="589"/>
      <c r="H1257" s="589"/>
      <c r="I1257" s="589"/>
      <c r="J1257" s="589"/>
      <c r="K1257" s="589"/>
      <c r="L1257" s="589"/>
      <c r="M1257" s="589"/>
      <c r="O1257" s="589"/>
      <c r="P1257" s="589"/>
      <c r="Q1257" s="589"/>
    </row>
    <row r="1258" customHeight="1" spans="7:17">
      <c r="G1258" s="589"/>
      <c r="H1258" s="589"/>
      <c r="I1258" s="589"/>
      <c r="J1258" s="589"/>
      <c r="K1258" s="589"/>
      <c r="L1258" s="589"/>
      <c r="M1258" s="589"/>
      <c r="O1258" s="589"/>
      <c r="P1258" s="589"/>
      <c r="Q1258" s="589"/>
    </row>
    <row r="1259" customHeight="1" spans="7:17">
      <c r="G1259" s="589"/>
      <c r="H1259" s="589"/>
      <c r="I1259" s="589"/>
      <c r="J1259" s="589"/>
      <c r="K1259" s="589"/>
      <c r="L1259" s="589"/>
      <c r="M1259" s="589"/>
      <c r="O1259" s="589"/>
      <c r="P1259" s="589"/>
      <c r="Q1259" s="589"/>
    </row>
    <row r="1260" customHeight="1" spans="7:17">
      <c r="G1260" s="589"/>
      <c r="H1260" s="589"/>
      <c r="I1260" s="589"/>
      <c r="J1260" s="589"/>
      <c r="K1260" s="589"/>
      <c r="L1260" s="589"/>
      <c r="M1260" s="589"/>
      <c r="O1260" s="589"/>
      <c r="P1260" s="589"/>
      <c r="Q1260" s="589"/>
    </row>
    <row r="1261" customHeight="1" spans="7:17">
      <c r="G1261" s="589"/>
      <c r="H1261" s="589"/>
      <c r="I1261" s="589"/>
      <c r="J1261" s="589"/>
      <c r="K1261" s="589"/>
      <c r="L1261" s="589"/>
      <c r="M1261" s="589"/>
      <c r="O1261" s="589"/>
      <c r="P1261" s="589"/>
      <c r="Q1261" s="589"/>
    </row>
    <row r="1262" customHeight="1" spans="7:17">
      <c r="G1262" s="589"/>
      <c r="H1262" s="589"/>
      <c r="I1262" s="589"/>
      <c r="J1262" s="589"/>
      <c r="K1262" s="589"/>
      <c r="L1262" s="589"/>
      <c r="M1262" s="589"/>
      <c r="O1262" s="589"/>
      <c r="P1262" s="589"/>
      <c r="Q1262" s="589"/>
    </row>
    <row r="1263" customHeight="1" spans="7:17">
      <c r="G1263" s="589"/>
      <c r="H1263" s="589"/>
      <c r="I1263" s="589"/>
      <c r="J1263" s="589"/>
      <c r="K1263" s="589"/>
      <c r="L1263" s="589"/>
      <c r="M1263" s="589"/>
      <c r="O1263" s="589"/>
      <c r="P1263" s="589"/>
      <c r="Q1263" s="589"/>
    </row>
    <row r="1264" customHeight="1" spans="7:17">
      <c r="G1264" s="589"/>
      <c r="H1264" s="589"/>
      <c r="I1264" s="589"/>
      <c r="J1264" s="589"/>
      <c r="K1264" s="589"/>
      <c r="L1264" s="589"/>
      <c r="M1264" s="589"/>
      <c r="O1264" s="589"/>
      <c r="P1264" s="589"/>
      <c r="Q1264" s="589"/>
    </row>
    <row r="1265" customHeight="1" spans="7:17">
      <c r="G1265" s="589"/>
      <c r="H1265" s="589"/>
      <c r="I1265" s="589"/>
      <c r="J1265" s="589"/>
      <c r="K1265" s="589"/>
      <c r="L1265" s="589"/>
      <c r="M1265" s="589"/>
      <c r="O1265" s="589"/>
      <c r="P1265" s="589"/>
      <c r="Q1265" s="589"/>
    </row>
    <row r="1266" customHeight="1" spans="7:17">
      <c r="G1266" s="589"/>
      <c r="H1266" s="589"/>
      <c r="I1266" s="589"/>
      <c r="J1266" s="589"/>
      <c r="K1266" s="589"/>
      <c r="L1266" s="589"/>
      <c r="M1266" s="589"/>
      <c r="O1266" s="589"/>
      <c r="P1266" s="589"/>
      <c r="Q1266" s="589"/>
    </row>
    <row r="1267" customHeight="1" spans="7:17">
      <c r="G1267" s="589"/>
      <c r="H1267" s="589"/>
      <c r="I1267" s="589"/>
      <c r="J1267" s="589"/>
      <c r="K1267" s="589"/>
      <c r="L1267" s="589"/>
      <c r="M1267" s="589"/>
      <c r="O1267" s="589"/>
      <c r="P1267" s="589"/>
      <c r="Q1267" s="589"/>
    </row>
    <row r="1268" customHeight="1" spans="7:17">
      <c r="G1268" s="589"/>
      <c r="H1268" s="589"/>
      <c r="I1268" s="589"/>
      <c r="J1268" s="589"/>
      <c r="K1268" s="589"/>
      <c r="L1268" s="589"/>
      <c r="M1268" s="589"/>
      <c r="O1268" s="589"/>
      <c r="P1268" s="589"/>
      <c r="Q1268" s="589"/>
    </row>
    <row r="1269" customHeight="1" spans="7:17">
      <c r="G1269" s="589"/>
      <c r="H1269" s="589"/>
      <c r="I1269" s="589"/>
      <c r="J1269" s="589"/>
      <c r="K1269" s="589"/>
      <c r="L1269" s="589"/>
      <c r="M1269" s="589"/>
      <c r="O1269" s="589"/>
      <c r="P1269" s="589"/>
      <c r="Q1269" s="589"/>
    </row>
    <row r="1270" customHeight="1" spans="7:17">
      <c r="G1270" s="589"/>
      <c r="H1270" s="589"/>
      <c r="I1270" s="589"/>
      <c r="J1270" s="589"/>
      <c r="K1270" s="589"/>
      <c r="L1270" s="589"/>
      <c r="M1270" s="589"/>
      <c r="O1270" s="589"/>
      <c r="P1270" s="589"/>
      <c r="Q1270" s="589"/>
    </row>
    <row r="1271" customHeight="1" spans="7:17">
      <c r="G1271" s="589"/>
      <c r="H1271" s="589"/>
      <c r="I1271" s="589"/>
      <c r="J1271" s="589"/>
      <c r="K1271" s="589"/>
      <c r="L1271" s="589"/>
      <c r="M1271" s="589"/>
      <c r="O1271" s="589"/>
      <c r="P1271" s="589"/>
      <c r="Q1271" s="589"/>
    </row>
    <row r="1272" customHeight="1" spans="7:17">
      <c r="G1272" s="589"/>
      <c r="H1272" s="589"/>
      <c r="I1272" s="589"/>
      <c r="J1272" s="589"/>
      <c r="K1272" s="589"/>
      <c r="L1272" s="589"/>
      <c r="M1272" s="589"/>
      <c r="O1272" s="589"/>
      <c r="P1272" s="589"/>
      <c r="Q1272" s="589"/>
    </row>
    <row r="1273" customHeight="1" spans="7:17">
      <c r="G1273" s="589"/>
      <c r="H1273" s="589"/>
      <c r="I1273" s="589"/>
      <c r="J1273" s="589"/>
      <c r="K1273" s="589"/>
      <c r="L1273" s="589"/>
      <c r="M1273" s="589"/>
      <c r="O1273" s="589"/>
      <c r="P1273" s="589"/>
      <c r="Q1273" s="589"/>
    </row>
    <row r="1274" customHeight="1" spans="7:17">
      <c r="G1274" s="589"/>
      <c r="H1274" s="589"/>
      <c r="I1274" s="589"/>
      <c r="J1274" s="589"/>
      <c r="K1274" s="589"/>
      <c r="L1274" s="589"/>
      <c r="M1274" s="589"/>
      <c r="O1274" s="589"/>
      <c r="P1274" s="589"/>
      <c r="Q1274" s="589"/>
    </row>
    <row r="1275" customHeight="1" spans="7:17">
      <c r="G1275" s="589"/>
      <c r="H1275" s="589"/>
      <c r="I1275" s="589"/>
      <c r="J1275" s="589"/>
      <c r="K1275" s="589"/>
      <c r="L1275" s="589"/>
      <c r="M1275" s="589"/>
      <c r="O1275" s="589"/>
      <c r="P1275" s="589"/>
      <c r="Q1275" s="589"/>
    </row>
    <row r="1276" customHeight="1" spans="7:17">
      <c r="G1276" s="589"/>
      <c r="H1276" s="589"/>
      <c r="I1276" s="589"/>
      <c r="J1276" s="589"/>
      <c r="K1276" s="589"/>
      <c r="L1276" s="589"/>
      <c r="M1276" s="589"/>
      <c r="O1276" s="589"/>
      <c r="P1276" s="589"/>
      <c r="Q1276" s="589"/>
    </row>
    <row r="1277" customHeight="1" spans="7:17">
      <c r="G1277" s="589"/>
      <c r="H1277" s="589"/>
      <c r="I1277" s="589"/>
      <c r="J1277" s="589"/>
      <c r="K1277" s="589"/>
      <c r="L1277" s="589"/>
      <c r="M1277" s="589"/>
      <c r="O1277" s="589"/>
      <c r="P1277" s="589"/>
      <c r="Q1277" s="589"/>
    </row>
    <row r="1278" customHeight="1" spans="7:17">
      <c r="G1278" s="589"/>
      <c r="H1278" s="589"/>
      <c r="I1278" s="589"/>
      <c r="J1278" s="589"/>
      <c r="K1278" s="589"/>
      <c r="L1278" s="589"/>
      <c r="M1278" s="589"/>
      <c r="O1278" s="589"/>
      <c r="P1278" s="589"/>
      <c r="Q1278" s="589"/>
    </row>
    <row r="1279" customHeight="1" spans="7:17">
      <c r="G1279" s="589"/>
      <c r="H1279" s="589"/>
      <c r="I1279" s="589"/>
      <c r="J1279" s="589"/>
      <c r="K1279" s="589"/>
      <c r="L1279" s="589"/>
      <c r="M1279" s="589"/>
      <c r="O1279" s="589"/>
      <c r="P1279" s="589"/>
      <c r="Q1279" s="589"/>
    </row>
    <row r="1280" customHeight="1" spans="7:17">
      <c r="G1280" s="589"/>
      <c r="H1280" s="589"/>
      <c r="I1280" s="589"/>
      <c r="J1280" s="589"/>
      <c r="K1280" s="589"/>
      <c r="L1280" s="589"/>
      <c r="M1280" s="589"/>
      <c r="O1280" s="589"/>
      <c r="P1280" s="589"/>
      <c r="Q1280" s="589"/>
    </row>
    <row r="1281" customHeight="1" spans="7:17">
      <c r="G1281" s="589"/>
      <c r="H1281" s="589"/>
      <c r="I1281" s="589"/>
      <c r="J1281" s="589"/>
      <c r="K1281" s="589"/>
      <c r="L1281" s="589"/>
      <c r="M1281" s="589"/>
      <c r="O1281" s="589"/>
      <c r="P1281" s="589"/>
      <c r="Q1281" s="589"/>
    </row>
    <row r="1282" customHeight="1" spans="7:17">
      <c r="G1282" s="589"/>
      <c r="H1282" s="589"/>
      <c r="I1282" s="589"/>
      <c r="J1282" s="589"/>
      <c r="K1282" s="589"/>
      <c r="L1282" s="589"/>
      <c r="M1282" s="589"/>
      <c r="O1282" s="589"/>
      <c r="P1282" s="589"/>
      <c r="Q1282" s="589"/>
    </row>
    <row r="1283" customHeight="1" spans="7:17">
      <c r="G1283" s="589"/>
      <c r="H1283" s="589"/>
      <c r="I1283" s="589"/>
      <c r="J1283" s="589"/>
      <c r="K1283" s="589"/>
      <c r="L1283" s="589"/>
      <c r="M1283" s="589"/>
      <c r="O1283" s="589"/>
      <c r="P1283" s="589"/>
      <c r="Q1283" s="589"/>
    </row>
    <row r="1284" customHeight="1" spans="7:17">
      <c r="G1284" s="589"/>
      <c r="H1284" s="589"/>
      <c r="I1284" s="589"/>
      <c r="J1284" s="589"/>
      <c r="K1284" s="589"/>
      <c r="L1284" s="589"/>
      <c r="M1284" s="589"/>
      <c r="O1284" s="589"/>
      <c r="P1284" s="589"/>
      <c r="Q1284" s="589"/>
    </row>
    <row r="1285" customHeight="1" spans="7:17">
      <c r="G1285" s="589"/>
      <c r="H1285" s="589"/>
      <c r="I1285" s="589"/>
      <c r="J1285" s="589"/>
      <c r="K1285" s="589"/>
      <c r="L1285" s="589"/>
      <c r="M1285" s="589"/>
      <c r="O1285" s="589"/>
      <c r="P1285" s="589"/>
      <c r="Q1285" s="589"/>
    </row>
    <row r="1286" customHeight="1" spans="7:17">
      <c r="G1286" s="589"/>
      <c r="H1286" s="589"/>
      <c r="I1286" s="589"/>
      <c r="J1286" s="589"/>
      <c r="K1286" s="589"/>
      <c r="L1286" s="589"/>
      <c r="M1286" s="589"/>
      <c r="O1286" s="589"/>
      <c r="P1286" s="589"/>
      <c r="Q1286" s="589"/>
    </row>
    <row r="1287" customHeight="1" spans="7:17">
      <c r="G1287" s="589"/>
      <c r="H1287" s="589"/>
      <c r="I1287" s="589"/>
      <c r="J1287" s="589"/>
      <c r="K1287" s="589"/>
      <c r="L1287" s="589"/>
      <c r="M1287" s="589"/>
      <c r="O1287" s="589"/>
      <c r="P1287" s="589"/>
      <c r="Q1287" s="589"/>
    </row>
    <row r="1288" customHeight="1" spans="7:17">
      <c r="G1288" s="589"/>
      <c r="H1288" s="589"/>
      <c r="I1288" s="589"/>
      <c r="J1288" s="589"/>
      <c r="K1288" s="589"/>
      <c r="L1288" s="589"/>
      <c r="M1288" s="589"/>
      <c r="O1288" s="589"/>
      <c r="P1288" s="589"/>
      <c r="Q1288" s="589"/>
    </row>
    <row r="1289" customHeight="1" spans="7:17">
      <c r="G1289" s="589"/>
      <c r="H1289" s="589"/>
      <c r="I1289" s="589"/>
      <c r="J1289" s="589"/>
      <c r="K1289" s="589"/>
      <c r="L1289" s="589"/>
      <c r="M1289" s="589"/>
      <c r="O1289" s="589"/>
      <c r="P1289" s="589"/>
      <c r="Q1289" s="589"/>
    </row>
    <row r="1290" customHeight="1" spans="7:17">
      <c r="G1290" s="589"/>
      <c r="H1290" s="589"/>
      <c r="I1290" s="589"/>
      <c r="J1290" s="589"/>
      <c r="K1290" s="589"/>
      <c r="L1290" s="589"/>
      <c r="M1290" s="589"/>
      <c r="O1290" s="589"/>
      <c r="P1290" s="589"/>
      <c r="Q1290" s="589"/>
    </row>
    <row r="1291" customHeight="1" spans="7:17">
      <c r="G1291" s="589"/>
      <c r="H1291" s="589"/>
      <c r="I1291" s="589"/>
      <c r="J1291" s="589"/>
      <c r="K1291" s="589"/>
      <c r="L1291" s="589"/>
      <c r="M1291" s="589"/>
      <c r="O1291" s="589"/>
      <c r="P1291" s="589"/>
      <c r="Q1291" s="589"/>
    </row>
    <row r="1292" customHeight="1" spans="7:17">
      <c r="G1292" s="589"/>
      <c r="H1292" s="589"/>
      <c r="I1292" s="589"/>
      <c r="J1292" s="589"/>
      <c r="K1292" s="589"/>
      <c r="L1292" s="589"/>
      <c r="M1292" s="589"/>
      <c r="O1292" s="589"/>
      <c r="P1292" s="589"/>
      <c r="Q1292" s="589"/>
    </row>
    <row r="1293" customHeight="1" spans="7:17">
      <c r="G1293" s="589"/>
      <c r="H1293" s="589"/>
      <c r="I1293" s="589"/>
      <c r="J1293" s="589"/>
      <c r="K1293" s="589"/>
      <c r="L1293" s="589"/>
      <c r="M1293" s="589"/>
      <c r="O1293" s="589"/>
      <c r="P1293" s="589"/>
      <c r="Q1293" s="589"/>
    </row>
    <row r="1294" customHeight="1" spans="7:17">
      <c r="G1294" s="589"/>
      <c r="H1294" s="589"/>
      <c r="I1294" s="589"/>
      <c r="J1294" s="589"/>
      <c r="K1294" s="589"/>
      <c r="L1294" s="589"/>
      <c r="M1294" s="589"/>
      <c r="O1294" s="589"/>
      <c r="P1294" s="589"/>
      <c r="Q1294" s="589"/>
    </row>
    <row r="1295" customHeight="1" spans="7:17">
      <c r="G1295" s="589"/>
      <c r="H1295" s="589"/>
      <c r="I1295" s="589"/>
      <c r="J1295" s="589"/>
      <c r="K1295" s="589"/>
      <c r="L1295" s="589"/>
      <c r="M1295" s="589"/>
      <c r="O1295" s="589"/>
      <c r="P1295" s="589"/>
      <c r="Q1295" s="589"/>
    </row>
    <row r="1296" customHeight="1" spans="7:17">
      <c r="G1296" s="589"/>
      <c r="H1296" s="589"/>
      <c r="I1296" s="589"/>
      <c r="J1296" s="589"/>
      <c r="K1296" s="589"/>
      <c r="L1296" s="589"/>
      <c r="M1296" s="589"/>
      <c r="O1296" s="589"/>
      <c r="P1296" s="589"/>
      <c r="Q1296" s="589"/>
    </row>
    <row r="1297" customHeight="1" spans="7:17">
      <c r="G1297" s="589"/>
      <c r="H1297" s="589"/>
      <c r="I1297" s="589"/>
      <c r="J1297" s="589"/>
      <c r="K1297" s="589"/>
      <c r="L1297" s="589"/>
      <c r="M1297" s="589"/>
      <c r="O1297" s="589"/>
      <c r="P1297" s="589"/>
      <c r="Q1297" s="589"/>
    </row>
    <row r="1298" customHeight="1" spans="7:17">
      <c r="G1298" s="589"/>
      <c r="H1298" s="589"/>
      <c r="I1298" s="589"/>
      <c r="J1298" s="589"/>
      <c r="K1298" s="589"/>
      <c r="L1298" s="589"/>
      <c r="M1298" s="589"/>
      <c r="O1298" s="589"/>
      <c r="P1298" s="589"/>
      <c r="Q1298" s="589"/>
    </row>
    <row r="1299" customHeight="1" spans="7:17">
      <c r="G1299" s="589"/>
      <c r="H1299" s="589"/>
      <c r="I1299" s="589"/>
      <c r="J1299" s="589"/>
      <c r="K1299" s="589"/>
      <c r="L1299" s="589"/>
      <c r="M1299" s="589"/>
      <c r="O1299" s="589"/>
      <c r="P1299" s="589"/>
      <c r="Q1299" s="589"/>
    </row>
    <row r="1300" customHeight="1" spans="7:17">
      <c r="G1300" s="589"/>
      <c r="H1300" s="589"/>
      <c r="I1300" s="589"/>
      <c r="J1300" s="589"/>
      <c r="K1300" s="589"/>
      <c r="L1300" s="589"/>
      <c r="M1300" s="589"/>
      <c r="O1300" s="589"/>
      <c r="P1300" s="589"/>
      <c r="Q1300" s="589"/>
    </row>
    <row r="1301" customHeight="1" spans="7:17">
      <c r="G1301" s="589"/>
      <c r="H1301" s="589"/>
      <c r="I1301" s="589"/>
      <c r="J1301" s="589"/>
      <c r="K1301" s="589"/>
      <c r="L1301" s="589"/>
      <c r="M1301" s="589"/>
      <c r="O1301" s="589"/>
      <c r="P1301" s="589"/>
      <c r="Q1301" s="589"/>
    </row>
    <row r="1302" customHeight="1" spans="7:17">
      <c r="G1302" s="589"/>
      <c r="H1302" s="589"/>
      <c r="I1302" s="589"/>
      <c r="J1302" s="589"/>
      <c r="K1302" s="589"/>
      <c r="L1302" s="589"/>
      <c r="M1302" s="589"/>
      <c r="O1302" s="589"/>
      <c r="P1302" s="589"/>
      <c r="Q1302" s="589"/>
    </row>
    <row r="1303" customHeight="1" spans="7:17">
      <c r="G1303" s="589"/>
      <c r="H1303" s="589"/>
      <c r="I1303" s="589"/>
      <c r="J1303" s="589"/>
      <c r="K1303" s="589"/>
      <c r="L1303" s="589"/>
      <c r="M1303" s="589"/>
      <c r="O1303" s="589"/>
      <c r="P1303" s="589"/>
      <c r="Q1303" s="589"/>
    </row>
    <row r="1304" customHeight="1" spans="7:17">
      <c r="G1304" s="589"/>
      <c r="H1304" s="589"/>
      <c r="I1304" s="589"/>
      <c r="J1304" s="589"/>
      <c r="K1304" s="589"/>
      <c r="L1304" s="589"/>
      <c r="M1304" s="589"/>
      <c r="O1304" s="589"/>
      <c r="P1304" s="589"/>
      <c r="Q1304" s="589"/>
    </row>
    <row r="1305" customHeight="1" spans="7:17">
      <c r="G1305" s="589"/>
      <c r="H1305" s="589"/>
      <c r="I1305" s="589"/>
      <c r="J1305" s="589"/>
      <c r="K1305" s="589"/>
      <c r="L1305" s="589"/>
      <c r="M1305" s="589"/>
      <c r="O1305" s="589"/>
      <c r="P1305" s="589"/>
      <c r="Q1305" s="589"/>
    </row>
    <row r="1306" customHeight="1" spans="7:17">
      <c r="G1306" s="589"/>
      <c r="H1306" s="589"/>
      <c r="I1306" s="589"/>
      <c r="J1306" s="589"/>
      <c r="K1306" s="589"/>
      <c r="L1306" s="589"/>
      <c r="M1306" s="589"/>
      <c r="O1306" s="589"/>
      <c r="P1306" s="589"/>
      <c r="Q1306" s="589"/>
    </row>
    <row r="1307" customHeight="1" spans="7:17">
      <c r="G1307" s="589"/>
      <c r="H1307" s="589"/>
      <c r="I1307" s="589"/>
      <c r="J1307" s="589"/>
      <c r="K1307" s="589"/>
      <c r="L1307" s="589"/>
      <c r="M1307" s="589"/>
      <c r="O1307" s="589"/>
      <c r="P1307" s="589"/>
      <c r="Q1307" s="589"/>
    </row>
    <row r="1308" customHeight="1" spans="7:17">
      <c r="G1308" s="589"/>
      <c r="H1308" s="589"/>
      <c r="I1308" s="589"/>
      <c r="J1308" s="589"/>
      <c r="K1308" s="589"/>
      <c r="L1308" s="589"/>
      <c r="M1308" s="589"/>
      <c r="O1308" s="589"/>
      <c r="P1308" s="589"/>
      <c r="Q1308" s="589"/>
    </row>
    <row r="1309" customHeight="1" spans="7:17">
      <c r="G1309" s="589"/>
      <c r="H1309" s="589"/>
      <c r="I1309" s="589"/>
      <c r="J1309" s="589"/>
      <c r="K1309" s="589"/>
      <c r="L1309" s="589"/>
      <c r="M1309" s="589"/>
      <c r="O1309" s="589"/>
      <c r="P1309" s="589"/>
      <c r="Q1309" s="589"/>
    </row>
    <row r="1310" customHeight="1" spans="7:17">
      <c r="G1310" s="589"/>
      <c r="H1310" s="589"/>
      <c r="I1310" s="589"/>
      <c r="J1310" s="589"/>
      <c r="K1310" s="589"/>
      <c r="L1310" s="589"/>
      <c r="M1310" s="589"/>
      <c r="O1310" s="589"/>
      <c r="P1310" s="589"/>
      <c r="Q1310" s="589"/>
    </row>
    <row r="1311" customHeight="1" spans="7:17">
      <c r="G1311" s="589"/>
      <c r="H1311" s="589"/>
      <c r="I1311" s="589"/>
      <c r="J1311" s="589"/>
      <c r="K1311" s="589"/>
      <c r="L1311" s="589"/>
      <c r="M1311" s="589"/>
      <c r="O1311" s="589"/>
      <c r="P1311" s="589"/>
      <c r="Q1311" s="589"/>
    </row>
    <row r="1312" customHeight="1" spans="7:17">
      <c r="G1312" s="589"/>
      <c r="H1312" s="589"/>
      <c r="I1312" s="589"/>
      <c r="J1312" s="589"/>
      <c r="K1312" s="589"/>
      <c r="L1312" s="589"/>
      <c r="M1312" s="589"/>
      <c r="O1312" s="589"/>
      <c r="P1312" s="589"/>
      <c r="Q1312" s="589"/>
    </row>
    <row r="1313" customHeight="1" spans="7:17">
      <c r="G1313" s="589"/>
      <c r="H1313" s="589"/>
      <c r="I1313" s="589"/>
      <c r="J1313" s="589"/>
      <c r="K1313" s="589"/>
      <c r="L1313" s="589"/>
      <c r="M1313" s="589"/>
      <c r="O1313" s="589"/>
      <c r="P1313" s="589"/>
      <c r="Q1313" s="589"/>
    </row>
    <row r="1314" customHeight="1" spans="7:17">
      <c r="G1314" s="589"/>
      <c r="H1314" s="589"/>
      <c r="I1314" s="589"/>
      <c r="J1314" s="589"/>
      <c r="K1314" s="589"/>
      <c r="L1314" s="589"/>
      <c r="M1314" s="589"/>
      <c r="O1314" s="589"/>
      <c r="P1314" s="589"/>
      <c r="Q1314" s="589"/>
    </row>
    <row r="1315" customHeight="1" spans="7:17">
      <c r="G1315" s="589"/>
      <c r="H1315" s="589"/>
      <c r="I1315" s="589"/>
      <c r="J1315" s="589"/>
      <c r="K1315" s="589"/>
      <c r="L1315" s="589"/>
      <c r="M1315" s="589"/>
      <c r="O1315" s="589"/>
      <c r="P1315" s="589"/>
      <c r="Q1315" s="589"/>
    </row>
    <row r="1316" customHeight="1" spans="7:17">
      <c r="G1316" s="589"/>
      <c r="H1316" s="589"/>
      <c r="I1316" s="589"/>
      <c r="J1316" s="589"/>
      <c r="K1316" s="589"/>
      <c r="L1316" s="589"/>
      <c r="M1316" s="589"/>
      <c r="O1316" s="589"/>
      <c r="P1316" s="589"/>
      <c r="Q1316" s="589"/>
    </row>
    <row r="1317" customHeight="1" spans="7:17">
      <c r="G1317" s="589"/>
      <c r="H1317" s="589"/>
      <c r="I1317" s="589"/>
      <c r="J1317" s="589"/>
      <c r="K1317" s="589"/>
      <c r="L1317" s="589"/>
      <c r="M1317" s="589"/>
      <c r="O1317" s="589"/>
      <c r="P1317" s="589"/>
      <c r="Q1317" s="589"/>
    </row>
    <row r="1318" customHeight="1" spans="7:17">
      <c r="G1318" s="589"/>
      <c r="H1318" s="589"/>
      <c r="I1318" s="589"/>
      <c r="J1318" s="589"/>
      <c r="K1318" s="589"/>
      <c r="L1318" s="589"/>
      <c r="M1318" s="589"/>
      <c r="O1318" s="589"/>
      <c r="P1318" s="589"/>
      <c r="Q1318" s="589"/>
    </row>
    <row r="1319" customHeight="1" spans="7:17">
      <c r="G1319" s="589"/>
      <c r="H1319" s="589"/>
      <c r="I1319" s="589"/>
      <c r="J1319" s="589"/>
      <c r="K1319" s="589"/>
      <c r="L1319" s="589"/>
      <c r="M1319" s="589"/>
      <c r="O1319" s="589"/>
      <c r="P1319" s="589"/>
      <c r="Q1319" s="589"/>
    </row>
    <row r="1320" customHeight="1" spans="7:17">
      <c r="G1320" s="589"/>
      <c r="H1320" s="589"/>
      <c r="I1320" s="589"/>
      <c r="J1320" s="589"/>
      <c r="K1320" s="589"/>
      <c r="L1320" s="589"/>
      <c r="M1320" s="589"/>
      <c r="O1320" s="589"/>
      <c r="P1320" s="589"/>
      <c r="Q1320" s="589"/>
    </row>
    <row r="1321" customHeight="1" spans="7:17">
      <c r="G1321" s="589"/>
      <c r="H1321" s="589"/>
      <c r="I1321" s="589"/>
      <c r="J1321" s="589"/>
      <c r="K1321" s="589"/>
      <c r="L1321" s="589"/>
      <c r="M1321" s="589"/>
      <c r="O1321" s="589"/>
      <c r="P1321" s="589"/>
      <c r="Q1321" s="589"/>
    </row>
    <row r="1322" customHeight="1" spans="7:17">
      <c r="G1322" s="589"/>
      <c r="H1322" s="589"/>
      <c r="I1322" s="589"/>
      <c r="J1322" s="589"/>
      <c r="K1322" s="589"/>
      <c r="L1322" s="589"/>
      <c r="M1322" s="589"/>
      <c r="O1322" s="589"/>
      <c r="P1322" s="589"/>
      <c r="Q1322" s="589"/>
    </row>
    <row r="1323" customHeight="1" spans="7:17">
      <c r="G1323" s="589"/>
      <c r="H1323" s="589"/>
      <c r="I1323" s="589"/>
      <c r="J1323" s="589"/>
      <c r="K1323" s="589"/>
      <c r="L1323" s="589"/>
      <c r="M1323" s="589"/>
      <c r="O1323" s="589"/>
      <c r="P1323" s="589"/>
      <c r="Q1323" s="589"/>
    </row>
    <row r="1324" customHeight="1" spans="7:17">
      <c r="G1324" s="589"/>
      <c r="H1324" s="589"/>
      <c r="I1324" s="589"/>
      <c r="J1324" s="589"/>
      <c r="K1324" s="589"/>
      <c r="L1324" s="589"/>
      <c r="M1324" s="589"/>
      <c r="O1324" s="589"/>
      <c r="P1324" s="589"/>
      <c r="Q1324" s="589"/>
    </row>
    <row r="1325" customHeight="1" spans="7:17">
      <c r="G1325" s="589"/>
      <c r="H1325" s="589"/>
      <c r="I1325" s="589"/>
      <c r="J1325" s="589"/>
      <c r="K1325" s="589"/>
      <c r="L1325" s="589"/>
      <c r="M1325" s="589"/>
      <c r="O1325" s="589"/>
      <c r="P1325" s="589"/>
      <c r="Q1325" s="589"/>
    </row>
    <row r="1326" customHeight="1" spans="7:17">
      <c r="G1326" s="589"/>
      <c r="H1326" s="589"/>
      <c r="I1326" s="589"/>
      <c r="J1326" s="589"/>
      <c r="K1326" s="589"/>
      <c r="L1326" s="589"/>
      <c r="M1326" s="589"/>
      <c r="O1326" s="589"/>
      <c r="P1326" s="589"/>
      <c r="Q1326" s="589"/>
    </row>
    <row r="1327" customHeight="1" spans="7:17">
      <c r="G1327" s="589"/>
      <c r="H1327" s="589"/>
      <c r="I1327" s="589"/>
      <c r="J1327" s="589"/>
      <c r="K1327" s="589"/>
      <c r="L1327" s="589"/>
      <c r="M1327" s="589"/>
      <c r="O1327" s="589"/>
      <c r="P1327" s="589"/>
      <c r="Q1327" s="589"/>
    </row>
    <row r="1328" customHeight="1" spans="7:17">
      <c r="G1328" s="589"/>
      <c r="H1328" s="589"/>
      <c r="I1328" s="589"/>
      <c r="J1328" s="589"/>
      <c r="K1328" s="589"/>
      <c r="L1328" s="589"/>
      <c r="M1328" s="589"/>
      <c r="O1328" s="589"/>
      <c r="P1328" s="589"/>
      <c r="Q1328" s="589"/>
    </row>
    <row r="1329" customHeight="1" spans="7:17">
      <c r="G1329" s="589"/>
      <c r="H1329" s="589"/>
      <c r="I1329" s="589"/>
      <c r="J1329" s="589"/>
      <c r="K1329" s="589"/>
      <c r="L1329" s="589"/>
      <c r="M1329" s="589"/>
      <c r="O1329" s="589"/>
      <c r="P1329" s="589"/>
      <c r="Q1329" s="589"/>
    </row>
    <row r="1330" customHeight="1" spans="7:17">
      <c r="G1330" s="589"/>
      <c r="H1330" s="589"/>
      <c r="I1330" s="589"/>
      <c r="J1330" s="589"/>
      <c r="K1330" s="589"/>
      <c r="L1330" s="589"/>
      <c r="M1330" s="589"/>
      <c r="O1330" s="589"/>
      <c r="P1330" s="589"/>
      <c r="Q1330" s="589"/>
    </row>
    <row r="1331" customHeight="1" spans="7:17">
      <c r="G1331" s="589"/>
      <c r="H1331" s="589"/>
      <c r="I1331" s="589"/>
      <c r="J1331" s="589"/>
      <c r="K1331" s="589"/>
      <c r="L1331" s="589"/>
      <c r="M1331" s="589"/>
      <c r="O1331" s="589"/>
      <c r="P1331" s="589"/>
      <c r="Q1331" s="589"/>
    </row>
    <row r="1332" customHeight="1" spans="7:17">
      <c r="G1332" s="589"/>
      <c r="H1332" s="589"/>
      <c r="I1332" s="589"/>
      <c r="J1332" s="589"/>
      <c r="K1332" s="589"/>
      <c r="L1332" s="589"/>
      <c r="M1332" s="589"/>
      <c r="O1332" s="589"/>
      <c r="P1332" s="589"/>
      <c r="Q1332" s="589"/>
    </row>
    <row r="1333" customHeight="1" spans="7:17">
      <c r="G1333" s="589"/>
      <c r="H1333" s="589"/>
      <c r="I1333" s="589"/>
      <c r="J1333" s="589"/>
      <c r="K1333" s="589"/>
      <c r="L1333" s="589"/>
      <c r="M1333" s="589"/>
      <c r="O1333" s="589"/>
      <c r="P1333" s="589"/>
      <c r="Q1333" s="589"/>
    </row>
    <row r="1334" customHeight="1" spans="7:17">
      <c r="G1334" s="589"/>
      <c r="H1334" s="589"/>
      <c r="I1334" s="589"/>
      <c r="J1334" s="589"/>
      <c r="K1334" s="589"/>
      <c r="L1334" s="589"/>
      <c r="M1334" s="589"/>
      <c r="O1334" s="589"/>
      <c r="P1334" s="589"/>
      <c r="Q1334" s="589"/>
    </row>
    <row r="1335" customHeight="1" spans="7:17">
      <c r="G1335" s="589"/>
      <c r="H1335" s="589"/>
      <c r="I1335" s="589"/>
      <c r="J1335" s="589"/>
      <c r="K1335" s="589"/>
      <c r="L1335" s="589"/>
      <c r="M1335" s="589"/>
      <c r="O1335" s="589"/>
      <c r="P1335" s="589"/>
      <c r="Q1335" s="589"/>
    </row>
    <row r="1336" customHeight="1" spans="7:17">
      <c r="G1336" s="589"/>
      <c r="H1336" s="589"/>
      <c r="I1336" s="589"/>
      <c r="J1336" s="589"/>
      <c r="K1336" s="589"/>
      <c r="L1336" s="589"/>
      <c r="M1336" s="589"/>
      <c r="O1336" s="589"/>
      <c r="P1336" s="589"/>
      <c r="Q1336" s="589"/>
    </row>
    <row r="1337" customHeight="1" spans="7:17">
      <c r="G1337" s="589"/>
      <c r="H1337" s="589"/>
      <c r="I1337" s="589"/>
      <c r="J1337" s="589"/>
      <c r="K1337" s="589"/>
      <c r="L1337" s="589"/>
      <c r="M1337" s="589"/>
      <c r="O1337" s="589"/>
      <c r="P1337" s="589"/>
      <c r="Q1337" s="589"/>
    </row>
    <row r="1338" customHeight="1" spans="7:17">
      <c r="G1338" s="589"/>
      <c r="H1338" s="589"/>
      <c r="I1338" s="589"/>
      <c r="J1338" s="589"/>
      <c r="K1338" s="589"/>
      <c r="L1338" s="589"/>
      <c r="M1338" s="589"/>
      <c r="O1338" s="589"/>
      <c r="P1338" s="589"/>
      <c r="Q1338" s="589"/>
    </row>
    <row r="1339" customHeight="1" spans="7:17">
      <c r="G1339" s="589"/>
      <c r="H1339" s="589"/>
      <c r="I1339" s="589"/>
      <c r="J1339" s="589"/>
      <c r="K1339" s="589"/>
      <c r="L1339" s="589"/>
      <c r="M1339" s="589"/>
      <c r="O1339" s="589"/>
      <c r="P1339" s="589"/>
      <c r="Q1339" s="589"/>
    </row>
    <row r="1340" customHeight="1" spans="7:17">
      <c r="G1340" s="589"/>
      <c r="H1340" s="589"/>
      <c r="I1340" s="589"/>
      <c r="J1340" s="589"/>
      <c r="K1340" s="589"/>
      <c r="L1340" s="589"/>
      <c r="M1340" s="589"/>
      <c r="O1340" s="589"/>
      <c r="P1340" s="589"/>
      <c r="Q1340" s="589"/>
    </row>
    <row r="1341" customHeight="1" spans="7:17">
      <c r="G1341" s="589"/>
      <c r="H1341" s="589"/>
      <c r="I1341" s="589"/>
      <c r="J1341" s="589"/>
      <c r="K1341" s="589"/>
      <c r="L1341" s="589"/>
      <c r="M1341" s="589"/>
      <c r="O1341" s="589"/>
      <c r="P1341" s="589"/>
      <c r="Q1341" s="589"/>
    </row>
    <row r="1342" customHeight="1" spans="7:17">
      <c r="G1342" s="589"/>
      <c r="H1342" s="589"/>
      <c r="I1342" s="589"/>
      <c r="J1342" s="589"/>
      <c r="K1342" s="589"/>
      <c r="L1342" s="589"/>
      <c r="M1342" s="589"/>
      <c r="O1342" s="589"/>
      <c r="P1342" s="589"/>
      <c r="Q1342" s="589"/>
    </row>
    <row r="1343" customHeight="1" spans="7:17">
      <c r="G1343" s="589"/>
      <c r="H1343" s="589"/>
      <c r="I1343" s="589"/>
      <c r="J1343" s="589"/>
      <c r="K1343" s="589"/>
      <c r="L1343" s="589"/>
      <c r="M1343" s="589"/>
      <c r="O1343" s="589"/>
      <c r="P1343" s="589"/>
      <c r="Q1343" s="589"/>
    </row>
    <row r="1344" customHeight="1" spans="7:17">
      <c r="G1344" s="589"/>
      <c r="H1344" s="589"/>
      <c r="I1344" s="589"/>
      <c r="J1344" s="589"/>
      <c r="K1344" s="589"/>
      <c r="L1344" s="589"/>
      <c r="M1344" s="589"/>
      <c r="O1344" s="589"/>
      <c r="P1344" s="589"/>
      <c r="Q1344" s="589"/>
    </row>
    <row r="1345" customHeight="1" spans="7:17">
      <c r="G1345" s="589"/>
      <c r="H1345" s="589"/>
      <c r="I1345" s="589"/>
      <c r="J1345" s="589"/>
      <c r="K1345" s="589"/>
      <c r="L1345" s="589"/>
      <c r="M1345" s="589"/>
      <c r="O1345" s="589"/>
      <c r="P1345" s="589"/>
      <c r="Q1345" s="589"/>
    </row>
    <row r="1346" customHeight="1" spans="7:17">
      <c r="G1346" s="589"/>
      <c r="H1346" s="589"/>
      <c r="I1346" s="589"/>
      <c r="J1346" s="589"/>
      <c r="K1346" s="589"/>
      <c r="L1346" s="589"/>
      <c r="M1346" s="589"/>
      <c r="O1346" s="589"/>
      <c r="P1346" s="589"/>
      <c r="Q1346" s="589"/>
    </row>
    <row r="1347" customHeight="1" spans="7:17">
      <c r="G1347" s="589"/>
      <c r="H1347" s="589"/>
      <c r="I1347" s="589"/>
      <c r="J1347" s="589"/>
      <c r="K1347" s="589"/>
      <c r="L1347" s="589"/>
      <c r="M1347" s="589"/>
      <c r="O1347" s="589"/>
      <c r="P1347" s="589"/>
      <c r="Q1347" s="589"/>
    </row>
    <row r="1348" customHeight="1" spans="7:17">
      <c r="G1348" s="589"/>
      <c r="H1348" s="589"/>
      <c r="I1348" s="589"/>
      <c r="J1348" s="589"/>
      <c r="K1348" s="589"/>
      <c r="L1348" s="589"/>
      <c r="M1348" s="589"/>
      <c r="O1348" s="589"/>
      <c r="P1348" s="589"/>
      <c r="Q1348" s="589"/>
    </row>
    <row r="1349" customHeight="1" spans="7:17">
      <c r="G1349" s="589"/>
      <c r="H1349" s="589"/>
      <c r="I1349" s="589"/>
      <c r="J1349" s="589"/>
      <c r="K1349" s="589"/>
      <c r="L1349" s="589"/>
      <c r="M1349" s="589"/>
      <c r="O1349" s="589"/>
      <c r="P1349" s="589"/>
      <c r="Q1349" s="589"/>
    </row>
    <row r="1350" customHeight="1" spans="7:17">
      <c r="G1350" s="589"/>
      <c r="H1350" s="589"/>
      <c r="I1350" s="589"/>
      <c r="J1350" s="589"/>
      <c r="K1350" s="589"/>
      <c r="L1350" s="589"/>
      <c r="M1350" s="589"/>
      <c r="O1350" s="589"/>
      <c r="P1350" s="589"/>
      <c r="Q1350" s="589"/>
    </row>
    <row r="1351" customHeight="1" spans="7:17">
      <c r="G1351" s="589"/>
      <c r="H1351" s="589"/>
      <c r="I1351" s="589"/>
      <c r="J1351" s="589"/>
      <c r="K1351" s="589"/>
      <c r="L1351" s="589"/>
      <c r="M1351" s="589"/>
      <c r="O1351" s="589"/>
      <c r="P1351" s="589"/>
      <c r="Q1351" s="589"/>
    </row>
    <row r="1352" customHeight="1" spans="7:17">
      <c r="G1352" s="589"/>
      <c r="H1352" s="589"/>
      <c r="I1352" s="589"/>
      <c r="J1352" s="589"/>
      <c r="K1352" s="589"/>
      <c r="L1352" s="589"/>
      <c r="M1352" s="589"/>
      <c r="O1352" s="589"/>
      <c r="P1352" s="589"/>
      <c r="Q1352" s="589"/>
    </row>
    <row r="1353" customHeight="1" spans="7:17">
      <c r="G1353" s="589"/>
      <c r="H1353" s="589"/>
      <c r="I1353" s="589"/>
      <c r="J1353" s="589"/>
      <c r="K1353" s="589"/>
      <c r="L1353" s="589"/>
      <c r="M1353" s="589"/>
      <c r="O1353" s="589"/>
      <c r="P1353" s="589"/>
      <c r="Q1353" s="589"/>
    </row>
    <row r="1354" customHeight="1" spans="7:17">
      <c r="G1354" s="589"/>
      <c r="H1354" s="589"/>
      <c r="I1354" s="589"/>
      <c r="J1354" s="589"/>
      <c r="K1354" s="589"/>
      <c r="L1354" s="589"/>
      <c r="M1354" s="589"/>
      <c r="O1354" s="589"/>
      <c r="P1354" s="589"/>
      <c r="Q1354" s="589"/>
    </row>
    <row r="1355" customHeight="1" spans="7:17">
      <c r="G1355" s="589"/>
      <c r="H1355" s="589"/>
      <c r="I1355" s="589"/>
      <c r="J1355" s="589"/>
      <c r="K1355" s="589"/>
      <c r="L1355" s="589"/>
      <c r="M1355" s="589"/>
      <c r="O1355" s="589"/>
      <c r="P1355" s="589"/>
      <c r="Q1355" s="589"/>
    </row>
    <row r="1356" customHeight="1" spans="7:17">
      <c r="G1356" s="589"/>
      <c r="H1356" s="589"/>
      <c r="I1356" s="589"/>
      <c r="J1356" s="589"/>
      <c r="K1356" s="589"/>
      <c r="L1356" s="589"/>
      <c r="M1356" s="589"/>
      <c r="O1356" s="589"/>
      <c r="P1356" s="589"/>
      <c r="Q1356" s="589"/>
    </row>
    <row r="1357" customHeight="1" spans="7:17">
      <c r="G1357" s="589"/>
      <c r="H1357" s="589"/>
      <c r="I1357" s="589"/>
      <c r="J1357" s="589"/>
      <c r="K1357" s="589"/>
      <c r="L1357" s="589"/>
      <c r="M1357" s="589"/>
      <c r="O1357" s="589"/>
      <c r="P1357" s="589"/>
      <c r="Q1357" s="589"/>
    </row>
    <row r="1358" customHeight="1" spans="7:17">
      <c r="G1358" s="589"/>
      <c r="H1358" s="589"/>
      <c r="I1358" s="589"/>
      <c r="J1358" s="589"/>
      <c r="K1358" s="589"/>
      <c r="L1358" s="589"/>
      <c r="M1358" s="589"/>
      <c r="O1358" s="589"/>
      <c r="P1358" s="589"/>
      <c r="Q1358" s="589"/>
    </row>
    <row r="1359" customHeight="1" spans="7:17">
      <c r="G1359" s="589"/>
      <c r="H1359" s="589"/>
      <c r="I1359" s="589"/>
      <c r="J1359" s="589"/>
      <c r="K1359" s="589"/>
      <c r="L1359" s="589"/>
      <c r="M1359" s="589"/>
      <c r="O1359" s="589"/>
      <c r="P1359" s="589"/>
      <c r="Q1359" s="589"/>
    </row>
    <row r="1360" customHeight="1" spans="7:17">
      <c r="G1360" s="589"/>
      <c r="H1360" s="589"/>
      <c r="I1360" s="589"/>
      <c r="J1360" s="589"/>
      <c r="K1360" s="589"/>
      <c r="L1360" s="589"/>
      <c r="M1360" s="589"/>
      <c r="O1360" s="589"/>
      <c r="P1360" s="589"/>
      <c r="Q1360" s="589"/>
    </row>
    <row r="1361" customHeight="1" spans="7:17">
      <c r="G1361" s="589"/>
      <c r="H1361" s="589"/>
      <c r="I1361" s="589"/>
      <c r="J1361" s="589"/>
      <c r="K1361" s="589"/>
      <c r="L1361" s="589"/>
      <c r="M1361" s="589"/>
      <c r="O1361" s="589"/>
      <c r="P1361" s="589"/>
      <c r="Q1361" s="589"/>
    </row>
    <row r="1362" customHeight="1" spans="7:17">
      <c r="G1362" s="589"/>
      <c r="H1362" s="589"/>
      <c r="I1362" s="589"/>
      <c r="J1362" s="589"/>
      <c r="K1362" s="589"/>
      <c r="L1362" s="589"/>
      <c r="M1362" s="589"/>
      <c r="O1362" s="589"/>
      <c r="P1362" s="589"/>
      <c r="Q1362" s="589"/>
    </row>
    <row r="1363" customHeight="1" spans="7:17">
      <c r="G1363" s="589"/>
      <c r="H1363" s="589"/>
      <c r="I1363" s="589"/>
      <c r="J1363" s="589"/>
      <c r="K1363" s="589"/>
      <c r="L1363" s="589"/>
      <c r="M1363" s="589"/>
      <c r="O1363" s="589"/>
      <c r="P1363" s="589"/>
      <c r="Q1363" s="589"/>
    </row>
    <row r="1364" customHeight="1" spans="7:17">
      <c r="G1364" s="589"/>
      <c r="H1364" s="589"/>
      <c r="I1364" s="589"/>
      <c r="J1364" s="589"/>
      <c r="K1364" s="589"/>
      <c r="L1364" s="589"/>
      <c r="M1364" s="589"/>
      <c r="O1364" s="589"/>
      <c r="P1364" s="589"/>
      <c r="Q1364" s="589"/>
    </row>
    <row r="1365" customHeight="1" spans="7:17">
      <c r="G1365" s="589"/>
      <c r="H1365" s="589"/>
      <c r="I1365" s="589"/>
      <c r="J1365" s="589"/>
      <c r="K1365" s="589"/>
      <c r="L1365" s="589"/>
      <c r="M1365" s="589"/>
      <c r="O1365" s="589"/>
      <c r="P1365" s="589"/>
      <c r="Q1365" s="589"/>
    </row>
    <row r="1366" customHeight="1" spans="7:17">
      <c r="G1366" s="589"/>
      <c r="H1366" s="589"/>
      <c r="I1366" s="589"/>
      <c r="J1366" s="589"/>
      <c r="K1366" s="589"/>
      <c r="L1366" s="589"/>
      <c r="M1366" s="589"/>
      <c r="O1366" s="589"/>
      <c r="P1366" s="589"/>
      <c r="Q1366" s="589"/>
    </row>
    <row r="1367" customHeight="1" spans="7:17">
      <c r="G1367" s="589"/>
      <c r="H1367" s="589"/>
      <c r="I1367" s="589"/>
      <c r="J1367" s="589"/>
      <c r="K1367" s="589"/>
      <c r="L1367" s="589"/>
      <c r="M1367" s="589"/>
      <c r="O1367" s="589"/>
      <c r="P1367" s="589"/>
      <c r="Q1367" s="589"/>
    </row>
    <row r="1368" customHeight="1" spans="7:17">
      <c r="G1368" s="589"/>
      <c r="H1368" s="589"/>
      <c r="I1368" s="589"/>
      <c r="J1368" s="589"/>
      <c r="K1368" s="589"/>
      <c r="L1368" s="589"/>
      <c r="M1368" s="589"/>
      <c r="O1368" s="589"/>
      <c r="P1368" s="589"/>
      <c r="Q1368" s="589"/>
    </row>
    <row r="1369" customHeight="1" spans="7:17">
      <c r="G1369" s="589"/>
      <c r="H1369" s="589"/>
      <c r="I1369" s="589"/>
      <c r="J1369" s="589"/>
      <c r="K1369" s="589"/>
      <c r="L1369" s="589"/>
      <c r="M1369" s="589"/>
      <c r="O1369" s="589"/>
      <c r="P1369" s="589"/>
      <c r="Q1369" s="589"/>
    </row>
    <row r="1370" customHeight="1" spans="7:17">
      <c r="G1370" s="589"/>
      <c r="H1370" s="589"/>
      <c r="I1370" s="589"/>
      <c r="J1370" s="589"/>
      <c r="K1370" s="589"/>
      <c r="L1370" s="589"/>
      <c r="M1370" s="589"/>
      <c r="O1370" s="589"/>
      <c r="P1370" s="589"/>
      <c r="Q1370" s="589"/>
    </row>
    <row r="1371" customHeight="1" spans="7:17">
      <c r="G1371" s="589"/>
      <c r="H1371" s="589"/>
      <c r="I1371" s="589"/>
      <c r="J1371" s="589"/>
      <c r="K1371" s="589"/>
      <c r="L1371" s="589"/>
      <c r="M1371" s="589"/>
      <c r="O1371" s="589"/>
      <c r="P1371" s="589"/>
      <c r="Q1371" s="589"/>
    </row>
    <row r="1372" customHeight="1" spans="7:17">
      <c r="G1372" s="589"/>
      <c r="H1372" s="589"/>
      <c r="I1372" s="589"/>
      <c r="J1372" s="589"/>
      <c r="K1372" s="589"/>
      <c r="L1372" s="589"/>
      <c r="M1372" s="589"/>
      <c r="O1372" s="589"/>
      <c r="P1372" s="589"/>
      <c r="Q1372" s="589"/>
    </row>
    <row r="1373" customHeight="1" spans="7:17">
      <c r="G1373" s="589"/>
      <c r="H1373" s="589"/>
      <c r="I1373" s="589"/>
      <c r="J1373" s="589"/>
      <c r="K1373" s="589"/>
      <c r="L1373" s="589"/>
      <c r="M1373" s="589"/>
      <c r="O1373" s="589"/>
      <c r="P1373" s="589"/>
      <c r="Q1373" s="589"/>
    </row>
    <row r="1374" customHeight="1" spans="7:17">
      <c r="G1374" s="589"/>
      <c r="H1374" s="589"/>
      <c r="I1374" s="589"/>
      <c r="J1374" s="589"/>
      <c r="K1374" s="589"/>
      <c r="L1374" s="589"/>
      <c r="M1374" s="589"/>
      <c r="O1374" s="589"/>
      <c r="P1374" s="589"/>
      <c r="Q1374" s="589"/>
    </row>
    <row r="1375" customHeight="1" spans="7:17">
      <c r="G1375" s="589"/>
      <c r="H1375" s="589"/>
      <c r="I1375" s="589"/>
      <c r="J1375" s="589"/>
      <c r="K1375" s="589"/>
      <c r="L1375" s="589"/>
      <c r="M1375" s="589"/>
      <c r="O1375" s="589"/>
      <c r="P1375" s="589"/>
      <c r="Q1375" s="589"/>
    </row>
    <row r="1376" customHeight="1" spans="7:17">
      <c r="G1376" s="589"/>
      <c r="H1376" s="589"/>
      <c r="I1376" s="589"/>
      <c r="J1376" s="589"/>
      <c r="K1376" s="589"/>
      <c r="L1376" s="589"/>
      <c r="M1376" s="589"/>
      <c r="O1376" s="589"/>
      <c r="P1376" s="589"/>
      <c r="Q1376" s="589"/>
    </row>
    <row r="1377" customHeight="1" spans="7:17">
      <c r="G1377" s="589"/>
      <c r="H1377" s="589"/>
      <c r="I1377" s="589"/>
      <c r="J1377" s="589"/>
      <c r="K1377" s="589"/>
      <c r="L1377" s="589"/>
      <c r="M1377" s="589"/>
      <c r="O1377" s="589"/>
      <c r="P1377" s="589"/>
      <c r="Q1377" s="589"/>
    </row>
    <row r="1378" customHeight="1" spans="7:17">
      <c r="G1378" s="589"/>
      <c r="H1378" s="589"/>
      <c r="I1378" s="589"/>
      <c r="J1378" s="589"/>
      <c r="K1378" s="589"/>
      <c r="L1378" s="589"/>
      <c r="M1378" s="589"/>
      <c r="O1378" s="589"/>
      <c r="P1378" s="589"/>
      <c r="Q1378" s="589"/>
    </row>
    <row r="1379" customHeight="1" spans="7:17">
      <c r="G1379" s="589"/>
      <c r="H1379" s="589"/>
      <c r="I1379" s="589"/>
      <c r="J1379" s="589"/>
      <c r="K1379" s="589"/>
      <c r="L1379" s="589"/>
      <c r="M1379" s="589"/>
      <c r="O1379" s="589"/>
      <c r="P1379" s="589"/>
      <c r="Q1379" s="589"/>
    </row>
    <row r="1380" customHeight="1" spans="7:17">
      <c r="G1380" s="589"/>
      <c r="H1380" s="589"/>
      <c r="I1380" s="589"/>
      <c r="J1380" s="589"/>
      <c r="K1380" s="589"/>
      <c r="L1380" s="589"/>
      <c r="M1380" s="589"/>
      <c r="O1380" s="589"/>
      <c r="P1380" s="589"/>
      <c r="Q1380" s="589"/>
    </row>
    <row r="1381" customHeight="1" spans="7:17">
      <c r="G1381" s="589"/>
      <c r="H1381" s="589"/>
      <c r="I1381" s="589"/>
      <c r="J1381" s="589"/>
      <c r="K1381" s="589"/>
      <c r="L1381" s="589"/>
      <c r="M1381" s="589"/>
      <c r="O1381" s="589"/>
      <c r="P1381" s="589"/>
      <c r="Q1381" s="589"/>
    </row>
    <row r="1382" customHeight="1" spans="7:17">
      <c r="G1382" s="589"/>
      <c r="H1382" s="589"/>
      <c r="I1382" s="589"/>
      <c r="J1382" s="589"/>
      <c r="K1382" s="589"/>
      <c r="L1382" s="589"/>
      <c r="M1382" s="589"/>
      <c r="O1382" s="589"/>
      <c r="P1382" s="589"/>
      <c r="Q1382" s="589"/>
    </row>
    <row r="1383" customHeight="1" spans="7:17">
      <c r="G1383" s="589"/>
      <c r="H1383" s="589"/>
      <c r="I1383" s="589"/>
      <c r="J1383" s="589"/>
      <c r="K1383" s="589"/>
      <c r="L1383" s="589"/>
      <c r="M1383" s="589"/>
      <c r="O1383" s="589"/>
      <c r="P1383" s="589"/>
      <c r="Q1383" s="589"/>
    </row>
    <row r="1384" customHeight="1" spans="7:17">
      <c r="G1384" s="589"/>
      <c r="H1384" s="589"/>
      <c r="I1384" s="589"/>
      <c r="J1384" s="589"/>
      <c r="K1384" s="589"/>
      <c r="L1384" s="589"/>
      <c r="M1384" s="589"/>
      <c r="O1384" s="589"/>
      <c r="P1384" s="589"/>
      <c r="Q1384" s="589"/>
    </row>
    <row r="1385" customHeight="1" spans="7:17">
      <c r="G1385" s="589"/>
      <c r="H1385" s="589"/>
      <c r="I1385" s="589"/>
      <c r="J1385" s="589"/>
      <c r="K1385" s="589"/>
      <c r="L1385" s="589"/>
      <c r="M1385" s="589"/>
      <c r="O1385" s="589"/>
      <c r="P1385" s="589"/>
      <c r="Q1385" s="589"/>
    </row>
    <row r="1386" customHeight="1" spans="7:17">
      <c r="G1386" s="589"/>
      <c r="H1386" s="589"/>
      <c r="I1386" s="589"/>
      <c r="J1386" s="589"/>
      <c r="K1386" s="589"/>
      <c r="L1386" s="589"/>
      <c r="M1386" s="589"/>
      <c r="O1386" s="589"/>
      <c r="P1386" s="589"/>
      <c r="Q1386" s="589"/>
    </row>
    <row r="1387" customHeight="1" spans="7:17">
      <c r="G1387" s="589"/>
      <c r="H1387" s="589"/>
      <c r="I1387" s="589"/>
      <c r="J1387" s="589"/>
      <c r="K1387" s="589"/>
      <c r="L1387" s="589"/>
      <c r="M1387" s="589"/>
      <c r="O1387" s="589"/>
      <c r="P1387" s="589"/>
      <c r="Q1387" s="589"/>
    </row>
    <row r="1388" customHeight="1" spans="7:17">
      <c r="G1388" s="589"/>
      <c r="H1388" s="589"/>
      <c r="I1388" s="589"/>
      <c r="J1388" s="589"/>
      <c r="K1388" s="589"/>
      <c r="L1388" s="589"/>
      <c r="M1388" s="589"/>
      <c r="O1388" s="589"/>
      <c r="P1388" s="589"/>
      <c r="Q1388" s="589"/>
    </row>
    <row r="1389" customHeight="1" spans="7:17">
      <c r="G1389" s="589"/>
      <c r="H1389" s="589"/>
      <c r="I1389" s="589"/>
      <c r="J1389" s="589"/>
      <c r="K1389" s="589"/>
      <c r="L1389" s="589"/>
      <c r="M1389" s="589"/>
      <c r="O1389" s="589"/>
      <c r="P1389" s="589"/>
      <c r="Q1389" s="589"/>
    </row>
    <row r="1390" customHeight="1" spans="7:17">
      <c r="G1390" s="589"/>
      <c r="H1390" s="589"/>
      <c r="I1390" s="589"/>
      <c r="J1390" s="589"/>
      <c r="K1390" s="589"/>
      <c r="L1390" s="589"/>
      <c r="M1390" s="589"/>
      <c r="O1390" s="589"/>
      <c r="P1390" s="589"/>
      <c r="Q1390" s="589"/>
    </row>
    <row r="1391" customHeight="1" spans="7:17">
      <c r="G1391" s="589"/>
      <c r="H1391" s="589"/>
      <c r="I1391" s="589"/>
      <c r="J1391" s="589"/>
      <c r="K1391" s="589"/>
      <c r="L1391" s="589"/>
      <c r="M1391" s="589"/>
      <c r="O1391" s="589"/>
      <c r="P1391" s="589"/>
      <c r="Q1391" s="589"/>
    </row>
    <row r="1392" customHeight="1" spans="7:17">
      <c r="G1392" s="589"/>
      <c r="H1392" s="589"/>
      <c r="I1392" s="589"/>
      <c r="J1392" s="589"/>
      <c r="K1392" s="589"/>
      <c r="L1392" s="589"/>
      <c r="M1392" s="589"/>
      <c r="O1392" s="589"/>
      <c r="P1392" s="589"/>
      <c r="Q1392" s="589"/>
    </row>
    <row r="1393" customHeight="1" spans="7:17">
      <c r="G1393" s="589"/>
      <c r="H1393" s="589"/>
      <c r="I1393" s="589"/>
      <c r="J1393" s="589"/>
      <c r="K1393" s="589"/>
      <c r="L1393" s="589"/>
      <c r="M1393" s="589"/>
      <c r="O1393" s="589"/>
      <c r="P1393" s="589"/>
      <c r="Q1393" s="589"/>
    </row>
    <row r="1394" customHeight="1" spans="7:17">
      <c r="G1394" s="589"/>
      <c r="H1394" s="589"/>
      <c r="I1394" s="589"/>
      <c r="J1394" s="589"/>
      <c r="K1394" s="589"/>
      <c r="L1394" s="589"/>
      <c r="M1394" s="589"/>
      <c r="O1394" s="589"/>
      <c r="P1394" s="589"/>
      <c r="Q1394" s="589"/>
    </row>
    <row r="1395" customHeight="1" spans="7:17">
      <c r="G1395" s="589"/>
      <c r="H1395" s="589"/>
      <c r="I1395" s="589"/>
      <c r="J1395" s="589"/>
      <c r="K1395" s="589"/>
      <c r="L1395" s="589"/>
      <c r="M1395" s="589"/>
      <c r="O1395" s="589"/>
      <c r="P1395" s="589"/>
      <c r="Q1395" s="589"/>
    </row>
    <row r="1396" customHeight="1" spans="7:17">
      <c r="G1396" s="589"/>
      <c r="H1396" s="589"/>
      <c r="I1396" s="589"/>
      <c r="J1396" s="589"/>
      <c r="K1396" s="589"/>
      <c r="L1396" s="589"/>
      <c r="M1396" s="589"/>
      <c r="O1396" s="589"/>
      <c r="P1396" s="589"/>
      <c r="Q1396" s="589"/>
    </row>
    <row r="1397" customHeight="1" spans="7:17">
      <c r="G1397" s="589"/>
      <c r="H1397" s="589"/>
      <c r="I1397" s="589"/>
      <c r="J1397" s="589"/>
      <c r="K1397" s="589"/>
      <c r="L1397" s="589"/>
      <c r="M1397" s="589"/>
      <c r="O1397" s="589"/>
      <c r="P1397" s="589"/>
      <c r="Q1397" s="589"/>
    </row>
    <row r="1398" customHeight="1" spans="7:17">
      <c r="G1398" s="589"/>
      <c r="H1398" s="589"/>
      <c r="I1398" s="589"/>
      <c r="J1398" s="589"/>
      <c r="K1398" s="589"/>
      <c r="L1398" s="589"/>
      <c r="M1398" s="589"/>
      <c r="O1398" s="589"/>
      <c r="P1398" s="589"/>
      <c r="Q1398" s="589"/>
    </row>
    <row r="1399" customHeight="1" spans="7:17">
      <c r="G1399" s="589"/>
      <c r="H1399" s="589"/>
      <c r="I1399" s="589"/>
      <c r="J1399" s="589"/>
      <c r="K1399" s="589"/>
      <c r="L1399" s="589"/>
      <c r="M1399" s="589"/>
      <c r="O1399" s="589"/>
      <c r="P1399" s="589"/>
      <c r="Q1399" s="589"/>
    </row>
    <row r="1400" customHeight="1" spans="7:17">
      <c r="G1400" s="589"/>
      <c r="H1400" s="589"/>
      <c r="I1400" s="589"/>
      <c r="J1400" s="589"/>
      <c r="K1400" s="589"/>
      <c r="L1400" s="589"/>
      <c r="M1400" s="589"/>
      <c r="O1400" s="589"/>
      <c r="P1400" s="589"/>
      <c r="Q1400" s="589"/>
    </row>
    <row r="1401" customHeight="1" spans="7:17">
      <c r="G1401" s="589"/>
      <c r="H1401" s="589"/>
      <c r="I1401" s="589"/>
      <c r="J1401" s="589"/>
      <c r="K1401" s="589"/>
      <c r="L1401" s="589"/>
      <c r="M1401" s="589"/>
      <c r="O1401" s="589"/>
      <c r="P1401" s="589"/>
      <c r="Q1401" s="589"/>
    </row>
    <row r="1402" customHeight="1" spans="7:17">
      <c r="G1402" s="589"/>
      <c r="H1402" s="589"/>
      <c r="I1402" s="589"/>
      <c r="J1402" s="589"/>
      <c r="K1402" s="589"/>
      <c r="L1402" s="589"/>
      <c r="M1402" s="589"/>
      <c r="O1402" s="589"/>
      <c r="P1402" s="589"/>
      <c r="Q1402" s="589"/>
    </row>
    <row r="1403" customHeight="1" spans="7:17">
      <c r="G1403" s="589"/>
      <c r="H1403" s="589"/>
      <c r="I1403" s="589"/>
      <c r="J1403" s="589"/>
      <c r="K1403" s="589"/>
      <c r="L1403" s="589"/>
      <c r="M1403" s="589"/>
      <c r="O1403" s="589"/>
      <c r="P1403" s="589"/>
      <c r="Q1403" s="589"/>
    </row>
    <row r="1404" customHeight="1" spans="7:17">
      <c r="G1404" s="589"/>
      <c r="H1404" s="589"/>
      <c r="I1404" s="589"/>
      <c r="J1404" s="589"/>
      <c r="K1404" s="589"/>
      <c r="L1404" s="589"/>
      <c r="M1404" s="589"/>
      <c r="O1404" s="589"/>
      <c r="P1404" s="589"/>
      <c r="Q1404" s="589"/>
    </row>
    <row r="1405" customHeight="1" spans="7:17">
      <c r="G1405" s="589"/>
      <c r="H1405" s="589"/>
      <c r="I1405" s="589"/>
      <c r="J1405" s="589"/>
      <c r="K1405" s="589"/>
      <c r="L1405" s="589"/>
      <c r="M1405" s="589"/>
      <c r="O1405" s="589"/>
      <c r="P1405" s="589"/>
      <c r="Q1405" s="589"/>
    </row>
    <row r="1406" customHeight="1" spans="7:17">
      <c r="G1406" s="589"/>
      <c r="H1406" s="589"/>
      <c r="I1406" s="589"/>
      <c r="J1406" s="589"/>
      <c r="K1406" s="589"/>
      <c r="L1406" s="589"/>
      <c r="M1406" s="589"/>
      <c r="O1406" s="589"/>
      <c r="P1406" s="589"/>
      <c r="Q1406" s="589"/>
    </row>
    <row r="1407" customHeight="1" spans="7:17">
      <c r="G1407" s="589"/>
      <c r="H1407" s="589"/>
      <c r="I1407" s="589"/>
      <c r="J1407" s="589"/>
      <c r="K1407" s="589"/>
      <c r="L1407" s="589"/>
      <c r="M1407" s="589"/>
      <c r="O1407" s="589"/>
      <c r="P1407" s="589"/>
      <c r="Q1407" s="589"/>
    </row>
    <row r="1408" customHeight="1" spans="7:17">
      <c r="G1408" s="589"/>
      <c r="H1408" s="589"/>
      <c r="I1408" s="589"/>
      <c r="J1408" s="589"/>
      <c r="K1408" s="589"/>
      <c r="L1408" s="589"/>
      <c r="M1408" s="589"/>
      <c r="O1408" s="589"/>
      <c r="P1408" s="589"/>
      <c r="Q1408" s="589"/>
    </row>
    <row r="1409" customHeight="1" spans="7:17">
      <c r="G1409" s="589"/>
      <c r="H1409" s="589"/>
      <c r="I1409" s="589"/>
      <c r="J1409" s="589"/>
      <c r="K1409" s="589"/>
      <c r="L1409" s="589"/>
      <c r="M1409" s="589"/>
      <c r="O1409" s="589"/>
      <c r="P1409" s="589"/>
      <c r="Q1409" s="589"/>
    </row>
    <row r="1410" customHeight="1" spans="7:17">
      <c r="G1410" s="589"/>
      <c r="H1410" s="589"/>
      <c r="I1410" s="589"/>
      <c r="J1410" s="589"/>
      <c r="K1410" s="589"/>
      <c r="L1410" s="589"/>
      <c r="M1410" s="589"/>
      <c r="O1410" s="589"/>
      <c r="P1410" s="589"/>
      <c r="Q1410" s="589"/>
    </row>
    <row r="1411" customHeight="1" spans="7:17">
      <c r="G1411" s="589"/>
      <c r="H1411" s="589"/>
      <c r="I1411" s="589"/>
      <c r="J1411" s="589"/>
      <c r="K1411" s="589"/>
      <c r="L1411" s="589"/>
      <c r="M1411" s="589"/>
      <c r="O1411" s="589"/>
      <c r="P1411" s="589"/>
      <c r="Q1411" s="589"/>
    </row>
    <row r="1412" customHeight="1" spans="7:17">
      <c r="G1412" s="589"/>
      <c r="H1412" s="589"/>
      <c r="I1412" s="589"/>
      <c r="J1412" s="589"/>
      <c r="K1412" s="589"/>
      <c r="L1412" s="589"/>
      <c r="M1412" s="589"/>
      <c r="O1412" s="589"/>
      <c r="P1412" s="589"/>
      <c r="Q1412" s="589"/>
    </row>
    <row r="1413" customHeight="1" spans="7:17">
      <c r="G1413" s="589"/>
      <c r="H1413" s="589"/>
      <c r="I1413" s="589"/>
      <c r="J1413" s="589"/>
      <c r="K1413" s="589"/>
      <c r="L1413" s="589"/>
      <c r="M1413" s="589"/>
      <c r="O1413" s="589"/>
      <c r="P1413" s="589"/>
      <c r="Q1413" s="589"/>
    </row>
    <row r="1414" customHeight="1" spans="7:17">
      <c r="G1414" s="589"/>
      <c r="H1414" s="589"/>
      <c r="I1414" s="589"/>
      <c r="J1414" s="589"/>
      <c r="K1414" s="589"/>
      <c r="L1414" s="589"/>
      <c r="M1414" s="589"/>
      <c r="O1414" s="589"/>
      <c r="P1414" s="589"/>
      <c r="Q1414" s="589"/>
    </row>
    <row r="1415" customHeight="1" spans="7:17">
      <c r="G1415" s="589"/>
      <c r="H1415" s="589"/>
      <c r="I1415" s="589"/>
      <c r="J1415" s="589"/>
      <c r="K1415" s="589"/>
      <c r="L1415" s="589"/>
      <c r="M1415" s="589"/>
      <c r="O1415" s="589"/>
      <c r="P1415" s="589"/>
      <c r="Q1415" s="589"/>
    </row>
    <row r="1416" customHeight="1" spans="7:17">
      <c r="G1416" s="589"/>
      <c r="H1416" s="589"/>
      <c r="I1416" s="589"/>
      <c r="J1416" s="589"/>
      <c r="K1416" s="589"/>
      <c r="L1416" s="589"/>
      <c r="M1416" s="589"/>
      <c r="O1416" s="589"/>
      <c r="P1416" s="589"/>
      <c r="Q1416" s="589"/>
    </row>
    <row r="1417" customHeight="1" spans="7:17">
      <c r="G1417" s="589"/>
      <c r="H1417" s="589"/>
      <c r="I1417" s="589"/>
      <c r="J1417" s="589"/>
      <c r="K1417" s="589"/>
      <c r="L1417" s="589"/>
      <c r="M1417" s="589"/>
      <c r="O1417" s="589"/>
      <c r="P1417" s="589"/>
      <c r="Q1417" s="589"/>
    </row>
    <row r="1418" customHeight="1" spans="7:17">
      <c r="G1418" s="589"/>
      <c r="H1418" s="589"/>
      <c r="I1418" s="589"/>
      <c r="J1418" s="589"/>
      <c r="K1418" s="589"/>
      <c r="L1418" s="589"/>
      <c r="M1418" s="589"/>
      <c r="O1418" s="589"/>
      <c r="P1418" s="589"/>
      <c r="Q1418" s="589"/>
    </row>
    <row r="1419" customHeight="1" spans="7:17">
      <c r="G1419" s="589"/>
      <c r="H1419" s="589"/>
      <c r="I1419" s="589"/>
      <c r="J1419" s="589"/>
      <c r="K1419" s="589"/>
      <c r="L1419" s="589"/>
      <c r="M1419" s="589"/>
      <c r="O1419" s="589"/>
      <c r="P1419" s="589"/>
      <c r="Q1419" s="589"/>
    </row>
    <row r="1420" customHeight="1" spans="7:17">
      <c r="G1420" s="589"/>
      <c r="H1420" s="589"/>
      <c r="I1420" s="589"/>
      <c r="J1420" s="589"/>
      <c r="K1420" s="589"/>
      <c r="L1420" s="589"/>
      <c r="M1420" s="589"/>
      <c r="O1420" s="589"/>
      <c r="P1420" s="589"/>
      <c r="Q1420" s="589"/>
    </row>
    <row r="1421" customHeight="1" spans="7:17">
      <c r="G1421" s="589"/>
      <c r="H1421" s="589"/>
      <c r="I1421" s="589"/>
      <c r="J1421" s="589"/>
      <c r="K1421" s="589"/>
      <c r="L1421" s="589"/>
      <c r="M1421" s="589"/>
      <c r="O1421" s="589"/>
      <c r="P1421" s="589"/>
      <c r="Q1421" s="589"/>
    </row>
    <row r="1422" customHeight="1" spans="7:17">
      <c r="G1422" s="589"/>
      <c r="H1422" s="589"/>
      <c r="I1422" s="589"/>
      <c r="J1422" s="589"/>
      <c r="K1422" s="589"/>
      <c r="L1422" s="589"/>
      <c r="M1422" s="589"/>
      <c r="O1422" s="589"/>
      <c r="P1422" s="589"/>
      <c r="Q1422" s="589"/>
    </row>
    <row r="1423" customHeight="1" spans="7:17">
      <c r="G1423" s="589"/>
      <c r="H1423" s="589"/>
      <c r="I1423" s="589"/>
      <c r="J1423" s="589"/>
      <c r="K1423" s="589"/>
      <c r="L1423" s="589"/>
      <c r="M1423" s="589"/>
      <c r="O1423" s="589"/>
      <c r="P1423" s="589"/>
      <c r="Q1423" s="589"/>
    </row>
    <row r="1424" customHeight="1" spans="7:17">
      <c r="G1424" s="589"/>
      <c r="H1424" s="589"/>
      <c r="I1424" s="589"/>
      <c r="J1424" s="589"/>
      <c r="K1424" s="589"/>
      <c r="L1424" s="589"/>
      <c r="M1424" s="589"/>
      <c r="O1424" s="589"/>
      <c r="P1424" s="589"/>
      <c r="Q1424" s="589"/>
    </row>
    <row r="1425" customHeight="1" spans="7:17">
      <c r="G1425" s="589"/>
      <c r="H1425" s="589"/>
      <c r="I1425" s="589"/>
      <c r="J1425" s="589"/>
      <c r="K1425" s="589"/>
      <c r="L1425" s="589"/>
      <c r="M1425" s="589"/>
      <c r="O1425" s="589"/>
      <c r="P1425" s="589"/>
      <c r="Q1425" s="589"/>
    </row>
    <row r="1426" customHeight="1" spans="7:17">
      <c r="G1426" s="589"/>
      <c r="H1426" s="589"/>
      <c r="I1426" s="589"/>
      <c r="J1426" s="589"/>
      <c r="K1426" s="589"/>
      <c r="L1426" s="589"/>
      <c r="M1426" s="589"/>
      <c r="O1426" s="589"/>
      <c r="P1426" s="589"/>
      <c r="Q1426" s="589"/>
    </row>
    <row r="1427" customHeight="1" spans="7:17">
      <c r="G1427" s="589"/>
      <c r="H1427" s="589"/>
      <c r="I1427" s="589"/>
      <c r="J1427" s="589"/>
      <c r="K1427" s="589"/>
      <c r="L1427" s="589"/>
      <c r="M1427" s="589"/>
      <c r="O1427" s="589"/>
      <c r="P1427" s="589"/>
      <c r="Q1427" s="589"/>
    </row>
    <row r="1428" customHeight="1" spans="7:17">
      <c r="G1428" s="589"/>
      <c r="H1428" s="589"/>
      <c r="I1428" s="589"/>
      <c r="J1428" s="589"/>
      <c r="K1428" s="589"/>
      <c r="L1428" s="589"/>
      <c r="M1428" s="589"/>
      <c r="O1428" s="589"/>
      <c r="P1428" s="589"/>
      <c r="Q1428" s="589"/>
    </row>
    <row r="1429" customHeight="1" spans="7:17">
      <c r="G1429" s="589"/>
      <c r="H1429" s="589"/>
      <c r="I1429" s="589"/>
      <c r="J1429" s="589"/>
      <c r="K1429" s="589"/>
      <c r="L1429" s="589"/>
      <c r="M1429" s="589"/>
      <c r="O1429" s="589"/>
      <c r="P1429" s="589"/>
      <c r="Q1429" s="589"/>
    </row>
    <row r="1430" customHeight="1" spans="7:17">
      <c r="G1430" s="589"/>
      <c r="H1430" s="589"/>
      <c r="I1430" s="589"/>
      <c r="J1430" s="589"/>
      <c r="K1430" s="589"/>
      <c r="L1430" s="589"/>
      <c r="M1430" s="589"/>
      <c r="O1430" s="589"/>
      <c r="P1430" s="589"/>
      <c r="Q1430" s="589"/>
    </row>
    <row r="1431" customHeight="1" spans="7:17">
      <c r="G1431" s="589"/>
      <c r="H1431" s="589"/>
      <c r="I1431" s="589"/>
      <c r="J1431" s="589"/>
      <c r="K1431" s="589"/>
      <c r="L1431" s="589"/>
      <c r="M1431" s="589"/>
      <c r="O1431" s="589"/>
      <c r="P1431" s="589"/>
      <c r="Q1431" s="589"/>
    </row>
    <row r="1432" customHeight="1" spans="7:17">
      <c r="G1432" s="589"/>
      <c r="H1432" s="589"/>
      <c r="I1432" s="589"/>
      <c r="J1432" s="589"/>
      <c r="K1432" s="589"/>
      <c r="L1432" s="589"/>
      <c r="M1432" s="589"/>
      <c r="O1432" s="589"/>
      <c r="P1432" s="589"/>
      <c r="Q1432" s="589"/>
    </row>
    <row r="1433" customHeight="1" spans="7:17">
      <c r="G1433" s="589"/>
      <c r="H1433" s="589"/>
      <c r="I1433" s="589"/>
      <c r="J1433" s="589"/>
      <c r="K1433" s="589"/>
      <c r="L1433" s="589"/>
      <c r="M1433" s="589"/>
      <c r="O1433" s="589"/>
      <c r="P1433" s="589"/>
      <c r="Q1433" s="589"/>
    </row>
    <row r="1434" customHeight="1" spans="7:17">
      <c r="G1434" s="589"/>
      <c r="H1434" s="589"/>
      <c r="I1434" s="589"/>
      <c r="J1434" s="589"/>
      <c r="K1434" s="589"/>
      <c r="L1434" s="589"/>
      <c r="M1434" s="589"/>
      <c r="O1434" s="589"/>
      <c r="P1434" s="589"/>
      <c r="Q1434" s="589"/>
    </row>
    <row r="1435" customHeight="1" spans="7:17">
      <c r="G1435" s="589"/>
      <c r="H1435" s="589"/>
      <c r="I1435" s="589"/>
      <c r="J1435" s="589"/>
      <c r="K1435" s="589"/>
      <c r="L1435" s="589"/>
      <c r="M1435" s="589"/>
      <c r="O1435" s="589"/>
      <c r="P1435" s="589"/>
      <c r="Q1435" s="589"/>
    </row>
    <row r="1436" customHeight="1" spans="7:17">
      <c r="G1436" s="589"/>
      <c r="H1436" s="589"/>
      <c r="I1436" s="589"/>
      <c r="J1436" s="589"/>
      <c r="K1436" s="589"/>
      <c r="L1436" s="589"/>
      <c r="M1436" s="589"/>
      <c r="O1436" s="589"/>
      <c r="P1436" s="589"/>
      <c r="Q1436" s="589"/>
    </row>
    <row r="1437" customHeight="1" spans="7:17">
      <c r="G1437" s="589"/>
      <c r="H1437" s="589"/>
      <c r="I1437" s="589"/>
      <c r="J1437" s="589"/>
      <c r="K1437" s="589"/>
      <c r="L1437" s="589"/>
      <c r="M1437" s="589"/>
      <c r="O1437" s="589"/>
      <c r="P1437" s="589"/>
      <c r="Q1437" s="589"/>
    </row>
    <row r="1438" customHeight="1" spans="7:17">
      <c r="G1438" s="589"/>
      <c r="H1438" s="589"/>
      <c r="I1438" s="589"/>
      <c r="J1438" s="589"/>
      <c r="K1438" s="589"/>
      <c r="L1438" s="589"/>
      <c r="M1438" s="589"/>
      <c r="O1438" s="589"/>
      <c r="P1438" s="589"/>
      <c r="Q1438" s="589"/>
    </row>
    <row r="1439" customHeight="1" spans="7:17">
      <c r="G1439" s="589"/>
      <c r="H1439" s="589"/>
      <c r="I1439" s="589"/>
      <c r="J1439" s="589"/>
      <c r="K1439" s="589"/>
      <c r="L1439" s="589"/>
      <c r="M1439" s="589"/>
      <c r="O1439" s="589"/>
      <c r="P1439" s="589"/>
      <c r="Q1439" s="589"/>
    </row>
    <row r="1440" customHeight="1" spans="7:17">
      <c r="G1440" s="589"/>
      <c r="H1440" s="589"/>
      <c r="I1440" s="589"/>
      <c r="J1440" s="589"/>
      <c r="K1440" s="589"/>
      <c r="L1440" s="589"/>
      <c r="M1440" s="589"/>
      <c r="O1440" s="589"/>
      <c r="P1440" s="589"/>
      <c r="Q1440" s="589"/>
    </row>
    <row r="1441" customHeight="1" spans="7:17">
      <c r="G1441" s="589"/>
      <c r="H1441" s="589"/>
      <c r="I1441" s="589"/>
      <c r="J1441" s="589"/>
      <c r="K1441" s="589"/>
      <c r="L1441" s="589"/>
      <c r="M1441" s="589"/>
      <c r="O1441" s="589"/>
      <c r="P1441" s="589"/>
      <c r="Q1441" s="589"/>
    </row>
    <row r="1442" customHeight="1" spans="7:17">
      <c r="G1442" s="589"/>
      <c r="H1442" s="589"/>
      <c r="I1442" s="589"/>
      <c r="J1442" s="589"/>
      <c r="K1442" s="589"/>
      <c r="L1442" s="589"/>
      <c r="M1442" s="589"/>
      <c r="O1442" s="589"/>
      <c r="P1442" s="589"/>
      <c r="Q1442" s="589"/>
    </row>
    <row r="1443" customHeight="1" spans="7:17">
      <c r="G1443" s="589"/>
      <c r="H1443" s="589"/>
      <c r="I1443" s="589"/>
      <c r="J1443" s="589"/>
      <c r="K1443" s="589"/>
      <c r="L1443" s="589"/>
      <c r="M1443" s="589"/>
      <c r="O1443" s="589"/>
      <c r="P1443" s="589"/>
      <c r="Q1443" s="589"/>
    </row>
    <row r="1444" customHeight="1" spans="7:17">
      <c r="G1444" s="589"/>
      <c r="H1444" s="589"/>
      <c r="I1444" s="589"/>
      <c r="J1444" s="589"/>
      <c r="K1444" s="589"/>
      <c r="L1444" s="589"/>
      <c r="M1444" s="589"/>
      <c r="O1444" s="589"/>
      <c r="P1444" s="589"/>
      <c r="Q1444" s="589"/>
    </row>
    <row r="1445" customHeight="1" spans="7:17">
      <c r="G1445" s="589"/>
      <c r="H1445" s="589"/>
      <c r="I1445" s="589"/>
      <c r="J1445" s="589"/>
      <c r="K1445" s="589"/>
      <c r="L1445" s="589"/>
      <c r="M1445" s="589"/>
      <c r="O1445" s="589"/>
      <c r="P1445" s="589"/>
      <c r="Q1445" s="589"/>
    </row>
    <row r="1446" customHeight="1" spans="7:17">
      <c r="G1446" s="589"/>
      <c r="H1446" s="589"/>
      <c r="I1446" s="589"/>
      <c r="J1446" s="589"/>
      <c r="K1446" s="589"/>
      <c r="L1446" s="589"/>
      <c r="M1446" s="589"/>
      <c r="O1446" s="589"/>
      <c r="P1446" s="589"/>
      <c r="Q1446" s="589"/>
    </row>
    <row r="1447" customHeight="1" spans="7:17">
      <c r="G1447" s="589"/>
      <c r="H1447" s="589"/>
      <c r="I1447" s="589"/>
      <c r="J1447" s="589"/>
      <c r="K1447" s="589"/>
      <c r="L1447" s="589"/>
      <c r="M1447" s="589"/>
      <c r="O1447" s="589"/>
      <c r="P1447" s="589"/>
      <c r="Q1447" s="589"/>
    </row>
    <row r="1448" customHeight="1" spans="7:17">
      <c r="G1448" s="589"/>
      <c r="H1448" s="589"/>
      <c r="I1448" s="589"/>
      <c r="J1448" s="589"/>
      <c r="K1448" s="589"/>
      <c r="L1448" s="589"/>
      <c r="M1448" s="589"/>
      <c r="O1448" s="589"/>
      <c r="P1448" s="589"/>
      <c r="Q1448" s="589"/>
    </row>
    <row r="1449" customHeight="1" spans="7:17">
      <c r="G1449" s="589"/>
      <c r="H1449" s="589"/>
      <c r="I1449" s="589"/>
      <c r="J1449" s="589"/>
      <c r="K1449" s="589"/>
      <c r="L1449" s="589"/>
      <c r="M1449" s="589"/>
      <c r="O1449" s="589"/>
      <c r="P1449" s="589"/>
      <c r="Q1449" s="589"/>
    </row>
    <row r="1450" customHeight="1" spans="7:17">
      <c r="G1450" s="589"/>
      <c r="H1450" s="589"/>
      <c r="I1450" s="589"/>
      <c r="J1450" s="589"/>
      <c r="K1450" s="589"/>
      <c r="L1450" s="589"/>
      <c r="M1450" s="589"/>
      <c r="O1450" s="589"/>
      <c r="P1450" s="589"/>
      <c r="Q1450" s="589"/>
    </row>
    <row r="1451" customHeight="1" spans="7:17">
      <c r="G1451" s="589"/>
      <c r="H1451" s="589"/>
      <c r="I1451" s="589"/>
      <c r="J1451" s="589"/>
      <c r="K1451" s="589"/>
      <c r="L1451" s="589"/>
      <c r="M1451" s="589"/>
      <c r="O1451" s="589"/>
      <c r="P1451" s="589"/>
      <c r="Q1451" s="589"/>
    </row>
    <row r="1452" customHeight="1" spans="7:17">
      <c r="G1452" s="589"/>
      <c r="H1452" s="589"/>
      <c r="I1452" s="589"/>
      <c r="J1452" s="589"/>
      <c r="K1452" s="589"/>
      <c r="L1452" s="589"/>
      <c r="M1452" s="589"/>
      <c r="O1452" s="589"/>
      <c r="P1452" s="589"/>
      <c r="Q1452" s="589"/>
    </row>
    <row r="1453" customHeight="1" spans="7:17">
      <c r="G1453" s="589"/>
      <c r="H1453" s="589"/>
      <c r="I1453" s="589"/>
      <c r="J1453" s="589"/>
      <c r="K1453" s="589"/>
      <c r="L1453" s="589"/>
      <c r="M1453" s="589"/>
      <c r="O1453" s="589"/>
      <c r="P1453" s="589"/>
      <c r="Q1453" s="589"/>
    </row>
    <row r="1454" customHeight="1" spans="7:17">
      <c r="G1454" s="589"/>
      <c r="H1454" s="589"/>
      <c r="I1454" s="589"/>
      <c r="J1454" s="589"/>
      <c r="K1454" s="589"/>
      <c r="L1454" s="589"/>
      <c r="M1454" s="589"/>
      <c r="O1454" s="589"/>
      <c r="P1454" s="589"/>
      <c r="Q1454" s="589"/>
    </row>
    <row r="1455" customHeight="1" spans="7:17">
      <c r="G1455" s="589"/>
      <c r="H1455" s="589"/>
      <c r="I1455" s="589"/>
      <c r="J1455" s="589"/>
      <c r="K1455" s="589"/>
      <c r="L1455" s="589"/>
      <c r="M1455" s="589"/>
      <c r="O1455" s="589"/>
      <c r="P1455" s="589"/>
      <c r="Q1455" s="589"/>
    </row>
    <row r="1456" customHeight="1" spans="7:17">
      <c r="G1456" s="589"/>
      <c r="H1456" s="589"/>
      <c r="I1456" s="589"/>
      <c r="J1456" s="589"/>
      <c r="K1456" s="589"/>
      <c r="L1456" s="589"/>
      <c r="M1456" s="589"/>
      <c r="O1456" s="589"/>
      <c r="P1456" s="589"/>
      <c r="Q1456" s="589"/>
    </row>
    <row r="1457" customHeight="1" spans="7:17">
      <c r="G1457" s="589"/>
      <c r="H1457" s="589"/>
      <c r="I1457" s="589"/>
      <c r="J1457" s="589"/>
      <c r="K1457" s="589"/>
      <c r="L1457" s="589"/>
      <c r="M1457" s="589"/>
      <c r="O1457" s="589"/>
      <c r="P1457" s="589"/>
      <c r="Q1457" s="589"/>
    </row>
    <row r="1458" customHeight="1" spans="7:17">
      <c r="G1458" s="589"/>
      <c r="H1458" s="589"/>
      <c r="I1458" s="589"/>
      <c r="J1458" s="589"/>
      <c r="K1458" s="589"/>
      <c r="L1458" s="589"/>
      <c r="M1458" s="589"/>
      <c r="O1458" s="589"/>
      <c r="P1458" s="589"/>
      <c r="Q1458" s="589"/>
    </row>
    <row r="1459" customHeight="1" spans="7:17">
      <c r="G1459" s="589"/>
      <c r="H1459" s="589"/>
      <c r="I1459" s="589"/>
      <c r="J1459" s="589"/>
      <c r="K1459" s="589"/>
      <c r="L1459" s="589"/>
      <c r="M1459" s="589"/>
      <c r="O1459" s="589"/>
      <c r="P1459" s="589"/>
      <c r="Q1459" s="589"/>
    </row>
    <row r="1460" customHeight="1" spans="7:17">
      <c r="G1460" s="589"/>
      <c r="H1460" s="589"/>
      <c r="I1460" s="589"/>
      <c r="J1460" s="589"/>
      <c r="K1460" s="589"/>
      <c r="L1460" s="589"/>
      <c r="M1460" s="589"/>
      <c r="O1460" s="589"/>
      <c r="P1460" s="589"/>
      <c r="Q1460" s="589"/>
    </row>
    <row r="1461" customHeight="1" spans="7:17">
      <c r="G1461" s="589"/>
      <c r="H1461" s="589"/>
      <c r="I1461" s="589"/>
      <c r="J1461" s="589"/>
      <c r="K1461" s="589"/>
      <c r="L1461" s="589"/>
      <c r="M1461" s="589"/>
      <c r="O1461" s="589"/>
      <c r="P1461" s="589"/>
      <c r="Q1461" s="589"/>
    </row>
    <row r="1462" customHeight="1" spans="7:17">
      <c r="G1462" s="589"/>
      <c r="H1462" s="589"/>
      <c r="I1462" s="589"/>
      <c r="J1462" s="589"/>
      <c r="K1462" s="589"/>
      <c r="L1462" s="589"/>
      <c r="M1462" s="589"/>
      <c r="O1462" s="589"/>
      <c r="P1462" s="589"/>
      <c r="Q1462" s="589"/>
    </row>
    <row r="1463" customHeight="1" spans="7:17">
      <c r="G1463" s="589"/>
      <c r="H1463" s="589"/>
      <c r="I1463" s="589"/>
      <c r="J1463" s="589"/>
      <c r="K1463" s="589"/>
      <c r="L1463" s="589"/>
      <c r="M1463" s="589"/>
      <c r="O1463" s="589"/>
      <c r="P1463" s="589"/>
      <c r="Q1463" s="589"/>
    </row>
    <row r="1464" customHeight="1" spans="7:17">
      <c r="G1464" s="589"/>
      <c r="H1464" s="589"/>
      <c r="I1464" s="589"/>
      <c r="J1464" s="589"/>
      <c r="K1464" s="589"/>
      <c r="L1464" s="589"/>
      <c r="M1464" s="589"/>
      <c r="O1464" s="589"/>
      <c r="P1464" s="589"/>
      <c r="Q1464" s="589"/>
    </row>
    <row r="1465" customHeight="1" spans="7:17">
      <c r="G1465" s="589"/>
      <c r="H1465" s="589"/>
      <c r="I1465" s="589"/>
      <c r="J1465" s="589"/>
      <c r="K1465" s="589"/>
      <c r="L1465" s="589"/>
      <c r="M1465" s="589"/>
      <c r="O1465" s="589"/>
      <c r="P1465" s="589"/>
      <c r="Q1465" s="589"/>
    </row>
    <row r="1466" customHeight="1" spans="7:17">
      <c r="G1466" s="589"/>
      <c r="H1466" s="589"/>
      <c r="I1466" s="589"/>
      <c r="J1466" s="589"/>
      <c r="K1466" s="589"/>
      <c r="L1466" s="589"/>
      <c r="M1466" s="589"/>
      <c r="O1466" s="589"/>
      <c r="P1466" s="589"/>
      <c r="Q1466" s="589"/>
    </row>
    <row r="1467" customHeight="1" spans="7:17">
      <c r="G1467" s="589"/>
      <c r="H1467" s="589"/>
      <c r="I1467" s="589"/>
      <c r="J1467" s="589"/>
      <c r="K1467" s="589"/>
      <c r="L1467" s="589"/>
      <c r="M1467" s="589"/>
      <c r="O1467" s="589"/>
      <c r="P1467" s="589"/>
      <c r="Q1467" s="589"/>
    </row>
    <row r="1468" customHeight="1" spans="7:17">
      <c r="G1468" s="589"/>
      <c r="H1468" s="589"/>
      <c r="I1468" s="589"/>
      <c r="J1468" s="589"/>
      <c r="K1468" s="589"/>
      <c r="L1468" s="589"/>
      <c r="M1468" s="589"/>
      <c r="O1468" s="589"/>
      <c r="P1468" s="589"/>
      <c r="Q1468" s="589"/>
    </row>
    <row r="1469" customHeight="1" spans="7:17">
      <c r="G1469" s="589"/>
      <c r="H1469" s="589"/>
      <c r="I1469" s="589"/>
      <c r="J1469" s="589"/>
      <c r="K1469" s="589"/>
      <c r="L1469" s="589"/>
      <c r="M1469" s="589"/>
      <c r="O1469" s="589"/>
      <c r="P1469" s="589"/>
      <c r="Q1469" s="589"/>
    </row>
    <row r="1470" customHeight="1" spans="7:17">
      <c r="G1470" s="589"/>
      <c r="H1470" s="589"/>
      <c r="I1470" s="589"/>
      <c r="J1470" s="589"/>
      <c r="K1470" s="589"/>
      <c r="L1470" s="589"/>
      <c r="M1470" s="589"/>
      <c r="O1470" s="589"/>
      <c r="P1470" s="589"/>
      <c r="Q1470" s="589"/>
    </row>
    <row r="1471" customHeight="1" spans="7:17">
      <c r="G1471" s="589"/>
      <c r="H1471" s="589"/>
      <c r="I1471" s="589"/>
      <c r="J1471" s="589"/>
      <c r="K1471" s="589"/>
      <c r="L1471" s="589"/>
      <c r="M1471" s="589"/>
      <c r="O1471" s="589"/>
      <c r="P1471" s="589"/>
      <c r="Q1471" s="589"/>
    </row>
    <row r="1472" customHeight="1" spans="7:17">
      <c r="G1472" s="589"/>
      <c r="H1472" s="589"/>
      <c r="I1472" s="589"/>
      <c r="J1472" s="589"/>
      <c r="K1472" s="589"/>
      <c r="L1472" s="589"/>
      <c r="M1472" s="589"/>
      <c r="O1472" s="589"/>
      <c r="P1472" s="589"/>
      <c r="Q1472" s="589"/>
    </row>
    <row r="1473" customHeight="1" spans="7:17">
      <c r="G1473" s="589"/>
      <c r="H1473" s="589"/>
      <c r="I1473" s="589"/>
      <c r="J1473" s="589"/>
      <c r="K1473" s="589"/>
      <c r="L1473" s="589"/>
      <c r="M1473" s="589"/>
      <c r="O1473" s="589"/>
      <c r="P1473" s="589"/>
      <c r="Q1473" s="589"/>
    </row>
    <row r="1474" customHeight="1" spans="7:17">
      <c r="G1474" s="589"/>
      <c r="H1474" s="589"/>
      <c r="I1474" s="589"/>
      <c r="J1474" s="589"/>
      <c r="K1474" s="589"/>
      <c r="L1474" s="589"/>
      <c r="M1474" s="589"/>
      <c r="O1474" s="589"/>
      <c r="P1474" s="589"/>
      <c r="Q1474" s="589"/>
    </row>
    <row r="1475" customHeight="1" spans="7:17">
      <c r="G1475" s="589"/>
      <c r="H1475" s="589"/>
      <c r="I1475" s="589"/>
      <c r="J1475" s="589"/>
      <c r="K1475" s="589"/>
      <c r="L1475" s="589"/>
      <c r="M1475" s="589"/>
      <c r="O1475" s="589"/>
      <c r="P1475" s="589"/>
      <c r="Q1475" s="589"/>
    </row>
    <row r="1476" customHeight="1" spans="7:17">
      <c r="G1476" s="589"/>
      <c r="H1476" s="589"/>
      <c r="I1476" s="589"/>
      <c r="J1476" s="589"/>
      <c r="K1476" s="589"/>
      <c r="L1476" s="589"/>
      <c r="M1476" s="589"/>
      <c r="O1476" s="589"/>
      <c r="P1476" s="589"/>
      <c r="Q1476" s="589"/>
    </row>
    <row r="1477" customHeight="1" spans="7:17">
      <c r="G1477" s="589"/>
      <c r="H1477" s="589"/>
      <c r="I1477" s="589"/>
      <c r="J1477" s="589"/>
      <c r="K1477" s="589"/>
      <c r="L1477" s="589"/>
      <c r="M1477" s="589"/>
      <c r="O1477" s="589"/>
      <c r="P1477" s="589"/>
      <c r="Q1477" s="589"/>
    </row>
    <row r="1478" customHeight="1" spans="7:17">
      <c r="G1478" s="589"/>
      <c r="H1478" s="589"/>
      <c r="I1478" s="589"/>
      <c r="J1478" s="589"/>
      <c r="K1478" s="589"/>
      <c r="L1478" s="589"/>
      <c r="M1478" s="589"/>
      <c r="O1478" s="589"/>
      <c r="P1478" s="589"/>
      <c r="Q1478" s="589"/>
    </row>
    <row r="1479" customHeight="1" spans="7:17">
      <c r="G1479" s="589"/>
      <c r="H1479" s="589"/>
      <c r="I1479" s="589"/>
      <c r="J1479" s="589"/>
      <c r="K1479" s="589"/>
      <c r="L1479" s="589"/>
      <c r="M1479" s="589"/>
      <c r="O1479" s="589"/>
      <c r="P1479" s="589"/>
      <c r="Q1479" s="589"/>
    </row>
    <row r="1480" customHeight="1" spans="7:17">
      <c r="G1480" s="589"/>
      <c r="H1480" s="589"/>
      <c r="I1480" s="589"/>
      <c r="J1480" s="589"/>
      <c r="K1480" s="589"/>
      <c r="L1480" s="589"/>
      <c r="M1480" s="589"/>
      <c r="O1480" s="589"/>
      <c r="P1480" s="589"/>
      <c r="Q1480" s="589"/>
    </row>
    <row r="1481" customHeight="1" spans="7:17">
      <c r="G1481" s="589"/>
      <c r="H1481" s="589"/>
      <c r="I1481" s="589"/>
      <c r="J1481" s="589"/>
      <c r="K1481" s="589"/>
      <c r="L1481" s="589"/>
      <c r="M1481" s="589"/>
      <c r="O1481" s="589"/>
      <c r="P1481" s="589"/>
      <c r="Q1481" s="589"/>
    </row>
    <row r="1482" customHeight="1" spans="7:17">
      <c r="G1482" s="589"/>
      <c r="H1482" s="589"/>
      <c r="I1482" s="589"/>
      <c r="J1482" s="589"/>
      <c r="K1482" s="589"/>
      <c r="L1482" s="589"/>
      <c r="M1482" s="589"/>
      <c r="O1482" s="589"/>
      <c r="P1482" s="589"/>
      <c r="Q1482" s="589"/>
    </row>
    <row r="1483" customHeight="1" spans="7:17">
      <c r="G1483" s="589"/>
      <c r="H1483" s="589"/>
      <c r="I1483" s="589"/>
      <c r="J1483" s="589"/>
      <c r="K1483" s="589"/>
      <c r="L1483" s="589"/>
      <c r="M1483" s="589"/>
      <c r="O1483" s="589"/>
      <c r="P1483" s="589"/>
      <c r="Q1483" s="589"/>
    </row>
    <row r="1484" customHeight="1" spans="7:17">
      <c r="G1484" s="589"/>
      <c r="H1484" s="589"/>
      <c r="I1484" s="589"/>
      <c r="J1484" s="589"/>
      <c r="K1484" s="589"/>
      <c r="L1484" s="589"/>
      <c r="M1484" s="589"/>
      <c r="O1484" s="589"/>
      <c r="P1484" s="589"/>
      <c r="Q1484" s="589"/>
    </row>
    <row r="1485" customHeight="1" spans="7:17">
      <c r="G1485" s="589"/>
      <c r="H1485" s="589"/>
      <c r="I1485" s="589"/>
      <c r="J1485" s="589"/>
      <c r="K1485" s="589"/>
      <c r="L1485" s="589"/>
      <c r="M1485" s="589"/>
      <c r="O1485" s="589"/>
      <c r="P1485" s="589"/>
      <c r="Q1485" s="589"/>
    </row>
    <row r="1486" customHeight="1" spans="7:17">
      <c r="G1486" s="589"/>
      <c r="H1486" s="589"/>
      <c r="I1486" s="589"/>
      <c r="J1486" s="589"/>
      <c r="K1486" s="589"/>
      <c r="L1486" s="589"/>
      <c r="M1486" s="589"/>
      <c r="O1486" s="589"/>
      <c r="P1486" s="589"/>
      <c r="Q1486" s="589"/>
    </row>
    <row r="1487" customHeight="1" spans="7:17">
      <c r="G1487" s="589"/>
      <c r="H1487" s="589"/>
      <c r="I1487" s="589"/>
      <c r="J1487" s="589"/>
      <c r="K1487" s="589"/>
      <c r="L1487" s="589"/>
      <c r="M1487" s="589"/>
      <c r="O1487" s="589"/>
      <c r="P1487" s="589"/>
      <c r="Q1487" s="589"/>
    </row>
    <row r="1488" customHeight="1" spans="7:17">
      <c r="G1488" s="589"/>
      <c r="H1488" s="589"/>
      <c r="I1488" s="589"/>
      <c r="J1488" s="589"/>
      <c r="K1488" s="589"/>
      <c r="L1488" s="589"/>
      <c r="M1488" s="589"/>
      <c r="O1488" s="589"/>
      <c r="P1488" s="589"/>
      <c r="Q1488" s="589"/>
    </row>
    <row r="1489" customHeight="1" spans="7:17">
      <c r="G1489" s="589"/>
      <c r="H1489" s="589"/>
      <c r="I1489" s="589"/>
      <c r="J1489" s="589"/>
      <c r="K1489" s="589"/>
      <c r="L1489" s="589"/>
      <c r="M1489" s="589"/>
      <c r="O1489" s="589"/>
      <c r="P1489" s="589"/>
      <c r="Q1489" s="589"/>
    </row>
    <row r="1490" customHeight="1" spans="7:17">
      <c r="G1490" s="589"/>
      <c r="H1490" s="589"/>
      <c r="I1490" s="589"/>
      <c r="J1490" s="589"/>
      <c r="K1490" s="589"/>
      <c r="L1490" s="589"/>
      <c r="M1490" s="589"/>
      <c r="O1490" s="589"/>
      <c r="P1490" s="589"/>
      <c r="Q1490" s="589"/>
    </row>
    <row r="1491" customHeight="1" spans="7:17">
      <c r="G1491" s="589"/>
      <c r="H1491" s="589"/>
      <c r="I1491" s="589"/>
      <c r="J1491" s="589"/>
      <c r="K1491" s="589"/>
      <c r="L1491" s="589"/>
      <c r="M1491" s="589"/>
      <c r="O1491" s="589"/>
      <c r="P1491" s="589"/>
      <c r="Q1491" s="589"/>
    </row>
    <row r="1492" customHeight="1" spans="7:17">
      <c r="G1492" s="589"/>
      <c r="H1492" s="589"/>
      <c r="I1492" s="589"/>
      <c r="J1492" s="589"/>
      <c r="K1492" s="589"/>
      <c r="L1492" s="589"/>
      <c r="M1492" s="589"/>
      <c r="O1492" s="589"/>
      <c r="P1492" s="589"/>
      <c r="Q1492" s="589"/>
    </row>
    <row r="1493" customHeight="1" spans="7:17">
      <c r="G1493" s="589"/>
      <c r="H1493" s="589"/>
      <c r="I1493" s="589"/>
      <c r="J1493" s="589"/>
      <c r="K1493" s="589"/>
      <c r="L1493" s="589"/>
      <c r="M1493" s="589"/>
      <c r="O1493" s="589"/>
      <c r="P1493" s="589"/>
      <c r="Q1493" s="589"/>
    </row>
    <row r="1494" customHeight="1" spans="7:17">
      <c r="G1494" s="589"/>
      <c r="H1494" s="589"/>
      <c r="I1494" s="589"/>
      <c r="J1494" s="589"/>
      <c r="K1494" s="589"/>
      <c r="L1494" s="589"/>
      <c r="M1494" s="589"/>
      <c r="O1494" s="589"/>
      <c r="P1494" s="589"/>
      <c r="Q1494" s="589"/>
    </row>
    <row r="1495" customHeight="1" spans="7:17">
      <c r="G1495" s="589"/>
      <c r="H1495" s="589"/>
      <c r="I1495" s="589"/>
      <c r="J1495" s="589"/>
      <c r="K1495" s="589"/>
      <c r="L1495" s="589"/>
      <c r="M1495" s="589"/>
      <c r="O1495" s="589"/>
      <c r="P1495" s="589"/>
      <c r="Q1495" s="589"/>
    </row>
    <row r="1496" customHeight="1" spans="7:17">
      <c r="G1496" s="589"/>
      <c r="H1496" s="589"/>
      <c r="I1496" s="589"/>
      <c r="J1496" s="589"/>
      <c r="K1496" s="589"/>
      <c r="L1496" s="589"/>
      <c r="M1496" s="589"/>
      <c r="O1496" s="589"/>
      <c r="P1496" s="589"/>
      <c r="Q1496" s="589"/>
    </row>
    <row r="1497" customHeight="1" spans="7:17">
      <c r="G1497" s="589"/>
      <c r="H1497" s="589"/>
      <c r="I1497" s="589"/>
      <c r="J1497" s="589"/>
      <c r="K1497" s="589"/>
      <c r="L1497" s="589"/>
      <c r="M1497" s="589"/>
      <c r="O1497" s="589"/>
      <c r="P1497" s="589"/>
      <c r="Q1497" s="589"/>
    </row>
    <row r="1498" customHeight="1" spans="7:17">
      <c r="G1498" s="589"/>
      <c r="H1498" s="589"/>
      <c r="I1498" s="589"/>
      <c r="J1498" s="589"/>
      <c r="K1498" s="589"/>
      <c r="L1498" s="589"/>
      <c r="M1498" s="589"/>
      <c r="O1498" s="589"/>
      <c r="P1498" s="589"/>
      <c r="Q1498" s="589"/>
    </row>
    <row r="1499" customHeight="1" spans="7:17">
      <c r="G1499" s="589"/>
      <c r="H1499" s="589"/>
      <c r="I1499" s="589"/>
      <c r="J1499" s="589"/>
      <c r="K1499" s="589"/>
      <c r="L1499" s="589"/>
      <c r="M1499" s="589"/>
      <c r="O1499" s="589"/>
      <c r="P1499" s="589"/>
      <c r="Q1499" s="589"/>
    </row>
    <row r="1500" customHeight="1" spans="7:17">
      <c r="G1500" s="589"/>
      <c r="H1500" s="589"/>
      <c r="I1500" s="589"/>
      <c r="J1500" s="589"/>
      <c r="K1500" s="589"/>
      <c r="L1500" s="589"/>
      <c r="M1500" s="589"/>
      <c r="O1500" s="589"/>
      <c r="P1500" s="589"/>
      <c r="Q1500" s="589"/>
    </row>
    <row r="1501" customHeight="1" spans="7:17">
      <c r="G1501" s="589"/>
      <c r="H1501" s="589"/>
      <c r="I1501" s="589"/>
      <c r="J1501" s="589"/>
      <c r="K1501" s="589"/>
      <c r="L1501" s="589"/>
      <c r="M1501" s="589"/>
      <c r="O1501" s="589"/>
      <c r="P1501" s="589"/>
      <c r="Q1501" s="589"/>
    </row>
    <row r="1502" customHeight="1" spans="7:17">
      <c r="G1502" s="589"/>
      <c r="H1502" s="589"/>
      <c r="I1502" s="589"/>
      <c r="J1502" s="589"/>
      <c r="K1502" s="589"/>
      <c r="L1502" s="589"/>
      <c r="M1502" s="589"/>
      <c r="O1502" s="589"/>
      <c r="P1502" s="589"/>
      <c r="Q1502" s="589"/>
    </row>
    <row r="1503" customHeight="1" spans="7:17">
      <c r="G1503" s="589"/>
      <c r="H1503" s="589"/>
      <c r="I1503" s="589"/>
      <c r="J1503" s="589"/>
      <c r="K1503" s="589"/>
      <c r="L1503" s="589"/>
      <c r="M1503" s="589"/>
      <c r="O1503" s="589"/>
      <c r="P1503" s="589"/>
      <c r="Q1503" s="589"/>
    </row>
    <row r="1504" customHeight="1" spans="7:17">
      <c r="G1504" s="589"/>
      <c r="H1504" s="589"/>
      <c r="I1504" s="589"/>
      <c r="J1504" s="589"/>
      <c r="K1504" s="589"/>
      <c r="L1504" s="589"/>
      <c r="M1504" s="589"/>
      <c r="O1504" s="589"/>
      <c r="P1504" s="589"/>
      <c r="Q1504" s="589"/>
    </row>
    <row r="1505" customHeight="1" spans="7:17">
      <c r="G1505" s="589"/>
      <c r="H1505" s="589"/>
      <c r="I1505" s="589"/>
      <c r="J1505" s="589"/>
      <c r="K1505" s="589"/>
      <c r="L1505" s="589"/>
      <c r="M1505" s="589"/>
      <c r="O1505" s="589"/>
      <c r="P1505" s="589"/>
      <c r="Q1505" s="589"/>
    </row>
    <row r="1506" customHeight="1" spans="7:17">
      <c r="G1506" s="589"/>
      <c r="H1506" s="589"/>
      <c r="I1506" s="589"/>
      <c r="J1506" s="589"/>
      <c r="K1506" s="589"/>
      <c r="L1506" s="589"/>
      <c r="M1506" s="589"/>
      <c r="O1506" s="589"/>
      <c r="P1506" s="589"/>
      <c r="Q1506" s="589"/>
    </row>
    <row r="1507" customHeight="1" spans="7:17">
      <c r="G1507" s="589"/>
      <c r="H1507" s="589"/>
      <c r="I1507" s="589"/>
      <c r="J1507" s="589"/>
      <c r="K1507" s="589"/>
      <c r="L1507" s="589"/>
      <c r="M1507" s="589"/>
      <c r="O1507" s="589"/>
      <c r="P1507" s="589"/>
      <c r="Q1507" s="589"/>
    </row>
    <row r="1508" customHeight="1" spans="7:17">
      <c r="G1508" s="589"/>
      <c r="H1508" s="589"/>
      <c r="I1508" s="589"/>
      <c r="J1508" s="589"/>
      <c r="K1508" s="589"/>
      <c r="L1508" s="589"/>
      <c r="M1508" s="589"/>
      <c r="O1508" s="589"/>
      <c r="P1508" s="589"/>
      <c r="Q1508" s="589"/>
    </row>
    <row r="1509" customHeight="1" spans="7:17">
      <c r="G1509" s="589"/>
      <c r="H1509" s="589"/>
      <c r="I1509" s="589"/>
      <c r="J1509" s="589"/>
      <c r="K1509" s="589"/>
      <c r="L1509" s="589"/>
      <c r="M1509" s="589"/>
      <c r="O1509" s="589"/>
      <c r="P1509" s="589"/>
      <c r="Q1509" s="589"/>
    </row>
    <row r="1510" customHeight="1" spans="7:17">
      <c r="G1510" s="589"/>
      <c r="H1510" s="589"/>
      <c r="I1510" s="589"/>
      <c r="J1510" s="589"/>
      <c r="K1510" s="589"/>
      <c r="L1510" s="589"/>
      <c r="M1510" s="589"/>
      <c r="O1510" s="589"/>
      <c r="P1510" s="589"/>
      <c r="Q1510" s="589"/>
    </row>
    <row r="1511" customHeight="1" spans="7:17">
      <c r="G1511" s="589"/>
      <c r="H1511" s="589"/>
      <c r="I1511" s="589"/>
      <c r="J1511" s="589"/>
      <c r="K1511" s="589"/>
      <c r="L1511" s="589"/>
      <c r="M1511" s="589"/>
      <c r="O1511" s="589"/>
      <c r="P1511" s="589"/>
      <c r="Q1511" s="589"/>
    </row>
    <row r="1512" customHeight="1" spans="7:17">
      <c r="G1512" s="589"/>
      <c r="H1512" s="589"/>
      <c r="I1512" s="589"/>
      <c r="J1512" s="589"/>
      <c r="K1512" s="589"/>
      <c r="L1512" s="589"/>
      <c r="M1512" s="589"/>
      <c r="O1512" s="589"/>
      <c r="P1512" s="589"/>
      <c r="Q1512" s="589"/>
    </row>
    <row r="1513" customHeight="1" spans="7:17">
      <c r="G1513" s="589"/>
      <c r="H1513" s="589"/>
      <c r="I1513" s="589"/>
      <c r="J1513" s="589"/>
      <c r="K1513" s="589"/>
      <c r="L1513" s="589"/>
      <c r="M1513" s="589"/>
      <c r="O1513" s="589"/>
      <c r="P1513" s="589"/>
      <c r="Q1513" s="589"/>
    </row>
    <row r="1514" customHeight="1" spans="7:17">
      <c r="G1514" s="589"/>
      <c r="H1514" s="589"/>
      <c r="I1514" s="589"/>
      <c r="J1514" s="589"/>
      <c r="K1514" s="589"/>
      <c r="L1514" s="589"/>
      <c r="M1514" s="589"/>
      <c r="O1514" s="589"/>
      <c r="P1514" s="589"/>
      <c r="Q1514" s="589"/>
    </row>
    <row r="1515" customHeight="1" spans="7:17">
      <c r="G1515" s="589"/>
      <c r="H1515" s="589"/>
      <c r="I1515" s="589"/>
      <c r="J1515" s="589"/>
      <c r="K1515" s="589"/>
      <c r="L1515" s="589"/>
      <c r="M1515" s="589"/>
      <c r="O1515" s="589"/>
      <c r="P1515" s="589"/>
      <c r="Q1515" s="589"/>
    </row>
    <row r="1516" customHeight="1" spans="7:17">
      <c r="G1516" s="589"/>
      <c r="H1516" s="589"/>
      <c r="I1516" s="589"/>
      <c r="J1516" s="589"/>
      <c r="K1516" s="589"/>
      <c r="L1516" s="589"/>
      <c r="M1516" s="589"/>
      <c r="O1516" s="589"/>
      <c r="P1516" s="589"/>
      <c r="Q1516" s="589"/>
    </row>
    <row r="1517" customHeight="1" spans="7:17">
      <c r="G1517" s="589"/>
      <c r="H1517" s="589"/>
      <c r="I1517" s="589"/>
      <c r="J1517" s="589"/>
      <c r="K1517" s="589"/>
      <c r="L1517" s="589"/>
      <c r="M1517" s="589"/>
      <c r="O1517" s="589"/>
      <c r="P1517" s="589"/>
      <c r="Q1517" s="589"/>
    </row>
    <row r="1518" customHeight="1" spans="7:17">
      <c r="G1518" s="589"/>
      <c r="H1518" s="589"/>
      <c r="I1518" s="589"/>
      <c r="J1518" s="589"/>
      <c r="K1518" s="589"/>
      <c r="L1518" s="589"/>
      <c r="M1518" s="589"/>
      <c r="O1518" s="589"/>
      <c r="P1518" s="589"/>
      <c r="Q1518" s="589"/>
    </row>
    <row r="1519" customHeight="1" spans="7:17">
      <c r="G1519" s="589"/>
      <c r="H1519" s="589"/>
      <c r="I1519" s="589"/>
      <c r="J1519" s="589"/>
      <c r="K1519" s="589"/>
      <c r="L1519" s="589"/>
      <c r="M1519" s="589"/>
      <c r="O1519" s="589"/>
      <c r="P1519" s="589"/>
      <c r="Q1519" s="589"/>
    </row>
    <row r="1520" customHeight="1" spans="7:17">
      <c r="G1520" s="589"/>
      <c r="H1520" s="589"/>
      <c r="I1520" s="589"/>
      <c r="J1520" s="589"/>
      <c r="K1520" s="589"/>
      <c r="L1520" s="589"/>
      <c r="M1520" s="589"/>
      <c r="O1520" s="589"/>
      <c r="P1520" s="589"/>
      <c r="Q1520" s="589"/>
    </row>
    <row r="1521" customHeight="1" spans="7:17">
      <c r="G1521" s="589"/>
      <c r="H1521" s="589"/>
      <c r="I1521" s="589"/>
      <c r="J1521" s="589"/>
      <c r="K1521" s="589"/>
      <c r="L1521" s="589"/>
      <c r="M1521" s="589"/>
      <c r="O1521" s="589"/>
      <c r="P1521" s="589"/>
      <c r="Q1521" s="589"/>
    </row>
    <row r="1522" customHeight="1" spans="7:17">
      <c r="G1522" s="589"/>
      <c r="H1522" s="589"/>
      <c r="I1522" s="589"/>
      <c r="J1522" s="589"/>
      <c r="K1522" s="589"/>
      <c r="L1522" s="589"/>
      <c r="M1522" s="589"/>
      <c r="O1522" s="589"/>
      <c r="P1522" s="589"/>
      <c r="Q1522" s="589"/>
    </row>
    <row r="1523" customHeight="1" spans="7:17">
      <c r="G1523" s="589"/>
      <c r="H1523" s="589"/>
      <c r="I1523" s="589"/>
      <c r="J1523" s="589"/>
      <c r="K1523" s="589"/>
      <c r="L1523" s="589"/>
      <c r="M1523" s="589"/>
      <c r="O1523" s="589"/>
      <c r="P1523" s="589"/>
      <c r="Q1523" s="589"/>
    </row>
    <row r="1524" customHeight="1" spans="7:17">
      <c r="G1524" s="589"/>
      <c r="H1524" s="589"/>
      <c r="I1524" s="589"/>
      <c r="J1524" s="589"/>
      <c r="K1524" s="589"/>
      <c r="L1524" s="589"/>
      <c r="M1524" s="589"/>
      <c r="O1524" s="589"/>
      <c r="P1524" s="589"/>
      <c r="Q1524" s="589"/>
    </row>
    <row r="1525" customHeight="1" spans="7:17">
      <c r="G1525" s="589"/>
      <c r="H1525" s="589"/>
      <c r="I1525" s="589"/>
      <c r="J1525" s="589"/>
      <c r="K1525" s="589"/>
      <c r="L1525" s="589"/>
      <c r="M1525" s="589"/>
      <c r="O1525" s="589"/>
      <c r="P1525" s="589"/>
      <c r="Q1525" s="589"/>
    </row>
    <row r="1526" customHeight="1" spans="7:17">
      <c r="G1526" s="589"/>
      <c r="H1526" s="589"/>
      <c r="I1526" s="589"/>
      <c r="J1526" s="589"/>
      <c r="K1526" s="589"/>
      <c r="L1526" s="589"/>
      <c r="M1526" s="589"/>
      <c r="O1526" s="589"/>
      <c r="P1526" s="589"/>
      <c r="Q1526" s="589"/>
    </row>
    <row r="1527" customHeight="1" spans="7:17">
      <c r="G1527" s="589"/>
      <c r="H1527" s="589"/>
      <c r="I1527" s="589"/>
      <c r="J1527" s="589"/>
      <c r="K1527" s="589"/>
      <c r="L1527" s="589"/>
      <c r="M1527" s="589"/>
      <c r="O1527" s="589"/>
      <c r="P1527" s="589"/>
      <c r="Q1527" s="589"/>
    </row>
    <row r="1528" customHeight="1" spans="7:17">
      <c r="G1528" s="589"/>
      <c r="H1528" s="589"/>
      <c r="I1528" s="589"/>
      <c r="J1528" s="589"/>
      <c r="K1528" s="589"/>
      <c r="L1528" s="589"/>
      <c r="M1528" s="589"/>
      <c r="O1528" s="589"/>
      <c r="P1528" s="589"/>
      <c r="Q1528" s="589"/>
    </row>
    <row r="1529" customHeight="1" spans="7:17">
      <c r="G1529" s="589"/>
      <c r="H1529" s="589"/>
      <c r="I1529" s="589"/>
      <c r="J1529" s="589"/>
      <c r="K1529" s="589"/>
      <c r="L1529" s="589"/>
      <c r="M1529" s="589"/>
      <c r="O1529" s="589"/>
      <c r="P1529" s="589"/>
      <c r="Q1529" s="589"/>
    </row>
    <row r="1530" customHeight="1" spans="7:17">
      <c r="G1530" s="589"/>
      <c r="H1530" s="589"/>
      <c r="I1530" s="589"/>
      <c r="J1530" s="589"/>
      <c r="K1530" s="589"/>
      <c r="L1530" s="589"/>
      <c r="M1530" s="589"/>
      <c r="O1530" s="589"/>
      <c r="P1530" s="589"/>
      <c r="Q1530" s="589"/>
    </row>
    <row r="1531" customHeight="1" spans="7:17">
      <c r="G1531" s="589"/>
      <c r="H1531" s="589"/>
      <c r="I1531" s="589"/>
      <c r="J1531" s="589"/>
      <c r="K1531" s="589"/>
      <c r="L1531" s="589"/>
      <c r="M1531" s="589"/>
      <c r="O1531" s="589"/>
      <c r="P1531" s="589"/>
      <c r="Q1531" s="589"/>
    </row>
    <row r="1532" customHeight="1" spans="7:17">
      <c r="G1532" s="589"/>
      <c r="H1532" s="589"/>
      <c r="I1532" s="589"/>
      <c r="J1532" s="589"/>
      <c r="K1532" s="589"/>
      <c r="L1532" s="589"/>
      <c r="M1532" s="589"/>
      <c r="O1532" s="589"/>
      <c r="P1532" s="589"/>
      <c r="Q1532" s="589"/>
    </row>
    <row r="1533" customHeight="1" spans="7:17">
      <c r="G1533" s="589"/>
      <c r="H1533" s="589"/>
      <c r="I1533" s="589"/>
      <c r="J1533" s="589"/>
      <c r="K1533" s="589"/>
      <c r="L1533" s="589"/>
      <c r="M1533" s="589"/>
      <c r="O1533" s="589"/>
      <c r="P1533" s="589"/>
      <c r="Q1533" s="589"/>
    </row>
    <row r="1534" customHeight="1" spans="7:17">
      <c r="G1534" s="589"/>
      <c r="H1534" s="589"/>
      <c r="I1534" s="589"/>
      <c r="J1534" s="589"/>
      <c r="K1534" s="589"/>
      <c r="L1534" s="589"/>
      <c r="M1534" s="589"/>
      <c r="O1534" s="589"/>
      <c r="P1534" s="589"/>
      <c r="Q1534" s="589"/>
    </row>
    <row r="1535" customHeight="1" spans="7:17">
      <c r="G1535" s="589"/>
      <c r="H1535" s="589"/>
      <c r="I1535" s="589"/>
      <c r="J1535" s="589"/>
      <c r="K1535" s="589"/>
      <c r="L1535" s="589"/>
      <c r="M1535" s="589"/>
      <c r="O1535" s="589"/>
      <c r="P1535" s="589"/>
      <c r="Q1535" s="589"/>
    </row>
    <row r="1536" customHeight="1" spans="7:17">
      <c r="G1536" s="589"/>
      <c r="H1536" s="589"/>
      <c r="I1536" s="589"/>
      <c r="J1536" s="589"/>
      <c r="K1536" s="589"/>
      <c r="L1536" s="589"/>
      <c r="M1536" s="589"/>
      <c r="O1536" s="589"/>
      <c r="P1536" s="589"/>
      <c r="Q1536" s="589"/>
    </row>
    <row r="1537" customHeight="1" spans="7:17">
      <c r="G1537" s="589"/>
      <c r="H1537" s="589"/>
      <c r="I1537" s="589"/>
      <c r="J1537" s="589"/>
      <c r="K1537" s="589"/>
      <c r="L1537" s="589"/>
      <c r="M1537" s="589"/>
      <c r="O1537" s="589"/>
      <c r="P1537" s="589"/>
      <c r="Q1537" s="589"/>
    </row>
    <row r="1538" customHeight="1" spans="7:17">
      <c r="G1538" s="589"/>
      <c r="H1538" s="589"/>
      <c r="I1538" s="589"/>
      <c r="J1538" s="589"/>
      <c r="K1538" s="589"/>
      <c r="L1538" s="589"/>
      <c r="M1538" s="589"/>
      <c r="O1538" s="589"/>
      <c r="P1538" s="589"/>
      <c r="Q1538" s="589"/>
    </row>
    <row r="1539" customHeight="1" spans="7:17">
      <c r="G1539" s="589"/>
      <c r="H1539" s="589"/>
      <c r="I1539" s="589"/>
      <c r="J1539" s="589"/>
      <c r="K1539" s="589"/>
      <c r="L1539" s="589"/>
      <c r="M1539" s="589"/>
      <c r="O1539" s="589"/>
      <c r="P1539" s="589"/>
      <c r="Q1539" s="589"/>
    </row>
    <row r="1540" customHeight="1" spans="7:17">
      <c r="G1540" s="589"/>
      <c r="H1540" s="589"/>
      <c r="I1540" s="589"/>
      <c r="J1540" s="589"/>
      <c r="K1540" s="589"/>
      <c r="L1540" s="589"/>
      <c r="M1540" s="589"/>
      <c r="O1540" s="589"/>
      <c r="P1540" s="589"/>
      <c r="Q1540" s="589"/>
    </row>
    <row r="1541" customHeight="1" spans="7:17">
      <c r="G1541" s="589"/>
      <c r="H1541" s="589"/>
      <c r="I1541" s="589"/>
      <c r="J1541" s="589"/>
      <c r="K1541" s="589"/>
      <c r="L1541" s="589"/>
      <c r="M1541" s="589"/>
      <c r="O1541" s="589"/>
      <c r="P1541" s="589"/>
      <c r="Q1541" s="589"/>
    </row>
    <row r="1542" customHeight="1" spans="7:17">
      <c r="G1542" s="589"/>
      <c r="H1542" s="589"/>
      <c r="I1542" s="589"/>
      <c r="J1542" s="589"/>
      <c r="K1542" s="589"/>
      <c r="L1542" s="589"/>
      <c r="M1542" s="589"/>
      <c r="O1542" s="589"/>
      <c r="P1542" s="589"/>
      <c r="Q1542" s="589"/>
    </row>
    <row r="1543" customHeight="1" spans="7:17">
      <c r="G1543" s="589"/>
      <c r="H1543" s="589"/>
      <c r="I1543" s="589"/>
      <c r="J1543" s="589"/>
      <c r="K1543" s="589"/>
      <c r="L1543" s="589"/>
      <c r="M1543" s="589"/>
      <c r="O1543" s="589"/>
      <c r="P1543" s="589"/>
      <c r="Q1543" s="589"/>
    </row>
    <row r="1544" customHeight="1" spans="7:17">
      <c r="G1544" s="589"/>
      <c r="H1544" s="589"/>
      <c r="I1544" s="589"/>
      <c r="J1544" s="589"/>
      <c r="K1544" s="589"/>
      <c r="L1544" s="589"/>
      <c r="M1544" s="589"/>
      <c r="O1544" s="589"/>
      <c r="P1544" s="589"/>
      <c r="Q1544" s="589"/>
    </row>
    <row r="1545" customHeight="1" spans="7:17">
      <c r="G1545" s="589"/>
      <c r="H1545" s="589"/>
      <c r="I1545" s="589"/>
      <c r="J1545" s="589"/>
      <c r="K1545" s="589"/>
      <c r="L1545" s="589"/>
      <c r="M1545" s="589"/>
      <c r="O1545" s="589"/>
      <c r="P1545" s="589"/>
      <c r="Q1545" s="589"/>
    </row>
    <row r="1546" customHeight="1" spans="7:17">
      <c r="G1546" s="589"/>
      <c r="H1546" s="589"/>
      <c r="I1546" s="589"/>
      <c r="J1546" s="589"/>
      <c r="K1546" s="589"/>
      <c r="L1546" s="589"/>
      <c r="M1546" s="589"/>
      <c r="O1546" s="589"/>
      <c r="P1546" s="589"/>
      <c r="Q1546" s="589"/>
    </row>
    <row r="1547" customHeight="1" spans="7:17">
      <c r="G1547" s="589"/>
      <c r="H1547" s="589"/>
      <c r="I1547" s="589"/>
      <c r="J1547" s="589"/>
      <c r="K1547" s="589"/>
      <c r="L1547" s="589"/>
      <c r="M1547" s="589"/>
      <c r="O1547" s="589"/>
      <c r="P1547" s="589"/>
      <c r="Q1547" s="589"/>
    </row>
    <row r="1548" customHeight="1" spans="7:17">
      <c r="G1548" s="589"/>
      <c r="H1548" s="589"/>
      <c r="I1548" s="589"/>
      <c r="J1548" s="589"/>
      <c r="K1548" s="589"/>
      <c r="L1548" s="589"/>
      <c r="M1548" s="589"/>
      <c r="O1548" s="589"/>
      <c r="P1548" s="589"/>
      <c r="Q1548" s="589"/>
    </row>
    <row r="1549" customHeight="1" spans="7:17">
      <c r="G1549" s="589"/>
      <c r="H1549" s="589"/>
      <c r="I1549" s="589"/>
      <c r="J1549" s="589"/>
      <c r="K1549" s="589"/>
      <c r="L1549" s="589"/>
      <c r="M1549" s="589"/>
      <c r="O1549" s="589"/>
      <c r="P1549" s="589"/>
      <c r="Q1549" s="589"/>
    </row>
    <row r="1550" customHeight="1" spans="7:17">
      <c r="G1550" s="589"/>
      <c r="H1550" s="589"/>
      <c r="I1550" s="589"/>
      <c r="J1550" s="589"/>
      <c r="K1550" s="589"/>
      <c r="L1550" s="589"/>
      <c r="M1550" s="589"/>
      <c r="O1550" s="589"/>
      <c r="P1550" s="589"/>
      <c r="Q1550" s="589"/>
    </row>
    <row r="1551" customHeight="1" spans="7:17">
      <c r="G1551" s="589"/>
      <c r="H1551" s="589"/>
      <c r="I1551" s="589"/>
      <c r="J1551" s="589"/>
      <c r="K1551" s="589"/>
      <c r="L1551" s="589"/>
      <c r="M1551" s="589"/>
      <c r="O1551" s="589"/>
      <c r="P1551" s="589"/>
      <c r="Q1551" s="589"/>
    </row>
    <row r="1552" customHeight="1" spans="7:17">
      <c r="G1552" s="589"/>
      <c r="H1552" s="589"/>
      <c r="I1552" s="589"/>
      <c r="J1552" s="589"/>
      <c r="K1552" s="589"/>
      <c r="L1552" s="589"/>
      <c r="M1552" s="589"/>
      <c r="O1552" s="589"/>
      <c r="P1552" s="589"/>
      <c r="Q1552" s="589"/>
    </row>
    <row r="1553" customHeight="1" spans="7:17">
      <c r="G1553" s="589"/>
      <c r="H1553" s="589"/>
      <c r="I1553" s="589"/>
      <c r="J1553" s="589"/>
      <c r="K1553" s="589"/>
      <c r="L1553" s="589"/>
      <c r="M1553" s="589"/>
      <c r="O1553" s="589"/>
      <c r="P1553" s="589"/>
      <c r="Q1553" s="589"/>
    </row>
    <row r="1554" customHeight="1" spans="7:17">
      <c r="G1554" s="589"/>
      <c r="H1554" s="589"/>
      <c r="I1554" s="589"/>
      <c r="J1554" s="589"/>
      <c r="K1554" s="589"/>
      <c r="L1554" s="589"/>
      <c r="M1554" s="589"/>
      <c r="O1554" s="589"/>
      <c r="P1554" s="589"/>
      <c r="Q1554" s="589"/>
    </row>
    <row r="1555" customHeight="1" spans="7:17">
      <c r="G1555" s="589"/>
      <c r="H1555" s="589"/>
      <c r="I1555" s="589"/>
      <c r="J1555" s="589"/>
      <c r="K1555" s="589"/>
      <c r="L1555" s="589"/>
      <c r="M1555" s="589"/>
      <c r="O1555" s="589"/>
      <c r="P1555" s="589"/>
      <c r="Q1555" s="589"/>
    </row>
    <row r="1556" customHeight="1" spans="7:17">
      <c r="G1556" s="589"/>
      <c r="H1556" s="589"/>
      <c r="I1556" s="589"/>
      <c r="J1556" s="589"/>
      <c r="K1556" s="589"/>
      <c r="L1556" s="589"/>
      <c r="M1556" s="589"/>
      <c r="O1556" s="589"/>
      <c r="P1556" s="589"/>
      <c r="Q1556" s="589"/>
    </row>
    <row r="1557" customHeight="1" spans="7:17">
      <c r="G1557" s="589"/>
      <c r="H1557" s="589"/>
      <c r="I1557" s="589"/>
      <c r="J1557" s="589"/>
      <c r="K1557" s="589"/>
      <c r="L1557" s="589"/>
      <c r="M1557" s="589"/>
      <c r="O1557" s="589"/>
      <c r="P1557" s="589"/>
      <c r="Q1557" s="589"/>
    </row>
    <row r="1558" customHeight="1" spans="7:17">
      <c r="G1558" s="589"/>
      <c r="H1558" s="589"/>
      <c r="I1558" s="589"/>
      <c r="J1558" s="589"/>
      <c r="K1558" s="589"/>
      <c r="L1558" s="589"/>
      <c r="M1558" s="589"/>
      <c r="O1558" s="589"/>
      <c r="P1558" s="589"/>
      <c r="Q1558" s="589"/>
    </row>
    <row r="1559" customHeight="1" spans="7:17">
      <c r="G1559" s="589"/>
      <c r="H1559" s="589"/>
      <c r="I1559" s="589"/>
      <c r="J1559" s="589"/>
      <c r="K1559" s="589"/>
      <c r="L1559" s="589"/>
      <c r="M1559" s="589"/>
      <c r="O1559" s="589"/>
      <c r="P1559" s="589"/>
      <c r="Q1559" s="589"/>
    </row>
    <row r="1560" customHeight="1" spans="7:17">
      <c r="G1560" s="589"/>
      <c r="H1560" s="589"/>
      <c r="I1560" s="589"/>
      <c r="J1560" s="589"/>
      <c r="K1560" s="589"/>
      <c r="L1560" s="589"/>
      <c r="M1560" s="589"/>
      <c r="O1560" s="589"/>
      <c r="P1560" s="589"/>
      <c r="Q1560" s="589"/>
    </row>
    <row r="1561" customHeight="1" spans="7:17">
      <c r="G1561" s="589"/>
      <c r="H1561" s="589"/>
      <c r="I1561" s="589"/>
      <c r="J1561" s="589"/>
      <c r="K1561" s="589"/>
      <c r="L1561" s="589"/>
      <c r="M1561" s="589"/>
      <c r="O1561" s="589"/>
      <c r="P1561" s="589"/>
      <c r="Q1561" s="589"/>
    </row>
    <row r="1562" customHeight="1" spans="7:17">
      <c r="G1562" s="589"/>
      <c r="H1562" s="589"/>
      <c r="I1562" s="589"/>
      <c r="J1562" s="589"/>
      <c r="K1562" s="589"/>
      <c r="L1562" s="589"/>
      <c r="M1562" s="589"/>
      <c r="O1562" s="589"/>
      <c r="P1562" s="589"/>
      <c r="Q1562" s="589"/>
    </row>
    <row r="1563" customHeight="1" spans="7:17">
      <c r="G1563" s="589"/>
      <c r="H1563" s="589"/>
      <c r="I1563" s="589"/>
      <c r="J1563" s="589"/>
      <c r="K1563" s="589"/>
      <c r="L1563" s="589"/>
      <c r="M1563" s="589"/>
      <c r="O1563" s="589"/>
      <c r="P1563" s="589"/>
      <c r="Q1563" s="589"/>
    </row>
    <row r="1564" customHeight="1" spans="7:17">
      <c r="G1564" s="589"/>
      <c r="H1564" s="589"/>
      <c r="I1564" s="589"/>
      <c r="J1564" s="589"/>
      <c r="K1564" s="589"/>
      <c r="L1564" s="589"/>
      <c r="M1564" s="589"/>
      <c r="O1564" s="589"/>
      <c r="P1564" s="589"/>
      <c r="Q1564" s="589"/>
    </row>
    <row r="1565" customHeight="1" spans="7:17">
      <c r="G1565" s="589"/>
      <c r="H1565" s="589"/>
      <c r="I1565" s="589"/>
      <c r="J1565" s="589"/>
      <c r="K1565" s="589"/>
      <c r="L1565" s="589"/>
      <c r="M1565" s="589"/>
      <c r="O1565" s="589"/>
      <c r="P1565" s="589"/>
      <c r="Q1565" s="589"/>
    </row>
    <row r="1566" customHeight="1" spans="7:17">
      <c r="G1566" s="589"/>
      <c r="H1566" s="589"/>
      <c r="I1566" s="589"/>
      <c r="J1566" s="589"/>
      <c r="K1566" s="589"/>
      <c r="L1566" s="589"/>
      <c r="M1566" s="589"/>
      <c r="O1566" s="589"/>
      <c r="P1566" s="589"/>
      <c r="Q1566" s="589"/>
    </row>
    <row r="1567" customHeight="1" spans="7:17">
      <c r="G1567" s="589"/>
      <c r="H1567" s="589"/>
      <c r="I1567" s="589"/>
      <c r="J1567" s="589"/>
      <c r="K1567" s="589"/>
      <c r="L1567" s="589"/>
      <c r="M1567" s="589"/>
      <c r="O1567" s="589"/>
      <c r="P1567" s="589"/>
      <c r="Q1567" s="589"/>
    </row>
    <row r="1568" customHeight="1" spans="7:17">
      <c r="G1568" s="589"/>
      <c r="H1568" s="589"/>
      <c r="I1568" s="589"/>
      <c r="J1568" s="589"/>
      <c r="K1568" s="589"/>
      <c r="L1568" s="589"/>
      <c r="M1568" s="589"/>
      <c r="O1568" s="589"/>
      <c r="P1568" s="589"/>
      <c r="Q1568" s="589"/>
    </row>
    <row r="1569" customHeight="1" spans="7:17">
      <c r="G1569" s="589"/>
      <c r="H1569" s="589"/>
      <c r="I1569" s="589"/>
      <c r="J1569" s="589"/>
      <c r="K1569" s="589"/>
      <c r="L1569" s="589"/>
      <c r="M1569" s="589"/>
      <c r="O1569" s="589"/>
      <c r="P1569" s="589"/>
      <c r="Q1569" s="589"/>
    </row>
    <row r="1570" customHeight="1" spans="7:17">
      <c r="G1570" s="589"/>
      <c r="H1570" s="589"/>
      <c r="I1570" s="589"/>
      <c r="J1570" s="589"/>
      <c r="K1570" s="589"/>
      <c r="L1570" s="589"/>
      <c r="M1570" s="589"/>
      <c r="O1570" s="589"/>
      <c r="P1570" s="589"/>
      <c r="Q1570" s="589"/>
    </row>
    <row r="1571" customHeight="1" spans="7:17">
      <c r="G1571" s="589"/>
      <c r="H1571" s="589"/>
      <c r="I1571" s="589"/>
      <c r="J1571" s="589"/>
      <c r="K1571" s="589"/>
      <c r="L1571" s="589"/>
      <c r="M1571" s="589"/>
      <c r="O1571" s="589"/>
      <c r="P1571" s="589"/>
      <c r="Q1571" s="589"/>
    </row>
    <row r="1572" customHeight="1" spans="7:17">
      <c r="G1572" s="589"/>
      <c r="H1572" s="589"/>
      <c r="I1572" s="589"/>
      <c r="J1572" s="589"/>
      <c r="K1572" s="589"/>
      <c r="L1572" s="589"/>
      <c r="M1572" s="589"/>
      <c r="O1572" s="589"/>
      <c r="P1572" s="589"/>
      <c r="Q1572" s="589"/>
    </row>
    <row r="1573" customHeight="1" spans="7:17">
      <c r="G1573" s="589"/>
      <c r="H1573" s="589"/>
      <c r="I1573" s="589"/>
      <c r="J1573" s="589"/>
      <c r="K1573" s="589"/>
      <c r="L1573" s="589"/>
      <c r="M1573" s="589"/>
      <c r="O1573" s="589"/>
      <c r="P1573" s="589"/>
      <c r="Q1573" s="589"/>
    </row>
    <row r="1574" customHeight="1" spans="7:17">
      <c r="G1574" s="589"/>
      <c r="H1574" s="589"/>
      <c r="I1574" s="589"/>
      <c r="J1574" s="589"/>
      <c r="K1574" s="589"/>
      <c r="L1574" s="589"/>
      <c r="M1574" s="589"/>
      <c r="O1574" s="589"/>
      <c r="P1574" s="589"/>
      <c r="Q1574" s="589"/>
    </row>
    <row r="1575" customHeight="1" spans="7:17">
      <c r="G1575" s="589"/>
      <c r="H1575" s="589"/>
      <c r="I1575" s="589"/>
      <c r="J1575" s="589"/>
      <c r="K1575" s="589"/>
      <c r="L1575" s="589"/>
      <c r="M1575" s="589"/>
      <c r="O1575" s="589"/>
      <c r="P1575" s="589"/>
      <c r="Q1575" s="589"/>
    </row>
    <row r="1576" customHeight="1" spans="7:17">
      <c r="G1576" s="589"/>
      <c r="H1576" s="589"/>
      <c r="I1576" s="589"/>
      <c r="J1576" s="589"/>
      <c r="K1576" s="589"/>
      <c r="L1576" s="589"/>
      <c r="M1576" s="589"/>
      <c r="O1576" s="589"/>
      <c r="P1576" s="589"/>
      <c r="Q1576" s="589"/>
    </row>
    <row r="1577" customHeight="1" spans="7:17">
      <c r="G1577" s="589"/>
      <c r="H1577" s="589"/>
      <c r="I1577" s="589"/>
      <c r="J1577" s="589"/>
      <c r="K1577" s="589"/>
      <c r="L1577" s="589"/>
      <c r="M1577" s="589"/>
      <c r="O1577" s="589"/>
      <c r="P1577" s="589"/>
      <c r="Q1577" s="589"/>
    </row>
    <row r="1578" customHeight="1" spans="7:17">
      <c r="G1578" s="589"/>
      <c r="H1578" s="589"/>
      <c r="I1578" s="589"/>
      <c r="J1578" s="589"/>
      <c r="K1578" s="589"/>
      <c r="L1578" s="589"/>
      <c r="M1578" s="589"/>
      <c r="O1578" s="589"/>
      <c r="P1578" s="589"/>
      <c r="Q1578" s="589"/>
    </row>
    <row r="1579" customHeight="1" spans="7:17">
      <c r="G1579" s="589"/>
      <c r="H1579" s="589"/>
      <c r="I1579" s="589"/>
      <c r="J1579" s="589"/>
      <c r="K1579" s="589"/>
      <c r="L1579" s="589"/>
      <c r="M1579" s="589"/>
      <c r="O1579" s="589"/>
      <c r="P1579" s="589"/>
      <c r="Q1579" s="589"/>
    </row>
    <row r="1580" customHeight="1" spans="7:17">
      <c r="G1580" s="589"/>
      <c r="H1580" s="589"/>
      <c r="I1580" s="589"/>
      <c r="J1580" s="589"/>
      <c r="K1580" s="589"/>
      <c r="L1580" s="589"/>
      <c r="M1580" s="589"/>
      <c r="O1580" s="589"/>
      <c r="P1580" s="589"/>
      <c r="Q1580" s="589"/>
    </row>
    <row r="1581" customHeight="1" spans="7:17">
      <c r="G1581" s="589"/>
      <c r="H1581" s="589"/>
      <c r="I1581" s="589"/>
      <c r="J1581" s="589"/>
      <c r="K1581" s="589"/>
      <c r="L1581" s="589"/>
      <c r="M1581" s="589"/>
      <c r="O1581" s="589"/>
      <c r="P1581" s="589"/>
      <c r="Q1581" s="589"/>
    </row>
    <row r="1582" customHeight="1" spans="7:17">
      <c r="G1582" s="589"/>
      <c r="H1582" s="589"/>
      <c r="I1582" s="589"/>
      <c r="J1582" s="589"/>
      <c r="K1582" s="589"/>
      <c r="L1582" s="589"/>
      <c r="M1582" s="589"/>
      <c r="O1582" s="589"/>
      <c r="P1582" s="589"/>
      <c r="Q1582" s="589"/>
    </row>
    <row r="1583" customHeight="1" spans="7:17">
      <c r="G1583" s="589"/>
      <c r="H1583" s="589"/>
      <c r="I1583" s="589"/>
      <c r="J1583" s="589"/>
      <c r="K1583" s="589"/>
      <c r="L1583" s="589"/>
      <c r="M1583" s="589"/>
      <c r="O1583" s="589"/>
      <c r="P1583" s="589"/>
      <c r="Q1583" s="589"/>
    </row>
    <row r="1584" customHeight="1" spans="7:17">
      <c r="G1584" s="589"/>
      <c r="H1584" s="589"/>
      <c r="I1584" s="589"/>
      <c r="J1584" s="589"/>
      <c r="K1584" s="589"/>
      <c r="L1584" s="589"/>
      <c r="M1584" s="589"/>
      <c r="O1584" s="589"/>
      <c r="P1584" s="589"/>
      <c r="Q1584" s="589"/>
    </row>
    <row r="1585" customHeight="1" spans="7:17">
      <c r="G1585" s="589"/>
      <c r="H1585" s="589"/>
      <c r="I1585" s="589"/>
      <c r="J1585" s="589"/>
      <c r="K1585" s="589"/>
      <c r="L1585" s="589"/>
      <c r="M1585" s="589"/>
      <c r="O1585" s="589"/>
      <c r="P1585" s="589"/>
      <c r="Q1585" s="589"/>
    </row>
    <row r="1586" customHeight="1" spans="7:17">
      <c r="G1586" s="589"/>
      <c r="H1586" s="589"/>
      <c r="I1586" s="589"/>
      <c r="J1586" s="589"/>
      <c r="K1586" s="589"/>
      <c r="L1586" s="589"/>
      <c r="M1586" s="589"/>
      <c r="O1586" s="589"/>
      <c r="P1586" s="589"/>
      <c r="Q1586" s="589"/>
    </row>
    <row r="1587" customHeight="1" spans="7:17">
      <c r="G1587" s="589"/>
      <c r="H1587" s="589"/>
      <c r="I1587" s="589"/>
      <c r="J1587" s="589"/>
      <c r="K1587" s="589"/>
      <c r="L1587" s="589"/>
      <c r="M1587" s="589"/>
      <c r="O1587" s="589"/>
      <c r="P1587" s="589"/>
      <c r="Q1587" s="589"/>
    </row>
    <row r="1588" customHeight="1" spans="7:17">
      <c r="G1588" s="589"/>
      <c r="H1588" s="589"/>
      <c r="I1588" s="589"/>
      <c r="J1588" s="589"/>
      <c r="K1588" s="589"/>
      <c r="L1588" s="589"/>
      <c r="M1588" s="589"/>
      <c r="O1588" s="589"/>
      <c r="P1588" s="589"/>
      <c r="Q1588" s="589"/>
    </row>
    <row r="1589" customHeight="1" spans="7:17">
      <c r="G1589" s="589"/>
      <c r="H1589" s="589"/>
      <c r="I1589" s="589"/>
      <c r="J1589" s="589"/>
      <c r="K1589" s="589"/>
      <c r="L1589" s="589"/>
      <c r="M1589" s="589"/>
      <c r="O1589" s="589"/>
      <c r="P1589" s="589"/>
      <c r="Q1589" s="589"/>
    </row>
    <row r="1590" customHeight="1" spans="7:17">
      <c r="G1590" s="589"/>
      <c r="H1590" s="589"/>
      <c r="I1590" s="589"/>
      <c r="J1590" s="589"/>
      <c r="K1590" s="589"/>
      <c r="L1590" s="589"/>
      <c r="M1590" s="589"/>
      <c r="O1590" s="589"/>
      <c r="P1590" s="589"/>
      <c r="Q1590" s="589"/>
    </row>
    <row r="1591" customHeight="1" spans="7:17">
      <c r="G1591" s="589"/>
      <c r="H1591" s="589"/>
      <c r="I1591" s="589"/>
      <c r="J1591" s="589"/>
      <c r="K1591" s="589"/>
      <c r="L1591" s="589"/>
      <c r="M1591" s="589"/>
      <c r="O1591" s="589"/>
      <c r="P1591" s="589"/>
      <c r="Q1591" s="589"/>
    </row>
    <row r="1592" customHeight="1" spans="7:17">
      <c r="G1592" s="589"/>
      <c r="H1592" s="589"/>
      <c r="I1592" s="589"/>
      <c r="J1592" s="589"/>
      <c r="K1592" s="589"/>
      <c r="L1592" s="589"/>
      <c r="M1592" s="589"/>
      <c r="O1592" s="589"/>
      <c r="P1592" s="589"/>
      <c r="Q1592" s="589"/>
    </row>
    <row r="1593" customHeight="1" spans="7:17">
      <c r="G1593" s="589"/>
      <c r="H1593" s="589"/>
      <c r="I1593" s="589"/>
      <c r="J1593" s="589"/>
      <c r="K1593" s="589"/>
      <c r="L1593" s="589"/>
      <c r="M1593" s="589"/>
      <c r="O1593" s="589"/>
      <c r="P1593" s="589"/>
      <c r="Q1593" s="589"/>
    </row>
    <row r="1594" customHeight="1" spans="7:17">
      <c r="G1594" s="589"/>
      <c r="H1594" s="589"/>
      <c r="I1594" s="589"/>
      <c r="J1594" s="589"/>
      <c r="K1594" s="589"/>
      <c r="L1594" s="589"/>
      <c r="M1594" s="589"/>
      <c r="O1594" s="589"/>
      <c r="P1594" s="589"/>
      <c r="Q1594" s="589"/>
    </row>
    <row r="1595" customHeight="1" spans="7:17">
      <c r="G1595" s="589"/>
      <c r="H1595" s="589"/>
      <c r="I1595" s="589"/>
      <c r="J1595" s="589"/>
      <c r="K1595" s="589"/>
      <c r="L1595" s="589"/>
      <c r="M1595" s="589"/>
      <c r="O1595" s="589"/>
      <c r="P1595" s="589"/>
      <c r="Q1595" s="589"/>
    </row>
    <row r="1596" customHeight="1" spans="7:17">
      <c r="G1596" s="589"/>
      <c r="H1596" s="589"/>
      <c r="I1596" s="589"/>
      <c r="J1596" s="589"/>
      <c r="K1596" s="589"/>
      <c r="L1596" s="589"/>
      <c r="M1596" s="589"/>
      <c r="O1596" s="589"/>
      <c r="P1596" s="589"/>
      <c r="Q1596" s="589"/>
    </row>
    <row r="1597" customHeight="1" spans="7:17">
      <c r="G1597" s="589"/>
      <c r="H1597" s="589"/>
      <c r="I1597" s="589"/>
      <c r="J1597" s="589"/>
      <c r="K1597" s="589"/>
      <c r="L1597" s="589"/>
      <c r="M1597" s="589"/>
      <c r="O1597" s="589"/>
      <c r="P1597" s="589"/>
      <c r="Q1597" s="589"/>
    </row>
    <row r="1598" customHeight="1" spans="7:17">
      <c r="G1598" s="589"/>
      <c r="H1598" s="589"/>
      <c r="I1598" s="589"/>
      <c r="J1598" s="589"/>
      <c r="K1598" s="589"/>
      <c r="L1598" s="589"/>
      <c r="M1598" s="589"/>
      <c r="O1598" s="589"/>
      <c r="P1598" s="589"/>
      <c r="Q1598" s="589"/>
    </row>
    <row r="1599" customHeight="1" spans="7:17">
      <c r="G1599" s="589"/>
      <c r="H1599" s="589"/>
      <c r="I1599" s="589"/>
      <c r="J1599" s="589"/>
      <c r="K1599" s="589"/>
      <c r="L1599" s="589"/>
      <c r="M1599" s="589"/>
      <c r="O1599" s="589"/>
      <c r="P1599" s="589"/>
      <c r="Q1599" s="589"/>
    </row>
    <row r="1600" customHeight="1" spans="7:17">
      <c r="G1600" s="589"/>
      <c r="H1600" s="589"/>
      <c r="I1600" s="589"/>
      <c r="J1600" s="589"/>
      <c r="K1600" s="589"/>
      <c r="L1600" s="589"/>
      <c r="M1600" s="589"/>
      <c r="O1600" s="589"/>
      <c r="P1600" s="589"/>
      <c r="Q1600" s="589"/>
    </row>
    <row r="1601" customHeight="1" spans="7:17">
      <c r="G1601" s="589"/>
      <c r="H1601" s="589"/>
      <c r="I1601" s="589"/>
      <c r="J1601" s="589"/>
      <c r="K1601" s="589"/>
      <c r="L1601" s="589"/>
      <c r="M1601" s="589"/>
      <c r="O1601" s="589"/>
      <c r="P1601" s="589"/>
      <c r="Q1601" s="589"/>
    </row>
    <row r="1602" customHeight="1" spans="7:17">
      <c r="G1602" s="589"/>
      <c r="H1602" s="589"/>
      <c r="I1602" s="589"/>
      <c r="J1602" s="589"/>
      <c r="K1602" s="589"/>
      <c r="L1602" s="589"/>
      <c r="M1602" s="589"/>
      <c r="O1602" s="589"/>
      <c r="P1602" s="589"/>
      <c r="Q1602" s="589"/>
    </row>
    <row r="1603" customHeight="1" spans="7:17">
      <c r="G1603" s="589"/>
      <c r="H1603" s="589"/>
      <c r="I1603" s="589"/>
      <c r="J1603" s="589"/>
      <c r="K1603" s="589"/>
      <c r="L1603" s="589"/>
      <c r="M1603" s="589"/>
      <c r="O1603" s="589"/>
      <c r="P1603" s="589"/>
      <c r="Q1603" s="589"/>
    </row>
    <row r="1604" customHeight="1" spans="7:17">
      <c r="G1604" s="589"/>
      <c r="H1604" s="589"/>
      <c r="I1604" s="589"/>
      <c r="J1604" s="589"/>
      <c r="K1604" s="589"/>
      <c r="L1604" s="589"/>
      <c r="M1604" s="589"/>
      <c r="O1604" s="589"/>
      <c r="P1604" s="589"/>
      <c r="Q1604" s="589"/>
    </row>
    <row r="1605" customHeight="1" spans="7:17">
      <c r="G1605" s="589"/>
      <c r="H1605" s="589"/>
      <c r="I1605" s="589"/>
      <c r="J1605" s="589"/>
      <c r="K1605" s="589"/>
      <c r="L1605" s="589"/>
      <c r="M1605" s="589"/>
      <c r="O1605" s="589"/>
      <c r="P1605" s="589"/>
      <c r="Q1605" s="589"/>
    </row>
    <row r="1606" customHeight="1" spans="7:17">
      <c r="G1606" s="589"/>
      <c r="H1606" s="589"/>
      <c r="I1606" s="589"/>
      <c r="J1606" s="589"/>
      <c r="K1606" s="589"/>
      <c r="L1606" s="589"/>
      <c r="M1606" s="589"/>
      <c r="O1606" s="589"/>
      <c r="P1606" s="589"/>
      <c r="Q1606" s="589"/>
    </row>
    <row r="1607" customHeight="1" spans="7:17">
      <c r="G1607" s="589"/>
      <c r="H1607" s="589"/>
      <c r="I1607" s="589"/>
      <c r="J1607" s="589"/>
      <c r="K1607" s="589"/>
      <c r="L1607" s="589"/>
      <c r="M1607" s="589"/>
      <c r="O1607" s="589"/>
      <c r="P1607" s="589"/>
      <c r="Q1607" s="589"/>
    </row>
    <row r="1608" customHeight="1" spans="7:17">
      <c r="G1608" s="589"/>
      <c r="H1608" s="589"/>
      <c r="I1608" s="589"/>
      <c r="J1608" s="589"/>
      <c r="K1608" s="589"/>
      <c r="L1608" s="589"/>
      <c r="M1608" s="589"/>
      <c r="O1608" s="589"/>
      <c r="P1608" s="589"/>
      <c r="Q1608" s="589"/>
    </row>
    <row r="1609" customHeight="1" spans="7:17">
      <c r="G1609" s="589"/>
      <c r="H1609" s="589"/>
      <c r="I1609" s="589"/>
      <c r="J1609" s="589"/>
      <c r="K1609" s="589"/>
      <c r="L1609" s="589"/>
      <c r="M1609" s="589"/>
      <c r="O1609" s="589"/>
      <c r="P1609" s="589"/>
      <c r="Q1609" s="589"/>
    </row>
    <row r="1610" customHeight="1" spans="7:17">
      <c r="G1610" s="589"/>
      <c r="H1610" s="589"/>
      <c r="I1610" s="589"/>
      <c r="J1610" s="589"/>
      <c r="K1610" s="589"/>
      <c r="L1610" s="589"/>
      <c r="M1610" s="589"/>
      <c r="O1610" s="589"/>
      <c r="P1610" s="589"/>
      <c r="Q1610" s="589"/>
    </row>
    <row r="1611" customHeight="1" spans="7:17">
      <c r="G1611" s="589"/>
      <c r="H1611" s="589"/>
      <c r="I1611" s="589"/>
      <c r="J1611" s="589"/>
      <c r="K1611" s="589"/>
      <c r="L1611" s="589"/>
      <c r="M1611" s="589"/>
      <c r="O1611" s="589"/>
      <c r="P1611" s="589"/>
      <c r="Q1611" s="589"/>
    </row>
    <row r="1612" customHeight="1" spans="7:17">
      <c r="G1612" s="589"/>
      <c r="H1612" s="589"/>
      <c r="I1612" s="589"/>
      <c r="J1612" s="589"/>
      <c r="K1612" s="589"/>
      <c r="L1612" s="589"/>
      <c r="M1612" s="589"/>
      <c r="O1612" s="589"/>
      <c r="P1612" s="589"/>
      <c r="Q1612" s="589"/>
    </row>
    <row r="1613" customHeight="1" spans="7:17">
      <c r="G1613" s="589"/>
      <c r="H1613" s="589"/>
      <c r="I1613" s="589"/>
      <c r="J1613" s="589"/>
      <c r="K1613" s="589"/>
      <c r="L1613" s="589"/>
      <c r="M1613" s="589"/>
      <c r="O1613" s="589"/>
      <c r="P1613" s="589"/>
      <c r="Q1613" s="589"/>
    </row>
    <row r="1614" customHeight="1" spans="7:17">
      <c r="G1614" s="589"/>
      <c r="H1614" s="589"/>
      <c r="I1614" s="589"/>
      <c r="J1614" s="589"/>
      <c r="K1614" s="589"/>
      <c r="L1614" s="589"/>
      <c r="M1614" s="589"/>
      <c r="O1614" s="589"/>
      <c r="P1614" s="589"/>
      <c r="Q1614" s="589"/>
    </row>
    <row r="1615" customHeight="1" spans="7:17">
      <c r="G1615" s="589"/>
      <c r="H1615" s="589"/>
      <c r="I1615" s="589"/>
      <c r="J1615" s="589"/>
      <c r="K1615" s="589"/>
      <c r="L1615" s="589"/>
      <c r="M1615" s="589"/>
      <c r="O1615" s="589"/>
      <c r="P1615" s="589"/>
      <c r="Q1615" s="589"/>
    </row>
    <row r="1616" customHeight="1" spans="7:17">
      <c r="G1616" s="589"/>
      <c r="H1616" s="589"/>
      <c r="I1616" s="589"/>
      <c r="J1616" s="589"/>
      <c r="K1616" s="589"/>
      <c r="L1616" s="589"/>
      <c r="M1616" s="589"/>
      <c r="O1616" s="589"/>
      <c r="P1616" s="589"/>
      <c r="Q1616" s="589"/>
    </row>
    <row r="1617" customHeight="1" spans="7:17">
      <c r="G1617" s="589"/>
      <c r="H1617" s="589"/>
      <c r="I1617" s="589"/>
      <c r="J1617" s="589"/>
      <c r="K1617" s="589"/>
      <c r="L1617" s="589"/>
      <c r="M1617" s="589"/>
      <c r="O1617" s="589"/>
      <c r="P1617" s="589"/>
      <c r="Q1617" s="589"/>
    </row>
    <row r="1618" customHeight="1" spans="7:17">
      <c r="G1618" s="589"/>
      <c r="H1618" s="589"/>
      <c r="I1618" s="589"/>
      <c r="J1618" s="589"/>
      <c r="K1618" s="589"/>
      <c r="L1618" s="589"/>
      <c r="M1618" s="589"/>
      <c r="O1618" s="589"/>
      <c r="P1618" s="589"/>
      <c r="Q1618" s="589"/>
    </row>
    <row r="1619" customHeight="1" spans="7:17">
      <c r="G1619" s="589"/>
      <c r="H1619" s="589"/>
      <c r="I1619" s="589"/>
      <c r="J1619" s="589"/>
      <c r="K1619" s="589"/>
      <c r="L1619" s="589"/>
      <c r="M1619" s="589"/>
      <c r="O1619" s="589"/>
      <c r="P1619" s="589"/>
      <c r="Q1619" s="589"/>
    </row>
    <row r="1620" customHeight="1" spans="7:17">
      <c r="G1620" s="589"/>
      <c r="H1620" s="589"/>
      <c r="I1620" s="589"/>
      <c r="J1620" s="589"/>
      <c r="K1620" s="589"/>
      <c r="L1620" s="589"/>
      <c r="M1620" s="589"/>
      <c r="O1620" s="589"/>
      <c r="P1620" s="589"/>
      <c r="Q1620" s="589"/>
    </row>
    <row r="1621" customHeight="1" spans="7:17">
      <c r="G1621" s="589"/>
      <c r="H1621" s="589"/>
      <c r="I1621" s="589"/>
      <c r="J1621" s="589"/>
      <c r="K1621" s="589"/>
      <c r="L1621" s="589"/>
      <c r="M1621" s="589"/>
      <c r="O1621" s="589"/>
      <c r="P1621" s="589"/>
      <c r="Q1621" s="589"/>
    </row>
    <row r="1622" customHeight="1" spans="7:17">
      <c r="G1622" s="589"/>
      <c r="H1622" s="589"/>
      <c r="I1622" s="589"/>
      <c r="J1622" s="589"/>
      <c r="K1622" s="589"/>
      <c r="L1622" s="589"/>
      <c r="M1622" s="589"/>
      <c r="O1622" s="589"/>
      <c r="P1622" s="589"/>
      <c r="Q1622" s="589"/>
    </row>
    <row r="1623" customHeight="1" spans="7:17">
      <c r="G1623" s="589"/>
      <c r="H1623" s="589"/>
      <c r="I1623" s="589"/>
      <c r="J1623" s="589"/>
      <c r="K1623" s="589"/>
      <c r="L1623" s="589"/>
      <c r="M1623" s="589"/>
      <c r="O1623" s="589"/>
      <c r="P1623" s="589"/>
      <c r="Q1623" s="589"/>
    </row>
    <row r="1624" customHeight="1" spans="7:17">
      <c r="G1624" s="589"/>
      <c r="H1624" s="589"/>
      <c r="I1624" s="589"/>
      <c r="J1624" s="589"/>
      <c r="K1624" s="589"/>
      <c r="L1624" s="589"/>
      <c r="M1624" s="589"/>
      <c r="O1624" s="589"/>
      <c r="P1624" s="589"/>
      <c r="Q1624" s="589"/>
    </row>
    <row r="1625" customHeight="1" spans="7:17">
      <c r="G1625" s="589"/>
      <c r="H1625" s="589"/>
      <c r="I1625" s="589"/>
      <c r="J1625" s="589"/>
      <c r="K1625" s="589"/>
      <c r="L1625" s="589"/>
      <c r="M1625" s="589"/>
      <c r="O1625" s="589"/>
      <c r="P1625" s="589"/>
      <c r="Q1625" s="589"/>
    </row>
    <row r="1626" customHeight="1" spans="7:17">
      <c r="G1626" s="589"/>
      <c r="H1626" s="589"/>
      <c r="I1626" s="589"/>
      <c r="J1626" s="589"/>
      <c r="K1626" s="589"/>
      <c r="L1626" s="589"/>
      <c r="M1626" s="589"/>
      <c r="O1626" s="589"/>
      <c r="P1626" s="589"/>
      <c r="Q1626" s="589"/>
    </row>
    <row r="1627" customHeight="1" spans="7:17">
      <c r="G1627" s="589"/>
      <c r="H1627" s="589"/>
      <c r="I1627" s="589"/>
      <c r="J1627" s="589"/>
      <c r="K1627" s="589"/>
      <c r="L1627" s="589"/>
      <c r="M1627" s="589"/>
      <c r="O1627" s="589"/>
      <c r="P1627" s="589"/>
      <c r="Q1627" s="589"/>
    </row>
    <row r="1628" customHeight="1" spans="7:17">
      <c r="G1628" s="589"/>
      <c r="H1628" s="589"/>
      <c r="I1628" s="589"/>
      <c r="J1628" s="589"/>
      <c r="K1628" s="589"/>
      <c r="L1628" s="589"/>
      <c r="M1628" s="589"/>
      <c r="O1628" s="589"/>
      <c r="P1628" s="589"/>
      <c r="Q1628" s="589"/>
    </row>
    <row r="1629" customHeight="1" spans="7:17">
      <c r="G1629" s="589"/>
      <c r="H1629" s="589"/>
      <c r="I1629" s="589"/>
      <c r="J1629" s="589"/>
      <c r="K1629" s="589"/>
      <c r="L1629" s="589"/>
      <c r="M1629" s="589"/>
      <c r="O1629" s="589"/>
      <c r="P1629" s="589"/>
      <c r="Q1629" s="589"/>
    </row>
    <row r="1630" customHeight="1" spans="7:17">
      <c r="G1630" s="589"/>
      <c r="H1630" s="589"/>
      <c r="I1630" s="589"/>
      <c r="J1630" s="589"/>
      <c r="K1630" s="589"/>
      <c r="L1630" s="589"/>
      <c r="M1630" s="589"/>
      <c r="O1630" s="589"/>
      <c r="P1630" s="589"/>
      <c r="Q1630" s="589"/>
    </row>
    <row r="1631" customHeight="1" spans="7:17">
      <c r="G1631" s="589"/>
      <c r="H1631" s="589"/>
      <c r="I1631" s="589"/>
      <c r="J1631" s="589"/>
      <c r="K1631" s="589"/>
      <c r="L1631" s="589"/>
      <c r="M1631" s="589"/>
      <c r="O1631" s="589"/>
      <c r="P1631" s="589"/>
      <c r="Q1631" s="589"/>
    </row>
    <row r="1632" customHeight="1" spans="7:17">
      <c r="G1632" s="589"/>
      <c r="H1632" s="589"/>
      <c r="I1632" s="589"/>
      <c r="J1632" s="589"/>
      <c r="K1632" s="589"/>
      <c r="L1632" s="589"/>
      <c r="M1632" s="589"/>
      <c r="O1632" s="589"/>
      <c r="P1632" s="589"/>
      <c r="Q1632" s="589"/>
    </row>
    <row r="1633" customHeight="1" spans="7:17">
      <c r="G1633" s="589"/>
      <c r="H1633" s="589"/>
      <c r="I1633" s="589"/>
      <c r="J1633" s="589"/>
      <c r="K1633" s="589"/>
      <c r="L1633" s="589"/>
      <c r="M1633" s="589"/>
      <c r="O1633" s="589"/>
      <c r="P1633" s="589"/>
      <c r="Q1633" s="589"/>
    </row>
    <row r="1634" customHeight="1" spans="7:17">
      <c r="G1634" s="589"/>
      <c r="H1634" s="589"/>
      <c r="I1634" s="589"/>
      <c r="J1634" s="589"/>
      <c r="K1634" s="589"/>
      <c r="L1634" s="589"/>
      <c r="M1634" s="589"/>
      <c r="O1634" s="589"/>
      <c r="P1634" s="589"/>
      <c r="Q1634" s="589"/>
    </row>
    <row r="1635" customHeight="1" spans="7:17">
      <c r="G1635" s="589"/>
      <c r="H1635" s="589"/>
      <c r="I1635" s="589"/>
      <c r="J1635" s="589"/>
      <c r="K1635" s="589"/>
      <c r="L1635" s="589"/>
      <c r="M1635" s="589"/>
      <c r="O1635" s="589"/>
      <c r="P1635" s="589"/>
      <c r="Q1635" s="589"/>
    </row>
    <row r="1636" customHeight="1" spans="7:17">
      <c r="G1636" s="589"/>
      <c r="H1636" s="589"/>
      <c r="I1636" s="589"/>
      <c r="J1636" s="589"/>
      <c r="K1636" s="589"/>
      <c r="L1636" s="589"/>
      <c r="M1636" s="589"/>
      <c r="O1636" s="589"/>
      <c r="P1636" s="589"/>
      <c r="Q1636" s="589"/>
    </row>
    <row r="1637" customHeight="1" spans="7:17">
      <c r="G1637" s="589"/>
      <c r="H1637" s="589"/>
      <c r="I1637" s="589"/>
      <c r="J1637" s="589"/>
      <c r="K1637" s="589"/>
      <c r="L1637" s="589"/>
      <c r="M1637" s="589"/>
      <c r="O1637" s="589"/>
      <c r="P1637" s="589"/>
      <c r="Q1637" s="589"/>
    </row>
    <row r="1638" customHeight="1" spans="7:17">
      <c r="G1638" s="589"/>
      <c r="H1638" s="589"/>
      <c r="I1638" s="589"/>
      <c r="J1638" s="589"/>
      <c r="K1638" s="589"/>
      <c r="L1638" s="589"/>
      <c r="M1638" s="589"/>
      <c r="O1638" s="589"/>
      <c r="P1638" s="589"/>
      <c r="Q1638" s="589"/>
    </row>
    <row r="1639" customHeight="1" spans="7:17">
      <c r="G1639" s="589"/>
      <c r="H1639" s="589"/>
      <c r="I1639" s="589"/>
      <c r="J1639" s="589"/>
      <c r="K1639" s="589"/>
      <c r="L1639" s="589"/>
      <c r="M1639" s="589"/>
      <c r="O1639" s="589"/>
      <c r="P1639" s="589"/>
      <c r="Q1639" s="589"/>
    </row>
    <row r="1640" customHeight="1" spans="7:17">
      <c r="G1640" s="589"/>
      <c r="H1640" s="589"/>
      <c r="I1640" s="589"/>
      <c r="J1640" s="589"/>
      <c r="K1640" s="589"/>
      <c r="L1640" s="589"/>
      <c r="M1640" s="589"/>
      <c r="O1640" s="589"/>
      <c r="P1640" s="589"/>
      <c r="Q1640" s="589"/>
    </row>
    <row r="1641" customHeight="1" spans="7:17">
      <c r="G1641" s="589"/>
      <c r="H1641" s="589"/>
      <c r="I1641" s="589"/>
      <c r="J1641" s="589"/>
      <c r="K1641" s="589"/>
      <c r="L1641" s="589"/>
      <c r="M1641" s="589"/>
      <c r="O1641" s="589"/>
      <c r="P1641" s="589"/>
      <c r="Q1641" s="589"/>
    </row>
    <row r="1642" customHeight="1" spans="7:17">
      <c r="G1642" s="589"/>
      <c r="H1642" s="589"/>
      <c r="I1642" s="589"/>
      <c r="J1642" s="589"/>
      <c r="K1642" s="589"/>
      <c r="L1642" s="589"/>
      <c r="M1642" s="589"/>
      <c r="O1642" s="589"/>
      <c r="P1642" s="589"/>
      <c r="Q1642" s="589"/>
    </row>
    <row r="1643" customHeight="1" spans="7:17">
      <c r="G1643" s="589"/>
      <c r="H1643" s="589"/>
      <c r="I1643" s="589"/>
      <c r="J1643" s="589"/>
      <c r="K1643" s="589"/>
      <c r="L1643" s="589"/>
      <c r="M1643" s="589"/>
      <c r="O1643" s="589"/>
      <c r="P1643" s="589"/>
      <c r="Q1643" s="589"/>
    </row>
    <row r="1644" customHeight="1" spans="7:17">
      <c r="G1644" s="589"/>
      <c r="H1644" s="589"/>
      <c r="I1644" s="589"/>
      <c r="J1644" s="589"/>
      <c r="K1644" s="589"/>
      <c r="L1644" s="589"/>
      <c r="M1644" s="589"/>
      <c r="O1644" s="589"/>
      <c r="P1644" s="589"/>
      <c r="Q1644" s="589"/>
    </row>
    <row r="1645" customHeight="1" spans="7:17">
      <c r="G1645" s="589"/>
      <c r="H1645" s="589"/>
      <c r="I1645" s="589"/>
      <c r="J1645" s="589"/>
      <c r="K1645" s="589"/>
      <c r="L1645" s="589"/>
      <c r="M1645" s="589"/>
      <c r="O1645" s="589"/>
      <c r="P1645" s="589"/>
      <c r="Q1645" s="589"/>
    </row>
    <row r="1646" customHeight="1" spans="7:17">
      <c r="G1646" s="589"/>
      <c r="H1646" s="589"/>
      <c r="I1646" s="589"/>
      <c r="J1646" s="589"/>
      <c r="K1646" s="589"/>
      <c r="L1646" s="589"/>
      <c r="M1646" s="589"/>
      <c r="O1646" s="589"/>
      <c r="P1646" s="589"/>
      <c r="Q1646" s="589"/>
    </row>
    <row r="1647" customHeight="1" spans="7:17">
      <c r="G1647" s="589"/>
      <c r="H1647" s="589"/>
      <c r="I1647" s="589"/>
      <c r="J1647" s="589"/>
      <c r="K1647" s="589"/>
      <c r="L1647" s="589"/>
      <c r="M1647" s="589"/>
      <c r="O1647" s="589"/>
      <c r="P1647" s="589"/>
      <c r="Q1647" s="589"/>
    </row>
    <row r="1648" customHeight="1" spans="7:17">
      <c r="G1648" s="589"/>
      <c r="H1648" s="589"/>
      <c r="I1648" s="589"/>
      <c r="J1648" s="589"/>
      <c r="K1648" s="589"/>
      <c r="L1648" s="589"/>
      <c r="M1648" s="589"/>
      <c r="O1648" s="589"/>
      <c r="P1648" s="589"/>
      <c r="Q1648" s="589"/>
    </row>
    <row r="1649" customHeight="1" spans="7:17">
      <c r="G1649" s="589"/>
      <c r="H1649" s="589"/>
      <c r="I1649" s="589"/>
      <c r="J1649" s="589"/>
      <c r="K1649" s="589"/>
      <c r="L1649" s="589"/>
      <c r="M1649" s="589"/>
      <c r="O1649" s="589"/>
      <c r="P1649" s="589"/>
      <c r="Q1649" s="589"/>
    </row>
    <row r="1650" customHeight="1" spans="7:17">
      <c r="G1650" s="589"/>
      <c r="H1650" s="589"/>
      <c r="I1650" s="589"/>
      <c r="J1650" s="589"/>
      <c r="K1650" s="589"/>
      <c r="L1650" s="589"/>
      <c r="M1650" s="589"/>
      <c r="O1650" s="589"/>
      <c r="P1650" s="589"/>
      <c r="Q1650" s="589"/>
    </row>
    <row r="1651" customHeight="1" spans="7:17">
      <c r="G1651" s="589"/>
      <c r="H1651" s="589"/>
      <c r="I1651" s="589"/>
      <c r="J1651" s="589"/>
      <c r="K1651" s="589"/>
      <c r="L1651" s="589"/>
      <c r="M1651" s="589"/>
      <c r="O1651" s="589"/>
      <c r="P1651" s="589"/>
      <c r="Q1651" s="589"/>
    </row>
    <row r="1652" customHeight="1" spans="7:17">
      <c r="G1652" s="589"/>
      <c r="H1652" s="589"/>
      <c r="I1652" s="589"/>
      <c r="J1652" s="589"/>
      <c r="K1652" s="589"/>
      <c r="L1652" s="589"/>
      <c r="M1652" s="589"/>
      <c r="O1652" s="589"/>
      <c r="P1652" s="589"/>
      <c r="Q1652" s="589"/>
    </row>
    <row r="1653" customHeight="1" spans="7:17">
      <c r="G1653" s="589"/>
      <c r="H1653" s="589"/>
      <c r="I1653" s="589"/>
      <c r="J1653" s="589"/>
      <c r="K1653" s="589"/>
      <c r="L1653" s="589"/>
      <c r="M1653" s="589"/>
      <c r="O1653" s="589"/>
      <c r="P1653" s="589"/>
      <c r="Q1653" s="589"/>
    </row>
    <row r="1654" customHeight="1" spans="7:17">
      <c r="G1654" s="589"/>
      <c r="H1654" s="589"/>
      <c r="I1654" s="589"/>
      <c r="J1654" s="589"/>
      <c r="K1654" s="589"/>
      <c r="L1654" s="589"/>
      <c r="M1654" s="589"/>
      <c r="O1654" s="589"/>
      <c r="P1654" s="589"/>
      <c r="Q1654" s="589"/>
    </row>
    <row r="1655" customHeight="1" spans="7:17">
      <c r="G1655" s="589"/>
      <c r="H1655" s="589"/>
      <c r="I1655" s="589"/>
      <c r="J1655" s="589"/>
      <c r="K1655" s="589"/>
      <c r="L1655" s="589"/>
      <c r="M1655" s="589"/>
      <c r="O1655" s="589"/>
      <c r="P1655" s="589"/>
      <c r="Q1655" s="589"/>
    </row>
    <row r="1656" customHeight="1" spans="7:17">
      <c r="G1656" s="589"/>
      <c r="H1656" s="589"/>
      <c r="I1656" s="589"/>
      <c r="J1656" s="589"/>
      <c r="K1656" s="589"/>
      <c r="L1656" s="589"/>
      <c r="M1656" s="589"/>
      <c r="O1656" s="589"/>
      <c r="P1656" s="589"/>
      <c r="Q1656" s="589"/>
    </row>
    <row r="1657" customHeight="1" spans="7:17">
      <c r="G1657" s="589"/>
      <c r="H1657" s="589"/>
      <c r="I1657" s="589"/>
      <c r="J1657" s="589"/>
      <c r="K1657" s="589"/>
      <c r="L1657" s="589"/>
      <c r="M1657" s="589"/>
      <c r="O1657" s="589"/>
      <c r="P1657" s="589"/>
      <c r="Q1657" s="589"/>
    </row>
    <row r="1658" customHeight="1" spans="7:17">
      <c r="G1658" s="589"/>
      <c r="H1658" s="589"/>
      <c r="I1658" s="589"/>
      <c r="J1658" s="589"/>
      <c r="K1658" s="589"/>
      <c r="L1658" s="589"/>
      <c r="M1658" s="589"/>
      <c r="O1658" s="589"/>
      <c r="P1658" s="589"/>
      <c r="Q1658" s="589"/>
    </row>
    <row r="1659" customHeight="1" spans="7:17">
      <c r="G1659" s="589"/>
      <c r="H1659" s="589"/>
      <c r="I1659" s="589"/>
      <c r="J1659" s="589"/>
      <c r="K1659" s="589"/>
      <c r="L1659" s="589"/>
      <c r="M1659" s="589"/>
      <c r="O1659" s="589"/>
      <c r="P1659" s="589"/>
      <c r="Q1659" s="589"/>
    </row>
    <row r="1660" customHeight="1" spans="7:17">
      <c r="G1660" s="589"/>
      <c r="H1660" s="589"/>
      <c r="I1660" s="589"/>
      <c r="J1660" s="589"/>
      <c r="K1660" s="589"/>
      <c r="L1660" s="589"/>
      <c r="M1660" s="589"/>
      <c r="O1660" s="589"/>
      <c r="P1660" s="589"/>
      <c r="Q1660" s="589"/>
    </row>
    <row r="1661" customHeight="1" spans="7:17">
      <c r="G1661" s="589"/>
      <c r="H1661" s="589"/>
      <c r="I1661" s="589"/>
      <c r="J1661" s="589"/>
      <c r="K1661" s="589"/>
      <c r="L1661" s="589"/>
      <c r="M1661" s="589"/>
      <c r="O1661" s="589"/>
      <c r="P1661" s="589"/>
      <c r="Q1661" s="589"/>
    </row>
    <row r="1662" customHeight="1" spans="7:17">
      <c r="G1662" s="589"/>
      <c r="H1662" s="589"/>
      <c r="I1662" s="589"/>
      <c r="J1662" s="589"/>
      <c r="K1662" s="589"/>
      <c r="L1662" s="589"/>
      <c r="M1662" s="589"/>
      <c r="O1662" s="589"/>
      <c r="P1662" s="589"/>
      <c r="Q1662" s="589"/>
    </row>
    <row r="1663" customHeight="1" spans="7:17">
      <c r="G1663" s="589"/>
      <c r="H1663" s="589"/>
      <c r="I1663" s="589"/>
      <c r="J1663" s="589"/>
      <c r="K1663" s="589"/>
      <c r="L1663" s="589"/>
      <c r="M1663" s="589"/>
      <c r="O1663" s="589"/>
      <c r="P1663" s="589"/>
      <c r="Q1663" s="589"/>
    </row>
    <row r="1664" customHeight="1" spans="7:17">
      <c r="G1664" s="589"/>
      <c r="H1664" s="589"/>
      <c r="I1664" s="589"/>
      <c r="J1664" s="589"/>
      <c r="K1664" s="589"/>
      <c r="L1664" s="589"/>
      <c r="M1664" s="589"/>
      <c r="O1664" s="589"/>
      <c r="P1664" s="589"/>
      <c r="Q1664" s="589"/>
    </row>
    <row r="1665" customHeight="1" spans="7:17">
      <c r="G1665" s="589"/>
      <c r="H1665" s="589"/>
      <c r="I1665" s="589"/>
      <c r="J1665" s="589"/>
      <c r="K1665" s="589"/>
      <c r="L1665" s="589"/>
      <c r="M1665" s="589"/>
      <c r="O1665" s="589"/>
      <c r="P1665" s="589"/>
      <c r="Q1665" s="589"/>
    </row>
    <row r="1666" customHeight="1" spans="7:17">
      <c r="G1666" s="589"/>
      <c r="H1666" s="589"/>
      <c r="I1666" s="589"/>
      <c r="J1666" s="589"/>
      <c r="K1666" s="589"/>
      <c r="L1666" s="589"/>
      <c r="M1666" s="589"/>
      <c r="O1666" s="589"/>
      <c r="P1666" s="589"/>
      <c r="Q1666" s="589"/>
    </row>
    <row r="1667" customHeight="1" spans="7:17">
      <c r="G1667" s="589"/>
      <c r="H1667" s="589"/>
      <c r="I1667" s="589"/>
      <c r="J1667" s="589"/>
      <c r="K1667" s="589"/>
      <c r="L1667" s="589"/>
      <c r="M1667" s="589"/>
      <c r="O1667" s="589"/>
      <c r="P1667" s="589"/>
      <c r="Q1667" s="589"/>
    </row>
    <row r="1668" customHeight="1" spans="7:17">
      <c r="G1668" s="589"/>
      <c r="H1668" s="589"/>
      <c r="I1668" s="589"/>
      <c r="J1668" s="589"/>
      <c r="K1668" s="589"/>
      <c r="L1668" s="589"/>
      <c r="M1668" s="589"/>
      <c r="O1668" s="589"/>
      <c r="P1668" s="589"/>
      <c r="Q1668" s="589"/>
    </row>
    <row r="1669" customHeight="1" spans="7:17">
      <c r="G1669" s="589"/>
      <c r="H1669" s="589"/>
      <c r="I1669" s="589"/>
      <c r="J1669" s="589"/>
      <c r="K1669" s="589"/>
      <c r="L1669" s="589"/>
      <c r="M1669" s="589"/>
      <c r="O1669" s="589"/>
      <c r="P1669" s="589"/>
      <c r="Q1669" s="589"/>
    </row>
    <row r="1670" customHeight="1" spans="7:17">
      <c r="G1670" s="589"/>
      <c r="H1670" s="589"/>
      <c r="I1670" s="589"/>
      <c r="J1670" s="589"/>
      <c r="K1670" s="589"/>
      <c r="L1670" s="589"/>
      <c r="M1670" s="589"/>
      <c r="O1670" s="589"/>
      <c r="P1670" s="589"/>
      <c r="Q1670" s="589"/>
    </row>
    <row r="1671" customHeight="1" spans="7:17">
      <c r="G1671" s="589"/>
      <c r="H1671" s="589"/>
      <c r="I1671" s="589"/>
      <c r="J1671" s="589"/>
      <c r="K1671" s="589"/>
      <c r="L1671" s="589"/>
      <c r="M1671" s="589"/>
      <c r="O1671" s="589"/>
      <c r="P1671" s="589"/>
      <c r="Q1671" s="589"/>
    </row>
    <row r="1672" customHeight="1" spans="7:17">
      <c r="G1672" s="589"/>
      <c r="H1672" s="589"/>
      <c r="I1672" s="589"/>
      <c r="J1672" s="589"/>
      <c r="K1672" s="589"/>
      <c r="L1672" s="589"/>
      <c r="M1672" s="589"/>
      <c r="O1672" s="589"/>
      <c r="P1672" s="589"/>
      <c r="Q1672" s="589"/>
    </row>
    <row r="1673" customHeight="1" spans="7:17">
      <c r="G1673" s="589"/>
      <c r="H1673" s="589"/>
      <c r="I1673" s="589"/>
      <c r="J1673" s="589"/>
      <c r="K1673" s="589"/>
      <c r="L1673" s="589"/>
      <c r="M1673" s="589"/>
      <c r="O1673" s="589"/>
      <c r="P1673" s="589"/>
      <c r="Q1673" s="589"/>
    </row>
    <row r="1674" customHeight="1" spans="7:17">
      <c r="G1674" s="589"/>
      <c r="H1674" s="589"/>
      <c r="I1674" s="589"/>
      <c r="J1674" s="589"/>
      <c r="K1674" s="589"/>
      <c r="L1674" s="589"/>
      <c r="M1674" s="589"/>
      <c r="O1674" s="589"/>
      <c r="P1674" s="589"/>
      <c r="Q1674" s="589"/>
    </row>
    <row r="1675" customHeight="1" spans="7:17">
      <c r="G1675" s="589"/>
      <c r="H1675" s="589"/>
      <c r="I1675" s="589"/>
      <c r="J1675" s="589"/>
      <c r="K1675" s="589"/>
      <c r="L1675" s="589"/>
      <c r="M1675" s="589"/>
      <c r="O1675" s="589"/>
      <c r="P1675" s="589"/>
      <c r="Q1675" s="589"/>
    </row>
    <row r="1676" customHeight="1" spans="7:17">
      <c r="G1676" s="589"/>
      <c r="H1676" s="589"/>
      <c r="I1676" s="589"/>
      <c r="J1676" s="589"/>
      <c r="K1676" s="589"/>
      <c r="L1676" s="589"/>
      <c r="M1676" s="589"/>
      <c r="O1676" s="589"/>
      <c r="P1676" s="589"/>
      <c r="Q1676" s="589"/>
    </row>
    <row r="1677" customHeight="1" spans="7:17">
      <c r="G1677" s="589"/>
      <c r="H1677" s="589"/>
      <c r="I1677" s="589"/>
      <c r="J1677" s="589"/>
      <c r="K1677" s="589"/>
      <c r="L1677" s="589"/>
      <c r="M1677" s="589"/>
      <c r="O1677" s="589"/>
      <c r="P1677" s="589"/>
      <c r="Q1677" s="589"/>
    </row>
    <row r="1678" customHeight="1" spans="7:17">
      <c r="G1678" s="589"/>
      <c r="H1678" s="589"/>
      <c r="I1678" s="589"/>
      <c r="J1678" s="589"/>
      <c r="K1678" s="589"/>
      <c r="L1678" s="589"/>
      <c r="M1678" s="589"/>
      <c r="O1678" s="589"/>
      <c r="P1678" s="589"/>
      <c r="Q1678" s="589"/>
    </row>
    <row r="1679" customHeight="1" spans="7:17">
      <c r="G1679" s="589"/>
      <c r="H1679" s="589"/>
      <c r="I1679" s="589"/>
      <c r="J1679" s="589"/>
      <c r="K1679" s="589"/>
      <c r="L1679" s="589"/>
      <c r="M1679" s="589"/>
      <c r="O1679" s="589"/>
      <c r="P1679" s="589"/>
      <c r="Q1679" s="589"/>
    </row>
    <row r="1680" customHeight="1" spans="7:17">
      <c r="G1680" s="589"/>
      <c r="H1680" s="589"/>
      <c r="I1680" s="589"/>
      <c r="J1680" s="589"/>
      <c r="K1680" s="589"/>
      <c r="L1680" s="589"/>
      <c r="M1680" s="589"/>
      <c r="O1680" s="589"/>
      <c r="P1680" s="589"/>
      <c r="Q1680" s="589"/>
    </row>
    <row r="1681" customHeight="1" spans="7:17">
      <c r="G1681" s="589"/>
      <c r="H1681" s="589"/>
      <c r="I1681" s="589"/>
      <c r="J1681" s="589"/>
      <c r="K1681" s="589"/>
      <c r="L1681" s="589"/>
      <c r="M1681" s="589"/>
      <c r="O1681" s="589"/>
      <c r="P1681" s="589"/>
      <c r="Q1681" s="589"/>
    </row>
    <row r="1682" customHeight="1" spans="7:17">
      <c r="G1682" s="589"/>
      <c r="H1682" s="589"/>
      <c r="I1682" s="589"/>
      <c r="J1682" s="589"/>
      <c r="K1682" s="589"/>
      <c r="L1682" s="589"/>
      <c r="M1682" s="589"/>
      <c r="O1682" s="589"/>
      <c r="P1682" s="589"/>
      <c r="Q1682" s="589"/>
    </row>
    <row r="1683" customHeight="1" spans="7:17">
      <c r="G1683" s="589"/>
      <c r="H1683" s="589"/>
      <c r="I1683" s="589"/>
      <c r="J1683" s="589"/>
      <c r="K1683" s="589"/>
      <c r="L1683" s="589"/>
      <c r="M1683" s="589"/>
      <c r="O1683" s="589"/>
      <c r="P1683" s="589"/>
      <c r="Q1683" s="589"/>
    </row>
    <row r="1684" customHeight="1" spans="7:17">
      <c r="G1684" s="589"/>
      <c r="H1684" s="589"/>
      <c r="I1684" s="589"/>
      <c r="J1684" s="589"/>
      <c r="K1684" s="589"/>
      <c r="L1684" s="589"/>
      <c r="M1684" s="589"/>
      <c r="O1684" s="589"/>
      <c r="P1684" s="589"/>
      <c r="Q1684" s="589"/>
    </row>
    <row r="1685" customHeight="1" spans="7:17">
      <c r="G1685" s="589"/>
      <c r="H1685" s="589"/>
      <c r="I1685" s="589"/>
      <c r="J1685" s="589"/>
      <c r="K1685" s="589"/>
      <c r="L1685" s="589"/>
      <c r="M1685" s="589"/>
      <c r="O1685" s="589"/>
      <c r="P1685" s="589"/>
      <c r="Q1685" s="589"/>
    </row>
    <row r="1686" customHeight="1" spans="7:17">
      <c r="G1686" s="589"/>
      <c r="H1686" s="589"/>
      <c r="I1686" s="589"/>
      <c r="J1686" s="589"/>
      <c r="K1686" s="589"/>
      <c r="L1686" s="589"/>
      <c r="M1686" s="589"/>
      <c r="O1686" s="589"/>
      <c r="P1686" s="589"/>
      <c r="Q1686" s="589"/>
    </row>
    <row r="1687" customHeight="1" spans="7:17">
      <c r="G1687" s="589"/>
      <c r="H1687" s="589"/>
      <c r="I1687" s="589"/>
      <c r="J1687" s="589"/>
      <c r="K1687" s="589"/>
      <c r="L1687" s="589"/>
      <c r="M1687" s="589"/>
      <c r="O1687" s="589"/>
      <c r="P1687" s="589"/>
      <c r="Q1687" s="589"/>
    </row>
    <row r="1688" customHeight="1" spans="7:17">
      <c r="G1688" s="589"/>
      <c r="H1688" s="589"/>
      <c r="I1688" s="589"/>
      <c r="J1688" s="589"/>
      <c r="K1688" s="589"/>
      <c r="L1688" s="589"/>
      <c r="M1688" s="589"/>
      <c r="O1688" s="589"/>
      <c r="P1688" s="589"/>
      <c r="Q1688" s="589"/>
    </row>
    <row r="1689" customHeight="1" spans="7:17">
      <c r="G1689" s="589"/>
      <c r="H1689" s="589"/>
      <c r="I1689" s="589"/>
      <c r="J1689" s="589"/>
      <c r="K1689" s="589"/>
      <c r="L1689" s="589"/>
      <c r="M1689" s="589"/>
      <c r="O1689" s="589"/>
      <c r="P1689" s="589"/>
      <c r="Q1689" s="589"/>
    </row>
    <row r="1690" customHeight="1" spans="7:17">
      <c r="G1690" s="589"/>
      <c r="H1690" s="589"/>
      <c r="I1690" s="589"/>
      <c r="J1690" s="589"/>
      <c r="K1690" s="589"/>
      <c r="L1690" s="589"/>
      <c r="M1690" s="589"/>
      <c r="O1690" s="589"/>
      <c r="P1690" s="589"/>
      <c r="Q1690" s="589"/>
    </row>
    <row r="1691" customHeight="1" spans="7:17">
      <c r="G1691" s="589"/>
      <c r="H1691" s="589"/>
      <c r="I1691" s="589"/>
      <c r="J1691" s="589"/>
      <c r="K1691" s="589"/>
      <c r="L1691" s="589"/>
      <c r="M1691" s="589"/>
      <c r="O1691" s="589"/>
      <c r="P1691" s="589"/>
      <c r="Q1691" s="589"/>
    </row>
    <row r="1692" customHeight="1" spans="7:17">
      <c r="G1692" s="589"/>
      <c r="H1692" s="589"/>
      <c r="I1692" s="589"/>
      <c r="J1692" s="589"/>
      <c r="K1692" s="589"/>
      <c r="L1692" s="589"/>
      <c r="M1692" s="589"/>
      <c r="O1692" s="589"/>
      <c r="P1692" s="589"/>
      <c r="Q1692" s="589"/>
    </row>
    <row r="1693" customHeight="1" spans="7:17">
      <c r="G1693" s="589"/>
      <c r="H1693" s="589"/>
      <c r="I1693" s="589"/>
      <c r="J1693" s="589"/>
      <c r="K1693" s="589"/>
      <c r="L1693" s="589"/>
      <c r="M1693" s="589"/>
      <c r="O1693" s="589"/>
      <c r="P1693" s="589"/>
      <c r="Q1693" s="589"/>
    </row>
    <row r="1694" customHeight="1" spans="7:17">
      <c r="G1694" s="589"/>
      <c r="H1694" s="589"/>
      <c r="I1694" s="589"/>
      <c r="J1694" s="589"/>
      <c r="K1694" s="589"/>
      <c r="L1694" s="589"/>
      <c r="M1694" s="589"/>
      <c r="O1694" s="589"/>
      <c r="P1694" s="589"/>
      <c r="Q1694" s="589"/>
    </row>
    <row r="1695" customHeight="1" spans="7:17">
      <c r="G1695" s="589"/>
      <c r="H1695" s="589"/>
      <c r="I1695" s="589"/>
      <c r="J1695" s="589"/>
      <c r="K1695" s="589"/>
      <c r="L1695" s="589"/>
      <c r="M1695" s="589"/>
      <c r="O1695" s="589"/>
      <c r="P1695" s="589"/>
      <c r="Q1695" s="589"/>
    </row>
    <row r="1696" customHeight="1" spans="7:17">
      <c r="G1696" s="589"/>
      <c r="H1696" s="589"/>
      <c r="I1696" s="589"/>
      <c r="J1696" s="589"/>
      <c r="K1696" s="589"/>
      <c r="L1696" s="589"/>
      <c r="M1696" s="589"/>
      <c r="O1696" s="589"/>
      <c r="P1696" s="589"/>
      <c r="Q1696" s="589"/>
    </row>
    <row r="1697" customHeight="1" spans="7:17">
      <c r="G1697" s="589"/>
      <c r="H1697" s="589"/>
      <c r="I1697" s="589"/>
      <c r="J1697" s="589"/>
      <c r="K1697" s="589"/>
      <c r="L1697" s="589"/>
      <c r="M1697" s="589"/>
      <c r="O1697" s="589"/>
      <c r="P1697" s="589"/>
      <c r="Q1697" s="589"/>
    </row>
    <row r="1698" customHeight="1" spans="7:17">
      <c r="G1698" s="589"/>
      <c r="H1698" s="589"/>
      <c r="I1698" s="589"/>
      <c r="J1698" s="589"/>
      <c r="K1698" s="589"/>
      <c r="L1698" s="589"/>
      <c r="M1698" s="589"/>
      <c r="O1698" s="589"/>
      <c r="P1698" s="589"/>
      <c r="Q1698" s="589"/>
    </row>
    <row r="1699" customHeight="1" spans="7:17">
      <c r="G1699" s="589"/>
      <c r="H1699" s="589"/>
      <c r="I1699" s="589"/>
      <c r="J1699" s="589"/>
      <c r="K1699" s="589"/>
      <c r="L1699" s="589"/>
      <c r="M1699" s="589"/>
      <c r="O1699" s="589"/>
      <c r="P1699" s="589"/>
      <c r="Q1699" s="589"/>
    </row>
    <row r="1700" customHeight="1" spans="7:17">
      <c r="G1700" s="589"/>
      <c r="H1700" s="589"/>
      <c r="I1700" s="589"/>
      <c r="J1700" s="589"/>
      <c r="K1700" s="589"/>
      <c r="L1700" s="589"/>
      <c r="M1700" s="589"/>
      <c r="O1700" s="589"/>
      <c r="P1700" s="589"/>
      <c r="Q1700" s="589"/>
    </row>
    <row r="1701" customHeight="1" spans="7:17">
      <c r="G1701" s="589"/>
      <c r="H1701" s="589"/>
      <c r="I1701" s="589"/>
      <c r="J1701" s="589"/>
      <c r="K1701" s="589"/>
      <c r="L1701" s="589"/>
      <c r="M1701" s="589"/>
      <c r="O1701" s="589"/>
      <c r="P1701" s="589"/>
      <c r="Q1701" s="589"/>
    </row>
    <row r="1702" customHeight="1" spans="7:17">
      <c r="G1702" s="589"/>
      <c r="H1702" s="589"/>
      <c r="I1702" s="589"/>
      <c r="J1702" s="589"/>
      <c r="K1702" s="589"/>
      <c r="L1702" s="589"/>
      <c r="M1702" s="589"/>
      <c r="O1702" s="589"/>
      <c r="P1702" s="589"/>
      <c r="Q1702" s="589"/>
    </row>
    <row r="1703" customHeight="1" spans="7:17">
      <c r="G1703" s="589"/>
      <c r="H1703" s="589"/>
      <c r="I1703" s="589"/>
      <c r="J1703" s="589"/>
      <c r="K1703" s="589"/>
      <c r="L1703" s="589"/>
      <c r="M1703" s="589"/>
      <c r="O1703" s="589"/>
      <c r="P1703" s="589"/>
      <c r="Q1703" s="589"/>
    </row>
    <row r="1704" customHeight="1" spans="7:17">
      <c r="G1704" s="589"/>
      <c r="H1704" s="589"/>
      <c r="I1704" s="589"/>
      <c r="J1704" s="589"/>
      <c r="K1704" s="589"/>
      <c r="L1704" s="589"/>
      <c r="M1704" s="589"/>
      <c r="O1704" s="589"/>
      <c r="P1704" s="589"/>
      <c r="Q1704" s="589"/>
    </row>
    <row r="1705" customHeight="1" spans="7:17">
      <c r="G1705" s="589"/>
      <c r="H1705" s="589"/>
      <c r="I1705" s="589"/>
      <c r="J1705" s="589"/>
      <c r="K1705" s="589"/>
      <c r="L1705" s="589"/>
      <c r="M1705" s="589"/>
      <c r="O1705" s="589"/>
      <c r="P1705" s="589"/>
      <c r="Q1705" s="589"/>
    </row>
    <row r="1706" customHeight="1" spans="7:17">
      <c r="G1706" s="589"/>
      <c r="H1706" s="589"/>
      <c r="I1706" s="589"/>
      <c r="J1706" s="589"/>
      <c r="K1706" s="589"/>
      <c r="L1706" s="589"/>
      <c r="M1706" s="589"/>
      <c r="O1706" s="589"/>
      <c r="P1706" s="589"/>
      <c r="Q1706" s="589"/>
    </row>
    <row r="1707" customHeight="1" spans="7:17">
      <c r="G1707" s="589"/>
      <c r="H1707" s="589"/>
      <c r="I1707" s="589"/>
      <c r="J1707" s="589"/>
      <c r="K1707" s="589"/>
      <c r="L1707" s="589"/>
      <c r="M1707" s="589"/>
      <c r="O1707" s="589"/>
      <c r="P1707" s="589"/>
      <c r="Q1707" s="589"/>
    </row>
    <row r="1708" customHeight="1" spans="7:17">
      <c r="G1708" s="589"/>
      <c r="H1708" s="589"/>
      <c r="I1708" s="589"/>
      <c r="J1708" s="589"/>
      <c r="K1708" s="589"/>
      <c r="L1708" s="589"/>
      <c r="M1708" s="589"/>
      <c r="O1708" s="589"/>
      <c r="P1708" s="589"/>
      <c r="Q1708" s="589"/>
    </row>
    <row r="1709" customHeight="1" spans="7:17">
      <c r="G1709" s="589"/>
      <c r="H1709" s="589"/>
      <c r="I1709" s="589"/>
      <c r="J1709" s="589"/>
      <c r="K1709" s="589"/>
      <c r="L1709" s="589"/>
      <c r="M1709" s="589"/>
      <c r="O1709" s="589"/>
      <c r="P1709" s="589"/>
      <c r="Q1709" s="589"/>
    </row>
    <row r="1710" customHeight="1" spans="7:17">
      <c r="G1710" s="589"/>
      <c r="H1710" s="589"/>
      <c r="I1710" s="589"/>
      <c r="J1710" s="589"/>
      <c r="K1710" s="589"/>
      <c r="L1710" s="589"/>
      <c r="M1710" s="589"/>
      <c r="O1710" s="589"/>
      <c r="P1710" s="589"/>
      <c r="Q1710" s="589"/>
    </row>
    <row r="1711" customHeight="1" spans="7:17">
      <c r="G1711" s="589"/>
      <c r="H1711" s="589"/>
      <c r="I1711" s="589"/>
      <c r="J1711" s="589"/>
      <c r="K1711" s="589"/>
      <c r="L1711" s="589"/>
      <c r="M1711" s="589"/>
      <c r="O1711" s="589"/>
      <c r="P1711" s="589"/>
      <c r="Q1711" s="589"/>
    </row>
    <row r="1712" customHeight="1" spans="7:17">
      <c r="G1712" s="589"/>
      <c r="H1712" s="589"/>
      <c r="I1712" s="589"/>
      <c r="J1712" s="589"/>
      <c r="K1712" s="589"/>
      <c r="L1712" s="589"/>
      <c r="M1712" s="589"/>
      <c r="O1712" s="589"/>
      <c r="P1712" s="589"/>
      <c r="Q1712" s="589"/>
    </row>
    <row r="1713" customHeight="1" spans="7:17">
      <c r="G1713" s="589"/>
      <c r="H1713" s="589"/>
      <c r="I1713" s="589"/>
      <c r="J1713" s="589"/>
      <c r="K1713" s="589"/>
      <c r="L1713" s="589"/>
      <c r="M1713" s="589"/>
      <c r="O1713" s="589"/>
      <c r="P1713" s="589"/>
      <c r="Q1713" s="589"/>
    </row>
    <row r="1714" customHeight="1" spans="7:17">
      <c r="G1714" s="589"/>
      <c r="H1714" s="589"/>
      <c r="I1714" s="589"/>
      <c r="J1714" s="589"/>
      <c r="K1714" s="589"/>
      <c r="L1714" s="589"/>
      <c r="M1714" s="589"/>
      <c r="O1714" s="589"/>
      <c r="P1714" s="589"/>
      <c r="Q1714" s="589"/>
    </row>
    <row r="1715" customHeight="1" spans="7:17">
      <c r="G1715" s="589"/>
      <c r="H1715" s="589"/>
      <c r="I1715" s="589"/>
      <c r="J1715" s="589"/>
      <c r="K1715" s="589"/>
      <c r="L1715" s="589"/>
      <c r="M1715" s="589"/>
      <c r="O1715" s="589"/>
      <c r="P1715" s="589"/>
      <c r="Q1715" s="589"/>
    </row>
    <row r="1716" customHeight="1" spans="7:17">
      <c r="G1716" s="589"/>
      <c r="H1716" s="589"/>
      <c r="I1716" s="589"/>
      <c r="J1716" s="589"/>
      <c r="K1716" s="589"/>
      <c r="L1716" s="589"/>
      <c r="M1716" s="589"/>
      <c r="O1716" s="589"/>
      <c r="P1716" s="589"/>
      <c r="Q1716" s="589"/>
    </row>
    <row r="1717" customHeight="1" spans="7:17">
      <c r="G1717" s="589"/>
      <c r="H1717" s="589"/>
      <c r="I1717" s="589"/>
      <c r="J1717" s="589"/>
      <c r="K1717" s="589"/>
      <c r="L1717" s="589"/>
      <c r="M1717" s="589"/>
      <c r="O1717" s="589"/>
      <c r="P1717" s="589"/>
      <c r="Q1717" s="589"/>
    </row>
    <row r="1718" customHeight="1" spans="7:17">
      <c r="G1718" s="589"/>
      <c r="H1718" s="589"/>
      <c r="I1718" s="589"/>
      <c r="J1718" s="589"/>
      <c r="K1718" s="589"/>
      <c r="L1718" s="589"/>
      <c r="M1718" s="589"/>
      <c r="O1718" s="589"/>
      <c r="P1718" s="589"/>
      <c r="Q1718" s="589"/>
    </row>
    <row r="1719" customHeight="1" spans="7:17">
      <c r="G1719" s="589"/>
      <c r="H1719" s="589"/>
      <c r="I1719" s="589"/>
      <c r="J1719" s="589"/>
      <c r="K1719" s="589"/>
      <c r="L1719" s="589"/>
      <c r="M1719" s="589"/>
      <c r="O1719" s="589"/>
      <c r="P1719" s="589"/>
      <c r="Q1719" s="589"/>
    </row>
    <row r="1720" customHeight="1" spans="7:17">
      <c r="G1720" s="589"/>
      <c r="H1720" s="589"/>
      <c r="I1720" s="589"/>
      <c r="J1720" s="589"/>
      <c r="K1720" s="589"/>
      <c r="L1720" s="589"/>
      <c r="M1720" s="589"/>
      <c r="O1720" s="589"/>
      <c r="P1720" s="589"/>
      <c r="Q1720" s="589"/>
    </row>
    <row r="1721" customHeight="1" spans="7:17">
      <c r="G1721" s="589"/>
      <c r="H1721" s="589"/>
      <c r="I1721" s="589"/>
      <c r="J1721" s="589"/>
      <c r="K1721" s="589"/>
      <c r="L1721" s="589"/>
      <c r="M1721" s="589"/>
      <c r="O1721" s="589"/>
      <c r="P1721" s="589"/>
      <c r="Q1721" s="589"/>
    </row>
    <row r="1722" customHeight="1" spans="7:17">
      <c r="G1722" s="589"/>
      <c r="H1722" s="589"/>
      <c r="I1722" s="589"/>
      <c r="J1722" s="589"/>
      <c r="K1722" s="589"/>
      <c r="L1722" s="589"/>
      <c r="M1722" s="589"/>
      <c r="O1722" s="589"/>
      <c r="P1722" s="589"/>
      <c r="Q1722" s="589"/>
    </row>
    <row r="1723" customHeight="1" spans="7:17">
      <c r="G1723" s="589"/>
      <c r="H1723" s="589"/>
      <c r="I1723" s="589"/>
      <c r="J1723" s="589"/>
      <c r="K1723" s="589"/>
      <c r="L1723" s="589"/>
      <c r="M1723" s="589"/>
      <c r="O1723" s="589"/>
      <c r="P1723" s="589"/>
      <c r="Q1723" s="589"/>
    </row>
    <row r="1724" customHeight="1" spans="7:17">
      <c r="G1724" s="589"/>
      <c r="H1724" s="589"/>
      <c r="I1724" s="589"/>
      <c r="J1724" s="589"/>
      <c r="K1724" s="589"/>
      <c r="L1724" s="589"/>
      <c r="M1724" s="589"/>
      <c r="O1724" s="589"/>
      <c r="P1724" s="589"/>
      <c r="Q1724" s="589"/>
    </row>
    <row r="1725" customHeight="1" spans="7:17">
      <c r="G1725" s="589"/>
      <c r="H1725" s="589"/>
      <c r="I1725" s="589"/>
      <c r="J1725" s="589"/>
      <c r="K1725" s="589"/>
      <c r="L1725" s="589"/>
      <c r="M1725" s="589"/>
      <c r="O1725" s="589"/>
      <c r="P1725" s="589"/>
      <c r="Q1725" s="589"/>
    </row>
    <row r="1726" customHeight="1" spans="7:17">
      <c r="G1726" s="589"/>
      <c r="H1726" s="589"/>
      <c r="I1726" s="589"/>
      <c r="J1726" s="589"/>
      <c r="K1726" s="589"/>
      <c r="L1726" s="589"/>
      <c r="M1726" s="589"/>
      <c r="O1726" s="589"/>
      <c r="P1726" s="589"/>
      <c r="Q1726" s="589"/>
    </row>
    <row r="1727" customHeight="1" spans="7:17">
      <c r="G1727" s="589"/>
      <c r="H1727" s="589"/>
      <c r="I1727" s="589"/>
      <c r="J1727" s="589"/>
      <c r="K1727" s="589"/>
      <c r="L1727" s="589"/>
      <c r="M1727" s="589"/>
      <c r="O1727" s="589"/>
      <c r="P1727" s="589"/>
      <c r="Q1727" s="589"/>
    </row>
    <row r="1728" customHeight="1" spans="7:17">
      <c r="G1728" s="589"/>
      <c r="H1728" s="589"/>
      <c r="I1728" s="589"/>
      <c r="J1728" s="589"/>
      <c r="K1728" s="589"/>
      <c r="L1728" s="589"/>
      <c r="M1728" s="589"/>
      <c r="O1728" s="589"/>
      <c r="P1728" s="589"/>
      <c r="Q1728" s="589"/>
    </row>
    <row r="1729" customHeight="1" spans="7:17">
      <c r="G1729" s="589"/>
      <c r="H1729" s="589"/>
      <c r="I1729" s="589"/>
      <c r="J1729" s="589"/>
      <c r="K1729" s="589"/>
      <c r="L1729" s="589"/>
      <c r="M1729" s="589"/>
      <c r="O1729" s="589"/>
      <c r="P1729" s="589"/>
      <c r="Q1729" s="589"/>
    </row>
    <row r="1730" customHeight="1" spans="7:17">
      <c r="G1730" s="589"/>
      <c r="H1730" s="589"/>
      <c r="I1730" s="589"/>
      <c r="J1730" s="589"/>
      <c r="K1730" s="589"/>
      <c r="L1730" s="589"/>
      <c r="M1730" s="589"/>
      <c r="O1730" s="589"/>
      <c r="P1730" s="589"/>
      <c r="Q1730" s="589"/>
    </row>
    <row r="1731" customHeight="1" spans="7:17">
      <c r="G1731" s="589"/>
      <c r="H1731" s="589"/>
      <c r="I1731" s="589"/>
      <c r="J1731" s="589"/>
      <c r="K1731" s="589"/>
      <c r="L1731" s="589"/>
      <c r="M1731" s="589"/>
      <c r="O1731" s="589"/>
      <c r="P1731" s="589"/>
      <c r="Q1731" s="589"/>
    </row>
    <row r="1732" customHeight="1" spans="7:17">
      <c r="G1732" s="589"/>
      <c r="H1732" s="589"/>
      <c r="I1732" s="589"/>
      <c r="J1732" s="589"/>
      <c r="K1732" s="589"/>
      <c r="L1732" s="589"/>
      <c r="M1732" s="589"/>
      <c r="O1732" s="589"/>
      <c r="P1732" s="589"/>
      <c r="Q1732" s="589"/>
    </row>
    <row r="1733" customHeight="1" spans="7:17">
      <c r="G1733" s="589"/>
      <c r="H1733" s="589"/>
      <c r="I1733" s="589"/>
      <c r="J1733" s="589"/>
      <c r="K1733" s="589"/>
      <c r="L1733" s="589"/>
      <c r="M1733" s="589"/>
      <c r="O1733" s="589"/>
      <c r="P1733" s="589"/>
      <c r="Q1733" s="589"/>
    </row>
    <row r="1734" customHeight="1" spans="7:17">
      <c r="G1734" s="589"/>
      <c r="H1734" s="589"/>
      <c r="I1734" s="589"/>
      <c r="J1734" s="589"/>
      <c r="K1734" s="589"/>
      <c r="L1734" s="589"/>
      <c r="M1734" s="589"/>
      <c r="O1734" s="589"/>
      <c r="P1734" s="589"/>
      <c r="Q1734" s="589"/>
    </row>
    <row r="1735" customHeight="1" spans="7:17">
      <c r="G1735" s="589"/>
      <c r="H1735" s="589"/>
      <c r="I1735" s="589"/>
      <c r="J1735" s="589"/>
      <c r="K1735" s="589"/>
      <c r="L1735" s="589"/>
      <c r="M1735" s="589"/>
      <c r="O1735" s="589"/>
      <c r="P1735" s="589"/>
      <c r="Q1735" s="589"/>
    </row>
    <row r="1736" customHeight="1" spans="7:17">
      <c r="G1736" s="589"/>
      <c r="H1736" s="589"/>
      <c r="I1736" s="589"/>
      <c r="J1736" s="589"/>
      <c r="K1736" s="589"/>
      <c r="L1736" s="589"/>
      <c r="M1736" s="589"/>
      <c r="O1736" s="589"/>
      <c r="P1736" s="589"/>
      <c r="Q1736" s="589"/>
    </row>
    <row r="1737" customHeight="1" spans="7:17">
      <c r="G1737" s="589"/>
      <c r="H1737" s="589"/>
      <c r="I1737" s="589"/>
      <c r="J1737" s="589"/>
      <c r="K1737" s="589"/>
      <c r="L1737" s="589"/>
      <c r="M1737" s="589"/>
      <c r="O1737" s="589"/>
      <c r="P1737" s="589"/>
      <c r="Q1737" s="589"/>
    </row>
    <row r="1738" customHeight="1" spans="7:17">
      <c r="G1738" s="589"/>
      <c r="H1738" s="589"/>
      <c r="I1738" s="589"/>
      <c r="J1738" s="589"/>
      <c r="K1738" s="589"/>
      <c r="L1738" s="589"/>
      <c r="M1738" s="589"/>
      <c r="O1738" s="589"/>
      <c r="P1738" s="589"/>
      <c r="Q1738" s="589"/>
    </row>
    <row r="1739" customHeight="1" spans="7:17">
      <c r="G1739" s="589"/>
      <c r="H1739" s="589"/>
      <c r="I1739" s="589"/>
      <c r="J1739" s="589"/>
      <c r="K1739" s="589"/>
      <c r="L1739" s="589"/>
      <c r="M1739" s="589"/>
      <c r="O1739" s="589"/>
      <c r="P1739" s="589"/>
      <c r="Q1739" s="589"/>
    </row>
    <row r="1740" customHeight="1" spans="7:17">
      <c r="G1740" s="589"/>
      <c r="H1740" s="589"/>
      <c r="I1740" s="589"/>
      <c r="J1740" s="589"/>
      <c r="K1740" s="589"/>
      <c r="L1740" s="589"/>
      <c r="M1740" s="589"/>
      <c r="O1740" s="589"/>
      <c r="P1740" s="589"/>
      <c r="Q1740" s="589"/>
    </row>
    <row r="1741" customHeight="1" spans="7:17">
      <c r="G1741" s="589"/>
      <c r="H1741" s="589"/>
      <c r="I1741" s="589"/>
      <c r="J1741" s="589"/>
      <c r="K1741" s="589"/>
      <c r="L1741" s="589"/>
      <c r="M1741" s="589"/>
      <c r="O1741" s="589"/>
      <c r="P1741" s="589"/>
      <c r="Q1741" s="589"/>
    </row>
    <row r="1742" customHeight="1" spans="7:17">
      <c r="G1742" s="589"/>
      <c r="H1742" s="589"/>
      <c r="I1742" s="589"/>
      <c r="J1742" s="589"/>
      <c r="K1742" s="589"/>
      <c r="L1742" s="589"/>
      <c r="M1742" s="589"/>
      <c r="O1742" s="589"/>
      <c r="P1742" s="589"/>
      <c r="Q1742" s="589"/>
    </row>
    <row r="1743" customHeight="1" spans="7:17">
      <c r="G1743" s="589"/>
      <c r="H1743" s="589"/>
      <c r="I1743" s="589"/>
      <c r="J1743" s="589"/>
      <c r="K1743" s="589"/>
      <c r="L1743" s="589"/>
      <c r="M1743" s="589"/>
      <c r="O1743" s="589"/>
      <c r="P1743" s="589"/>
      <c r="Q1743" s="589"/>
    </row>
    <row r="1744" customHeight="1" spans="7:17">
      <c r="G1744" s="589"/>
      <c r="H1744" s="589"/>
      <c r="I1744" s="589"/>
      <c r="J1744" s="589"/>
      <c r="K1744" s="589"/>
      <c r="L1744" s="589"/>
      <c r="M1744" s="589"/>
      <c r="O1744" s="589"/>
      <c r="P1744" s="589"/>
      <c r="Q1744" s="589"/>
    </row>
    <row r="1745" customHeight="1" spans="7:17">
      <c r="G1745" s="589"/>
      <c r="H1745" s="589"/>
      <c r="I1745" s="589"/>
      <c r="J1745" s="589"/>
      <c r="K1745" s="589"/>
      <c r="L1745" s="589"/>
      <c r="M1745" s="589"/>
      <c r="O1745" s="589"/>
      <c r="P1745" s="589"/>
      <c r="Q1745" s="589"/>
    </row>
    <row r="1746" customHeight="1" spans="7:17">
      <c r="G1746" s="589"/>
      <c r="H1746" s="589"/>
      <c r="I1746" s="589"/>
      <c r="J1746" s="589"/>
      <c r="K1746" s="589"/>
      <c r="L1746" s="589"/>
      <c r="M1746" s="589"/>
      <c r="O1746" s="589"/>
      <c r="P1746" s="589"/>
      <c r="Q1746" s="589"/>
    </row>
    <row r="1747" customHeight="1" spans="7:17">
      <c r="G1747" s="589"/>
      <c r="H1747" s="589"/>
      <c r="I1747" s="589"/>
      <c r="J1747" s="589"/>
      <c r="K1747" s="589"/>
      <c r="L1747" s="589"/>
      <c r="M1747" s="589"/>
      <c r="O1747" s="589"/>
      <c r="P1747" s="589"/>
      <c r="Q1747" s="589"/>
    </row>
    <row r="1748" customHeight="1" spans="7:17">
      <c r="G1748" s="589"/>
      <c r="H1748" s="589"/>
      <c r="I1748" s="589"/>
      <c r="J1748" s="589"/>
      <c r="K1748" s="589"/>
      <c r="L1748" s="589"/>
      <c r="M1748" s="589"/>
      <c r="O1748" s="589"/>
      <c r="P1748" s="589"/>
      <c r="Q1748" s="589"/>
    </row>
    <row r="1749" customHeight="1" spans="7:17">
      <c r="G1749" s="589"/>
      <c r="H1749" s="589"/>
      <c r="I1749" s="589"/>
      <c r="J1749" s="589"/>
      <c r="K1749" s="589"/>
      <c r="L1749" s="589"/>
      <c r="M1749" s="589"/>
      <c r="O1749" s="589"/>
      <c r="P1749" s="589"/>
      <c r="Q1749" s="589"/>
    </row>
    <row r="1750" customHeight="1" spans="7:17">
      <c r="G1750" s="589"/>
      <c r="H1750" s="589"/>
      <c r="I1750" s="589"/>
      <c r="J1750" s="589"/>
      <c r="K1750" s="589"/>
      <c r="L1750" s="589"/>
      <c r="M1750" s="589"/>
      <c r="O1750" s="589"/>
      <c r="P1750" s="589"/>
      <c r="Q1750" s="589"/>
    </row>
    <row r="1751" customHeight="1" spans="7:17">
      <c r="G1751" s="589"/>
      <c r="H1751" s="589"/>
      <c r="I1751" s="589"/>
      <c r="J1751" s="589"/>
      <c r="K1751" s="589"/>
      <c r="L1751" s="589"/>
      <c r="M1751" s="589"/>
      <c r="O1751" s="589"/>
      <c r="P1751" s="589"/>
      <c r="Q1751" s="589"/>
    </row>
    <row r="1752" customHeight="1" spans="7:17">
      <c r="G1752" s="589"/>
      <c r="H1752" s="589"/>
      <c r="I1752" s="589"/>
      <c r="J1752" s="589"/>
      <c r="K1752" s="589"/>
      <c r="L1752" s="589"/>
      <c r="M1752" s="589"/>
      <c r="O1752" s="589"/>
      <c r="P1752" s="589"/>
      <c r="Q1752" s="589"/>
    </row>
    <row r="1753" customHeight="1" spans="7:17">
      <c r="G1753" s="589"/>
      <c r="H1753" s="589"/>
      <c r="I1753" s="589"/>
      <c r="J1753" s="589"/>
      <c r="K1753" s="589"/>
      <c r="L1753" s="589"/>
      <c r="M1753" s="589"/>
      <c r="O1753" s="589"/>
      <c r="P1753" s="589"/>
      <c r="Q1753" s="589"/>
    </row>
    <row r="1754" customHeight="1" spans="7:17">
      <c r="G1754" s="589"/>
      <c r="H1754" s="589"/>
      <c r="I1754" s="589"/>
      <c r="J1754" s="589"/>
      <c r="K1754" s="589"/>
      <c r="L1754" s="589"/>
      <c r="M1754" s="589"/>
      <c r="O1754" s="589"/>
      <c r="P1754" s="589"/>
      <c r="Q1754" s="589"/>
    </row>
    <row r="1755" customHeight="1" spans="7:17">
      <c r="G1755" s="589"/>
      <c r="H1755" s="589"/>
      <c r="I1755" s="589"/>
      <c r="J1755" s="589"/>
      <c r="K1755" s="589"/>
      <c r="L1755" s="589"/>
      <c r="M1755" s="589"/>
      <c r="O1755" s="589"/>
      <c r="P1755" s="589"/>
      <c r="Q1755" s="589"/>
    </row>
    <row r="1756" customHeight="1" spans="7:17">
      <c r="G1756" s="589"/>
      <c r="H1756" s="589"/>
      <c r="I1756" s="589"/>
      <c r="J1756" s="589"/>
      <c r="K1756" s="589"/>
      <c r="L1756" s="589"/>
      <c r="M1756" s="589"/>
      <c r="O1756" s="589"/>
      <c r="P1756" s="589"/>
      <c r="Q1756" s="589"/>
    </row>
    <row r="1757" customHeight="1" spans="7:17">
      <c r="G1757" s="589"/>
      <c r="H1757" s="589"/>
      <c r="I1757" s="589"/>
      <c r="J1757" s="589"/>
      <c r="K1757" s="589"/>
      <c r="L1757" s="589"/>
      <c r="M1757" s="589"/>
      <c r="O1757" s="589"/>
      <c r="P1757" s="589"/>
      <c r="Q1757" s="589"/>
    </row>
    <row r="1758" customHeight="1" spans="7:17">
      <c r="G1758" s="589"/>
      <c r="H1758" s="589"/>
      <c r="I1758" s="589"/>
      <c r="J1758" s="589"/>
      <c r="K1758" s="589"/>
      <c r="L1758" s="589"/>
      <c r="M1758" s="589"/>
      <c r="O1758" s="589"/>
      <c r="P1758" s="589"/>
      <c r="Q1758" s="589"/>
    </row>
    <row r="1759" customHeight="1" spans="7:17">
      <c r="G1759" s="589"/>
      <c r="H1759" s="589"/>
      <c r="I1759" s="589"/>
      <c r="J1759" s="589"/>
      <c r="K1759" s="589"/>
      <c r="L1759" s="589"/>
      <c r="M1759" s="589"/>
      <c r="O1759" s="589"/>
      <c r="P1759" s="589"/>
      <c r="Q1759" s="589"/>
    </row>
    <row r="1760" customHeight="1" spans="7:17">
      <c r="G1760" s="589"/>
      <c r="H1760" s="589"/>
      <c r="I1760" s="589"/>
      <c r="J1760" s="589"/>
      <c r="K1760" s="589"/>
      <c r="L1760" s="589"/>
      <c r="M1760" s="589"/>
      <c r="O1760" s="589"/>
      <c r="P1760" s="589"/>
      <c r="Q1760" s="589"/>
    </row>
    <row r="1761" customHeight="1" spans="7:17">
      <c r="G1761" s="589"/>
      <c r="H1761" s="589"/>
      <c r="I1761" s="589"/>
      <c r="J1761" s="589"/>
      <c r="K1761" s="589"/>
      <c r="L1761" s="589"/>
      <c r="M1761" s="589"/>
      <c r="O1761" s="589"/>
      <c r="P1761" s="589"/>
      <c r="Q1761" s="589"/>
    </row>
    <row r="1762" customHeight="1" spans="7:17">
      <c r="G1762" s="589"/>
      <c r="H1762" s="589"/>
      <c r="I1762" s="589"/>
      <c r="J1762" s="589"/>
      <c r="K1762" s="589"/>
      <c r="L1762" s="589"/>
      <c r="M1762" s="589"/>
      <c r="O1762" s="589"/>
      <c r="P1762" s="589"/>
      <c r="Q1762" s="589"/>
    </row>
    <row r="1763" customHeight="1" spans="7:17">
      <c r="G1763" s="589"/>
      <c r="H1763" s="589"/>
      <c r="I1763" s="589"/>
      <c r="J1763" s="589"/>
      <c r="K1763" s="589"/>
      <c r="L1763" s="589"/>
      <c r="M1763" s="589"/>
      <c r="O1763" s="589"/>
      <c r="P1763" s="589"/>
      <c r="Q1763" s="589"/>
    </row>
    <row r="1764" customHeight="1" spans="7:17">
      <c r="G1764" s="589"/>
      <c r="H1764" s="589"/>
      <c r="I1764" s="589"/>
      <c r="J1764" s="589"/>
      <c r="K1764" s="589"/>
      <c r="L1764" s="589"/>
      <c r="M1764" s="589"/>
      <c r="O1764" s="589"/>
      <c r="P1764" s="589"/>
      <c r="Q1764" s="589"/>
    </row>
    <row r="1765" customHeight="1" spans="7:17">
      <c r="G1765" s="589"/>
      <c r="H1765" s="589"/>
      <c r="I1765" s="589"/>
      <c r="J1765" s="589"/>
      <c r="K1765" s="589"/>
      <c r="L1765" s="589"/>
      <c r="M1765" s="589"/>
      <c r="O1765" s="589"/>
      <c r="P1765" s="589"/>
      <c r="Q1765" s="589"/>
    </row>
    <row r="1766" customHeight="1" spans="7:17">
      <c r="G1766" s="589"/>
      <c r="H1766" s="589"/>
      <c r="I1766" s="589"/>
      <c r="J1766" s="589"/>
      <c r="K1766" s="589"/>
      <c r="L1766" s="589"/>
      <c r="M1766" s="589"/>
      <c r="O1766" s="589"/>
      <c r="P1766" s="589"/>
      <c r="Q1766" s="589"/>
    </row>
    <row r="1767" customHeight="1" spans="7:17">
      <c r="G1767" s="589"/>
      <c r="H1767" s="589"/>
      <c r="I1767" s="589"/>
      <c r="J1767" s="589"/>
      <c r="K1767" s="589"/>
      <c r="L1767" s="589"/>
      <c r="M1767" s="589"/>
      <c r="O1767" s="589"/>
      <c r="P1767" s="589"/>
      <c r="Q1767" s="589"/>
    </row>
    <row r="1768" customHeight="1" spans="7:17">
      <c r="G1768" s="589"/>
      <c r="H1768" s="589"/>
      <c r="I1768" s="589"/>
      <c r="J1768" s="589"/>
      <c r="K1768" s="589"/>
      <c r="L1768" s="589"/>
      <c r="M1768" s="589"/>
      <c r="O1768" s="589"/>
      <c r="P1768" s="589"/>
      <c r="Q1768" s="589"/>
    </row>
    <row r="1769" customHeight="1" spans="7:17">
      <c r="G1769" s="589"/>
      <c r="H1769" s="589"/>
      <c r="I1769" s="589"/>
      <c r="J1769" s="589"/>
      <c r="K1769" s="589"/>
      <c r="L1769" s="589"/>
      <c r="M1769" s="589"/>
      <c r="O1769" s="589"/>
      <c r="P1769" s="589"/>
      <c r="Q1769" s="589"/>
    </row>
    <row r="1770" customHeight="1" spans="7:17">
      <c r="G1770" s="589"/>
      <c r="H1770" s="589"/>
      <c r="I1770" s="589"/>
      <c r="J1770" s="589"/>
      <c r="K1770" s="589"/>
      <c r="L1770" s="589"/>
      <c r="M1770" s="589"/>
      <c r="O1770" s="589"/>
      <c r="P1770" s="589"/>
      <c r="Q1770" s="589"/>
    </row>
    <row r="1771" customHeight="1" spans="7:17">
      <c r="G1771" s="589"/>
      <c r="H1771" s="589"/>
      <c r="I1771" s="589"/>
      <c r="J1771" s="589"/>
      <c r="K1771" s="589"/>
      <c r="L1771" s="589"/>
      <c r="M1771" s="589"/>
      <c r="O1771" s="589"/>
      <c r="P1771" s="589"/>
      <c r="Q1771" s="589"/>
    </row>
    <row r="1772" customHeight="1" spans="7:17">
      <c r="G1772" s="589"/>
      <c r="H1772" s="589"/>
      <c r="I1772" s="589"/>
      <c r="J1772" s="589"/>
      <c r="K1772" s="589"/>
      <c r="L1772" s="589"/>
      <c r="M1772" s="589"/>
      <c r="O1772" s="589"/>
      <c r="P1772" s="589"/>
      <c r="Q1772" s="589"/>
    </row>
    <row r="1773" customHeight="1" spans="7:17">
      <c r="G1773" s="589"/>
      <c r="H1773" s="589"/>
      <c r="I1773" s="589"/>
      <c r="J1773" s="589"/>
      <c r="K1773" s="589"/>
      <c r="L1773" s="589"/>
      <c r="M1773" s="589"/>
      <c r="O1773" s="589"/>
      <c r="P1773" s="589"/>
      <c r="Q1773" s="589"/>
    </row>
    <row r="1774" customHeight="1" spans="7:17">
      <c r="G1774" s="589"/>
      <c r="H1774" s="589"/>
      <c r="I1774" s="589"/>
      <c r="J1774" s="589"/>
      <c r="K1774" s="589"/>
      <c r="L1774" s="589"/>
      <c r="M1774" s="589"/>
      <c r="O1774" s="589"/>
      <c r="P1774" s="589"/>
      <c r="Q1774" s="589"/>
    </row>
    <row r="1775" customHeight="1" spans="7:17">
      <c r="G1775" s="589"/>
      <c r="H1775" s="589"/>
      <c r="I1775" s="589"/>
      <c r="J1775" s="589"/>
      <c r="K1775" s="589"/>
      <c r="L1775" s="589"/>
      <c r="M1775" s="589"/>
      <c r="O1775" s="589"/>
      <c r="P1775" s="589"/>
      <c r="Q1775" s="589"/>
    </row>
    <row r="1776" customHeight="1" spans="7:17">
      <c r="G1776" s="589"/>
      <c r="H1776" s="589"/>
      <c r="I1776" s="589"/>
      <c r="J1776" s="589"/>
      <c r="K1776" s="589"/>
      <c r="L1776" s="589"/>
      <c r="M1776" s="589"/>
      <c r="O1776" s="589"/>
      <c r="P1776" s="589"/>
      <c r="Q1776" s="589"/>
    </row>
    <row r="1777" customHeight="1" spans="7:17">
      <c r="G1777" s="589"/>
      <c r="H1777" s="589"/>
      <c r="I1777" s="589"/>
      <c r="J1777" s="589"/>
      <c r="K1777" s="589"/>
      <c r="L1777" s="589"/>
      <c r="M1777" s="589"/>
      <c r="O1777" s="589"/>
      <c r="P1777" s="589"/>
      <c r="Q1777" s="589"/>
    </row>
    <row r="1778" customHeight="1" spans="7:17">
      <c r="G1778" s="589"/>
      <c r="H1778" s="589"/>
      <c r="I1778" s="589"/>
      <c r="J1778" s="589"/>
      <c r="K1778" s="589"/>
      <c r="L1778" s="589"/>
      <c r="M1778" s="589"/>
      <c r="O1778" s="589"/>
      <c r="P1778" s="589"/>
      <c r="Q1778" s="589"/>
    </row>
    <row r="1779" customHeight="1" spans="7:17">
      <c r="G1779" s="589"/>
      <c r="H1779" s="589"/>
      <c r="I1779" s="589"/>
      <c r="J1779" s="589"/>
      <c r="K1779" s="589"/>
      <c r="L1779" s="589"/>
      <c r="M1779" s="589"/>
      <c r="O1779" s="589"/>
      <c r="P1779" s="589"/>
      <c r="Q1779" s="589"/>
    </row>
    <row r="1780" customHeight="1" spans="7:17">
      <c r="G1780" s="589"/>
      <c r="H1780" s="589"/>
      <c r="I1780" s="589"/>
      <c r="J1780" s="589"/>
      <c r="K1780" s="589"/>
      <c r="L1780" s="589"/>
      <c r="M1780" s="589"/>
      <c r="O1780" s="589"/>
      <c r="P1780" s="589"/>
      <c r="Q1780" s="589"/>
    </row>
    <row r="1781" customHeight="1" spans="7:17">
      <c r="G1781" s="589"/>
      <c r="H1781" s="589"/>
      <c r="I1781" s="589"/>
      <c r="J1781" s="589"/>
      <c r="K1781" s="589"/>
      <c r="L1781" s="589"/>
      <c r="M1781" s="589"/>
      <c r="O1781" s="589"/>
      <c r="P1781" s="589"/>
      <c r="Q1781" s="589"/>
    </row>
    <row r="1782" customHeight="1" spans="7:17">
      <c r="G1782" s="589"/>
      <c r="H1782" s="589"/>
      <c r="I1782" s="589"/>
      <c r="J1782" s="589"/>
      <c r="K1782" s="589"/>
      <c r="L1782" s="589"/>
      <c r="M1782" s="589"/>
      <c r="O1782" s="589"/>
      <c r="P1782" s="589"/>
      <c r="Q1782" s="589"/>
    </row>
    <row r="1783" customHeight="1" spans="7:17">
      <c r="G1783" s="589"/>
      <c r="H1783" s="589"/>
      <c r="I1783" s="589"/>
      <c r="J1783" s="589"/>
      <c r="K1783" s="589"/>
      <c r="L1783" s="589"/>
      <c r="M1783" s="589"/>
      <c r="O1783" s="589"/>
      <c r="P1783" s="589"/>
      <c r="Q1783" s="589"/>
    </row>
    <row r="1784" customHeight="1" spans="7:17">
      <c r="G1784" s="589"/>
      <c r="H1784" s="589"/>
      <c r="I1784" s="589"/>
      <c r="J1784" s="589"/>
      <c r="K1784" s="589"/>
      <c r="L1784" s="589"/>
      <c r="M1784" s="589"/>
      <c r="O1784" s="589"/>
      <c r="P1784" s="589"/>
      <c r="Q1784" s="589"/>
    </row>
    <row r="1785" customHeight="1" spans="7:17">
      <c r="G1785" s="589"/>
      <c r="H1785" s="589"/>
      <c r="I1785" s="589"/>
      <c r="J1785" s="589"/>
      <c r="K1785" s="589"/>
      <c r="L1785" s="589"/>
      <c r="M1785" s="589"/>
      <c r="O1785" s="589"/>
      <c r="P1785" s="589"/>
      <c r="Q1785" s="589"/>
    </row>
    <row r="1786" customHeight="1" spans="7:17">
      <c r="G1786" s="589"/>
      <c r="H1786" s="589"/>
      <c r="I1786" s="589"/>
      <c r="J1786" s="589"/>
      <c r="K1786" s="589"/>
      <c r="L1786" s="589"/>
      <c r="M1786" s="589"/>
      <c r="O1786" s="589"/>
      <c r="P1786" s="589"/>
      <c r="Q1786" s="589"/>
    </row>
    <row r="1787" customHeight="1" spans="7:17">
      <c r="G1787" s="589"/>
      <c r="H1787" s="589"/>
      <c r="I1787" s="589"/>
      <c r="J1787" s="589"/>
      <c r="K1787" s="589"/>
      <c r="L1787" s="589"/>
      <c r="M1787" s="589"/>
      <c r="O1787" s="589"/>
      <c r="P1787" s="589"/>
      <c r="Q1787" s="589"/>
    </row>
    <row r="1788" customHeight="1" spans="7:17">
      <c r="G1788" s="589"/>
      <c r="H1788" s="589"/>
      <c r="I1788" s="589"/>
      <c r="J1788" s="589"/>
      <c r="K1788" s="589"/>
      <c r="L1788" s="589"/>
      <c r="M1788" s="589"/>
      <c r="O1788" s="589"/>
      <c r="P1788" s="589"/>
      <c r="Q1788" s="589"/>
    </row>
    <row r="1789" customHeight="1" spans="7:17">
      <c r="G1789" s="589"/>
      <c r="H1789" s="589"/>
      <c r="I1789" s="589"/>
      <c r="J1789" s="589"/>
      <c r="K1789" s="589"/>
      <c r="L1789" s="589"/>
      <c r="M1789" s="589"/>
      <c r="O1789" s="589"/>
      <c r="P1789" s="589"/>
      <c r="Q1789" s="589"/>
    </row>
    <row r="1790" customHeight="1" spans="7:17">
      <c r="G1790" s="589"/>
      <c r="H1790" s="589"/>
      <c r="I1790" s="589"/>
      <c r="J1790" s="589"/>
      <c r="K1790" s="589"/>
      <c r="L1790" s="589"/>
      <c r="M1790" s="589"/>
      <c r="O1790" s="589"/>
      <c r="P1790" s="589"/>
      <c r="Q1790" s="589"/>
    </row>
    <row r="1791" customHeight="1" spans="7:17">
      <c r="G1791" s="589"/>
      <c r="H1791" s="589"/>
      <c r="I1791" s="589"/>
      <c r="J1791" s="589"/>
      <c r="K1791" s="589"/>
      <c r="L1791" s="589"/>
      <c r="M1791" s="589"/>
      <c r="O1791" s="589"/>
      <c r="P1791" s="589"/>
      <c r="Q1791" s="589"/>
    </row>
    <row r="1792" customHeight="1" spans="7:17">
      <c r="G1792" s="589"/>
      <c r="H1792" s="589"/>
      <c r="I1792" s="589"/>
      <c r="J1792" s="589"/>
      <c r="K1792" s="589"/>
      <c r="L1792" s="589"/>
      <c r="M1792" s="589"/>
      <c r="O1792" s="589"/>
      <c r="P1792" s="589"/>
      <c r="Q1792" s="589"/>
    </row>
    <row r="1793" customHeight="1" spans="7:17">
      <c r="G1793" s="589"/>
      <c r="H1793" s="589"/>
      <c r="I1793" s="589"/>
      <c r="J1793" s="589"/>
      <c r="K1793" s="589"/>
      <c r="L1793" s="589"/>
      <c r="M1793" s="589"/>
      <c r="O1793" s="589"/>
      <c r="P1793" s="589"/>
      <c r="Q1793" s="589"/>
    </row>
    <row r="1794" customHeight="1" spans="7:17">
      <c r="G1794" s="589"/>
      <c r="H1794" s="589"/>
      <c r="I1794" s="589"/>
      <c r="J1794" s="589"/>
      <c r="K1794" s="589"/>
      <c r="L1794" s="589"/>
      <c r="M1794" s="589"/>
      <c r="O1794" s="589"/>
      <c r="P1794" s="589"/>
      <c r="Q1794" s="589"/>
    </row>
    <row r="1795" customHeight="1" spans="7:17">
      <c r="G1795" s="589"/>
      <c r="H1795" s="589"/>
      <c r="I1795" s="589"/>
      <c r="J1795" s="589"/>
      <c r="K1795" s="589"/>
      <c r="L1795" s="589"/>
      <c r="M1795" s="589"/>
      <c r="O1795" s="589"/>
      <c r="P1795" s="589"/>
      <c r="Q1795" s="589"/>
    </row>
    <row r="1796" customHeight="1" spans="7:17">
      <c r="G1796" s="589"/>
      <c r="H1796" s="589"/>
      <c r="I1796" s="589"/>
      <c r="J1796" s="589"/>
      <c r="K1796" s="589"/>
      <c r="L1796" s="589"/>
      <c r="M1796" s="589"/>
      <c r="O1796" s="589"/>
      <c r="P1796" s="589"/>
      <c r="Q1796" s="589"/>
    </row>
    <row r="1797" customHeight="1" spans="7:17">
      <c r="G1797" s="589"/>
      <c r="H1797" s="589"/>
      <c r="I1797" s="589"/>
      <c r="J1797" s="589"/>
      <c r="K1797" s="589"/>
      <c r="L1797" s="589"/>
      <c r="M1797" s="589"/>
      <c r="O1797" s="589"/>
      <c r="P1797" s="589"/>
      <c r="Q1797" s="589"/>
    </row>
    <row r="1798" customHeight="1" spans="7:17">
      <c r="G1798" s="589"/>
      <c r="H1798" s="589"/>
      <c r="I1798" s="589"/>
      <c r="J1798" s="589"/>
      <c r="K1798" s="589"/>
      <c r="L1798" s="589"/>
      <c r="M1798" s="589"/>
      <c r="O1798" s="589"/>
      <c r="P1798" s="589"/>
      <c r="Q1798" s="589"/>
    </row>
    <row r="1799" customHeight="1" spans="7:17">
      <c r="G1799" s="589"/>
      <c r="H1799" s="589"/>
      <c r="I1799" s="589"/>
      <c r="J1799" s="589"/>
      <c r="K1799" s="589"/>
      <c r="L1799" s="589"/>
      <c r="M1799" s="589"/>
      <c r="O1799" s="589"/>
      <c r="P1799" s="589"/>
      <c r="Q1799" s="589"/>
    </row>
    <row r="1800" customHeight="1" spans="7:17">
      <c r="G1800" s="589"/>
      <c r="H1800" s="589"/>
      <c r="I1800" s="589"/>
      <c r="J1800" s="589"/>
      <c r="K1800" s="589"/>
      <c r="L1800" s="589"/>
      <c r="M1800" s="589"/>
      <c r="O1800" s="589"/>
      <c r="P1800" s="589"/>
      <c r="Q1800" s="589"/>
    </row>
    <row r="1801" customHeight="1" spans="7:17">
      <c r="G1801" s="589"/>
      <c r="H1801" s="589"/>
      <c r="I1801" s="589"/>
      <c r="J1801" s="589"/>
      <c r="K1801" s="589"/>
      <c r="L1801" s="589"/>
      <c r="M1801" s="589"/>
      <c r="O1801" s="589"/>
      <c r="P1801" s="589"/>
      <c r="Q1801" s="589"/>
    </row>
    <row r="1802" customHeight="1" spans="7:17">
      <c r="G1802" s="589"/>
      <c r="H1802" s="589"/>
      <c r="I1802" s="589"/>
      <c r="J1802" s="589"/>
      <c r="K1802" s="589"/>
      <c r="L1802" s="589"/>
      <c r="M1802" s="589"/>
      <c r="O1802" s="589"/>
      <c r="P1802" s="589"/>
      <c r="Q1802" s="589"/>
    </row>
    <row r="1803" customHeight="1" spans="7:17">
      <c r="G1803" s="589"/>
      <c r="H1803" s="589"/>
      <c r="I1803" s="589"/>
      <c r="J1803" s="589"/>
      <c r="K1803" s="589"/>
      <c r="L1803" s="589"/>
      <c r="M1803" s="589"/>
      <c r="O1803" s="589"/>
      <c r="P1803" s="589"/>
      <c r="Q1803" s="589"/>
    </row>
    <row r="1804" customHeight="1" spans="7:17">
      <c r="G1804" s="589"/>
      <c r="H1804" s="589"/>
      <c r="I1804" s="589"/>
      <c r="J1804" s="589"/>
      <c r="K1804" s="589"/>
      <c r="L1804" s="589"/>
      <c r="M1804" s="589"/>
      <c r="O1804" s="589"/>
      <c r="P1804" s="589"/>
      <c r="Q1804" s="589"/>
    </row>
    <row r="1805" customHeight="1" spans="7:17">
      <c r="G1805" s="589"/>
      <c r="H1805" s="589"/>
      <c r="I1805" s="589"/>
      <c r="J1805" s="589"/>
      <c r="K1805" s="589"/>
      <c r="L1805" s="589"/>
      <c r="M1805" s="589"/>
      <c r="O1805" s="589"/>
      <c r="P1805" s="589"/>
      <c r="Q1805" s="589"/>
    </row>
    <row r="1806" customHeight="1" spans="7:17">
      <c r="G1806" s="589"/>
      <c r="H1806" s="589"/>
      <c r="I1806" s="589"/>
      <c r="J1806" s="589"/>
      <c r="K1806" s="589"/>
      <c r="L1806" s="589"/>
      <c r="M1806" s="589"/>
      <c r="O1806" s="589"/>
      <c r="P1806" s="589"/>
      <c r="Q1806" s="589"/>
    </row>
    <row r="1807" customHeight="1" spans="7:17">
      <c r="G1807" s="589"/>
      <c r="H1807" s="589"/>
      <c r="I1807" s="589"/>
      <c r="J1807" s="589"/>
      <c r="K1807" s="589"/>
      <c r="L1807" s="589"/>
      <c r="M1807" s="589"/>
      <c r="O1807" s="589"/>
      <c r="P1807" s="589"/>
      <c r="Q1807" s="589"/>
    </row>
    <row r="1808" customHeight="1" spans="7:17">
      <c r="G1808" s="589"/>
      <c r="H1808" s="589"/>
      <c r="I1808" s="589"/>
      <c r="J1808" s="589"/>
      <c r="K1808" s="589"/>
      <c r="L1808" s="589"/>
      <c r="M1808" s="589"/>
      <c r="O1808" s="589"/>
      <c r="P1808" s="589"/>
      <c r="Q1808" s="589"/>
    </row>
    <row r="1809" customHeight="1" spans="7:17">
      <c r="G1809" s="589"/>
      <c r="H1809" s="589"/>
      <c r="I1809" s="589"/>
      <c r="J1809" s="589"/>
      <c r="K1809" s="589"/>
      <c r="L1809" s="589"/>
      <c r="M1809" s="589"/>
      <c r="O1809" s="589"/>
      <c r="P1809" s="589"/>
      <c r="Q1809" s="589"/>
    </row>
    <row r="1810" customHeight="1" spans="7:17">
      <c r="G1810" s="589"/>
      <c r="H1810" s="589"/>
      <c r="I1810" s="589"/>
      <c r="J1810" s="589"/>
      <c r="K1810" s="589"/>
      <c r="L1810" s="589"/>
      <c r="M1810" s="589"/>
      <c r="O1810" s="589"/>
      <c r="P1810" s="589"/>
      <c r="Q1810" s="589"/>
    </row>
    <row r="1811" customHeight="1" spans="7:17">
      <c r="G1811" s="589"/>
      <c r="H1811" s="589"/>
      <c r="I1811" s="589"/>
      <c r="J1811" s="589"/>
      <c r="K1811" s="589"/>
      <c r="L1811" s="589"/>
      <c r="M1811" s="589"/>
      <c r="O1811" s="589"/>
      <c r="P1811" s="589"/>
      <c r="Q1811" s="589"/>
    </row>
    <row r="1812" customHeight="1" spans="7:17">
      <c r="G1812" s="589"/>
      <c r="H1812" s="589"/>
      <c r="I1812" s="589"/>
      <c r="J1812" s="589"/>
      <c r="K1812" s="589"/>
      <c r="L1812" s="589"/>
      <c r="M1812" s="589"/>
      <c r="O1812" s="589"/>
      <c r="P1812" s="589"/>
      <c r="Q1812" s="589"/>
    </row>
    <row r="1813" customHeight="1" spans="7:17">
      <c r="G1813" s="589"/>
      <c r="H1813" s="589"/>
      <c r="I1813" s="589"/>
      <c r="J1813" s="589"/>
      <c r="K1813" s="589"/>
      <c r="L1813" s="589"/>
      <c r="M1813" s="589"/>
      <c r="O1813" s="589"/>
      <c r="P1813" s="589"/>
      <c r="Q1813" s="589"/>
    </row>
    <row r="1814" customHeight="1" spans="7:17">
      <c r="G1814" s="589"/>
      <c r="H1814" s="589"/>
      <c r="I1814" s="589"/>
      <c r="J1814" s="589"/>
      <c r="K1814" s="589"/>
      <c r="L1814" s="589"/>
      <c r="M1814" s="589"/>
      <c r="O1814" s="589"/>
      <c r="P1814" s="589"/>
      <c r="Q1814" s="589"/>
    </row>
    <row r="1815" customHeight="1" spans="7:17">
      <c r="G1815" s="589"/>
      <c r="H1815" s="589"/>
      <c r="I1815" s="589"/>
      <c r="J1815" s="589"/>
      <c r="K1815" s="589"/>
      <c r="L1815" s="589"/>
      <c r="M1815" s="589"/>
      <c r="O1815" s="589"/>
      <c r="P1815" s="589"/>
      <c r="Q1815" s="589"/>
    </row>
    <row r="1816" customHeight="1" spans="7:17">
      <c r="G1816" s="589"/>
      <c r="H1816" s="589"/>
      <c r="I1816" s="589"/>
      <c r="J1816" s="589"/>
      <c r="K1816" s="589"/>
      <c r="L1816" s="589"/>
      <c r="M1816" s="589"/>
      <c r="O1816" s="589"/>
      <c r="P1816" s="589"/>
      <c r="Q1816" s="589"/>
    </row>
    <row r="1817" customHeight="1" spans="7:17">
      <c r="G1817" s="589"/>
      <c r="H1817" s="589"/>
      <c r="I1817" s="589"/>
      <c r="J1817" s="589"/>
      <c r="K1817" s="589"/>
      <c r="L1817" s="589"/>
      <c r="M1817" s="589"/>
      <c r="O1817" s="589"/>
      <c r="P1817" s="589"/>
      <c r="Q1817" s="589"/>
    </row>
    <row r="1818" customHeight="1" spans="7:17">
      <c r="G1818" s="589"/>
      <c r="H1818" s="589"/>
      <c r="I1818" s="589"/>
      <c r="J1818" s="589"/>
      <c r="K1818" s="589"/>
      <c r="L1818" s="589"/>
      <c r="M1818" s="589"/>
      <c r="O1818" s="589"/>
      <c r="P1818" s="589"/>
      <c r="Q1818" s="589"/>
    </row>
    <row r="1819" customHeight="1" spans="7:17">
      <c r="G1819" s="589"/>
      <c r="H1819" s="589"/>
      <c r="I1819" s="589"/>
      <c r="J1819" s="589"/>
      <c r="K1819" s="589"/>
      <c r="L1819" s="589"/>
      <c r="M1819" s="589"/>
      <c r="O1819" s="589"/>
      <c r="P1819" s="589"/>
      <c r="Q1819" s="589"/>
    </row>
    <row r="1820" customHeight="1" spans="7:17">
      <c r="G1820" s="589"/>
      <c r="H1820" s="589"/>
      <c r="I1820" s="589"/>
      <c r="J1820" s="589"/>
      <c r="K1820" s="589"/>
      <c r="L1820" s="589"/>
      <c r="M1820" s="589"/>
      <c r="O1820" s="589"/>
      <c r="P1820" s="589"/>
      <c r="Q1820" s="589"/>
    </row>
    <row r="1821" customHeight="1" spans="7:17">
      <c r="G1821" s="589"/>
      <c r="H1821" s="589"/>
      <c r="I1821" s="589"/>
      <c r="J1821" s="589"/>
      <c r="K1821" s="589"/>
      <c r="L1821" s="589"/>
      <c r="M1821" s="589"/>
      <c r="O1821" s="589"/>
      <c r="P1821" s="589"/>
      <c r="Q1821" s="589"/>
    </row>
    <row r="1822" customHeight="1" spans="7:17">
      <c r="G1822" s="589"/>
      <c r="H1822" s="589"/>
      <c r="I1822" s="589"/>
      <c r="J1822" s="589"/>
      <c r="K1822" s="589"/>
      <c r="L1822" s="589"/>
      <c r="M1822" s="589"/>
      <c r="O1822" s="589"/>
      <c r="P1822" s="589"/>
      <c r="Q1822" s="589"/>
    </row>
    <row r="1823" customHeight="1" spans="7:17">
      <c r="G1823" s="589"/>
      <c r="H1823" s="589"/>
      <c r="I1823" s="589"/>
      <c r="J1823" s="589"/>
      <c r="K1823" s="589"/>
      <c r="L1823" s="589"/>
      <c r="M1823" s="589"/>
      <c r="O1823" s="589"/>
      <c r="P1823" s="589"/>
      <c r="Q1823" s="589"/>
    </row>
    <row r="1824" customHeight="1" spans="7:17">
      <c r="G1824" s="589"/>
      <c r="H1824" s="589"/>
      <c r="I1824" s="589"/>
      <c r="J1824" s="589"/>
      <c r="K1824" s="589"/>
      <c r="L1824" s="589"/>
      <c r="M1824" s="589"/>
      <c r="O1824" s="589"/>
      <c r="P1824" s="589"/>
      <c r="Q1824" s="589"/>
    </row>
    <row r="1825" customHeight="1" spans="7:17">
      <c r="G1825" s="589"/>
      <c r="H1825" s="589"/>
      <c r="I1825" s="589"/>
      <c r="J1825" s="589"/>
      <c r="K1825" s="589"/>
      <c r="L1825" s="589"/>
      <c r="M1825" s="589"/>
      <c r="O1825" s="589"/>
      <c r="P1825" s="589"/>
      <c r="Q1825" s="589"/>
    </row>
    <row r="1826" customHeight="1" spans="7:17">
      <c r="G1826" s="589"/>
      <c r="H1826" s="589"/>
      <c r="I1826" s="589"/>
      <c r="J1826" s="589"/>
      <c r="K1826" s="589"/>
      <c r="L1826" s="589"/>
      <c r="M1826" s="589"/>
      <c r="O1826" s="589"/>
      <c r="P1826" s="589"/>
      <c r="Q1826" s="589"/>
    </row>
    <row r="1827" customHeight="1" spans="7:17">
      <c r="G1827" s="589"/>
      <c r="H1827" s="589"/>
      <c r="I1827" s="589"/>
      <c r="J1827" s="589"/>
      <c r="K1827" s="589"/>
      <c r="L1827" s="589"/>
      <c r="M1827" s="589"/>
      <c r="O1827" s="589"/>
      <c r="P1827" s="589"/>
      <c r="Q1827" s="589"/>
    </row>
    <row r="1828" customHeight="1" spans="7:17">
      <c r="G1828" s="589"/>
      <c r="H1828" s="589"/>
      <c r="I1828" s="589"/>
      <c r="J1828" s="589"/>
      <c r="K1828" s="589"/>
      <c r="L1828" s="589"/>
      <c r="M1828" s="589"/>
      <c r="O1828" s="589"/>
      <c r="P1828" s="589"/>
      <c r="Q1828" s="589"/>
    </row>
    <row r="1829" customHeight="1" spans="7:17">
      <c r="G1829" s="589"/>
      <c r="H1829" s="589"/>
      <c r="I1829" s="589"/>
      <c r="J1829" s="589"/>
      <c r="K1829" s="589"/>
      <c r="L1829" s="589"/>
      <c r="M1829" s="589"/>
      <c r="O1829" s="589"/>
      <c r="P1829" s="589"/>
      <c r="Q1829" s="589"/>
    </row>
    <row r="1830" customHeight="1" spans="7:17">
      <c r="G1830" s="589"/>
      <c r="H1830" s="589"/>
      <c r="I1830" s="589"/>
      <c r="J1830" s="589"/>
      <c r="K1830" s="589"/>
      <c r="L1830" s="589"/>
      <c r="M1830" s="589"/>
      <c r="O1830" s="589"/>
      <c r="P1830" s="589"/>
      <c r="Q1830" s="589"/>
    </row>
    <row r="1831" customHeight="1" spans="7:17">
      <c r="G1831" s="589"/>
      <c r="H1831" s="589"/>
      <c r="I1831" s="589"/>
      <c r="J1831" s="589"/>
      <c r="K1831" s="589"/>
      <c r="L1831" s="589"/>
      <c r="M1831" s="589"/>
      <c r="O1831" s="589"/>
      <c r="P1831" s="589"/>
      <c r="Q1831" s="589"/>
    </row>
    <row r="1832" customHeight="1" spans="7:17">
      <c r="G1832" s="589"/>
      <c r="H1832" s="589"/>
      <c r="I1832" s="589"/>
      <c r="J1832" s="589"/>
      <c r="K1832" s="589"/>
      <c r="L1832" s="589"/>
      <c r="M1832" s="589"/>
      <c r="O1832" s="589"/>
      <c r="P1832" s="589"/>
      <c r="Q1832" s="589"/>
    </row>
    <row r="1833" customHeight="1" spans="7:17">
      <c r="G1833" s="589"/>
      <c r="H1833" s="589"/>
      <c r="I1833" s="589"/>
      <c r="J1833" s="589"/>
      <c r="K1833" s="589"/>
      <c r="L1833" s="589"/>
      <c r="M1833" s="589"/>
      <c r="O1833" s="589"/>
      <c r="P1833" s="589"/>
      <c r="Q1833" s="589"/>
    </row>
    <row r="1834" customHeight="1" spans="7:17">
      <c r="G1834" s="589"/>
      <c r="H1834" s="589"/>
      <c r="I1834" s="589"/>
      <c r="J1834" s="589"/>
      <c r="K1834" s="589"/>
      <c r="L1834" s="589"/>
      <c r="M1834" s="589"/>
      <c r="O1834" s="589"/>
      <c r="P1834" s="589"/>
      <c r="Q1834" s="589"/>
    </row>
    <row r="1835" customHeight="1" spans="7:17">
      <c r="G1835" s="589"/>
      <c r="H1835" s="589"/>
      <c r="I1835" s="589"/>
      <c r="J1835" s="589"/>
      <c r="K1835" s="589"/>
      <c r="L1835" s="589"/>
      <c r="M1835" s="589"/>
      <c r="O1835" s="589"/>
      <c r="P1835" s="589"/>
      <c r="Q1835" s="589"/>
    </row>
    <row r="1836" customHeight="1" spans="7:17">
      <c r="G1836" s="589"/>
      <c r="H1836" s="589"/>
      <c r="I1836" s="589"/>
      <c r="J1836" s="589"/>
      <c r="K1836" s="589"/>
      <c r="L1836" s="589"/>
      <c r="M1836" s="589"/>
      <c r="O1836" s="589"/>
      <c r="P1836" s="589"/>
      <c r="Q1836" s="589"/>
    </row>
    <row r="1837" customHeight="1" spans="7:17">
      <c r="G1837" s="589"/>
      <c r="H1837" s="589"/>
      <c r="I1837" s="589"/>
      <c r="J1837" s="589"/>
      <c r="K1837" s="589"/>
      <c r="L1837" s="589"/>
      <c r="M1837" s="589"/>
      <c r="O1837" s="589"/>
      <c r="P1837" s="589"/>
      <c r="Q1837" s="589"/>
    </row>
    <row r="1838" customHeight="1" spans="7:17">
      <c r="G1838" s="589"/>
      <c r="H1838" s="589"/>
      <c r="I1838" s="589"/>
      <c r="J1838" s="589"/>
      <c r="K1838" s="589"/>
      <c r="L1838" s="589"/>
      <c r="M1838" s="589"/>
      <c r="O1838" s="589"/>
      <c r="P1838" s="589"/>
      <c r="Q1838" s="589"/>
    </row>
    <row r="1839" customHeight="1" spans="7:17">
      <c r="G1839" s="589"/>
      <c r="H1839" s="589"/>
      <c r="I1839" s="589"/>
      <c r="J1839" s="589"/>
      <c r="K1839" s="589"/>
      <c r="L1839" s="589"/>
      <c r="M1839" s="589"/>
      <c r="O1839" s="589"/>
      <c r="P1839" s="589"/>
      <c r="Q1839" s="589"/>
    </row>
    <row r="1840" customHeight="1" spans="7:17">
      <c r="G1840" s="589"/>
      <c r="H1840" s="589"/>
      <c r="I1840" s="589"/>
      <c r="J1840" s="589"/>
      <c r="K1840" s="589"/>
      <c r="L1840" s="589"/>
      <c r="M1840" s="589"/>
      <c r="O1840" s="589"/>
      <c r="P1840" s="589"/>
      <c r="Q1840" s="589"/>
    </row>
    <row r="1841" customHeight="1" spans="7:17">
      <c r="G1841" s="589"/>
      <c r="H1841" s="589"/>
      <c r="I1841" s="589"/>
      <c r="J1841" s="589"/>
      <c r="K1841" s="589"/>
      <c r="L1841" s="589"/>
      <c r="M1841" s="589"/>
      <c r="O1841" s="589"/>
      <c r="P1841" s="589"/>
      <c r="Q1841" s="589"/>
    </row>
    <row r="1842" customHeight="1" spans="7:17">
      <c r="G1842" s="589"/>
      <c r="H1842" s="589"/>
      <c r="I1842" s="589"/>
      <c r="J1842" s="589"/>
      <c r="K1842" s="589"/>
      <c r="L1842" s="589"/>
      <c r="M1842" s="589"/>
      <c r="O1842" s="589"/>
      <c r="P1842" s="589"/>
      <c r="Q1842" s="589"/>
    </row>
    <row r="1843" customHeight="1" spans="7:17">
      <c r="G1843" s="589"/>
      <c r="H1843" s="589"/>
      <c r="I1843" s="589"/>
      <c r="J1843" s="589"/>
      <c r="K1843" s="589"/>
      <c r="L1843" s="589"/>
      <c r="M1843" s="589"/>
      <c r="O1843" s="589"/>
      <c r="P1843" s="589"/>
      <c r="Q1843" s="589"/>
    </row>
    <row r="1844" customHeight="1" spans="7:17">
      <c r="G1844" s="589"/>
      <c r="H1844" s="589"/>
      <c r="I1844" s="589"/>
      <c r="J1844" s="589"/>
      <c r="K1844" s="589"/>
      <c r="L1844" s="589"/>
      <c r="M1844" s="589"/>
      <c r="O1844" s="589"/>
      <c r="P1844" s="589"/>
      <c r="Q1844" s="589"/>
    </row>
    <row r="1845" customHeight="1" spans="7:17">
      <c r="G1845" s="589"/>
      <c r="H1845" s="589"/>
      <c r="I1845" s="589"/>
      <c r="J1845" s="589"/>
      <c r="K1845" s="589"/>
      <c r="L1845" s="589"/>
      <c r="M1845" s="589"/>
      <c r="O1845" s="589"/>
      <c r="P1845" s="589"/>
      <c r="Q1845" s="589"/>
    </row>
    <row r="1846" customHeight="1" spans="7:17">
      <c r="G1846" s="589"/>
      <c r="H1846" s="589"/>
      <c r="I1846" s="589"/>
      <c r="J1846" s="589"/>
      <c r="K1846" s="589"/>
      <c r="L1846" s="589"/>
      <c r="M1846" s="589"/>
      <c r="O1846" s="589"/>
      <c r="P1846" s="589"/>
      <c r="Q1846" s="589"/>
    </row>
    <row r="1847" customHeight="1" spans="7:17">
      <c r="G1847" s="589"/>
      <c r="H1847" s="589"/>
      <c r="I1847" s="589"/>
      <c r="J1847" s="589"/>
      <c r="K1847" s="589"/>
      <c r="L1847" s="589"/>
      <c r="M1847" s="589"/>
      <c r="O1847" s="589"/>
      <c r="P1847" s="589"/>
      <c r="Q1847" s="589"/>
    </row>
    <row r="1848" customHeight="1" spans="7:17">
      <c r="G1848" s="589"/>
      <c r="H1848" s="589"/>
      <c r="I1848" s="589"/>
      <c r="J1848" s="589"/>
      <c r="K1848" s="589"/>
      <c r="L1848" s="589"/>
      <c r="M1848" s="589"/>
      <c r="O1848" s="589"/>
      <c r="P1848" s="589"/>
      <c r="Q1848" s="589"/>
    </row>
    <row r="1849" customHeight="1" spans="7:17">
      <c r="G1849" s="589"/>
      <c r="H1849" s="589"/>
      <c r="I1849" s="589"/>
      <c r="J1849" s="589"/>
      <c r="K1849" s="589"/>
      <c r="L1849" s="589"/>
      <c r="M1849" s="589"/>
      <c r="O1849" s="589"/>
      <c r="P1849" s="589"/>
      <c r="Q1849" s="589"/>
    </row>
    <row r="1850" customHeight="1" spans="7:17">
      <c r="G1850" s="589"/>
      <c r="H1850" s="589"/>
      <c r="I1850" s="589"/>
      <c r="J1850" s="589"/>
      <c r="K1850" s="589"/>
      <c r="L1850" s="589"/>
      <c r="M1850" s="589"/>
      <c r="O1850" s="589"/>
      <c r="P1850" s="589"/>
      <c r="Q1850" s="589"/>
    </row>
    <row r="1851" customHeight="1" spans="7:17">
      <c r="G1851" s="589"/>
      <c r="H1851" s="589"/>
      <c r="I1851" s="589"/>
      <c r="J1851" s="589"/>
      <c r="K1851" s="589"/>
      <c r="L1851" s="589"/>
      <c r="M1851" s="589"/>
      <c r="O1851" s="589"/>
      <c r="P1851" s="589"/>
      <c r="Q1851" s="589"/>
    </row>
    <row r="1852" customHeight="1" spans="7:17">
      <c r="G1852" s="589"/>
      <c r="H1852" s="589"/>
      <c r="I1852" s="589"/>
      <c r="J1852" s="589"/>
      <c r="K1852" s="589"/>
      <c r="L1852" s="589"/>
      <c r="M1852" s="589"/>
      <c r="O1852" s="589"/>
      <c r="P1852" s="589"/>
      <c r="Q1852" s="589"/>
    </row>
    <row r="1853" customHeight="1" spans="7:17">
      <c r="G1853" s="589"/>
      <c r="H1853" s="589"/>
      <c r="I1853" s="589"/>
      <c r="J1853" s="589"/>
      <c r="K1853" s="589"/>
      <c r="L1853" s="589"/>
      <c r="M1853" s="589"/>
      <c r="O1853" s="589"/>
      <c r="P1853" s="589"/>
      <c r="Q1853" s="589"/>
    </row>
    <row r="1854" customHeight="1" spans="7:17">
      <c r="G1854" s="589"/>
      <c r="H1854" s="589"/>
      <c r="I1854" s="589"/>
      <c r="J1854" s="589"/>
      <c r="K1854" s="589"/>
      <c r="L1854" s="589"/>
      <c r="M1854" s="589"/>
      <c r="O1854" s="589"/>
      <c r="P1854" s="589"/>
      <c r="Q1854" s="589"/>
    </row>
    <row r="1855" customHeight="1" spans="7:17">
      <c r="G1855" s="589"/>
      <c r="H1855" s="589"/>
      <c r="I1855" s="589"/>
      <c r="J1855" s="589"/>
      <c r="K1855" s="589"/>
      <c r="L1855" s="589"/>
      <c r="M1855" s="589"/>
      <c r="O1855" s="589"/>
      <c r="P1855" s="589"/>
      <c r="Q1855" s="589"/>
    </row>
    <row r="1856" customHeight="1" spans="7:17">
      <c r="G1856" s="589"/>
      <c r="H1856" s="589"/>
      <c r="I1856" s="589"/>
      <c r="J1856" s="589"/>
      <c r="K1856" s="589"/>
      <c r="L1856" s="589"/>
      <c r="M1856" s="589"/>
      <c r="O1856" s="589"/>
      <c r="P1856" s="589"/>
      <c r="Q1856" s="589"/>
    </row>
    <row r="1857" customHeight="1" spans="7:17">
      <c r="G1857" s="589"/>
      <c r="H1857" s="589"/>
      <c r="I1857" s="589"/>
      <c r="J1857" s="589"/>
      <c r="K1857" s="589"/>
      <c r="L1857" s="589"/>
      <c r="M1857" s="589"/>
      <c r="O1857" s="589"/>
      <c r="P1857" s="589"/>
      <c r="Q1857" s="589"/>
    </row>
    <row r="1858" customHeight="1" spans="7:17">
      <c r="G1858" s="589"/>
      <c r="H1858" s="589"/>
      <c r="I1858" s="589"/>
      <c r="J1858" s="589"/>
      <c r="K1858" s="589"/>
      <c r="L1858" s="589"/>
      <c r="M1858" s="589"/>
      <c r="O1858" s="589"/>
      <c r="P1858" s="589"/>
      <c r="Q1858" s="589"/>
    </row>
    <row r="1859" customHeight="1" spans="7:17">
      <c r="G1859" s="589"/>
      <c r="H1859" s="589"/>
      <c r="I1859" s="589"/>
      <c r="J1859" s="589"/>
      <c r="K1859" s="589"/>
      <c r="L1859" s="589"/>
      <c r="M1859" s="589"/>
      <c r="O1859" s="589"/>
      <c r="P1859" s="589"/>
      <c r="Q1859" s="589"/>
    </row>
    <row r="1860" customHeight="1" spans="7:17">
      <c r="G1860" s="589"/>
      <c r="H1860" s="589"/>
      <c r="I1860" s="589"/>
      <c r="J1860" s="589"/>
      <c r="K1860" s="589"/>
      <c r="L1860" s="589"/>
      <c r="M1860" s="589"/>
      <c r="O1860" s="589"/>
      <c r="P1860" s="589"/>
      <c r="Q1860" s="589"/>
    </row>
    <row r="1861" customHeight="1" spans="7:17">
      <c r="G1861" s="589"/>
      <c r="H1861" s="589"/>
      <c r="I1861" s="589"/>
      <c r="J1861" s="589"/>
      <c r="K1861" s="589"/>
      <c r="L1861" s="589"/>
      <c r="M1861" s="589"/>
      <c r="O1861" s="589"/>
      <c r="P1861" s="589"/>
      <c r="Q1861" s="589"/>
    </row>
    <row r="1862" customHeight="1" spans="7:17">
      <c r="G1862" s="589"/>
      <c r="H1862" s="589"/>
      <c r="I1862" s="589"/>
      <c r="J1862" s="589"/>
      <c r="K1862" s="589"/>
      <c r="L1862" s="589"/>
      <c r="M1862" s="589"/>
      <c r="O1862" s="589"/>
      <c r="P1862" s="589"/>
      <c r="Q1862" s="589"/>
    </row>
    <row r="1863" customHeight="1" spans="7:17">
      <c r="G1863" s="589"/>
      <c r="H1863" s="589"/>
      <c r="I1863" s="589"/>
      <c r="J1863" s="589"/>
      <c r="K1863" s="589"/>
      <c r="L1863" s="589"/>
      <c r="M1863" s="589"/>
      <c r="O1863" s="589"/>
      <c r="P1863" s="589"/>
      <c r="Q1863" s="589"/>
    </row>
    <row r="1864" customHeight="1" spans="7:17">
      <c r="G1864" s="589"/>
      <c r="H1864" s="589"/>
      <c r="I1864" s="589"/>
      <c r="J1864" s="589"/>
      <c r="K1864" s="589"/>
      <c r="L1864" s="589"/>
      <c r="M1864" s="589"/>
      <c r="O1864" s="589"/>
      <c r="P1864" s="589"/>
      <c r="Q1864" s="589"/>
    </row>
    <row r="1865" customHeight="1" spans="7:17">
      <c r="G1865" s="589"/>
      <c r="H1865" s="589"/>
      <c r="I1865" s="589"/>
      <c r="J1865" s="589"/>
      <c r="K1865" s="589"/>
      <c r="L1865" s="589"/>
      <c r="M1865" s="589"/>
      <c r="O1865" s="589"/>
      <c r="P1865" s="589"/>
      <c r="Q1865" s="589"/>
    </row>
    <row r="1866" customHeight="1" spans="7:17">
      <c r="G1866" s="589"/>
      <c r="H1866" s="589"/>
      <c r="I1866" s="589"/>
      <c r="J1866" s="589"/>
      <c r="K1866" s="589"/>
      <c r="L1866" s="589"/>
      <c r="M1866" s="589"/>
      <c r="O1866" s="589"/>
      <c r="P1866" s="589"/>
      <c r="Q1866" s="589"/>
    </row>
    <row r="1867" customHeight="1" spans="7:17">
      <c r="G1867" s="589"/>
      <c r="H1867" s="589"/>
      <c r="I1867" s="589"/>
      <c r="J1867" s="589"/>
      <c r="K1867" s="589"/>
      <c r="L1867" s="589"/>
      <c r="M1867" s="589"/>
      <c r="O1867" s="589"/>
      <c r="P1867" s="589"/>
      <c r="Q1867" s="589"/>
    </row>
    <row r="1868" customHeight="1" spans="7:17">
      <c r="G1868" s="589"/>
      <c r="H1868" s="589"/>
      <c r="I1868" s="589"/>
      <c r="J1868" s="589"/>
      <c r="K1868" s="589"/>
      <c r="L1868" s="589"/>
      <c r="M1868" s="589"/>
      <c r="O1868" s="589"/>
      <c r="P1868" s="589"/>
      <c r="Q1868" s="589"/>
    </row>
    <row r="1869" customHeight="1" spans="7:17">
      <c r="G1869" s="589"/>
      <c r="H1869" s="589"/>
      <c r="I1869" s="589"/>
      <c r="J1869" s="589"/>
      <c r="K1869" s="589"/>
      <c r="L1869" s="589"/>
      <c r="M1869" s="589"/>
      <c r="O1869" s="589"/>
      <c r="P1869" s="589"/>
      <c r="Q1869" s="589"/>
    </row>
    <row r="1870" customHeight="1" spans="7:17">
      <c r="G1870" s="589"/>
      <c r="H1870" s="589"/>
      <c r="I1870" s="589"/>
      <c r="J1870" s="589"/>
      <c r="K1870" s="589"/>
      <c r="L1870" s="589"/>
      <c r="M1870" s="589"/>
      <c r="O1870" s="589"/>
      <c r="P1870" s="589"/>
      <c r="Q1870" s="589"/>
    </row>
    <row r="1871" customHeight="1" spans="7:17">
      <c r="G1871" s="589"/>
      <c r="H1871" s="589"/>
      <c r="I1871" s="589"/>
      <c r="J1871" s="589"/>
      <c r="K1871" s="589"/>
      <c r="L1871" s="589"/>
      <c r="M1871" s="589"/>
      <c r="O1871" s="589"/>
      <c r="P1871" s="589"/>
      <c r="Q1871" s="589"/>
    </row>
    <row r="1872" customHeight="1" spans="7:17">
      <c r="G1872" s="589"/>
      <c r="H1872" s="589"/>
      <c r="I1872" s="589"/>
      <c r="J1872" s="589"/>
      <c r="K1872" s="589"/>
      <c r="L1872" s="589"/>
      <c r="M1872" s="589"/>
      <c r="O1872" s="589"/>
      <c r="P1872" s="589"/>
      <c r="Q1872" s="589"/>
    </row>
    <row r="1873" customHeight="1" spans="7:17">
      <c r="G1873" s="589"/>
      <c r="H1873" s="589"/>
      <c r="I1873" s="589"/>
      <c r="J1873" s="589"/>
      <c r="K1873" s="589"/>
      <c r="L1873" s="589"/>
      <c r="M1873" s="589"/>
      <c r="O1873" s="589"/>
      <c r="P1873" s="589"/>
      <c r="Q1873" s="589"/>
    </row>
    <row r="1874" customHeight="1" spans="7:17">
      <c r="G1874" s="589"/>
      <c r="H1874" s="589"/>
      <c r="I1874" s="589"/>
      <c r="J1874" s="589"/>
      <c r="K1874" s="589"/>
      <c r="L1874" s="589"/>
      <c r="M1874" s="589"/>
      <c r="O1874" s="589"/>
      <c r="P1874" s="589"/>
      <c r="Q1874" s="589"/>
    </row>
    <row r="1875" customHeight="1" spans="7:17">
      <c r="G1875" s="589"/>
      <c r="H1875" s="589"/>
      <c r="I1875" s="589"/>
      <c r="J1875" s="589"/>
      <c r="K1875" s="589"/>
      <c r="L1875" s="589"/>
      <c r="M1875" s="589"/>
      <c r="O1875" s="589"/>
      <c r="P1875" s="589"/>
      <c r="Q1875" s="589"/>
    </row>
    <row r="1876" customHeight="1" spans="7:17">
      <c r="G1876" s="589"/>
      <c r="H1876" s="589"/>
      <c r="I1876" s="589"/>
      <c r="J1876" s="589"/>
      <c r="K1876" s="589"/>
      <c r="L1876" s="589"/>
      <c r="M1876" s="589"/>
      <c r="O1876" s="589"/>
      <c r="P1876" s="589"/>
      <c r="Q1876" s="589"/>
    </row>
    <row r="1877" customHeight="1" spans="7:17">
      <c r="G1877" s="589"/>
      <c r="H1877" s="589"/>
      <c r="I1877" s="589"/>
      <c r="J1877" s="589"/>
      <c r="K1877" s="589"/>
      <c r="L1877" s="589"/>
      <c r="M1877" s="589"/>
      <c r="O1877" s="589"/>
      <c r="P1877" s="589"/>
      <c r="Q1877" s="589"/>
    </row>
    <row r="1878" customHeight="1" spans="7:17">
      <c r="G1878" s="589"/>
      <c r="H1878" s="589"/>
      <c r="I1878" s="589"/>
      <c r="J1878" s="589"/>
      <c r="K1878" s="589"/>
      <c r="L1878" s="589"/>
      <c r="M1878" s="589"/>
      <c r="O1878" s="589"/>
      <c r="P1878" s="589"/>
      <c r="Q1878" s="589"/>
    </row>
    <row r="1879" customHeight="1" spans="7:17">
      <c r="G1879" s="589"/>
      <c r="H1879" s="589"/>
      <c r="I1879" s="589"/>
      <c r="J1879" s="589"/>
      <c r="K1879" s="589"/>
      <c r="L1879" s="589"/>
      <c r="M1879" s="589"/>
      <c r="O1879" s="589"/>
      <c r="P1879" s="589"/>
      <c r="Q1879" s="589"/>
    </row>
    <row r="1880" customHeight="1" spans="7:17">
      <c r="G1880" s="589"/>
      <c r="H1880" s="589"/>
      <c r="I1880" s="589"/>
      <c r="J1880" s="589"/>
      <c r="K1880" s="589"/>
      <c r="L1880" s="589"/>
      <c r="M1880" s="589"/>
      <c r="O1880" s="589"/>
      <c r="P1880" s="589"/>
      <c r="Q1880" s="589"/>
    </row>
    <row r="1881" customHeight="1" spans="7:17">
      <c r="G1881" s="589"/>
      <c r="H1881" s="589"/>
      <c r="I1881" s="589"/>
      <c r="J1881" s="589"/>
      <c r="K1881" s="589"/>
      <c r="L1881" s="589"/>
      <c r="M1881" s="589"/>
      <c r="O1881" s="589"/>
      <c r="P1881" s="589"/>
      <c r="Q1881" s="589"/>
    </row>
    <row r="1882" customHeight="1" spans="7:17">
      <c r="G1882" s="589"/>
      <c r="H1882" s="589"/>
      <c r="I1882" s="589"/>
      <c r="J1882" s="589"/>
      <c r="K1882" s="589"/>
      <c r="L1882" s="589"/>
      <c r="M1882" s="589"/>
      <c r="O1882" s="589"/>
      <c r="P1882" s="589"/>
      <c r="Q1882" s="589"/>
    </row>
    <row r="1883" customHeight="1" spans="7:17">
      <c r="G1883" s="589"/>
      <c r="H1883" s="589"/>
      <c r="I1883" s="589"/>
      <c r="J1883" s="589"/>
      <c r="K1883" s="589"/>
      <c r="L1883" s="589"/>
      <c r="M1883" s="589"/>
      <c r="O1883" s="589"/>
      <c r="P1883" s="589"/>
      <c r="Q1883" s="589"/>
    </row>
    <row r="1884" customHeight="1" spans="7:17">
      <c r="G1884" s="589"/>
      <c r="H1884" s="589"/>
      <c r="I1884" s="589"/>
      <c r="J1884" s="589"/>
      <c r="K1884" s="589"/>
      <c r="L1884" s="589"/>
      <c r="M1884" s="589"/>
      <c r="O1884" s="589"/>
      <c r="P1884" s="589"/>
      <c r="Q1884" s="589"/>
    </row>
    <row r="1885" customHeight="1" spans="7:17">
      <c r="G1885" s="589"/>
      <c r="H1885" s="589"/>
      <c r="I1885" s="589"/>
      <c r="J1885" s="589"/>
      <c r="K1885" s="589"/>
      <c r="L1885" s="589"/>
      <c r="M1885" s="589"/>
      <c r="O1885" s="589"/>
      <c r="P1885" s="589"/>
      <c r="Q1885" s="589"/>
    </row>
    <row r="1886" customHeight="1" spans="7:17">
      <c r="G1886" s="589"/>
      <c r="H1886" s="589"/>
      <c r="I1886" s="589"/>
      <c r="J1886" s="589"/>
      <c r="K1886" s="589"/>
      <c r="L1886" s="589"/>
      <c r="M1886" s="589"/>
      <c r="O1886" s="589"/>
      <c r="P1886" s="589"/>
      <c r="Q1886" s="589"/>
    </row>
    <row r="1887" customHeight="1" spans="7:17">
      <c r="G1887" s="589"/>
      <c r="H1887" s="589"/>
      <c r="I1887" s="589"/>
      <c r="J1887" s="589"/>
      <c r="K1887" s="589"/>
      <c r="L1887" s="589"/>
      <c r="M1887" s="589"/>
      <c r="O1887" s="589"/>
      <c r="P1887" s="589"/>
      <c r="Q1887" s="589"/>
    </row>
    <row r="1888" customHeight="1" spans="7:17">
      <c r="G1888" s="589"/>
      <c r="H1888" s="589"/>
      <c r="I1888" s="589"/>
      <c r="J1888" s="589"/>
      <c r="K1888" s="589"/>
      <c r="L1888" s="589"/>
      <c r="M1888" s="589"/>
      <c r="O1888" s="589"/>
      <c r="P1888" s="589"/>
      <c r="Q1888" s="589"/>
    </row>
    <row r="1889" customHeight="1" spans="7:17">
      <c r="G1889" s="589"/>
      <c r="H1889" s="589"/>
      <c r="I1889" s="589"/>
      <c r="J1889" s="589"/>
      <c r="K1889" s="589"/>
      <c r="L1889" s="589"/>
      <c r="M1889" s="589"/>
      <c r="O1889" s="589"/>
      <c r="P1889" s="589"/>
      <c r="Q1889" s="589"/>
    </row>
    <row r="1890" customHeight="1" spans="7:17">
      <c r="G1890" s="589"/>
      <c r="H1890" s="589"/>
      <c r="I1890" s="589"/>
      <c r="J1890" s="589"/>
      <c r="K1890" s="589"/>
      <c r="L1890" s="589"/>
      <c r="M1890" s="589"/>
      <c r="O1890" s="589"/>
      <c r="P1890" s="589"/>
      <c r="Q1890" s="589"/>
    </row>
    <row r="1891" customHeight="1" spans="7:17">
      <c r="G1891" s="589"/>
      <c r="H1891" s="589"/>
      <c r="I1891" s="589"/>
      <c r="J1891" s="589"/>
      <c r="K1891" s="589"/>
      <c r="L1891" s="589"/>
      <c r="M1891" s="589"/>
      <c r="O1891" s="589"/>
      <c r="P1891" s="589"/>
      <c r="Q1891" s="589"/>
    </row>
    <row r="1892" customHeight="1" spans="7:17">
      <c r="G1892" s="589"/>
      <c r="H1892" s="589"/>
      <c r="I1892" s="589"/>
      <c r="J1892" s="589"/>
      <c r="K1892" s="589"/>
      <c r="L1892" s="589"/>
      <c r="M1892" s="589"/>
      <c r="O1892" s="589"/>
      <c r="P1892" s="589"/>
      <c r="Q1892" s="589"/>
    </row>
    <row r="1893" customHeight="1" spans="7:17">
      <c r="G1893" s="589"/>
      <c r="H1893" s="589"/>
      <c r="I1893" s="589"/>
      <c r="J1893" s="589"/>
      <c r="K1893" s="589"/>
      <c r="L1893" s="589"/>
      <c r="M1893" s="589"/>
      <c r="O1893" s="589"/>
      <c r="P1893" s="589"/>
      <c r="Q1893" s="589"/>
    </row>
    <row r="1894" customHeight="1" spans="7:17">
      <c r="G1894" s="589"/>
      <c r="H1894" s="589"/>
      <c r="I1894" s="589"/>
      <c r="J1894" s="589"/>
      <c r="K1894" s="589"/>
      <c r="L1894" s="589"/>
      <c r="M1894" s="589"/>
      <c r="O1894" s="589"/>
      <c r="P1894" s="589"/>
      <c r="Q1894" s="589"/>
    </row>
    <row r="1895" customHeight="1" spans="7:17">
      <c r="G1895" s="589"/>
      <c r="H1895" s="589"/>
      <c r="I1895" s="589"/>
      <c r="J1895" s="589"/>
      <c r="K1895" s="589"/>
      <c r="L1895" s="589"/>
      <c r="M1895" s="589"/>
      <c r="O1895" s="589"/>
      <c r="P1895" s="589"/>
      <c r="Q1895" s="589"/>
    </row>
    <row r="1896" customHeight="1" spans="7:17">
      <c r="G1896" s="589"/>
      <c r="H1896" s="589"/>
      <c r="I1896" s="589"/>
      <c r="J1896" s="589"/>
      <c r="K1896" s="589"/>
      <c r="L1896" s="589"/>
      <c r="M1896" s="589"/>
      <c r="O1896" s="589"/>
      <c r="P1896" s="589"/>
      <c r="Q1896" s="589"/>
    </row>
    <row r="1897" customHeight="1" spans="7:17">
      <c r="G1897" s="589"/>
      <c r="H1897" s="589"/>
      <c r="I1897" s="589"/>
      <c r="J1897" s="589"/>
      <c r="K1897" s="589"/>
      <c r="L1897" s="589"/>
      <c r="M1897" s="589"/>
      <c r="O1897" s="589"/>
      <c r="P1897" s="589"/>
      <c r="Q1897" s="589"/>
    </row>
    <row r="1898" customHeight="1" spans="7:17">
      <c r="G1898" s="589"/>
      <c r="H1898" s="589"/>
      <c r="I1898" s="589"/>
      <c r="J1898" s="589"/>
      <c r="K1898" s="589"/>
      <c r="L1898" s="589"/>
      <c r="M1898" s="589"/>
      <c r="O1898" s="589"/>
      <c r="P1898" s="589"/>
      <c r="Q1898" s="589"/>
    </row>
    <row r="1899" customHeight="1" spans="7:17">
      <c r="G1899" s="589"/>
      <c r="H1899" s="589"/>
      <c r="I1899" s="589"/>
      <c r="J1899" s="589"/>
      <c r="K1899" s="589"/>
      <c r="L1899" s="589"/>
      <c r="M1899" s="589"/>
      <c r="O1899" s="589"/>
      <c r="P1899" s="589"/>
      <c r="Q1899" s="589"/>
    </row>
    <row r="1900" customHeight="1" spans="7:17">
      <c r="G1900" s="589"/>
      <c r="H1900" s="589"/>
      <c r="I1900" s="589"/>
      <c r="J1900" s="589"/>
      <c r="K1900" s="589"/>
      <c r="L1900" s="589"/>
      <c r="M1900" s="589"/>
      <c r="O1900" s="589"/>
      <c r="P1900" s="589"/>
      <c r="Q1900" s="589"/>
    </row>
    <row r="1901" customHeight="1" spans="7:17">
      <c r="G1901" s="589"/>
      <c r="H1901" s="589"/>
      <c r="I1901" s="589"/>
      <c r="J1901" s="589"/>
      <c r="K1901" s="589"/>
      <c r="L1901" s="589"/>
      <c r="M1901" s="589"/>
      <c r="O1901" s="589"/>
      <c r="P1901" s="589"/>
      <c r="Q1901" s="589"/>
    </row>
    <row r="1902" customHeight="1" spans="7:17">
      <c r="G1902" s="589"/>
      <c r="H1902" s="589"/>
      <c r="I1902" s="589"/>
      <c r="J1902" s="589"/>
      <c r="K1902" s="589"/>
      <c r="L1902" s="589"/>
      <c r="M1902" s="589"/>
      <c r="O1902" s="589"/>
      <c r="P1902" s="589"/>
      <c r="Q1902" s="589"/>
    </row>
    <row r="1903" customHeight="1" spans="7:17">
      <c r="G1903" s="589"/>
      <c r="H1903" s="589"/>
      <c r="I1903" s="589"/>
      <c r="J1903" s="589"/>
      <c r="K1903" s="589"/>
      <c r="L1903" s="589"/>
      <c r="M1903" s="589"/>
      <c r="O1903" s="589"/>
      <c r="P1903" s="589"/>
      <c r="Q1903" s="589"/>
    </row>
    <row r="1904" customHeight="1" spans="7:17">
      <c r="G1904" s="589"/>
      <c r="H1904" s="589"/>
      <c r="I1904" s="589"/>
      <c r="J1904" s="589"/>
      <c r="K1904" s="589"/>
      <c r="L1904" s="589"/>
      <c r="M1904" s="589"/>
      <c r="O1904" s="589"/>
      <c r="P1904" s="589"/>
      <c r="Q1904" s="589"/>
    </row>
    <row r="1905" customHeight="1" spans="7:17">
      <c r="G1905" s="589"/>
      <c r="H1905" s="589"/>
      <c r="I1905" s="589"/>
      <c r="J1905" s="589"/>
      <c r="K1905" s="589"/>
      <c r="L1905" s="589"/>
      <c r="M1905" s="589"/>
      <c r="O1905" s="589"/>
      <c r="P1905" s="589"/>
      <c r="Q1905" s="589"/>
    </row>
    <row r="1906" customHeight="1" spans="7:17">
      <c r="G1906" s="589"/>
      <c r="H1906" s="589"/>
      <c r="I1906" s="589"/>
      <c r="J1906" s="589"/>
      <c r="K1906" s="589"/>
      <c r="L1906" s="589"/>
      <c r="M1906" s="589"/>
      <c r="O1906" s="589"/>
      <c r="P1906" s="589"/>
      <c r="Q1906" s="589"/>
    </row>
    <row r="1907" customHeight="1" spans="7:17">
      <c r="G1907" s="589"/>
      <c r="H1907" s="589"/>
      <c r="I1907" s="589"/>
      <c r="J1907" s="589"/>
      <c r="K1907" s="589"/>
      <c r="L1907" s="589"/>
      <c r="M1907" s="589"/>
      <c r="O1907" s="589"/>
      <c r="P1907" s="589"/>
      <c r="Q1907" s="589"/>
    </row>
    <row r="1908" customHeight="1" spans="7:17">
      <c r="G1908" s="589"/>
      <c r="H1908" s="589"/>
      <c r="I1908" s="589"/>
      <c r="J1908" s="589"/>
      <c r="K1908" s="589"/>
      <c r="L1908" s="589"/>
      <c r="M1908" s="589"/>
      <c r="O1908" s="589"/>
      <c r="P1908" s="589"/>
      <c r="Q1908" s="589"/>
    </row>
    <row r="1909" customHeight="1" spans="7:17">
      <c r="G1909" s="589"/>
      <c r="H1909" s="589"/>
      <c r="I1909" s="589"/>
      <c r="J1909" s="589"/>
      <c r="K1909" s="589"/>
      <c r="L1909" s="589"/>
      <c r="M1909" s="589"/>
      <c r="O1909" s="589"/>
      <c r="P1909" s="589"/>
      <c r="Q1909" s="589"/>
    </row>
    <row r="1910" customHeight="1" spans="7:17">
      <c r="G1910" s="589"/>
      <c r="H1910" s="589"/>
      <c r="I1910" s="589"/>
      <c r="J1910" s="589"/>
      <c r="K1910" s="589"/>
      <c r="L1910" s="589"/>
      <c r="M1910" s="589"/>
      <c r="O1910" s="589"/>
      <c r="P1910" s="589"/>
      <c r="Q1910" s="589"/>
    </row>
    <row r="1911" customHeight="1" spans="7:17">
      <c r="G1911" s="589"/>
      <c r="H1911" s="589"/>
      <c r="I1911" s="589"/>
      <c r="J1911" s="589"/>
      <c r="K1911" s="589"/>
      <c r="L1911" s="589"/>
      <c r="M1911" s="589"/>
      <c r="O1911" s="589"/>
      <c r="P1911" s="589"/>
      <c r="Q1911" s="589"/>
    </row>
    <row r="1912" customHeight="1" spans="7:17">
      <c r="G1912" s="589"/>
      <c r="H1912" s="589"/>
      <c r="I1912" s="589"/>
      <c r="J1912" s="589"/>
      <c r="K1912" s="589"/>
      <c r="L1912" s="589"/>
      <c r="M1912" s="589"/>
      <c r="O1912" s="589"/>
      <c r="P1912" s="589"/>
      <c r="Q1912" s="589"/>
    </row>
    <row r="1913" customHeight="1" spans="7:17">
      <c r="G1913" s="589"/>
      <c r="H1913" s="589"/>
      <c r="I1913" s="589"/>
      <c r="J1913" s="589"/>
      <c r="K1913" s="589"/>
      <c r="L1913" s="589"/>
      <c r="M1913" s="589"/>
      <c r="O1913" s="589"/>
      <c r="P1913" s="589"/>
      <c r="Q1913" s="589"/>
    </row>
    <row r="1914" customHeight="1" spans="7:17">
      <c r="G1914" s="589"/>
      <c r="H1914" s="589"/>
      <c r="I1914" s="589"/>
      <c r="J1914" s="589"/>
      <c r="K1914" s="589"/>
      <c r="L1914" s="589"/>
      <c r="M1914" s="589"/>
      <c r="O1914" s="589"/>
      <c r="P1914" s="589"/>
      <c r="Q1914" s="589"/>
    </row>
    <row r="1915" customHeight="1" spans="7:17">
      <c r="G1915" s="589"/>
      <c r="H1915" s="589"/>
      <c r="I1915" s="589"/>
      <c r="J1915" s="589"/>
      <c r="K1915" s="589"/>
      <c r="L1915" s="589"/>
      <c r="M1915" s="589"/>
      <c r="O1915" s="589"/>
      <c r="P1915" s="589"/>
      <c r="Q1915" s="589"/>
    </row>
    <row r="1916" customHeight="1" spans="7:17">
      <c r="G1916" s="589"/>
      <c r="H1916" s="589"/>
      <c r="I1916" s="589"/>
      <c r="J1916" s="589"/>
      <c r="K1916" s="589"/>
      <c r="L1916" s="589"/>
      <c r="M1916" s="589"/>
      <c r="O1916" s="589"/>
      <c r="P1916" s="589"/>
      <c r="Q1916" s="589"/>
    </row>
    <row r="1917" customHeight="1" spans="7:17">
      <c r="G1917" s="589"/>
      <c r="H1917" s="589"/>
      <c r="I1917" s="589"/>
      <c r="J1917" s="589"/>
      <c r="K1917" s="589"/>
      <c r="L1917" s="589"/>
      <c r="M1917" s="589"/>
      <c r="O1917" s="589"/>
      <c r="P1917" s="589"/>
      <c r="Q1917" s="589"/>
    </row>
    <row r="1918" customHeight="1" spans="7:17">
      <c r="G1918" s="589"/>
      <c r="H1918" s="589"/>
      <c r="I1918" s="589"/>
      <c r="J1918" s="589"/>
      <c r="K1918" s="589"/>
      <c r="L1918" s="589"/>
      <c r="M1918" s="589"/>
      <c r="O1918" s="589"/>
      <c r="P1918" s="589"/>
      <c r="Q1918" s="589"/>
    </row>
    <row r="1919" customHeight="1" spans="7:17">
      <c r="G1919" s="589"/>
      <c r="H1919" s="589"/>
      <c r="I1919" s="589"/>
      <c r="J1919" s="589"/>
      <c r="K1919" s="589"/>
      <c r="L1919" s="589"/>
      <c r="M1919" s="589"/>
      <c r="O1919" s="589"/>
      <c r="P1919" s="589"/>
      <c r="Q1919" s="589"/>
    </row>
    <row r="1920" customHeight="1" spans="7:17">
      <c r="G1920" s="589"/>
      <c r="H1920" s="589"/>
      <c r="I1920" s="589"/>
      <c r="J1920" s="589"/>
      <c r="K1920" s="589"/>
      <c r="L1920" s="589"/>
      <c r="M1920" s="589"/>
      <c r="O1920" s="589"/>
      <c r="P1920" s="589"/>
      <c r="Q1920" s="589"/>
    </row>
    <row r="1921" customHeight="1" spans="7:17">
      <c r="G1921" s="589"/>
      <c r="H1921" s="589"/>
      <c r="I1921" s="589"/>
      <c r="J1921" s="589"/>
      <c r="K1921" s="589"/>
      <c r="L1921" s="589"/>
      <c r="M1921" s="589"/>
      <c r="O1921" s="589"/>
      <c r="P1921" s="589"/>
      <c r="Q1921" s="589"/>
    </row>
    <row r="1922" customHeight="1" spans="7:17">
      <c r="G1922" s="589"/>
      <c r="H1922" s="589"/>
      <c r="I1922" s="589"/>
      <c r="J1922" s="589"/>
      <c r="K1922" s="589"/>
      <c r="L1922" s="589"/>
      <c r="M1922" s="589"/>
      <c r="O1922" s="589"/>
      <c r="P1922" s="589"/>
      <c r="Q1922" s="589"/>
    </row>
    <row r="1923" customHeight="1" spans="7:17">
      <c r="G1923" s="589"/>
      <c r="H1923" s="589"/>
      <c r="I1923" s="589"/>
      <c r="J1923" s="589"/>
      <c r="K1923" s="589"/>
      <c r="L1923" s="589"/>
      <c r="M1923" s="589"/>
      <c r="O1923" s="589"/>
      <c r="P1923" s="589"/>
      <c r="Q1923" s="589"/>
    </row>
    <row r="1924" customHeight="1" spans="7:17">
      <c r="G1924" s="589"/>
      <c r="H1924" s="589"/>
      <c r="I1924" s="589"/>
      <c r="J1924" s="589"/>
      <c r="K1924" s="589"/>
      <c r="L1924" s="589"/>
      <c r="M1924" s="589"/>
      <c r="O1924" s="589"/>
      <c r="P1924" s="589"/>
      <c r="Q1924" s="589"/>
    </row>
    <row r="1925" customHeight="1" spans="7:17">
      <c r="G1925" s="589"/>
      <c r="H1925" s="589"/>
      <c r="I1925" s="589"/>
      <c r="J1925" s="589"/>
      <c r="K1925" s="589"/>
      <c r="L1925" s="589"/>
      <c r="M1925" s="589"/>
      <c r="O1925" s="589"/>
      <c r="P1925" s="589"/>
      <c r="Q1925" s="589"/>
    </row>
    <row r="1926" customHeight="1" spans="7:17">
      <c r="G1926" s="589"/>
      <c r="H1926" s="589"/>
      <c r="I1926" s="589"/>
      <c r="J1926" s="589"/>
      <c r="K1926" s="589"/>
      <c r="L1926" s="589"/>
      <c r="M1926" s="589"/>
      <c r="O1926" s="589"/>
      <c r="P1926" s="589"/>
      <c r="Q1926" s="589"/>
    </row>
    <row r="1927" customHeight="1" spans="7:17">
      <c r="G1927" s="589"/>
      <c r="H1927" s="589"/>
      <c r="I1927" s="589"/>
      <c r="J1927" s="589"/>
      <c r="K1927" s="589"/>
      <c r="L1927" s="589"/>
      <c r="M1927" s="589"/>
      <c r="O1927" s="589"/>
      <c r="P1927" s="589"/>
      <c r="Q1927" s="589"/>
    </row>
    <row r="1928" customHeight="1" spans="7:17">
      <c r="G1928" s="589"/>
      <c r="H1928" s="589"/>
      <c r="I1928" s="589"/>
      <c r="J1928" s="589"/>
      <c r="K1928" s="589"/>
      <c r="L1928" s="589"/>
      <c r="M1928" s="589"/>
      <c r="O1928" s="589"/>
      <c r="P1928" s="589"/>
      <c r="Q1928" s="589"/>
    </row>
    <row r="1929" customHeight="1" spans="7:17">
      <c r="G1929" s="589"/>
      <c r="H1929" s="589"/>
      <c r="I1929" s="589"/>
      <c r="J1929" s="589"/>
      <c r="K1929" s="589"/>
      <c r="L1929" s="589"/>
      <c r="M1929" s="589"/>
      <c r="O1929" s="589"/>
      <c r="P1929" s="589"/>
      <c r="Q1929" s="589"/>
    </row>
    <row r="1930" customHeight="1" spans="7:17">
      <c r="G1930" s="589"/>
      <c r="H1930" s="589"/>
      <c r="I1930" s="589"/>
      <c r="J1930" s="589"/>
      <c r="K1930" s="589"/>
      <c r="L1930" s="589"/>
      <c r="M1930" s="589"/>
      <c r="O1930" s="589"/>
      <c r="P1930" s="589"/>
      <c r="Q1930" s="589"/>
    </row>
    <row r="1931" customHeight="1" spans="7:17">
      <c r="G1931" s="589"/>
      <c r="H1931" s="589"/>
      <c r="I1931" s="589"/>
      <c r="J1931" s="589"/>
      <c r="K1931" s="589"/>
      <c r="L1931" s="589"/>
      <c r="M1931" s="589"/>
      <c r="O1931" s="589"/>
      <c r="P1931" s="589"/>
      <c r="Q1931" s="589"/>
    </row>
    <row r="1932" customHeight="1" spans="7:17">
      <c r="G1932" s="589"/>
      <c r="H1932" s="589"/>
      <c r="I1932" s="589"/>
      <c r="J1932" s="589"/>
      <c r="K1932" s="589"/>
      <c r="L1932" s="589"/>
      <c r="M1932" s="589"/>
      <c r="O1932" s="589"/>
      <c r="P1932" s="589"/>
      <c r="Q1932" s="589"/>
    </row>
    <row r="1933" customHeight="1" spans="7:17">
      <c r="G1933" s="589"/>
      <c r="H1933" s="589"/>
      <c r="I1933" s="589"/>
      <c r="J1933" s="589"/>
      <c r="K1933" s="589"/>
      <c r="L1933" s="589"/>
      <c r="M1933" s="589"/>
      <c r="O1933" s="589"/>
      <c r="P1933" s="589"/>
      <c r="Q1933" s="589"/>
    </row>
    <row r="1934" customHeight="1" spans="7:17">
      <c r="G1934" s="589"/>
      <c r="H1934" s="589"/>
      <c r="I1934" s="589"/>
      <c r="J1934" s="589"/>
      <c r="K1934" s="589"/>
      <c r="L1934" s="589"/>
      <c r="M1934" s="589"/>
      <c r="O1934" s="589"/>
      <c r="P1934" s="589"/>
      <c r="Q1934" s="589"/>
    </row>
    <row r="1935" customHeight="1" spans="7:17">
      <c r="G1935" s="589"/>
      <c r="H1935" s="589"/>
      <c r="I1935" s="589"/>
      <c r="J1935" s="589"/>
      <c r="K1935" s="589"/>
      <c r="L1935" s="589"/>
      <c r="M1935" s="589"/>
      <c r="O1935" s="589"/>
      <c r="P1935" s="589"/>
      <c r="Q1935" s="589"/>
    </row>
    <row r="1936" customHeight="1" spans="7:17">
      <c r="G1936" s="589"/>
      <c r="H1936" s="589"/>
      <c r="I1936" s="589"/>
      <c r="J1936" s="589"/>
      <c r="K1936" s="589"/>
      <c r="L1936" s="589"/>
      <c r="M1936" s="589"/>
      <c r="O1936" s="589"/>
      <c r="P1936" s="589"/>
      <c r="Q1936" s="589"/>
    </row>
    <row r="1937" customHeight="1" spans="7:17">
      <c r="G1937" s="589"/>
      <c r="H1937" s="589"/>
      <c r="I1937" s="589"/>
      <c r="J1937" s="589"/>
      <c r="K1937" s="589"/>
      <c r="L1937" s="589"/>
      <c r="M1937" s="589"/>
      <c r="O1937" s="589"/>
      <c r="P1937" s="589"/>
      <c r="Q1937" s="589"/>
    </row>
    <row r="1938" customHeight="1" spans="7:17">
      <c r="G1938" s="589"/>
      <c r="H1938" s="589"/>
      <c r="I1938" s="589"/>
      <c r="J1938" s="589"/>
      <c r="K1938" s="589"/>
      <c r="L1938" s="589"/>
      <c r="M1938" s="589"/>
      <c r="O1938" s="589"/>
      <c r="P1938" s="589"/>
      <c r="Q1938" s="589"/>
    </row>
    <row r="1939" customHeight="1" spans="7:17">
      <c r="G1939" s="589"/>
      <c r="H1939" s="589"/>
      <c r="I1939" s="589"/>
      <c r="J1939" s="589"/>
      <c r="K1939" s="589"/>
      <c r="L1939" s="589"/>
      <c r="M1939" s="589"/>
      <c r="O1939" s="589"/>
      <c r="P1939" s="589"/>
      <c r="Q1939" s="589"/>
    </row>
    <row r="1940" customHeight="1" spans="7:17">
      <c r="G1940" s="589"/>
      <c r="H1940" s="589"/>
      <c r="I1940" s="589"/>
      <c r="J1940" s="589"/>
      <c r="K1940" s="589"/>
      <c r="L1940" s="589"/>
      <c r="M1940" s="589"/>
      <c r="O1940" s="589"/>
      <c r="P1940" s="589"/>
      <c r="Q1940" s="589"/>
    </row>
    <row r="1941" customHeight="1" spans="7:17">
      <c r="G1941" s="589"/>
      <c r="H1941" s="589"/>
      <c r="I1941" s="589"/>
      <c r="J1941" s="589"/>
      <c r="K1941" s="589"/>
      <c r="L1941" s="589"/>
      <c r="M1941" s="589"/>
      <c r="O1941" s="589"/>
      <c r="P1941" s="589"/>
      <c r="Q1941" s="589"/>
    </row>
    <row r="1942" customHeight="1" spans="7:17">
      <c r="G1942" s="589"/>
      <c r="H1942" s="589"/>
      <c r="I1942" s="589"/>
      <c r="J1942" s="589"/>
      <c r="K1942" s="589"/>
      <c r="L1942" s="589"/>
      <c r="M1942" s="589"/>
      <c r="O1942" s="589"/>
      <c r="P1942" s="589"/>
      <c r="Q1942" s="589"/>
    </row>
    <row r="1943" customHeight="1" spans="7:17">
      <c r="G1943" s="589"/>
      <c r="H1943" s="589"/>
      <c r="I1943" s="589"/>
      <c r="J1943" s="589"/>
      <c r="K1943" s="589"/>
      <c r="L1943" s="589"/>
      <c r="M1943" s="589"/>
      <c r="O1943" s="589"/>
      <c r="P1943" s="589"/>
      <c r="Q1943" s="589"/>
    </row>
    <row r="1944" customHeight="1" spans="7:17">
      <c r="G1944" s="589"/>
      <c r="H1944" s="589"/>
      <c r="I1944" s="589"/>
      <c r="J1944" s="589"/>
      <c r="K1944" s="589"/>
      <c r="L1944" s="589"/>
      <c r="M1944" s="589"/>
      <c r="O1944" s="589"/>
      <c r="P1944" s="589"/>
      <c r="Q1944" s="589"/>
    </row>
    <row r="1945" customHeight="1" spans="7:17">
      <c r="G1945" s="589"/>
      <c r="H1945" s="589"/>
      <c r="I1945" s="589"/>
      <c r="J1945" s="589"/>
      <c r="K1945" s="589"/>
      <c r="L1945" s="589"/>
      <c r="M1945" s="589"/>
      <c r="O1945" s="589"/>
      <c r="P1945" s="589"/>
      <c r="Q1945" s="589"/>
    </row>
    <row r="1946" customHeight="1" spans="7:17">
      <c r="G1946" s="589"/>
      <c r="H1946" s="589"/>
      <c r="I1946" s="589"/>
      <c r="J1946" s="589"/>
      <c r="K1946" s="589"/>
      <c r="L1946" s="589"/>
      <c r="M1946" s="589"/>
      <c r="O1946" s="589"/>
      <c r="P1946" s="589"/>
      <c r="Q1946" s="589"/>
    </row>
    <row r="1947" customHeight="1" spans="7:17">
      <c r="G1947" s="589"/>
      <c r="H1947" s="589"/>
      <c r="I1947" s="589"/>
      <c r="J1947" s="589"/>
      <c r="K1947" s="589"/>
      <c r="L1947" s="589"/>
      <c r="M1947" s="589"/>
      <c r="O1947" s="589"/>
      <c r="P1947" s="589"/>
      <c r="Q1947" s="589"/>
    </row>
    <row r="1948" customHeight="1" spans="7:17">
      <c r="G1948" s="589"/>
      <c r="H1948" s="589"/>
      <c r="I1948" s="589"/>
      <c r="J1948" s="589"/>
      <c r="K1948" s="589"/>
      <c r="L1948" s="589"/>
      <c r="M1948" s="589"/>
      <c r="O1948" s="589"/>
      <c r="P1948" s="589"/>
      <c r="Q1948" s="589"/>
    </row>
    <row r="1949" customHeight="1" spans="7:17">
      <c r="G1949" s="589"/>
      <c r="H1949" s="589"/>
      <c r="I1949" s="589"/>
      <c r="J1949" s="589"/>
      <c r="K1949" s="589"/>
      <c r="L1949" s="589"/>
      <c r="M1949" s="589"/>
      <c r="O1949" s="589"/>
      <c r="P1949" s="589"/>
      <c r="Q1949" s="589"/>
    </row>
    <row r="1950" customHeight="1" spans="7:17">
      <c r="G1950" s="589"/>
      <c r="H1950" s="589"/>
      <c r="I1950" s="589"/>
      <c r="J1950" s="589"/>
      <c r="K1950" s="589"/>
      <c r="L1950" s="589"/>
      <c r="M1950" s="589"/>
      <c r="O1950" s="589"/>
      <c r="P1950" s="589"/>
      <c r="Q1950" s="589"/>
    </row>
    <row r="1951" customHeight="1" spans="7:17">
      <c r="G1951" s="589"/>
      <c r="H1951" s="589"/>
      <c r="I1951" s="589"/>
      <c r="J1951" s="589"/>
      <c r="K1951" s="589"/>
      <c r="L1951" s="589"/>
      <c r="M1951" s="589"/>
      <c r="O1951" s="589"/>
      <c r="P1951" s="589"/>
      <c r="Q1951" s="589"/>
    </row>
    <row r="1952" customHeight="1" spans="7:17">
      <c r="G1952" s="589"/>
      <c r="H1952" s="589"/>
      <c r="I1952" s="589"/>
      <c r="J1952" s="589"/>
      <c r="K1952" s="589"/>
      <c r="L1952" s="589"/>
      <c r="M1952" s="589"/>
      <c r="O1952" s="589"/>
      <c r="P1952" s="589"/>
      <c r="Q1952" s="589"/>
    </row>
    <row r="1953" customHeight="1" spans="7:17">
      <c r="G1953" s="589"/>
      <c r="H1953" s="589"/>
      <c r="I1953" s="589"/>
      <c r="J1953" s="589"/>
      <c r="K1953" s="589"/>
      <c r="L1953" s="589"/>
      <c r="M1953" s="589"/>
      <c r="O1953" s="589"/>
      <c r="P1953" s="589"/>
      <c r="Q1953" s="589"/>
    </row>
    <row r="1954" customHeight="1" spans="7:17">
      <c r="G1954" s="589"/>
      <c r="H1954" s="589"/>
      <c r="I1954" s="589"/>
      <c r="J1954" s="589"/>
      <c r="K1954" s="589"/>
      <c r="L1954" s="589"/>
      <c r="M1954" s="589"/>
      <c r="O1954" s="589"/>
      <c r="P1954" s="589"/>
      <c r="Q1954" s="589"/>
    </row>
    <row r="1955" customHeight="1" spans="7:17">
      <c r="G1955" s="589"/>
      <c r="H1955" s="589"/>
      <c r="I1955" s="589"/>
      <c r="J1955" s="589"/>
      <c r="K1955" s="589"/>
      <c r="L1955" s="589"/>
      <c r="M1955" s="589"/>
      <c r="O1955" s="589"/>
      <c r="P1955" s="589"/>
      <c r="Q1955" s="589"/>
    </row>
    <row r="1956" customHeight="1" spans="7:17">
      <c r="G1956" s="589"/>
      <c r="H1956" s="589"/>
      <c r="I1956" s="589"/>
      <c r="J1956" s="589"/>
      <c r="K1956" s="589"/>
      <c r="L1956" s="589"/>
      <c r="M1956" s="589"/>
      <c r="O1956" s="589"/>
      <c r="P1956" s="589"/>
      <c r="Q1956" s="589"/>
    </row>
    <row r="1957" customHeight="1" spans="7:17">
      <c r="G1957" s="589"/>
      <c r="H1957" s="589"/>
      <c r="I1957" s="589"/>
      <c r="J1957" s="589"/>
      <c r="K1957" s="589"/>
      <c r="L1957" s="589"/>
      <c r="M1957" s="589"/>
      <c r="O1957" s="589"/>
      <c r="P1957" s="589"/>
      <c r="Q1957" s="589"/>
    </row>
    <row r="1958" customHeight="1" spans="7:17">
      <c r="G1958" s="589"/>
      <c r="H1958" s="589"/>
      <c r="I1958" s="589"/>
      <c r="J1958" s="589"/>
      <c r="K1958" s="589"/>
      <c r="L1958" s="589"/>
      <c r="M1958" s="589"/>
      <c r="O1958" s="589"/>
      <c r="P1958" s="589"/>
      <c r="Q1958" s="589"/>
    </row>
    <row r="1959" customHeight="1" spans="7:17">
      <c r="G1959" s="589"/>
      <c r="H1959" s="589"/>
      <c r="I1959" s="589"/>
      <c r="J1959" s="589"/>
      <c r="K1959" s="589"/>
      <c r="L1959" s="589"/>
      <c r="M1959" s="589"/>
      <c r="O1959" s="589"/>
      <c r="P1959" s="589"/>
      <c r="Q1959" s="589"/>
    </row>
    <row r="1960" customHeight="1" spans="7:17">
      <c r="G1960" s="589"/>
      <c r="H1960" s="589"/>
      <c r="I1960" s="589"/>
      <c r="J1960" s="589"/>
      <c r="K1960" s="589"/>
      <c r="L1960" s="589"/>
      <c r="M1960" s="589"/>
      <c r="O1960" s="589"/>
      <c r="P1960" s="589"/>
      <c r="Q1960" s="589"/>
    </row>
    <row r="1961" customHeight="1" spans="7:17">
      <c r="G1961" s="589"/>
      <c r="H1961" s="589"/>
      <c r="I1961" s="589"/>
      <c r="J1961" s="589"/>
      <c r="K1961" s="589"/>
      <c r="L1961" s="589"/>
      <c r="M1961" s="589"/>
      <c r="O1961" s="589"/>
      <c r="P1961" s="589"/>
      <c r="Q1961" s="589"/>
    </row>
    <row r="1962" customHeight="1" spans="7:17">
      <c r="G1962" s="589"/>
      <c r="H1962" s="589"/>
      <c r="I1962" s="589"/>
      <c r="J1962" s="589"/>
      <c r="K1962" s="589"/>
      <c r="L1962" s="589"/>
      <c r="M1962" s="589"/>
      <c r="O1962" s="589"/>
      <c r="P1962" s="589"/>
      <c r="Q1962" s="589"/>
    </row>
    <row r="1963" customHeight="1" spans="7:17">
      <c r="G1963" s="589"/>
      <c r="H1963" s="589"/>
      <c r="I1963" s="589"/>
      <c r="J1963" s="589"/>
      <c r="K1963" s="589"/>
      <c r="L1963" s="589"/>
      <c r="M1963" s="589"/>
      <c r="O1963" s="589"/>
      <c r="P1963" s="589"/>
      <c r="Q1963" s="589"/>
    </row>
    <row r="1964" customHeight="1" spans="7:17">
      <c r="G1964" s="589"/>
      <c r="H1964" s="589"/>
      <c r="I1964" s="589"/>
      <c r="J1964" s="589"/>
      <c r="K1964" s="589"/>
      <c r="L1964" s="589"/>
      <c r="M1964" s="589"/>
      <c r="O1964" s="589"/>
      <c r="P1964" s="589"/>
      <c r="Q1964" s="589"/>
    </row>
    <row r="1965" customHeight="1" spans="7:17">
      <c r="G1965" s="589"/>
      <c r="H1965" s="589"/>
      <c r="I1965" s="589"/>
      <c r="J1965" s="589"/>
      <c r="K1965" s="589"/>
      <c r="L1965" s="589"/>
      <c r="M1965" s="589"/>
      <c r="O1965" s="589"/>
      <c r="P1965" s="589"/>
      <c r="Q1965" s="589"/>
    </row>
    <row r="1966" customHeight="1" spans="7:17">
      <c r="G1966" s="589"/>
      <c r="H1966" s="589"/>
      <c r="I1966" s="589"/>
      <c r="J1966" s="589"/>
      <c r="K1966" s="589"/>
      <c r="L1966" s="589"/>
      <c r="M1966" s="589"/>
      <c r="O1966" s="589"/>
      <c r="P1966" s="589"/>
      <c r="Q1966" s="589"/>
    </row>
    <row r="1967" customHeight="1" spans="7:17">
      <c r="G1967" s="589"/>
      <c r="H1967" s="589"/>
      <c r="I1967" s="589"/>
      <c r="J1967" s="589"/>
      <c r="K1967" s="589"/>
      <c r="L1967" s="589"/>
      <c r="M1967" s="589"/>
      <c r="O1967" s="589"/>
      <c r="P1967" s="589"/>
      <c r="Q1967" s="589"/>
    </row>
    <row r="1968" customHeight="1" spans="7:17">
      <c r="G1968" s="589"/>
      <c r="H1968" s="589"/>
      <c r="I1968" s="589"/>
      <c r="J1968" s="589"/>
      <c r="K1968" s="589"/>
      <c r="L1968" s="589"/>
      <c r="M1968" s="589"/>
      <c r="O1968" s="589"/>
      <c r="P1968" s="589"/>
      <c r="Q1968" s="589"/>
    </row>
    <row r="1969" customHeight="1" spans="7:17">
      <c r="G1969" s="589"/>
      <c r="H1969" s="589"/>
      <c r="I1969" s="589"/>
      <c r="J1969" s="589"/>
      <c r="K1969" s="589"/>
      <c r="L1969" s="589"/>
      <c r="M1969" s="589"/>
      <c r="O1969" s="589"/>
      <c r="P1969" s="589"/>
      <c r="Q1969" s="589"/>
    </row>
    <row r="1970" customHeight="1" spans="7:17">
      <c r="G1970" s="589"/>
      <c r="H1970" s="589"/>
      <c r="I1970" s="589"/>
      <c r="J1970" s="589"/>
      <c r="K1970" s="589"/>
      <c r="L1970" s="589"/>
      <c r="M1970" s="589"/>
      <c r="O1970" s="589"/>
      <c r="P1970" s="589"/>
      <c r="Q1970" s="589"/>
    </row>
    <row r="1971" customHeight="1" spans="7:17">
      <c r="G1971" s="589"/>
      <c r="H1971" s="589"/>
      <c r="I1971" s="589"/>
      <c r="J1971" s="589"/>
      <c r="K1971" s="589"/>
      <c r="L1971" s="589"/>
      <c r="M1971" s="589"/>
      <c r="O1971" s="589"/>
      <c r="P1971" s="589"/>
      <c r="Q1971" s="589"/>
    </row>
    <row r="1972" customHeight="1" spans="7:17">
      <c r="G1972" s="589"/>
      <c r="H1972" s="589"/>
      <c r="I1972" s="589"/>
      <c r="J1972" s="589"/>
      <c r="K1972" s="589"/>
      <c r="L1972" s="589"/>
      <c r="M1972" s="589"/>
      <c r="O1972" s="589"/>
      <c r="P1972" s="589"/>
      <c r="Q1972" s="589"/>
    </row>
    <row r="1973" customHeight="1" spans="7:17">
      <c r="G1973" s="589"/>
      <c r="H1973" s="589"/>
      <c r="I1973" s="589"/>
      <c r="J1973" s="589"/>
      <c r="K1973" s="589"/>
      <c r="L1973" s="589"/>
      <c r="M1973" s="589"/>
      <c r="O1973" s="589"/>
      <c r="P1973" s="589"/>
      <c r="Q1973" s="589"/>
    </row>
    <row r="1974" customHeight="1" spans="7:17">
      <c r="G1974" s="589"/>
      <c r="H1974" s="589"/>
      <c r="I1974" s="589"/>
      <c r="J1974" s="589"/>
      <c r="K1974" s="589"/>
      <c r="L1974" s="589"/>
      <c r="M1974" s="589"/>
      <c r="O1974" s="589"/>
      <c r="P1974" s="589"/>
      <c r="Q1974" s="589"/>
    </row>
    <row r="1975" customHeight="1" spans="7:17">
      <c r="G1975" s="589"/>
      <c r="H1975" s="589"/>
      <c r="I1975" s="589"/>
      <c r="J1975" s="589"/>
      <c r="K1975" s="589"/>
      <c r="L1975" s="589"/>
      <c r="M1975" s="589"/>
      <c r="O1975" s="589"/>
      <c r="P1975" s="589"/>
      <c r="Q1975" s="589"/>
    </row>
    <row r="1976" customHeight="1" spans="7:17">
      <c r="G1976" s="589"/>
      <c r="H1976" s="589"/>
      <c r="I1976" s="589"/>
      <c r="J1976" s="589"/>
      <c r="K1976" s="589"/>
      <c r="L1976" s="589"/>
      <c r="M1976" s="589"/>
      <c r="O1976" s="589"/>
      <c r="P1976" s="589"/>
      <c r="Q1976" s="589"/>
    </row>
    <row r="1977" customHeight="1" spans="7:17">
      <c r="G1977" s="589"/>
      <c r="H1977" s="589"/>
      <c r="I1977" s="589"/>
      <c r="J1977" s="589"/>
      <c r="K1977" s="589"/>
      <c r="L1977" s="589"/>
      <c r="M1977" s="589"/>
      <c r="O1977" s="589"/>
      <c r="P1977" s="589"/>
      <c r="Q1977" s="589"/>
    </row>
    <row r="1978" customHeight="1" spans="7:17">
      <c r="G1978" s="589"/>
      <c r="H1978" s="589"/>
      <c r="I1978" s="589"/>
      <c r="J1978" s="589"/>
      <c r="K1978" s="589"/>
      <c r="L1978" s="589"/>
      <c r="M1978" s="589"/>
      <c r="O1978" s="589"/>
      <c r="P1978" s="589"/>
      <c r="Q1978" s="589"/>
    </row>
    <row r="1979" customHeight="1" spans="7:17">
      <c r="G1979" s="589"/>
      <c r="H1979" s="589"/>
      <c r="I1979" s="589"/>
      <c r="J1979" s="589"/>
      <c r="K1979" s="589"/>
      <c r="L1979" s="589"/>
      <c r="M1979" s="589"/>
      <c r="O1979" s="589"/>
      <c r="P1979" s="589"/>
      <c r="Q1979" s="589"/>
    </row>
    <row r="1980" customHeight="1" spans="7:17">
      <c r="G1980" s="589"/>
      <c r="H1980" s="589"/>
      <c r="I1980" s="589"/>
      <c r="J1980" s="589"/>
      <c r="K1980" s="589"/>
      <c r="L1980" s="589"/>
      <c r="M1980" s="589"/>
      <c r="O1980" s="589"/>
      <c r="P1980" s="589"/>
      <c r="Q1980" s="589"/>
    </row>
    <row r="1981" customHeight="1" spans="7:17">
      <c r="G1981" s="589"/>
      <c r="H1981" s="589"/>
      <c r="I1981" s="589"/>
      <c r="J1981" s="589"/>
      <c r="K1981" s="589"/>
      <c r="L1981" s="589"/>
      <c r="M1981" s="589"/>
      <c r="O1981" s="589"/>
      <c r="P1981" s="589"/>
      <c r="Q1981" s="589"/>
    </row>
    <row r="1982" customHeight="1" spans="7:17">
      <c r="G1982" s="589"/>
      <c r="H1982" s="589"/>
      <c r="I1982" s="589"/>
      <c r="J1982" s="589"/>
      <c r="K1982" s="589"/>
      <c r="L1982" s="589"/>
      <c r="M1982" s="589"/>
      <c r="O1982" s="589"/>
      <c r="P1982" s="589"/>
      <c r="Q1982" s="589"/>
    </row>
    <row r="1983" customHeight="1" spans="7:17">
      <c r="G1983" s="589"/>
      <c r="H1983" s="589"/>
      <c r="I1983" s="589"/>
      <c r="J1983" s="589"/>
      <c r="K1983" s="589"/>
      <c r="L1983" s="589"/>
      <c r="M1983" s="589"/>
      <c r="O1983" s="589"/>
      <c r="P1983" s="589"/>
      <c r="Q1983" s="589"/>
    </row>
    <row r="1984" customHeight="1" spans="7:17">
      <c r="G1984" s="589"/>
      <c r="H1984" s="589"/>
      <c r="I1984" s="589"/>
      <c r="J1984" s="589"/>
      <c r="K1984" s="589"/>
      <c r="L1984" s="589"/>
      <c r="M1984" s="589"/>
      <c r="O1984" s="589"/>
      <c r="P1984" s="589"/>
      <c r="Q1984" s="589"/>
    </row>
    <row r="1985" customHeight="1" spans="7:17">
      <c r="G1985" s="589"/>
      <c r="H1985" s="589"/>
      <c r="I1985" s="589"/>
      <c r="J1985" s="589"/>
      <c r="K1985" s="589"/>
      <c r="L1985" s="589"/>
      <c r="M1985" s="589"/>
      <c r="O1985" s="589"/>
      <c r="P1985" s="589"/>
      <c r="Q1985" s="589"/>
    </row>
    <row r="1986" customHeight="1" spans="7:17">
      <c r="G1986" s="589"/>
      <c r="H1986" s="589"/>
      <c r="I1986" s="589"/>
      <c r="J1986" s="589"/>
      <c r="K1986" s="589"/>
      <c r="L1986" s="589"/>
      <c r="M1986" s="589"/>
      <c r="O1986" s="589"/>
      <c r="P1986" s="589"/>
      <c r="Q1986" s="589"/>
    </row>
    <row r="1987" customHeight="1" spans="7:17">
      <c r="G1987" s="589"/>
      <c r="H1987" s="589"/>
      <c r="I1987" s="589"/>
      <c r="J1987" s="589"/>
      <c r="K1987" s="589"/>
      <c r="L1987" s="589"/>
      <c r="M1987" s="589"/>
      <c r="O1987" s="589"/>
      <c r="P1987" s="589"/>
      <c r="Q1987" s="589"/>
    </row>
    <row r="1988" customHeight="1" spans="7:17">
      <c r="G1988" s="589"/>
      <c r="H1988" s="589"/>
      <c r="I1988" s="589"/>
      <c r="J1988" s="589"/>
      <c r="K1988" s="589"/>
      <c r="L1988" s="589"/>
      <c r="M1988" s="589"/>
      <c r="O1988" s="589"/>
      <c r="P1988" s="589"/>
      <c r="Q1988" s="589"/>
    </row>
    <row r="1989" customHeight="1" spans="7:17">
      <c r="G1989" s="589"/>
      <c r="H1989" s="589"/>
      <c r="I1989" s="589"/>
      <c r="J1989" s="589"/>
      <c r="K1989" s="589"/>
      <c r="L1989" s="589"/>
      <c r="M1989" s="589"/>
      <c r="O1989" s="589"/>
      <c r="P1989" s="589"/>
      <c r="Q1989" s="589"/>
    </row>
    <row r="1990" customHeight="1" spans="7:17">
      <c r="G1990" s="589"/>
      <c r="H1990" s="589"/>
      <c r="I1990" s="589"/>
      <c r="J1990" s="589"/>
      <c r="K1990" s="589"/>
      <c r="L1990" s="589"/>
      <c r="M1990" s="589"/>
      <c r="O1990" s="589"/>
      <c r="P1990" s="589"/>
      <c r="Q1990" s="589"/>
    </row>
    <row r="1991" customHeight="1" spans="7:17">
      <c r="G1991" s="589"/>
      <c r="H1991" s="589"/>
      <c r="I1991" s="589"/>
      <c r="J1991" s="589"/>
      <c r="K1991" s="589"/>
      <c r="L1991" s="589"/>
      <c r="M1991" s="589"/>
      <c r="O1991" s="589"/>
      <c r="P1991" s="589"/>
      <c r="Q1991" s="589"/>
    </row>
    <row r="1992" customHeight="1" spans="7:17">
      <c r="G1992" s="589"/>
      <c r="H1992" s="589"/>
      <c r="I1992" s="589"/>
      <c r="J1992" s="589"/>
      <c r="K1992" s="589"/>
      <c r="L1992" s="589"/>
      <c r="M1992" s="589"/>
      <c r="O1992" s="589"/>
      <c r="P1992" s="589"/>
      <c r="Q1992" s="589"/>
    </row>
    <row r="1993" customHeight="1" spans="7:17">
      <c r="G1993" s="589"/>
      <c r="H1993" s="589"/>
      <c r="I1993" s="589"/>
      <c r="J1993" s="589"/>
      <c r="K1993" s="589"/>
      <c r="L1993" s="589"/>
      <c r="M1993" s="589"/>
      <c r="O1993" s="589"/>
      <c r="P1993" s="589"/>
      <c r="Q1993" s="589"/>
    </row>
    <row r="1994" customHeight="1" spans="7:17">
      <c r="G1994" s="589"/>
      <c r="H1994" s="589"/>
      <c r="I1994" s="589"/>
      <c r="J1994" s="589"/>
      <c r="K1994" s="589"/>
      <c r="L1994" s="589"/>
      <c r="M1994" s="589"/>
      <c r="O1994" s="589"/>
      <c r="P1994" s="589"/>
      <c r="Q1994" s="589"/>
    </row>
    <row r="1995" customHeight="1" spans="7:17">
      <c r="G1995" s="589"/>
      <c r="H1995" s="589"/>
      <c r="I1995" s="589"/>
      <c r="J1995" s="589"/>
      <c r="K1995" s="589"/>
      <c r="L1995" s="589"/>
      <c r="M1995" s="589"/>
      <c r="O1995" s="589"/>
      <c r="P1995" s="589"/>
      <c r="Q1995" s="589"/>
    </row>
    <row r="1996" customHeight="1" spans="7:17">
      <c r="G1996" s="589"/>
      <c r="H1996" s="589"/>
      <c r="I1996" s="589"/>
      <c r="J1996" s="589"/>
      <c r="K1996" s="589"/>
      <c r="L1996" s="589"/>
      <c r="M1996" s="589"/>
      <c r="O1996" s="589"/>
      <c r="P1996" s="589"/>
      <c r="Q1996" s="589"/>
    </row>
    <row r="1997" customHeight="1" spans="7:17">
      <c r="G1997" s="589"/>
      <c r="H1997" s="589"/>
      <c r="I1997" s="589"/>
      <c r="J1997" s="589"/>
      <c r="K1997" s="589"/>
      <c r="L1997" s="589"/>
      <c r="M1997" s="589"/>
      <c r="O1997" s="589"/>
      <c r="P1997" s="589"/>
      <c r="Q1997" s="589"/>
    </row>
    <row r="1998" customHeight="1" spans="7:17">
      <c r="G1998" s="589"/>
      <c r="H1998" s="589"/>
      <c r="I1998" s="589"/>
      <c r="J1998" s="589"/>
      <c r="K1998" s="589"/>
      <c r="L1998" s="589"/>
      <c r="M1998" s="589"/>
      <c r="O1998" s="589"/>
      <c r="P1998" s="589"/>
      <c r="Q1998" s="589"/>
    </row>
    <row r="1999" customHeight="1" spans="7:17">
      <c r="G1999" s="589"/>
      <c r="H1999" s="589"/>
      <c r="I1999" s="589"/>
      <c r="J1999" s="589"/>
      <c r="K1999" s="589"/>
      <c r="L1999" s="589"/>
      <c r="M1999" s="589"/>
      <c r="O1999" s="589"/>
      <c r="P1999" s="589"/>
      <c r="Q1999" s="589"/>
    </row>
    <row r="2000" customHeight="1" spans="7:17">
      <c r="G2000" s="589"/>
      <c r="H2000" s="589"/>
      <c r="I2000" s="589"/>
      <c r="J2000" s="589"/>
      <c r="K2000" s="589"/>
      <c r="L2000" s="589"/>
      <c r="M2000" s="589"/>
      <c r="O2000" s="589"/>
      <c r="P2000" s="589"/>
      <c r="Q2000" s="589"/>
    </row>
    <row r="2001" customHeight="1" spans="7:17">
      <c r="G2001" s="589"/>
      <c r="H2001" s="589"/>
      <c r="I2001" s="589"/>
      <c r="J2001" s="589"/>
      <c r="K2001" s="589"/>
      <c r="L2001" s="589"/>
      <c r="M2001" s="589"/>
      <c r="O2001" s="589"/>
      <c r="P2001" s="589"/>
      <c r="Q2001" s="589"/>
    </row>
    <row r="2002" customHeight="1" spans="7:17">
      <c r="G2002" s="589"/>
      <c r="H2002" s="589"/>
      <c r="I2002" s="589"/>
      <c r="J2002" s="589"/>
      <c r="K2002" s="589"/>
      <c r="L2002" s="589"/>
      <c r="M2002" s="589"/>
      <c r="O2002" s="589"/>
      <c r="P2002" s="589"/>
      <c r="Q2002" s="589"/>
    </row>
    <row r="2003" customHeight="1" spans="7:17">
      <c r="G2003" s="589"/>
      <c r="H2003" s="589"/>
      <c r="I2003" s="589"/>
      <c r="J2003" s="589"/>
      <c r="K2003" s="589"/>
      <c r="L2003" s="589"/>
      <c r="M2003" s="589"/>
      <c r="O2003" s="589"/>
      <c r="P2003" s="589"/>
      <c r="Q2003" s="589"/>
    </row>
    <row r="2004" customHeight="1" spans="7:17">
      <c r="G2004" s="589"/>
      <c r="H2004" s="589"/>
      <c r="I2004" s="589"/>
      <c r="J2004" s="589"/>
      <c r="K2004" s="589"/>
      <c r="L2004" s="589"/>
      <c r="M2004" s="589"/>
      <c r="O2004" s="589"/>
      <c r="P2004" s="589"/>
      <c r="Q2004" s="589"/>
    </row>
    <row r="2005" customHeight="1" spans="7:17">
      <c r="G2005" s="589"/>
      <c r="H2005" s="589"/>
      <c r="I2005" s="589"/>
      <c r="J2005" s="589"/>
      <c r="K2005" s="589"/>
      <c r="L2005" s="589"/>
      <c r="M2005" s="589"/>
      <c r="O2005" s="589"/>
      <c r="P2005" s="589"/>
      <c r="Q2005" s="589"/>
    </row>
    <row r="2006" customHeight="1" spans="7:17">
      <c r="G2006" s="589"/>
      <c r="H2006" s="589"/>
      <c r="I2006" s="589"/>
      <c r="J2006" s="589"/>
      <c r="K2006" s="589"/>
      <c r="L2006" s="589"/>
      <c r="M2006" s="589"/>
      <c r="O2006" s="589"/>
      <c r="P2006" s="589"/>
      <c r="Q2006" s="589"/>
    </row>
    <row r="2007" customHeight="1" spans="7:17">
      <c r="G2007" s="589"/>
      <c r="H2007" s="589"/>
      <c r="I2007" s="589"/>
      <c r="J2007" s="589"/>
      <c r="K2007" s="589"/>
      <c r="L2007" s="589"/>
      <c r="M2007" s="589"/>
      <c r="O2007" s="589"/>
      <c r="P2007" s="589"/>
      <c r="Q2007" s="589"/>
    </row>
    <row r="2008" customHeight="1" spans="7:17">
      <c r="G2008" s="589"/>
      <c r="H2008" s="589"/>
      <c r="I2008" s="589"/>
      <c r="J2008" s="589"/>
      <c r="K2008" s="589"/>
      <c r="L2008" s="589"/>
      <c r="M2008" s="589"/>
      <c r="O2008" s="589"/>
      <c r="P2008" s="589"/>
      <c r="Q2008" s="589"/>
    </row>
    <row r="2009" customHeight="1" spans="7:17">
      <c r="G2009" s="589"/>
      <c r="H2009" s="589"/>
      <c r="I2009" s="589"/>
      <c r="J2009" s="589"/>
      <c r="K2009" s="589"/>
      <c r="L2009" s="589"/>
      <c r="M2009" s="589"/>
      <c r="O2009" s="589"/>
      <c r="P2009" s="589"/>
      <c r="Q2009" s="589"/>
    </row>
    <row r="2010" customHeight="1" spans="7:17">
      <c r="G2010" s="589"/>
      <c r="H2010" s="589"/>
      <c r="I2010" s="589"/>
      <c r="J2010" s="589"/>
      <c r="K2010" s="589"/>
      <c r="L2010" s="589"/>
      <c r="M2010" s="589"/>
      <c r="O2010" s="589"/>
      <c r="P2010" s="589"/>
      <c r="Q2010" s="589"/>
    </row>
    <row r="2011" customHeight="1" spans="7:17">
      <c r="G2011" s="589"/>
      <c r="H2011" s="589"/>
      <c r="I2011" s="589"/>
      <c r="J2011" s="589"/>
      <c r="K2011" s="589"/>
      <c r="L2011" s="589"/>
      <c r="M2011" s="589"/>
      <c r="O2011" s="589"/>
      <c r="P2011" s="589"/>
      <c r="Q2011" s="589"/>
    </row>
    <row r="2012" customHeight="1" spans="7:17">
      <c r="G2012" s="589"/>
      <c r="H2012" s="589"/>
      <c r="I2012" s="589"/>
      <c r="J2012" s="589"/>
      <c r="K2012" s="589"/>
      <c r="L2012" s="589"/>
      <c r="M2012" s="589"/>
      <c r="O2012" s="589"/>
      <c r="P2012" s="589"/>
      <c r="Q2012" s="589"/>
    </row>
    <row r="2013" customHeight="1" spans="7:17">
      <c r="G2013" s="589"/>
      <c r="H2013" s="589"/>
      <c r="I2013" s="589"/>
      <c r="J2013" s="589"/>
      <c r="K2013" s="589"/>
      <c r="L2013" s="589"/>
      <c r="M2013" s="589"/>
      <c r="O2013" s="589"/>
      <c r="P2013" s="589"/>
      <c r="Q2013" s="589"/>
    </row>
    <row r="2014" customHeight="1" spans="7:17">
      <c r="G2014" s="589"/>
      <c r="H2014" s="589"/>
      <c r="I2014" s="589"/>
      <c r="J2014" s="589"/>
      <c r="K2014" s="589"/>
      <c r="L2014" s="589"/>
      <c r="M2014" s="589"/>
      <c r="O2014" s="589"/>
      <c r="P2014" s="589"/>
      <c r="Q2014" s="589"/>
    </row>
    <row r="2015" customHeight="1" spans="7:17">
      <c r="G2015" s="589"/>
      <c r="H2015" s="589"/>
      <c r="I2015" s="589"/>
      <c r="J2015" s="589"/>
      <c r="K2015" s="589"/>
      <c r="L2015" s="589"/>
      <c r="M2015" s="589"/>
      <c r="O2015" s="589"/>
      <c r="P2015" s="589"/>
      <c r="Q2015" s="589"/>
    </row>
    <row r="2016" customHeight="1" spans="7:17">
      <c r="G2016" s="589"/>
      <c r="H2016" s="589"/>
      <c r="I2016" s="589"/>
      <c r="J2016" s="589"/>
      <c r="K2016" s="589"/>
      <c r="L2016" s="589"/>
      <c r="M2016" s="589"/>
      <c r="O2016" s="589"/>
      <c r="P2016" s="589"/>
      <c r="Q2016" s="589"/>
    </row>
    <row r="2017" customHeight="1" spans="7:17">
      <c r="G2017" s="589"/>
      <c r="H2017" s="589"/>
      <c r="I2017" s="589"/>
      <c r="J2017" s="589"/>
      <c r="K2017" s="589"/>
      <c r="L2017" s="589"/>
      <c r="M2017" s="589"/>
      <c r="O2017" s="589"/>
      <c r="P2017" s="589"/>
      <c r="Q2017" s="589"/>
    </row>
    <row r="2018" customHeight="1" spans="7:17">
      <c r="G2018" s="589"/>
      <c r="H2018" s="589"/>
      <c r="I2018" s="589"/>
      <c r="J2018" s="589"/>
      <c r="K2018" s="589"/>
      <c r="L2018" s="589"/>
      <c r="M2018" s="589"/>
      <c r="O2018" s="589"/>
      <c r="P2018" s="589"/>
      <c r="Q2018" s="589"/>
    </row>
    <row r="2019" customHeight="1" spans="7:17">
      <c r="G2019" s="589"/>
      <c r="H2019" s="589"/>
      <c r="I2019" s="589"/>
      <c r="J2019" s="589"/>
      <c r="K2019" s="589"/>
      <c r="L2019" s="589"/>
      <c r="M2019" s="589"/>
      <c r="O2019" s="589"/>
      <c r="P2019" s="589"/>
      <c r="Q2019" s="589"/>
    </row>
    <row r="2020" customHeight="1" spans="7:17">
      <c r="G2020" s="589"/>
      <c r="H2020" s="589"/>
      <c r="I2020" s="589"/>
      <c r="J2020" s="589"/>
      <c r="K2020" s="589"/>
      <c r="L2020" s="589"/>
      <c r="M2020" s="589"/>
      <c r="O2020" s="589"/>
      <c r="P2020" s="589"/>
      <c r="Q2020" s="589"/>
    </row>
    <row r="2021" customHeight="1" spans="7:17">
      <c r="G2021" s="589"/>
      <c r="H2021" s="589"/>
      <c r="I2021" s="589"/>
      <c r="J2021" s="589"/>
      <c r="K2021" s="589"/>
      <c r="L2021" s="589"/>
      <c r="M2021" s="589"/>
      <c r="O2021" s="589"/>
      <c r="P2021" s="589"/>
      <c r="Q2021" s="589"/>
    </row>
    <row r="2022" customHeight="1" spans="7:17">
      <c r="G2022" s="589"/>
      <c r="H2022" s="589"/>
      <c r="I2022" s="589"/>
      <c r="J2022" s="589"/>
      <c r="K2022" s="589"/>
      <c r="L2022" s="589"/>
      <c r="M2022" s="589"/>
      <c r="O2022" s="589"/>
      <c r="P2022" s="589"/>
      <c r="Q2022" s="589"/>
    </row>
    <row r="2023" customHeight="1" spans="7:17">
      <c r="G2023" s="589"/>
      <c r="H2023" s="589"/>
      <c r="I2023" s="589"/>
      <c r="J2023" s="589"/>
      <c r="K2023" s="589"/>
      <c r="L2023" s="589"/>
      <c r="M2023" s="589"/>
      <c r="O2023" s="589"/>
      <c r="P2023" s="589"/>
      <c r="Q2023" s="589"/>
    </row>
    <row r="2024" customHeight="1" spans="7:17">
      <c r="G2024" s="589"/>
      <c r="H2024" s="589"/>
      <c r="I2024" s="589"/>
      <c r="J2024" s="589"/>
      <c r="K2024" s="589"/>
      <c r="L2024" s="589"/>
      <c r="M2024" s="589"/>
      <c r="O2024" s="589"/>
      <c r="P2024" s="589"/>
      <c r="Q2024" s="589"/>
    </row>
    <row r="2025" customHeight="1" spans="7:17">
      <c r="G2025" s="589"/>
      <c r="H2025" s="589"/>
      <c r="I2025" s="589"/>
      <c r="J2025" s="589"/>
      <c r="K2025" s="589"/>
      <c r="L2025" s="589"/>
      <c r="M2025" s="589"/>
      <c r="O2025" s="589"/>
      <c r="P2025" s="589"/>
      <c r="Q2025" s="589"/>
    </row>
    <row r="2026" customHeight="1" spans="7:17">
      <c r="G2026" s="589"/>
      <c r="H2026" s="589"/>
      <c r="I2026" s="589"/>
      <c r="J2026" s="589"/>
      <c r="K2026" s="589"/>
      <c r="L2026" s="589"/>
      <c r="M2026" s="589"/>
      <c r="O2026" s="589"/>
      <c r="P2026" s="589"/>
      <c r="Q2026" s="589"/>
    </row>
    <row r="2027" customHeight="1" spans="7:17">
      <c r="G2027" s="589"/>
      <c r="H2027" s="589"/>
      <c r="I2027" s="589"/>
      <c r="J2027" s="589"/>
      <c r="K2027" s="589"/>
      <c r="L2027" s="589"/>
      <c r="M2027" s="589"/>
      <c r="O2027" s="589"/>
      <c r="P2027" s="589"/>
      <c r="Q2027" s="589"/>
    </row>
    <row r="2028" customHeight="1" spans="7:17">
      <c r="G2028" s="589"/>
      <c r="H2028" s="589"/>
      <c r="I2028" s="589"/>
      <c r="J2028" s="589"/>
      <c r="K2028" s="589"/>
      <c r="L2028" s="589"/>
      <c r="M2028" s="589"/>
      <c r="O2028" s="589"/>
      <c r="P2028" s="589"/>
      <c r="Q2028" s="589"/>
    </row>
    <row r="2029" customHeight="1" spans="7:17">
      <c r="G2029" s="589"/>
      <c r="H2029" s="589"/>
      <c r="I2029" s="589"/>
      <c r="J2029" s="589"/>
      <c r="K2029" s="589"/>
      <c r="L2029" s="589"/>
      <c r="M2029" s="589"/>
      <c r="O2029" s="589"/>
      <c r="P2029" s="589"/>
      <c r="Q2029" s="589"/>
    </row>
    <row r="2030" customHeight="1" spans="7:17">
      <c r="G2030" s="589"/>
      <c r="H2030" s="589"/>
      <c r="I2030" s="589"/>
      <c r="J2030" s="589"/>
      <c r="K2030" s="589"/>
      <c r="L2030" s="589"/>
      <c r="M2030" s="589"/>
      <c r="O2030" s="589"/>
      <c r="P2030" s="589"/>
      <c r="Q2030" s="589"/>
    </row>
    <row r="2031" customHeight="1" spans="7:17">
      <c r="G2031" s="589"/>
      <c r="H2031" s="589"/>
      <c r="I2031" s="589"/>
      <c r="J2031" s="589"/>
      <c r="K2031" s="589"/>
      <c r="L2031" s="589"/>
      <c r="M2031" s="589"/>
      <c r="O2031" s="589"/>
      <c r="P2031" s="589"/>
      <c r="Q2031" s="589"/>
    </row>
    <row r="2032" customHeight="1" spans="7:17">
      <c r="G2032" s="589"/>
      <c r="H2032" s="589"/>
      <c r="I2032" s="589"/>
      <c r="J2032" s="589"/>
      <c r="K2032" s="589"/>
      <c r="L2032" s="589"/>
      <c r="M2032" s="589"/>
      <c r="O2032" s="589"/>
      <c r="P2032" s="589"/>
      <c r="Q2032" s="589"/>
    </row>
    <row r="2033" customHeight="1" spans="7:17">
      <c r="G2033" s="589"/>
      <c r="H2033" s="589"/>
      <c r="I2033" s="589"/>
      <c r="J2033" s="589"/>
      <c r="K2033" s="589"/>
      <c r="L2033" s="589"/>
      <c r="M2033" s="589"/>
      <c r="O2033" s="589"/>
      <c r="P2033" s="589"/>
      <c r="Q2033" s="589"/>
    </row>
    <row r="2034" customHeight="1" spans="7:17">
      <c r="G2034" s="589"/>
      <c r="H2034" s="589"/>
      <c r="I2034" s="589"/>
      <c r="J2034" s="589"/>
      <c r="K2034" s="589"/>
      <c r="L2034" s="589"/>
      <c r="M2034" s="589"/>
      <c r="O2034" s="589"/>
      <c r="P2034" s="589"/>
      <c r="Q2034" s="589"/>
    </row>
    <row r="2035" customHeight="1" spans="7:17">
      <c r="G2035" s="589"/>
      <c r="H2035" s="589"/>
      <c r="I2035" s="589"/>
      <c r="J2035" s="589"/>
      <c r="K2035" s="589"/>
      <c r="L2035" s="589"/>
      <c r="M2035" s="589"/>
      <c r="O2035" s="589"/>
      <c r="P2035" s="589"/>
      <c r="Q2035" s="589"/>
    </row>
    <row r="2036" customHeight="1" spans="7:17">
      <c r="G2036" s="589"/>
      <c r="H2036" s="589"/>
      <c r="I2036" s="589"/>
      <c r="J2036" s="589"/>
      <c r="K2036" s="589"/>
      <c r="L2036" s="589"/>
      <c r="M2036" s="589"/>
      <c r="O2036" s="589"/>
      <c r="P2036" s="589"/>
      <c r="Q2036" s="589"/>
    </row>
    <row r="2037" customHeight="1" spans="7:17">
      <c r="G2037" s="589"/>
      <c r="H2037" s="589"/>
      <c r="I2037" s="589"/>
      <c r="J2037" s="589"/>
      <c r="K2037" s="589"/>
      <c r="L2037" s="589"/>
      <c r="M2037" s="589"/>
      <c r="O2037" s="589"/>
      <c r="P2037" s="589"/>
      <c r="Q2037" s="589"/>
    </row>
    <row r="2038" customHeight="1" spans="7:17">
      <c r="G2038" s="589"/>
      <c r="H2038" s="589"/>
      <c r="I2038" s="589"/>
      <c r="J2038" s="589"/>
      <c r="K2038" s="589"/>
      <c r="L2038" s="589"/>
      <c r="M2038" s="589"/>
      <c r="O2038" s="589"/>
      <c r="P2038" s="589"/>
      <c r="Q2038" s="589"/>
    </row>
    <row r="2039" customHeight="1" spans="7:17">
      <c r="G2039" s="589"/>
      <c r="H2039" s="589"/>
      <c r="I2039" s="589"/>
      <c r="J2039" s="589"/>
      <c r="K2039" s="589"/>
      <c r="L2039" s="589"/>
      <c r="M2039" s="589"/>
      <c r="O2039" s="589"/>
      <c r="P2039" s="589"/>
      <c r="Q2039" s="589"/>
    </row>
    <row r="2040" customHeight="1" spans="7:17">
      <c r="G2040" s="589"/>
      <c r="H2040" s="589"/>
      <c r="I2040" s="589"/>
      <c r="J2040" s="589"/>
      <c r="K2040" s="589"/>
      <c r="L2040" s="589"/>
      <c r="M2040" s="589"/>
      <c r="O2040" s="589"/>
      <c r="P2040" s="589"/>
      <c r="Q2040" s="589"/>
    </row>
    <row r="2041" customHeight="1" spans="7:17">
      <c r="G2041" s="589"/>
      <c r="H2041" s="589"/>
      <c r="I2041" s="589"/>
      <c r="J2041" s="589"/>
      <c r="K2041" s="589"/>
      <c r="L2041" s="589"/>
      <c r="M2041" s="589"/>
      <c r="O2041" s="589"/>
      <c r="P2041" s="589"/>
      <c r="Q2041" s="589"/>
    </row>
    <row r="2042" customHeight="1" spans="7:17">
      <c r="G2042" s="589"/>
      <c r="H2042" s="589"/>
      <c r="I2042" s="589"/>
      <c r="J2042" s="589"/>
      <c r="K2042" s="589"/>
      <c r="L2042" s="589"/>
      <c r="M2042" s="589"/>
      <c r="O2042" s="589"/>
      <c r="P2042" s="589"/>
      <c r="Q2042" s="589"/>
    </row>
    <row r="2043" customHeight="1" spans="7:17">
      <c r="G2043" s="589"/>
      <c r="H2043" s="589"/>
      <c r="I2043" s="589"/>
      <c r="J2043" s="589"/>
      <c r="K2043" s="589"/>
      <c r="L2043" s="589"/>
      <c r="M2043" s="589"/>
      <c r="O2043" s="589"/>
      <c r="P2043" s="589"/>
      <c r="Q2043" s="589"/>
    </row>
    <row r="2044" customHeight="1" spans="7:17">
      <c r="G2044" s="589"/>
      <c r="H2044" s="589"/>
      <c r="I2044" s="589"/>
      <c r="J2044" s="589"/>
      <c r="K2044" s="589"/>
      <c r="L2044" s="589"/>
      <c r="M2044" s="589"/>
      <c r="O2044" s="589"/>
      <c r="P2044" s="589"/>
      <c r="Q2044" s="589"/>
    </row>
    <row r="2045" customHeight="1" spans="7:17">
      <c r="G2045" s="589"/>
      <c r="H2045" s="589"/>
      <c r="I2045" s="589"/>
      <c r="J2045" s="589"/>
      <c r="K2045" s="589"/>
      <c r="L2045" s="589"/>
      <c r="M2045" s="589"/>
      <c r="O2045" s="589"/>
      <c r="P2045" s="589"/>
      <c r="Q2045" s="589"/>
    </row>
    <row r="2046" customHeight="1" spans="7:17">
      <c r="G2046" s="589"/>
      <c r="H2046" s="589"/>
      <c r="I2046" s="589"/>
      <c r="J2046" s="589"/>
      <c r="K2046" s="589"/>
      <c r="L2046" s="589"/>
      <c r="M2046" s="589"/>
      <c r="O2046" s="589"/>
      <c r="P2046" s="589"/>
      <c r="Q2046" s="589"/>
    </row>
    <row r="2047" customHeight="1" spans="7:17">
      <c r="G2047" s="589"/>
      <c r="H2047" s="589"/>
      <c r="I2047" s="589"/>
      <c r="J2047" s="589"/>
      <c r="K2047" s="589"/>
      <c r="L2047" s="589"/>
      <c r="M2047" s="589"/>
      <c r="O2047" s="589"/>
      <c r="P2047" s="589"/>
      <c r="Q2047" s="589"/>
    </row>
    <row r="2048" customHeight="1" spans="7:17">
      <c r="G2048" s="589"/>
      <c r="H2048" s="589"/>
      <c r="I2048" s="589"/>
      <c r="J2048" s="589"/>
      <c r="K2048" s="589"/>
      <c r="L2048" s="589"/>
      <c r="M2048" s="589"/>
      <c r="O2048" s="589"/>
      <c r="P2048" s="589"/>
      <c r="Q2048" s="589"/>
    </row>
    <row r="2049" customHeight="1" spans="7:17">
      <c r="G2049" s="589"/>
      <c r="H2049" s="589"/>
      <c r="I2049" s="589"/>
      <c r="J2049" s="589"/>
      <c r="K2049" s="589"/>
      <c r="L2049" s="589"/>
      <c r="M2049" s="589"/>
      <c r="O2049" s="589"/>
      <c r="P2049" s="589"/>
      <c r="Q2049" s="589"/>
    </row>
    <row r="2050" customHeight="1" spans="7:17">
      <c r="G2050" s="589"/>
      <c r="H2050" s="589"/>
      <c r="I2050" s="589"/>
      <c r="J2050" s="589"/>
      <c r="K2050" s="589"/>
      <c r="L2050" s="589"/>
      <c r="M2050" s="589"/>
      <c r="O2050" s="589"/>
      <c r="P2050" s="589"/>
      <c r="Q2050" s="589"/>
    </row>
    <row r="2051" customHeight="1" spans="7:17">
      <c r="G2051" s="589"/>
      <c r="H2051" s="589"/>
      <c r="I2051" s="589"/>
      <c r="J2051" s="589"/>
      <c r="K2051" s="589"/>
      <c r="L2051" s="589"/>
      <c r="M2051" s="589"/>
      <c r="O2051" s="589"/>
      <c r="P2051" s="589"/>
      <c r="Q2051" s="589"/>
    </row>
    <row r="2052" customHeight="1" spans="7:17">
      <c r="G2052" s="589"/>
      <c r="H2052" s="589"/>
      <c r="I2052" s="589"/>
      <c r="J2052" s="589"/>
      <c r="K2052" s="589"/>
      <c r="L2052" s="589"/>
      <c r="M2052" s="589"/>
      <c r="O2052" s="589"/>
      <c r="P2052" s="589"/>
      <c r="Q2052" s="589"/>
    </row>
    <row r="2053" customHeight="1" spans="7:17">
      <c r="G2053" s="589"/>
      <c r="H2053" s="589"/>
      <c r="I2053" s="589"/>
      <c r="J2053" s="589"/>
      <c r="K2053" s="589"/>
      <c r="L2053" s="589"/>
      <c r="M2053" s="589"/>
      <c r="O2053" s="589"/>
      <c r="P2053" s="589"/>
      <c r="Q2053" s="589"/>
    </row>
    <row r="2054" customHeight="1" spans="7:17">
      <c r="G2054" s="589"/>
      <c r="H2054" s="589"/>
      <c r="I2054" s="589"/>
      <c r="J2054" s="589"/>
      <c r="K2054" s="589"/>
      <c r="L2054" s="589"/>
      <c r="M2054" s="589"/>
      <c r="O2054" s="589"/>
      <c r="P2054" s="589"/>
      <c r="Q2054" s="589"/>
    </row>
    <row r="2055" customHeight="1" spans="7:17">
      <c r="G2055" s="589"/>
      <c r="H2055" s="589"/>
      <c r="I2055" s="589"/>
      <c r="J2055" s="589"/>
      <c r="K2055" s="589"/>
      <c r="L2055" s="589"/>
      <c r="M2055" s="589"/>
      <c r="O2055" s="589"/>
      <c r="P2055" s="589"/>
      <c r="Q2055" s="589"/>
    </row>
    <row r="2056" customHeight="1" spans="7:17">
      <c r="G2056" s="589"/>
      <c r="H2056" s="589"/>
      <c r="I2056" s="589"/>
      <c r="J2056" s="589"/>
      <c r="K2056" s="589"/>
      <c r="L2056" s="589"/>
      <c r="M2056" s="589"/>
      <c r="O2056" s="589"/>
      <c r="P2056" s="589"/>
      <c r="Q2056" s="589"/>
    </row>
    <row r="2057" customHeight="1" spans="7:17">
      <c r="G2057" s="589"/>
      <c r="H2057" s="589"/>
      <c r="I2057" s="589"/>
      <c r="J2057" s="589"/>
      <c r="K2057" s="589"/>
      <c r="L2057" s="589"/>
      <c r="M2057" s="589"/>
      <c r="O2057" s="589"/>
      <c r="P2057" s="589"/>
      <c r="Q2057" s="589"/>
    </row>
    <row r="2058" customHeight="1" spans="7:17">
      <c r="G2058" s="589"/>
      <c r="H2058" s="589"/>
      <c r="I2058" s="589"/>
      <c r="J2058" s="589"/>
      <c r="K2058" s="589"/>
      <c r="L2058" s="589"/>
      <c r="M2058" s="589"/>
      <c r="O2058" s="589"/>
      <c r="P2058" s="589"/>
      <c r="Q2058" s="589"/>
    </row>
    <row r="2059" customHeight="1" spans="7:17">
      <c r="G2059" s="589"/>
      <c r="H2059" s="589"/>
      <c r="I2059" s="589"/>
      <c r="J2059" s="589"/>
      <c r="K2059" s="589"/>
      <c r="L2059" s="589"/>
      <c r="M2059" s="589"/>
      <c r="O2059" s="589"/>
      <c r="P2059" s="589"/>
      <c r="Q2059" s="589"/>
    </row>
    <row r="2060" customHeight="1" spans="7:17">
      <c r="G2060" s="589"/>
      <c r="H2060" s="589"/>
      <c r="I2060" s="589"/>
      <c r="J2060" s="589"/>
      <c r="K2060" s="589"/>
      <c r="L2060" s="589"/>
      <c r="M2060" s="589"/>
      <c r="O2060" s="589"/>
      <c r="P2060" s="589"/>
      <c r="Q2060" s="589"/>
    </row>
    <row r="2061" customHeight="1" spans="7:17">
      <c r="G2061" s="589"/>
      <c r="H2061" s="589"/>
      <c r="I2061" s="589"/>
      <c r="J2061" s="589"/>
      <c r="K2061" s="589"/>
      <c r="L2061" s="589"/>
      <c r="M2061" s="589"/>
      <c r="O2061" s="589"/>
      <c r="P2061" s="589"/>
      <c r="Q2061" s="589"/>
    </row>
    <row r="2062" customHeight="1" spans="7:17">
      <c r="G2062" s="589"/>
      <c r="H2062" s="589"/>
      <c r="I2062" s="589"/>
      <c r="J2062" s="589"/>
      <c r="K2062" s="589"/>
      <c r="L2062" s="589"/>
      <c r="M2062" s="589"/>
      <c r="O2062" s="589"/>
      <c r="P2062" s="589"/>
      <c r="Q2062" s="589"/>
    </row>
    <row r="2063" customHeight="1" spans="7:17">
      <c r="G2063" s="589"/>
      <c r="H2063" s="589"/>
      <c r="I2063" s="589"/>
      <c r="J2063" s="589"/>
      <c r="K2063" s="589"/>
      <c r="L2063" s="589"/>
      <c r="M2063" s="589"/>
      <c r="O2063" s="589"/>
      <c r="P2063" s="589"/>
      <c r="Q2063" s="589"/>
    </row>
    <row r="2064" customHeight="1" spans="7:17">
      <c r="G2064" s="589"/>
      <c r="H2064" s="589"/>
      <c r="I2064" s="589"/>
      <c r="J2064" s="589"/>
      <c r="K2064" s="589"/>
      <c r="L2064" s="589"/>
      <c r="M2064" s="589"/>
      <c r="O2064" s="589"/>
      <c r="P2064" s="589"/>
      <c r="Q2064" s="589"/>
    </row>
    <row r="2065" customHeight="1" spans="7:17">
      <c r="G2065" s="589"/>
      <c r="H2065" s="589"/>
      <c r="I2065" s="589"/>
      <c r="J2065" s="589"/>
      <c r="K2065" s="589"/>
      <c r="L2065" s="589"/>
      <c r="M2065" s="589"/>
      <c r="O2065" s="589"/>
      <c r="P2065" s="589"/>
      <c r="Q2065" s="589"/>
    </row>
    <row r="2066" customHeight="1" spans="7:17">
      <c r="G2066" s="589"/>
      <c r="H2066" s="589"/>
      <c r="I2066" s="589"/>
      <c r="J2066" s="589"/>
      <c r="K2066" s="589"/>
      <c r="L2066" s="589"/>
      <c r="M2066" s="589"/>
      <c r="O2066" s="589"/>
      <c r="P2066" s="589"/>
      <c r="Q2066" s="589"/>
    </row>
    <row r="2067" customHeight="1" spans="7:17">
      <c r="G2067" s="589"/>
      <c r="H2067" s="589"/>
      <c r="I2067" s="589"/>
      <c r="J2067" s="589"/>
      <c r="K2067" s="589"/>
      <c r="L2067" s="589"/>
      <c r="M2067" s="589"/>
      <c r="O2067" s="589"/>
      <c r="P2067" s="589"/>
      <c r="Q2067" s="589"/>
    </row>
    <row r="2068" customHeight="1" spans="7:17">
      <c r="G2068" s="589"/>
      <c r="H2068" s="589"/>
      <c r="I2068" s="589"/>
      <c r="J2068" s="589"/>
      <c r="K2068" s="589"/>
      <c r="L2068" s="589"/>
      <c r="M2068" s="589"/>
      <c r="O2068" s="589"/>
      <c r="P2068" s="589"/>
      <c r="Q2068" s="589"/>
    </row>
    <row r="2069" customHeight="1" spans="7:17">
      <c r="G2069" s="589"/>
      <c r="H2069" s="589"/>
      <c r="I2069" s="589"/>
      <c r="J2069" s="589"/>
      <c r="K2069" s="589"/>
      <c r="L2069" s="589"/>
      <c r="M2069" s="589"/>
      <c r="O2069" s="589"/>
      <c r="P2069" s="589"/>
      <c r="Q2069" s="589"/>
    </row>
    <row r="2070" customHeight="1" spans="7:17">
      <c r="G2070" s="589"/>
      <c r="H2070" s="589"/>
      <c r="I2070" s="589"/>
      <c r="J2070" s="589"/>
      <c r="K2070" s="589"/>
      <c r="L2070" s="589"/>
      <c r="M2070" s="589"/>
      <c r="O2070" s="589"/>
      <c r="P2070" s="589"/>
      <c r="Q2070" s="589"/>
    </row>
    <row r="2071" customHeight="1" spans="7:17">
      <c r="G2071" s="589"/>
      <c r="H2071" s="589"/>
      <c r="I2071" s="589"/>
      <c r="J2071" s="589"/>
      <c r="K2071" s="589"/>
      <c r="L2071" s="589"/>
      <c r="M2071" s="589"/>
      <c r="O2071" s="589"/>
      <c r="P2071" s="589"/>
      <c r="Q2071" s="589"/>
    </row>
    <row r="2072" customHeight="1" spans="7:17">
      <c r="G2072" s="589"/>
      <c r="H2072" s="589"/>
      <c r="I2072" s="589"/>
      <c r="J2072" s="589"/>
      <c r="K2072" s="589"/>
      <c r="L2072" s="589"/>
      <c r="M2072" s="589"/>
      <c r="O2072" s="589"/>
      <c r="P2072" s="589"/>
      <c r="Q2072" s="589"/>
    </row>
    <row r="2073" customHeight="1" spans="7:17">
      <c r="G2073" s="589"/>
      <c r="H2073" s="589"/>
      <c r="I2073" s="589"/>
      <c r="J2073" s="589"/>
      <c r="K2073" s="589"/>
      <c r="L2073" s="589"/>
      <c r="M2073" s="589"/>
      <c r="O2073" s="589"/>
      <c r="P2073" s="589"/>
      <c r="Q2073" s="589"/>
    </row>
    <row r="2074" customHeight="1" spans="7:17">
      <c r="G2074" s="589"/>
      <c r="H2074" s="589"/>
      <c r="I2074" s="589"/>
      <c r="J2074" s="589"/>
      <c r="K2074" s="589"/>
      <c r="L2074" s="589"/>
      <c r="M2074" s="589"/>
      <c r="O2074" s="589"/>
      <c r="P2074" s="589"/>
      <c r="Q2074" s="589"/>
    </row>
    <row r="2075" customHeight="1" spans="7:17">
      <c r="G2075" s="589"/>
      <c r="H2075" s="589"/>
      <c r="I2075" s="589"/>
      <c r="J2075" s="589"/>
      <c r="K2075" s="589"/>
      <c r="L2075" s="589"/>
      <c r="M2075" s="589"/>
      <c r="O2075" s="589"/>
      <c r="P2075" s="589"/>
      <c r="Q2075" s="589"/>
    </row>
    <row r="2076" customHeight="1" spans="7:17">
      <c r="G2076" s="589"/>
      <c r="H2076" s="589"/>
      <c r="I2076" s="589"/>
      <c r="J2076" s="589"/>
      <c r="K2076" s="589"/>
      <c r="L2076" s="589"/>
      <c r="M2076" s="589"/>
      <c r="O2076" s="589"/>
      <c r="P2076" s="589"/>
      <c r="Q2076" s="589"/>
    </row>
    <row r="2077" customHeight="1" spans="7:17">
      <c r="G2077" s="589"/>
      <c r="H2077" s="589"/>
      <c r="I2077" s="589"/>
      <c r="J2077" s="589"/>
      <c r="K2077" s="589"/>
      <c r="L2077" s="589"/>
      <c r="M2077" s="589"/>
      <c r="O2077" s="589"/>
      <c r="P2077" s="589"/>
      <c r="Q2077" s="589"/>
    </row>
    <row r="2078" customHeight="1" spans="7:17">
      <c r="G2078" s="589"/>
      <c r="H2078" s="589"/>
      <c r="I2078" s="589"/>
      <c r="J2078" s="589"/>
      <c r="K2078" s="589"/>
      <c r="L2078" s="589"/>
      <c r="M2078" s="589"/>
      <c r="O2078" s="589"/>
      <c r="P2078" s="589"/>
      <c r="Q2078" s="589"/>
    </row>
    <row r="2079" customHeight="1" spans="7:17">
      <c r="G2079" s="589"/>
      <c r="H2079" s="589"/>
      <c r="I2079" s="589"/>
      <c r="J2079" s="589"/>
      <c r="K2079" s="589"/>
      <c r="L2079" s="589"/>
      <c r="M2079" s="589"/>
      <c r="O2079" s="589"/>
      <c r="P2079" s="589"/>
      <c r="Q2079" s="589"/>
    </row>
    <row r="2080" customHeight="1" spans="7:17">
      <c r="G2080" s="589"/>
      <c r="H2080" s="589"/>
      <c r="I2080" s="589"/>
      <c r="J2080" s="589"/>
      <c r="K2080" s="589"/>
      <c r="L2080" s="589"/>
      <c r="M2080" s="589"/>
      <c r="O2080" s="589"/>
      <c r="P2080" s="589"/>
      <c r="Q2080" s="589"/>
    </row>
    <row r="2081" customHeight="1" spans="7:17">
      <c r="G2081" s="589"/>
      <c r="H2081" s="589"/>
      <c r="I2081" s="589"/>
      <c r="J2081" s="589"/>
      <c r="K2081" s="589"/>
      <c r="L2081" s="589"/>
      <c r="M2081" s="589"/>
      <c r="O2081" s="589"/>
      <c r="P2081" s="589"/>
      <c r="Q2081" s="589"/>
    </row>
    <row r="2082" customHeight="1" spans="7:17">
      <c r="G2082" s="589"/>
      <c r="H2082" s="589"/>
      <c r="I2082" s="589"/>
      <c r="J2082" s="589"/>
      <c r="K2082" s="589"/>
      <c r="L2082" s="589"/>
      <c r="M2082" s="589"/>
      <c r="O2082" s="589"/>
      <c r="P2082" s="589"/>
      <c r="Q2082" s="589"/>
    </row>
    <row r="2083" customHeight="1" spans="7:17">
      <c r="G2083" s="589"/>
      <c r="H2083" s="589"/>
      <c r="I2083" s="589"/>
      <c r="J2083" s="589"/>
      <c r="K2083" s="589"/>
      <c r="L2083" s="589"/>
      <c r="M2083" s="589"/>
      <c r="O2083" s="589"/>
      <c r="P2083" s="589"/>
      <c r="Q2083" s="589"/>
    </row>
    <row r="2084" customHeight="1" spans="7:17">
      <c r="G2084" s="589"/>
      <c r="H2084" s="589"/>
      <c r="I2084" s="589"/>
      <c r="J2084" s="589"/>
      <c r="K2084" s="589"/>
      <c r="L2084" s="589"/>
      <c r="M2084" s="589"/>
      <c r="O2084" s="589"/>
      <c r="P2084" s="589"/>
      <c r="Q2084" s="589"/>
    </row>
    <row r="2085" customHeight="1" spans="7:17">
      <c r="G2085" s="589"/>
      <c r="H2085" s="589"/>
      <c r="I2085" s="589"/>
      <c r="J2085" s="589"/>
      <c r="K2085" s="589"/>
      <c r="L2085" s="589"/>
      <c r="M2085" s="589"/>
      <c r="O2085" s="589"/>
      <c r="P2085" s="589"/>
      <c r="Q2085" s="589"/>
    </row>
    <row r="2086" customHeight="1" spans="7:17">
      <c r="G2086" s="589"/>
      <c r="H2086" s="589"/>
      <c r="I2086" s="589"/>
      <c r="J2086" s="589"/>
      <c r="K2086" s="589"/>
      <c r="L2086" s="589"/>
      <c r="M2086" s="589"/>
      <c r="O2086" s="589"/>
      <c r="P2086" s="589"/>
      <c r="Q2086" s="589"/>
    </row>
    <row r="2087" customHeight="1" spans="7:17">
      <c r="G2087" s="589"/>
      <c r="H2087" s="589"/>
      <c r="I2087" s="589"/>
      <c r="J2087" s="589"/>
      <c r="K2087" s="589"/>
      <c r="L2087" s="589"/>
      <c r="M2087" s="589"/>
      <c r="O2087" s="589"/>
      <c r="P2087" s="589"/>
      <c r="Q2087" s="589"/>
    </row>
    <row r="2088" customHeight="1" spans="7:17">
      <c r="G2088" s="589"/>
      <c r="H2088" s="589"/>
      <c r="I2088" s="589"/>
      <c r="J2088" s="589"/>
      <c r="K2088" s="589"/>
      <c r="L2088" s="589"/>
      <c r="M2088" s="589"/>
      <c r="O2088" s="589"/>
      <c r="P2088" s="589"/>
      <c r="Q2088" s="589"/>
    </row>
    <row r="2089" customHeight="1" spans="7:17">
      <c r="G2089" s="589"/>
      <c r="H2089" s="589"/>
      <c r="I2089" s="589"/>
      <c r="J2089" s="589"/>
      <c r="K2089" s="589"/>
      <c r="L2089" s="589"/>
      <c r="M2089" s="589"/>
      <c r="O2089" s="589"/>
      <c r="P2089" s="589"/>
      <c r="Q2089" s="589"/>
    </row>
    <row r="2090" customHeight="1" spans="7:17">
      <c r="G2090" s="589"/>
      <c r="H2090" s="589"/>
      <c r="I2090" s="589"/>
      <c r="J2090" s="589"/>
      <c r="K2090" s="589"/>
      <c r="L2090" s="589"/>
      <c r="M2090" s="589"/>
      <c r="O2090" s="589"/>
      <c r="P2090" s="589"/>
      <c r="Q2090" s="589"/>
    </row>
    <row r="2091" customHeight="1" spans="7:17">
      <c r="G2091" s="589"/>
      <c r="H2091" s="589"/>
      <c r="I2091" s="589"/>
      <c r="J2091" s="589"/>
      <c r="K2091" s="589"/>
      <c r="L2091" s="589"/>
      <c r="M2091" s="589"/>
      <c r="O2091" s="589"/>
      <c r="P2091" s="589"/>
      <c r="Q2091" s="589"/>
    </row>
    <row r="2092" customHeight="1" spans="7:17">
      <c r="G2092" s="589"/>
      <c r="H2092" s="589"/>
      <c r="I2092" s="589"/>
      <c r="J2092" s="589"/>
      <c r="K2092" s="589"/>
      <c r="L2092" s="589"/>
      <c r="M2092" s="589"/>
      <c r="O2092" s="589"/>
      <c r="P2092" s="589"/>
      <c r="Q2092" s="589"/>
    </row>
    <row r="2093" customHeight="1" spans="7:17">
      <c r="G2093" s="589"/>
      <c r="H2093" s="589"/>
      <c r="I2093" s="589"/>
      <c r="J2093" s="589"/>
      <c r="K2093" s="589"/>
      <c r="L2093" s="589"/>
      <c r="M2093" s="589"/>
      <c r="O2093" s="589"/>
      <c r="P2093" s="589"/>
      <c r="Q2093" s="589"/>
    </row>
    <row r="2094" customHeight="1" spans="7:17">
      <c r="G2094" s="589"/>
      <c r="H2094" s="589"/>
      <c r="I2094" s="589"/>
      <c r="J2094" s="589"/>
      <c r="K2094" s="589"/>
      <c r="L2094" s="589"/>
      <c r="M2094" s="589"/>
      <c r="O2094" s="589"/>
      <c r="P2094" s="589"/>
      <c r="Q2094" s="589"/>
    </row>
    <row r="2095" customHeight="1" spans="7:17">
      <c r="G2095" s="589"/>
      <c r="H2095" s="589"/>
      <c r="I2095" s="589"/>
      <c r="J2095" s="589"/>
      <c r="K2095" s="589"/>
      <c r="L2095" s="589"/>
      <c r="M2095" s="589"/>
      <c r="O2095" s="589"/>
      <c r="P2095" s="589"/>
      <c r="Q2095" s="589"/>
    </row>
    <row r="2096" customHeight="1" spans="7:17">
      <c r="G2096" s="589"/>
      <c r="H2096" s="589"/>
      <c r="I2096" s="589"/>
      <c r="J2096" s="589"/>
      <c r="K2096" s="589"/>
      <c r="L2096" s="589"/>
      <c r="M2096" s="589"/>
      <c r="O2096" s="589"/>
      <c r="P2096" s="589"/>
      <c r="Q2096" s="589"/>
    </row>
    <row r="2097" customHeight="1" spans="7:17">
      <c r="G2097" s="589"/>
      <c r="H2097" s="589"/>
      <c r="I2097" s="589"/>
      <c r="J2097" s="589"/>
      <c r="K2097" s="589"/>
      <c r="L2097" s="589"/>
      <c r="M2097" s="589"/>
      <c r="O2097" s="589"/>
      <c r="P2097" s="589"/>
      <c r="Q2097" s="589"/>
    </row>
    <row r="2098" customHeight="1" spans="7:17">
      <c r="G2098" s="589"/>
      <c r="H2098" s="589"/>
      <c r="I2098" s="589"/>
      <c r="J2098" s="589"/>
      <c r="K2098" s="589"/>
      <c r="L2098" s="589"/>
      <c r="M2098" s="589"/>
      <c r="O2098" s="589"/>
      <c r="P2098" s="589"/>
      <c r="Q2098" s="589"/>
    </row>
    <row r="2099" customHeight="1" spans="7:17">
      <c r="G2099" s="589"/>
      <c r="H2099" s="589"/>
      <c r="I2099" s="589"/>
      <c r="J2099" s="589"/>
      <c r="K2099" s="589"/>
      <c r="L2099" s="589"/>
      <c r="M2099" s="589"/>
      <c r="O2099" s="589"/>
      <c r="P2099" s="589"/>
      <c r="Q2099" s="589"/>
    </row>
    <row r="2100" customHeight="1" spans="7:17">
      <c r="G2100" s="589"/>
      <c r="H2100" s="589"/>
      <c r="I2100" s="589"/>
      <c r="J2100" s="589"/>
      <c r="K2100" s="589"/>
      <c r="L2100" s="589"/>
      <c r="M2100" s="589"/>
      <c r="O2100" s="589"/>
      <c r="P2100" s="589"/>
      <c r="Q2100" s="589"/>
    </row>
    <row r="2101" customHeight="1" spans="7:17">
      <c r="G2101" s="589"/>
      <c r="H2101" s="589"/>
      <c r="I2101" s="589"/>
      <c r="J2101" s="589"/>
      <c r="K2101" s="589"/>
      <c r="L2101" s="589"/>
      <c r="M2101" s="589"/>
      <c r="O2101" s="589"/>
      <c r="P2101" s="589"/>
      <c r="Q2101" s="589"/>
    </row>
    <row r="2102" customHeight="1" spans="7:17">
      <c r="G2102" s="589"/>
      <c r="H2102" s="589"/>
      <c r="I2102" s="589"/>
      <c r="J2102" s="589"/>
      <c r="K2102" s="589"/>
      <c r="L2102" s="589"/>
      <c r="M2102" s="589"/>
      <c r="O2102" s="589"/>
      <c r="P2102" s="589"/>
      <c r="Q2102" s="589"/>
    </row>
    <row r="2103" customHeight="1" spans="7:17">
      <c r="G2103" s="589"/>
      <c r="H2103" s="589"/>
      <c r="I2103" s="589"/>
      <c r="J2103" s="589"/>
      <c r="K2103" s="589"/>
      <c r="L2103" s="589"/>
      <c r="M2103" s="589"/>
      <c r="O2103" s="589"/>
      <c r="P2103" s="589"/>
      <c r="Q2103" s="589"/>
    </row>
    <row r="2104" customHeight="1" spans="7:17">
      <c r="G2104" s="589"/>
      <c r="H2104" s="589"/>
      <c r="I2104" s="589"/>
      <c r="J2104" s="589"/>
      <c r="K2104" s="589"/>
      <c r="L2104" s="589"/>
      <c r="M2104" s="589"/>
      <c r="O2104" s="589"/>
      <c r="P2104" s="589"/>
      <c r="Q2104" s="589"/>
    </row>
    <row r="2105" customHeight="1" spans="7:17">
      <c r="G2105" s="589"/>
      <c r="H2105" s="589"/>
      <c r="I2105" s="589"/>
      <c r="J2105" s="589"/>
      <c r="K2105" s="589"/>
      <c r="L2105" s="589"/>
      <c r="M2105" s="589"/>
      <c r="O2105" s="589"/>
      <c r="P2105" s="589"/>
      <c r="Q2105" s="589"/>
    </row>
    <row r="2106" customHeight="1" spans="7:17">
      <c r="G2106" s="589"/>
      <c r="H2106" s="589"/>
      <c r="I2106" s="589"/>
      <c r="J2106" s="589"/>
      <c r="K2106" s="589"/>
      <c r="L2106" s="589"/>
      <c r="M2106" s="589"/>
      <c r="O2106" s="589"/>
      <c r="P2106" s="589"/>
      <c r="Q2106" s="589"/>
    </row>
    <row r="2107" customHeight="1" spans="7:17">
      <c r="G2107" s="589"/>
      <c r="H2107" s="589"/>
      <c r="I2107" s="589"/>
      <c r="J2107" s="589"/>
      <c r="K2107" s="589"/>
      <c r="L2107" s="589"/>
      <c r="M2107" s="589"/>
      <c r="O2107" s="589"/>
      <c r="P2107" s="589"/>
      <c r="Q2107" s="589"/>
    </row>
    <row r="2108" customHeight="1" spans="7:17">
      <c r="G2108" s="589"/>
      <c r="H2108" s="589"/>
      <c r="I2108" s="589"/>
      <c r="J2108" s="589"/>
      <c r="K2108" s="589"/>
      <c r="L2108" s="589"/>
      <c r="M2108" s="589"/>
      <c r="O2108" s="589"/>
      <c r="P2108" s="589"/>
      <c r="Q2108" s="589"/>
    </row>
    <row r="2109" customHeight="1" spans="7:17">
      <c r="G2109" s="589"/>
      <c r="H2109" s="589"/>
      <c r="I2109" s="589"/>
      <c r="J2109" s="589"/>
      <c r="K2109" s="589"/>
      <c r="L2109" s="589"/>
      <c r="M2109" s="589"/>
      <c r="O2109" s="589"/>
      <c r="P2109" s="589"/>
      <c r="Q2109" s="589"/>
    </row>
    <row r="2110" customHeight="1" spans="7:17">
      <c r="G2110" s="589"/>
      <c r="H2110" s="589"/>
      <c r="I2110" s="589"/>
      <c r="J2110" s="589"/>
      <c r="K2110" s="589"/>
      <c r="L2110" s="589"/>
      <c r="M2110" s="589"/>
      <c r="O2110" s="589"/>
      <c r="P2110" s="589"/>
      <c r="Q2110" s="589"/>
    </row>
    <row r="2111" customHeight="1" spans="7:17">
      <c r="G2111" s="589"/>
      <c r="H2111" s="589"/>
      <c r="I2111" s="589"/>
      <c r="J2111" s="589"/>
      <c r="K2111" s="589"/>
      <c r="L2111" s="589"/>
      <c r="M2111" s="589"/>
      <c r="O2111" s="589"/>
      <c r="P2111" s="589"/>
      <c r="Q2111" s="589"/>
    </row>
    <row r="2112" customHeight="1" spans="7:17">
      <c r="G2112" s="589"/>
      <c r="H2112" s="589"/>
      <c r="I2112" s="589"/>
      <c r="J2112" s="589"/>
      <c r="K2112" s="589"/>
      <c r="L2112" s="589"/>
      <c r="M2112" s="589"/>
      <c r="O2112" s="589"/>
      <c r="P2112" s="589"/>
      <c r="Q2112" s="589"/>
    </row>
    <row r="2113" customHeight="1" spans="7:17">
      <c r="G2113" s="589"/>
      <c r="H2113" s="589"/>
      <c r="I2113" s="589"/>
      <c r="J2113" s="589"/>
      <c r="K2113" s="589"/>
      <c r="L2113" s="589"/>
      <c r="M2113" s="589"/>
      <c r="O2113" s="589"/>
      <c r="P2113" s="589"/>
      <c r="Q2113" s="589"/>
    </row>
    <row r="2114" customHeight="1" spans="7:17">
      <c r="G2114" s="589"/>
      <c r="H2114" s="589"/>
      <c r="I2114" s="589"/>
      <c r="J2114" s="589"/>
      <c r="K2114" s="589"/>
      <c r="L2114" s="589"/>
      <c r="M2114" s="589"/>
      <c r="O2114" s="589"/>
      <c r="P2114" s="589"/>
      <c r="Q2114" s="589"/>
    </row>
    <row r="2115" customHeight="1" spans="7:17">
      <c r="G2115" s="589"/>
      <c r="H2115" s="589"/>
      <c r="I2115" s="589"/>
      <c r="J2115" s="589"/>
      <c r="K2115" s="589"/>
      <c r="L2115" s="589"/>
      <c r="M2115" s="589"/>
      <c r="O2115" s="589"/>
      <c r="P2115" s="589"/>
      <c r="Q2115" s="589"/>
    </row>
    <row r="2116" customHeight="1" spans="7:17">
      <c r="G2116" s="589"/>
      <c r="H2116" s="589"/>
      <c r="I2116" s="589"/>
      <c r="J2116" s="589"/>
      <c r="K2116" s="589"/>
      <c r="L2116" s="589"/>
      <c r="M2116" s="589"/>
      <c r="O2116" s="589"/>
      <c r="P2116" s="589"/>
      <c r="Q2116" s="589"/>
    </row>
    <row r="2117" customHeight="1" spans="7:17">
      <c r="G2117" s="589"/>
      <c r="H2117" s="589"/>
      <c r="I2117" s="589"/>
      <c r="J2117" s="589"/>
      <c r="K2117" s="589"/>
      <c r="L2117" s="589"/>
      <c r="M2117" s="589"/>
      <c r="O2117" s="589"/>
      <c r="P2117" s="589"/>
      <c r="Q2117" s="589"/>
    </row>
    <row r="2118" customHeight="1" spans="7:17">
      <c r="G2118" s="589"/>
      <c r="H2118" s="589"/>
      <c r="I2118" s="589"/>
      <c r="J2118" s="589"/>
      <c r="K2118" s="589"/>
      <c r="L2118" s="589"/>
      <c r="M2118" s="589"/>
      <c r="O2118" s="589"/>
      <c r="P2118" s="589"/>
      <c r="Q2118" s="589"/>
    </row>
    <row r="2119" customHeight="1" spans="7:17">
      <c r="G2119" s="589"/>
      <c r="H2119" s="589"/>
      <c r="I2119" s="589"/>
      <c r="J2119" s="589"/>
      <c r="K2119" s="589"/>
      <c r="L2119" s="589"/>
      <c r="M2119" s="589"/>
      <c r="O2119" s="589"/>
      <c r="P2119" s="589"/>
      <c r="Q2119" s="589"/>
    </row>
    <row r="2120" customHeight="1" spans="7:17">
      <c r="G2120" s="589"/>
      <c r="H2120" s="589"/>
      <c r="I2120" s="589"/>
      <c r="J2120" s="589"/>
      <c r="K2120" s="589"/>
      <c r="L2120" s="589"/>
      <c r="M2120" s="589"/>
      <c r="O2120" s="589"/>
      <c r="P2120" s="589"/>
      <c r="Q2120" s="589"/>
    </row>
    <row r="2121" customHeight="1" spans="7:17">
      <c r="G2121" s="589"/>
      <c r="H2121" s="589"/>
      <c r="I2121" s="589"/>
      <c r="J2121" s="589"/>
      <c r="K2121" s="589"/>
      <c r="L2121" s="589"/>
      <c r="M2121" s="589"/>
      <c r="O2121" s="589"/>
      <c r="P2121" s="589"/>
      <c r="Q2121" s="589"/>
    </row>
    <row r="2122" customHeight="1" spans="7:17">
      <c r="G2122" s="589"/>
      <c r="H2122" s="589"/>
      <c r="I2122" s="589"/>
      <c r="J2122" s="589"/>
      <c r="K2122" s="589"/>
      <c r="L2122" s="589"/>
      <c r="M2122" s="589"/>
      <c r="O2122" s="589"/>
      <c r="P2122" s="589"/>
      <c r="Q2122" s="589"/>
    </row>
    <row r="2123" customHeight="1" spans="7:17">
      <c r="G2123" s="589"/>
      <c r="H2123" s="589"/>
      <c r="I2123" s="589"/>
      <c r="J2123" s="589"/>
      <c r="K2123" s="589"/>
      <c r="L2123" s="589"/>
      <c r="M2123" s="589"/>
      <c r="O2123" s="589"/>
      <c r="P2123" s="589"/>
      <c r="Q2123" s="589"/>
    </row>
    <row r="2124" customHeight="1" spans="7:17">
      <c r="G2124" s="589"/>
      <c r="H2124" s="589"/>
      <c r="I2124" s="589"/>
      <c r="J2124" s="589"/>
      <c r="K2124" s="589"/>
      <c r="L2124" s="589"/>
      <c r="M2124" s="589"/>
      <c r="O2124" s="589"/>
      <c r="P2124" s="589"/>
      <c r="Q2124" s="589"/>
    </row>
    <row r="2125" customHeight="1" spans="7:17">
      <c r="G2125" s="589"/>
      <c r="H2125" s="589"/>
      <c r="I2125" s="589"/>
      <c r="J2125" s="589"/>
      <c r="K2125" s="589"/>
      <c r="L2125" s="589"/>
      <c r="M2125" s="589"/>
      <c r="O2125" s="589"/>
      <c r="P2125" s="589"/>
      <c r="Q2125" s="589"/>
    </row>
    <row r="2126" customHeight="1" spans="7:17">
      <c r="G2126" s="589"/>
      <c r="H2126" s="589"/>
      <c r="I2126" s="589"/>
      <c r="J2126" s="589"/>
      <c r="K2126" s="589"/>
      <c r="L2126" s="589"/>
      <c r="M2126" s="589"/>
      <c r="O2126" s="589"/>
      <c r="P2126" s="589"/>
      <c r="Q2126" s="589"/>
    </row>
    <row r="2127" customHeight="1" spans="7:17">
      <c r="G2127" s="589"/>
      <c r="H2127" s="589"/>
      <c r="I2127" s="589"/>
      <c r="J2127" s="589"/>
      <c r="K2127" s="589"/>
      <c r="L2127" s="589"/>
      <c r="M2127" s="589"/>
      <c r="O2127" s="589"/>
      <c r="P2127" s="589"/>
      <c r="Q2127" s="589"/>
    </row>
    <row r="2128" customHeight="1" spans="7:17">
      <c r="G2128" s="589"/>
      <c r="H2128" s="589"/>
      <c r="I2128" s="589"/>
      <c r="J2128" s="589"/>
      <c r="K2128" s="589"/>
      <c r="L2128" s="589"/>
      <c r="M2128" s="589"/>
      <c r="O2128" s="589"/>
      <c r="P2128" s="589"/>
      <c r="Q2128" s="589"/>
    </row>
    <row r="2129" customHeight="1" spans="7:17">
      <c r="G2129" s="589"/>
      <c r="H2129" s="589"/>
      <c r="I2129" s="589"/>
      <c r="J2129" s="589"/>
      <c r="K2129" s="589"/>
      <c r="L2129" s="589"/>
      <c r="M2129" s="589"/>
      <c r="O2129" s="589"/>
      <c r="P2129" s="589"/>
      <c r="Q2129" s="589"/>
    </row>
    <row r="2130" customHeight="1" spans="7:17">
      <c r="G2130" s="589"/>
      <c r="H2130" s="589"/>
      <c r="I2130" s="589"/>
      <c r="J2130" s="589"/>
      <c r="K2130" s="589"/>
      <c r="L2130" s="589"/>
      <c r="M2130" s="589"/>
      <c r="O2130" s="589"/>
      <c r="P2130" s="589"/>
      <c r="Q2130" s="589"/>
    </row>
    <row r="2131" customHeight="1" spans="7:17">
      <c r="G2131" s="589"/>
      <c r="H2131" s="589"/>
      <c r="I2131" s="589"/>
      <c r="J2131" s="589"/>
      <c r="K2131" s="589"/>
      <c r="L2131" s="589"/>
      <c r="M2131" s="589"/>
      <c r="O2131" s="589"/>
      <c r="P2131" s="589"/>
      <c r="Q2131" s="589"/>
    </row>
    <row r="2132" customHeight="1" spans="7:17">
      <c r="G2132" s="589"/>
      <c r="H2132" s="589"/>
      <c r="I2132" s="589"/>
      <c r="J2132" s="589"/>
      <c r="K2132" s="589"/>
      <c r="L2132" s="589"/>
      <c r="M2132" s="589"/>
      <c r="O2132" s="589"/>
      <c r="P2132" s="589"/>
      <c r="Q2132" s="589"/>
    </row>
    <row r="2133" customHeight="1" spans="7:17">
      <c r="G2133" s="589"/>
      <c r="H2133" s="589"/>
      <c r="I2133" s="589"/>
      <c r="J2133" s="589"/>
      <c r="K2133" s="589"/>
      <c r="L2133" s="589"/>
      <c r="M2133" s="589"/>
      <c r="O2133" s="589"/>
      <c r="P2133" s="589"/>
      <c r="Q2133" s="589"/>
    </row>
    <row r="2134" customHeight="1" spans="7:17">
      <c r="G2134" s="589"/>
      <c r="H2134" s="589"/>
      <c r="I2134" s="589"/>
      <c r="J2134" s="589"/>
      <c r="K2134" s="589"/>
      <c r="L2134" s="589"/>
      <c r="M2134" s="589"/>
      <c r="O2134" s="589"/>
      <c r="P2134" s="589"/>
      <c r="Q2134" s="589"/>
    </row>
    <row r="2135" customHeight="1" spans="7:17">
      <c r="G2135" s="589"/>
      <c r="H2135" s="589"/>
      <c r="I2135" s="589"/>
      <c r="J2135" s="589"/>
      <c r="K2135" s="589"/>
      <c r="L2135" s="589"/>
      <c r="M2135" s="589"/>
      <c r="O2135" s="589"/>
      <c r="P2135" s="589"/>
      <c r="Q2135" s="589"/>
    </row>
    <row r="2136" customHeight="1" spans="7:17">
      <c r="G2136" s="589"/>
      <c r="H2136" s="589"/>
      <c r="I2136" s="589"/>
      <c r="J2136" s="589"/>
      <c r="K2136" s="589"/>
      <c r="L2136" s="589"/>
      <c r="M2136" s="589"/>
      <c r="O2136" s="589"/>
      <c r="P2136" s="589"/>
      <c r="Q2136" s="589"/>
    </row>
    <row r="2137" customHeight="1" spans="7:17">
      <c r="G2137" s="589"/>
      <c r="H2137" s="589"/>
      <c r="I2137" s="589"/>
      <c r="J2137" s="589"/>
      <c r="K2137" s="589"/>
      <c r="L2137" s="589"/>
      <c r="M2137" s="589"/>
      <c r="O2137" s="589"/>
      <c r="P2137" s="589"/>
      <c r="Q2137" s="589"/>
    </row>
    <row r="2138" customHeight="1" spans="7:17">
      <c r="G2138" s="589"/>
      <c r="H2138" s="589"/>
      <c r="I2138" s="589"/>
      <c r="J2138" s="589"/>
      <c r="K2138" s="589"/>
      <c r="L2138" s="589"/>
      <c r="M2138" s="589"/>
      <c r="O2138" s="589"/>
      <c r="P2138" s="589"/>
      <c r="Q2138" s="589"/>
    </row>
    <row r="2139" customHeight="1" spans="7:17">
      <c r="G2139" s="589"/>
      <c r="H2139" s="589"/>
      <c r="I2139" s="589"/>
      <c r="J2139" s="589"/>
      <c r="K2139" s="589"/>
      <c r="L2139" s="589"/>
      <c r="M2139" s="589"/>
      <c r="O2139" s="589"/>
      <c r="P2139" s="589"/>
      <c r="Q2139" s="589"/>
    </row>
    <row r="2140" customHeight="1" spans="7:17">
      <c r="G2140" s="589"/>
      <c r="H2140" s="589"/>
      <c r="I2140" s="589"/>
      <c r="J2140" s="589"/>
      <c r="K2140" s="589"/>
      <c r="L2140" s="589"/>
      <c r="M2140" s="589"/>
      <c r="O2140" s="589"/>
      <c r="P2140" s="589"/>
      <c r="Q2140" s="589"/>
    </row>
    <row r="2141" customHeight="1" spans="7:17">
      <c r="G2141" s="589"/>
      <c r="H2141" s="589"/>
      <c r="I2141" s="589"/>
      <c r="J2141" s="589"/>
      <c r="K2141" s="589"/>
      <c r="L2141" s="589"/>
      <c r="M2141" s="589"/>
      <c r="O2141" s="589"/>
      <c r="P2141" s="589"/>
      <c r="Q2141" s="589"/>
    </row>
    <row r="2142" customHeight="1" spans="7:17">
      <c r="G2142" s="589"/>
      <c r="H2142" s="589"/>
      <c r="I2142" s="589"/>
      <c r="J2142" s="589"/>
      <c r="K2142" s="589"/>
      <c r="L2142" s="589"/>
      <c r="M2142" s="589"/>
      <c r="O2142" s="589"/>
      <c r="P2142" s="589"/>
      <c r="Q2142" s="589"/>
    </row>
    <row r="2143" customHeight="1" spans="7:17">
      <c r="G2143" s="589"/>
      <c r="H2143" s="589"/>
      <c r="I2143" s="589"/>
      <c r="J2143" s="589"/>
      <c r="K2143" s="589"/>
      <c r="L2143" s="589"/>
      <c r="M2143" s="589"/>
      <c r="O2143" s="589"/>
      <c r="P2143" s="589"/>
      <c r="Q2143" s="589"/>
    </row>
    <row r="2144" customHeight="1" spans="7:17">
      <c r="G2144" s="589"/>
      <c r="H2144" s="589"/>
      <c r="I2144" s="589"/>
      <c r="J2144" s="589"/>
      <c r="K2144" s="589"/>
      <c r="L2144" s="589"/>
      <c r="M2144" s="589"/>
      <c r="O2144" s="589"/>
      <c r="P2144" s="589"/>
      <c r="Q2144" s="589"/>
    </row>
    <row r="2145" customHeight="1" spans="7:17">
      <c r="G2145" s="589"/>
      <c r="H2145" s="589"/>
      <c r="I2145" s="589"/>
      <c r="J2145" s="589"/>
      <c r="K2145" s="589"/>
      <c r="L2145" s="589"/>
      <c r="M2145" s="589"/>
      <c r="O2145" s="589"/>
      <c r="P2145" s="589"/>
      <c r="Q2145" s="589"/>
    </row>
    <row r="2146" customHeight="1" spans="7:17">
      <c r="G2146" s="589"/>
      <c r="H2146" s="589"/>
      <c r="I2146" s="589"/>
      <c r="J2146" s="589"/>
      <c r="K2146" s="589"/>
      <c r="L2146" s="589"/>
      <c r="M2146" s="589"/>
      <c r="O2146" s="589"/>
      <c r="P2146" s="589"/>
      <c r="Q2146" s="589"/>
    </row>
    <row r="2147" customHeight="1" spans="7:17">
      <c r="G2147" s="589"/>
      <c r="H2147" s="589"/>
      <c r="I2147" s="589"/>
      <c r="J2147" s="589"/>
      <c r="K2147" s="589"/>
      <c r="L2147" s="589"/>
      <c r="M2147" s="589"/>
      <c r="O2147" s="589"/>
      <c r="P2147" s="589"/>
      <c r="Q2147" s="589"/>
    </row>
    <row r="2148" customHeight="1" spans="7:17">
      <c r="G2148" s="589"/>
      <c r="H2148" s="589"/>
      <c r="I2148" s="589"/>
      <c r="J2148" s="589"/>
      <c r="K2148" s="589"/>
      <c r="L2148" s="589"/>
      <c r="M2148" s="589"/>
      <c r="O2148" s="589"/>
      <c r="P2148" s="589"/>
      <c r="Q2148" s="589"/>
    </row>
    <row r="2149" customHeight="1" spans="7:17">
      <c r="G2149" s="589"/>
      <c r="H2149" s="589"/>
      <c r="I2149" s="589"/>
      <c r="J2149" s="589"/>
      <c r="K2149" s="589"/>
      <c r="L2149" s="589"/>
      <c r="M2149" s="589"/>
      <c r="O2149" s="589"/>
      <c r="P2149" s="589"/>
      <c r="Q2149" s="589"/>
    </row>
    <row r="2150" customHeight="1" spans="7:17">
      <c r="G2150" s="589"/>
      <c r="H2150" s="589"/>
      <c r="I2150" s="589"/>
      <c r="J2150" s="589"/>
      <c r="K2150" s="589"/>
      <c r="L2150" s="589"/>
      <c r="M2150" s="589"/>
      <c r="O2150" s="589"/>
      <c r="P2150" s="589"/>
      <c r="Q2150" s="589"/>
    </row>
    <row r="2151" customHeight="1" spans="7:17">
      <c r="G2151" s="589"/>
      <c r="H2151" s="589"/>
      <c r="I2151" s="589"/>
      <c r="J2151" s="589"/>
      <c r="K2151" s="589"/>
      <c r="L2151" s="589"/>
      <c r="M2151" s="589"/>
      <c r="O2151" s="589"/>
      <c r="P2151" s="589"/>
      <c r="Q2151" s="589"/>
    </row>
    <row r="2152" customHeight="1" spans="7:17">
      <c r="G2152" s="589"/>
      <c r="H2152" s="589"/>
      <c r="I2152" s="589"/>
      <c r="J2152" s="589"/>
      <c r="K2152" s="589"/>
      <c r="L2152" s="589"/>
      <c r="M2152" s="589"/>
      <c r="O2152" s="589"/>
      <c r="P2152" s="589"/>
      <c r="Q2152" s="589"/>
    </row>
    <row r="2153" customHeight="1" spans="7:17">
      <c r="G2153" s="589"/>
      <c r="H2153" s="589"/>
      <c r="I2153" s="589"/>
      <c r="J2153" s="589"/>
      <c r="K2153" s="589"/>
      <c r="L2153" s="589"/>
      <c r="M2153" s="589"/>
      <c r="O2153" s="589"/>
      <c r="P2153" s="589"/>
      <c r="Q2153" s="589"/>
    </row>
    <row r="2154" customHeight="1" spans="7:17">
      <c r="G2154" s="589"/>
      <c r="H2154" s="589"/>
      <c r="I2154" s="589"/>
      <c r="J2154" s="589"/>
      <c r="K2154" s="589"/>
      <c r="L2154" s="589"/>
      <c r="M2154" s="589"/>
      <c r="O2154" s="589"/>
      <c r="P2154" s="589"/>
      <c r="Q2154" s="589"/>
    </row>
    <row r="2155" customHeight="1" spans="7:17">
      <c r="G2155" s="589"/>
      <c r="H2155" s="589"/>
      <c r="I2155" s="589"/>
      <c r="J2155" s="589"/>
      <c r="K2155" s="589"/>
      <c r="L2155" s="589"/>
      <c r="M2155" s="589"/>
      <c r="O2155" s="589"/>
      <c r="P2155" s="589"/>
      <c r="Q2155" s="589"/>
    </row>
    <row r="2156" customHeight="1" spans="7:17">
      <c r="G2156" s="589"/>
      <c r="H2156" s="589"/>
      <c r="I2156" s="589"/>
      <c r="J2156" s="589"/>
      <c r="K2156" s="589"/>
      <c r="L2156" s="589"/>
      <c r="M2156" s="589"/>
      <c r="O2156" s="589"/>
      <c r="P2156" s="589"/>
      <c r="Q2156" s="589"/>
    </row>
    <row r="2157" customHeight="1" spans="7:17">
      <c r="G2157" s="589"/>
      <c r="H2157" s="589"/>
      <c r="I2157" s="589"/>
      <c r="J2157" s="589"/>
      <c r="K2157" s="589"/>
      <c r="L2157" s="589"/>
      <c r="M2157" s="589"/>
      <c r="O2157" s="589"/>
      <c r="P2157" s="589"/>
      <c r="Q2157" s="589"/>
    </row>
    <row r="2158" customHeight="1" spans="7:17">
      <c r="G2158" s="589"/>
      <c r="H2158" s="589"/>
      <c r="I2158" s="589"/>
      <c r="J2158" s="589"/>
      <c r="K2158" s="589"/>
      <c r="L2158" s="589"/>
      <c r="M2158" s="589"/>
      <c r="O2158" s="589"/>
      <c r="P2158" s="589"/>
      <c r="Q2158" s="589"/>
    </row>
    <row r="2159" customHeight="1" spans="7:17">
      <c r="G2159" s="589"/>
      <c r="H2159" s="589"/>
      <c r="I2159" s="589"/>
      <c r="J2159" s="589"/>
      <c r="K2159" s="589"/>
      <c r="L2159" s="589"/>
      <c r="M2159" s="589"/>
      <c r="O2159" s="589"/>
      <c r="P2159" s="589"/>
      <c r="Q2159" s="589"/>
    </row>
    <row r="2160" customHeight="1" spans="7:17">
      <c r="G2160" s="589"/>
      <c r="H2160" s="589"/>
      <c r="I2160" s="589"/>
      <c r="J2160" s="589"/>
      <c r="K2160" s="589"/>
      <c r="L2160" s="589"/>
      <c r="M2160" s="589"/>
      <c r="O2160" s="589"/>
      <c r="P2160" s="589"/>
      <c r="Q2160" s="589"/>
    </row>
    <row r="2161" customHeight="1" spans="7:17">
      <c r="G2161" s="589"/>
      <c r="H2161" s="589"/>
      <c r="I2161" s="589"/>
      <c r="J2161" s="589"/>
      <c r="K2161" s="589"/>
      <c r="L2161" s="589"/>
      <c r="M2161" s="589"/>
      <c r="O2161" s="589"/>
      <c r="P2161" s="589"/>
      <c r="Q2161" s="589"/>
    </row>
    <row r="2162" customHeight="1" spans="7:17">
      <c r="G2162" s="589"/>
      <c r="H2162" s="589"/>
      <c r="I2162" s="589"/>
      <c r="J2162" s="589"/>
      <c r="K2162" s="589"/>
      <c r="L2162" s="589"/>
      <c r="M2162" s="589"/>
      <c r="O2162" s="589"/>
      <c r="P2162" s="589"/>
      <c r="Q2162" s="589"/>
    </row>
    <row r="2163" customHeight="1" spans="7:17">
      <c r="G2163" s="589"/>
      <c r="H2163" s="589"/>
      <c r="I2163" s="589"/>
      <c r="J2163" s="589"/>
      <c r="K2163" s="589"/>
      <c r="L2163" s="589"/>
      <c r="M2163" s="589"/>
      <c r="O2163" s="589"/>
      <c r="P2163" s="589"/>
      <c r="Q2163" s="589"/>
    </row>
    <row r="2164" customHeight="1" spans="7:17">
      <c r="G2164" s="589"/>
      <c r="H2164" s="589"/>
      <c r="I2164" s="589"/>
      <c r="J2164" s="589"/>
      <c r="K2164" s="589"/>
      <c r="L2164" s="589"/>
      <c r="M2164" s="589"/>
      <c r="O2164" s="589"/>
      <c r="P2164" s="589"/>
      <c r="Q2164" s="589"/>
    </row>
    <row r="2165" customHeight="1" spans="7:17">
      <c r="G2165" s="589"/>
      <c r="H2165" s="589"/>
      <c r="I2165" s="589"/>
      <c r="J2165" s="589"/>
      <c r="K2165" s="589"/>
      <c r="L2165" s="589"/>
      <c r="M2165" s="589"/>
      <c r="O2165" s="589"/>
      <c r="P2165" s="589"/>
      <c r="Q2165" s="589"/>
    </row>
    <row r="2166" customHeight="1" spans="7:17">
      <c r="G2166" s="589"/>
      <c r="H2166" s="589"/>
      <c r="I2166" s="589"/>
      <c r="J2166" s="589"/>
      <c r="K2166" s="589"/>
      <c r="L2166" s="589"/>
      <c r="M2166" s="589"/>
      <c r="O2166" s="589"/>
      <c r="P2166" s="589"/>
      <c r="Q2166" s="589"/>
    </row>
    <row r="2167" customHeight="1" spans="7:17">
      <c r="G2167" s="589"/>
      <c r="H2167" s="589"/>
      <c r="I2167" s="589"/>
      <c r="J2167" s="589"/>
      <c r="K2167" s="589"/>
      <c r="L2167" s="589"/>
      <c r="M2167" s="589"/>
      <c r="O2167" s="589"/>
      <c r="P2167" s="589"/>
      <c r="Q2167" s="589"/>
    </row>
    <row r="2168" customHeight="1" spans="7:17">
      <c r="G2168" s="589"/>
      <c r="H2168" s="589"/>
      <c r="I2168" s="589"/>
      <c r="J2168" s="589"/>
      <c r="K2168" s="589"/>
      <c r="L2168" s="589"/>
      <c r="M2168" s="589"/>
      <c r="O2168" s="589"/>
      <c r="P2168" s="589"/>
      <c r="Q2168" s="589"/>
    </row>
    <row r="2169" customHeight="1" spans="7:17">
      <c r="G2169" s="589"/>
      <c r="H2169" s="589"/>
      <c r="I2169" s="589"/>
      <c r="J2169" s="589"/>
      <c r="K2169" s="589"/>
      <c r="L2169" s="589"/>
      <c r="M2169" s="589"/>
      <c r="O2169" s="589"/>
      <c r="P2169" s="589"/>
      <c r="Q2169" s="589"/>
    </row>
    <row r="2170" customHeight="1" spans="7:17">
      <c r="G2170" s="589"/>
      <c r="H2170" s="589"/>
      <c r="I2170" s="589"/>
      <c r="J2170" s="589"/>
      <c r="K2170" s="589"/>
      <c r="L2170" s="589"/>
      <c r="M2170" s="589"/>
      <c r="O2170" s="589"/>
      <c r="P2170" s="589"/>
      <c r="Q2170" s="589"/>
    </row>
    <row r="2171" customHeight="1" spans="7:17">
      <c r="G2171" s="589"/>
      <c r="H2171" s="589"/>
      <c r="I2171" s="589"/>
      <c r="J2171" s="589"/>
      <c r="K2171" s="589"/>
      <c r="L2171" s="589"/>
      <c r="M2171" s="589"/>
      <c r="O2171" s="589"/>
      <c r="P2171" s="589"/>
      <c r="Q2171" s="589"/>
    </row>
    <row r="2172" customHeight="1" spans="7:17">
      <c r="G2172" s="589"/>
      <c r="H2172" s="589"/>
      <c r="I2172" s="589"/>
      <c r="J2172" s="589"/>
      <c r="K2172" s="589"/>
      <c r="L2172" s="589"/>
      <c r="M2172" s="589"/>
      <c r="O2172" s="589"/>
      <c r="P2172" s="589"/>
      <c r="Q2172" s="589"/>
    </row>
    <row r="2173" customHeight="1" spans="7:17">
      <c r="G2173" s="589"/>
      <c r="H2173" s="589"/>
      <c r="I2173" s="589"/>
      <c r="J2173" s="589"/>
      <c r="K2173" s="589"/>
      <c r="L2173" s="589"/>
      <c r="M2173" s="589"/>
      <c r="O2173" s="589"/>
      <c r="P2173" s="589"/>
      <c r="Q2173" s="589"/>
    </row>
    <row r="2174" customHeight="1" spans="7:17">
      <c r="G2174" s="589"/>
      <c r="H2174" s="589"/>
      <c r="I2174" s="589"/>
      <c r="J2174" s="589"/>
      <c r="K2174" s="589"/>
      <c r="L2174" s="589"/>
      <c r="M2174" s="589"/>
      <c r="O2174" s="589"/>
      <c r="P2174" s="589"/>
      <c r="Q2174" s="589"/>
    </row>
    <row r="2175" customHeight="1" spans="7:17">
      <c r="G2175" s="589"/>
      <c r="H2175" s="589"/>
      <c r="I2175" s="589"/>
      <c r="J2175" s="589"/>
      <c r="K2175" s="589"/>
      <c r="L2175" s="589"/>
      <c r="M2175" s="589"/>
      <c r="O2175" s="589"/>
      <c r="P2175" s="589"/>
      <c r="Q2175" s="589"/>
    </row>
    <row r="2176" customHeight="1" spans="7:17">
      <c r="G2176" s="589"/>
      <c r="H2176" s="589"/>
      <c r="I2176" s="589"/>
      <c r="J2176" s="589"/>
      <c r="K2176" s="589"/>
      <c r="L2176" s="589"/>
      <c r="M2176" s="589"/>
      <c r="O2176" s="589"/>
      <c r="P2176" s="589"/>
      <c r="Q2176" s="589"/>
    </row>
    <row r="2177" customHeight="1" spans="7:17">
      <c r="G2177" s="589"/>
      <c r="H2177" s="589"/>
      <c r="I2177" s="589"/>
      <c r="J2177" s="589"/>
      <c r="K2177" s="589"/>
      <c r="L2177" s="589"/>
      <c r="M2177" s="589"/>
      <c r="O2177" s="589"/>
      <c r="P2177" s="589"/>
      <c r="Q2177" s="589"/>
    </row>
    <row r="2178" customHeight="1" spans="7:17">
      <c r="G2178" s="589"/>
      <c r="H2178" s="589"/>
      <c r="I2178" s="589"/>
      <c r="J2178" s="589"/>
      <c r="K2178" s="589"/>
      <c r="L2178" s="589"/>
      <c r="M2178" s="589"/>
      <c r="O2178" s="589"/>
      <c r="P2178" s="589"/>
      <c r="Q2178" s="589"/>
    </row>
    <row r="2179" customHeight="1" spans="7:17">
      <c r="G2179" s="589"/>
      <c r="H2179" s="589"/>
      <c r="I2179" s="589"/>
      <c r="J2179" s="589"/>
      <c r="K2179" s="589"/>
      <c r="L2179" s="589"/>
      <c r="M2179" s="589"/>
      <c r="O2179" s="589"/>
      <c r="P2179" s="589"/>
      <c r="Q2179" s="589"/>
    </row>
    <row r="2180" customHeight="1" spans="7:17">
      <c r="G2180" s="589"/>
      <c r="H2180" s="589"/>
      <c r="I2180" s="589"/>
      <c r="J2180" s="589"/>
      <c r="K2180" s="589"/>
      <c r="L2180" s="589"/>
      <c r="M2180" s="589"/>
      <c r="O2180" s="589"/>
      <c r="P2180" s="589"/>
      <c r="Q2180" s="589"/>
    </row>
    <row r="2181" customHeight="1" spans="7:17">
      <c r="G2181" s="589"/>
      <c r="H2181" s="589"/>
      <c r="I2181" s="589"/>
      <c r="J2181" s="589"/>
      <c r="K2181" s="589"/>
      <c r="L2181" s="589"/>
      <c r="M2181" s="589"/>
      <c r="O2181" s="589"/>
      <c r="P2181" s="589"/>
      <c r="Q2181" s="589"/>
    </row>
    <row r="2182" customHeight="1" spans="7:17">
      <c r="G2182" s="589"/>
      <c r="H2182" s="589"/>
      <c r="I2182" s="589"/>
      <c r="J2182" s="589"/>
      <c r="K2182" s="589"/>
      <c r="L2182" s="589"/>
      <c r="M2182" s="589"/>
      <c r="O2182" s="589"/>
      <c r="P2182" s="589"/>
      <c r="Q2182" s="589"/>
    </row>
    <row r="2183" customHeight="1" spans="7:17">
      <c r="G2183" s="589"/>
      <c r="H2183" s="589"/>
      <c r="I2183" s="589"/>
      <c r="J2183" s="589"/>
      <c r="K2183" s="589"/>
      <c r="L2183" s="589"/>
      <c r="M2183" s="589"/>
      <c r="O2183" s="589"/>
      <c r="P2183" s="589"/>
      <c r="Q2183" s="589"/>
    </row>
    <row r="2184" customHeight="1" spans="7:17">
      <c r="G2184" s="589"/>
      <c r="H2184" s="589"/>
      <c r="I2184" s="589"/>
      <c r="J2184" s="589"/>
      <c r="K2184" s="589"/>
      <c r="L2184" s="589"/>
      <c r="M2184" s="589"/>
      <c r="O2184" s="589"/>
      <c r="P2184" s="589"/>
      <c r="Q2184" s="589"/>
    </row>
    <row r="2185" customHeight="1" spans="7:17">
      <c r="G2185" s="589"/>
      <c r="H2185" s="589"/>
      <c r="I2185" s="589"/>
      <c r="J2185" s="589"/>
      <c r="K2185" s="589"/>
      <c r="L2185" s="589"/>
      <c r="M2185" s="589"/>
      <c r="O2185" s="589"/>
      <c r="P2185" s="589"/>
      <c r="Q2185" s="589"/>
    </row>
    <row r="2186" customHeight="1" spans="7:17">
      <c r="G2186" s="589"/>
      <c r="H2186" s="589"/>
      <c r="I2186" s="589"/>
      <c r="J2186" s="589"/>
      <c r="K2186" s="589"/>
      <c r="L2186" s="589"/>
      <c r="M2186" s="589"/>
      <c r="O2186" s="589"/>
      <c r="P2186" s="589"/>
      <c r="Q2186" s="589"/>
    </row>
    <row r="2187" customHeight="1" spans="7:17">
      <c r="G2187" s="589"/>
      <c r="H2187" s="589"/>
      <c r="I2187" s="589"/>
      <c r="J2187" s="589"/>
      <c r="K2187" s="589"/>
      <c r="L2187" s="589"/>
      <c r="M2187" s="589"/>
      <c r="O2187" s="589"/>
      <c r="P2187" s="589"/>
      <c r="Q2187" s="589"/>
    </row>
    <row r="2188" customHeight="1" spans="7:17">
      <c r="G2188" s="589"/>
      <c r="H2188" s="589"/>
      <c r="I2188" s="589"/>
      <c r="J2188" s="589"/>
      <c r="K2188" s="589"/>
      <c r="L2188" s="589"/>
      <c r="M2188" s="589"/>
      <c r="O2188" s="589"/>
      <c r="P2188" s="589"/>
      <c r="Q2188" s="589"/>
    </row>
    <row r="2189" customHeight="1" spans="7:17">
      <c r="G2189" s="589"/>
      <c r="H2189" s="589"/>
      <c r="I2189" s="589"/>
      <c r="J2189" s="589"/>
      <c r="K2189" s="589"/>
      <c r="L2189" s="589"/>
      <c r="M2189" s="589"/>
      <c r="O2189" s="589"/>
      <c r="P2189" s="589"/>
      <c r="Q2189" s="589"/>
    </row>
    <row r="2190" customHeight="1" spans="7:17">
      <c r="G2190" s="589"/>
      <c r="H2190" s="589"/>
      <c r="I2190" s="589"/>
      <c r="J2190" s="589"/>
      <c r="K2190" s="589"/>
      <c r="L2190" s="589"/>
      <c r="M2190" s="589"/>
      <c r="O2190" s="589"/>
      <c r="P2190" s="589"/>
      <c r="Q2190" s="589"/>
    </row>
    <row r="2191" customHeight="1" spans="7:17">
      <c r="G2191" s="589"/>
      <c r="H2191" s="589"/>
      <c r="I2191" s="589"/>
      <c r="J2191" s="589"/>
      <c r="K2191" s="589"/>
      <c r="L2191" s="589"/>
      <c r="M2191" s="589"/>
      <c r="O2191" s="589"/>
      <c r="P2191" s="589"/>
      <c r="Q2191" s="589"/>
    </row>
    <row r="2192" customHeight="1" spans="7:17">
      <c r="G2192" s="589"/>
      <c r="H2192" s="589"/>
      <c r="I2192" s="589"/>
      <c r="J2192" s="589"/>
      <c r="K2192" s="589"/>
      <c r="L2192" s="589"/>
      <c r="M2192" s="589"/>
      <c r="O2192" s="589"/>
      <c r="P2192" s="589"/>
      <c r="Q2192" s="589"/>
    </row>
    <row r="2193" customHeight="1" spans="7:17">
      <c r="G2193" s="589"/>
      <c r="H2193" s="589"/>
      <c r="I2193" s="589"/>
      <c r="J2193" s="589"/>
      <c r="K2193" s="589"/>
      <c r="L2193" s="589"/>
      <c r="M2193" s="589"/>
      <c r="O2193" s="589"/>
      <c r="P2193" s="589"/>
      <c r="Q2193" s="589"/>
    </row>
    <row r="2194" customHeight="1" spans="7:17">
      <c r="G2194" s="589"/>
      <c r="H2194" s="589"/>
      <c r="I2194" s="589"/>
      <c r="J2194" s="589"/>
      <c r="K2194" s="589"/>
      <c r="L2194" s="589"/>
      <c r="M2194" s="589"/>
      <c r="O2194" s="589"/>
      <c r="P2194" s="589"/>
      <c r="Q2194" s="589"/>
    </row>
    <row r="2195" customHeight="1" spans="7:17">
      <c r="G2195" s="589"/>
      <c r="H2195" s="589"/>
      <c r="I2195" s="589"/>
      <c r="J2195" s="589"/>
      <c r="K2195" s="589"/>
      <c r="L2195" s="589"/>
      <c r="M2195" s="589"/>
      <c r="O2195" s="589"/>
      <c r="P2195" s="589"/>
      <c r="Q2195" s="589"/>
    </row>
    <row r="2196" customHeight="1" spans="7:17">
      <c r="G2196" s="589"/>
      <c r="H2196" s="589"/>
      <c r="I2196" s="589"/>
      <c r="J2196" s="589"/>
      <c r="K2196" s="589"/>
      <c r="L2196" s="589"/>
      <c r="M2196" s="589"/>
      <c r="O2196" s="589"/>
      <c r="P2196" s="589"/>
      <c r="Q2196" s="589"/>
    </row>
    <row r="2197" customHeight="1" spans="7:17">
      <c r="G2197" s="589"/>
      <c r="H2197" s="589"/>
      <c r="I2197" s="589"/>
      <c r="J2197" s="589"/>
      <c r="K2197" s="589"/>
      <c r="L2197" s="589"/>
      <c r="M2197" s="589"/>
      <c r="O2197" s="589"/>
      <c r="P2197" s="589"/>
      <c r="Q2197" s="589"/>
    </row>
    <row r="2198" customHeight="1" spans="7:17">
      <c r="G2198" s="589"/>
      <c r="H2198" s="589"/>
      <c r="I2198" s="589"/>
      <c r="J2198" s="589"/>
      <c r="K2198" s="589"/>
      <c r="L2198" s="589"/>
      <c r="M2198" s="589"/>
      <c r="O2198" s="589"/>
      <c r="P2198" s="589"/>
      <c r="Q2198" s="589"/>
    </row>
    <row r="2199" customHeight="1" spans="7:17">
      <c r="G2199" s="589"/>
      <c r="H2199" s="589"/>
      <c r="I2199" s="589"/>
      <c r="J2199" s="589"/>
      <c r="K2199" s="589"/>
      <c r="L2199" s="589"/>
      <c r="M2199" s="589"/>
      <c r="O2199" s="589"/>
      <c r="P2199" s="589"/>
      <c r="Q2199" s="589"/>
    </row>
    <row r="2200" customHeight="1" spans="7:17">
      <c r="G2200" s="589"/>
      <c r="H2200" s="589"/>
      <c r="I2200" s="589"/>
      <c r="J2200" s="589"/>
      <c r="K2200" s="589"/>
      <c r="L2200" s="589"/>
      <c r="M2200" s="589"/>
      <c r="O2200" s="589"/>
      <c r="P2200" s="589"/>
      <c r="Q2200" s="589"/>
    </row>
    <row r="2201" customHeight="1" spans="7:17">
      <c r="G2201" s="589"/>
      <c r="H2201" s="589"/>
      <c r="I2201" s="589"/>
      <c r="J2201" s="589"/>
      <c r="K2201" s="589"/>
      <c r="L2201" s="589"/>
      <c r="M2201" s="589"/>
      <c r="O2201" s="589"/>
      <c r="P2201" s="589"/>
      <c r="Q2201" s="589"/>
    </row>
    <row r="2202" customHeight="1" spans="7:17">
      <c r="G2202" s="589"/>
      <c r="H2202" s="589"/>
      <c r="I2202" s="589"/>
      <c r="J2202" s="589"/>
      <c r="K2202" s="589"/>
      <c r="L2202" s="589"/>
      <c r="M2202" s="589"/>
      <c r="O2202" s="589"/>
      <c r="P2202" s="589"/>
      <c r="Q2202" s="589"/>
    </row>
    <row r="2203" customHeight="1" spans="7:17">
      <c r="G2203" s="589"/>
      <c r="H2203" s="589"/>
      <c r="I2203" s="589"/>
      <c r="J2203" s="589"/>
      <c r="K2203" s="589"/>
      <c r="L2203" s="589"/>
      <c r="M2203" s="589"/>
      <c r="O2203" s="589"/>
      <c r="P2203" s="589"/>
      <c r="Q2203" s="589"/>
    </row>
    <row r="2204" customHeight="1" spans="7:17">
      <c r="G2204" s="589"/>
      <c r="H2204" s="589"/>
      <c r="I2204" s="589"/>
      <c r="J2204" s="589"/>
      <c r="K2204" s="589"/>
      <c r="L2204" s="589"/>
      <c r="M2204" s="589"/>
      <c r="O2204" s="589"/>
      <c r="P2204" s="589"/>
      <c r="Q2204" s="589"/>
    </row>
    <row r="2205" customHeight="1" spans="7:17">
      <c r="G2205" s="589"/>
      <c r="H2205" s="589"/>
      <c r="I2205" s="589"/>
      <c r="J2205" s="589"/>
      <c r="K2205" s="589"/>
      <c r="L2205" s="589"/>
      <c r="M2205" s="589"/>
      <c r="O2205" s="589"/>
      <c r="P2205" s="589"/>
      <c r="Q2205" s="589"/>
    </row>
    <row r="2206" customHeight="1" spans="7:17">
      <c r="G2206" s="589"/>
      <c r="H2206" s="589"/>
      <c r="I2206" s="589"/>
      <c r="J2206" s="589"/>
      <c r="K2206" s="589"/>
      <c r="L2206" s="589"/>
      <c r="M2206" s="589"/>
      <c r="O2206" s="589"/>
      <c r="P2206" s="589"/>
      <c r="Q2206" s="589"/>
    </row>
    <row r="2207" customHeight="1" spans="7:17">
      <c r="G2207" s="589"/>
      <c r="H2207" s="589"/>
      <c r="I2207" s="589"/>
      <c r="J2207" s="589"/>
      <c r="K2207" s="589"/>
      <c r="L2207" s="589"/>
      <c r="M2207" s="589"/>
      <c r="O2207" s="589"/>
      <c r="P2207" s="589"/>
      <c r="Q2207" s="589"/>
    </row>
    <row r="2208" customHeight="1" spans="7:17">
      <c r="G2208" s="589"/>
      <c r="H2208" s="589"/>
      <c r="I2208" s="589"/>
      <c r="J2208" s="589"/>
      <c r="K2208" s="589"/>
      <c r="L2208" s="589"/>
      <c r="M2208" s="589"/>
      <c r="O2208" s="589"/>
      <c r="P2208" s="589"/>
      <c r="Q2208" s="589"/>
    </row>
    <row r="2209" customHeight="1" spans="7:17">
      <c r="G2209" s="589"/>
      <c r="H2209" s="589"/>
      <c r="I2209" s="589"/>
      <c r="J2209" s="589"/>
      <c r="K2209" s="589"/>
      <c r="L2209" s="589"/>
      <c r="M2209" s="589"/>
      <c r="O2209" s="589"/>
      <c r="P2209" s="589"/>
      <c r="Q2209" s="589"/>
    </row>
    <row r="2210" customHeight="1" spans="7:17">
      <c r="G2210" s="589"/>
      <c r="H2210" s="589"/>
      <c r="I2210" s="589"/>
      <c r="J2210" s="589"/>
      <c r="K2210" s="589"/>
      <c r="L2210" s="589"/>
      <c r="M2210" s="589"/>
      <c r="O2210" s="589"/>
      <c r="P2210" s="589"/>
      <c r="Q2210" s="589"/>
    </row>
    <row r="2211" customHeight="1" spans="7:17">
      <c r="G2211" s="589"/>
      <c r="H2211" s="589"/>
      <c r="I2211" s="589"/>
      <c r="J2211" s="589"/>
      <c r="K2211" s="589"/>
      <c r="L2211" s="589"/>
      <c r="M2211" s="589"/>
      <c r="O2211" s="589"/>
      <c r="P2211" s="589"/>
      <c r="Q2211" s="589"/>
    </row>
    <row r="2212" customHeight="1" spans="7:17">
      <c r="G2212" s="589"/>
      <c r="H2212" s="589"/>
      <c r="I2212" s="589"/>
      <c r="J2212" s="589"/>
      <c r="K2212" s="589"/>
      <c r="L2212" s="589"/>
      <c r="M2212" s="589"/>
      <c r="O2212" s="589"/>
      <c r="P2212" s="589"/>
      <c r="Q2212" s="589"/>
    </row>
    <row r="2213" customHeight="1" spans="7:17">
      <c r="G2213" s="589"/>
      <c r="H2213" s="589"/>
      <c r="I2213" s="589"/>
      <c r="J2213" s="589"/>
      <c r="K2213" s="589"/>
      <c r="L2213" s="589"/>
      <c r="M2213" s="589"/>
      <c r="O2213" s="589"/>
      <c r="P2213" s="589"/>
      <c r="Q2213" s="589"/>
    </row>
    <row r="2214" customHeight="1" spans="7:17">
      <c r="G2214" s="589"/>
      <c r="H2214" s="589"/>
      <c r="I2214" s="589"/>
      <c r="J2214" s="589"/>
      <c r="K2214" s="589"/>
      <c r="L2214" s="589"/>
      <c r="M2214" s="589"/>
      <c r="O2214" s="589"/>
      <c r="P2214" s="589"/>
      <c r="Q2214" s="589"/>
    </row>
    <row r="2215" customHeight="1" spans="7:17">
      <c r="G2215" s="589"/>
      <c r="H2215" s="589"/>
      <c r="I2215" s="589"/>
      <c r="J2215" s="589"/>
      <c r="K2215" s="589"/>
      <c r="L2215" s="589"/>
      <c r="M2215" s="589"/>
      <c r="O2215" s="589"/>
      <c r="P2215" s="589"/>
      <c r="Q2215" s="589"/>
    </row>
    <row r="2216" customHeight="1" spans="7:17">
      <c r="G2216" s="589"/>
      <c r="H2216" s="589"/>
      <c r="I2216" s="589"/>
      <c r="J2216" s="589"/>
      <c r="K2216" s="589"/>
      <c r="L2216" s="589"/>
      <c r="M2216" s="589"/>
      <c r="O2216" s="589"/>
      <c r="P2216" s="589"/>
      <c r="Q2216" s="589"/>
    </row>
    <row r="2217" customHeight="1" spans="7:17">
      <c r="G2217" s="589"/>
      <c r="H2217" s="589"/>
      <c r="I2217" s="589"/>
      <c r="J2217" s="589"/>
      <c r="K2217" s="589"/>
      <c r="L2217" s="589"/>
      <c r="M2217" s="589"/>
      <c r="O2217" s="589"/>
      <c r="P2217" s="589"/>
      <c r="Q2217" s="589"/>
    </row>
    <row r="2218" customHeight="1" spans="7:17">
      <c r="G2218" s="589"/>
      <c r="H2218" s="589"/>
      <c r="I2218" s="589"/>
      <c r="J2218" s="589"/>
      <c r="K2218" s="589"/>
      <c r="L2218" s="589"/>
      <c r="M2218" s="589"/>
      <c r="O2218" s="589"/>
      <c r="P2218" s="589"/>
      <c r="Q2218" s="589"/>
    </row>
    <row r="2219" customHeight="1" spans="7:17">
      <c r="G2219" s="589"/>
      <c r="H2219" s="589"/>
      <c r="I2219" s="589"/>
      <c r="J2219" s="589"/>
      <c r="K2219" s="589"/>
      <c r="L2219" s="589"/>
      <c r="M2219" s="589"/>
      <c r="O2219" s="589"/>
      <c r="P2219" s="589"/>
      <c r="Q2219" s="589"/>
    </row>
    <row r="2220" customHeight="1" spans="7:17">
      <c r="G2220" s="589"/>
      <c r="H2220" s="589"/>
      <c r="I2220" s="589"/>
      <c r="J2220" s="589"/>
      <c r="K2220" s="589"/>
      <c r="L2220" s="589"/>
      <c r="M2220" s="589"/>
      <c r="O2220" s="589"/>
      <c r="P2220" s="589"/>
      <c r="Q2220" s="589"/>
    </row>
    <row r="2221" customHeight="1" spans="7:17">
      <c r="G2221" s="589"/>
      <c r="H2221" s="589"/>
      <c r="I2221" s="589"/>
      <c r="J2221" s="589"/>
      <c r="K2221" s="589"/>
      <c r="L2221" s="589"/>
      <c r="M2221" s="589"/>
      <c r="O2221" s="589"/>
      <c r="P2221" s="589"/>
      <c r="Q2221" s="589"/>
    </row>
    <row r="2222" customHeight="1" spans="7:17">
      <c r="G2222" s="589"/>
      <c r="H2222" s="589"/>
      <c r="I2222" s="589"/>
      <c r="J2222" s="589"/>
      <c r="K2222" s="589"/>
      <c r="L2222" s="589"/>
      <c r="M2222" s="589"/>
      <c r="O2222" s="589"/>
      <c r="P2222" s="589"/>
      <c r="Q2222" s="589"/>
    </row>
    <row r="2223" customHeight="1" spans="7:17">
      <c r="G2223" s="589"/>
      <c r="H2223" s="589"/>
      <c r="I2223" s="589"/>
      <c r="J2223" s="589"/>
      <c r="K2223" s="589"/>
      <c r="L2223" s="589"/>
      <c r="M2223" s="589"/>
      <c r="O2223" s="589"/>
      <c r="P2223" s="589"/>
      <c r="Q2223" s="589"/>
    </row>
    <row r="2224" customHeight="1" spans="7:17">
      <c r="G2224" s="589"/>
      <c r="H2224" s="589"/>
      <c r="I2224" s="589"/>
      <c r="J2224" s="589"/>
      <c r="K2224" s="589"/>
      <c r="L2224" s="589"/>
      <c r="M2224" s="589"/>
      <c r="O2224" s="589"/>
      <c r="P2224" s="589"/>
      <c r="Q2224" s="589"/>
    </row>
    <row r="2225" customHeight="1" spans="7:17">
      <c r="G2225" s="589"/>
      <c r="H2225" s="589"/>
      <c r="I2225" s="589"/>
      <c r="J2225" s="589"/>
      <c r="K2225" s="589"/>
      <c r="L2225" s="589"/>
      <c r="M2225" s="589"/>
      <c r="O2225" s="589"/>
      <c r="P2225" s="589"/>
      <c r="Q2225" s="589"/>
    </row>
    <row r="2226" customHeight="1" spans="7:17">
      <c r="G2226" s="589"/>
      <c r="H2226" s="589"/>
      <c r="I2226" s="589"/>
      <c r="J2226" s="589"/>
      <c r="K2226" s="589"/>
      <c r="L2226" s="589"/>
      <c r="M2226" s="589"/>
      <c r="O2226" s="589"/>
      <c r="P2226" s="589"/>
      <c r="Q2226" s="589"/>
    </row>
    <row r="2227" customHeight="1" spans="7:17">
      <c r="G2227" s="589"/>
      <c r="H2227" s="589"/>
      <c r="I2227" s="589"/>
      <c r="J2227" s="589"/>
      <c r="K2227" s="589"/>
      <c r="L2227" s="589"/>
      <c r="M2227" s="589"/>
      <c r="O2227" s="589"/>
      <c r="P2227" s="589"/>
      <c r="Q2227" s="589"/>
    </row>
    <row r="2228" customHeight="1" spans="7:17">
      <c r="G2228" s="589"/>
      <c r="H2228" s="589"/>
      <c r="I2228" s="589"/>
      <c r="J2228" s="589"/>
      <c r="K2228" s="589"/>
      <c r="L2228" s="589"/>
      <c r="M2228" s="589"/>
      <c r="O2228" s="589"/>
      <c r="P2228" s="589"/>
      <c r="Q2228" s="589"/>
    </row>
    <row r="2229" customHeight="1" spans="7:17">
      <c r="G2229" s="589"/>
      <c r="H2229" s="589"/>
      <c r="I2229" s="589"/>
      <c r="J2229" s="589"/>
      <c r="K2229" s="589"/>
      <c r="L2229" s="589"/>
      <c r="M2229" s="589"/>
      <c r="O2229" s="589"/>
      <c r="P2229" s="589"/>
      <c r="Q2229" s="589"/>
    </row>
    <row r="2230" customHeight="1" spans="7:17">
      <c r="G2230" s="589"/>
      <c r="H2230" s="589"/>
      <c r="I2230" s="589"/>
      <c r="J2230" s="589"/>
      <c r="K2230" s="589"/>
      <c r="L2230" s="589"/>
      <c r="M2230" s="589"/>
      <c r="O2230" s="589"/>
      <c r="P2230" s="589"/>
      <c r="Q2230" s="589"/>
    </row>
    <row r="2231" customHeight="1" spans="7:17">
      <c r="G2231" s="589"/>
      <c r="H2231" s="589"/>
      <c r="I2231" s="589"/>
      <c r="J2231" s="589"/>
      <c r="K2231" s="589"/>
      <c r="L2231" s="589"/>
      <c r="M2231" s="589"/>
      <c r="O2231" s="589"/>
      <c r="P2231" s="589"/>
      <c r="Q2231" s="589"/>
    </row>
    <row r="2232" customHeight="1" spans="7:17">
      <c r="G2232" s="589"/>
      <c r="H2232" s="589"/>
      <c r="I2232" s="589"/>
      <c r="J2232" s="589"/>
      <c r="K2232" s="589"/>
      <c r="L2232" s="589"/>
      <c r="M2232" s="589"/>
      <c r="O2232" s="589"/>
      <c r="P2232" s="589"/>
      <c r="Q2232" s="589"/>
    </row>
    <row r="2233" customHeight="1" spans="7:17">
      <c r="G2233" s="589"/>
      <c r="H2233" s="589"/>
      <c r="I2233" s="589"/>
      <c r="J2233" s="589"/>
      <c r="K2233" s="589"/>
      <c r="L2233" s="589"/>
      <c r="M2233" s="589"/>
      <c r="O2233" s="589"/>
      <c r="P2233" s="589"/>
      <c r="Q2233" s="589"/>
    </row>
    <row r="2234" customHeight="1" spans="7:17">
      <c r="G2234" s="589"/>
      <c r="H2234" s="589"/>
      <c r="I2234" s="589"/>
      <c r="J2234" s="589"/>
      <c r="K2234" s="589"/>
      <c r="L2234" s="589"/>
      <c r="M2234" s="589"/>
      <c r="O2234" s="589"/>
      <c r="P2234" s="589"/>
      <c r="Q2234" s="589"/>
    </row>
    <row r="2235" customHeight="1" spans="7:17">
      <c r="G2235" s="589"/>
      <c r="H2235" s="589"/>
      <c r="I2235" s="589"/>
      <c r="J2235" s="589"/>
      <c r="K2235" s="589"/>
      <c r="L2235" s="589"/>
      <c r="M2235" s="589"/>
      <c r="O2235" s="589"/>
      <c r="P2235" s="589"/>
      <c r="Q2235" s="589"/>
    </row>
    <row r="2236" customHeight="1" spans="7:17">
      <c r="G2236" s="589"/>
      <c r="H2236" s="589"/>
      <c r="I2236" s="589"/>
      <c r="J2236" s="589"/>
      <c r="K2236" s="589"/>
      <c r="L2236" s="589"/>
      <c r="M2236" s="589"/>
      <c r="O2236" s="589"/>
      <c r="P2236" s="589"/>
      <c r="Q2236" s="589"/>
    </row>
    <row r="2237" customHeight="1" spans="7:17">
      <c r="G2237" s="589"/>
      <c r="H2237" s="589"/>
      <c r="I2237" s="589"/>
      <c r="J2237" s="589"/>
      <c r="K2237" s="589"/>
      <c r="L2237" s="589"/>
      <c r="M2237" s="589"/>
      <c r="O2237" s="589"/>
      <c r="P2237" s="589"/>
      <c r="Q2237" s="589"/>
    </row>
    <row r="2238" customHeight="1" spans="7:17">
      <c r="G2238" s="589"/>
      <c r="H2238" s="589"/>
      <c r="I2238" s="589"/>
      <c r="J2238" s="589"/>
      <c r="K2238" s="589"/>
      <c r="L2238" s="589"/>
      <c r="M2238" s="589"/>
      <c r="O2238" s="589"/>
      <c r="P2238" s="589"/>
      <c r="Q2238" s="589"/>
    </row>
    <row r="2239" customHeight="1" spans="7:17">
      <c r="G2239" s="589"/>
      <c r="H2239" s="589"/>
      <c r="I2239" s="589"/>
      <c r="J2239" s="589"/>
      <c r="K2239" s="589"/>
      <c r="L2239" s="589"/>
      <c r="M2239" s="589"/>
      <c r="O2239" s="589"/>
      <c r="P2239" s="589"/>
      <c r="Q2239" s="589"/>
    </row>
    <row r="2240" customHeight="1" spans="7:17">
      <c r="G2240" s="589"/>
      <c r="H2240" s="589"/>
      <c r="I2240" s="589"/>
      <c r="J2240" s="589"/>
      <c r="K2240" s="589"/>
      <c r="L2240" s="589"/>
      <c r="M2240" s="589"/>
      <c r="O2240" s="589"/>
      <c r="P2240" s="589"/>
      <c r="Q2240" s="589"/>
    </row>
    <row r="2241" customHeight="1" spans="7:17">
      <c r="G2241" s="589"/>
      <c r="H2241" s="589"/>
      <c r="I2241" s="589"/>
      <c r="J2241" s="589"/>
      <c r="K2241" s="589"/>
      <c r="L2241" s="589"/>
      <c r="M2241" s="589"/>
      <c r="O2241" s="589"/>
      <c r="P2241" s="589"/>
      <c r="Q2241" s="589"/>
    </row>
    <row r="2242" customHeight="1" spans="7:17">
      <c r="G2242" s="589"/>
      <c r="H2242" s="589"/>
      <c r="I2242" s="589"/>
      <c r="J2242" s="589"/>
      <c r="K2242" s="589"/>
      <c r="L2242" s="589"/>
      <c r="M2242" s="589"/>
      <c r="O2242" s="589"/>
      <c r="P2242" s="589"/>
      <c r="Q2242" s="589"/>
    </row>
    <row r="2243" customHeight="1" spans="7:17">
      <c r="G2243" s="589"/>
      <c r="H2243" s="589"/>
      <c r="I2243" s="589"/>
      <c r="J2243" s="589"/>
      <c r="K2243" s="589"/>
      <c r="L2243" s="589"/>
      <c r="M2243" s="589"/>
      <c r="O2243" s="589"/>
      <c r="P2243" s="589"/>
      <c r="Q2243" s="589"/>
    </row>
    <row r="2244" customHeight="1" spans="7:17">
      <c r="G2244" s="589"/>
      <c r="H2244" s="589"/>
      <c r="I2244" s="589"/>
      <c r="J2244" s="589"/>
      <c r="K2244" s="589"/>
      <c r="L2244" s="589"/>
      <c r="M2244" s="589"/>
      <c r="O2244" s="589"/>
      <c r="P2244" s="589"/>
      <c r="Q2244" s="589"/>
    </row>
    <row r="2245" customHeight="1" spans="7:17">
      <c r="G2245" s="589"/>
      <c r="H2245" s="589"/>
      <c r="I2245" s="589"/>
      <c r="J2245" s="589"/>
      <c r="K2245" s="589"/>
      <c r="L2245" s="589"/>
      <c r="M2245" s="589"/>
      <c r="O2245" s="589"/>
      <c r="P2245" s="589"/>
      <c r="Q2245" s="589"/>
    </row>
    <row r="2246" customHeight="1" spans="7:17">
      <c r="G2246" s="589"/>
      <c r="H2246" s="589"/>
      <c r="I2246" s="589"/>
      <c r="J2246" s="589"/>
      <c r="K2246" s="589"/>
      <c r="L2246" s="589"/>
      <c r="M2246" s="589"/>
      <c r="O2246" s="589"/>
      <c r="P2246" s="589"/>
      <c r="Q2246" s="589"/>
    </row>
    <row r="2247" customHeight="1" spans="7:17">
      <c r="G2247" s="589"/>
      <c r="H2247" s="589"/>
      <c r="I2247" s="589"/>
      <c r="J2247" s="589"/>
      <c r="K2247" s="589"/>
      <c r="L2247" s="589"/>
      <c r="M2247" s="589"/>
      <c r="O2247" s="589"/>
      <c r="P2247" s="589"/>
      <c r="Q2247" s="589"/>
    </row>
    <row r="2248" customHeight="1" spans="7:17">
      <c r="G2248" s="589"/>
      <c r="H2248" s="589"/>
      <c r="I2248" s="589"/>
      <c r="J2248" s="589"/>
      <c r="K2248" s="589"/>
      <c r="L2248" s="589"/>
      <c r="M2248" s="589"/>
      <c r="O2248" s="589"/>
      <c r="P2248" s="589"/>
      <c r="Q2248" s="589"/>
    </row>
    <row r="2249" customHeight="1" spans="7:17">
      <c r="G2249" s="589"/>
      <c r="H2249" s="589"/>
      <c r="I2249" s="589"/>
      <c r="J2249" s="589"/>
      <c r="K2249" s="589"/>
      <c r="L2249" s="589"/>
      <c r="M2249" s="589"/>
      <c r="O2249" s="589"/>
      <c r="P2249" s="589"/>
      <c r="Q2249" s="589"/>
    </row>
    <row r="2250" customHeight="1" spans="7:17">
      <c r="G2250" s="589"/>
      <c r="H2250" s="589"/>
      <c r="I2250" s="589"/>
      <c r="J2250" s="589"/>
      <c r="K2250" s="589"/>
      <c r="L2250" s="589"/>
      <c r="M2250" s="589"/>
      <c r="O2250" s="589"/>
      <c r="P2250" s="589"/>
      <c r="Q2250" s="589"/>
    </row>
    <row r="2251" customHeight="1" spans="7:17">
      <c r="G2251" s="589"/>
      <c r="H2251" s="589"/>
      <c r="I2251" s="589"/>
      <c r="J2251" s="589"/>
      <c r="K2251" s="589"/>
      <c r="L2251" s="589"/>
      <c r="M2251" s="589"/>
      <c r="O2251" s="589"/>
      <c r="P2251" s="589"/>
      <c r="Q2251" s="589"/>
    </row>
    <row r="2252" customHeight="1" spans="7:17">
      <c r="G2252" s="589"/>
      <c r="H2252" s="589"/>
      <c r="I2252" s="589"/>
      <c r="J2252" s="589"/>
      <c r="K2252" s="589"/>
      <c r="L2252" s="589"/>
      <c r="M2252" s="589"/>
      <c r="O2252" s="589"/>
      <c r="P2252" s="589"/>
      <c r="Q2252" s="589"/>
    </row>
    <row r="2253" customHeight="1" spans="7:17">
      <c r="G2253" s="589"/>
      <c r="H2253" s="589"/>
      <c r="I2253" s="589"/>
      <c r="J2253" s="589"/>
      <c r="K2253" s="589"/>
      <c r="L2253" s="589"/>
      <c r="M2253" s="589"/>
      <c r="O2253" s="589"/>
      <c r="P2253" s="589"/>
      <c r="Q2253" s="589"/>
    </row>
    <row r="2254" customHeight="1" spans="7:17">
      <c r="G2254" s="589"/>
      <c r="H2254" s="589"/>
      <c r="I2254" s="589"/>
      <c r="J2254" s="589"/>
      <c r="K2254" s="589"/>
      <c r="L2254" s="589"/>
      <c r="M2254" s="589"/>
      <c r="O2254" s="589"/>
      <c r="P2254" s="589"/>
      <c r="Q2254" s="589"/>
    </row>
    <row r="2255" customHeight="1" spans="7:17">
      <c r="G2255" s="589"/>
      <c r="H2255" s="589"/>
      <c r="I2255" s="589"/>
      <c r="J2255" s="589"/>
      <c r="K2255" s="589"/>
      <c r="L2255" s="589"/>
      <c r="M2255" s="589"/>
      <c r="O2255" s="589"/>
      <c r="P2255" s="589"/>
      <c r="Q2255" s="589"/>
    </row>
    <row r="2256" customHeight="1" spans="7:17">
      <c r="G2256" s="589"/>
      <c r="H2256" s="589"/>
      <c r="I2256" s="589"/>
      <c r="J2256" s="589"/>
      <c r="K2256" s="589"/>
      <c r="L2256" s="589"/>
      <c r="M2256" s="589"/>
      <c r="O2256" s="589"/>
      <c r="P2256" s="589"/>
      <c r="Q2256" s="589"/>
    </row>
    <row r="2257" customHeight="1" spans="7:17">
      <c r="G2257" s="589"/>
      <c r="H2257" s="589"/>
      <c r="I2257" s="589"/>
      <c r="J2257" s="589"/>
      <c r="K2257" s="589"/>
      <c r="L2257" s="589"/>
      <c r="M2257" s="589"/>
      <c r="O2257" s="589"/>
      <c r="P2257" s="589"/>
      <c r="Q2257" s="589"/>
    </row>
    <row r="2258" customHeight="1" spans="7:17">
      <c r="G2258" s="589"/>
      <c r="H2258" s="589"/>
      <c r="I2258" s="589"/>
      <c r="J2258" s="589"/>
      <c r="K2258" s="589"/>
      <c r="L2258" s="589"/>
      <c r="M2258" s="589"/>
      <c r="O2258" s="589"/>
      <c r="P2258" s="589"/>
      <c r="Q2258" s="589"/>
    </row>
    <row r="2259" customHeight="1" spans="7:17">
      <c r="G2259" s="589"/>
      <c r="H2259" s="589"/>
      <c r="I2259" s="589"/>
      <c r="J2259" s="589"/>
      <c r="K2259" s="589"/>
      <c r="L2259" s="589"/>
      <c r="M2259" s="589"/>
      <c r="O2259" s="589"/>
      <c r="P2259" s="589"/>
      <c r="Q2259" s="589"/>
    </row>
    <row r="2260" customHeight="1" spans="7:17">
      <c r="G2260" s="589"/>
      <c r="H2260" s="589"/>
      <c r="I2260" s="589"/>
      <c r="J2260" s="589"/>
      <c r="K2260" s="589"/>
      <c r="L2260" s="589"/>
      <c r="M2260" s="589"/>
      <c r="O2260" s="589"/>
      <c r="P2260" s="589"/>
      <c r="Q2260" s="589"/>
    </row>
    <row r="2261" customHeight="1" spans="7:17">
      <c r="G2261" s="589"/>
      <c r="H2261" s="589"/>
      <c r="I2261" s="589"/>
      <c r="J2261" s="589"/>
      <c r="K2261" s="589"/>
      <c r="L2261" s="589"/>
      <c r="M2261" s="589"/>
      <c r="O2261" s="589"/>
      <c r="P2261" s="589"/>
      <c r="Q2261" s="589"/>
    </row>
    <row r="2262" customHeight="1" spans="7:17">
      <c r="G2262" s="589"/>
      <c r="H2262" s="589"/>
      <c r="I2262" s="589"/>
      <c r="J2262" s="589"/>
      <c r="K2262" s="589"/>
      <c r="L2262" s="589"/>
      <c r="M2262" s="589"/>
      <c r="O2262" s="589"/>
      <c r="P2262" s="589"/>
      <c r="Q2262" s="589"/>
    </row>
    <row r="2263" customHeight="1" spans="7:17">
      <c r="G2263" s="589"/>
      <c r="H2263" s="589"/>
      <c r="I2263" s="589"/>
      <c r="J2263" s="589"/>
      <c r="K2263" s="589"/>
      <c r="L2263" s="589"/>
      <c r="M2263" s="589"/>
      <c r="O2263" s="589"/>
      <c r="P2263" s="589"/>
      <c r="Q2263" s="589"/>
    </row>
    <row r="2264" customHeight="1" spans="7:17">
      <c r="G2264" s="589"/>
      <c r="H2264" s="589"/>
      <c r="I2264" s="589"/>
      <c r="J2264" s="589"/>
      <c r="K2264" s="589"/>
      <c r="L2264" s="589"/>
      <c r="M2264" s="589"/>
      <c r="O2264" s="589"/>
      <c r="P2264" s="589"/>
      <c r="Q2264" s="589"/>
    </row>
    <row r="2265" customHeight="1" spans="7:17">
      <c r="G2265" s="589"/>
      <c r="H2265" s="589"/>
      <c r="I2265" s="589"/>
      <c r="J2265" s="589"/>
      <c r="K2265" s="589"/>
      <c r="L2265" s="589"/>
      <c r="M2265" s="589"/>
      <c r="O2265" s="589"/>
      <c r="P2265" s="589"/>
      <c r="Q2265" s="589"/>
    </row>
    <row r="2266" customHeight="1" spans="7:17">
      <c r="G2266" s="589"/>
      <c r="H2266" s="589"/>
      <c r="I2266" s="589"/>
      <c r="J2266" s="589"/>
      <c r="K2266" s="589"/>
      <c r="L2266" s="589"/>
      <c r="M2266" s="589"/>
      <c r="O2266" s="589"/>
      <c r="P2266" s="589"/>
      <c r="Q2266" s="589"/>
    </row>
    <row r="2267" customHeight="1" spans="7:17">
      <c r="G2267" s="589"/>
      <c r="H2267" s="589"/>
      <c r="I2267" s="589"/>
      <c r="J2267" s="589"/>
      <c r="K2267" s="589"/>
      <c r="L2267" s="589"/>
      <c r="M2267" s="589"/>
      <c r="O2267" s="589"/>
      <c r="P2267" s="589"/>
      <c r="Q2267" s="589"/>
    </row>
    <row r="2268" customHeight="1" spans="7:17">
      <c r="G2268" s="589"/>
      <c r="H2268" s="589"/>
      <c r="I2268" s="589"/>
      <c r="J2268" s="589"/>
      <c r="K2268" s="589"/>
      <c r="L2268" s="589"/>
      <c r="M2268" s="589"/>
      <c r="O2268" s="589"/>
      <c r="P2268" s="589"/>
      <c r="Q2268" s="589"/>
    </row>
    <row r="2269" customHeight="1" spans="7:17">
      <c r="G2269" s="589"/>
      <c r="H2269" s="589"/>
      <c r="I2269" s="589"/>
      <c r="J2269" s="589"/>
      <c r="K2269" s="589"/>
      <c r="L2269" s="589"/>
      <c r="M2269" s="589"/>
      <c r="O2269" s="589"/>
      <c r="P2269" s="589"/>
      <c r="Q2269" s="589"/>
    </row>
    <row r="2270" customHeight="1" spans="7:17">
      <c r="G2270" s="589"/>
      <c r="H2270" s="589"/>
      <c r="I2270" s="589"/>
      <c r="J2270" s="589"/>
      <c r="K2270" s="589"/>
      <c r="L2270" s="589"/>
      <c r="M2270" s="589"/>
      <c r="O2270" s="589"/>
      <c r="P2270" s="589"/>
      <c r="Q2270" s="589"/>
    </row>
    <row r="2271" customHeight="1" spans="7:17">
      <c r="G2271" s="589"/>
      <c r="H2271" s="589"/>
      <c r="I2271" s="589"/>
      <c r="J2271" s="589"/>
      <c r="K2271" s="589"/>
      <c r="L2271" s="589"/>
      <c r="M2271" s="589"/>
      <c r="O2271" s="589"/>
      <c r="P2271" s="589"/>
      <c r="Q2271" s="589"/>
    </row>
    <row r="2272" customHeight="1" spans="7:17">
      <c r="G2272" s="589"/>
      <c r="H2272" s="589"/>
      <c r="I2272" s="589"/>
      <c r="J2272" s="589"/>
      <c r="K2272" s="589"/>
      <c r="L2272" s="589"/>
      <c r="M2272" s="589"/>
      <c r="O2272" s="589"/>
      <c r="P2272" s="589"/>
      <c r="Q2272" s="589"/>
    </row>
    <row r="2273" customHeight="1" spans="7:17">
      <c r="G2273" s="589"/>
      <c r="H2273" s="589"/>
      <c r="I2273" s="589"/>
      <c r="J2273" s="589"/>
      <c r="K2273" s="589"/>
      <c r="L2273" s="589"/>
      <c r="M2273" s="589"/>
      <c r="O2273" s="589"/>
      <c r="P2273" s="589"/>
      <c r="Q2273" s="589"/>
    </row>
    <row r="2274" customHeight="1" spans="7:17">
      <c r="G2274" s="589"/>
      <c r="H2274" s="589"/>
      <c r="I2274" s="589"/>
      <c r="J2274" s="589"/>
      <c r="K2274" s="589"/>
      <c r="L2274" s="589"/>
      <c r="M2274" s="589"/>
      <c r="O2274" s="589"/>
      <c r="P2274" s="589"/>
      <c r="Q2274" s="589"/>
    </row>
    <row r="2275" customHeight="1" spans="7:17">
      <c r="G2275" s="589"/>
      <c r="H2275" s="589"/>
      <c r="I2275" s="589"/>
      <c r="J2275" s="589"/>
      <c r="K2275" s="589"/>
      <c r="L2275" s="589"/>
      <c r="M2275" s="589"/>
      <c r="O2275" s="589"/>
      <c r="P2275" s="589"/>
      <c r="Q2275" s="589"/>
    </row>
    <row r="2276" customHeight="1" spans="7:17">
      <c r="G2276" s="589"/>
      <c r="H2276" s="589"/>
      <c r="I2276" s="589"/>
      <c r="J2276" s="589"/>
      <c r="K2276" s="589"/>
      <c r="L2276" s="589"/>
      <c r="M2276" s="589"/>
      <c r="O2276" s="589"/>
      <c r="P2276" s="589"/>
      <c r="Q2276" s="589"/>
    </row>
    <row r="2277" customHeight="1" spans="7:17">
      <c r="G2277" s="589"/>
      <c r="H2277" s="589"/>
      <c r="I2277" s="589"/>
      <c r="J2277" s="589"/>
      <c r="K2277" s="589"/>
      <c r="L2277" s="589"/>
      <c r="M2277" s="589"/>
      <c r="O2277" s="589"/>
      <c r="P2277" s="589"/>
      <c r="Q2277" s="589"/>
    </row>
    <row r="2278" customHeight="1" spans="7:17">
      <c r="G2278" s="589"/>
      <c r="H2278" s="589"/>
      <c r="I2278" s="589"/>
      <c r="J2278" s="589"/>
      <c r="K2278" s="589"/>
      <c r="L2278" s="589"/>
      <c r="M2278" s="589"/>
      <c r="O2278" s="589"/>
      <c r="P2278" s="589"/>
      <c r="Q2278" s="589"/>
    </row>
    <row r="2279" customHeight="1" spans="7:17">
      <c r="G2279" s="589"/>
      <c r="H2279" s="589"/>
      <c r="I2279" s="589"/>
      <c r="J2279" s="589"/>
      <c r="K2279" s="589"/>
      <c r="L2279" s="589"/>
      <c r="M2279" s="589"/>
      <c r="O2279" s="589"/>
      <c r="P2279" s="589"/>
      <c r="Q2279" s="589"/>
    </row>
    <row r="2280" customHeight="1" spans="7:17">
      <c r="G2280" s="589"/>
      <c r="H2280" s="589"/>
      <c r="I2280" s="589"/>
      <c r="J2280" s="589"/>
      <c r="K2280" s="589"/>
      <c r="L2280" s="589"/>
      <c r="M2280" s="589"/>
      <c r="O2280" s="589"/>
      <c r="P2280" s="589"/>
      <c r="Q2280" s="589"/>
    </row>
    <row r="2281" customHeight="1" spans="7:17">
      <c r="G2281" s="589"/>
      <c r="H2281" s="589"/>
      <c r="I2281" s="589"/>
      <c r="J2281" s="589"/>
      <c r="K2281" s="589"/>
      <c r="L2281" s="589"/>
      <c r="M2281" s="589"/>
      <c r="O2281" s="589"/>
      <c r="P2281" s="589"/>
      <c r="Q2281" s="589"/>
    </row>
    <row r="2282" customHeight="1" spans="7:17">
      <c r="G2282" s="589"/>
      <c r="H2282" s="589"/>
      <c r="I2282" s="589"/>
      <c r="J2282" s="589"/>
      <c r="K2282" s="589"/>
      <c r="L2282" s="589"/>
      <c r="M2282" s="589"/>
      <c r="O2282" s="589"/>
      <c r="P2282" s="589"/>
      <c r="Q2282" s="589"/>
    </row>
    <row r="2283" customHeight="1" spans="7:17">
      <c r="G2283" s="589"/>
      <c r="H2283" s="589"/>
      <c r="I2283" s="589"/>
      <c r="J2283" s="589"/>
      <c r="K2283" s="589"/>
      <c r="L2283" s="589"/>
      <c r="M2283" s="589"/>
      <c r="O2283" s="589"/>
      <c r="P2283" s="589"/>
      <c r="Q2283" s="589"/>
    </row>
    <row r="2284" customHeight="1" spans="7:17">
      <c r="G2284" s="589"/>
      <c r="H2284" s="589"/>
      <c r="I2284" s="589"/>
      <c r="J2284" s="589"/>
      <c r="K2284" s="589"/>
      <c r="L2284" s="589"/>
      <c r="M2284" s="589"/>
      <c r="O2284" s="589"/>
      <c r="P2284" s="589"/>
      <c r="Q2284" s="589"/>
    </row>
    <row r="2285" customHeight="1" spans="7:17">
      <c r="G2285" s="589"/>
      <c r="H2285" s="589"/>
      <c r="I2285" s="589"/>
      <c r="J2285" s="589"/>
      <c r="K2285" s="589"/>
      <c r="L2285" s="589"/>
      <c r="M2285" s="589"/>
      <c r="O2285" s="589"/>
      <c r="P2285" s="589"/>
      <c r="Q2285" s="589"/>
    </row>
    <row r="2286" customHeight="1" spans="7:17">
      <c r="G2286" s="589"/>
      <c r="H2286" s="589"/>
      <c r="I2286" s="589"/>
      <c r="J2286" s="589"/>
      <c r="K2286" s="589"/>
      <c r="L2286" s="589"/>
      <c r="M2286" s="589"/>
      <c r="O2286" s="589"/>
      <c r="P2286" s="589"/>
      <c r="Q2286" s="589"/>
    </row>
    <row r="2287" customHeight="1" spans="7:17">
      <c r="G2287" s="589"/>
      <c r="H2287" s="589"/>
      <c r="I2287" s="589"/>
      <c r="J2287" s="589"/>
      <c r="K2287" s="589"/>
      <c r="L2287" s="589"/>
      <c r="M2287" s="589"/>
      <c r="O2287" s="589"/>
      <c r="P2287" s="589"/>
      <c r="Q2287" s="589"/>
    </row>
    <row r="2288" customHeight="1" spans="7:17">
      <c r="G2288" s="589"/>
      <c r="H2288" s="589"/>
      <c r="I2288" s="589"/>
      <c r="J2288" s="589"/>
      <c r="K2288" s="589"/>
      <c r="L2288" s="589"/>
      <c r="M2288" s="589"/>
      <c r="O2288" s="589"/>
      <c r="P2288" s="589"/>
      <c r="Q2288" s="589"/>
    </row>
    <row r="2289" customHeight="1" spans="7:17">
      <c r="G2289" s="589"/>
      <c r="H2289" s="589"/>
      <c r="I2289" s="589"/>
      <c r="J2289" s="589"/>
      <c r="K2289" s="589"/>
      <c r="L2289" s="589"/>
      <c r="M2289" s="589"/>
      <c r="O2289" s="589"/>
      <c r="P2289" s="589"/>
      <c r="Q2289" s="589"/>
    </row>
    <row r="2290" customHeight="1" spans="7:17">
      <c r="G2290" s="589"/>
      <c r="H2290" s="589"/>
      <c r="I2290" s="589"/>
      <c r="J2290" s="589"/>
      <c r="K2290" s="589"/>
      <c r="L2290" s="589"/>
      <c r="M2290" s="589"/>
      <c r="O2290" s="589"/>
      <c r="P2290" s="589"/>
      <c r="Q2290" s="589"/>
    </row>
    <row r="2291" customHeight="1" spans="7:17">
      <c r="G2291" s="589"/>
      <c r="H2291" s="589"/>
      <c r="I2291" s="589"/>
      <c r="J2291" s="589"/>
      <c r="K2291" s="589"/>
      <c r="L2291" s="589"/>
      <c r="M2291" s="589"/>
      <c r="O2291" s="589"/>
      <c r="P2291" s="589"/>
      <c r="Q2291" s="589"/>
    </row>
    <row r="2292" customHeight="1" spans="7:17">
      <c r="G2292" s="589"/>
      <c r="H2292" s="589"/>
      <c r="I2292" s="589"/>
      <c r="J2292" s="589"/>
      <c r="K2292" s="589"/>
      <c r="L2292" s="589"/>
      <c r="M2292" s="589"/>
      <c r="O2292" s="589"/>
      <c r="P2292" s="589"/>
      <c r="Q2292" s="589"/>
    </row>
    <row r="2293" customHeight="1" spans="7:17">
      <c r="G2293" s="589"/>
      <c r="H2293" s="589"/>
      <c r="I2293" s="589"/>
      <c r="J2293" s="589"/>
      <c r="K2293" s="589"/>
      <c r="L2293" s="589"/>
      <c r="M2293" s="589"/>
      <c r="O2293" s="589"/>
      <c r="P2293" s="589"/>
      <c r="Q2293" s="589"/>
    </row>
    <row r="2294" customHeight="1" spans="7:17">
      <c r="G2294" s="589"/>
      <c r="H2294" s="589"/>
      <c r="I2294" s="589"/>
      <c r="J2294" s="589"/>
      <c r="K2294" s="589"/>
      <c r="L2294" s="589"/>
      <c r="M2294" s="589"/>
      <c r="O2294" s="589"/>
      <c r="P2294" s="589"/>
      <c r="Q2294" s="589"/>
    </row>
    <row r="2295" customHeight="1" spans="7:17">
      <c r="G2295" s="589"/>
      <c r="H2295" s="589"/>
      <c r="I2295" s="589"/>
      <c r="J2295" s="589"/>
      <c r="K2295" s="589"/>
      <c r="L2295" s="589"/>
      <c r="M2295" s="589"/>
      <c r="O2295" s="589"/>
      <c r="P2295" s="589"/>
      <c r="Q2295" s="589"/>
    </row>
    <row r="2296" customHeight="1" spans="7:17">
      <c r="G2296" s="589"/>
      <c r="H2296" s="589"/>
      <c r="I2296" s="589"/>
      <c r="J2296" s="589"/>
      <c r="K2296" s="589"/>
      <c r="L2296" s="589"/>
      <c r="M2296" s="589"/>
      <c r="O2296" s="589"/>
      <c r="P2296" s="589"/>
      <c r="Q2296" s="589"/>
    </row>
    <row r="2297" customHeight="1" spans="7:17">
      <c r="G2297" s="589"/>
      <c r="H2297" s="589"/>
      <c r="I2297" s="589"/>
      <c r="J2297" s="589"/>
      <c r="K2297" s="589"/>
      <c r="L2297" s="589"/>
      <c r="M2297" s="589"/>
      <c r="O2297" s="589"/>
      <c r="P2297" s="589"/>
      <c r="Q2297" s="589"/>
    </row>
    <row r="2298" customHeight="1" spans="7:17">
      <c r="G2298" s="589"/>
      <c r="H2298" s="589"/>
      <c r="I2298" s="589"/>
      <c r="J2298" s="589"/>
      <c r="K2298" s="589"/>
      <c r="L2298" s="589"/>
      <c r="M2298" s="589"/>
      <c r="O2298" s="589"/>
      <c r="P2298" s="589"/>
      <c r="Q2298" s="589"/>
    </row>
    <row r="2299" customHeight="1" spans="7:17">
      <c r="G2299" s="589"/>
      <c r="H2299" s="589"/>
      <c r="I2299" s="589"/>
      <c r="J2299" s="589"/>
      <c r="K2299" s="589"/>
      <c r="L2299" s="589"/>
      <c r="M2299" s="589"/>
      <c r="O2299" s="589"/>
      <c r="P2299" s="589"/>
      <c r="Q2299" s="589"/>
    </row>
    <row r="2300" customHeight="1" spans="7:17">
      <c r="G2300" s="589"/>
      <c r="H2300" s="589"/>
      <c r="I2300" s="589"/>
      <c r="J2300" s="589"/>
      <c r="K2300" s="589"/>
      <c r="L2300" s="589"/>
      <c r="M2300" s="589"/>
      <c r="O2300" s="589"/>
      <c r="P2300" s="589"/>
      <c r="Q2300" s="589"/>
    </row>
    <row r="2301" customHeight="1" spans="7:17">
      <c r="G2301" s="589"/>
      <c r="H2301" s="589"/>
      <c r="I2301" s="589"/>
      <c r="J2301" s="589"/>
      <c r="K2301" s="589"/>
      <c r="L2301" s="589"/>
      <c r="M2301" s="589"/>
      <c r="O2301" s="589"/>
      <c r="P2301" s="589"/>
      <c r="Q2301" s="589"/>
    </row>
    <row r="2302" customHeight="1" spans="7:17">
      <c r="G2302" s="589"/>
      <c r="H2302" s="589"/>
      <c r="I2302" s="589"/>
      <c r="J2302" s="589"/>
      <c r="K2302" s="589"/>
      <c r="L2302" s="589"/>
      <c r="M2302" s="589"/>
      <c r="O2302" s="589"/>
      <c r="P2302" s="589"/>
      <c r="Q2302" s="589"/>
    </row>
    <row r="2303" customHeight="1" spans="7:17">
      <c r="G2303" s="589"/>
      <c r="H2303" s="589"/>
      <c r="I2303" s="589"/>
      <c r="J2303" s="589"/>
      <c r="K2303" s="589"/>
      <c r="L2303" s="589"/>
      <c r="M2303" s="589"/>
      <c r="O2303" s="589"/>
      <c r="P2303" s="589"/>
      <c r="Q2303" s="589"/>
    </row>
    <row r="2304" customHeight="1" spans="7:17">
      <c r="G2304" s="589"/>
      <c r="H2304" s="589"/>
      <c r="I2304" s="589"/>
      <c r="J2304" s="589"/>
      <c r="K2304" s="589"/>
      <c r="L2304" s="589"/>
      <c r="M2304" s="589"/>
      <c r="O2304" s="589"/>
      <c r="P2304" s="589"/>
      <c r="Q2304" s="589"/>
    </row>
    <row r="2305" customHeight="1" spans="7:17">
      <c r="G2305" s="589"/>
      <c r="H2305" s="589"/>
      <c r="I2305" s="589"/>
      <c r="J2305" s="589"/>
      <c r="K2305" s="589"/>
      <c r="L2305" s="589"/>
      <c r="M2305" s="589"/>
      <c r="O2305" s="589"/>
      <c r="P2305" s="589"/>
      <c r="Q2305" s="589"/>
    </row>
    <row r="2306" customHeight="1" spans="7:17">
      <c r="G2306" s="589"/>
      <c r="H2306" s="589"/>
      <c r="I2306" s="589"/>
      <c r="J2306" s="589"/>
      <c r="K2306" s="589"/>
      <c r="L2306" s="589"/>
      <c r="M2306" s="589"/>
      <c r="O2306" s="589"/>
      <c r="P2306" s="589"/>
      <c r="Q2306" s="589"/>
    </row>
    <row r="2307" customHeight="1" spans="7:17">
      <c r="G2307" s="589"/>
      <c r="H2307" s="589"/>
      <c r="I2307" s="589"/>
      <c r="J2307" s="589"/>
      <c r="K2307" s="589"/>
      <c r="L2307" s="589"/>
      <c r="M2307" s="589"/>
      <c r="O2307" s="589"/>
      <c r="P2307" s="589"/>
      <c r="Q2307" s="589"/>
    </row>
    <row r="2308" customHeight="1" spans="7:17">
      <c r="G2308" s="589"/>
      <c r="H2308" s="589"/>
      <c r="I2308" s="589"/>
      <c r="J2308" s="589"/>
      <c r="K2308" s="589"/>
      <c r="L2308" s="589"/>
      <c r="M2308" s="589"/>
      <c r="O2308" s="589"/>
      <c r="P2308" s="589"/>
      <c r="Q2308" s="589"/>
    </row>
    <row r="2309" customHeight="1" spans="7:17">
      <c r="G2309" s="589"/>
      <c r="H2309" s="589"/>
      <c r="I2309" s="589"/>
      <c r="J2309" s="589"/>
      <c r="K2309" s="589"/>
      <c r="L2309" s="589"/>
      <c r="M2309" s="589"/>
      <c r="O2309" s="589"/>
      <c r="P2309" s="589"/>
      <c r="Q2309" s="589"/>
    </row>
    <row r="2310" customHeight="1" spans="7:17">
      <c r="G2310" s="589"/>
      <c r="H2310" s="589"/>
      <c r="I2310" s="589"/>
      <c r="J2310" s="589"/>
      <c r="K2310" s="589"/>
      <c r="L2310" s="589"/>
      <c r="M2310" s="589"/>
      <c r="O2310" s="589"/>
      <c r="P2310" s="589"/>
      <c r="Q2310" s="589"/>
    </row>
    <row r="2311" customHeight="1" spans="7:17">
      <c r="G2311" s="589"/>
      <c r="H2311" s="589"/>
      <c r="I2311" s="589"/>
      <c r="J2311" s="589"/>
      <c r="K2311" s="589"/>
      <c r="L2311" s="589"/>
      <c r="M2311" s="589"/>
      <c r="O2311" s="589"/>
      <c r="P2311" s="589"/>
      <c r="Q2311" s="589"/>
    </row>
    <row r="2312" customHeight="1" spans="7:17">
      <c r="G2312" s="589"/>
      <c r="H2312" s="589"/>
      <c r="I2312" s="589"/>
      <c r="J2312" s="589"/>
      <c r="K2312" s="589"/>
      <c r="L2312" s="589"/>
      <c r="M2312" s="589"/>
      <c r="O2312" s="589"/>
      <c r="P2312" s="589"/>
      <c r="Q2312" s="589"/>
    </row>
    <row r="2313" customHeight="1" spans="7:17">
      <c r="G2313" s="589"/>
      <c r="H2313" s="589"/>
      <c r="I2313" s="589"/>
      <c r="J2313" s="589"/>
      <c r="K2313" s="589"/>
      <c r="L2313" s="589"/>
      <c r="M2313" s="589"/>
      <c r="O2313" s="589"/>
      <c r="P2313" s="589"/>
      <c r="Q2313" s="589"/>
    </row>
    <row r="2314" customHeight="1" spans="7:17">
      <c r="G2314" s="589"/>
      <c r="H2314" s="589"/>
      <c r="I2314" s="589"/>
      <c r="J2314" s="589"/>
      <c r="K2314" s="589"/>
      <c r="L2314" s="589"/>
      <c r="M2314" s="589"/>
      <c r="O2314" s="589"/>
      <c r="P2314" s="589"/>
      <c r="Q2314" s="589"/>
    </row>
    <row r="2315" customHeight="1" spans="7:17">
      <c r="G2315" s="589"/>
      <c r="H2315" s="589"/>
      <c r="I2315" s="589"/>
      <c r="J2315" s="589"/>
      <c r="K2315" s="589"/>
      <c r="L2315" s="589"/>
      <c r="M2315" s="589"/>
      <c r="O2315" s="589"/>
      <c r="P2315" s="589"/>
      <c r="Q2315" s="589"/>
    </row>
    <row r="2316" customHeight="1" spans="7:17">
      <c r="G2316" s="589"/>
      <c r="H2316" s="589"/>
      <c r="I2316" s="589"/>
      <c r="J2316" s="589"/>
      <c r="K2316" s="589"/>
      <c r="L2316" s="589"/>
      <c r="M2316" s="589"/>
      <c r="O2316" s="589"/>
      <c r="P2316" s="589"/>
      <c r="Q2316" s="589"/>
    </row>
    <row r="2317" customHeight="1" spans="7:17">
      <c r="G2317" s="589"/>
      <c r="H2317" s="589"/>
      <c r="I2317" s="589"/>
      <c r="J2317" s="589"/>
      <c r="K2317" s="589"/>
      <c r="L2317" s="589"/>
      <c r="M2317" s="589"/>
      <c r="O2317" s="589"/>
      <c r="P2317" s="589"/>
      <c r="Q2317" s="589"/>
    </row>
    <row r="2318" customHeight="1" spans="7:17">
      <c r="G2318" s="589"/>
      <c r="H2318" s="589"/>
      <c r="I2318" s="589"/>
      <c r="J2318" s="589"/>
      <c r="K2318" s="589"/>
      <c r="L2318" s="589"/>
      <c r="M2318" s="589"/>
      <c r="O2318" s="589"/>
      <c r="P2318" s="589"/>
      <c r="Q2318" s="589"/>
    </row>
    <row r="2319" customHeight="1" spans="7:17">
      <c r="G2319" s="589"/>
      <c r="H2319" s="589"/>
      <c r="I2319" s="589"/>
      <c r="J2319" s="589"/>
      <c r="K2319" s="589"/>
      <c r="L2319" s="589"/>
      <c r="M2319" s="589"/>
      <c r="O2319" s="589"/>
      <c r="P2319" s="589"/>
      <c r="Q2319" s="589"/>
    </row>
    <row r="2320" customHeight="1" spans="7:17">
      <c r="G2320" s="589"/>
      <c r="H2320" s="589"/>
      <c r="I2320" s="589"/>
      <c r="J2320" s="589"/>
      <c r="K2320" s="589"/>
      <c r="L2320" s="589"/>
      <c r="M2320" s="589"/>
      <c r="O2320" s="589"/>
      <c r="P2320" s="589"/>
      <c r="Q2320" s="589"/>
    </row>
    <row r="2321" customHeight="1" spans="7:17">
      <c r="G2321" s="589"/>
      <c r="H2321" s="589"/>
      <c r="I2321" s="589"/>
      <c r="J2321" s="589"/>
      <c r="K2321" s="589"/>
      <c r="L2321" s="589"/>
      <c r="M2321" s="589"/>
      <c r="O2321" s="589"/>
      <c r="P2321" s="589"/>
      <c r="Q2321" s="589"/>
    </row>
    <row r="2322" customHeight="1" spans="7:17">
      <c r="G2322" s="589"/>
      <c r="H2322" s="589"/>
      <c r="I2322" s="589"/>
      <c r="J2322" s="589"/>
      <c r="K2322" s="589"/>
      <c r="L2322" s="589"/>
      <c r="M2322" s="589"/>
      <c r="O2322" s="589"/>
      <c r="P2322" s="589"/>
      <c r="Q2322" s="589"/>
    </row>
    <row r="2323" customHeight="1" spans="7:17">
      <c r="G2323" s="589"/>
      <c r="H2323" s="589"/>
      <c r="I2323" s="589"/>
      <c r="J2323" s="589"/>
      <c r="K2323" s="589"/>
      <c r="L2323" s="589"/>
      <c r="M2323" s="589"/>
      <c r="O2323" s="589"/>
      <c r="P2323" s="589"/>
      <c r="Q2323" s="589"/>
    </row>
    <row r="2324" customHeight="1" spans="7:17">
      <c r="G2324" s="589"/>
      <c r="H2324" s="589"/>
      <c r="I2324" s="589"/>
      <c r="J2324" s="589"/>
      <c r="K2324" s="589"/>
      <c r="L2324" s="589"/>
      <c r="M2324" s="589"/>
      <c r="O2324" s="589"/>
      <c r="P2324" s="589"/>
      <c r="Q2324" s="589"/>
    </row>
    <row r="2325" customHeight="1" spans="7:17">
      <c r="G2325" s="589"/>
      <c r="H2325" s="589"/>
      <c r="I2325" s="589"/>
      <c r="J2325" s="589"/>
      <c r="K2325" s="589"/>
      <c r="L2325" s="589"/>
      <c r="M2325" s="589"/>
      <c r="O2325" s="589"/>
      <c r="P2325" s="589"/>
      <c r="Q2325" s="589"/>
    </row>
    <row r="2326" customHeight="1" spans="7:17">
      <c r="G2326" s="589"/>
      <c r="H2326" s="589"/>
      <c r="I2326" s="589"/>
      <c r="J2326" s="589"/>
      <c r="K2326" s="589"/>
      <c r="L2326" s="589"/>
      <c r="M2326" s="589"/>
      <c r="O2326" s="589"/>
      <c r="P2326" s="589"/>
      <c r="Q2326" s="589"/>
    </row>
    <row r="2327" customHeight="1" spans="7:17">
      <c r="G2327" s="589"/>
      <c r="H2327" s="589"/>
      <c r="I2327" s="589"/>
      <c r="J2327" s="589"/>
      <c r="K2327" s="589"/>
      <c r="L2327" s="589"/>
      <c r="M2327" s="589"/>
      <c r="O2327" s="589"/>
      <c r="P2327" s="589"/>
      <c r="Q2327" s="589"/>
    </row>
    <row r="2328" customHeight="1" spans="7:17">
      <c r="G2328" s="589"/>
      <c r="H2328" s="589"/>
      <c r="I2328" s="589"/>
      <c r="J2328" s="589"/>
      <c r="K2328" s="589"/>
      <c r="L2328" s="589"/>
      <c r="M2328" s="589"/>
      <c r="O2328" s="589"/>
      <c r="P2328" s="589"/>
      <c r="Q2328" s="589"/>
    </row>
    <row r="2329" customHeight="1" spans="7:17">
      <c r="G2329" s="589"/>
      <c r="H2329" s="589"/>
      <c r="I2329" s="589"/>
      <c r="J2329" s="589"/>
      <c r="K2329" s="589"/>
      <c r="L2329" s="589"/>
      <c r="M2329" s="589"/>
      <c r="O2329" s="589"/>
      <c r="P2329" s="589"/>
      <c r="Q2329" s="589"/>
    </row>
    <row r="2330" customHeight="1" spans="7:17">
      <c r="G2330" s="589"/>
      <c r="H2330" s="589"/>
      <c r="I2330" s="589"/>
      <c r="J2330" s="589"/>
      <c r="K2330" s="589"/>
      <c r="L2330" s="589"/>
      <c r="M2330" s="589"/>
      <c r="O2330" s="589"/>
      <c r="P2330" s="589"/>
      <c r="Q2330" s="589"/>
    </row>
    <row r="2331" customHeight="1" spans="7:17">
      <c r="G2331" s="589"/>
      <c r="H2331" s="589"/>
      <c r="I2331" s="589"/>
      <c r="J2331" s="589"/>
      <c r="K2331" s="589"/>
      <c r="L2331" s="589"/>
      <c r="M2331" s="589"/>
      <c r="O2331" s="589"/>
      <c r="P2331" s="589"/>
      <c r="Q2331" s="589"/>
    </row>
    <row r="2332" customHeight="1" spans="7:17">
      <c r="G2332" s="589"/>
      <c r="H2332" s="589"/>
      <c r="I2332" s="589"/>
      <c r="J2332" s="589"/>
      <c r="K2332" s="589"/>
      <c r="L2332" s="589"/>
      <c r="M2332" s="589"/>
      <c r="O2332" s="589"/>
      <c r="P2332" s="589"/>
      <c r="Q2332" s="589"/>
    </row>
    <row r="2333" customHeight="1" spans="7:17">
      <c r="G2333" s="589"/>
      <c r="H2333" s="589"/>
      <c r="I2333" s="589"/>
      <c r="J2333" s="589"/>
      <c r="K2333" s="589"/>
      <c r="L2333" s="589"/>
      <c r="M2333" s="589"/>
      <c r="O2333" s="589"/>
      <c r="P2333" s="589"/>
      <c r="Q2333" s="589"/>
    </row>
    <row r="2334" customHeight="1" spans="7:17">
      <c r="G2334" s="589"/>
      <c r="H2334" s="589"/>
      <c r="I2334" s="589"/>
      <c r="J2334" s="589"/>
      <c r="K2334" s="589"/>
      <c r="L2334" s="589"/>
      <c r="M2334" s="589"/>
      <c r="O2334" s="589"/>
      <c r="P2334" s="589"/>
      <c r="Q2334" s="589"/>
    </row>
    <row r="2335" customHeight="1" spans="7:17">
      <c r="G2335" s="589"/>
      <c r="H2335" s="589"/>
      <c r="I2335" s="589"/>
      <c r="J2335" s="589"/>
      <c r="K2335" s="589"/>
      <c r="L2335" s="589"/>
      <c r="M2335" s="589"/>
      <c r="O2335" s="589"/>
      <c r="P2335" s="589"/>
      <c r="Q2335" s="589"/>
    </row>
    <row r="2336" customHeight="1" spans="7:17">
      <c r="G2336" s="589"/>
      <c r="H2336" s="589"/>
      <c r="I2336" s="589"/>
      <c r="J2336" s="589"/>
      <c r="K2336" s="589"/>
      <c r="L2336" s="589"/>
      <c r="M2336" s="589"/>
      <c r="O2336" s="589"/>
      <c r="P2336" s="589"/>
      <c r="Q2336" s="589"/>
    </row>
    <row r="2337" customHeight="1" spans="7:17">
      <c r="G2337" s="589"/>
      <c r="H2337" s="589"/>
      <c r="I2337" s="589"/>
      <c r="J2337" s="589"/>
      <c r="K2337" s="589"/>
      <c r="L2337" s="589"/>
      <c r="M2337" s="589"/>
      <c r="O2337" s="589"/>
      <c r="P2337" s="589"/>
      <c r="Q2337" s="589"/>
    </row>
    <row r="2338" customHeight="1" spans="7:17">
      <c r="G2338" s="589"/>
      <c r="H2338" s="589"/>
      <c r="I2338" s="589"/>
      <c r="J2338" s="589"/>
      <c r="K2338" s="589"/>
      <c r="L2338" s="589"/>
      <c r="M2338" s="589"/>
      <c r="O2338" s="589"/>
      <c r="P2338" s="589"/>
      <c r="Q2338" s="589"/>
    </row>
    <row r="2339" customHeight="1" spans="7:17">
      <c r="G2339" s="589"/>
      <c r="H2339" s="589"/>
      <c r="I2339" s="589"/>
      <c r="J2339" s="589"/>
      <c r="K2339" s="589"/>
      <c r="L2339" s="589"/>
      <c r="M2339" s="589"/>
      <c r="O2339" s="589"/>
      <c r="P2339" s="589"/>
      <c r="Q2339" s="589"/>
    </row>
    <row r="2340" customHeight="1" spans="7:17">
      <c r="G2340" s="589"/>
      <c r="H2340" s="589"/>
      <c r="I2340" s="589"/>
      <c r="J2340" s="589"/>
      <c r="K2340" s="589"/>
      <c r="L2340" s="589"/>
      <c r="M2340" s="589"/>
      <c r="O2340" s="589"/>
      <c r="P2340" s="589"/>
      <c r="Q2340" s="589"/>
    </row>
    <row r="2341" customHeight="1" spans="7:17">
      <c r="G2341" s="589"/>
      <c r="H2341" s="589"/>
      <c r="I2341" s="589"/>
      <c r="J2341" s="589"/>
      <c r="K2341" s="589"/>
      <c r="L2341" s="589"/>
      <c r="M2341" s="589"/>
      <c r="O2341" s="589"/>
      <c r="P2341" s="589"/>
      <c r="Q2341" s="589"/>
    </row>
    <row r="2342" customHeight="1" spans="7:17">
      <c r="G2342" s="589"/>
      <c r="H2342" s="589"/>
      <c r="I2342" s="589"/>
      <c r="J2342" s="589"/>
      <c r="K2342" s="589"/>
      <c r="L2342" s="589"/>
      <c r="M2342" s="589"/>
      <c r="O2342" s="589"/>
      <c r="P2342" s="589"/>
      <c r="Q2342" s="589"/>
    </row>
    <row r="2343" customHeight="1" spans="7:17">
      <c r="G2343" s="589"/>
      <c r="H2343" s="589"/>
      <c r="I2343" s="589"/>
      <c r="J2343" s="589"/>
      <c r="K2343" s="589"/>
      <c r="L2343" s="589"/>
      <c r="M2343" s="589"/>
      <c r="O2343" s="589"/>
      <c r="P2343" s="589"/>
      <c r="Q2343" s="589"/>
    </row>
    <row r="2344" customHeight="1" spans="7:17">
      <c r="G2344" s="589"/>
      <c r="H2344" s="589"/>
      <c r="I2344" s="589"/>
      <c r="J2344" s="589"/>
      <c r="K2344" s="589"/>
      <c r="L2344" s="589"/>
      <c r="M2344" s="589"/>
      <c r="O2344" s="589"/>
      <c r="P2344" s="589"/>
      <c r="Q2344" s="589"/>
    </row>
    <row r="2345" customHeight="1" spans="7:17">
      <c r="G2345" s="589"/>
      <c r="H2345" s="589"/>
      <c r="I2345" s="589"/>
      <c r="J2345" s="589"/>
      <c r="K2345" s="589"/>
      <c r="L2345" s="589"/>
      <c r="M2345" s="589"/>
      <c r="O2345" s="589"/>
      <c r="P2345" s="589"/>
      <c r="Q2345" s="589"/>
    </row>
    <row r="2346" customHeight="1" spans="7:17">
      <c r="G2346" s="589"/>
      <c r="H2346" s="589"/>
      <c r="I2346" s="589"/>
      <c r="J2346" s="589"/>
      <c r="K2346" s="589"/>
      <c r="L2346" s="589"/>
      <c r="M2346" s="589"/>
      <c r="O2346" s="589"/>
      <c r="P2346" s="589"/>
      <c r="Q2346" s="589"/>
    </row>
    <row r="2347" customHeight="1" spans="7:17">
      <c r="G2347" s="589"/>
      <c r="H2347" s="589"/>
      <c r="I2347" s="589"/>
      <c r="J2347" s="589"/>
      <c r="K2347" s="589"/>
      <c r="L2347" s="589"/>
      <c r="M2347" s="589"/>
      <c r="O2347" s="589"/>
      <c r="P2347" s="589"/>
      <c r="Q2347" s="589"/>
    </row>
    <row r="2348" customHeight="1" spans="7:17">
      <c r="G2348" s="589"/>
      <c r="H2348" s="589"/>
      <c r="I2348" s="589"/>
      <c r="J2348" s="589"/>
      <c r="K2348" s="589"/>
      <c r="L2348" s="589"/>
      <c r="M2348" s="589"/>
      <c r="O2348" s="589"/>
      <c r="P2348" s="589"/>
      <c r="Q2348" s="589"/>
    </row>
    <row r="2349" customHeight="1" spans="7:17">
      <c r="G2349" s="589"/>
      <c r="H2349" s="589"/>
      <c r="I2349" s="589"/>
      <c r="J2349" s="589"/>
      <c r="K2349" s="589"/>
      <c r="L2349" s="589"/>
      <c r="M2349" s="589"/>
      <c r="O2349" s="589"/>
      <c r="P2349" s="589"/>
      <c r="Q2349" s="589"/>
    </row>
    <row r="2350" customHeight="1" spans="7:17">
      <c r="G2350" s="589"/>
      <c r="H2350" s="589"/>
      <c r="I2350" s="589"/>
      <c r="J2350" s="589"/>
      <c r="K2350" s="589"/>
      <c r="L2350" s="589"/>
      <c r="M2350" s="589"/>
      <c r="O2350" s="589"/>
      <c r="P2350" s="589"/>
      <c r="Q2350" s="589"/>
    </row>
    <row r="2351" customHeight="1" spans="7:17">
      <c r="G2351" s="589"/>
      <c r="H2351" s="589"/>
      <c r="I2351" s="589"/>
      <c r="J2351" s="589"/>
      <c r="K2351" s="589"/>
      <c r="L2351" s="589"/>
      <c r="M2351" s="589"/>
      <c r="O2351" s="589"/>
      <c r="P2351" s="589"/>
      <c r="Q2351" s="589"/>
    </row>
    <row r="2352" customHeight="1" spans="7:17">
      <c r="G2352" s="589"/>
      <c r="H2352" s="589"/>
      <c r="I2352" s="589"/>
      <c r="J2352" s="589"/>
      <c r="K2352" s="589"/>
      <c r="L2352" s="589"/>
      <c r="M2352" s="589"/>
      <c r="O2352" s="589"/>
      <c r="P2352" s="589"/>
      <c r="Q2352" s="589"/>
    </row>
    <row r="2353" customHeight="1" spans="7:17">
      <c r="G2353" s="589"/>
      <c r="H2353" s="589"/>
      <c r="I2353" s="589"/>
      <c r="J2353" s="589"/>
      <c r="K2353" s="589"/>
      <c r="L2353" s="589"/>
      <c r="M2353" s="589"/>
      <c r="O2353" s="589"/>
      <c r="P2353" s="589"/>
      <c r="Q2353" s="589"/>
    </row>
    <row r="2354" customHeight="1" spans="7:17">
      <c r="G2354" s="589"/>
      <c r="H2354" s="589"/>
      <c r="I2354" s="589"/>
      <c r="J2354" s="589"/>
      <c r="K2354" s="589"/>
      <c r="L2354" s="589"/>
      <c r="M2354" s="589"/>
      <c r="O2354" s="589"/>
      <c r="P2354" s="589"/>
      <c r="Q2354" s="589"/>
    </row>
    <row r="2355" customHeight="1" spans="7:17">
      <c r="G2355" s="589"/>
      <c r="H2355" s="589"/>
      <c r="I2355" s="589"/>
      <c r="J2355" s="589"/>
      <c r="K2355" s="589"/>
      <c r="L2355" s="589"/>
      <c r="M2355" s="589"/>
      <c r="O2355" s="589"/>
      <c r="P2355" s="589"/>
      <c r="Q2355" s="589"/>
    </row>
    <row r="2356" customHeight="1" spans="7:17">
      <c r="G2356" s="589"/>
      <c r="H2356" s="589"/>
      <c r="I2356" s="589"/>
      <c r="J2356" s="589"/>
      <c r="K2356" s="589"/>
      <c r="L2356" s="589"/>
      <c r="M2356" s="589"/>
      <c r="O2356" s="589"/>
      <c r="P2356" s="589"/>
      <c r="Q2356" s="589"/>
    </row>
    <row r="2357" customHeight="1" spans="7:17">
      <c r="G2357" s="589"/>
      <c r="H2357" s="589"/>
      <c r="I2357" s="589"/>
      <c r="J2357" s="589"/>
      <c r="K2357" s="589"/>
      <c r="L2357" s="589"/>
      <c r="M2357" s="589"/>
      <c r="O2357" s="589"/>
      <c r="P2357" s="589"/>
      <c r="Q2357" s="589"/>
    </row>
    <row r="2358" customHeight="1" spans="7:17">
      <c r="G2358" s="589"/>
      <c r="H2358" s="589"/>
      <c r="I2358" s="589"/>
      <c r="J2358" s="589"/>
      <c r="K2358" s="589"/>
      <c r="L2358" s="589"/>
      <c r="M2358" s="589"/>
      <c r="O2358" s="589"/>
      <c r="P2358" s="589"/>
      <c r="Q2358" s="589"/>
    </row>
    <row r="2359" customHeight="1" spans="7:17">
      <c r="G2359" s="589"/>
      <c r="H2359" s="589"/>
      <c r="I2359" s="589"/>
      <c r="J2359" s="589"/>
      <c r="K2359" s="589"/>
      <c r="L2359" s="589"/>
      <c r="M2359" s="589"/>
      <c r="O2359" s="589"/>
      <c r="P2359" s="589"/>
      <c r="Q2359" s="589"/>
    </row>
    <row r="2360" customHeight="1" spans="7:17">
      <c r="G2360" s="589"/>
      <c r="H2360" s="589"/>
      <c r="I2360" s="589"/>
      <c r="J2360" s="589"/>
      <c r="K2360" s="589"/>
      <c r="L2360" s="589"/>
      <c r="M2360" s="589"/>
      <c r="O2360" s="589"/>
      <c r="P2360" s="589"/>
      <c r="Q2360" s="589"/>
    </row>
    <row r="2361" customHeight="1" spans="7:17">
      <c r="G2361" s="589"/>
      <c r="H2361" s="589"/>
      <c r="I2361" s="589"/>
      <c r="J2361" s="589"/>
      <c r="K2361" s="589"/>
      <c r="L2361" s="589"/>
      <c r="M2361" s="589"/>
      <c r="O2361" s="589"/>
      <c r="P2361" s="589"/>
      <c r="Q2361" s="589"/>
    </row>
    <row r="2362" customHeight="1" spans="7:17">
      <c r="G2362" s="589"/>
      <c r="H2362" s="589"/>
      <c r="I2362" s="589"/>
      <c r="J2362" s="589"/>
      <c r="K2362" s="589"/>
      <c r="L2362" s="589"/>
      <c r="M2362" s="589"/>
      <c r="O2362" s="589"/>
      <c r="P2362" s="589"/>
      <c r="Q2362" s="589"/>
    </row>
    <row r="2363" customHeight="1" spans="7:17">
      <c r="G2363" s="589"/>
      <c r="H2363" s="589"/>
      <c r="I2363" s="589"/>
      <c r="J2363" s="589"/>
      <c r="K2363" s="589"/>
      <c r="L2363" s="589"/>
      <c r="M2363" s="589"/>
      <c r="O2363" s="589"/>
      <c r="P2363" s="589"/>
      <c r="Q2363" s="589"/>
    </row>
    <row r="2364" customHeight="1" spans="7:17">
      <c r="G2364" s="589"/>
      <c r="H2364" s="589"/>
      <c r="I2364" s="589"/>
      <c r="J2364" s="589"/>
      <c r="K2364" s="589"/>
      <c r="L2364" s="589"/>
      <c r="M2364" s="589"/>
      <c r="O2364" s="589"/>
      <c r="P2364" s="589"/>
      <c r="Q2364" s="589"/>
    </row>
    <row r="2365" customHeight="1" spans="7:17">
      <c r="G2365" s="589"/>
      <c r="H2365" s="589"/>
      <c r="I2365" s="589"/>
      <c r="J2365" s="589"/>
      <c r="K2365" s="589"/>
      <c r="L2365" s="589"/>
      <c r="M2365" s="589"/>
      <c r="O2365" s="589"/>
      <c r="P2365" s="589"/>
      <c r="Q2365" s="589"/>
    </row>
    <row r="2366" customHeight="1" spans="7:17">
      <c r="G2366" s="589"/>
      <c r="H2366" s="589"/>
      <c r="I2366" s="589"/>
      <c r="J2366" s="589"/>
      <c r="K2366" s="589"/>
      <c r="L2366" s="589"/>
      <c r="M2366" s="589"/>
      <c r="O2366" s="589"/>
      <c r="P2366" s="589"/>
      <c r="Q2366" s="589"/>
    </row>
    <row r="2367" customHeight="1" spans="7:17">
      <c r="G2367" s="589"/>
      <c r="H2367" s="589"/>
      <c r="I2367" s="589"/>
      <c r="J2367" s="589"/>
      <c r="K2367" s="589"/>
      <c r="L2367" s="589"/>
      <c r="M2367" s="589"/>
      <c r="O2367" s="589"/>
      <c r="P2367" s="589"/>
      <c r="Q2367" s="589"/>
    </row>
    <row r="2368" customHeight="1" spans="7:17">
      <c r="G2368" s="589"/>
      <c r="H2368" s="589"/>
      <c r="I2368" s="589"/>
      <c r="J2368" s="589"/>
      <c r="K2368" s="589"/>
      <c r="L2368" s="589"/>
      <c r="M2368" s="589"/>
      <c r="O2368" s="589"/>
      <c r="P2368" s="589"/>
      <c r="Q2368" s="589"/>
    </row>
    <row r="2369" customHeight="1" spans="7:17">
      <c r="G2369" s="589"/>
      <c r="H2369" s="589"/>
      <c r="I2369" s="589"/>
      <c r="J2369" s="589"/>
      <c r="K2369" s="589"/>
      <c r="L2369" s="589"/>
      <c r="M2369" s="589"/>
      <c r="O2369" s="589"/>
      <c r="P2369" s="589"/>
      <c r="Q2369" s="589"/>
    </row>
    <row r="2370" customHeight="1" spans="7:17">
      <c r="G2370" s="589"/>
      <c r="H2370" s="589"/>
      <c r="I2370" s="589"/>
      <c r="J2370" s="589"/>
      <c r="K2370" s="589"/>
      <c r="L2370" s="589"/>
      <c r="M2370" s="589"/>
      <c r="O2370" s="589"/>
      <c r="P2370" s="589"/>
      <c r="Q2370" s="589"/>
    </row>
    <row r="2371" customHeight="1" spans="7:17">
      <c r="G2371" s="589"/>
      <c r="H2371" s="589"/>
      <c r="I2371" s="589"/>
      <c r="J2371" s="589"/>
      <c r="K2371" s="589"/>
      <c r="L2371" s="589"/>
      <c r="M2371" s="589"/>
      <c r="O2371" s="589"/>
      <c r="P2371" s="589"/>
      <c r="Q2371" s="589"/>
    </row>
    <row r="2372" customHeight="1" spans="7:17">
      <c r="G2372" s="589"/>
      <c r="H2372" s="589"/>
      <c r="I2372" s="589"/>
      <c r="J2372" s="589"/>
      <c r="K2372" s="589"/>
      <c r="L2372" s="589"/>
      <c r="M2372" s="589"/>
      <c r="O2372" s="589"/>
      <c r="P2372" s="589"/>
      <c r="Q2372" s="589"/>
    </row>
    <row r="2373" customHeight="1" spans="7:17">
      <c r="G2373" s="589"/>
      <c r="H2373" s="589"/>
      <c r="I2373" s="589"/>
      <c r="J2373" s="589"/>
      <c r="K2373" s="589"/>
      <c r="L2373" s="589"/>
      <c r="M2373" s="589"/>
      <c r="O2373" s="589"/>
      <c r="P2373" s="589"/>
      <c r="Q2373" s="589"/>
    </row>
    <row r="2374" customHeight="1" spans="7:17">
      <c r="G2374" s="589"/>
      <c r="H2374" s="589"/>
      <c r="I2374" s="589"/>
      <c r="J2374" s="589"/>
      <c r="K2374" s="589"/>
      <c r="L2374" s="589"/>
      <c r="M2374" s="589"/>
      <c r="O2374" s="589"/>
      <c r="P2374" s="589"/>
      <c r="Q2374" s="589"/>
    </row>
    <row r="2375" customHeight="1" spans="7:17">
      <c r="G2375" s="589"/>
      <c r="H2375" s="589"/>
      <c r="I2375" s="589"/>
      <c r="J2375" s="589"/>
      <c r="K2375" s="589"/>
      <c r="L2375" s="589"/>
      <c r="M2375" s="589"/>
      <c r="O2375" s="589"/>
      <c r="P2375" s="589"/>
      <c r="Q2375" s="589"/>
    </row>
    <row r="2376" customHeight="1" spans="7:17">
      <c r="G2376" s="589"/>
      <c r="H2376" s="589"/>
      <c r="I2376" s="589"/>
      <c r="J2376" s="589"/>
      <c r="K2376" s="589"/>
      <c r="L2376" s="589"/>
      <c r="M2376" s="589"/>
      <c r="O2376" s="589"/>
      <c r="P2376" s="589"/>
      <c r="Q2376" s="589"/>
    </row>
    <row r="2377" customHeight="1" spans="7:17">
      <c r="G2377" s="589"/>
      <c r="H2377" s="589"/>
      <c r="I2377" s="589"/>
      <c r="J2377" s="589"/>
      <c r="K2377" s="589"/>
      <c r="L2377" s="589"/>
      <c r="M2377" s="589"/>
      <c r="O2377" s="589"/>
      <c r="P2377" s="589"/>
      <c r="Q2377" s="589"/>
    </row>
    <row r="2378" customHeight="1" spans="7:17">
      <c r="G2378" s="589"/>
      <c r="H2378" s="589"/>
      <c r="I2378" s="589"/>
      <c r="J2378" s="589"/>
      <c r="K2378" s="589"/>
      <c r="L2378" s="589"/>
      <c r="M2378" s="589"/>
      <c r="O2378" s="589"/>
      <c r="P2378" s="589"/>
      <c r="Q2378" s="589"/>
    </row>
    <row r="2379" customHeight="1" spans="7:17">
      <c r="G2379" s="589"/>
      <c r="H2379" s="589"/>
      <c r="I2379" s="589"/>
      <c r="J2379" s="589"/>
      <c r="K2379" s="589"/>
      <c r="L2379" s="589"/>
      <c r="M2379" s="589"/>
      <c r="O2379" s="589"/>
      <c r="P2379" s="589"/>
      <c r="Q2379" s="589"/>
    </row>
    <row r="2380" customHeight="1" spans="7:17">
      <c r="G2380" s="589"/>
      <c r="H2380" s="589"/>
      <c r="I2380" s="589"/>
      <c r="J2380" s="589"/>
      <c r="K2380" s="589"/>
      <c r="L2380" s="589"/>
      <c r="M2380" s="589"/>
      <c r="O2380" s="589"/>
      <c r="P2380" s="589"/>
      <c r="Q2380" s="589"/>
    </row>
    <row r="2381" customHeight="1" spans="7:17">
      <c r="G2381" s="589"/>
      <c r="H2381" s="589"/>
      <c r="I2381" s="589"/>
      <c r="J2381" s="589"/>
      <c r="K2381" s="589"/>
      <c r="L2381" s="589"/>
      <c r="M2381" s="589"/>
      <c r="O2381" s="589"/>
      <c r="P2381" s="589"/>
      <c r="Q2381" s="589"/>
    </row>
    <row r="2382" customHeight="1" spans="7:17">
      <c r="G2382" s="589"/>
      <c r="H2382" s="589"/>
      <c r="I2382" s="589"/>
      <c r="J2382" s="589"/>
      <c r="K2382" s="589"/>
      <c r="L2382" s="589"/>
      <c r="M2382" s="589"/>
      <c r="O2382" s="589"/>
      <c r="P2382" s="589"/>
      <c r="Q2382" s="589"/>
    </row>
    <row r="2383" customHeight="1" spans="7:17">
      <c r="G2383" s="589"/>
      <c r="H2383" s="589"/>
      <c r="I2383" s="589"/>
      <c r="J2383" s="589"/>
      <c r="K2383" s="589"/>
      <c r="L2383" s="589"/>
      <c r="M2383" s="589"/>
      <c r="O2383" s="589"/>
      <c r="P2383" s="589"/>
      <c r="Q2383" s="589"/>
    </row>
    <row r="2384" customHeight="1" spans="7:17">
      <c r="G2384" s="589"/>
      <c r="H2384" s="589"/>
      <c r="I2384" s="589"/>
      <c r="J2384" s="589"/>
      <c r="K2384" s="589"/>
      <c r="L2384" s="589"/>
      <c r="M2384" s="589"/>
      <c r="O2384" s="589"/>
      <c r="P2384" s="589"/>
      <c r="Q2384" s="589"/>
    </row>
    <row r="2385" customHeight="1" spans="7:17">
      <c r="G2385" s="589"/>
      <c r="H2385" s="589"/>
      <c r="I2385" s="589"/>
      <c r="J2385" s="589"/>
      <c r="K2385" s="589"/>
      <c r="L2385" s="589"/>
      <c r="M2385" s="589"/>
      <c r="O2385" s="589"/>
      <c r="P2385" s="589"/>
      <c r="Q2385" s="589"/>
    </row>
    <row r="2386" customHeight="1" spans="7:17">
      <c r="G2386" s="589"/>
      <c r="H2386" s="589"/>
      <c r="I2386" s="589"/>
      <c r="J2386" s="589"/>
      <c r="K2386" s="589"/>
      <c r="L2386" s="589"/>
      <c r="M2386" s="589"/>
      <c r="O2386" s="589"/>
      <c r="P2386" s="589"/>
      <c r="Q2386" s="589"/>
    </row>
    <row r="2387" customHeight="1" spans="7:17">
      <c r="G2387" s="589"/>
      <c r="H2387" s="589"/>
      <c r="I2387" s="589"/>
      <c r="J2387" s="589"/>
      <c r="K2387" s="589"/>
      <c r="L2387" s="589"/>
      <c r="M2387" s="589"/>
      <c r="O2387" s="589"/>
      <c r="P2387" s="589"/>
      <c r="Q2387" s="589"/>
    </row>
    <row r="2388" customHeight="1" spans="7:17">
      <c r="G2388" s="589"/>
      <c r="H2388" s="589"/>
      <c r="I2388" s="589"/>
      <c r="J2388" s="589"/>
      <c r="K2388" s="589"/>
      <c r="L2388" s="589"/>
      <c r="M2388" s="589"/>
      <c r="O2388" s="589"/>
      <c r="P2388" s="589"/>
      <c r="Q2388" s="589"/>
    </row>
    <row r="2389" customHeight="1" spans="7:17">
      <c r="G2389" s="589"/>
      <c r="H2389" s="589"/>
      <c r="I2389" s="589"/>
      <c r="J2389" s="589"/>
      <c r="K2389" s="589"/>
      <c r="L2389" s="589"/>
      <c r="M2389" s="589"/>
      <c r="O2389" s="589"/>
      <c r="P2389" s="589"/>
      <c r="Q2389" s="589"/>
    </row>
    <row r="2390" customHeight="1" spans="7:17">
      <c r="G2390" s="589"/>
      <c r="H2390" s="589"/>
      <c r="I2390" s="589"/>
      <c r="J2390" s="589"/>
      <c r="K2390" s="589"/>
      <c r="L2390" s="589"/>
      <c r="M2390" s="589"/>
      <c r="O2390" s="589"/>
      <c r="P2390" s="589"/>
      <c r="Q2390" s="589"/>
    </row>
    <row r="2391" customHeight="1" spans="7:17">
      <c r="G2391" s="589"/>
      <c r="H2391" s="589"/>
      <c r="I2391" s="589"/>
      <c r="J2391" s="589"/>
      <c r="K2391" s="589"/>
      <c r="L2391" s="589"/>
      <c r="M2391" s="589"/>
      <c r="O2391" s="589"/>
      <c r="P2391" s="589"/>
      <c r="Q2391" s="589"/>
    </row>
    <row r="2392" customHeight="1" spans="7:17">
      <c r="G2392" s="589"/>
      <c r="H2392" s="589"/>
      <c r="I2392" s="589"/>
      <c r="J2392" s="589"/>
      <c r="K2392" s="589"/>
      <c r="L2392" s="589"/>
      <c r="M2392" s="589"/>
      <c r="O2392" s="589"/>
      <c r="P2392" s="589"/>
      <c r="Q2392" s="589"/>
    </row>
    <row r="2393" customHeight="1" spans="7:17">
      <c r="G2393" s="589"/>
      <c r="H2393" s="589"/>
      <c r="I2393" s="589"/>
      <c r="J2393" s="589"/>
      <c r="K2393" s="589"/>
      <c r="L2393" s="589"/>
      <c r="M2393" s="589"/>
      <c r="O2393" s="589"/>
      <c r="P2393" s="589"/>
      <c r="Q2393" s="589"/>
    </row>
    <row r="2394" customHeight="1" spans="7:17">
      <c r="G2394" s="589"/>
      <c r="H2394" s="589"/>
      <c r="I2394" s="589"/>
      <c r="J2394" s="589"/>
      <c r="K2394" s="589"/>
      <c r="L2394" s="589"/>
      <c r="M2394" s="589"/>
      <c r="O2394" s="589"/>
      <c r="P2394" s="589"/>
      <c r="Q2394" s="589"/>
    </row>
    <row r="2395" customHeight="1" spans="7:17">
      <c r="G2395" s="589"/>
      <c r="H2395" s="589"/>
      <c r="I2395" s="589"/>
      <c r="J2395" s="589"/>
      <c r="K2395" s="589"/>
      <c r="L2395" s="589"/>
      <c r="M2395" s="589"/>
      <c r="O2395" s="589"/>
      <c r="P2395" s="589"/>
      <c r="Q2395" s="589"/>
    </row>
    <row r="2396" customHeight="1" spans="7:17">
      <c r="G2396" s="589"/>
      <c r="H2396" s="589"/>
      <c r="I2396" s="589"/>
      <c r="J2396" s="589"/>
      <c r="K2396" s="589"/>
      <c r="L2396" s="589"/>
      <c r="M2396" s="589"/>
      <c r="O2396" s="589"/>
      <c r="P2396" s="589"/>
      <c r="Q2396" s="589"/>
    </row>
    <row r="2397" customHeight="1" spans="7:17">
      <c r="G2397" s="589"/>
      <c r="H2397" s="589"/>
      <c r="I2397" s="589"/>
      <c r="J2397" s="589"/>
      <c r="K2397" s="589"/>
      <c r="L2397" s="589"/>
      <c r="M2397" s="589"/>
      <c r="O2397" s="589"/>
      <c r="P2397" s="589"/>
      <c r="Q2397" s="589"/>
    </row>
    <row r="2398" customHeight="1" spans="7:17">
      <c r="G2398" s="589"/>
      <c r="H2398" s="589"/>
      <c r="I2398" s="589"/>
      <c r="J2398" s="589"/>
      <c r="K2398" s="589"/>
      <c r="L2398" s="589"/>
      <c r="M2398" s="589"/>
      <c r="O2398" s="589"/>
      <c r="P2398" s="589"/>
      <c r="Q2398" s="589"/>
    </row>
    <row r="2399" customHeight="1" spans="7:17">
      <c r="G2399" s="589"/>
      <c r="H2399" s="589"/>
      <c r="I2399" s="589"/>
      <c r="J2399" s="589"/>
      <c r="K2399" s="589"/>
      <c r="L2399" s="589"/>
      <c r="M2399" s="589"/>
      <c r="O2399" s="589"/>
      <c r="P2399" s="589"/>
      <c r="Q2399" s="589"/>
    </row>
    <row r="2400" customHeight="1" spans="7:17">
      <c r="G2400" s="589"/>
      <c r="H2400" s="589"/>
      <c r="I2400" s="589"/>
      <c r="J2400" s="589"/>
      <c r="K2400" s="589"/>
      <c r="L2400" s="589"/>
      <c r="M2400" s="589"/>
      <c r="O2400" s="589"/>
      <c r="P2400" s="589"/>
      <c r="Q2400" s="589"/>
    </row>
    <row r="2401" customHeight="1" spans="7:17">
      <c r="G2401" s="589"/>
      <c r="H2401" s="589"/>
      <c r="I2401" s="589"/>
      <c r="J2401" s="589"/>
      <c r="K2401" s="589"/>
      <c r="L2401" s="589"/>
      <c r="M2401" s="589"/>
      <c r="O2401" s="589"/>
      <c r="P2401" s="589"/>
      <c r="Q2401" s="589"/>
    </row>
    <row r="2402" customHeight="1" spans="7:17">
      <c r="G2402" s="589"/>
      <c r="H2402" s="589"/>
      <c r="I2402" s="589"/>
      <c r="J2402" s="589"/>
      <c r="K2402" s="589"/>
      <c r="L2402" s="589"/>
      <c r="M2402" s="589"/>
      <c r="O2402" s="589"/>
      <c r="P2402" s="589"/>
      <c r="Q2402" s="589"/>
    </row>
    <row r="2403" customHeight="1" spans="7:17">
      <c r="G2403" s="589"/>
      <c r="H2403" s="589"/>
      <c r="I2403" s="589"/>
      <c r="J2403" s="589"/>
      <c r="K2403" s="589"/>
      <c r="L2403" s="589"/>
      <c r="M2403" s="589"/>
      <c r="O2403" s="589"/>
      <c r="P2403" s="589"/>
      <c r="Q2403" s="589"/>
    </row>
    <row r="2404" customHeight="1" spans="7:17">
      <c r="G2404" s="589"/>
      <c r="H2404" s="589"/>
      <c r="I2404" s="589"/>
      <c r="J2404" s="589"/>
      <c r="K2404" s="589"/>
      <c r="L2404" s="589"/>
      <c r="M2404" s="589"/>
      <c r="O2404" s="589"/>
      <c r="P2404" s="589"/>
      <c r="Q2404" s="589"/>
    </row>
    <row r="2405" customHeight="1" spans="7:17">
      <c r="G2405" s="589"/>
      <c r="H2405" s="589"/>
      <c r="I2405" s="589"/>
      <c r="J2405" s="589"/>
      <c r="K2405" s="589"/>
      <c r="L2405" s="589"/>
      <c r="M2405" s="589"/>
      <c r="O2405" s="589"/>
      <c r="P2405" s="589"/>
      <c r="Q2405" s="589"/>
    </row>
    <row r="2406" customHeight="1" spans="7:17">
      <c r="G2406" s="589"/>
      <c r="H2406" s="589"/>
      <c r="I2406" s="589"/>
      <c r="J2406" s="589"/>
      <c r="K2406" s="589"/>
      <c r="L2406" s="589"/>
      <c r="M2406" s="589"/>
      <c r="O2406" s="589"/>
      <c r="P2406" s="589"/>
      <c r="Q2406" s="589"/>
    </row>
    <row r="2407" customHeight="1" spans="7:17">
      <c r="G2407" s="589"/>
      <c r="H2407" s="589"/>
      <c r="I2407" s="589"/>
      <c r="J2407" s="589"/>
      <c r="K2407" s="589"/>
      <c r="L2407" s="589"/>
      <c r="M2407" s="589"/>
      <c r="O2407" s="589"/>
      <c r="P2407" s="589"/>
      <c r="Q2407" s="589"/>
    </row>
    <row r="2408" customHeight="1" spans="7:17">
      <c r="G2408" s="589"/>
      <c r="H2408" s="589"/>
      <c r="I2408" s="589"/>
      <c r="J2408" s="589"/>
      <c r="K2408" s="589"/>
      <c r="L2408" s="589"/>
      <c r="M2408" s="589"/>
      <c r="O2408" s="589"/>
      <c r="P2408" s="589"/>
      <c r="Q2408" s="589"/>
    </row>
    <row r="2409" customHeight="1" spans="7:17">
      <c r="G2409" s="589"/>
      <c r="H2409" s="589"/>
      <c r="I2409" s="589"/>
      <c r="J2409" s="589"/>
      <c r="K2409" s="589"/>
      <c r="L2409" s="589"/>
      <c r="M2409" s="589"/>
      <c r="O2409" s="589"/>
      <c r="P2409" s="589"/>
      <c r="Q2409" s="589"/>
    </row>
    <row r="2410" customHeight="1" spans="7:17">
      <c r="G2410" s="589"/>
      <c r="H2410" s="589"/>
      <c r="I2410" s="589"/>
      <c r="J2410" s="589"/>
      <c r="K2410" s="589"/>
      <c r="L2410" s="589"/>
      <c r="M2410" s="589"/>
      <c r="O2410" s="589"/>
      <c r="P2410" s="589"/>
      <c r="Q2410" s="589"/>
    </row>
    <row r="2411" customHeight="1" spans="7:17">
      <c r="G2411" s="589"/>
      <c r="H2411" s="589"/>
      <c r="I2411" s="589"/>
      <c r="J2411" s="589"/>
      <c r="K2411" s="589"/>
      <c r="L2411" s="589"/>
      <c r="M2411" s="589"/>
      <c r="O2411" s="589"/>
      <c r="P2411" s="589"/>
      <c r="Q2411" s="589"/>
    </row>
    <row r="2412" customHeight="1" spans="7:17">
      <c r="G2412" s="589"/>
      <c r="H2412" s="589"/>
      <c r="I2412" s="589"/>
      <c r="J2412" s="589"/>
      <c r="K2412" s="589"/>
      <c r="L2412" s="589"/>
      <c r="M2412" s="589"/>
      <c r="O2412" s="589"/>
      <c r="P2412" s="589"/>
      <c r="Q2412" s="589"/>
    </row>
    <row r="2413" customHeight="1" spans="7:17">
      <c r="G2413" s="589"/>
      <c r="H2413" s="589"/>
      <c r="I2413" s="589"/>
      <c r="J2413" s="589"/>
      <c r="K2413" s="589"/>
      <c r="L2413" s="589"/>
      <c r="M2413" s="589"/>
      <c r="O2413" s="589"/>
      <c r="P2413" s="589"/>
      <c r="Q2413" s="589"/>
    </row>
    <row r="2414" customHeight="1" spans="7:17">
      <c r="G2414" s="589"/>
      <c r="H2414" s="589"/>
      <c r="I2414" s="589"/>
      <c r="J2414" s="589"/>
      <c r="K2414" s="589"/>
      <c r="L2414" s="589"/>
      <c r="M2414" s="589"/>
      <c r="O2414" s="589"/>
      <c r="P2414" s="589"/>
      <c r="Q2414" s="589"/>
    </row>
    <row r="2415" customHeight="1" spans="7:17">
      <c r="G2415" s="589"/>
      <c r="H2415" s="589"/>
      <c r="I2415" s="589"/>
      <c r="J2415" s="589"/>
      <c r="K2415" s="589"/>
      <c r="L2415" s="589"/>
      <c r="M2415" s="589"/>
      <c r="O2415" s="589"/>
      <c r="P2415" s="589"/>
      <c r="Q2415" s="589"/>
    </row>
    <row r="2416" customHeight="1" spans="7:17">
      <c r="G2416" s="589"/>
      <c r="H2416" s="589"/>
      <c r="I2416" s="589"/>
      <c r="J2416" s="589"/>
      <c r="K2416" s="589"/>
      <c r="L2416" s="589"/>
      <c r="M2416" s="589"/>
      <c r="O2416" s="589"/>
      <c r="P2416" s="589"/>
      <c r="Q2416" s="589"/>
    </row>
    <row r="2417" customHeight="1" spans="7:17">
      <c r="G2417" s="589"/>
      <c r="H2417" s="589"/>
      <c r="I2417" s="589"/>
      <c r="J2417" s="589"/>
      <c r="K2417" s="589"/>
      <c r="L2417" s="589"/>
      <c r="M2417" s="589"/>
      <c r="O2417" s="589"/>
      <c r="P2417" s="589"/>
      <c r="Q2417" s="589"/>
    </row>
    <row r="2418" customHeight="1" spans="7:17">
      <c r="G2418" s="589"/>
      <c r="H2418" s="589"/>
      <c r="I2418" s="589"/>
      <c r="J2418" s="589"/>
      <c r="K2418" s="589"/>
      <c r="L2418" s="589"/>
      <c r="M2418" s="589"/>
      <c r="O2418" s="589"/>
      <c r="P2418" s="589"/>
      <c r="Q2418" s="589"/>
    </row>
    <row r="2419" customHeight="1" spans="7:17">
      <c r="G2419" s="589"/>
      <c r="H2419" s="589"/>
      <c r="I2419" s="589"/>
      <c r="J2419" s="589"/>
      <c r="K2419" s="589"/>
      <c r="L2419" s="589"/>
      <c r="M2419" s="589"/>
      <c r="O2419" s="589"/>
      <c r="P2419" s="589"/>
      <c r="Q2419" s="589"/>
    </row>
    <row r="2420" customHeight="1" spans="7:17">
      <c r="G2420" s="589"/>
      <c r="H2420" s="589"/>
      <c r="I2420" s="589"/>
      <c r="J2420" s="589"/>
      <c r="K2420" s="589"/>
      <c r="L2420" s="589"/>
      <c r="M2420" s="589"/>
      <c r="O2420" s="589"/>
      <c r="P2420" s="589"/>
      <c r="Q2420" s="589"/>
    </row>
    <row r="2421" customHeight="1" spans="7:17">
      <c r="G2421" s="589"/>
      <c r="H2421" s="589"/>
      <c r="I2421" s="589"/>
      <c r="J2421" s="589"/>
      <c r="K2421" s="589"/>
      <c r="L2421" s="589"/>
      <c r="M2421" s="589"/>
      <c r="O2421" s="589"/>
      <c r="P2421" s="589"/>
      <c r="Q2421" s="589"/>
    </row>
    <row r="2422" customHeight="1" spans="7:17">
      <c r="G2422" s="589"/>
      <c r="H2422" s="589"/>
      <c r="I2422" s="589"/>
      <c r="J2422" s="589"/>
      <c r="K2422" s="589"/>
      <c r="L2422" s="589"/>
      <c r="M2422" s="589"/>
      <c r="O2422" s="589"/>
      <c r="P2422" s="589"/>
      <c r="Q2422" s="589"/>
    </row>
    <row r="2423" customHeight="1" spans="7:17">
      <c r="G2423" s="589"/>
      <c r="H2423" s="589"/>
      <c r="I2423" s="589"/>
      <c r="J2423" s="589"/>
      <c r="K2423" s="589"/>
      <c r="L2423" s="589"/>
      <c r="M2423" s="589"/>
      <c r="O2423" s="589"/>
      <c r="P2423" s="589"/>
      <c r="Q2423" s="589"/>
    </row>
    <row r="2424" customHeight="1" spans="7:17">
      <c r="G2424" s="589"/>
      <c r="H2424" s="589"/>
      <c r="I2424" s="589"/>
      <c r="J2424" s="589"/>
      <c r="K2424" s="589"/>
      <c r="L2424" s="589"/>
      <c r="M2424" s="589"/>
      <c r="O2424" s="589"/>
      <c r="P2424" s="589"/>
      <c r="Q2424" s="589"/>
    </row>
    <row r="2425" customHeight="1" spans="7:17">
      <c r="G2425" s="589"/>
      <c r="H2425" s="589"/>
      <c r="I2425" s="589"/>
      <c r="J2425" s="589"/>
      <c r="K2425" s="589"/>
      <c r="L2425" s="589"/>
      <c r="M2425" s="589"/>
      <c r="O2425" s="589"/>
      <c r="P2425" s="589"/>
      <c r="Q2425" s="589"/>
    </row>
    <row r="2426" customHeight="1" spans="7:17">
      <c r="G2426" s="589"/>
      <c r="H2426" s="589"/>
      <c r="I2426" s="589"/>
      <c r="J2426" s="589"/>
      <c r="K2426" s="589"/>
      <c r="L2426" s="589"/>
      <c r="M2426" s="589"/>
      <c r="O2426" s="589"/>
      <c r="P2426" s="589"/>
      <c r="Q2426" s="589"/>
    </row>
    <row r="2427" customHeight="1" spans="7:17">
      <c r="G2427" s="589"/>
      <c r="H2427" s="589"/>
      <c r="I2427" s="589"/>
      <c r="J2427" s="589"/>
      <c r="K2427" s="589"/>
      <c r="L2427" s="589"/>
      <c r="M2427" s="589"/>
      <c r="O2427" s="589"/>
      <c r="P2427" s="589"/>
      <c r="Q2427" s="589"/>
    </row>
    <row r="2428" customHeight="1" spans="7:17">
      <c r="G2428" s="589"/>
      <c r="H2428" s="589"/>
      <c r="I2428" s="589"/>
      <c r="J2428" s="589"/>
      <c r="K2428" s="589"/>
      <c r="L2428" s="589"/>
      <c r="M2428" s="589"/>
      <c r="O2428" s="589"/>
      <c r="P2428" s="589"/>
      <c r="Q2428" s="589"/>
    </row>
    <row r="2429" customHeight="1" spans="7:17">
      <c r="G2429" s="589"/>
      <c r="H2429" s="589"/>
      <c r="I2429" s="589"/>
      <c r="J2429" s="589"/>
      <c r="K2429" s="589"/>
      <c r="L2429" s="589"/>
      <c r="M2429" s="589"/>
      <c r="O2429" s="589"/>
      <c r="P2429" s="589"/>
      <c r="Q2429" s="589"/>
    </row>
    <row r="2430" customHeight="1" spans="7:17">
      <c r="G2430" s="589"/>
      <c r="H2430" s="589"/>
      <c r="I2430" s="589"/>
      <c r="J2430" s="589"/>
      <c r="K2430" s="589"/>
      <c r="L2430" s="589"/>
      <c r="M2430" s="589"/>
      <c r="O2430" s="589"/>
      <c r="P2430" s="589"/>
      <c r="Q2430" s="589"/>
    </row>
    <row r="2431" customHeight="1" spans="7:17">
      <c r="G2431" s="589"/>
      <c r="H2431" s="589"/>
      <c r="I2431" s="589"/>
      <c r="J2431" s="589"/>
      <c r="K2431" s="589"/>
      <c r="L2431" s="589"/>
      <c r="M2431" s="589"/>
      <c r="O2431" s="589"/>
      <c r="P2431" s="589"/>
      <c r="Q2431" s="589"/>
    </row>
    <row r="2432" customHeight="1" spans="7:17">
      <c r="G2432" s="589"/>
      <c r="H2432" s="589"/>
      <c r="I2432" s="589"/>
      <c r="J2432" s="589"/>
      <c r="K2432" s="589"/>
      <c r="L2432" s="589"/>
      <c r="M2432" s="589"/>
      <c r="O2432" s="589"/>
      <c r="P2432" s="589"/>
      <c r="Q2432" s="589"/>
    </row>
    <row r="2433" customHeight="1" spans="7:17">
      <c r="G2433" s="589"/>
      <c r="H2433" s="589"/>
      <c r="I2433" s="589"/>
      <c r="J2433" s="589"/>
      <c r="K2433" s="589"/>
      <c r="L2433" s="589"/>
      <c r="M2433" s="589"/>
      <c r="O2433" s="589"/>
      <c r="P2433" s="589"/>
      <c r="Q2433" s="589"/>
    </row>
    <row r="2434" customHeight="1" spans="7:17">
      <c r="G2434" s="589"/>
      <c r="H2434" s="589"/>
      <c r="I2434" s="589"/>
      <c r="J2434" s="589"/>
      <c r="K2434" s="589"/>
      <c r="L2434" s="589"/>
      <c r="M2434" s="589"/>
      <c r="O2434" s="589"/>
      <c r="P2434" s="589"/>
      <c r="Q2434" s="589"/>
    </row>
    <row r="2435" customHeight="1" spans="7:17">
      <c r="G2435" s="589"/>
      <c r="H2435" s="589"/>
      <c r="I2435" s="589"/>
      <c r="J2435" s="589"/>
      <c r="K2435" s="589"/>
      <c r="L2435" s="589"/>
      <c r="M2435" s="589"/>
      <c r="O2435" s="589"/>
      <c r="P2435" s="589"/>
      <c r="Q2435" s="589"/>
    </row>
    <row r="2436" customHeight="1" spans="7:17">
      <c r="G2436" s="589"/>
      <c r="H2436" s="589"/>
      <c r="I2436" s="589"/>
      <c r="J2436" s="589"/>
      <c r="K2436" s="589"/>
      <c r="L2436" s="589"/>
      <c r="M2436" s="589"/>
      <c r="O2436" s="589"/>
      <c r="P2436" s="589"/>
      <c r="Q2436" s="589"/>
    </row>
    <row r="2437" customHeight="1" spans="7:17">
      <c r="G2437" s="589"/>
      <c r="H2437" s="589"/>
      <c r="I2437" s="589"/>
      <c r="J2437" s="589"/>
      <c r="K2437" s="589"/>
      <c r="L2437" s="589"/>
      <c r="M2437" s="589"/>
      <c r="O2437" s="589"/>
      <c r="P2437" s="589"/>
      <c r="Q2437" s="589"/>
    </row>
    <row r="2438" customHeight="1" spans="7:17">
      <c r="G2438" s="589"/>
      <c r="H2438" s="589"/>
      <c r="I2438" s="589"/>
      <c r="J2438" s="589"/>
      <c r="K2438" s="589"/>
      <c r="L2438" s="589"/>
      <c r="M2438" s="589"/>
      <c r="O2438" s="589"/>
      <c r="P2438" s="589"/>
      <c r="Q2438" s="589"/>
    </row>
    <row r="2439" customHeight="1" spans="7:17">
      <c r="G2439" s="589"/>
      <c r="H2439" s="589"/>
      <c r="I2439" s="589"/>
      <c r="J2439" s="589"/>
      <c r="K2439" s="589"/>
      <c r="L2439" s="589"/>
      <c r="M2439" s="589"/>
      <c r="O2439" s="589"/>
      <c r="P2439" s="589"/>
      <c r="Q2439" s="589"/>
    </row>
    <row r="2440" customHeight="1" spans="7:17">
      <c r="G2440" s="589"/>
      <c r="H2440" s="589"/>
      <c r="I2440" s="589"/>
      <c r="J2440" s="589"/>
      <c r="K2440" s="589"/>
      <c r="L2440" s="589"/>
      <c r="M2440" s="589"/>
      <c r="O2440" s="589"/>
      <c r="P2440" s="589"/>
      <c r="Q2440" s="589"/>
    </row>
    <row r="2441" customHeight="1" spans="7:17">
      <c r="G2441" s="589"/>
      <c r="H2441" s="589"/>
      <c r="I2441" s="589"/>
      <c r="J2441" s="589"/>
      <c r="K2441" s="589"/>
      <c r="L2441" s="589"/>
      <c r="M2441" s="589"/>
      <c r="O2441" s="589"/>
      <c r="P2441" s="589"/>
      <c r="Q2441" s="589"/>
    </row>
    <row r="2442" customHeight="1" spans="7:17">
      <c r="G2442" s="589"/>
      <c r="H2442" s="589"/>
      <c r="I2442" s="589"/>
      <c r="J2442" s="589"/>
      <c r="K2442" s="589"/>
      <c r="L2442" s="589"/>
      <c r="M2442" s="589"/>
      <c r="O2442" s="589"/>
      <c r="P2442" s="589"/>
      <c r="Q2442" s="589"/>
    </row>
    <row r="2443" customHeight="1" spans="7:17">
      <c r="G2443" s="589"/>
      <c r="H2443" s="589"/>
      <c r="I2443" s="589"/>
      <c r="J2443" s="589"/>
      <c r="K2443" s="589"/>
      <c r="L2443" s="589"/>
      <c r="M2443" s="589"/>
      <c r="O2443" s="589"/>
      <c r="P2443" s="589"/>
      <c r="Q2443" s="589"/>
    </row>
    <row r="2444" customHeight="1" spans="7:17">
      <c r="G2444" s="589"/>
      <c r="H2444" s="589"/>
      <c r="I2444" s="589"/>
      <c r="J2444" s="589"/>
      <c r="K2444" s="589"/>
      <c r="L2444" s="589"/>
      <c r="M2444" s="589"/>
      <c r="O2444" s="589"/>
      <c r="P2444" s="589"/>
      <c r="Q2444" s="589"/>
    </row>
    <row r="2445" customHeight="1" spans="7:17">
      <c r="G2445" s="589"/>
      <c r="H2445" s="589"/>
      <c r="I2445" s="589"/>
      <c r="J2445" s="589"/>
      <c r="K2445" s="589"/>
      <c r="L2445" s="589"/>
      <c r="M2445" s="589"/>
      <c r="O2445" s="589"/>
      <c r="P2445" s="589"/>
      <c r="Q2445" s="589"/>
    </row>
    <row r="2446" customHeight="1" spans="7:17">
      <c r="G2446" s="589"/>
      <c r="H2446" s="589"/>
      <c r="I2446" s="589"/>
      <c r="J2446" s="589"/>
      <c r="K2446" s="589"/>
      <c r="L2446" s="589"/>
      <c r="M2446" s="589"/>
      <c r="O2446" s="589"/>
      <c r="P2446" s="589"/>
      <c r="Q2446" s="589"/>
    </row>
    <row r="2447" customHeight="1" spans="7:17">
      <c r="G2447" s="589"/>
      <c r="H2447" s="589"/>
      <c r="I2447" s="589"/>
      <c r="J2447" s="589"/>
      <c r="K2447" s="589"/>
      <c r="L2447" s="589"/>
      <c r="M2447" s="589"/>
      <c r="O2447" s="589"/>
      <c r="P2447" s="589"/>
      <c r="Q2447" s="589"/>
    </row>
    <row r="2448" customHeight="1" spans="7:17">
      <c r="G2448" s="589"/>
      <c r="H2448" s="589"/>
      <c r="I2448" s="589"/>
      <c r="J2448" s="589"/>
      <c r="K2448" s="589"/>
      <c r="L2448" s="589"/>
      <c r="M2448" s="589"/>
      <c r="O2448" s="589"/>
      <c r="P2448" s="589"/>
      <c r="Q2448" s="589"/>
    </row>
    <row r="2449" customHeight="1" spans="7:17">
      <c r="G2449" s="589"/>
      <c r="H2449" s="589"/>
      <c r="I2449" s="589"/>
      <c r="J2449" s="589"/>
      <c r="K2449" s="589"/>
      <c r="L2449" s="589"/>
      <c r="M2449" s="589"/>
      <c r="O2449" s="589"/>
      <c r="P2449" s="589"/>
      <c r="Q2449" s="589"/>
    </row>
    <row r="2450" customHeight="1" spans="7:17">
      <c r="G2450" s="589"/>
      <c r="H2450" s="589"/>
      <c r="I2450" s="589"/>
      <c r="J2450" s="589"/>
      <c r="K2450" s="589"/>
      <c r="L2450" s="589"/>
      <c r="M2450" s="589"/>
      <c r="O2450" s="589"/>
      <c r="P2450" s="589"/>
      <c r="Q2450" s="589"/>
    </row>
    <row r="2451" customHeight="1" spans="7:17">
      <c r="G2451" s="589"/>
      <c r="H2451" s="589"/>
      <c r="I2451" s="589"/>
      <c r="J2451" s="589"/>
      <c r="K2451" s="589"/>
      <c r="L2451" s="589"/>
      <c r="M2451" s="589"/>
      <c r="O2451" s="589"/>
      <c r="P2451" s="589"/>
      <c r="Q2451" s="589"/>
    </row>
    <row r="2452" customHeight="1" spans="7:17">
      <c r="G2452" s="589"/>
      <c r="H2452" s="589"/>
      <c r="I2452" s="589"/>
      <c r="J2452" s="589"/>
      <c r="K2452" s="589"/>
      <c r="L2452" s="589"/>
      <c r="M2452" s="589"/>
      <c r="O2452" s="589"/>
      <c r="P2452" s="589"/>
      <c r="Q2452" s="589"/>
    </row>
    <row r="2453" customHeight="1" spans="7:17">
      <c r="G2453" s="589"/>
      <c r="H2453" s="589"/>
      <c r="I2453" s="589"/>
      <c r="J2453" s="589"/>
      <c r="K2453" s="589"/>
      <c r="L2453" s="589"/>
      <c r="M2453" s="589"/>
      <c r="O2453" s="589"/>
      <c r="P2453" s="589"/>
      <c r="Q2453" s="589"/>
    </row>
    <row r="2454" customHeight="1" spans="7:17">
      <c r="G2454" s="589"/>
      <c r="H2454" s="589"/>
      <c r="I2454" s="589"/>
      <c r="J2454" s="589"/>
      <c r="K2454" s="589"/>
      <c r="L2454" s="589"/>
      <c r="M2454" s="589"/>
      <c r="O2454" s="589"/>
      <c r="P2454" s="589"/>
      <c r="Q2454" s="589"/>
    </row>
    <row r="2455" customHeight="1" spans="7:17">
      <c r="G2455" s="589"/>
      <c r="H2455" s="589"/>
      <c r="I2455" s="589"/>
      <c r="J2455" s="589"/>
      <c r="K2455" s="589"/>
      <c r="L2455" s="589"/>
      <c r="M2455" s="589"/>
      <c r="O2455" s="589"/>
      <c r="P2455" s="589"/>
      <c r="Q2455" s="589"/>
    </row>
    <row r="2456" customHeight="1" spans="7:17">
      <c r="G2456" s="589"/>
      <c r="H2456" s="589"/>
      <c r="I2456" s="589"/>
      <c r="J2456" s="589"/>
      <c r="K2456" s="589"/>
      <c r="L2456" s="589"/>
      <c r="M2456" s="589"/>
      <c r="O2456" s="589"/>
      <c r="P2456" s="589"/>
      <c r="Q2456" s="589"/>
    </row>
    <row r="2457" customHeight="1" spans="7:17">
      <c r="G2457" s="589"/>
      <c r="H2457" s="589"/>
      <c r="I2457" s="589"/>
      <c r="J2457" s="589"/>
      <c r="K2457" s="589"/>
      <c r="L2457" s="589"/>
      <c r="M2457" s="589"/>
      <c r="O2457" s="589"/>
      <c r="P2457" s="589"/>
      <c r="Q2457" s="589"/>
    </row>
    <row r="2458" customHeight="1" spans="7:17">
      <c r="G2458" s="589"/>
      <c r="H2458" s="589"/>
      <c r="I2458" s="589"/>
      <c r="J2458" s="589"/>
      <c r="K2458" s="589"/>
      <c r="L2458" s="589"/>
      <c r="M2458" s="589"/>
      <c r="O2458" s="589"/>
      <c r="P2458" s="589"/>
      <c r="Q2458" s="589"/>
    </row>
    <row r="2459" customHeight="1" spans="7:17">
      <c r="G2459" s="589"/>
      <c r="H2459" s="589"/>
      <c r="I2459" s="589"/>
      <c r="J2459" s="589"/>
      <c r="K2459" s="589"/>
      <c r="L2459" s="589"/>
      <c r="M2459" s="589"/>
      <c r="O2459" s="589"/>
      <c r="P2459" s="589"/>
      <c r="Q2459" s="589"/>
    </row>
    <row r="2460" customHeight="1" spans="7:17">
      <c r="G2460" s="589"/>
      <c r="H2460" s="589"/>
      <c r="I2460" s="589"/>
      <c r="J2460" s="589"/>
      <c r="K2460" s="589"/>
      <c r="L2460" s="589"/>
      <c r="M2460" s="589"/>
      <c r="O2460" s="589"/>
      <c r="P2460" s="589"/>
      <c r="Q2460" s="589"/>
    </row>
    <row r="2461" customHeight="1" spans="7:17">
      <c r="G2461" s="589"/>
      <c r="H2461" s="589"/>
      <c r="I2461" s="589"/>
      <c r="J2461" s="589"/>
      <c r="K2461" s="589"/>
      <c r="L2461" s="589"/>
      <c r="M2461" s="589"/>
      <c r="O2461" s="589"/>
      <c r="P2461" s="589"/>
      <c r="Q2461" s="589"/>
    </row>
    <row r="2462" customHeight="1" spans="7:17">
      <c r="G2462" s="589"/>
      <c r="H2462" s="589"/>
      <c r="I2462" s="589"/>
      <c r="J2462" s="589"/>
      <c r="K2462" s="589"/>
      <c r="L2462" s="589"/>
      <c r="M2462" s="589"/>
      <c r="O2462" s="589"/>
      <c r="P2462" s="589"/>
      <c r="Q2462" s="589"/>
    </row>
    <row r="2463" customHeight="1" spans="7:17">
      <c r="G2463" s="589"/>
      <c r="H2463" s="589"/>
      <c r="I2463" s="589"/>
      <c r="J2463" s="589"/>
      <c r="K2463" s="589"/>
      <c r="L2463" s="589"/>
      <c r="M2463" s="589"/>
      <c r="O2463" s="589"/>
      <c r="P2463" s="589"/>
      <c r="Q2463" s="589"/>
    </row>
    <row r="2464" customHeight="1" spans="7:17">
      <c r="G2464" s="589"/>
      <c r="H2464" s="589"/>
      <c r="I2464" s="589"/>
      <c r="J2464" s="589"/>
      <c r="K2464" s="589"/>
      <c r="L2464" s="589"/>
      <c r="M2464" s="589"/>
      <c r="O2464" s="589"/>
      <c r="P2464" s="589"/>
      <c r="Q2464" s="589"/>
    </row>
    <row r="2465" customHeight="1" spans="7:17">
      <c r="G2465" s="589"/>
      <c r="H2465" s="589"/>
      <c r="I2465" s="589"/>
      <c r="J2465" s="589"/>
      <c r="K2465" s="589"/>
      <c r="L2465" s="589"/>
      <c r="M2465" s="589"/>
      <c r="O2465" s="589"/>
      <c r="P2465" s="589"/>
      <c r="Q2465" s="589"/>
    </row>
    <row r="2466" customHeight="1" spans="7:17">
      <c r="G2466" s="589"/>
      <c r="H2466" s="589"/>
      <c r="I2466" s="589"/>
      <c r="J2466" s="589"/>
      <c r="K2466" s="589"/>
      <c r="L2466" s="589"/>
      <c r="M2466" s="589"/>
      <c r="O2466" s="589"/>
      <c r="P2466" s="589"/>
      <c r="Q2466" s="589"/>
    </row>
    <row r="2467" customHeight="1" spans="7:17">
      <c r="G2467" s="589"/>
      <c r="H2467" s="589"/>
      <c r="I2467" s="589"/>
      <c r="J2467" s="589"/>
      <c r="K2467" s="589"/>
      <c r="L2467" s="589"/>
      <c r="M2467" s="589"/>
      <c r="O2467" s="589"/>
      <c r="P2467" s="589"/>
      <c r="Q2467" s="589"/>
    </row>
    <row r="2468" customHeight="1" spans="7:17">
      <c r="G2468" s="589"/>
      <c r="H2468" s="589"/>
      <c r="I2468" s="589"/>
      <c r="J2468" s="589"/>
      <c r="K2468" s="589"/>
      <c r="L2468" s="589"/>
      <c r="M2468" s="589"/>
      <c r="O2468" s="589"/>
      <c r="P2468" s="589"/>
      <c r="Q2468" s="589"/>
    </row>
    <row r="2469" customHeight="1" spans="7:17">
      <c r="G2469" s="589"/>
      <c r="H2469" s="589"/>
      <c r="I2469" s="589"/>
      <c r="J2469" s="589"/>
      <c r="K2469" s="589"/>
      <c r="L2469" s="589"/>
      <c r="M2469" s="589"/>
      <c r="O2469" s="589"/>
      <c r="P2469" s="589"/>
      <c r="Q2469" s="589"/>
    </row>
    <row r="2470" customHeight="1" spans="7:17">
      <c r="G2470" s="589"/>
      <c r="H2470" s="589"/>
      <c r="I2470" s="589"/>
      <c r="J2470" s="589"/>
      <c r="K2470" s="589"/>
      <c r="L2470" s="589"/>
      <c r="M2470" s="589"/>
      <c r="O2470" s="589"/>
      <c r="P2470" s="589"/>
      <c r="Q2470" s="589"/>
    </row>
    <row r="2471" customHeight="1" spans="7:17">
      <c r="G2471" s="589"/>
      <c r="H2471" s="589"/>
      <c r="I2471" s="589"/>
      <c r="J2471" s="589"/>
      <c r="K2471" s="589"/>
      <c r="L2471" s="589"/>
      <c r="M2471" s="589"/>
      <c r="O2471" s="589"/>
      <c r="P2471" s="589"/>
      <c r="Q2471" s="589"/>
    </row>
    <row r="2472" customHeight="1" spans="7:17">
      <c r="G2472" s="589"/>
      <c r="H2472" s="589"/>
      <c r="I2472" s="589"/>
      <c r="J2472" s="589"/>
      <c r="K2472" s="589"/>
      <c r="L2472" s="589"/>
      <c r="M2472" s="589"/>
      <c r="O2472" s="589"/>
      <c r="P2472" s="589"/>
      <c r="Q2472" s="589"/>
    </row>
    <row r="2473" customHeight="1" spans="7:17">
      <c r="G2473" s="589"/>
      <c r="H2473" s="589"/>
      <c r="I2473" s="589"/>
      <c r="J2473" s="589"/>
      <c r="K2473" s="589"/>
      <c r="L2473" s="589"/>
      <c r="M2473" s="589"/>
      <c r="O2473" s="589"/>
      <c r="P2473" s="589"/>
      <c r="Q2473" s="589"/>
    </row>
    <row r="2474" customHeight="1" spans="7:17">
      <c r="G2474" s="589"/>
      <c r="H2474" s="589"/>
      <c r="I2474" s="589"/>
      <c r="J2474" s="589"/>
      <c r="K2474" s="589"/>
      <c r="L2474" s="589"/>
      <c r="M2474" s="589"/>
      <c r="O2474" s="589"/>
      <c r="P2474" s="589"/>
      <c r="Q2474" s="589"/>
    </row>
    <row r="2475" customHeight="1" spans="7:17">
      <c r="G2475" s="589"/>
      <c r="H2475" s="589"/>
      <c r="I2475" s="589"/>
      <c r="J2475" s="589"/>
      <c r="K2475" s="589"/>
      <c r="L2475" s="589"/>
      <c r="M2475" s="589"/>
      <c r="O2475" s="589"/>
      <c r="P2475" s="589"/>
      <c r="Q2475" s="589"/>
    </row>
    <row r="2476" customHeight="1" spans="7:17">
      <c r="G2476" s="589"/>
      <c r="H2476" s="589"/>
      <c r="I2476" s="589"/>
      <c r="J2476" s="589"/>
      <c r="K2476" s="589"/>
      <c r="L2476" s="589"/>
      <c r="M2476" s="589"/>
      <c r="O2476" s="589"/>
      <c r="P2476" s="589"/>
      <c r="Q2476" s="589"/>
    </row>
    <row r="2477" customHeight="1" spans="7:17">
      <c r="G2477" s="589"/>
      <c r="H2477" s="589"/>
      <c r="I2477" s="589"/>
      <c r="J2477" s="589"/>
      <c r="K2477" s="589"/>
      <c r="L2477" s="589"/>
      <c r="M2477" s="589"/>
      <c r="O2477" s="589"/>
      <c r="P2477" s="589"/>
      <c r="Q2477" s="589"/>
    </row>
    <row r="2478" customHeight="1" spans="7:17">
      <c r="G2478" s="589"/>
      <c r="H2478" s="589"/>
      <c r="I2478" s="589"/>
      <c r="J2478" s="589"/>
      <c r="K2478" s="589"/>
      <c r="L2478" s="589"/>
      <c r="M2478" s="589"/>
      <c r="O2478" s="589"/>
      <c r="P2478" s="589"/>
      <c r="Q2478" s="589"/>
    </row>
    <row r="2479" customHeight="1" spans="7:17">
      <c r="G2479" s="589"/>
      <c r="H2479" s="589"/>
      <c r="I2479" s="589"/>
      <c r="J2479" s="589"/>
      <c r="K2479" s="589"/>
      <c r="L2479" s="589"/>
      <c r="M2479" s="589"/>
      <c r="O2479" s="589"/>
      <c r="P2479" s="589"/>
      <c r="Q2479" s="589"/>
    </row>
    <row r="2480" customHeight="1" spans="7:17">
      <c r="G2480" s="589"/>
      <c r="H2480" s="589"/>
      <c r="I2480" s="589"/>
      <c r="J2480" s="589"/>
      <c r="K2480" s="589"/>
      <c r="L2480" s="589"/>
      <c r="M2480" s="589"/>
      <c r="O2480" s="589"/>
      <c r="P2480" s="589"/>
      <c r="Q2480" s="589"/>
    </row>
    <row r="2481" customHeight="1" spans="7:17">
      <c r="G2481" s="589"/>
      <c r="H2481" s="589"/>
      <c r="I2481" s="589"/>
      <c r="J2481" s="589"/>
      <c r="K2481" s="589"/>
      <c r="L2481" s="589"/>
      <c r="M2481" s="589"/>
      <c r="O2481" s="589"/>
      <c r="P2481" s="589"/>
      <c r="Q2481" s="589"/>
    </row>
    <row r="2482" customHeight="1" spans="7:17">
      <c r="G2482" s="589"/>
      <c r="H2482" s="589"/>
      <c r="I2482" s="589"/>
      <c r="J2482" s="589"/>
      <c r="K2482" s="589"/>
      <c r="L2482" s="589"/>
      <c r="M2482" s="589"/>
      <c r="O2482" s="589"/>
      <c r="P2482" s="589"/>
      <c r="Q2482" s="589"/>
    </row>
    <row r="2483" customHeight="1" spans="7:17">
      <c r="G2483" s="589"/>
      <c r="H2483" s="589"/>
      <c r="I2483" s="589"/>
      <c r="J2483" s="589"/>
      <c r="K2483" s="589"/>
      <c r="L2483" s="589"/>
      <c r="M2483" s="589"/>
      <c r="O2483" s="589"/>
      <c r="P2483" s="589"/>
      <c r="Q2483" s="589"/>
    </row>
    <row r="2484" customHeight="1" spans="7:17">
      <c r="G2484" s="589"/>
      <c r="H2484" s="589"/>
      <c r="I2484" s="589"/>
      <c r="J2484" s="589"/>
      <c r="K2484" s="589"/>
      <c r="L2484" s="589"/>
      <c r="M2484" s="589"/>
      <c r="O2484" s="589"/>
      <c r="P2484" s="589"/>
      <c r="Q2484" s="589"/>
    </row>
    <row r="2485" customHeight="1" spans="7:17">
      <c r="G2485" s="589"/>
      <c r="H2485" s="589"/>
      <c r="I2485" s="589"/>
      <c r="J2485" s="589"/>
      <c r="K2485" s="589"/>
      <c r="L2485" s="589"/>
      <c r="M2485" s="589"/>
      <c r="O2485" s="589"/>
      <c r="P2485" s="589"/>
      <c r="Q2485" s="589"/>
    </row>
    <row r="2486" customHeight="1" spans="7:17">
      <c r="G2486" s="589"/>
      <c r="H2486" s="589"/>
      <c r="I2486" s="589"/>
      <c r="J2486" s="589"/>
      <c r="K2486" s="589"/>
      <c r="L2486" s="589"/>
      <c r="M2486" s="589"/>
      <c r="O2486" s="589"/>
      <c r="P2486" s="589"/>
      <c r="Q2486" s="589"/>
    </row>
    <row r="2487" customHeight="1" spans="7:17">
      <c r="G2487" s="589"/>
      <c r="H2487" s="589"/>
      <c r="I2487" s="589"/>
      <c r="J2487" s="589"/>
      <c r="K2487" s="589"/>
      <c r="L2487" s="589"/>
      <c r="M2487" s="589"/>
      <c r="O2487" s="589"/>
      <c r="P2487" s="589"/>
      <c r="Q2487" s="589"/>
    </row>
    <row r="2488" customHeight="1" spans="7:17">
      <c r="G2488" s="589"/>
      <c r="H2488" s="589"/>
      <c r="I2488" s="589"/>
      <c r="J2488" s="589"/>
      <c r="K2488" s="589"/>
      <c r="L2488" s="589"/>
      <c r="M2488" s="589"/>
      <c r="O2488" s="589"/>
      <c r="P2488" s="589"/>
      <c r="Q2488" s="589"/>
    </row>
    <row r="2489" customHeight="1" spans="7:17">
      <c r="G2489" s="589"/>
      <c r="H2489" s="589"/>
      <c r="I2489" s="589"/>
      <c r="J2489" s="589"/>
      <c r="K2489" s="589"/>
      <c r="L2489" s="589"/>
      <c r="M2489" s="589"/>
      <c r="O2489" s="589"/>
      <c r="P2489" s="589"/>
      <c r="Q2489" s="589"/>
    </row>
    <row r="2490" customHeight="1" spans="7:17">
      <c r="G2490" s="589"/>
      <c r="H2490" s="589"/>
      <c r="I2490" s="589"/>
      <c r="J2490" s="589"/>
      <c r="K2490" s="589"/>
      <c r="L2490" s="589"/>
      <c r="M2490" s="589"/>
      <c r="O2490" s="589"/>
      <c r="P2490" s="589"/>
      <c r="Q2490" s="589"/>
    </row>
    <row r="2491" customHeight="1" spans="7:17">
      <c r="G2491" s="589"/>
      <c r="H2491" s="589"/>
      <c r="I2491" s="589"/>
      <c r="J2491" s="589"/>
      <c r="K2491" s="589"/>
      <c r="L2491" s="589"/>
      <c r="M2491" s="589"/>
      <c r="O2491" s="589"/>
      <c r="P2491" s="589"/>
      <c r="Q2491" s="589"/>
    </row>
    <row r="2492" customHeight="1" spans="7:17">
      <c r="G2492" s="589"/>
      <c r="H2492" s="589"/>
      <c r="I2492" s="589"/>
      <c r="J2492" s="589"/>
      <c r="K2492" s="589"/>
      <c r="L2492" s="589"/>
      <c r="M2492" s="589"/>
      <c r="O2492" s="589"/>
      <c r="P2492" s="589"/>
      <c r="Q2492" s="589"/>
    </row>
    <row r="2493" customHeight="1" spans="7:17">
      <c r="G2493" s="589"/>
      <c r="H2493" s="589"/>
      <c r="I2493" s="589"/>
      <c r="J2493" s="589"/>
      <c r="K2493" s="589"/>
      <c r="L2493" s="589"/>
      <c r="M2493" s="589"/>
      <c r="O2493" s="589"/>
      <c r="P2493" s="589"/>
      <c r="Q2493" s="589"/>
    </row>
    <row r="2494" customHeight="1" spans="7:17">
      <c r="G2494" s="589"/>
      <c r="H2494" s="589"/>
      <c r="I2494" s="589"/>
      <c r="J2494" s="589"/>
      <c r="K2494" s="589"/>
      <c r="L2494" s="589"/>
      <c r="M2494" s="589"/>
      <c r="O2494" s="589"/>
      <c r="P2494" s="589"/>
      <c r="Q2494" s="589"/>
    </row>
    <row r="2495" customHeight="1" spans="7:17">
      <c r="G2495" s="589"/>
      <c r="H2495" s="589"/>
      <c r="I2495" s="589"/>
      <c r="J2495" s="589"/>
      <c r="K2495" s="589"/>
      <c r="L2495" s="589"/>
      <c r="M2495" s="589"/>
      <c r="O2495" s="589"/>
      <c r="P2495" s="589"/>
      <c r="Q2495" s="589"/>
    </row>
    <row r="2496" customHeight="1" spans="7:17">
      <c r="G2496" s="589"/>
      <c r="H2496" s="589"/>
      <c r="I2496" s="589"/>
      <c r="J2496" s="589"/>
      <c r="K2496" s="589"/>
      <c r="L2496" s="589"/>
      <c r="M2496" s="589"/>
      <c r="O2496" s="589"/>
      <c r="P2496" s="589"/>
      <c r="Q2496" s="589"/>
    </row>
    <row r="2497" customHeight="1" spans="7:17">
      <c r="G2497" s="589"/>
      <c r="H2497" s="589"/>
      <c r="I2497" s="589"/>
      <c r="J2497" s="589"/>
      <c r="K2497" s="589"/>
      <c r="L2497" s="589"/>
      <c r="M2497" s="589"/>
      <c r="O2497" s="589"/>
      <c r="P2497" s="589"/>
      <c r="Q2497" s="589"/>
    </row>
    <row r="2498" customHeight="1" spans="7:17">
      <c r="G2498" s="589"/>
      <c r="H2498" s="589"/>
      <c r="I2498" s="589"/>
      <c r="J2498" s="589"/>
      <c r="K2498" s="589"/>
      <c r="L2498" s="589"/>
      <c r="M2498" s="589"/>
      <c r="O2498" s="589"/>
      <c r="P2498" s="589"/>
      <c r="Q2498" s="589"/>
    </row>
    <row r="2499" customHeight="1" spans="7:17">
      <c r="G2499" s="589"/>
      <c r="H2499" s="589"/>
      <c r="I2499" s="589"/>
      <c r="J2499" s="589"/>
      <c r="K2499" s="589"/>
      <c r="L2499" s="589"/>
      <c r="M2499" s="589"/>
      <c r="O2499" s="589"/>
      <c r="P2499" s="589"/>
      <c r="Q2499" s="589"/>
    </row>
    <row r="2500" customHeight="1" spans="7:17">
      <c r="G2500" s="589"/>
      <c r="H2500" s="589"/>
      <c r="I2500" s="589"/>
      <c r="J2500" s="589"/>
      <c r="K2500" s="589"/>
      <c r="L2500" s="589"/>
      <c r="M2500" s="589"/>
      <c r="O2500" s="589"/>
      <c r="P2500" s="589"/>
      <c r="Q2500" s="589"/>
    </row>
    <row r="2501" customHeight="1" spans="7:17">
      <c r="G2501" s="589"/>
      <c r="H2501" s="589"/>
      <c r="I2501" s="589"/>
      <c r="J2501" s="589"/>
      <c r="K2501" s="589"/>
      <c r="L2501" s="589"/>
      <c r="M2501" s="589"/>
      <c r="O2501" s="589"/>
      <c r="P2501" s="589"/>
      <c r="Q2501" s="589"/>
    </row>
    <row r="2502" customHeight="1" spans="7:17">
      <c r="G2502" s="589"/>
      <c r="H2502" s="589"/>
      <c r="I2502" s="589"/>
      <c r="J2502" s="589"/>
      <c r="K2502" s="589"/>
      <c r="L2502" s="589"/>
      <c r="M2502" s="589"/>
      <c r="O2502" s="589"/>
      <c r="P2502" s="589"/>
      <c r="Q2502" s="589"/>
    </row>
    <row r="2503" customHeight="1" spans="7:17">
      <c r="G2503" s="589"/>
      <c r="H2503" s="589"/>
      <c r="I2503" s="589"/>
      <c r="J2503" s="589"/>
      <c r="K2503" s="589"/>
      <c r="L2503" s="589"/>
      <c r="M2503" s="589"/>
      <c r="O2503" s="589"/>
      <c r="P2503" s="589"/>
      <c r="Q2503" s="589"/>
    </row>
    <row r="2504" customHeight="1" spans="7:17">
      <c r="G2504" s="589"/>
      <c r="H2504" s="589"/>
      <c r="I2504" s="589"/>
      <c r="J2504" s="589"/>
      <c r="K2504" s="589"/>
      <c r="L2504" s="589"/>
      <c r="M2504" s="589"/>
      <c r="O2504" s="589"/>
      <c r="P2504" s="589"/>
      <c r="Q2504" s="589"/>
    </row>
    <row r="2505" customHeight="1" spans="7:17">
      <c r="G2505" s="589"/>
      <c r="H2505" s="589"/>
      <c r="I2505" s="589"/>
      <c r="J2505" s="589"/>
      <c r="K2505" s="589"/>
      <c r="L2505" s="589"/>
      <c r="M2505" s="589"/>
      <c r="O2505" s="589"/>
      <c r="P2505" s="589"/>
      <c r="Q2505" s="589"/>
    </row>
    <row r="2506" customHeight="1" spans="7:17">
      <c r="G2506" s="589"/>
      <c r="H2506" s="589"/>
      <c r="I2506" s="589"/>
      <c r="J2506" s="589"/>
      <c r="K2506" s="589"/>
      <c r="L2506" s="589"/>
      <c r="M2506" s="589"/>
      <c r="O2506" s="589"/>
      <c r="P2506" s="589"/>
      <c r="Q2506" s="589"/>
    </row>
    <row r="2507" customHeight="1" spans="7:17">
      <c r="G2507" s="589"/>
      <c r="H2507" s="589"/>
      <c r="I2507" s="589"/>
      <c r="J2507" s="589"/>
      <c r="K2507" s="589"/>
      <c r="L2507" s="589"/>
      <c r="M2507" s="589"/>
      <c r="O2507" s="589"/>
      <c r="P2507" s="589"/>
      <c r="Q2507" s="589"/>
    </row>
    <row r="2508" customHeight="1" spans="7:17">
      <c r="G2508" s="589"/>
      <c r="H2508" s="589"/>
      <c r="I2508" s="589"/>
      <c r="J2508" s="589"/>
      <c r="K2508" s="589"/>
      <c r="L2508" s="589"/>
      <c r="M2508" s="589"/>
      <c r="O2508" s="589"/>
      <c r="P2508" s="589"/>
      <c r="Q2508" s="589"/>
    </row>
    <row r="2509" customHeight="1" spans="7:17">
      <c r="G2509" s="589"/>
      <c r="H2509" s="589"/>
      <c r="I2509" s="589"/>
      <c r="J2509" s="589"/>
      <c r="K2509" s="589"/>
      <c r="L2509" s="589"/>
      <c r="M2509" s="589"/>
      <c r="O2509" s="589"/>
      <c r="P2509" s="589"/>
      <c r="Q2509" s="589"/>
    </row>
    <row r="2510" customHeight="1" spans="7:17">
      <c r="G2510" s="589"/>
      <c r="H2510" s="589"/>
      <c r="I2510" s="589"/>
      <c r="J2510" s="589"/>
      <c r="K2510" s="589"/>
      <c r="L2510" s="589"/>
      <c r="M2510" s="589"/>
      <c r="O2510" s="589"/>
      <c r="P2510" s="589"/>
      <c r="Q2510" s="589"/>
    </row>
    <row r="2511" customHeight="1" spans="7:17">
      <c r="G2511" s="589"/>
      <c r="H2511" s="589"/>
      <c r="I2511" s="589"/>
      <c r="J2511" s="589"/>
      <c r="K2511" s="589"/>
      <c r="L2511" s="589"/>
      <c r="M2511" s="589"/>
      <c r="O2511" s="589"/>
      <c r="P2511" s="589"/>
      <c r="Q2511" s="589"/>
    </row>
    <row r="2512" customHeight="1" spans="7:17">
      <c r="G2512" s="589"/>
      <c r="H2512" s="589"/>
      <c r="I2512" s="589"/>
      <c r="J2512" s="589"/>
      <c r="K2512" s="589"/>
      <c r="L2512" s="589"/>
      <c r="M2512" s="589"/>
      <c r="O2512" s="589"/>
      <c r="P2512" s="589"/>
      <c r="Q2512" s="589"/>
    </row>
    <row r="2513" customHeight="1" spans="7:17">
      <c r="G2513" s="589"/>
      <c r="H2513" s="589"/>
      <c r="I2513" s="589"/>
      <c r="J2513" s="589"/>
      <c r="K2513" s="589"/>
      <c r="L2513" s="589"/>
      <c r="M2513" s="589"/>
      <c r="O2513" s="589"/>
      <c r="P2513" s="589"/>
      <c r="Q2513" s="589"/>
    </row>
    <row r="2514" customHeight="1" spans="7:17">
      <c r="G2514" s="589"/>
      <c r="H2514" s="589"/>
      <c r="I2514" s="589"/>
      <c r="J2514" s="589"/>
      <c r="K2514" s="589"/>
      <c r="L2514" s="589"/>
      <c r="M2514" s="589"/>
      <c r="O2514" s="589"/>
      <c r="P2514" s="589"/>
      <c r="Q2514" s="589"/>
    </row>
    <row r="2515" customHeight="1" spans="7:17">
      <c r="G2515" s="589"/>
      <c r="H2515" s="589"/>
      <c r="I2515" s="589"/>
      <c r="J2515" s="589"/>
      <c r="K2515" s="589"/>
      <c r="L2515" s="589"/>
      <c r="M2515" s="589"/>
      <c r="O2515" s="589"/>
      <c r="P2515" s="589"/>
      <c r="Q2515" s="589"/>
    </row>
    <row r="2516" customHeight="1" spans="7:17">
      <c r="G2516" s="589"/>
      <c r="H2516" s="589"/>
      <c r="I2516" s="589"/>
      <c r="J2516" s="589"/>
      <c r="K2516" s="589"/>
      <c r="L2516" s="589"/>
      <c r="M2516" s="589"/>
      <c r="O2516" s="589"/>
      <c r="P2516" s="589"/>
      <c r="Q2516" s="589"/>
    </row>
    <row r="2517" customHeight="1" spans="7:17">
      <c r="G2517" s="589"/>
      <c r="H2517" s="589"/>
      <c r="I2517" s="589"/>
      <c r="J2517" s="589"/>
      <c r="K2517" s="589"/>
      <c r="L2517" s="589"/>
      <c r="M2517" s="589"/>
      <c r="O2517" s="589"/>
      <c r="P2517" s="589"/>
      <c r="Q2517" s="589"/>
    </row>
    <row r="2518" customHeight="1" spans="7:17">
      <c r="G2518" s="589"/>
      <c r="H2518" s="589"/>
      <c r="I2518" s="589"/>
      <c r="J2518" s="589"/>
      <c r="K2518" s="589"/>
      <c r="L2518" s="589"/>
      <c r="M2518" s="589"/>
      <c r="O2518" s="589"/>
      <c r="P2518" s="589"/>
      <c r="Q2518" s="589"/>
    </row>
    <row r="2519" customHeight="1" spans="7:17">
      <c r="G2519" s="589"/>
      <c r="H2519" s="589"/>
      <c r="I2519" s="589"/>
      <c r="J2519" s="589"/>
      <c r="K2519" s="589"/>
      <c r="L2519" s="589"/>
      <c r="M2519" s="589"/>
      <c r="O2519" s="589"/>
      <c r="P2519" s="589"/>
      <c r="Q2519" s="589"/>
    </row>
    <row r="2520" customHeight="1" spans="7:17">
      <c r="G2520" s="589"/>
      <c r="H2520" s="589"/>
      <c r="I2520" s="589"/>
      <c r="J2520" s="589"/>
      <c r="K2520" s="589"/>
      <c r="L2520" s="589"/>
      <c r="M2520" s="589"/>
      <c r="O2520" s="589"/>
      <c r="P2520" s="589"/>
      <c r="Q2520" s="589"/>
    </row>
    <row r="2521" customHeight="1" spans="7:17">
      <c r="G2521" s="589"/>
      <c r="H2521" s="589"/>
      <c r="I2521" s="589"/>
      <c r="J2521" s="589"/>
      <c r="K2521" s="589"/>
      <c r="L2521" s="589"/>
      <c r="M2521" s="589"/>
      <c r="O2521" s="589"/>
      <c r="P2521" s="589"/>
      <c r="Q2521" s="589"/>
    </row>
    <row r="2522" customHeight="1" spans="7:17">
      <c r="G2522" s="589"/>
      <c r="H2522" s="589"/>
      <c r="I2522" s="589"/>
      <c r="J2522" s="589"/>
      <c r="K2522" s="589"/>
      <c r="L2522" s="589"/>
      <c r="M2522" s="589"/>
      <c r="O2522" s="589"/>
      <c r="P2522" s="589"/>
      <c r="Q2522" s="589"/>
    </row>
    <row r="2523" customHeight="1" spans="7:17">
      <c r="G2523" s="589"/>
      <c r="H2523" s="589"/>
      <c r="I2523" s="589"/>
      <c r="J2523" s="589"/>
      <c r="K2523" s="589"/>
      <c r="L2523" s="589"/>
      <c r="M2523" s="589"/>
      <c r="O2523" s="589"/>
      <c r="P2523" s="589"/>
      <c r="Q2523" s="589"/>
    </row>
    <row r="2524" customHeight="1" spans="7:17">
      <c r="G2524" s="589"/>
      <c r="H2524" s="589"/>
      <c r="I2524" s="589"/>
      <c r="J2524" s="589"/>
      <c r="K2524" s="589"/>
      <c r="L2524" s="589"/>
      <c r="M2524" s="589"/>
      <c r="O2524" s="589"/>
      <c r="P2524" s="589"/>
      <c r="Q2524" s="589"/>
    </row>
    <row r="2525" customHeight="1" spans="7:17">
      <c r="G2525" s="589"/>
      <c r="H2525" s="589"/>
      <c r="I2525" s="589"/>
      <c r="J2525" s="589"/>
      <c r="K2525" s="589"/>
      <c r="L2525" s="589"/>
      <c r="M2525" s="589"/>
      <c r="O2525" s="589"/>
      <c r="P2525" s="589"/>
      <c r="Q2525" s="589"/>
    </row>
    <row r="2526" customHeight="1" spans="7:17">
      <c r="G2526" s="589"/>
      <c r="H2526" s="589"/>
      <c r="I2526" s="589"/>
      <c r="J2526" s="589"/>
      <c r="K2526" s="589"/>
      <c r="L2526" s="589"/>
      <c r="M2526" s="589"/>
      <c r="O2526" s="589"/>
      <c r="P2526" s="589"/>
      <c r="Q2526" s="589"/>
    </row>
    <row r="2527" customHeight="1" spans="7:17">
      <c r="G2527" s="589"/>
      <c r="H2527" s="589"/>
      <c r="I2527" s="589"/>
      <c r="J2527" s="589"/>
      <c r="K2527" s="589"/>
      <c r="L2527" s="589"/>
      <c r="M2527" s="589"/>
      <c r="O2527" s="589"/>
      <c r="P2527" s="589"/>
      <c r="Q2527" s="589"/>
    </row>
    <row r="2528" customHeight="1" spans="7:17">
      <c r="G2528" s="589"/>
      <c r="H2528" s="589"/>
      <c r="I2528" s="589"/>
      <c r="J2528" s="589"/>
      <c r="K2528" s="589"/>
      <c r="L2528" s="589"/>
      <c r="M2528" s="589"/>
      <c r="O2528" s="589"/>
      <c r="P2528" s="589"/>
      <c r="Q2528" s="589"/>
    </row>
    <row r="2529" customHeight="1" spans="7:17">
      <c r="G2529" s="589"/>
      <c r="H2529" s="589"/>
      <c r="I2529" s="589"/>
      <c r="J2529" s="589"/>
      <c r="K2529" s="589"/>
      <c r="L2529" s="589"/>
      <c r="M2529" s="589"/>
      <c r="O2529" s="589"/>
      <c r="P2529" s="589"/>
      <c r="Q2529" s="589"/>
    </row>
    <row r="2530" customHeight="1" spans="7:17">
      <c r="G2530" s="589"/>
      <c r="H2530" s="589"/>
      <c r="I2530" s="589"/>
      <c r="J2530" s="589"/>
      <c r="K2530" s="589"/>
      <c r="L2530" s="589"/>
      <c r="M2530" s="589"/>
      <c r="O2530" s="589"/>
      <c r="P2530" s="589"/>
      <c r="Q2530" s="589"/>
    </row>
    <row r="2531" customHeight="1" spans="7:17">
      <c r="G2531" s="589"/>
      <c r="H2531" s="589"/>
      <c r="I2531" s="589"/>
      <c r="J2531" s="589"/>
      <c r="K2531" s="589"/>
      <c r="L2531" s="589"/>
      <c r="M2531" s="589"/>
      <c r="O2531" s="589"/>
      <c r="P2531" s="589"/>
      <c r="Q2531" s="589"/>
    </row>
    <row r="2532" customHeight="1" spans="7:17">
      <c r="G2532" s="589"/>
      <c r="H2532" s="589"/>
      <c r="I2532" s="589"/>
      <c r="J2532" s="589"/>
      <c r="K2532" s="589"/>
      <c r="L2532" s="589"/>
      <c r="M2532" s="589"/>
      <c r="O2532" s="589"/>
      <c r="P2532" s="589"/>
      <c r="Q2532" s="589"/>
    </row>
    <row r="2533" customHeight="1" spans="7:17">
      <c r="G2533" s="589"/>
      <c r="H2533" s="589"/>
      <c r="I2533" s="589"/>
      <c r="J2533" s="589"/>
      <c r="K2533" s="589"/>
      <c r="L2533" s="589"/>
      <c r="M2533" s="589"/>
      <c r="O2533" s="589"/>
      <c r="P2533" s="589"/>
      <c r="Q2533" s="589"/>
    </row>
    <row r="2534" customHeight="1" spans="7:17">
      <c r="G2534" s="589"/>
      <c r="H2534" s="589"/>
      <c r="I2534" s="589"/>
      <c r="J2534" s="589"/>
      <c r="K2534" s="589"/>
      <c r="L2534" s="589"/>
      <c r="M2534" s="589"/>
      <c r="O2534" s="589"/>
      <c r="P2534" s="589"/>
      <c r="Q2534" s="589"/>
    </row>
    <row r="2535" customHeight="1" spans="7:17">
      <c r="G2535" s="589"/>
      <c r="H2535" s="589"/>
      <c r="I2535" s="589"/>
      <c r="J2535" s="589"/>
      <c r="K2535" s="589"/>
      <c r="L2535" s="589"/>
      <c r="M2535" s="589"/>
      <c r="O2535" s="589"/>
      <c r="P2535" s="589"/>
      <c r="Q2535" s="589"/>
    </row>
    <row r="2536" customHeight="1" spans="7:17">
      <c r="G2536" s="589"/>
      <c r="H2536" s="589"/>
      <c r="I2536" s="589"/>
      <c r="J2536" s="589"/>
      <c r="K2536" s="589"/>
      <c r="L2536" s="589"/>
      <c r="M2536" s="589"/>
      <c r="O2536" s="589"/>
      <c r="P2536" s="589"/>
      <c r="Q2536" s="589"/>
    </row>
    <row r="2537" customHeight="1" spans="7:17">
      <c r="G2537" s="589"/>
      <c r="H2537" s="589"/>
      <c r="I2537" s="589"/>
      <c r="J2537" s="589"/>
      <c r="K2537" s="589"/>
      <c r="L2537" s="589"/>
      <c r="M2537" s="589"/>
      <c r="O2537" s="589"/>
      <c r="P2537" s="589"/>
      <c r="Q2537" s="589"/>
    </row>
    <row r="2538" customHeight="1" spans="7:17">
      <c r="G2538" s="589"/>
      <c r="H2538" s="589"/>
      <c r="I2538" s="589"/>
      <c r="J2538" s="589"/>
      <c r="K2538" s="589"/>
      <c r="L2538" s="589"/>
      <c r="M2538" s="589"/>
      <c r="O2538" s="589"/>
      <c r="P2538" s="589"/>
      <c r="Q2538" s="589"/>
    </row>
    <row r="2539" customHeight="1" spans="7:17">
      <c r="G2539" s="589"/>
      <c r="H2539" s="589"/>
      <c r="I2539" s="589"/>
      <c r="J2539" s="589"/>
      <c r="K2539" s="589"/>
      <c r="L2539" s="589"/>
      <c r="M2539" s="589"/>
      <c r="O2539" s="589"/>
      <c r="P2539" s="589"/>
      <c r="Q2539" s="589"/>
    </row>
    <row r="2540" customHeight="1" spans="7:17">
      <c r="G2540" s="589"/>
      <c r="H2540" s="589"/>
      <c r="I2540" s="589"/>
      <c r="J2540" s="589"/>
      <c r="K2540" s="589"/>
      <c r="L2540" s="589"/>
      <c r="M2540" s="589"/>
      <c r="O2540" s="589"/>
      <c r="P2540" s="589"/>
      <c r="Q2540" s="589"/>
    </row>
    <row r="2541" customHeight="1" spans="7:17">
      <c r="G2541" s="589"/>
      <c r="H2541" s="589"/>
      <c r="I2541" s="589"/>
      <c r="J2541" s="589"/>
      <c r="K2541" s="589"/>
      <c r="L2541" s="589"/>
      <c r="M2541" s="589"/>
      <c r="O2541" s="589"/>
      <c r="P2541" s="589"/>
      <c r="Q2541" s="589"/>
    </row>
    <row r="2542" customHeight="1" spans="7:17">
      <c r="G2542" s="589"/>
      <c r="H2542" s="589"/>
      <c r="I2542" s="589"/>
      <c r="J2542" s="589"/>
      <c r="K2542" s="589"/>
      <c r="L2542" s="589"/>
      <c r="M2542" s="589"/>
      <c r="O2542" s="589"/>
      <c r="P2542" s="589"/>
      <c r="Q2542" s="589"/>
    </row>
    <row r="2543" customHeight="1" spans="7:17">
      <c r="G2543" s="589"/>
      <c r="H2543" s="589"/>
      <c r="I2543" s="589"/>
      <c r="J2543" s="589"/>
      <c r="K2543" s="589"/>
      <c r="L2543" s="589"/>
      <c r="M2543" s="589"/>
      <c r="O2543" s="589"/>
      <c r="P2543" s="589"/>
      <c r="Q2543" s="589"/>
    </row>
    <row r="2544" customHeight="1" spans="7:17">
      <c r="G2544" s="589"/>
      <c r="H2544" s="589"/>
      <c r="I2544" s="589"/>
      <c r="J2544" s="589"/>
      <c r="K2544" s="589"/>
      <c r="L2544" s="589"/>
      <c r="M2544" s="589"/>
      <c r="O2544" s="589"/>
      <c r="P2544" s="589"/>
      <c r="Q2544" s="589"/>
    </row>
    <row r="2545" customHeight="1" spans="7:17">
      <c r="G2545" s="589"/>
      <c r="H2545" s="589"/>
      <c r="I2545" s="589"/>
      <c r="J2545" s="589"/>
      <c r="K2545" s="589"/>
      <c r="L2545" s="589"/>
      <c r="M2545" s="589"/>
      <c r="O2545" s="589"/>
      <c r="P2545" s="589"/>
      <c r="Q2545" s="589"/>
    </row>
    <row r="2546" customHeight="1" spans="7:17">
      <c r="G2546" s="589"/>
      <c r="H2546" s="589"/>
      <c r="I2546" s="589"/>
      <c r="J2546" s="589"/>
      <c r="K2546" s="589"/>
      <c r="L2546" s="589"/>
      <c r="M2546" s="589"/>
      <c r="O2546" s="589"/>
      <c r="P2546" s="589"/>
      <c r="Q2546" s="589"/>
    </row>
    <row r="2547" customHeight="1" spans="7:17">
      <c r="G2547" s="589"/>
      <c r="H2547" s="589"/>
      <c r="I2547" s="589"/>
      <c r="J2547" s="589"/>
      <c r="K2547" s="589"/>
      <c r="L2547" s="589"/>
      <c r="M2547" s="589"/>
      <c r="O2547" s="589"/>
      <c r="P2547" s="589"/>
      <c r="Q2547" s="589"/>
    </row>
    <row r="2548" customHeight="1" spans="7:17">
      <c r="G2548" s="589"/>
      <c r="H2548" s="589"/>
      <c r="I2548" s="589"/>
      <c r="J2548" s="589"/>
      <c r="K2548" s="589"/>
      <c r="L2548" s="589"/>
      <c r="M2548" s="589"/>
      <c r="O2548" s="589"/>
      <c r="P2548" s="589"/>
      <c r="Q2548" s="589"/>
    </row>
    <row r="2549" customHeight="1" spans="7:17">
      <c r="G2549" s="589"/>
      <c r="H2549" s="589"/>
      <c r="I2549" s="589"/>
      <c r="J2549" s="589"/>
      <c r="K2549" s="589"/>
      <c r="L2549" s="589"/>
      <c r="M2549" s="589"/>
      <c r="O2549" s="589"/>
      <c r="P2549" s="589"/>
      <c r="Q2549" s="589"/>
    </row>
    <row r="2550" customHeight="1" spans="7:17">
      <c r="G2550" s="589"/>
      <c r="H2550" s="589"/>
      <c r="I2550" s="589"/>
      <c r="J2550" s="589"/>
      <c r="K2550" s="589"/>
      <c r="L2550" s="589"/>
      <c r="M2550" s="589"/>
      <c r="O2550" s="589"/>
      <c r="P2550" s="589"/>
      <c r="Q2550" s="589"/>
    </row>
    <row r="2551" customHeight="1" spans="7:17">
      <c r="G2551" s="589"/>
      <c r="H2551" s="589"/>
      <c r="I2551" s="589"/>
      <c r="J2551" s="589"/>
      <c r="K2551" s="589"/>
      <c r="L2551" s="589"/>
      <c r="M2551" s="589"/>
      <c r="O2551" s="589"/>
      <c r="P2551" s="589"/>
      <c r="Q2551" s="589"/>
    </row>
    <row r="2552" customHeight="1" spans="7:17">
      <c r="G2552" s="589"/>
      <c r="H2552" s="589"/>
      <c r="I2552" s="589"/>
      <c r="J2552" s="589"/>
      <c r="K2552" s="589"/>
      <c r="L2552" s="589"/>
      <c r="M2552" s="589"/>
      <c r="O2552" s="589"/>
      <c r="P2552" s="589"/>
      <c r="Q2552" s="589"/>
    </row>
    <row r="2553" customHeight="1" spans="7:17">
      <c r="G2553" s="589"/>
      <c r="H2553" s="589"/>
      <c r="I2553" s="589"/>
      <c r="J2553" s="589"/>
      <c r="K2553" s="589"/>
      <c r="L2553" s="589"/>
      <c r="M2553" s="589"/>
      <c r="O2553" s="589"/>
      <c r="P2553" s="589"/>
      <c r="Q2553" s="589"/>
    </row>
    <row r="2554" customHeight="1" spans="7:17">
      <c r="G2554" s="589"/>
      <c r="H2554" s="589"/>
      <c r="I2554" s="589"/>
      <c r="J2554" s="589"/>
      <c r="K2554" s="589"/>
      <c r="L2554" s="589"/>
      <c r="M2554" s="589"/>
      <c r="O2554" s="589"/>
      <c r="P2554" s="589"/>
      <c r="Q2554" s="589"/>
    </row>
    <row r="2555" customHeight="1" spans="7:17">
      <c r="G2555" s="589"/>
      <c r="H2555" s="589"/>
      <c r="I2555" s="589"/>
      <c r="J2555" s="589"/>
      <c r="K2555" s="589"/>
      <c r="L2555" s="589"/>
      <c r="M2555" s="589"/>
      <c r="O2555" s="589"/>
      <c r="P2555" s="589"/>
      <c r="Q2555" s="589"/>
    </row>
    <row r="2556" customHeight="1" spans="7:17">
      <c r="G2556" s="589"/>
      <c r="H2556" s="589"/>
      <c r="I2556" s="589"/>
      <c r="J2556" s="589"/>
      <c r="K2556" s="589"/>
      <c r="L2556" s="589"/>
      <c r="M2556" s="589"/>
      <c r="O2556" s="589"/>
      <c r="P2556" s="589"/>
      <c r="Q2556" s="589"/>
    </row>
    <row r="2557" customHeight="1" spans="7:17">
      <c r="G2557" s="589"/>
      <c r="H2557" s="589"/>
      <c r="I2557" s="589"/>
      <c r="J2557" s="589"/>
      <c r="K2557" s="589"/>
      <c r="L2557" s="589"/>
      <c r="M2557" s="589"/>
      <c r="O2557" s="589"/>
      <c r="P2557" s="589"/>
      <c r="Q2557" s="589"/>
    </row>
    <row r="2558" customHeight="1" spans="7:17">
      <c r="G2558" s="589"/>
      <c r="H2558" s="589"/>
      <c r="I2558" s="589"/>
      <c r="J2558" s="589"/>
      <c r="K2558" s="589"/>
      <c r="L2558" s="589"/>
      <c r="M2558" s="589"/>
      <c r="O2558" s="589"/>
      <c r="P2558" s="589"/>
      <c r="Q2558" s="589"/>
    </row>
    <row r="2559" customHeight="1" spans="7:17">
      <c r="G2559" s="589"/>
      <c r="H2559" s="589"/>
      <c r="I2559" s="589"/>
      <c r="J2559" s="589"/>
      <c r="K2559" s="589"/>
      <c r="L2559" s="589"/>
      <c r="M2559" s="589"/>
      <c r="O2559" s="589"/>
      <c r="P2559" s="589"/>
      <c r="Q2559" s="589"/>
    </row>
    <row r="2560" customHeight="1" spans="7:17">
      <c r="G2560" s="589"/>
      <c r="H2560" s="589"/>
      <c r="I2560" s="589"/>
      <c r="J2560" s="589"/>
      <c r="K2560" s="589"/>
      <c r="L2560" s="589"/>
      <c r="M2560" s="589"/>
      <c r="O2560" s="589"/>
      <c r="P2560" s="589"/>
      <c r="Q2560" s="589"/>
    </row>
    <row r="2561" customHeight="1" spans="7:17">
      <c r="G2561" s="589"/>
      <c r="H2561" s="589"/>
      <c r="I2561" s="589"/>
      <c r="J2561" s="589"/>
      <c r="K2561" s="589"/>
      <c r="L2561" s="589"/>
      <c r="M2561" s="589"/>
      <c r="O2561" s="589"/>
      <c r="P2561" s="589"/>
      <c r="Q2561" s="589"/>
    </row>
    <row r="2562" customHeight="1" spans="7:17">
      <c r="G2562" s="589"/>
      <c r="H2562" s="589"/>
      <c r="I2562" s="589"/>
      <c r="J2562" s="589"/>
      <c r="K2562" s="589"/>
      <c r="L2562" s="589"/>
      <c r="M2562" s="589"/>
      <c r="O2562" s="589"/>
      <c r="P2562" s="589"/>
      <c r="Q2562" s="589"/>
    </row>
    <row r="2563" customHeight="1" spans="7:17">
      <c r="G2563" s="589"/>
      <c r="H2563" s="589"/>
      <c r="I2563" s="589"/>
      <c r="J2563" s="589"/>
      <c r="K2563" s="589"/>
      <c r="L2563" s="589"/>
      <c r="M2563" s="589"/>
      <c r="O2563" s="589"/>
      <c r="P2563" s="589"/>
      <c r="Q2563" s="589"/>
    </row>
    <row r="2564" customHeight="1" spans="7:17">
      <c r="G2564" s="589"/>
      <c r="H2564" s="589"/>
      <c r="I2564" s="589"/>
      <c r="J2564" s="589"/>
      <c r="K2564" s="589"/>
      <c r="L2564" s="589"/>
      <c r="M2564" s="589"/>
      <c r="O2564" s="589"/>
      <c r="P2564" s="589"/>
      <c r="Q2564" s="589"/>
    </row>
    <row r="2565" customHeight="1" spans="7:17">
      <c r="G2565" s="589"/>
      <c r="H2565" s="589"/>
      <c r="I2565" s="589"/>
      <c r="J2565" s="589"/>
      <c r="K2565" s="589"/>
      <c r="L2565" s="589"/>
      <c r="M2565" s="589"/>
      <c r="O2565" s="589"/>
      <c r="P2565" s="589"/>
      <c r="Q2565" s="589"/>
    </row>
    <row r="2566" customHeight="1" spans="7:17">
      <c r="G2566" s="589"/>
      <c r="H2566" s="589"/>
      <c r="I2566" s="589"/>
      <c r="J2566" s="589"/>
      <c r="K2566" s="589"/>
      <c r="L2566" s="589"/>
      <c r="M2566" s="589"/>
      <c r="O2566" s="589"/>
      <c r="P2566" s="589"/>
      <c r="Q2566" s="589"/>
    </row>
    <row r="2567" customHeight="1" spans="7:17">
      <c r="G2567" s="589"/>
      <c r="H2567" s="589"/>
      <c r="I2567" s="589"/>
      <c r="J2567" s="589"/>
      <c r="K2567" s="589"/>
      <c r="L2567" s="589"/>
      <c r="M2567" s="589"/>
      <c r="O2567" s="589"/>
      <c r="P2567" s="589"/>
      <c r="Q2567" s="589"/>
    </row>
    <row r="2568" customHeight="1" spans="7:17">
      <c r="G2568" s="589"/>
      <c r="H2568" s="589"/>
      <c r="I2568" s="589"/>
      <c r="J2568" s="589"/>
      <c r="K2568" s="589"/>
      <c r="L2568" s="589"/>
      <c r="M2568" s="589"/>
      <c r="O2568" s="589"/>
      <c r="P2568" s="589"/>
      <c r="Q2568" s="589"/>
    </row>
    <row r="2569" customHeight="1" spans="7:17">
      <c r="G2569" s="589"/>
      <c r="H2569" s="589"/>
      <c r="I2569" s="589"/>
      <c r="J2569" s="589"/>
      <c r="K2569" s="589"/>
      <c r="L2569" s="589"/>
      <c r="M2569" s="589"/>
      <c r="O2569" s="589"/>
      <c r="P2569" s="589"/>
      <c r="Q2569" s="589"/>
    </row>
    <row r="2570" customHeight="1" spans="7:17">
      <c r="G2570" s="589"/>
      <c r="H2570" s="589"/>
      <c r="I2570" s="589"/>
      <c r="J2570" s="589"/>
      <c r="K2570" s="589"/>
      <c r="L2570" s="589"/>
      <c r="M2570" s="589"/>
      <c r="O2570" s="589"/>
      <c r="P2570" s="589"/>
      <c r="Q2570" s="589"/>
    </row>
    <row r="2571" customHeight="1" spans="7:17">
      <c r="G2571" s="589"/>
      <c r="H2571" s="589"/>
      <c r="I2571" s="589"/>
      <c r="J2571" s="589"/>
      <c r="K2571" s="589"/>
      <c r="L2571" s="589"/>
      <c r="M2571" s="589"/>
      <c r="O2571" s="589"/>
      <c r="P2571" s="589"/>
      <c r="Q2571" s="589"/>
    </row>
    <row r="2572" customHeight="1" spans="7:17">
      <c r="G2572" s="589"/>
      <c r="H2572" s="589"/>
      <c r="I2572" s="589"/>
      <c r="J2572" s="589"/>
      <c r="K2572" s="589"/>
      <c r="L2572" s="589"/>
      <c r="M2572" s="589"/>
      <c r="O2572" s="589"/>
      <c r="P2572" s="589"/>
      <c r="Q2572" s="589"/>
    </row>
    <row r="2573" customHeight="1" spans="7:17">
      <c r="G2573" s="589"/>
      <c r="H2573" s="589"/>
      <c r="I2573" s="589"/>
      <c r="J2573" s="589"/>
      <c r="K2573" s="589"/>
      <c r="L2573" s="589"/>
      <c r="M2573" s="589"/>
      <c r="O2573" s="589"/>
      <c r="P2573" s="589"/>
      <c r="Q2573" s="589"/>
    </row>
    <row r="2574" customHeight="1" spans="7:17">
      <c r="G2574" s="589"/>
      <c r="H2574" s="589"/>
      <c r="I2574" s="589"/>
      <c r="J2574" s="589"/>
      <c r="K2574" s="589"/>
      <c r="L2574" s="589"/>
      <c r="M2574" s="589"/>
      <c r="O2574" s="589"/>
      <c r="P2574" s="589"/>
      <c r="Q2574" s="589"/>
    </row>
    <row r="2575" customHeight="1" spans="7:17">
      <c r="G2575" s="589"/>
      <c r="H2575" s="589"/>
      <c r="I2575" s="589"/>
      <c r="J2575" s="589"/>
      <c r="K2575" s="589"/>
      <c r="L2575" s="589"/>
      <c r="M2575" s="589"/>
      <c r="O2575" s="589"/>
      <c r="P2575" s="589"/>
      <c r="Q2575" s="589"/>
    </row>
    <row r="2576" customHeight="1" spans="7:17">
      <c r="G2576" s="589"/>
      <c r="H2576" s="589"/>
      <c r="I2576" s="589"/>
      <c r="J2576" s="589"/>
      <c r="K2576" s="589"/>
      <c r="L2576" s="589"/>
      <c r="M2576" s="589"/>
      <c r="O2576" s="589"/>
      <c r="P2576" s="589"/>
      <c r="Q2576" s="589"/>
    </row>
    <row r="2577" customHeight="1" spans="7:17">
      <c r="G2577" s="589"/>
      <c r="H2577" s="589"/>
      <c r="I2577" s="589"/>
      <c r="J2577" s="589"/>
      <c r="K2577" s="589"/>
      <c r="L2577" s="589"/>
      <c r="M2577" s="589"/>
      <c r="O2577" s="589"/>
      <c r="P2577" s="589"/>
      <c r="Q2577" s="589"/>
    </row>
    <row r="2578" customHeight="1" spans="7:17">
      <c r="G2578" s="589"/>
      <c r="H2578" s="589"/>
      <c r="I2578" s="589"/>
      <c r="J2578" s="589"/>
      <c r="K2578" s="589"/>
      <c r="L2578" s="589"/>
      <c r="M2578" s="589"/>
      <c r="O2578" s="589"/>
      <c r="P2578" s="589"/>
      <c r="Q2578" s="589"/>
    </row>
    <row r="2579" customHeight="1" spans="7:17">
      <c r="G2579" s="589"/>
      <c r="H2579" s="589"/>
      <c r="I2579" s="589"/>
      <c r="J2579" s="589"/>
      <c r="K2579" s="589"/>
      <c r="L2579" s="589"/>
      <c r="M2579" s="589"/>
      <c r="O2579" s="589"/>
      <c r="P2579" s="589"/>
      <c r="Q2579" s="589"/>
    </row>
    <row r="2580" customHeight="1" spans="7:17">
      <c r="G2580" s="589"/>
      <c r="H2580" s="589"/>
      <c r="I2580" s="589"/>
      <c r="J2580" s="589"/>
      <c r="K2580" s="589"/>
      <c r="L2580" s="589"/>
      <c r="M2580" s="589"/>
      <c r="O2580" s="589"/>
      <c r="P2580" s="589"/>
      <c r="Q2580" s="589"/>
    </row>
    <row r="2581" customHeight="1" spans="7:17">
      <c r="G2581" s="589"/>
      <c r="H2581" s="589"/>
      <c r="I2581" s="589"/>
      <c r="J2581" s="589"/>
      <c r="K2581" s="589"/>
      <c r="L2581" s="589"/>
      <c r="M2581" s="589"/>
      <c r="O2581" s="589"/>
      <c r="P2581" s="589"/>
      <c r="Q2581" s="589"/>
    </row>
    <row r="2582" customHeight="1" spans="7:17">
      <c r="G2582" s="589"/>
      <c r="H2582" s="589"/>
      <c r="I2582" s="589"/>
      <c r="J2582" s="589"/>
      <c r="K2582" s="589"/>
      <c r="L2582" s="589"/>
      <c r="M2582" s="589"/>
      <c r="O2582" s="589"/>
      <c r="P2582" s="589"/>
      <c r="Q2582" s="589"/>
    </row>
    <row r="2583" customHeight="1" spans="7:17">
      <c r="G2583" s="589"/>
      <c r="H2583" s="589"/>
      <c r="I2583" s="589"/>
      <c r="J2583" s="589"/>
      <c r="K2583" s="589"/>
      <c r="L2583" s="589"/>
      <c r="M2583" s="589"/>
      <c r="O2583" s="589"/>
      <c r="P2583" s="589"/>
      <c r="Q2583" s="589"/>
    </row>
    <row r="2584" customHeight="1" spans="7:17">
      <c r="G2584" s="589"/>
      <c r="H2584" s="589"/>
      <c r="I2584" s="589"/>
      <c r="J2584" s="589"/>
      <c r="K2584" s="589"/>
      <c r="L2584" s="589"/>
      <c r="M2584" s="589"/>
      <c r="O2584" s="589"/>
      <c r="P2584" s="589"/>
      <c r="Q2584" s="589"/>
    </row>
    <row r="2585" customHeight="1" spans="7:17">
      <c r="G2585" s="589"/>
      <c r="H2585" s="589"/>
      <c r="I2585" s="589"/>
      <c r="J2585" s="589"/>
      <c r="K2585" s="589"/>
      <c r="L2585" s="589"/>
      <c r="M2585" s="589"/>
      <c r="O2585" s="589"/>
      <c r="P2585" s="589"/>
      <c r="Q2585" s="589"/>
    </row>
    <row r="2586" customHeight="1" spans="7:17">
      <c r="G2586" s="589"/>
      <c r="H2586" s="589"/>
      <c r="I2586" s="589"/>
      <c r="J2586" s="589"/>
      <c r="K2586" s="589"/>
      <c r="L2586" s="589"/>
      <c r="M2586" s="589"/>
      <c r="O2586" s="589"/>
      <c r="P2586" s="589"/>
      <c r="Q2586" s="589"/>
    </row>
    <row r="2587" customHeight="1" spans="7:17">
      <c r="G2587" s="589"/>
      <c r="H2587" s="589"/>
      <c r="I2587" s="589"/>
      <c r="J2587" s="589"/>
      <c r="K2587" s="589"/>
      <c r="L2587" s="589"/>
      <c r="M2587" s="589"/>
      <c r="O2587" s="589"/>
      <c r="P2587" s="589"/>
      <c r="Q2587" s="589"/>
    </row>
    <row r="2588" customHeight="1" spans="7:17">
      <c r="G2588" s="589"/>
      <c r="H2588" s="589"/>
      <c r="I2588" s="589"/>
      <c r="J2588" s="589"/>
      <c r="K2588" s="589"/>
      <c r="L2588" s="589"/>
      <c r="M2588" s="589"/>
      <c r="O2588" s="589"/>
      <c r="P2588" s="589"/>
      <c r="Q2588" s="589"/>
    </row>
    <row r="2589" customHeight="1" spans="7:17">
      <c r="G2589" s="589"/>
      <c r="H2589" s="589"/>
      <c r="I2589" s="589"/>
      <c r="J2589" s="589"/>
      <c r="K2589" s="589"/>
      <c r="L2589" s="589"/>
      <c r="M2589" s="589"/>
      <c r="O2589" s="589"/>
      <c r="P2589" s="589"/>
      <c r="Q2589" s="589"/>
    </row>
    <row r="2590" customHeight="1" spans="7:17">
      <c r="G2590" s="589"/>
      <c r="H2590" s="589"/>
      <c r="I2590" s="589"/>
      <c r="J2590" s="589"/>
      <c r="K2590" s="589"/>
      <c r="L2590" s="589"/>
      <c r="M2590" s="589"/>
      <c r="O2590" s="589"/>
      <c r="P2590" s="589"/>
      <c r="Q2590" s="589"/>
    </row>
    <row r="2591" customHeight="1" spans="7:17">
      <c r="G2591" s="589"/>
      <c r="H2591" s="589"/>
      <c r="I2591" s="589"/>
      <c r="J2591" s="589"/>
      <c r="K2591" s="589"/>
      <c r="L2591" s="589"/>
      <c r="M2591" s="589"/>
      <c r="O2591" s="589"/>
      <c r="P2591" s="589"/>
      <c r="Q2591" s="589"/>
    </row>
    <row r="2592" customHeight="1" spans="7:17">
      <c r="G2592" s="589"/>
      <c r="H2592" s="589"/>
      <c r="I2592" s="589"/>
      <c r="J2592" s="589"/>
      <c r="K2592" s="589"/>
      <c r="L2592" s="589"/>
      <c r="M2592" s="589"/>
      <c r="O2592" s="589"/>
      <c r="P2592" s="589"/>
      <c r="Q2592" s="589"/>
    </row>
    <row r="2593" customHeight="1" spans="7:17">
      <c r="G2593" s="589"/>
      <c r="H2593" s="589"/>
      <c r="I2593" s="589"/>
      <c r="J2593" s="589"/>
      <c r="K2593" s="589"/>
      <c r="L2593" s="589"/>
      <c r="M2593" s="589"/>
      <c r="O2593" s="589"/>
      <c r="P2593" s="589"/>
      <c r="Q2593" s="589"/>
    </row>
    <row r="2594" customHeight="1" spans="7:17">
      <c r="G2594" s="589"/>
      <c r="H2594" s="589"/>
      <c r="I2594" s="589"/>
      <c r="J2594" s="589"/>
      <c r="K2594" s="589"/>
      <c r="L2594" s="589"/>
      <c r="M2594" s="589"/>
      <c r="O2594" s="589"/>
      <c r="P2594" s="589"/>
      <c r="Q2594" s="589"/>
    </row>
    <row r="2595" customHeight="1" spans="7:17">
      <c r="G2595" s="589"/>
      <c r="H2595" s="589"/>
      <c r="I2595" s="589"/>
      <c r="J2595" s="589"/>
      <c r="K2595" s="589"/>
      <c r="L2595" s="589"/>
      <c r="M2595" s="589"/>
      <c r="O2595" s="589"/>
      <c r="P2595" s="589"/>
      <c r="Q2595" s="589"/>
    </row>
    <row r="2596" customHeight="1" spans="7:17">
      <c r="G2596" s="589"/>
      <c r="H2596" s="589"/>
      <c r="I2596" s="589"/>
      <c r="J2596" s="589"/>
      <c r="K2596" s="589"/>
      <c r="L2596" s="589"/>
      <c r="M2596" s="589"/>
      <c r="O2596" s="589"/>
      <c r="P2596" s="589"/>
      <c r="Q2596" s="589"/>
    </row>
    <row r="2597" customHeight="1" spans="7:17">
      <c r="G2597" s="589"/>
      <c r="H2597" s="589"/>
      <c r="I2597" s="589"/>
      <c r="J2597" s="589"/>
      <c r="K2597" s="589"/>
      <c r="L2597" s="589"/>
      <c r="M2597" s="589"/>
      <c r="O2597" s="589"/>
      <c r="P2597" s="589"/>
      <c r="Q2597" s="589"/>
    </row>
    <row r="2598" customHeight="1" spans="7:17">
      <c r="G2598" s="589"/>
      <c r="H2598" s="589"/>
      <c r="I2598" s="589"/>
      <c r="J2598" s="589"/>
      <c r="K2598" s="589"/>
      <c r="L2598" s="589"/>
      <c r="M2598" s="589"/>
      <c r="O2598" s="589"/>
      <c r="P2598" s="589"/>
      <c r="Q2598" s="589"/>
    </row>
    <row r="2599" customHeight="1" spans="7:17">
      <c r="G2599" s="589"/>
      <c r="H2599" s="589"/>
      <c r="I2599" s="589"/>
      <c r="J2599" s="589"/>
      <c r="K2599" s="589"/>
      <c r="L2599" s="589"/>
      <c r="M2599" s="589"/>
      <c r="O2599" s="589"/>
      <c r="P2599" s="589"/>
      <c r="Q2599" s="589"/>
    </row>
    <row r="2600" customHeight="1" spans="7:17">
      <c r="G2600" s="589"/>
      <c r="H2600" s="589"/>
      <c r="I2600" s="589"/>
      <c r="J2600" s="589"/>
      <c r="K2600" s="589"/>
      <c r="L2600" s="589"/>
      <c r="M2600" s="589"/>
      <c r="O2600" s="589"/>
      <c r="P2600" s="589"/>
      <c r="Q2600" s="589"/>
    </row>
    <row r="2601" customHeight="1" spans="7:17">
      <c r="G2601" s="589"/>
      <c r="H2601" s="589"/>
      <c r="I2601" s="589"/>
      <c r="J2601" s="589"/>
      <c r="K2601" s="589"/>
      <c r="L2601" s="589"/>
      <c r="M2601" s="589"/>
      <c r="O2601" s="589"/>
      <c r="P2601" s="589"/>
      <c r="Q2601" s="589"/>
    </row>
    <row r="2602" customHeight="1" spans="7:17">
      <c r="G2602" s="589"/>
      <c r="H2602" s="589"/>
      <c r="I2602" s="589"/>
      <c r="J2602" s="589"/>
      <c r="K2602" s="589"/>
      <c r="L2602" s="589"/>
      <c r="M2602" s="589"/>
      <c r="O2602" s="589"/>
      <c r="P2602" s="589"/>
      <c r="Q2602" s="589"/>
    </row>
    <row r="2603" customHeight="1" spans="7:17">
      <c r="G2603" s="589"/>
      <c r="H2603" s="589"/>
      <c r="I2603" s="589"/>
      <c r="J2603" s="589"/>
      <c r="K2603" s="589"/>
      <c r="L2603" s="589"/>
      <c r="M2603" s="589"/>
      <c r="O2603" s="589"/>
      <c r="P2603" s="589"/>
      <c r="Q2603" s="589"/>
    </row>
    <row r="2604" customHeight="1" spans="7:17">
      <c r="G2604" s="589"/>
      <c r="H2604" s="589"/>
      <c r="I2604" s="589"/>
      <c r="J2604" s="589"/>
      <c r="K2604" s="589"/>
      <c r="L2604" s="589"/>
      <c r="M2604" s="589"/>
      <c r="O2604" s="589"/>
      <c r="P2604" s="589"/>
      <c r="Q2604" s="589"/>
    </row>
    <row r="2605" customHeight="1" spans="7:17">
      <c r="G2605" s="589"/>
      <c r="H2605" s="589"/>
      <c r="I2605" s="589"/>
      <c r="J2605" s="589"/>
      <c r="K2605" s="589"/>
      <c r="L2605" s="589"/>
      <c r="M2605" s="589"/>
      <c r="O2605" s="589"/>
      <c r="P2605" s="589"/>
      <c r="Q2605" s="589"/>
    </row>
    <row r="2606" customHeight="1" spans="7:17">
      <c r="G2606" s="589"/>
      <c r="H2606" s="589"/>
      <c r="I2606" s="589"/>
      <c r="J2606" s="589"/>
      <c r="K2606" s="589"/>
      <c r="L2606" s="589"/>
      <c r="M2606" s="589"/>
      <c r="O2606" s="589"/>
      <c r="P2606" s="589"/>
      <c r="Q2606" s="589"/>
    </row>
    <row r="2607" customHeight="1" spans="7:17">
      <c r="G2607" s="589"/>
      <c r="H2607" s="589"/>
      <c r="I2607" s="589"/>
      <c r="J2607" s="589"/>
      <c r="K2607" s="589"/>
      <c r="L2607" s="589"/>
      <c r="M2607" s="589"/>
      <c r="O2607" s="589"/>
      <c r="P2607" s="589"/>
      <c r="Q2607" s="589"/>
    </row>
    <row r="2608" customHeight="1" spans="7:17">
      <c r="G2608" s="589"/>
      <c r="H2608" s="589"/>
      <c r="I2608" s="589"/>
      <c r="J2608" s="589"/>
      <c r="K2608" s="589"/>
      <c r="L2608" s="589"/>
      <c r="M2608" s="589"/>
      <c r="O2608" s="589"/>
      <c r="P2608" s="589"/>
      <c r="Q2608" s="589"/>
    </row>
    <row r="2609" customHeight="1" spans="7:17">
      <c r="G2609" s="589"/>
      <c r="H2609" s="589"/>
      <c r="I2609" s="589"/>
      <c r="J2609" s="589"/>
      <c r="K2609" s="589"/>
      <c r="L2609" s="589"/>
      <c r="M2609" s="589"/>
      <c r="O2609" s="589"/>
      <c r="P2609" s="589"/>
      <c r="Q2609" s="589"/>
    </row>
    <row r="2610" customHeight="1" spans="7:17">
      <c r="G2610" s="589"/>
      <c r="H2610" s="589"/>
      <c r="I2610" s="589"/>
      <c r="J2610" s="589"/>
      <c r="K2610" s="589"/>
      <c r="L2610" s="589"/>
      <c r="M2610" s="589"/>
      <c r="O2610" s="589"/>
      <c r="P2610" s="589"/>
      <c r="Q2610" s="589"/>
    </row>
    <row r="2611" customHeight="1" spans="7:17">
      <c r="G2611" s="589"/>
      <c r="H2611" s="589"/>
      <c r="I2611" s="589"/>
      <c r="J2611" s="589"/>
      <c r="K2611" s="589"/>
      <c r="L2611" s="589"/>
      <c r="M2611" s="589"/>
      <c r="O2611" s="589"/>
      <c r="P2611" s="589"/>
      <c r="Q2611" s="589"/>
    </row>
    <row r="2612" customHeight="1" spans="7:17">
      <c r="G2612" s="589"/>
      <c r="H2612" s="589"/>
      <c r="I2612" s="589"/>
      <c r="J2612" s="589"/>
      <c r="K2612" s="589"/>
      <c r="L2612" s="589"/>
      <c r="M2612" s="589"/>
      <c r="O2612" s="589"/>
      <c r="P2612" s="589"/>
      <c r="Q2612" s="589"/>
    </row>
    <row r="2613" customHeight="1" spans="7:17">
      <c r="G2613" s="589"/>
      <c r="H2613" s="589"/>
      <c r="I2613" s="589"/>
      <c r="J2613" s="589"/>
      <c r="K2613" s="589"/>
      <c r="L2613" s="589"/>
      <c r="M2613" s="589"/>
      <c r="O2613" s="589"/>
      <c r="P2613" s="589"/>
      <c r="Q2613" s="589"/>
    </row>
    <row r="2614" customHeight="1" spans="7:17">
      <c r="G2614" s="589"/>
      <c r="H2614" s="589"/>
      <c r="I2614" s="589"/>
      <c r="J2614" s="589"/>
      <c r="K2614" s="589"/>
      <c r="L2614" s="589"/>
      <c r="M2614" s="589"/>
      <c r="O2614" s="589"/>
      <c r="P2614" s="589"/>
      <c r="Q2614" s="589"/>
    </row>
    <row r="2615" customHeight="1" spans="7:17">
      <c r="G2615" s="589"/>
      <c r="H2615" s="589"/>
      <c r="I2615" s="589"/>
      <c r="J2615" s="589"/>
      <c r="K2615" s="589"/>
      <c r="L2615" s="589"/>
      <c r="M2615" s="589"/>
      <c r="O2615" s="589"/>
      <c r="P2615" s="589"/>
      <c r="Q2615" s="589"/>
    </row>
    <row r="2616" customHeight="1" spans="7:17">
      <c r="G2616" s="589"/>
      <c r="H2616" s="589"/>
      <c r="I2616" s="589"/>
      <c r="J2616" s="589"/>
      <c r="K2616" s="589"/>
      <c r="L2616" s="589"/>
      <c r="M2616" s="589"/>
      <c r="O2616" s="589"/>
      <c r="P2616" s="589"/>
      <c r="Q2616" s="589"/>
    </row>
    <row r="2617" customHeight="1" spans="7:17">
      <c r="G2617" s="589"/>
      <c r="H2617" s="589"/>
      <c r="I2617" s="589"/>
      <c r="J2617" s="589"/>
      <c r="K2617" s="589"/>
      <c r="L2617" s="589"/>
      <c r="M2617" s="589"/>
      <c r="O2617" s="589"/>
      <c r="P2617" s="589"/>
      <c r="Q2617" s="589"/>
    </row>
    <row r="2618" customHeight="1" spans="7:17">
      <c r="G2618" s="589"/>
      <c r="H2618" s="589"/>
      <c r="I2618" s="589"/>
      <c r="J2618" s="589"/>
      <c r="K2618" s="589"/>
      <c r="L2618" s="589"/>
      <c r="M2618" s="589"/>
      <c r="O2618" s="589"/>
      <c r="P2618" s="589"/>
      <c r="Q2618" s="589"/>
    </row>
    <row r="2619" customHeight="1" spans="7:17">
      <c r="G2619" s="589"/>
      <c r="H2619" s="589"/>
      <c r="I2619" s="589"/>
      <c r="J2619" s="589"/>
      <c r="K2619" s="589"/>
      <c r="L2619" s="589"/>
      <c r="M2619" s="589"/>
      <c r="O2619" s="589"/>
      <c r="P2619" s="589"/>
      <c r="Q2619" s="589"/>
    </row>
    <row r="2620" customHeight="1" spans="7:17">
      <c r="G2620" s="589"/>
      <c r="H2620" s="589"/>
      <c r="I2620" s="589"/>
      <c r="J2620" s="589"/>
      <c r="K2620" s="589"/>
      <c r="L2620" s="589"/>
      <c r="M2620" s="589"/>
      <c r="O2620" s="589"/>
      <c r="P2620" s="589"/>
      <c r="Q2620" s="589"/>
    </row>
    <row r="2621" customHeight="1" spans="7:17">
      <c r="G2621" s="589"/>
      <c r="H2621" s="589"/>
      <c r="I2621" s="589"/>
      <c r="J2621" s="589"/>
      <c r="K2621" s="589"/>
      <c r="L2621" s="589"/>
      <c r="M2621" s="589"/>
      <c r="O2621" s="589"/>
      <c r="P2621" s="589"/>
      <c r="Q2621" s="589"/>
    </row>
    <row r="2622" customHeight="1" spans="7:17">
      <c r="G2622" s="589"/>
      <c r="H2622" s="589"/>
      <c r="I2622" s="589"/>
      <c r="J2622" s="589"/>
      <c r="K2622" s="589"/>
      <c r="L2622" s="589"/>
      <c r="M2622" s="589"/>
      <c r="O2622" s="589"/>
      <c r="P2622" s="589"/>
      <c r="Q2622" s="589"/>
    </row>
    <row r="2623" customHeight="1" spans="7:17">
      <c r="G2623" s="589"/>
      <c r="H2623" s="589"/>
      <c r="I2623" s="589"/>
      <c r="J2623" s="589"/>
      <c r="K2623" s="589"/>
      <c r="L2623" s="589"/>
      <c r="M2623" s="589"/>
      <c r="O2623" s="589"/>
      <c r="P2623" s="589"/>
      <c r="Q2623" s="589"/>
    </row>
    <row r="2624" customHeight="1" spans="7:17">
      <c r="G2624" s="589"/>
      <c r="H2624" s="589"/>
      <c r="I2624" s="589"/>
      <c r="J2624" s="589"/>
      <c r="K2624" s="589"/>
      <c r="L2624" s="589"/>
      <c r="M2624" s="589"/>
      <c r="O2624" s="589"/>
      <c r="P2624" s="589"/>
      <c r="Q2624" s="589"/>
    </row>
    <row r="2625" customHeight="1" spans="7:17">
      <c r="G2625" s="589"/>
      <c r="H2625" s="589"/>
      <c r="I2625" s="589"/>
      <c r="J2625" s="589"/>
      <c r="K2625" s="589"/>
      <c r="L2625" s="589"/>
      <c r="M2625" s="589"/>
      <c r="O2625" s="589"/>
      <c r="P2625" s="589"/>
      <c r="Q2625" s="589"/>
    </row>
    <row r="2626" customHeight="1" spans="7:17">
      <c r="G2626" s="589"/>
      <c r="H2626" s="589"/>
      <c r="I2626" s="589"/>
      <c r="J2626" s="589"/>
      <c r="K2626" s="589"/>
      <c r="L2626" s="589"/>
      <c r="M2626" s="589"/>
      <c r="O2626" s="589"/>
      <c r="P2626" s="589"/>
      <c r="Q2626" s="589"/>
    </row>
    <row r="2627" customHeight="1" spans="7:17">
      <c r="G2627" s="589"/>
      <c r="H2627" s="589"/>
      <c r="I2627" s="589"/>
      <c r="J2627" s="589"/>
      <c r="K2627" s="589"/>
      <c r="L2627" s="589"/>
      <c r="M2627" s="589"/>
      <c r="O2627" s="589"/>
      <c r="P2627" s="589"/>
      <c r="Q2627" s="589"/>
    </row>
    <row r="2628" customHeight="1" spans="7:17">
      <c r="G2628" s="589"/>
      <c r="H2628" s="589"/>
      <c r="I2628" s="589"/>
      <c r="J2628" s="589"/>
      <c r="K2628" s="589"/>
      <c r="L2628" s="589"/>
      <c r="M2628" s="589"/>
      <c r="O2628" s="589"/>
      <c r="P2628" s="589"/>
      <c r="Q2628" s="589"/>
    </row>
    <row r="2629" customHeight="1" spans="7:17">
      <c r="G2629" s="589"/>
      <c r="H2629" s="589"/>
      <c r="I2629" s="589"/>
      <c r="J2629" s="589"/>
      <c r="K2629" s="589"/>
      <c r="L2629" s="589"/>
      <c r="M2629" s="589"/>
      <c r="O2629" s="589"/>
      <c r="P2629" s="589"/>
      <c r="Q2629" s="589"/>
    </row>
    <row r="2630" customHeight="1" spans="7:17">
      <c r="G2630" s="589"/>
      <c r="H2630" s="589"/>
      <c r="I2630" s="589"/>
      <c r="J2630" s="589"/>
      <c r="K2630" s="589"/>
      <c r="L2630" s="589"/>
      <c r="M2630" s="589"/>
      <c r="O2630" s="589"/>
      <c r="P2630" s="589"/>
      <c r="Q2630" s="589"/>
    </row>
    <row r="2631" customHeight="1" spans="7:17">
      <c r="G2631" s="589"/>
      <c r="H2631" s="589"/>
      <c r="I2631" s="589"/>
      <c r="J2631" s="589"/>
      <c r="K2631" s="589"/>
      <c r="L2631" s="589"/>
      <c r="M2631" s="589"/>
      <c r="O2631" s="589"/>
      <c r="P2631" s="589"/>
      <c r="Q2631" s="589"/>
    </row>
    <row r="2632" customHeight="1" spans="7:17">
      <c r="G2632" s="589"/>
      <c r="H2632" s="589"/>
      <c r="I2632" s="589"/>
      <c r="J2632" s="589"/>
      <c r="K2632" s="589"/>
      <c r="L2632" s="589"/>
      <c r="M2632" s="589"/>
      <c r="O2632" s="589"/>
      <c r="P2632" s="589"/>
      <c r="Q2632" s="589"/>
    </row>
    <row r="2633" customHeight="1" spans="7:17">
      <c r="G2633" s="589"/>
      <c r="H2633" s="589"/>
      <c r="I2633" s="589"/>
      <c r="J2633" s="589"/>
      <c r="K2633" s="589"/>
      <c r="L2633" s="589"/>
      <c r="M2633" s="589"/>
      <c r="O2633" s="589"/>
      <c r="P2633" s="589"/>
      <c r="Q2633" s="589"/>
    </row>
    <row r="2634" customHeight="1" spans="7:17">
      <c r="G2634" s="589"/>
      <c r="H2634" s="589"/>
      <c r="I2634" s="589"/>
      <c r="J2634" s="589"/>
      <c r="K2634" s="589"/>
      <c r="L2634" s="589"/>
      <c r="M2634" s="589"/>
      <c r="O2634" s="589"/>
      <c r="P2634" s="589"/>
      <c r="Q2634" s="589"/>
    </row>
    <row r="2635" customHeight="1" spans="7:17">
      <c r="G2635" s="589"/>
      <c r="H2635" s="589"/>
      <c r="I2635" s="589"/>
      <c r="J2635" s="589"/>
      <c r="K2635" s="589"/>
      <c r="L2635" s="589"/>
      <c r="M2635" s="589"/>
      <c r="O2635" s="589"/>
      <c r="P2635" s="589"/>
      <c r="Q2635" s="589"/>
    </row>
    <row r="2636" customHeight="1" spans="7:17">
      <c r="G2636" s="589"/>
      <c r="H2636" s="589"/>
      <c r="I2636" s="589"/>
      <c r="J2636" s="589"/>
      <c r="K2636" s="589"/>
      <c r="L2636" s="589"/>
      <c r="M2636" s="589"/>
      <c r="O2636" s="589"/>
      <c r="P2636" s="589"/>
      <c r="Q2636" s="589"/>
    </row>
    <row r="2637" customHeight="1" spans="7:17">
      <c r="G2637" s="589"/>
      <c r="H2637" s="589"/>
      <c r="I2637" s="589"/>
      <c r="J2637" s="589"/>
      <c r="K2637" s="589"/>
      <c r="L2637" s="589"/>
      <c r="M2637" s="589"/>
      <c r="O2637" s="589"/>
      <c r="P2637" s="589"/>
      <c r="Q2637" s="589"/>
    </row>
    <row r="2638" customHeight="1" spans="7:17">
      <c r="G2638" s="589"/>
      <c r="H2638" s="589"/>
      <c r="I2638" s="589"/>
      <c r="J2638" s="589"/>
      <c r="K2638" s="589"/>
      <c r="L2638" s="589"/>
      <c r="M2638" s="589"/>
      <c r="O2638" s="589"/>
      <c r="P2638" s="589"/>
      <c r="Q2638" s="589"/>
    </row>
    <row r="2639" customHeight="1" spans="7:17">
      <c r="G2639" s="589"/>
      <c r="H2639" s="589"/>
      <c r="I2639" s="589"/>
      <c r="J2639" s="589"/>
      <c r="K2639" s="589"/>
      <c r="L2639" s="589"/>
      <c r="M2639" s="589"/>
      <c r="O2639" s="589"/>
      <c r="P2639" s="589"/>
      <c r="Q2639" s="589"/>
    </row>
    <row r="2640" customHeight="1" spans="7:17">
      <c r="G2640" s="589"/>
      <c r="H2640" s="589"/>
      <c r="I2640" s="589"/>
      <c r="J2640" s="589"/>
      <c r="K2640" s="589"/>
      <c r="L2640" s="589"/>
      <c r="M2640" s="589"/>
      <c r="O2640" s="589"/>
      <c r="P2640" s="589"/>
      <c r="Q2640" s="589"/>
    </row>
    <row r="2641" customHeight="1" spans="7:17">
      <c r="G2641" s="589"/>
      <c r="H2641" s="589"/>
      <c r="I2641" s="589"/>
      <c r="J2641" s="589"/>
      <c r="K2641" s="589"/>
      <c r="L2641" s="589"/>
      <c r="M2641" s="589"/>
      <c r="O2641" s="589"/>
      <c r="P2641" s="589"/>
      <c r="Q2641" s="589"/>
    </row>
    <row r="2642" customHeight="1" spans="7:17">
      <c r="G2642" s="589"/>
      <c r="H2642" s="589"/>
      <c r="I2642" s="589"/>
      <c r="J2642" s="589"/>
      <c r="K2642" s="589"/>
      <c r="L2642" s="589"/>
      <c r="M2642" s="589"/>
      <c r="O2642" s="589"/>
      <c r="P2642" s="589"/>
      <c r="Q2642" s="589"/>
    </row>
    <row r="2643" customHeight="1" spans="7:17">
      <c r="G2643" s="589"/>
      <c r="H2643" s="589"/>
      <c r="I2643" s="589"/>
      <c r="J2643" s="589"/>
      <c r="K2643" s="589"/>
      <c r="L2643" s="589"/>
      <c r="M2643" s="589"/>
      <c r="O2643" s="589"/>
      <c r="P2643" s="589"/>
      <c r="Q2643" s="589"/>
    </row>
    <row r="2644" customHeight="1" spans="7:17">
      <c r="G2644" s="589"/>
      <c r="H2644" s="589"/>
      <c r="I2644" s="589"/>
      <c r="J2644" s="589"/>
      <c r="K2644" s="589"/>
      <c r="L2644" s="589"/>
      <c r="M2644" s="589"/>
      <c r="O2644" s="589"/>
      <c r="P2644" s="589"/>
      <c r="Q2644" s="589"/>
    </row>
    <row r="2645" customHeight="1" spans="7:17">
      <c r="G2645" s="589"/>
      <c r="H2645" s="589"/>
      <c r="I2645" s="589"/>
      <c r="J2645" s="589"/>
      <c r="K2645" s="589"/>
      <c r="L2645" s="589"/>
      <c r="M2645" s="589"/>
      <c r="O2645" s="589"/>
      <c r="P2645" s="589"/>
      <c r="Q2645" s="589"/>
    </row>
    <row r="2646" customHeight="1" spans="7:17">
      <c r="G2646" s="589"/>
      <c r="H2646" s="589"/>
      <c r="I2646" s="589"/>
      <c r="J2646" s="589"/>
      <c r="K2646" s="589"/>
      <c r="L2646" s="589"/>
      <c r="M2646" s="589"/>
      <c r="O2646" s="589"/>
      <c r="P2646" s="589"/>
      <c r="Q2646" s="589"/>
    </row>
    <row r="2647" customHeight="1" spans="7:17">
      <c r="G2647" s="589"/>
      <c r="H2647" s="589"/>
      <c r="I2647" s="589"/>
      <c r="J2647" s="589"/>
      <c r="K2647" s="589"/>
      <c r="L2647" s="589"/>
      <c r="M2647" s="589"/>
      <c r="O2647" s="589"/>
      <c r="P2647" s="589"/>
      <c r="Q2647" s="589"/>
    </row>
    <row r="2648" customHeight="1" spans="7:17">
      <c r="G2648" s="589"/>
      <c r="H2648" s="589"/>
      <c r="I2648" s="589"/>
      <c r="J2648" s="589"/>
      <c r="K2648" s="589"/>
      <c r="L2648" s="589"/>
      <c r="M2648" s="589"/>
      <c r="O2648" s="589"/>
      <c r="P2648" s="589"/>
      <c r="Q2648" s="589"/>
    </row>
    <row r="2649" customHeight="1" spans="7:17">
      <c r="G2649" s="589"/>
      <c r="H2649" s="589"/>
      <c r="I2649" s="589"/>
      <c r="J2649" s="589"/>
      <c r="K2649" s="589"/>
      <c r="L2649" s="589"/>
      <c r="M2649" s="589"/>
      <c r="O2649" s="589"/>
      <c r="P2649" s="589"/>
      <c r="Q2649" s="589"/>
    </row>
    <row r="2650" customHeight="1" spans="7:17">
      <c r="G2650" s="589"/>
      <c r="H2650" s="589"/>
      <c r="I2650" s="589"/>
      <c r="J2650" s="589"/>
      <c r="K2650" s="589"/>
      <c r="L2650" s="589"/>
      <c r="M2650" s="589"/>
      <c r="O2650" s="589"/>
      <c r="P2650" s="589"/>
      <c r="Q2650" s="589"/>
    </row>
    <row r="2651" customHeight="1" spans="7:17">
      <c r="G2651" s="589"/>
      <c r="H2651" s="589"/>
      <c r="I2651" s="589"/>
      <c r="J2651" s="589"/>
      <c r="K2651" s="589"/>
      <c r="L2651" s="589"/>
      <c r="M2651" s="589"/>
      <c r="O2651" s="589"/>
      <c r="P2651" s="589"/>
      <c r="Q2651" s="589"/>
    </row>
    <row r="2652" customHeight="1" spans="7:17">
      <c r="G2652" s="589"/>
      <c r="H2652" s="589"/>
      <c r="I2652" s="589"/>
      <c r="J2652" s="589"/>
      <c r="K2652" s="589"/>
      <c r="L2652" s="589"/>
      <c r="M2652" s="589"/>
      <c r="O2652" s="589"/>
      <c r="P2652" s="589"/>
      <c r="Q2652" s="589"/>
    </row>
    <row r="2653" customHeight="1" spans="7:17">
      <c r="G2653" s="589"/>
      <c r="H2653" s="589"/>
      <c r="I2653" s="589"/>
      <c r="J2653" s="589"/>
      <c r="K2653" s="589"/>
      <c r="L2653" s="589"/>
      <c r="M2653" s="589"/>
      <c r="O2653" s="589"/>
      <c r="P2653" s="589"/>
      <c r="Q2653" s="589"/>
    </row>
    <row r="2654" customHeight="1" spans="7:17">
      <c r="G2654" s="589"/>
      <c r="H2654" s="589"/>
      <c r="I2654" s="589"/>
      <c r="J2654" s="589"/>
      <c r="K2654" s="589"/>
      <c r="L2654" s="589"/>
      <c r="M2654" s="589"/>
      <c r="O2654" s="589"/>
      <c r="P2654" s="589"/>
      <c r="Q2654" s="589"/>
    </row>
    <row r="2655" customHeight="1" spans="7:17">
      <c r="G2655" s="589"/>
      <c r="H2655" s="589"/>
      <c r="I2655" s="589"/>
      <c r="J2655" s="589"/>
      <c r="K2655" s="589"/>
      <c r="L2655" s="589"/>
      <c r="M2655" s="589"/>
      <c r="O2655" s="589"/>
      <c r="P2655" s="589"/>
      <c r="Q2655" s="589"/>
    </row>
    <row r="2656" customHeight="1" spans="7:17">
      <c r="G2656" s="589"/>
      <c r="H2656" s="589"/>
      <c r="I2656" s="589"/>
      <c r="J2656" s="589"/>
      <c r="K2656" s="589"/>
      <c r="L2656" s="589"/>
      <c r="M2656" s="589"/>
      <c r="O2656" s="589"/>
      <c r="P2656" s="589"/>
      <c r="Q2656" s="589"/>
    </row>
    <row r="2657" customHeight="1" spans="7:17">
      <c r="G2657" s="589"/>
      <c r="H2657" s="589"/>
      <c r="I2657" s="589"/>
      <c r="J2657" s="589"/>
      <c r="K2657" s="589"/>
      <c r="L2657" s="589"/>
      <c r="M2657" s="589"/>
      <c r="O2657" s="589"/>
      <c r="P2657" s="589"/>
      <c r="Q2657" s="589"/>
    </row>
    <row r="2658" customHeight="1" spans="7:17">
      <c r="G2658" s="589"/>
      <c r="H2658" s="589"/>
      <c r="I2658" s="589"/>
      <c r="J2658" s="589"/>
      <c r="K2658" s="589"/>
      <c r="L2658" s="589"/>
      <c r="M2658" s="589"/>
      <c r="O2658" s="589"/>
      <c r="P2658" s="589"/>
      <c r="Q2658" s="589"/>
    </row>
    <row r="2659" customHeight="1" spans="7:17">
      <c r="G2659" s="589"/>
      <c r="H2659" s="589"/>
      <c r="I2659" s="589"/>
      <c r="J2659" s="589"/>
      <c r="K2659" s="589"/>
      <c r="L2659" s="589"/>
      <c r="M2659" s="589"/>
      <c r="O2659" s="589"/>
      <c r="P2659" s="589"/>
      <c r="Q2659" s="589"/>
    </row>
    <row r="2660" customHeight="1" spans="7:17">
      <c r="G2660" s="589"/>
      <c r="H2660" s="589"/>
      <c r="I2660" s="589"/>
      <c r="J2660" s="589"/>
      <c r="K2660" s="589"/>
      <c r="L2660" s="589"/>
      <c r="M2660" s="589"/>
      <c r="O2660" s="589"/>
      <c r="P2660" s="589"/>
      <c r="Q2660" s="589"/>
    </row>
    <row r="2661" customHeight="1" spans="7:17">
      <c r="G2661" s="589"/>
      <c r="H2661" s="589"/>
      <c r="I2661" s="589"/>
      <c r="J2661" s="589"/>
      <c r="K2661" s="589"/>
      <c r="L2661" s="589"/>
      <c r="M2661" s="589"/>
      <c r="O2661" s="589"/>
      <c r="P2661" s="589"/>
      <c r="Q2661" s="589"/>
    </row>
    <row r="2662" customHeight="1" spans="7:17">
      <c r="G2662" s="589"/>
      <c r="H2662" s="589"/>
      <c r="I2662" s="589"/>
      <c r="J2662" s="589"/>
      <c r="K2662" s="589"/>
      <c r="L2662" s="589"/>
      <c r="M2662" s="589"/>
      <c r="O2662" s="589"/>
      <c r="P2662" s="589"/>
      <c r="Q2662" s="589"/>
    </row>
    <row r="2663" customHeight="1" spans="7:17">
      <c r="G2663" s="589"/>
      <c r="H2663" s="589"/>
      <c r="I2663" s="589"/>
      <c r="J2663" s="589"/>
      <c r="K2663" s="589"/>
      <c r="L2663" s="589"/>
      <c r="M2663" s="589"/>
      <c r="O2663" s="589"/>
      <c r="P2663" s="589"/>
      <c r="Q2663" s="589"/>
    </row>
    <row r="2664" customHeight="1" spans="7:17">
      <c r="G2664" s="589"/>
      <c r="H2664" s="589"/>
      <c r="I2664" s="589"/>
      <c r="J2664" s="589"/>
      <c r="K2664" s="589"/>
      <c r="L2664" s="589"/>
      <c r="M2664" s="589"/>
      <c r="O2664" s="589"/>
      <c r="P2664" s="589"/>
      <c r="Q2664" s="589"/>
    </row>
    <row r="2665" customHeight="1" spans="7:17">
      <c r="G2665" s="589"/>
      <c r="H2665" s="589"/>
      <c r="I2665" s="589"/>
      <c r="J2665" s="589"/>
      <c r="K2665" s="589"/>
      <c r="L2665" s="589"/>
      <c r="M2665" s="589"/>
      <c r="O2665" s="589"/>
      <c r="P2665" s="589"/>
      <c r="Q2665" s="589"/>
    </row>
    <row r="2666" customHeight="1" spans="7:17">
      <c r="G2666" s="589"/>
      <c r="H2666" s="589"/>
      <c r="I2666" s="589"/>
      <c r="J2666" s="589"/>
      <c r="K2666" s="589"/>
      <c r="L2666" s="589"/>
      <c r="M2666" s="589"/>
      <c r="O2666" s="589"/>
      <c r="P2666" s="589"/>
      <c r="Q2666" s="589"/>
    </row>
    <row r="2667" customHeight="1" spans="7:17">
      <c r="G2667" s="589"/>
      <c r="H2667" s="589"/>
      <c r="I2667" s="589"/>
      <c r="J2667" s="589"/>
      <c r="K2667" s="589"/>
      <c r="L2667" s="589"/>
      <c r="M2667" s="589"/>
      <c r="O2667" s="589"/>
      <c r="P2667" s="589"/>
      <c r="Q2667" s="589"/>
    </row>
    <row r="2668" customHeight="1" spans="7:17">
      <c r="G2668" s="589"/>
      <c r="H2668" s="589"/>
      <c r="I2668" s="589"/>
      <c r="J2668" s="589"/>
      <c r="K2668" s="589"/>
      <c r="L2668" s="589"/>
      <c r="M2668" s="589"/>
      <c r="O2668" s="589"/>
      <c r="P2668" s="589"/>
      <c r="Q2668" s="589"/>
    </row>
    <row r="2669" customHeight="1" spans="7:17">
      <c r="G2669" s="589"/>
      <c r="H2669" s="589"/>
      <c r="I2669" s="589"/>
      <c r="J2669" s="589"/>
      <c r="K2669" s="589"/>
      <c r="L2669" s="589"/>
      <c r="M2669" s="589"/>
      <c r="O2669" s="589"/>
      <c r="P2669" s="589"/>
      <c r="Q2669" s="589"/>
    </row>
    <row r="2670" customHeight="1" spans="7:17">
      <c r="G2670" s="589"/>
      <c r="H2670" s="589"/>
      <c r="I2670" s="589"/>
      <c r="J2670" s="589"/>
      <c r="K2670" s="589"/>
      <c r="L2670" s="589"/>
      <c r="M2670" s="589"/>
      <c r="O2670" s="589"/>
      <c r="P2670" s="589"/>
      <c r="Q2670" s="589"/>
    </row>
    <row r="2671" customHeight="1" spans="7:17">
      <c r="G2671" s="589"/>
      <c r="H2671" s="589"/>
      <c r="I2671" s="589"/>
      <c r="J2671" s="589"/>
      <c r="K2671" s="589"/>
      <c r="L2671" s="589"/>
      <c r="M2671" s="589"/>
      <c r="O2671" s="589"/>
      <c r="P2671" s="589"/>
      <c r="Q2671" s="589"/>
    </row>
    <row r="2672" customHeight="1" spans="7:17">
      <c r="G2672" s="589"/>
      <c r="H2672" s="589"/>
      <c r="I2672" s="589"/>
      <c r="J2672" s="589"/>
      <c r="K2672" s="589"/>
      <c r="L2672" s="589"/>
      <c r="M2672" s="589"/>
      <c r="O2672" s="589"/>
      <c r="P2672" s="589"/>
      <c r="Q2672" s="589"/>
    </row>
    <row r="2673" customHeight="1" spans="7:17">
      <c r="G2673" s="589"/>
      <c r="H2673" s="589"/>
      <c r="I2673" s="589"/>
      <c r="J2673" s="589"/>
      <c r="K2673" s="589"/>
      <c r="L2673" s="589"/>
      <c r="M2673" s="589"/>
      <c r="O2673" s="589"/>
      <c r="P2673" s="589"/>
      <c r="Q2673" s="589"/>
    </row>
    <row r="2674" customHeight="1" spans="7:17">
      <c r="G2674" s="589"/>
      <c r="H2674" s="589"/>
      <c r="I2674" s="589"/>
      <c r="J2674" s="589"/>
      <c r="K2674" s="589"/>
      <c r="L2674" s="589"/>
      <c r="M2674" s="589"/>
      <c r="O2674" s="589"/>
      <c r="P2674" s="589"/>
      <c r="Q2674" s="589"/>
    </row>
    <row r="2675" customHeight="1" spans="7:17">
      <c r="G2675" s="589"/>
      <c r="H2675" s="589"/>
      <c r="I2675" s="589"/>
      <c r="J2675" s="589"/>
      <c r="K2675" s="589"/>
      <c r="L2675" s="589"/>
      <c r="M2675" s="589"/>
      <c r="O2675" s="589"/>
      <c r="P2675" s="589"/>
      <c r="Q2675" s="589"/>
    </row>
    <row r="2676" customHeight="1" spans="7:17">
      <c r="G2676" s="589"/>
      <c r="H2676" s="589"/>
      <c r="I2676" s="589"/>
      <c r="J2676" s="589"/>
      <c r="K2676" s="589"/>
      <c r="L2676" s="589"/>
      <c r="M2676" s="589"/>
      <c r="O2676" s="589"/>
      <c r="P2676" s="589"/>
      <c r="Q2676" s="589"/>
    </row>
    <row r="2677" customHeight="1" spans="7:17">
      <c r="G2677" s="589"/>
      <c r="H2677" s="589"/>
      <c r="I2677" s="589"/>
      <c r="J2677" s="589"/>
      <c r="K2677" s="589"/>
      <c r="L2677" s="589"/>
      <c r="M2677" s="589"/>
      <c r="O2677" s="589"/>
      <c r="P2677" s="589"/>
      <c r="Q2677" s="589"/>
    </row>
    <row r="2678" customHeight="1" spans="7:17">
      <c r="G2678" s="589"/>
      <c r="H2678" s="589"/>
      <c r="I2678" s="589"/>
      <c r="J2678" s="589"/>
      <c r="K2678" s="589"/>
      <c r="L2678" s="589"/>
      <c r="M2678" s="589"/>
      <c r="O2678" s="589"/>
      <c r="P2678" s="589"/>
      <c r="Q2678" s="589"/>
    </row>
    <row r="2679" customHeight="1" spans="7:17">
      <c r="G2679" s="589"/>
      <c r="H2679" s="589"/>
      <c r="I2679" s="589"/>
      <c r="J2679" s="589"/>
      <c r="K2679" s="589"/>
      <c r="L2679" s="589"/>
      <c r="M2679" s="589"/>
      <c r="O2679" s="589"/>
      <c r="P2679" s="589"/>
      <c r="Q2679" s="589"/>
    </row>
    <row r="2680" customHeight="1" spans="7:17">
      <c r="G2680" s="589"/>
      <c r="H2680" s="589"/>
      <c r="I2680" s="589"/>
      <c r="J2680" s="589"/>
      <c r="K2680" s="589"/>
      <c r="L2680" s="589"/>
      <c r="M2680" s="589"/>
      <c r="O2680" s="589"/>
      <c r="P2680" s="589"/>
      <c r="Q2680" s="589"/>
    </row>
    <row r="2681" customHeight="1" spans="7:17">
      <c r="G2681" s="589"/>
      <c r="H2681" s="589"/>
      <c r="I2681" s="589"/>
      <c r="J2681" s="589"/>
      <c r="K2681" s="589"/>
      <c r="L2681" s="589"/>
      <c r="M2681" s="589"/>
      <c r="O2681" s="589"/>
      <c r="P2681" s="589"/>
      <c r="Q2681" s="589"/>
    </row>
    <row r="2682" customHeight="1" spans="7:17">
      <c r="G2682" s="589"/>
      <c r="H2682" s="589"/>
      <c r="I2682" s="589"/>
      <c r="J2682" s="589"/>
      <c r="K2682" s="589"/>
      <c r="L2682" s="589"/>
      <c r="M2682" s="589"/>
      <c r="O2682" s="589"/>
      <c r="P2682" s="589"/>
      <c r="Q2682" s="589"/>
    </row>
    <row r="2683" customHeight="1" spans="7:17">
      <c r="G2683" s="589"/>
      <c r="H2683" s="589"/>
      <c r="I2683" s="589"/>
      <c r="J2683" s="589"/>
      <c r="K2683" s="589"/>
      <c r="L2683" s="589"/>
      <c r="M2683" s="589"/>
      <c r="O2683" s="589"/>
      <c r="P2683" s="589"/>
      <c r="Q2683" s="589"/>
    </row>
    <row r="2684" customHeight="1" spans="7:17">
      <c r="G2684" s="589"/>
      <c r="H2684" s="589"/>
      <c r="I2684" s="589"/>
      <c r="J2684" s="589"/>
      <c r="K2684" s="589"/>
      <c r="L2684" s="589"/>
      <c r="M2684" s="589"/>
      <c r="O2684" s="589"/>
      <c r="P2684" s="589"/>
      <c r="Q2684" s="589"/>
    </row>
    <row r="2685" customHeight="1" spans="7:17">
      <c r="G2685" s="589"/>
      <c r="H2685" s="589"/>
      <c r="I2685" s="589"/>
      <c r="J2685" s="589"/>
      <c r="K2685" s="589"/>
      <c r="L2685" s="589"/>
      <c r="M2685" s="589"/>
      <c r="O2685" s="589"/>
      <c r="P2685" s="589"/>
      <c r="Q2685" s="589"/>
    </row>
    <row r="2686" customHeight="1" spans="7:17">
      <c r="G2686" s="589"/>
      <c r="H2686" s="589"/>
      <c r="I2686" s="589"/>
      <c r="J2686" s="589"/>
      <c r="K2686" s="589"/>
      <c r="L2686" s="589"/>
      <c r="M2686" s="589"/>
      <c r="O2686" s="589"/>
      <c r="P2686" s="589"/>
      <c r="Q2686" s="589"/>
    </row>
    <row r="2687" customHeight="1" spans="7:17">
      <c r="G2687" s="589"/>
      <c r="H2687" s="589"/>
      <c r="I2687" s="589"/>
      <c r="J2687" s="589"/>
      <c r="K2687" s="589"/>
      <c r="L2687" s="589"/>
      <c r="M2687" s="589"/>
      <c r="O2687" s="589"/>
      <c r="P2687" s="589"/>
      <c r="Q2687" s="589"/>
    </row>
    <row r="2688" customHeight="1" spans="7:17">
      <c r="G2688" s="589"/>
      <c r="H2688" s="589"/>
      <c r="I2688" s="589"/>
      <c r="J2688" s="589"/>
      <c r="K2688" s="589"/>
      <c r="L2688" s="589"/>
      <c r="M2688" s="589"/>
      <c r="O2688" s="589"/>
      <c r="P2688" s="589"/>
      <c r="Q2688" s="589"/>
    </row>
    <row r="2689" customHeight="1" spans="7:17">
      <c r="G2689" s="589"/>
      <c r="H2689" s="589"/>
      <c r="I2689" s="589"/>
      <c r="J2689" s="589"/>
      <c r="K2689" s="589"/>
      <c r="L2689" s="589"/>
      <c r="M2689" s="589"/>
      <c r="O2689" s="589"/>
      <c r="P2689" s="589"/>
      <c r="Q2689" s="589"/>
    </row>
    <row r="2690" customHeight="1" spans="7:17">
      <c r="G2690" s="589"/>
      <c r="H2690" s="589"/>
      <c r="I2690" s="589"/>
      <c r="J2690" s="589"/>
      <c r="K2690" s="589"/>
      <c r="L2690" s="589"/>
      <c r="M2690" s="589"/>
      <c r="O2690" s="589"/>
      <c r="P2690" s="589"/>
      <c r="Q2690" s="589"/>
    </row>
    <row r="2691" customHeight="1" spans="7:17">
      <c r="G2691" s="589"/>
      <c r="H2691" s="589"/>
      <c r="I2691" s="589"/>
      <c r="J2691" s="589"/>
      <c r="K2691" s="589"/>
      <c r="L2691" s="589"/>
      <c r="M2691" s="589"/>
      <c r="O2691" s="589"/>
      <c r="P2691" s="589"/>
      <c r="Q2691" s="589"/>
    </row>
    <row r="2692" customHeight="1" spans="7:17">
      <c r="G2692" s="589"/>
      <c r="H2692" s="589"/>
      <c r="I2692" s="589"/>
      <c r="J2692" s="589"/>
      <c r="K2692" s="589"/>
      <c r="L2692" s="589"/>
      <c r="M2692" s="589"/>
      <c r="O2692" s="589"/>
      <c r="P2692" s="589"/>
      <c r="Q2692" s="589"/>
    </row>
    <row r="2693" customHeight="1" spans="7:17">
      <c r="G2693" s="589"/>
      <c r="H2693" s="589"/>
      <c r="I2693" s="589"/>
      <c r="J2693" s="589"/>
      <c r="K2693" s="589"/>
      <c r="L2693" s="589"/>
      <c r="M2693" s="589"/>
      <c r="O2693" s="589"/>
      <c r="P2693" s="589"/>
      <c r="Q2693" s="589"/>
    </row>
    <row r="2694" customHeight="1" spans="7:17">
      <c r="G2694" s="589"/>
      <c r="H2694" s="589"/>
      <c r="I2694" s="589"/>
      <c r="J2694" s="589"/>
      <c r="K2694" s="589"/>
      <c r="L2694" s="589"/>
      <c r="M2694" s="589"/>
      <c r="O2694" s="589"/>
      <c r="P2694" s="589"/>
      <c r="Q2694" s="589"/>
    </row>
    <row r="2695" customHeight="1" spans="7:17">
      <c r="G2695" s="589"/>
      <c r="H2695" s="589"/>
      <c r="I2695" s="589"/>
      <c r="J2695" s="589"/>
      <c r="K2695" s="589"/>
      <c r="L2695" s="589"/>
      <c r="M2695" s="589"/>
      <c r="O2695" s="589"/>
      <c r="P2695" s="589"/>
      <c r="Q2695" s="589"/>
    </row>
    <row r="2696" customHeight="1" spans="7:17">
      <c r="G2696" s="589"/>
      <c r="H2696" s="589"/>
      <c r="I2696" s="589"/>
      <c r="J2696" s="589"/>
      <c r="K2696" s="589"/>
      <c r="L2696" s="589"/>
      <c r="M2696" s="589"/>
      <c r="O2696" s="589"/>
      <c r="P2696" s="589"/>
      <c r="Q2696" s="589"/>
    </row>
    <row r="2697" customHeight="1" spans="7:17">
      <c r="G2697" s="589"/>
      <c r="H2697" s="589"/>
      <c r="I2697" s="589"/>
      <c r="J2697" s="589"/>
      <c r="K2697" s="589"/>
      <c r="L2697" s="589"/>
      <c r="M2697" s="589"/>
      <c r="O2697" s="589"/>
      <c r="P2697" s="589"/>
      <c r="Q2697" s="589"/>
    </row>
    <row r="2698" customHeight="1" spans="7:17">
      <c r="G2698" s="589"/>
      <c r="H2698" s="589"/>
      <c r="I2698" s="589"/>
      <c r="J2698" s="589"/>
      <c r="K2698" s="589"/>
      <c r="L2698" s="589"/>
      <c r="M2698" s="589"/>
      <c r="O2698" s="589"/>
      <c r="P2698" s="589"/>
      <c r="Q2698" s="589"/>
    </row>
    <row r="2699" customHeight="1" spans="7:17">
      <c r="G2699" s="589"/>
      <c r="H2699" s="589"/>
      <c r="I2699" s="589"/>
      <c r="J2699" s="589"/>
      <c r="K2699" s="589"/>
      <c r="L2699" s="589"/>
      <c r="M2699" s="589"/>
      <c r="O2699" s="589"/>
      <c r="P2699" s="589"/>
      <c r="Q2699" s="589"/>
    </row>
    <row r="2700" customHeight="1" spans="7:17">
      <c r="G2700" s="589"/>
      <c r="H2700" s="589"/>
      <c r="I2700" s="589"/>
      <c r="J2700" s="589"/>
      <c r="K2700" s="589"/>
      <c r="L2700" s="589"/>
      <c r="M2700" s="589"/>
      <c r="O2700" s="589"/>
      <c r="P2700" s="589"/>
      <c r="Q2700" s="589"/>
    </row>
    <row r="2701" customHeight="1" spans="7:17">
      <c r="G2701" s="589"/>
      <c r="H2701" s="589"/>
      <c r="I2701" s="589"/>
      <c r="J2701" s="589"/>
      <c r="K2701" s="589"/>
      <c r="L2701" s="589"/>
      <c r="M2701" s="589"/>
      <c r="O2701" s="589"/>
      <c r="P2701" s="589"/>
      <c r="Q2701" s="589"/>
    </row>
    <row r="2702" customHeight="1" spans="7:17">
      <c r="G2702" s="589"/>
      <c r="H2702" s="589"/>
      <c r="I2702" s="589"/>
      <c r="J2702" s="589"/>
      <c r="K2702" s="589"/>
      <c r="L2702" s="589"/>
      <c r="M2702" s="589"/>
      <c r="O2702" s="589"/>
      <c r="P2702" s="589"/>
      <c r="Q2702" s="589"/>
    </row>
    <row r="2703" customHeight="1" spans="7:17">
      <c r="G2703" s="589"/>
      <c r="H2703" s="589"/>
      <c r="I2703" s="589"/>
      <c r="J2703" s="589"/>
      <c r="K2703" s="589"/>
      <c r="L2703" s="589"/>
      <c r="M2703" s="589"/>
      <c r="O2703" s="589"/>
      <c r="P2703" s="589"/>
      <c r="Q2703" s="589"/>
    </row>
    <row r="2704" customHeight="1" spans="7:17">
      <c r="G2704" s="589"/>
      <c r="H2704" s="589"/>
      <c r="I2704" s="589"/>
      <c r="J2704" s="589"/>
      <c r="K2704" s="589"/>
      <c r="L2704" s="589"/>
      <c r="M2704" s="589"/>
      <c r="O2704" s="589"/>
      <c r="P2704" s="589"/>
      <c r="Q2704" s="589"/>
    </row>
    <row r="2705" customHeight="1" spans="7:17">
      <c r="G2705" s="589"/>
      <c r="H2705" s="589"/>
      <c r="I2705" s="589"/>
      <c r="J2705" s="589"/>
      <c r="K2705" s="589"/>
      <c r="L2705" s="589"/>
      <c r="M2705" s="589"/>
      <c r="O2705" s="589"/>
      <c r="P2705" s="589"/>
      <c r="Q2705" s="589"/>
    </row>
    <row r="2706" customHeight="1" spans="7:17">
      <c r="G2706" s="589"/>
      <c r="H2706" s="589"/>
      <c r="I2706" s="589"/>
      <c r="J2706" s="589"/>
      <c r="K2706" s="589"/>
      <c r="L2706" s="589"/>
      <c r="M2706" s="589"/>
      <c r="O2706" s="589"/>
      <c r="P2706" s="589"/>
      <c r="Q2706" s="589"/>
    </row>
    <row r="2707" customHeight="1" spans="7:17">
      <c r="G2707" s="589"/>
      <c r="H2707" s="589"/>
      <c r="I2707" s="589"/>
      <c r="J2707" s="589"/>
      <c r="K2707" s="589"/>
      <c r="L2707" s="589"/>
      <c r="M2707" s="589"/>
      <c r="O2707" s="589"/>
      <c r="P2707" s="589"/>
      <c r="Q2707" s="589"/>
    </row>
    <row r="2708" customHeight="1" spans="7:17">
      <c r="G2708" s="589"/>
      <c r="H2708" s="589"/>
      <c r="I2708" s="589"/>
      <c r="J2708" s="589"/>
      <c r="K2708" s="589"/>
      <c r="L2708" s="589"/>
      <c r="M2708" s="589"/>
      <c r="O2708" s="589"/>
      <c r="P2708" s="589"/>
      <c r="Q2708" s="589"/>
    </row>
    <row r="2709" customHeight="1" spans="7:17">
      <c r="G2709" s="589"/>
      <c r="H2709" s="589"/>
      <c r="I2709" s="589"/>
      <c r="J2709" s="589"/>
      <c r="K2709" s="589"/>
      <c r="L2709" s="589"/>
      <c r="M2709" s="589"/>
      <c r="O2709" s="589"/>
      <c r="P2709" s="589"/>
      <c r="Q2709" s="589"/>
    </row>
    <row r="2710" customHeight="1" spans="7:17">
      <c r="G2710" s="589"/>
      <c r="H2710" s="589"/>
      <c r="I2710" s="589"/>
      <c r="J2710" s="589"/>
      <c r="K2710" s="589"/>
      <c r="L2710" s="589"/>
      <c r="M2710" s="589"/>
      <c r="O2710" s="589"/>
      <c r="P2710" s="589"/>
      <c r="Q2710" s="589"/>
    </row>
    <row r="2711" customHeight="1" spans="7:17">
      <c r="G2711" s="589"/>
      <c r="H2711" s="589"/>
      <c r="I2711" s="589"/>
      <c r="J2711" s="589"/>
      <c r="K2711" s="589"/>
      <c r="L2711" s="589"/>
      <c r="M2711" s="589"/>
      <c r="O2711" s="589"/>
      <c r="P2711" s="589"/>
      <c r="Q2711" s="589"/>
    </row>
    <row r="2712" customHeight="1" spans="7:17">
      <c r="G2712" s="589"/>
      <c r="H2712" s="589"/>
      <c r="I2712" s="589"/>
      <c r="J2712" s="589"/>
      <c r="K2712" s="589"/>
      <c r="L2712" s="589"/>
      <c r="M2712" s="589"/>
      <c r="O2712" s="589"/>
      <c r="P2712" s="589"/>
      <c r="Q2712" s="589"/>
    </row>
    <row r="2713" customHeight="1" spans="7:17">
      <c r="G2713" s="589"/>
      <c r="H2713" s="589"/>
      <c r="I2713" s="589"/>
      <c r="J2713" s="589"/>
      <c r="K2713" s="589"/>
      <c r="L2713" s="589"/>
      <c r="M2713" s="589"/>
      <c r="O2713" s="589"/>
      <c r="P2713" s="589"/>
      <c r="Q2713" s="589"/>
    </row>
    <row r="2714" customHeight="1" spans="7:17">
      <c r="G2714" s="589"/>
      <c r="H2714" s="589"/>
      <c r="I2714" s="589"/>
      <c r="J2714" s="589"/>
      <c r="K2714" s="589"/>
      <c r="L2714" s="589"/>
      <c r="M2714" s="589"/>
      <c r="O2714" s="589"/>
      <c r="P2714" s="589"/>
      <c r="Q2714" s="589"/>
    </row>
    <row r="2715" customHeight="1" spans="7:17">
      <c r="G2715" s="589"/>
      <c r="H2715" s="589"/>
      <c r="I2715" s="589"/>
      <c r="J2715" s="589"/>
      <c r="K2715" s="589"/>
      <c r="L2715" s="589"/>
      <c r="M2715" s="589"/>
      <c r="O2715" s="589"/>
      <c r="P2715" s="589"/>
      <c r="Q2715" s="589"/>
    </row>
    <row r="2716" customHeight="1" spans="7:17">
      <c r="G2716" s="589"/>
      <c r="H2716" s="589"/>
      <c r="I2716" s="589"/>
      <c r="J2716" s="589"/>
      <c r="K2716" s="589"/>
      <c r="L2716" s="589"/>
      <c r="M2716" s="589"/>
      <c r="O2716" s="589"/>
      <c r="P2716" s="589"/>
      <c r="Q2716" s="589"/>
    </row>
    <row r="2717" customHeight="1" spans="7:17">
      <c r="G2717" s="589"/>
      <c r="H2717" s="589"/>
      <c r="I2717" s="589"/>
      <c r="J2717" s="589"/>
      <c r="K2717" s="589"/>
      <c r="L2717" s="589"/>
      <c r="M2717" s="589"/>
      <c r="O2717" s="589"/>
      <c r="P2717" s="589"/>
      <c r="Q2717" s="589"/>
    </row>
    <row r="2718" customHeight="1" spans="7:17">
      <c r="G2718" s="589"/>
      <c r="H2718" s="589"/>
      <c r="I2718" s="589"/>
      <c r="J2718" s="589"/>
      <c r="K2718" s="589"/>
      <c r="L2718" s="589"/>
      <c r="M2718" s="589"/>
      <c r="O2718" s="589"/>
      <c r="P2718" s="589"/>
      <c r="Q2718" s="589"/>
    </row>
    <row r="2719" customHeight="1" spans="7:17">
      <c r="G2719" s="589"/>
      <c r="H2719" s="589"/>
      <c r="I2719" s="589"/>
      <c r="J2719" s="589"/>
      <c r="K2719" s="589"/>
      <c r="L2719" s="589"/>
      <c r="M2719" s="589"/>
      <c r="O2719" s="589"/>
      <c r="P2719" s="589"/>
      <c r="Q2719" s="589"/>
    </row>
    <row r="2720" customHeight="1" spans="7:17">
      <c r="G2720" s="589"/>
      <c r="H2720" s="589"/>
      <c r="I2720" s="589"/>
      <c r="J2720" s="589"/>
      <c r="K2720" s="589"/>
      <c r="L2720" s="589"/>
      <c r="M2720" s="589"/>
      <c r="O2720" s="589"/>
      <c r="P2720" s="589"/>
      <c r="Q2720" s="589"/>
    </row>
    <row r="2721" customHeight="1" spans="7:17">
      <c r="G2721" s="589"/>
      <c r="H2721" s="589"/>
      <c r="I2721" s="589"/>
      <c r="J2721" s="589"/>
      <c r="K2721" s="589"/>
      <c r="L2721" s="589"/>
      <c r="M2721" s="589"/>
      <c r="O2721" s="589"/>
      <c r="P2721" s="589"/>
      <c r="Q2721" s="589"/>
    </row>
    <row r="2722" customHeight="1" spans="7:17">
      <c r="G2722" s="589"/>
      <c r="H2722" s="589"/>
      <c r="I2722" s="589"/>
      <c r="J2722" s="589"/>
      <c r="K2722" s="589"/>
      <c r="L2722" s="589"/>
      <c r="M2722" s="589"/>
      <c r="O2722" s="589"/>
      <c r="P2722" s="589"/>
      <c r="Q2722" s="589"/>
    </row>
    <row r="2723" customHeight="1" spans="7:17">
      <c r="G2723" s="589"/>
      <c r="H2723" s="589"/>
      <c r="I2723" s="589"/>
      <c r="J2723" s="589"/>
      <c r="K2723" s="589"/>
      <c r="L2723" s="589"/>
      <c r="M2723" s="589"/>
      <c r="O2723" s="589"/>
      <c r="P2723" s="589"/>
      <c r="Q2723" s="589"/>
    </row>
    <row r="2724" customHeight="1" spans="7:17">
      <c r="G2724" s="589"/>
      <c r="H2724" s="589"/>
      <c r="I2724" s="589"/>
      <c r="J2724" s="589"/>
      <c r="K2724" s="589"/>
      <c r="L2724" s="589"/>
      <c r="M2724" s="589"/>
      <c r="O2724" s="589"/>
      <c r="P2724" s="589"/>
      <c r="Q2724" s="589"/>
    </row>
    <row r="2725" customHeight="1" spans="7:17">
      <c r="G2725" s="589"/>
      <c r="H2725" s="589"/>
      <c r="I2725" s="589"/>
      <c r="J2725" s="589"/>
      <c r="K2725" s="589"/>
      <c r="L2725" s="589"/>
      <c r="M2725" s="589"/>
      <c r="O2725" s="589"/>
      <c r="P2725" s="589"/>
      <c r="Q2725" s="589"/>
    </row>
    <row r="2726" customHeight="1" spans="7:17">
      <c r="G2726" s="589"/>
      <c r="H2726" s="589"/>
      <c r="I2726" s="589"/>
      <c r="J2726" s="589"/>
      <c r="K2726" s="589"/>
      <c r="L2726" s="589"/>
      <c r="M2726" s="589"/>
      <c r="O2726" s="589"/>
      <c r="P2726" s="589"/>
      <c r="Q2726" s="589"/>
    </row>
    <row r="2727" customHeight="1" spans="7:17">
      <c r="G2727" s="589"/>
      <c r="H2727" s="589"/>
      <c r="I2727" s="589"/>
      <c r="J2727" s="589"/>
      <c r="K2727" s="589"/>
      <c r="L2727" s="589"/>
      <c r="M2727" s="589"/>
      <c r="O2727" s="589"/>
      <c r="P2727" s="589"/>
      <c r="Q2727" s="589"/>
    </row>
    <row r="2728" customHeight="1" spans="7:17">
      <c r="G2728" s="589"/>
      <c r="H2728" s="589"/>
      <c r="I2728" s="589"/>
      <c r="J2728" s="589"/>
      <c r="K2728" s="589"/>
      <c r="L2728" s="589"/>
      <c r="M2728" s="589"/>
      <c r="O2728" s="589"/>
      <c r="P2728" s="589"/>
      <c r="Q2728" s="589"/>
    </row>
    <row r="2729" customHeight="1" spans="7:17">
      <c r="G2729" s="589"/>
      <c r="H2729" s="589"/>
      <c r="I2729" s="589"/>
      <c r="J2729" s="589"/>
      <c r="K2729" s="589"/>
      <c r="L2729" s="589"/>
      <c r="M2729" s="589"/>
      <c r="O2729" s="589"/>
      <c r="P2729" s="589"/>
      <c r="Q2729" s="589"/>
    </row>
    <row r="2730" customHeight="1" spans="7:17">
      <c r="G2730" s="589"/>
      <c r="H2730" s="589"/>
      <c r="I2730" s="589"/>
      <c r="J2730" s="589"/>
      <c r="K2730" s="589"/>
      <c r="L2730" s="589"/>
      <c r="M2730" s="589"/>
      <c r="O2730" s="589"/>
      <c r="P2730" s="589"/>
      <c r="Q2730" s="589"/>
    </row>
    <row r="2731" customHeight="1" spans="7:17">
      <c r="G2731" s="589"/>
      <c r="H2731" s="589"/>
      <c r="I2731" s="589"/>
      <c r="J2731" s="589"/>
      <c r="K2731" s="589"/>
      <c r="L2731" s="589"/>
      <c r="M2731" s="589"/>
      <c r="O2731" s="589"/>
      <c r="P2731" s="589"/>
      <c r="Q2731" s="589"/>
    </row>
    <row r="2732" customHeight="1" spans="7:17">
      <c r="G2732" s="589"/>
      <c r="H2732" s="589"/>
      <c r="I2732" s="589"/>
      <c r="J2732" s="589"/>
      <c r="K2732" s="589"/>
      <c r="L2732" s="589"/>
      <c r="M2732" s="589"/>
      <c r="O2732" s="589"/>
      <c r="P2732" s="589"/>
      <c r="Q2732" s="589"/>
    </row>
    <row r="2733" customHeight="1" spans="7:17">
      <c r="G2733" s="589"/>
      <c r="H2733" s="589"/>
      <c r="I2733" s="589"/>
      <c r="J2733" s="589"/>
      <c r="K2733" s="589"/>
      <c r="L2733" s="589"/>
      <c r="M2733" s="589"/>
      <c r="O2733" s="589"/>
      <c r="P2733" s="589"/>
      <c r="Q2733" s="589"/>
    </row>
    <row r="2734" customHeight="1" spans="7:17">
      <c r="G2734" s="589"/>
      <c r="H2734" s="589"/>
      <c r="I2734" s="589"/>
      <c r="J2734" s="589"/>
      <c r="K2734" s="589"/>
      <c r="L2734" s="589"/>
      <c r="M2734" s="589"/>
      <c r="O2734" s="589"/>
      <c r="P2734" s="589"/>
      <c r="Q2734" s="589"/>
    </row>
    <row r="2735" customHeight="1" spans="7:17">
      <c r="G2735" s="589"/>
      <c r="H2735" s="589"/>
      <c r="I2735" s="589"/>
      <c r="J2735" s="589"/>
      <c r="K2735" s="589"/>
      <c r="L2735" s="589"/>
      <c r="M2735" s="589"/>
      <c r="O2735" s="589"/>
      <c r="P2735" s="589"/>
      <c r="Q2735" s="589"/>
    </row>
    <row r="2736" customHeight="1" spans="7:17">
      <c r="G2736" s="589"/>
      <c r="H2736" s="589"/>
      <c r="I2736" s="589"/>
      <c r="J2736" s="589"/>
      <c r="K2736" s="589"/>
      <c r="L2736" s="589"/>
      <c r="M2736" s="589"/>
      <c r="O2736" s="589"/>
      <c r="P2736" s="589"/>
      <c r="Q2736" s="589"/>
    </row>
    <row r="2737" customHeight="1" spans="7:17">
      <c r="G2737" s="589"/>
      <c r="H2737" s="589"/>
      <c r="I2737" s="589"/>
      <c r="J2737" s="589"/>
      <c r="K2737" s="589"/>
      <c r="L2737" s="589"/>
      <c r="M2737" s="589"/>
      <c r="O2737" s="589"/>
      <c r="P2737" s="589"/>
      <c r="Q2737" s="589"/>
    </row>
    <row r="2738" customHeight="1" spans="7:17">
      <c r="G2738" s="589"/>
      <c r="H2738" s="589"/>
      <c r="I2738" s="589"/>
      <c r="J2738" s="589"/>
      <c r="K2738" s="589"/>
      <c r="L2738" s="589"/>
      <c r="M2738" s="589"/>
      <c r="O2738" s="589"/>
      <c r="P2738" s="589"/>
      <c r="Q2738" s="589"/>
    </row>
    <row r="2739" customHeight="1" spans="7:17">
      <c r="G2739" s="589"/>
      <c r="H2739" s="589"/>
      <c r="I2739" s="589"/>
      <c r="J2739" s="589"/>
      <c r="K2739" s="589"/>
      <c r="L2739" s="589"/>
      <c r="M2739" s="589"/>
      <c r="O2739" s="589"/>
      <c r="P2739" s="589"/>
      <c r="Q2739" s="589"/>
    </row>
    <row r="2740" customHeight="1" spans="7:17">
      <c r="G2740" s="589"/>
      <c r="H2740" s="589"/>
      <c r="I2740" s="589"/>
      <c r="J2740" s="589"/>
      <c r="K2740" s="589"/>
      <c r="L2740" s="589"/>
      <c r="M2740" s="589"/>
      <c r="O2740" s="589"/>
      <c r="P2740" s="589"/>
      <c r="Q2740" s="589"/>
    </row>
    <row r="2741" customHeight="1" spans="7:17">
      <c r="G2741" s="589"/>
      <c r="H2741" s="589"/>
      <c r="I2741" s="589"/>
      <c r="J2741" s="589"/>
      <c r="K2741" s="589"/>
      <c r="L2741" s="589"/>
      <c r="M2741" s="589"/>
      <c r="O2741" s="589"/>
      <c r="P2741" s="589"/>
      <c r="Q2741" s="589"/>
    </row>
    <row r="2742" customHeight="1" spans="7:17">
      <c r="G2742" s="589"/>
      <c r="H2742" s="589"/>
      <c r="I2742" s="589"/>
      <c r="J2742" s="589"/>
      <c r="K2742" s="589"/>
      <c r="L2742" s="589"/>
      <c r="M2742" s="589"/>
      <c r="O2742" s="589"/>
      <c r="P2742" s="589"/>
      <c r="Q2742" s="589"/>
    </row>
    <row r="2743" customHeight="1" spans="7:17">
      <c r="G2743" s="589"/>
      <c r="H2743" s="589"/>
      <c r="I2743" s="589"/>
      <c r="J2743" s="589"/>
      <c r="K2743" s="589"/>
      <c r="L2743" s="589"/>
      <c r="M2743" s="589"/>
      <c r="O2743" s="589"/>
      <c r="P2743" s="589"/>
      <c r="Q2743" s="589"/>
    </row>
    <row r="2744" customHeight="1" spans="7:17">
      <c r="G2744" s="589"/>
      <c r="H2744" s="589"/>
      <c r="I2744" s="589"/>
      <c r="J2744" s="589"/>
      <c r="K2744" s="589"/>
      <c r="L2744" s="589"/>
      <c r="M2744" s="589"/>
      <c r="O2744" s="589"/>
      <c r="P2744" s="589"/>
      <c r="Q2744" s="589"/>
    </row>
    <row r="2745" customHeight="1" spans="7:17">
      <c r="G2745" s="589"/>
      <c r="H2745" s="589"/>
      <c r="I2745" s="589"/>
      <c r="J2745" s="589"/>
      <c r="K2745" s="589"/>
      <c r="L2745" s="589"/>
      <c r="M2745" s="589"/>
      <c r="O2745" s="589"/>
      <c r="P2745" s="589"/>
      <c r="Q2745" s="589"/>
    </row>
    <row r="2746" customHeight="1" spans="7:17">
      <c r="G2746" s="589"/>
      <c r="H2746" s="589"/>
      <c r="I2746" s="589"/>
      <c r="J2746" s="589"/>
      <c r="K2746" s="589"/>
      <c r="L2746" s="589"/>
      <c r="M2746" s="589"/>
      <c r="O2746" s="589"/>
      <c r="P2746" s="589"/>
      <c r="Q2746" s="589"/>
    </row>
    <row r="2747" customHeight="1" spans="7:17">
      <c r="G2747" s="589"/>
      <c r="H2747" s="589"/>
      <c r="I2747" s="589"/>
      <c r="J2747" s="589"/>
      <c r="K2747" s="589"/>
      <c r="L2747" s="589"/>
      <c r="M2747" s="589"/>
      <c r="O2747" s="589"/>
      <c r="P2747" s="589"/>
      <c r="Q2747" s="589"/>
    </row>
    <row r="2748" customHeight="1" spans="7:17">
      <c r="G2748" s="589"/>
      <c r="H2748" s="589"/>
      <c r="I2748" s="589"/>
      <c r="J2748" s="589"/>
      <c r="K2748" s="589"/>
      <c r="L2748" s="589"/>
      <c r="M2748" s="589"/>
      <c r="O2748" s="589"/>
      <c r="P2748" s="589"/>
      <c r="Q2748" s="589"/>
    </row>
    <row r="2749" customHeight="1" spans="7:17">
      <c r="G2749" s="589"/>
      <c r="H2749" s="589"/>
      <c r="I2749" s="589"/>
      <c r="J2749" s="589"/>
      <c r="K2749" s="589"/>
      <c r="L2749" s="589"/>
      <c r="M2749" s="589"/>
      <c r="O2749" s="589"/>
      <c r="P2749" s="589"/>
      <c r="Q2749" s="589"/>
    </row>
    <row r="2750" customHeight="1" spans="7:17">
      <c r="G2750" s="589"/>
      <c r="H2750" s="589"/>
      <c r="I2750" s="589"/>
      <c r="J2750" s="589"/>
      <c r="K2750" s="589"/>
      <c r="L2750" s="589"/>
      <c r="M2750" s="589"/>
      <c r="O2750" s="589"/>
      <c r="P2750" s="589"/>
      <c r="Q2750" s="589"/>
    </row>
    <row r="2751" customHeight="1" spans="7:17">
      <c r="G2751" s="589"/>
      <c r="H2751" s="589"/>
      <c r="I2751" s="589"/>
      <c r="J2751" s="589"/>
      <c r="K2751" s="589"/>
      <c r="L2751" s="589"/>
      <c r="M2751" s="589"/>
      <c r="O2751" s="589"/>
      <c r="P2751" s="589"/>
      <c r="Q2751" s="589"/>
    </row>
    <row r="2752" customHeight="1" spans="7:17">
      <c r="G2752" s="589"/>
      <c r="H2752" s="589"/>
      <c r="I2752" s="589"/>
      <c r="J2752" s="589"/>
      <c r="K2752" s="589"/>
      <c r="L2752" s="589"/>
      <c r="M2752" s="589"/>
      <c r="O2752" s="589"/>
      <c r="P2752" s="589"/>
      <c r="Q2752" s="589"/>
    </row>
    <row r="2753" customHeight="1" spans="7:17">
      <c r="G2753" s="589"/>
      <c r="H2753" s="589"/>
      <c r="I2753" s="589"/>
      <c r="J2753" s="589"/>
      <c r="K2753" s="589"/>
      <c r="L2753" s="589"/>
      <c r="M2753" s="589"/>
      <c r="O2753" s="589"/>
      <c r="P2753" s="589"/>
      <c r="Q2753" s="589"/>
    </row>
    <row r="2754" customHeight="1" spans="7:17">
      <c r="G2754" s="589"/>
      <c r="H2754" s="589"/>
      <c r="I2754" s="589"/>
      <c r="J2754" s="589"/>
      <c r="K2754" s="589"/>
      <c r="L2754" s="589"/>
      <c r="M2754" s="589"/>
      <c r="O2754" s="589"/>
      <c r="P2754" s="589"/>
      <c r="Q2754" s="589"/>
    </row>
    <row r="2755" customHeight="1" spans="7:17">
      <c r="G2755" s="589"/>
      <c r="H2755" s="589"/>
      <c r="I2755" s="589"/>
      <c r="J2755" s="589"/>
      <c r="K2755" s="589"/>
      <c r="L2755" s="589"/>
      <c r="M2755" s="589"/>
      <c r="O2755" s="589"/>
      <c r="P2755" s="589"/>
      <c r="Q2755" s="589"/>
    </row>
    <row r="2756" customHeight="1" spans="7:17">
      <c r="G2756" s="589"/>
      <c r="H2756" s="589"/>
      <c r="I2756" s="589"/>
      <c r="J2756" s="589"/>
      <c r="K2756" s="589"/>
      <c r="L2756" s="589"/>
      <c r="M2756" s="589"/>
      <c r="O2756" s="589"/>
      <c r="P2756" s="589"/>
      <c r="Q2756" s="589"/>
    </row>
    <row r="2757" customHeight="1" spans="7:17">
      <c r="G2757" s="589"/>
      <c r="H2757" s="589"/>
      <c r="I2757" s="589"/>
      <c r="J2757" s="589"/>
      <c r="K2757" s="589"/>
      <c r="L2757" s="589"/>
      <c r="M2757" s="589"/>
      <c r="O2757" s="589"/>
      <c r="P2757" s="589"/>
      <c r="Q2757" s="589"/>
    </row>
    <row r="2758" customHeight="1" spans="7:17">
      <c r="G2758" s="589"/>
      <c r="H2758" s="589"/>
      <c r="I2758" s="589"/>
      <c r="J2758" s="589"/>
      <c r="K2758" s="589"/>
      <c r="L2758" s="589"/>
      <c r="M2758" s="589"/>
      <c r="O2758" s="589"/>
      <c r="P2758" s="589"/>
      <c r="Q2758" s="589"/>
    </row>
    <row r="2759" customHeight="1" spans="7:17">
      <c r="G2759" s="589"/>
      <c r="H2759" s="589"/>
      <c r="I2759" s="589"/>
      <c r="J2759" s="589"/>
      <c r="K2759" s="589"/>
      <c r="L2759" s="589"/>
      <c r="M2759" s="589"/>
      <c r="O2759" s="589"/>
      <c r="P2759" s="589"/>
      <c r="Q2759" s="589"/>
    </row>
    <row r="2760" customHeight="1" spans="7:17">
      <c r="G2760" s="589"/>
      <c r="H2760" s="589"/>
      <c r="I2760" s="589"/>
      <c r="J2760" s="589"/>
      <c r="K2760" s="589"/>
      <c r="L2760" s="589"/>
      <c r="M2760" s="589"/>
      <c r="O2760" s="589"/>
      <c r="P2760" s="589"/>
      <c r="Q2760" s="589"/>
    </row>
    <row r="2761" customHeight="1" spans="7:17">
      <c r="G2761" s="589"/>
      <c r="H2761" s="589"/>
      <c r="I2761" s="589"/>
      <c r="J2761" s="589"/>
      <c r="K2761" s="589"/>
      <c r="L2761" s="589"/>
      <c r="M2761" s="589"/>
      <c r="O2761" s="589"/>
      <c r="P2761" s="589"/>
      <c r="Q2761" s="589"/>
    </row>
    <row r="2762" customHeight="1" spans="7:17">
      <c r="G2762" s="589"/>
      <c r="H2762" s="589"/>
      <c r="I2762" s="589"/>
      <c r="J2762" s="589"/>
      <c r="K2762" s="589"/>
      <c r="L2762" s="589"/>
      <c r="M2762" s="589"/>
      <c r="O2762" s="589"/>
      <c r="P2762" s="589"/>
      <c r="Q2762" s="589"/>
    </row>
    <row r="2763" customHeight="1" spans="7:17">
      <c r="G2763" s="589"/>
      <c r="H2763" s="589"/>
      <c r="I2763" s="589"/>
      <c r="J2763" s="589"/>
      <c r="K2763" s="589"/>
      <c r="L2763" s="589"/>
      <c r="M2763" s="589"/>
      <c r="O2763" s="589"/>
      <c r="P2763" s="589"/>
      <c r="Q2763" s="589"/>
    </row>
    <row r="2764" customHeight="1" spans="7:17">
      <c r="G2764" s="589"/>
      <c r="H2764" s="589"/>
      <c r="I2764" s="589"/>
      <c r="J2764" s="589"/>
      <c r="K2764" s="589"/>
      <c r="L2764" s="589"/>
      <c r="M2764" s="589"/>
      <c r="O2764" s="589"/>
      <c r="P2764" s="589"/>
      <c r="Q2764" s="589"/>
    </row>
    <row r="2765" customHeight="1" spans="7:17">
      <c r="G2765" s="589"/>
      <c r="H2765" s="589"/>
      <c r="I2765" s="589"/>
      <c r="J2765" s="589"/>
      <c r="K2765" s="589"/>
      <c r="L2765" s="589"/>
      <c r="M2765" s="589"/>
      <c r="O2765" s="589"/>
      <c r="P2765" s="589"/>
      <c r="Q2765" s="589"/>
    </row>
    <row r="2766" customHeight="1" spans="7:17">
      <c r="G2766" s="589"/>
      <c r="H2766" s="589"/>
      <c r="I2766" s="589"/>
      <c r="J2766" s="589"/>
      <c r="K2766" s="589"/>
      <c r="L2766" s="589"/>
      <c r="M2766" s="589"/>
      <c r="O2766" s="589"/>
      <c r="P2766" s="589"/>
      <c r="Q2766" s="589"/>
    </row>
    <row r="2767" customHeight="1" spans="7:17">
      <c r="G2767" s="589"/>
      <c r="H2767" s="589"/>
      <c r="I2767" s="589"/>
      <c r="J2767" s="589"/>
      <c r="K2767" s="589"/>
      <c r="L2767" s="589"/>
      <c r="M2767" s="589"/>
      <c r="O2767" s="589"/>
      <c r="P2767" s="589"/>
      <c r="Q2767" s="589"/>
    </row>
    <row r="2768" customHeight="1" spans="7:17">
      <c r="G2768" s="589"/>
      <c r="H2768" s="589"/>
      <c r="I2768" s="589"/>
      <c r="J2768" s="589"/>
      <c r="K2768" s="589"/>
      <c r="L2768" s="589"/>
      <c r="M2768" s="589"/>
      <c r="O2768" s="589"/>
      <c r="P2768" s="589"/>
      <c r="Q2768" s="589"/>
    </row>
    <row r="2769" customHeight="1" spans="7:17">
      <c r="G2769" s="589"/>
      <c r="H2769" s="589"/>
      <c r="I2769" s="589"/>
      <c r="J2769" s="589"/>
      <c r="K2769" s="589"/>
      <c r="L2769" s="589"/>
      <c r="M2769" s="589"/>
      <c r="O2769" s="589"/>
      <c r="P2769" s="589"/>
      <c r="Q2769" s="589"/>
    </row>
    <row r="2770" customHeight="1" spans="7:17">
      <c r="G2770" s="589"/>
      <c r="H2770" s="589"/>
      <c r="I2770" s="589"/>
      <c r="J2770" s="589"/>
      <c r="K2770" s="589"/>
      <c r="L2770" s="589"/>
      <c r="M2770" s="589"/>
      <c r="O2770" s="589"/>
      <c r="P2770" s="589"/>
      <c r="Q2770" s="589"/>
    </row>
    <row r="2771" customHeight="1" spans="7:17">
      <c r="G2771" s="589"/>
      <c r="H2771" s="589"/>
      <c r="I2771" s="589"/>
      <c r="J2771" s="589"/>
      <c r="K2771" s="589"/>
      <c r="L2771" s="589"/>
      <c r="M2771" s="589"/>
      <c r="O2771" s="589"/>
      <c r="P2771" s="589"/>
      <c r="Q2771" s="589"/>
    </row>
    <row r="2772" customHeight="1" spans="7:17">
      <c r="G2772" s="589"/>
      <c r="H2772" s="589"/>
      <c r="I2772" s="589"/>
      <c r="J2772" s="589"/>
      <c r="K2772" s="589"/>
      <c r="L2772" s="589"/>
      <c r="M2772" s="589"/>
      <c r="O2772" s="589"/>
      <c r="P2772" s="589"/>
      <c r="Q2772" s="589"/>
    </row>
    <row r="2773" customHeight="1" spans="7:17">
      <c r="G2773" s="589"/>
      <c r="H2773" s="589"/>
      <c r="I2773" s="589"/>
      <c r="J2773" s="589"/>
      <c r="K2773" s="589"/>
      <c r="L2773" s="589"/>
      <c r="M2773" s="589"/>
      <c r="O2773" s="589"/>
      <c r="P2773" s="589"/>
      <c r="Q2773" s="589"/>
    </row>
    <row r="2774" customHeight="1" spans="7:17">
      <c r="G2774" s="589"/>
      <c r="H2774" s="589"/>
      <c r="I2774" s="589"/>
      <c r="J2774" s="589"/>
      <c r="K2774" s="589"/>
      <c r="L2774" s="589"/>
      <c r="M2774" s="589"/>
      <c r="O2774" s="589"/>
      <c r="P2774" s="589"/>
      <c r="Q2774" s="589"/>
    </row>
    <row r="2775" customHeight="1" spans="7:17">
      <c r="G2775" s="589"/>
      <c r="H2775" s="589"/>
      <c r="I2775" s="589"/>
      <c r="J2775" s="589"/>
      <c r="K2775" s="589"/>
      <c r="L2775" s="589"/>
      <c r="M2775" s="589"/>
      <c r="O2775" s="589"/>
      <c r="P2775" s="589"/>
      <c r="Q2775" s="589"/>
    </row>
    <row r="2776" customHeight="1" spans="7:17">
      <c r="G2776" s="589"/>
      <c r="H2776" s="589"/>
      <c r="I2776" s="589"/>
      <c r="J2776" s="589"/>
      <c r="K2776" s="589"/>
      <c r="L2776" s="589"/>
      <c r="M2776" s="589"/>
      <c r="O2776" s="589"/>
      <c r="P2776" s="589"/>
      <c r="Q2776" s="589"/>
    </row>
    <row r="2777" customHeight="1" spans="7:17">
      <c r="G2777" s="589"/>
      <c r="H2777" s="589"/>
      <c r="I2777" s="589"/>
      <c r="J2777" s="589"/>
      <c r="K2777" s="589"/>
      <c r="L2777" s="589"/>
      <c r="M2777" s="589"/>
      <c r="O2777" s="589"/>
      <c r="P2777" s="589"/>
      <c r="Q2777" s="589"/>
    </row>
    <row r="2778" customHeight="1" spans="7:17">
      <c r="G2778" s="589"/>
      <c r="H2778" s="589"/>
      <c r="I2778" s="589"/>
      <c r="J2778" s="589"/>
      <c r="K2778" s="589"/>
      <c r="L2778" s="589"/>
      <c r="M2778" s="589"/>
      <c r="O2778" s="589"/>
      <c r="P2778" s="589"/>
      <c r="Q2778" s="589"/>
    </row>
    <row r="2779" customHeight="1" spans="7:17">
      <c r="G2779" s="589"/>
      <c r="H2779" s="589"/>
      <c r="I2779" s="589"/>
      <c r="J2779" s="589"/>
      <c r="K2779" s="589"/>
      <c r="L2779" s="589"/>
      <c r="M2779" s="589"/>
      <c r="O2779" s="589"/>
      <c r="P2779" s="589"/>
      <c r="Q2779" s="589"/>
    </row>
    <row r="2780" customHeight="1" spans="7:17">
      <c r="G2780" s="589"/>
      <c r="H2780" s="589"/>
      <c r="I2780" s="589"/>
      <c r="J2780" s="589"/>
      <c r="K2780" s="589"/>
      <c r="L2780" s="589"/>
      <c r="M2780" s="589"/>
      <c r="O2780" s="589"/>
      <c r="P2780" s="589"/>
      <c r="Q2780" s="589"/>
    </row>
    <row r="2781" customHeight="1" spans="7:17">
      <c r="G2781" s="589"/>
      <c r="H2781" s="589"/>
      <c r="I2781" s="589"/>
      <c r="J2781" s="589"/>
      <c r="K2781" s="589"/>
      <c r="L2781" s="589"/>
      <c r="M2781" s="589"/>
      <c r="O2781" s="589"/>
      <c r="P2781" s="589"/>
      <c r="Q2781" s="589"/>
    </row>
    <row r="2782" customHeight="1" spans="7:17">
      <c r="G2782" s="589"/>
      <c r="H2782" s="589"/>
      <c r="I2782" s="589"/>
      <c r="J2782" s="589"/>
      <c r="K2782" s="589"/>
      <c r="L2782" s="589"/>
      <c r="M2782" s="589"/>
      <c r="O2782" s="589"/>
      <c r="P2782" s="589"/>
      <c r="Q2782" s="589"/>
    </row>
    <row r="2783" customHeight="1" spans="7:17">
      <c r="G2783" s="589"/>
      <c r="H2783" s="589"/>
      <c r="I2783" s="589"/>
      <c r="J2783" s="589"/>
      <c r="K2783" s="589"/>
      <c r="L2783" s="589"/>
      <c r="M2783" s="589"/>
      <c r="O2783" s="589"/>
      <c r="P2783" s="589"/>
      <c r="Q2783" s="589"/>
    </row>
    <row r="2784" customHeight="1" spans="7:17">
      <c r="G2784" s="589"/>
      <c r="H2784" s="589"/>
      <c r="I2784" s="589"/>
      <c r="J2784" s="589"/>
      <c r="K2784" s="589"/>
      <c r="L2784" s="589"/>
      <c r="M2784" s="589"/>
      <c r="O2784" s="589"/>
      <c r="P2784" s="589"/>
      <c r="Q2784" s="589"/>
    </row>
    <row r="2785" customHeight="1" spans="7:17">
      <c r="G2785" s="589"/>
      <c r="H2785" s="589"/>
      <c r="I2785" s="589"/>
      <c r="J2785" s="589"/>
      <c r="K2785" s="589"/>
      <c r="L2785" s="589"/>
      <c r="M2785" s="589"/>
      <c r="O2785" s="589"/>
      <c r="P2785" s="589"/>
      <c r="Q2785" s="589"/>
    </row>
    <row r="2786" customHeight="1" spans="7:17">
      <c r="G2786" s="589"/>
      <c r="H2786" s="589"/>
      <c r="I2786" s="589"/>
      <c r="J2786" s="589"/>
      <c r="K2786" s="589"/>
      <c r="L2786" s="589"/>
      <c r="M2786" s="589"/>
      <c r="O2786" s="589"/>
      <c r="P2786" s="589"/>
      <c r="Q2786" s="589"/>
    </row>
    <row r="2787" customHeight="1" spans="7:17">
      <c r="G2787" s="589"/>
      <c r="H2787" s="589"/>
      <c r="I2787" s="589"/>
      <c r="J2787" s="589"/>
      <c r="K2787" s="589"/>
      <c r="L2787" s="589"/>
      <c r="M2787" s="589"/>
      <c r="O2787" s="589"/>
      <c r="P2787" s="589"/>
      <c r="Q2787" s="589"/>
    </row>
    <row r="2788" customHeight="1" spans="7:17">
      <c r="G2788" s="589"/>
      <c r="H2788" s="589"/>
      <c r="I2788" s="589"/>
      <c r="J2788" s="589"/>
      <c r="K2788" s="589"/>
      <c r="L2788" s="589"/>
      <c r="M2788" s="589"/>
      <c r="O2788" s="589"/>
      <c r="P2788" s="589"/>
      <c r="Q2788" s="589"/>
    </row>
    <row r="2789" customHeight="1" spans="7:17">
      <c r="G2789" s="589"/>
      <c r="H2789" s="589"/>
      <c r="I2789" s="589"/>
      <c r="J2789" s="589"/>
      <c r="K2789" s="589"/>
      <c r="L2789" s="589"/>
      <c r="M2789" s="589"/>
      <c r="O2789" s="589"/>
      <c r="P2789" s="589"/>
      <c r="Q2789" s="589"/>
    </row>
    <row r="2790" customHeight="1" spans="7:17">
      <c r="G2790" s="589"/>
      <c r="H2790" s="589"/>
      <c r="I2790" s="589"/>
      <c r="J2790" s="589"/>
      <c r="K2790" s="589"/>
      <c r="L2790" s="589"/>
      <c r="M2790" s="589"/>
      <c r="O2790" s="589"/>
      <c r="P2790" s="589"/>
      <c r="Q2790" s="589"/>
    </row>
    <row r="2791" customHeight="1" spans="7:17">
      <c r="G2791" s="589"/>
      <c r="H2791" s="589"/>
      <c r="I2791" s="589"/>
      <c r="J2791" s="589"/>
      <c r="K2791" s="589"/>
      <c r="L2791" s="589"/>
      <c r="M2791" s="589"/>
      <c r="O2791" s="589"/>
      <c r="P2791" s="589"/>
      <c r="Q2791" s="589"/>
    </row>
    <row r="2792" customHeight="1" spans="7:17">
      <c r="G2792" s="589"/>
      <c r="H2792" s="589"/>
      <c r="I2792" s="589"/>
      <c r="J2792" s="589"/>
      <c r="K2792" s="589"/>
      <c r="L2792" s="589"/>
      <c r="M2792" s="589"/>
      <c r="O2792" s="589"/>
      <c r="P2792" s="589"/>
      <c r="Q2792" s="589"/>
    </row>
    <row r="2793" customHeight="1" spans="7:17">
      <c r="G2793" s="589"/>
      <c r="H2793" s="589"/>
      <c r="I2793" s="589"/>
      <c r="J2793" s="589"/>
      <c r="K2793" s="589"/>
      <c r="L2793" s="589"/>
      <c r="M2793" s="589"/>
      <c r="O2793" s="589"/>
      <c r="P2793" s="589"/>
      <c r="Q2793" s="589"/>
    </row>
    <row r="2794" customHeight="1" spans="7:17">
      <c r="G2794" s="589"/>
      <c r="H2794" s="589"/>
      <c r="I2794" s="589"/>
      <c r="J2794" s="589"/>
      <c r="K2794" s="589"/>
      <c r="L2794" s="589"/>
      <c r="M2794" s="589"/>
      <c r="O2794" s="589"/>
      <c r="P2794" s="589"/>
      <c r="Q2794" s="589"/>
    </row>
    <row r="2795" customHeight="1" spans="7:17">
      <c r="G2795" s="589"/>
      <c r="H2795" s="589"/>
      <c r="I2795" s="589"/>
      <c r="J2795" s="589"/>
      <c r="K2795" s="589"/>
      <c r="L2795" s="589"/>
      <c r="M2795" s="589"/>
      <c r="O2795" s="589"/>
      <c r="P2795" s="589"/>
      <c r="Q2795" s="589"/>
    </row>
    <row r="2796" customHeight="1" spans="7:17">
      <c r="G2796" s="589"/>
      <c r="H2796" s="589"/>
      <c r="I2796" s="589"/>
      <c r="J2796" s="589"/>
      <c r="K2796" s="589"/>
      <c r="L2796" s="589"/>
      <c r="M2796" s="589"/>
      <c r="O2796" s="589"/>
      <c r="P2796" s="589"/>
      <c r="Q2796" s="589"/>
    </row>
    <row r="2797" customHeight="1" spans="7:17">
      <c r="G2797" s="589"/>
      <c r="H2797" s="589"/>
      <c r="I2797" s="589"/>
      <c r="J2797" s="589"/>
      <c r="K2797" s="589"/>
      <c r="L2797" s="589"/>
      <c r="M2797" s="589"/>
      <c r="O2797" s="589"/>
      <c r="P2797" s="589"/>
      <c r="Q2797" s="589"/>
    </row>
    <row r="2798" customHeight="1" spans="7:17">
      <c r="G2798" s="589"/>
      <c r="H2798" s="589"/>
      <c r="I2798" s="589"/>
      <c r="J2798" s="589"/>
      <c r="K2798" s="589"/>
      <c r="L2798" s="589"/>
      <c r="M2798" s="589"/>
      <c r="O2798" s="589"/>
      <c r="P2798" s="589"/>
      <c r="Q2798" s="589"/>
    </row>
    <row r="2799" customHeight="1" spans="7:17">
      <c r="G2799" s="589"/>
      <c r="H2799" s="589"/>
      <c r="I2799" s="589"/>
      <c r="J2799" s="589"/>
      <c r="K2799" s="589"/>
      <c r="L2799" s="589"/>
      <c r="M2799" s="589"/>
      <c r="O2799" s="589"/>
      <c r="P2799" s="589"/>
      <c r="Q2799" s="589"/>
    </row>
    <row r="2800" customHeight="1" spans="7:17">
      <c r="G2800" s="589"/>
      <c r="H2800" s="589"/>
      <c r="I2800" s="589"/>
      <c r="J2800" s="589"/>
      <c r="K2800" s="589"/>
      <c r="L2800" s="589"/>
      <c r="M2800" s="589"/>
      <c r="O2800" s="589"/>
      <c r="P2800" s="589"/>
      <c r="Q2800" s="589"/>
    </row>
    <row r="2801" customHeight="1" spans="7:17">
      <c r="G2801" s="589"/>
      <c r="H2801" s="589"/>
      <c r="I2801" s="589"/>
      <c r="J2801" s="589"/>
      <c r="K2801" s="589"/>
      <c r="L2801" s="589"/>
      <c r="M2801" s="589"/>
      <c r="O2801" s="589"/>
      <c r="P2801" s="589"/>
      <c r="Q2801" s="589"/>
    </row>
    <row r="2802" customHeight="1" spans="7:17">
      <c r="G2802" s="589"/>
      <c r="H2802" s="589"/>
      <c r="I2802" s="589"/>
      <c r="J2802" s="589"/>
      <c r="K2802" s="589"/>
      <c r="L2802" s="589"/>
      <c r="M2802" s="589"/>
      <c r="O2802" s="589"/>
      <c r="P2802" s="589"/>
      <c r="Q2802" s="589"/>
    </row>
    <row r="2803" customHeight="1" spans="7:17">
      <c r="G2803" s="589"/>
      <c r="H2803" s="589"/>
      <c r="I2803" s="589"/>
      <c r="J2803" s="589"/>
      <c r="K2803" s="589"/>
      <c r="L2803" s="589"/>
      <c r="M2803" s="589"/>
      <c r="O2803" s="589"/>
      <c r="P2803" s="589"/>
      <c r="Q2803" s="589"/>
    </row>
    <row r="2804" customHeight="1" spans="7:17">
      <c r="G2804" s="589"/>
      <c r="H2804" s="589"/>
      <c r="I2804" s="589"/>
      <c r="J2804" s="589"/>
      <c r="K2804" s="589"/>
      <c r="L2804" s="589"/>
      <c r="M2804" s="589"/>
      <c r="O2804" s="589"/>
      <c r="P2804" s="589"/>
      <c r="Q2804" s="589"/>
    </row>
    <row r="2805" customHeight="1" spans="7:17">
      <c r="G2805" s="589"/>
      <c r="H2805" s="589"/>
      <c r="I2805" s="589"/>
      <c r="J2805" s="589"/>
      <c r="K2805" s="589"/>
      <c r="L2805" s="589"/>
      <c r="M2805" s="589"/>
      <c r="O2805" s="589"/>
      <c r="P2805" s="589"/>
      <c r="Q2805" s="589"/>
    </row>
    <row r="2806" customHeight="1" spans="7:17">
      <c r="G2806" s="589"/>
      <c r="H2806" s="589"/>
      <c r="I2806" s="589"/>
      <c r="J2806" s="589"/>
      <c r="K2806" s="589"/>
      <c r="L2806" s="589"/>
      <c r="M2806" s="589"/>
      <c r="O2806" s="589"/>
      <c r="P2806" s="589"/>
      <c r="Q2806" s="589"/>
    </row>
    <row r="2807" customHeight="1" spans="7:17">
      <c r="G2807" s="589"/>
      <c r="H2807" s="589"/>
      <c r="I2807" s="589"/>
      <c r="J2807" s="589"/>
      <c r="K2807" s="589"/>
      <c r="L2807" s="589"/>
      <c r="M2807" s="589"/>
      <c r="O2807" s="589"/>
      <c r="P2807" s="589"/>
      <c r="Q2807" s="589"/>
    </row>
    <row r="2808" customHeight="1" spans="7:17">
      <c r="G2808" s="589"/>
      <c r="H2808" s="589"/>
      <c r="I2808" s="589"/>
      <c r="J2808" s="589"/>
      <c r="K2808" s="589"/>
      <c r="L2808" s="589"/>
      <c r="M2808" s="589"/>
      <c r="O2808" s="589"/>
      <c r="P2808" s="589"/>
      <c r="Q2808" s="589"/>
    </row>
    <row r="2809" customHeight="1" spans="7:17">
      <c r="G2809" s="589"/>
      <c r="H2809" s="589"/>
      <c r="I2809" s="589"/>
      <c r="J2809" s="589"/>
      <c r="K2809" s="589"/>
      <c r="L2809" s="589"/>
      <c r="M2809" s="589"/>
      <c r="O2809" s="589"/>
      <c r="P2809" s="589"/>
      <c r="Q2809" s="589"/>
    </row>
    <row r="2810" customHeight="1" spans="7:17">
      <c r="G2810" s="589"/>
      <c r="H2810" s="589"/>
      <c r="I2810" s="589"/>
      <c r="J2810" s="589"/>
      <c r="K2810" s="589"/>
      <c r="L2810" s="589"/>
      <c r="M2810" s="589"/>
      <c r="O2810" s="589"/>
      <c r="P2810" s="589"/>
      <c r="Q2810" s="589"/>
    </row>
    <row r="2811" customHeight="1" spans="7:17">
      <c r="G2811" s="589"/>
      <c r="H2811" s="589"/>
      <c r="I2811" s="589"/>
      <c r="J2811" s="589"/>
      <c r="K2811" s="589"/>
      <c r="L2811" s="589"/>
      <c r="M2811" s="589"/>
      <c r="O2811" s="589"/>
      <c r="P2811" s="589"/>
      <c r="Q2811" s="589"/>
    </row>
    <row r="2812" customHeight="1" spans="7:17">
      <c r="G2812" s="589"/>
      <c r="H2812" s="589"/>
      <c r="I2812" s="589"/>
      <c r="J2812" s="589"/>
      <c r="K2812" s="589"/>
      <c r="L2812" s="589"/>
      <c r="M2812" s="589"/>
      <c r="O2812" s="589"/>
      <c r="P2812" s="589"/>
      <c r="Q2812" s="589"/>
    </row>
    <row r="2813" customHeight="1" spans="7:17">
      <c r="G2813" s="589"/>
      <c r="H2813" s="589"/>
      <c r="I2813" s="589"/>
      <c r="J2813" s="589"/>
      <c r="K2813" s="589"/>
      <c r="L2813" s="589"/>
      <c r="M2813" s="589"/>
      <c r="O2813" s="589"/>
      <c r="P2813" s="589"/>
      <c r="Q2813" s="589"/>
    </row>
    <row r="2814" customHeight="1" spans="7:17">
      <c r="G2814" s="589"/>
      <c r="H2814" s="589"/>
      <c r="I2814" s="589"/>
      <c r="J2814" s="589"/>
      <c r="K2814" s="589"/>
      <c r="L2814" s="589"/>
      <c r="M2814" s="589"/>
      <c r="O2814" s="589"/>
      <c r="P2814" s="589"/>
      <c r="Q2814" s="589"/>
    </row>
    <row r="2815" customHeight="1" spans="7:17">
      <c r="G2815" s="589"/>
      <c r="H2815" s="589"/>
      <c r="I2815" s="589"/>
      <c r="J2815" s="589"/>
      <c r="K2815" s="589"/>
      <c r="L2815" s="589"/>
      <c r="M2815" s="589"/>
      <c r="O2815" s="589"/>
      <c r="P2815" s="589"/>
      <c r="Q2815" s="589"/>
    </row>
    <row r="2816" customHeight="1" spans="7:17">
      <c r="G2816" s="589"/>
      <c r="H2816" s="589"/>
      <c r="I2816" s="589"/>
      <c r="J2816" s="589"/>
      <c r="K2816" s="589"/>
      <c r="L2816" s="589"/>
      <c r="M2816" s="589"/>
      <c r="O2816" s="589"/>
      <c r="P2816" s="589"/>
      <c r="Q2816" s="589"/>
    </row>
    <row r="2817" customHeight="1" spans="7:17">
      <c r="G2817" s="589"/>
      <c r="H2817" s="589"/>
      <c r="I2817" s="589"/>
      <c r="J2817" s="589"/>
      <c r="K2817" s="589"/>
      <c r="L2817" s="589"/>
      <c r="M2817" s="589"/>
      <c r="O2817" s="589"/>
      <c r="P2817" s="589"/>
      <c r="Q2817" s="589"/>
    </row>
    <row r="2818" customHeight="1" spans="7:17">
      <c r="G2818" s="589"/>
      <c r="H2818" s="589"/>
      <c r="I2818" s="589"/>
      <c r="J2818" s="589"/>
      <c r="K2818" s="589"/>
      <c r="L2818" s="589"/>
      <c r="M2818" s="589"/>
      <c r="O2818" s="589"/>
      <c r="P2818" s="589"/>
      <c r="Q2818" s="589"/>
    </row>
    <row r="2819" customHeight="1" spans="7:17">
      <c r="G2819" s="589"/>
      <c r="H2819" s="589"/>
      <c r="I2819" s="589"/>
      <c r="J2819" s="589"/>
      <c r="K2819" s="589"/>
      <c r="L2819" s="589"/>
      <c r="M2819" s="589"/>
      <c r="O2819" s="589"/>
      <c r="P2819" s="589"/>
      <c r="Q2819" s="589"/>
    </row>
    <row r="2820" customHeight="1" spans="7:17">
      <c r="G2820" s="589"/>
      <c r="H2820" s="589"/>
      <c r="I2820" s="589"/>
      <c r="J2820" s="589"/>
      <c r="K2820" s="589"/>
      <c r="L2820" s="589"/>
      <c r="M2820" s="589"/>
      <c r="O2820" s="589"/>
      <c r="P2820" s="589"/>
      <c r="Q2820" s="589"/>
    </row>
    <row r="2821" customHeight="1" spans="7:17">
      <c r="G2821" s="589"/>
      <c r="H2821" s="589"/>
      <c r="I2821" s="589"/>
      <c r="J2821" s="589"/>
      <c r="K2821" s="589"/>
      <c r="L2821" s="589"/>
      <c r="M2821" s="589"/>
      <c r="O2821" s="589"/>
      <c r="P2821" s="589"/>
      <c r="Q2821" s="589"/>
    </row>
    <row r="2822" customHeight="1" spans="7:17">
      <c r="G2822" s="589"/>
      <c r="H2822" s="589"/>
      <c r="I2822" s="589"/>
      <c r="J2822" s="589"/>
      <c r="K2822" s="589"/>
      <c r="L2822" s="589"/>
      <c r="M2822" s="589"/>
      <c r="O2822" s="589"/>
      <c r="P2822" s="589"/>
      <c r="Q2822" s="589"/>
    </row>
    <row r="2823" customHeight="1" spans="7:17">
      <c r="G2823" s="589"/>
      <c r="H2823" s="589"/>
      <c r="I2823" s="589"/>
      <c r="J2823" s="589"/>
      <c r="K2823" s="589"/>
      <c r="L2823" s="589"/>
      <c r="M2823" s="589"/>
      <c r="O2823" s="589"/>
      <c r="P2823" s="589"/>
      <c r="Q2823" s="589"/>
    </row>
    <row r="2824" customHeight="1" spans="7:17">
      <c r="G2824" s="589"/>
      <c r="H2824" s="589"/>
      <c r="I2824" s="589"/>
      <c r="J2824" s="589"/>
      <c r="K2824" s="589"/>
      <c r="L2824" s="589"/>
      <c r="M2824" s="589"/>
      <c r="O2824" s="589"/>
      <c r="P2824" s="589"/>
      <c r="Q2824" s="589"/>
    </row>
    <row r="2825" customHeight="1" spans="7:17">
      <c r="G2825" s="589"/>
      <c r="H2825" s="589"/>
      <c r="I2825" s="589"/>
      <c r="J2825" s="589"/>
      <c r="K2825" s="589"/>
      <c r="L2825" s="589"/>
      <c r="M2825" s="589"/>
      <c r="O2825" s="589"/>
      <c r="P2825" s="589"/>
      <c r="Q2825" s="589"/>
    </row>
    <row r="2826" customHeight="1" spans="7:17">
      <c r="G2826" s="589"/>
      <c r="H2826" s="589"/>
      <c r="I2826" s="589"/>
      <c r="J2826" s="589"/>
      <c r="K2826" s="589"/>
      <c r="L2826" s="589"/>
      <c r="M2826" s="589"/>
      <c r="O2826" s="589"/>
      <c r="P2826" s="589"/>
      <c r="Q2826" s="589"/>
    </row>
    <row r="2827" customHeight="1" spans="7:17">
      <c r="G2827" s="589"/>
      <c r="H2827" s="589"/>
      <c r="I2827" s="589"/>
      <c r="J2827" s="589"/>
      <c r="K2827" s="589"/>
      <c r="L2827" s="589"/>
      <c r="M2827" s="589"/>
      <c r="O2827" s="589"/>
      <c r="P2827" s="589"/>
      <c r="Q2827" s="589"/>
    </row>
    <row r="2828" customHeight="1" spans="7:17">
      <c r="G2828" s="589"/>
      <c r="H2828" s="589"/>
      <c r="I2828" s="589"/>
      <c r="J2828" s="589"/>
      <c r="K2828" s="589"/>
      <c r="L2828" s="589"/>
      <c r="M2828" s="589"/>
      <c r="O2828" s="589"/>
      <c r="P2828" s="589"/>
      <c r="Q2828" s="589"/>
    </row>
    <row r="2829" customHeight="1" spans="7:17">
      <c r="G2829" s="589"/>
      <c r="H2829" s="589"/>
      <c r="I2829" s="589"/>
      <c r="J2829" s="589"/>
      <c r="K2829" s="589"/>
      <c r="L2829" s="589"/>
      <c r="M2829" s="589"/>
      <c r="O2829" s="589"/>
      <c r="P2829" s="589"/>
      <c r="Q2829" s="589"/>
    </row>
    <row r="2830" customHeight="1" spans="7:17">
      <c r="G2830" s="589"/>
      <c r="H2830" s="589"/>
      <c r="I2830" s="589"/>
      <c r="J2830" s="589"/>
      <c r="K2830" s="589"/>
      <c r="L2830" s="589"/>
      <c r="M2830" s="589"/>
      <c r="O2830" s="589"/>
      <c r="P2830" s="589"/>
      <c r="Q2830" s="589"/>
    </row>
    <row r="2831" customHeight="1" spans="7:17">
      <c r="G2831" s="589"/>
      <c r="H2831" s="589"/>
      <c r="I2831" s="589"/>
      <c r="J2831" s="589"/>
      <c r="K2831" s="589"/>
      <c r="L2831" s="589"/>
      <c r="M2831" s="589"/>
      <c r="O2831" s="589"/>
      <c r="P2831" s="589"/>
      <c r="Q2831" s="589"/>
    </row>
    <row r="2832" customHeight="1" spans="7:17">
      <c r="G2832" s="589"/>
      <c r="H2832" s="589"/>
      <c r="I2832" s="589"/>
      <c r="J2832" s="589"/>
      <c r="K2832" s="589"/>
      <c r="L2832" s="589"/>
      <c r="M2832" s="589"/>
      <c r="O2832" s="589"/>
      <c r="P2832" s="589"/>
      <c r="Q2832" s="589"/>
    </row>
    <row r="2833" customHeight="1" spans="7:17">
      <c r="G2833" s="589"/>
      <c r="H2833" s="589"/>
      <c r="I2833" s="589"/>
      <c r="J2833" s="589"/>
      <c r="K2833" s="589"/>
      <c r="L2833" s="589"/>
      <c r="M2833" s="589"/>
      <c r="O2833" s="589"/>
      <c r="P2833" s="589"/>
      <c r="Q2833" s="589"/>
    </row>
    <row r="2834" customHeight="1" spans="7:17">
      <c r="G2834" s="589"/>
      <c r="H2834" s="589"/>
      <c r="I2834" s="589"/>
      <c r="J2834" s="589"/>
      <c r="K2834" s="589"/>
      <c r="L2834" s="589"/>
      <c r="M2834" s="589"/>
      <c r="O2834" s="589"/>
      <c r="P2834" s="589"/>
      <c r="Q2834" s="589"/>
    </row>
    <row r="2835" customHeight="1" spans="7:17">
      <c r="G2835" s="589"/>
      <c r="H2835" s="589"/>
      <c r="I2835" s="589"/>
      <c r="J2835" s="589"/>
      <c r="K2835" s="589"/>
      <c r="L2835" s="589"/>
      <c r="M2835" s="589"/>
      <c r="O2835" s="589"/>
      <c r="P2835" s="589"/>
      <c r="Q2835" s="589"/>
    </row>
    <row r="2836" customHeight="1" spans="7:17">
      <c r="G2836" s="589"/>
      <c r="H2836" s="589"/>
      <c r="I2836" s="589"/>
      <c r="J2836" s="589"/>
      <c r="K2836" s="589"/>
      <c r="L2836" s="589"/>
      <c r="M2836" s="589"/>
      <c r="O2836" s="589"/>
      <c r="P2836" s="589"/>
      <c r="Q2836" s="589"/>
    </row>
    <row r="2837" customHeight="1" spans="7:17">
      <c r="G2837" s="589"/>
      <c r="H2837" s="589"/>
      <c r="I2837" s="589"/>
      <c r="J2837" s="589"/>
      <c r="K2837" s="589"/>
      <c r="L2837" s="589"/>
      <c r="M2837" s="589"/>
      <c r="O2837" s="589"/>
      <c r="P2837" s="589"/>
      <c r="Q2837" s="589"/>
    </row>
    <row r="2838" customHeight="1" spans="7:17">
      <c r="G2838" s="589"/>
      <c r="H2838" s="589"/>
      <c r="I2838" s="589"/>
      <c r="J2838" s="589"/>
      <c r="K2838" s="589"/>
      <c r="L2838" s="589"/>
      <c r="M2838" s="589"/>
      <c r="O2838" s="589"/>
      <c r="P2838" s="589"/>
      <c r="Q2838" s="589"/>
    </row>
    <row r="2839" customHeight="1" spans="7:17">
      <c r="G2839" s="589"/>
      <c r="H2839" s="589"/>
      <c r="I2839" s="589"/>
      <c r="J2839" s="589"/>
      <c r="K2839" s="589"/>
      <c r="L2839" s="589"/>
      <c r="M2839" s="589"/>
      <c r="O2839" s="589"/>
      <c r="P2839" s="589"/>
      <c r="Q2839" s="589"/>
    </row>
    <row r="2840" customHeight="1" spans="7:17">
      <c r="G2840" s="589"/>
      <c r="H2840" s="589"/>
      <c r="I2840" s="589"/>
      <c r="J2840" s="589"/>
      <c r="K2840" s="589"/>
      <c r="L2840" s="589"/>
      <c r="M2840" s="589"/>
      <c r="O2840" s="589"/>
      <c r="P2840" s="589"/>
      <c r="Q2840" s="589"/>
    </row>
    <row r="2841" customHeight="1" spans="7:17">
      <c r="G2841" s="589"/>
      <c r="H2841" s="589"/>
      <c r="I2841" s="589"/>
      <c r="J2841" s="589"/>
      <c r="K2841" s="589"/>
      <c r="L2841" s="589"/>
      <c r="M2841" s="589"/>
      <c r="O2841" s="589"/>
      <c r="P2841" s="589"/>
      <c r="Q2841" s="589"/>
    </row>
    <row r="2842" customHeight="1" spans="7:17">
      <c r="G2842" s="589"/>
      <c r="H2842" s="589"/>
      <c r="I2842" s="589"/>
      <c r="J2842" s="589"/>
      <c r="K2842" s="589"/>
      <c r="L2842" s="589"/>
      <c r="M2842" s="589"/>
      <c r="O2842" s="589"/>
      <c r="P2842" s="589"/>
      <c r="Q2842" s="589"/>
    </row>
    <row r="2843" customHeight="1" spans="7:17">
      <c r="G2843" s="589"/>
      <c r="H2843" s="589"/>
      <c r="I2843" s="589"/>
      <c r="J2843" s="589"/>
      <c r="K2843" s="589"/>
      <c r="L2843" s="589"/>
      <c r="M2843" s="589"/>
      <c r="O2843" s="589"/>
      <c r="P2843" s="589"/>
      <c r="Q2843" s="589"/>
    </row>
    <row r="2844" customHeight="1" spans="7:17">
      <c r="G2844" s="589"/>
      <c r="H2844" s="589"/>
      <c r="I2844" s="589"/>
      <c r="J2844" s="589"/>
      <c r="K2844" s="589"/>
      <c r="L2844" s="589"/>
      <c r="M2844" s="589"/>
      <c r="O2844" s="589"/>
      <c r="P2844" s="589"/>
      <c r="Q2844" s="589"/>
    </row>
    <row r="2845" customHeight="1" spans="7:17">
      <c r="G2845" s="589"/>
      <c r="H2845" s="589"/>
      <c r="I2845" s="589"/>
      <c r="J2845" s="589"/>
      <c r="K2845" s="589"/>
      <c r="L2845" s="589"/>
      <c r="M2845" s="589"/>
      <c r="O2845" s="589"/>
      <c r="P2845" s="589"/>
      <c r="Q2845" s="589"/>
    </row>
    <row r="2846" customHeight="1" spans="7:17">
      <c r="G2846" s="589"/>
      <c r="H2846" s="589"/>
      <c r="I2846" s="589"/>
      <c r="J2846" s="589"/>
      <c r="K2846" s="589"/>
      <c r="L2846" s="589"/>
      <c r="M2846" s="589"/>
      <c r="O2846" s="589"/>
      <c r="P2846" s="589"/>
      <c r="Q2846" s="589"/>
    </row>
    <row r="2847" customHeight="1" spans="7:17">
      <c r="G2847" s="589"/>
      <c r="H2847" s="589"/>
      <c r="I2847" s="589"/>
      <c r="J2847" s="589"/>
      <c r="K2847" s="589"/>
      <c r="L2847" s="589"/>
      <c r="M2847" s="589"/>
      <c r="O2847" s="589"/>
      <c r="P2847" s="589"/>
      <c r="Q2847" s="589"/>
    </row>
    <row r="2848" customHeight="1" spans="7:17">
      <c r="G2848" s="589"/>
      <c r="H2848" s="589"/>
      <c r="I2848" s="589"/>
      <c r="J2848" s="589"/>
      <c r="K2848" s="589"/>
      <c r="L2848" s="589"/>
      <c r="M2848" s="589"/>
      <c r="O2848" s="589"/>
      <c r="P2848" s="589"/>
      <c r="Q2848" s="589"/>
    </row>
    <row r="2849" customHeight="1" spans="7:17">
      <c r="G2849" s="589"/>
      <c r="H2849" s="589"/>
      <c r="I2849" s="589"/>
      <c r="J2849" s="589"/>
      <c r="K2849" s="589"/>
      <c r="L2849" s="589"/>
      <c r="M2849" s="589"/>
      <c r="O2849" s="589"/>
      <c r="P2849" s="589"/>
      <c r="Q2849" s="589"/>
    </row>
    <row r="2850" customHeight="1" spans="7:17">
      <c r="G2850" s="589"/>
      <c r="H2850" s="589"/>
      <c r="I2850" s="589"/>
      <c r="J2850" s="589"/>
      <c r="K2850" s="589"/>
      <c r="L2850" s="589"/>
      <c r="M2850" s="589"/>
      <c r="O2850" s="589"/>
      <c r="P2850" s="589"/>
      <c r="Q2850" s="589"/>
    </row>
    <row r="2851" customHeight="1" spans="7:17">
      <c r="G2851" s="589"/>
      <c r="H2851" s="589"/>
      <c r="I2851" s="589"/>
      <c r="J2851" s="589"/>
      <c r="K2851" s="589"/>
      <c r="L2851" s="589"/>
      <c r="M2851" s="589"/>
      <c r="O2851" s="589"/>
      <c r="P2851" s="589"/>
      <c r="Q2851" s="589"/>
    </row>
    <row r="2852" customHeight="1" spans="7:17">
      <c r="G2852" s="589"/>
      <c r="H2852" s="589"/>
      <c r="I2852" s="589"/>
      <c r="J2852" s="589"/>
      <c r="K2852" s="589"/>
      <c r="L2852" s="589"/>
      <c r="M2852" s="589"/>
      <c r="O2852" s="589"/>
      <c r="P2852" s="589"/>
      <c r="Q2852" s="589"/>
    </row>
    <row r="2853" customHeight="1" spans="7:17">
      <c r="G2853" s="589"/>
      <c r="H2853" s="589"/>
      <c r="I2853" s="589"/>
      <c r="J2853" s="589"/>
      <c r="K2853" s="589"/>
      <c r="L2853" s="589"/>
      <c r="M2853" s="589"/>
      <c r="O2853" s="589"/>
      <c r="P2853" s="589"/>
      <c r="Q2853" s="589"/>
    </row>
    <row r="2854" customHeight="1" spans="7:17">
      <c r="G2854" s="589"/>
      <c r="H2854" s="589"/>
      <c r="I2854" s="589"/>
      <c r="J2854" s="589"/>
      <c r="K2854" s="589"/>
      <c r="L2854" s="589"/>
      <c r="M2854" s="589"/>
      <c r="O2854" s="589"/>
      <c r="P2854" s="589"/>
      <c r="Q2854" s="589"/>
    </row>
    <row r="2855" customHeight="1" spans="7:17">
      <c r="G2855" s="589"/>
      <c r="H2855" s="589"/>
      <c r="I2855" s="589"/>
      <c r="J2855" s="589"/>
      <c r="K2855" s="589"/>
      <c r="L2855" s="589"/>
      <c r="M2855" s="589"/>
      <c r="O2855" s="589"/>
      <c r="P2855" s="589"/>
      <c r="Q2855" s="589"/>
    </row>
    <row r="2856" customHeight="1" spans="7:17">
      <c r="G2856" s="589"/>
      <c r="H2856" s="589"/>
      <c r="I2856" s="589"/>
      <c r="J2856" s="589"/>
      <c r="K2856" s="589"/>
      <c r="L2856" s="589"/>
      <c r="M2856" s="589"/>
      <c r="O2856" s="589"/>
      <c r="P2856" s="589"/>
      <c r="Q2856" s="589"/>
    </row>
    <row r="2857" customHeight="1" spans="7:17">
      <c r="G2857" s="589"/>
      <c r="H2857" s="589"/>
      <c r="I2857" s="589"/>
      <c r="J2857" s="589"/>
      <c r="K2857" s="589"/>
      <c r="L2857" s="589"/>
      <c r="M2857" s="589"/>
      <c r="O2857" s="589"/>
      <c r="P2857" s="589"/>
      <c r="Q2857" s="589"/>
    </row>
    <row r="2858" customHeight="1" spans="7:17">
      <c r="G2858" s="589"/>
      <c r="H2858" s="589"/>
      <c r="I2858" s="589"/>
      <c r="J2858" s="589"/>
      <c r="K2858" s="589"/>
      <c r="L2858" s="589"/>
      <c r="M2858" s="589"/>
      <c r="O2858" s="589"/>
      <c r="P2858" s="589"/>
      <c r="Q2858" s="589"/>
    </row>
    <row r="2859" customHeight="1" spans="7:17">
      <c r="G2859" s="589"/>
      <c r="H2859" s="589"/>
      <c r="I2859" s="589"/>
      <c r="J2859" s="589"/>
      <c r="K2859" s="589"/>
      <c r="L2859" s="589"/>
      <c r="M2859" s="589"/>
      <c r="O2859" s="589"/>
      <c r="P2859" s="589"/>
      <c r="Q2859" s="589"/>
    </row>
    <row r="2860" customHeight="1" spans="7:17">
      <c r="G2860" s="589"/>
      <c r="H2860" s="589"/>
      <c r="I2860" s="589"/>
      <c r="J2860" s="589"/>
      <c r="K2860" s="589"/>
      <c r="L2860" s="589"/>
      <c r="M2860" s="589"/>
      <c r="O2860" s="589"/>
      <c r="P2860" s="589"/>
      <c r="Q2860" s="589"/>
    </row>
    <row r="2861" customHeight="1" spans="7:17">
      <c r="G2861" s="589"/>
      <c r="H2861" s="589"/>
      <c r="I2861" s="589"/>
      <c r="J2861" s="589"/>
      <c r="K2861" s="589"/>
      <c r="L2861" s="589"/>
      <c r="M2861" s="589"/>
      <c r="O2861" s="589"/>
      <c r="P2861" s="589"/>
      <c r="Q2861" s="589"/>
    </row>
    <row r="2862" customHeight="1" spans="7:17">
      <c r="G2862" s="589"/>
      <c r="H2862" s="589"/>
      <c r="I2862" s="589"/>
      <c r="J2862" s="589"/>
      <c r="K2862" s="589"/>
      <c r="L2862" s="589"/>
      <c r="M2862" s="589"/>
      <c r="O2862" s="589"/>
      <c r="P2862" s="589"/>
      <c r="Q2862" s="589"/>
    </row>
    <row r="2863" customHeight="1" spans="7:17">
      <c r="G2863" s="589"/>
      <c r="H2863" s="589"/>
      <c r="I2863" s="589"/>
      <c r="J2863" s="589"/>
      <c r="K2863" s="589"/>
      <c r="L2863" s="589"/>
      <c r="M2863" s="589"/>
      <c r="O2863" s="589"/>
      <c r="P2863" s="589"/>
      <c r="Q2863" s="589"/>
    </row>
    <row r="2864" customHeight="1" spans="7:17">
      <c r="G2864" s="589"/>
      <c r="H2864" s="589"/>
      <c r="I2864" s="589"/>
      <c r="J2864" s="589"/>
      <c r="K2864" s="589"/>
      <c r="L2864" s="589"/>
      <c r="M2864" s="589"/>
      <c r="O2864" s="589"/>
      <c r="P2864" s="589"/>
      <c r="Q2864" s="589"/>
    </row>
    <row r="2865" customHeight="1" spans="7:17">
      <c r="G2865" s="589"/>
      <c r="H2865" s="589"/>
      <c r="I2865" s="589"/>
      <c r="J2865" s="589"/>
      <c r="K2865" s="589"/>
      <c r="L2865" s="589"/>
      <c r="M2865" s="589"/>
      <c r="O2865" s="589"/>
      <c r="P2865" s="589"/>
      <c r="Q2865" s="589"/>
    </row>
    <row r="2866" customHeight="1" spans="7:17">
      <c r="G2866" s="589"/>
      <c r="H2866" s="589"/>
      <c r="I2866" s="589"/>
      <c r="J2866" s="589"/>
      <c r="K2866" s="589"/>
      <c r="L2866" s="589"/>
      <c r="M2866" s="589"/>
      <c r="O2866" s="589"/>
      <c r="P2866" s="589"/>
      <c r="Q2866" s="589"/>
    </row>
    <row r="2867" customHeight="1" spans="7:17">
      <c r="G2867" s="589"/>
      <c r="H2867" s="589"/>
      <c r="I2867" s="589"/>
      <c r="J2867" s="589"/>
      <c r="K2867" s="589"/>
      <c r="L2867" s="589"/>
      <c r="M2867" s="589"/>
      <c r="O2867" s="589"/>
      <c r="P2867" s="589"/>
      <c r="Q2867" s="589"/>
    </row>
    <row r="2868" customHeight="1" spans="7:17">
      <c r="G2868" s="589"/>
      <c r="H2868" s="589"/>
      <c r="I2868" s="589"/>
      <c r="J2868" s="589"/>
      <c r="K2868" s="589"/>
      <c r="L2868" s="589"/>
      <c r="M2868" s="589"/>
      <c r="O2868" s="589"/>
      <c r="P2868" s="589"/>
      <c r="Q2868" s="589"/>
    </row>
    <row r="2869" customHeight="1" spans="7:17">
      <c r="G2869" s="589"/>
      <c r="H2869" s="589"/>
      <c r="I2869" s="589"/>
      <c r="J2869" s="589"/>
      <c r="K2869" s="589"/>
      <c r="L2869" s="589"/>
      <c r="M2869" s="589"/>
      <c r="O2869" s="589"/>
      <c r="P2869" s="589"/>
      <c r="Q2869" s="589"/>
    </row>
    <row r="2870" customHeight="1" spans="7:17">
      <c r="G2870" s="589"/>
      <c r="H2870" s="589"/>
      <c r="I2870" s="589"/>
      <c r="J2870" s="589"/>
      <c r="K2870" s="589"/>
      <c r="L2870" s="589"/>
      <c r="M2870" s="589"/>
      <c r="O2870" s="589"/>
      <c r="P2870" s="589"/>
      <c r="Q2870" s="589"/>
    </row>
    <row r="2871" customHeight="1" spans="7:17">
      <c r="G2871" s="589"/>
      <c r="H2871" s="589"/>
      <c r="I2871" s="589"/>
      <c r="J2871" s="589"/>
      <c r="K2871" s="589"/>
      <c r="L2871" s="589"/>
      <c r="M2871" s="589"/>
      <c r="O2871" s="589"/>
      <c r="P2871" s="589"/>
      <c r="Q2871" s="589"/>
    </row>
    <row r="2872" customHeight="1" spans="7:17">
      <c r="G2872" s="589"/>
      <c r="H2872" s="589"/>
      <c r="I2872" s="589"/>
      <c r="J2872" s="589"/>
      <c r="K2872" s="589"/>
      <c r="L2872" s="589"/>
      <c r="M2872" s="589"/>
      <c r="O2872" s="589"/>
      <c r="P2872" s="589"/>
      <c r="Q2872" s="589"/>
    </row>
    <row r="2873" customHeight="1" spans="7:17">
      <c r="G2873" s="589"/>
      <c r="H2873" s="589"/>
      <c r="I2873" s="589"/>
      <c r="J2873" s="589"/>
      <c r="K2873" s="589"/>
      <c r="L2873" s="589"/>
      <c r="M2873" s="589"/>
      <c r="O2873" s="589"/>
      <c r="P2873" s="589"/>
      <c r="Q2873" s="589"/>
    </row>
    <row r="2874" customHeight="1" spans="7:17">
      <c r="G2874" s="589"/>
      <c r="H2874" s="589"/>
      <c r="I2874" s="589"/>
      <c r="J2874" s="589"/>
      <c r="K2874" s="589"/>
      <c r="L2874" s="589"/>
      <c r="M2874" s="589"/>
      <c r="O2874" s="589"/>
      <c r="P2874" s="589"/>
      <c r="Q2874" s="589"/>
    </row>
    <row r="2875" customHeight="1" spans="7:17">
      <c r="G2875" s="589"/>
      <c r="H2875" s="589"/>
      <c r="I2875" s="589"/>
      <c r="J2875" s="589"/>
      <c r="K2875" s="589"/>
      <c r="L2875" s="589"/>
      <c r="M2875" s="589"/>
      <c r="O2875" s="589"/>
      <c r="P2875" s="589"/>
      <c r="Q2875" s="589"/>
    </row>
    <row r="2876" customHeight="1" spans="7:17">
      <c r="G2876" s="589"/>
      <c r="H2876" s="589"/>
      <c r="I2876" s="589"/>
      <c r="J2876" s="589"/>
      <c r="K2876" s="589"/>
      <c r="L2876" s="589"/>
      <c r="M2876" s="589"/>
      <c r="O2876" s="589"/>
      <c r="P2876" s="589"/>
      <c r="Q2876" s="589"/>
    </row>
    <row r="2877" customHeight="1" spans="7:17">
      <c r="G2877" s="589"/>
      <c r="H2877" s="589"/>
      <c r="I2877" s="589"/>
      <c r="J2877" s="589"/>
      <c r="K2877" s="589"/>
      <c r="L2877" s="589"/>
      <c r="M2877" s="589"/>
      <c r="O2877" s="589"/>
      <c r="P2877" s="589"/>
      <c r="Q2877" s="589"/>
    </row>
    <row r="2878" customHeight="1" spans="7:17">
      <c r="G2878" s="589"/>
      <c r="H2878" s="589"/>
      <c r="I2878" s="589"/>
      <c r="J2878" s="589"/>
      <c r="K2878" s="589"/>
      <c r="L2878" s="589"/>
      <c r="M2878" s="589"/>
      <c r="O2878" s="589"/>
      <c r="P2878" s="589"/>
      <c r="Q2878" s="589"/>
    </row>
    <row r="2879" customHeight="1" spans="7:17">
      <c r="G2879" s="589"/>
      <c r="H2879" s="589"/>
      <c r="I2879" s="589"/>
      <c r="J2879" s="589"/>
      <c r="K2879" s="589"/>
      <c r="L2879" s="589"/>
      <c r="M2879" s="589"/>
      <c r="O2879" s="589"/>
      <c r="P2879" s="589"/>
      <c r="Q2879" s="589"/>
    </row>
    <row r="2880" customHeight="1" spans="7:17">
      <c r="G2880" s="589"/>
      <c r="H2880" s="589"/>
      <c r="I2880" s="589"/>
      <c r="J2880" s="589"/>
      <c r="K2880" s="589"/>
      <c r="L2880" s="589"/>
      <c r="M2880" s="589"/>
      <c r="O2880" s="589"/>
      <c r="P2880" s="589"/>
      <c r="Q2880" s="589"/>
    </row>
    <row r="2881" customHeight="1" spans="7:17">
      <c r="G2881" s="589"/>
      <c r="H2881" s="589"/>
      <c r="I2881" s="589"/>
      <c r="J2881" s="589"/>
      <c r="K2881" s="589"/>
      <c r="L2881" s="589"/>
      <c r="M2881" s="589"/>
      <c r="O2881" s="589"/>
      <c r="P2881" s="589"/>
      <c r="Q2881" s="589"/>
    </row>
    <row r="2882" customHeight="1" spans="7:17">
      <c r="G2882" s="589"/>
      <c r="H2882" s="589"/>
      <c r="I2882" s="589"/>
      <c r="J2882" s="589"/>
      <c r="K2882" s="589"/>
      <c r="L2882" s="589"/>
      <c r="M2882" s="589"/>
      <c r="O2882" s="589"/>
      <c r="P2882" s="589"/>
      <c r="Q2882" s="589"/>
    </row>
    <row r="2883" customHeight="1" spans="7:17">
      <c r="G2883" s="589"/>
      <c r="H2883" s="589"/>
      <c r="I2883" s="589"/>
      <c r="J2883" s="589"/>
      <c r="K2883" s="589"/>
      <c r="L2883" s="589"/>
      <c r="M2883" s="589"/>
      <c r="O2883" s="589"/>
      <c r="P2883" s="589"/>
      <c r="Q2883" s="589"/>
    </row>
    <row r="2884" customHeight="1" spans="7:17">
      <c r="G2884" s="589"/>
      <c r="H2884" s="589"/>
      <c r="I2884" s="589"/>
      <c r="J2884" s="589"/>
      <c r="K2884" s="589"/>
      <c r="L2884" s="589"/>
      <c r="M2884" s="589"/>
      <c r="O2884" s="589"/>
      <c r="P2884" s="589"/>
      <c r="Q2884" s="589"/>
    </row>
    <row r="2885" customHeight="1" spans="7:17">
      <c r="G2885" s="589"/>
      <c r="H2885" s="589"/>
      <c r="I2885" s="589"/>
      <c r="J2885" s="589"/>
      <c r="K2885" s="589"/>
      <c r="L2885" s="589"/>
      <c r="M2885" s="589"/>
      <c r="O2885" s="589"/>
      <c r="P2885" s="589"/>
      <c r="Q2885" s="589"/>
    </row>
    <row r="2886" customHeight="1" spans="7:17">
      <c r="G2886" s="589"/>
      <c r="H2886" s="589"/>
      <c r="I2886" s="589"/>
      <c r="J2886" s="589"/>
      <c r="K2886" s="589"/>
      <c r="L2886" s="589"/>
      <c r="M2886" s="589"/>
      <c r="O2886" s="589"/>
      <c r="P2886" s="589"/>
      <c r="Q2886" s="589"/>
    </row>
    <row r="2887" customHeight="1" spans="7:17">
      <c r="G2887" s="589"/>
      <c r="H2887" s="589"/>
      <c r="I2887" s="589"/>
      <c r="J2887" s="589"/>
      <c r="K2887" s="589"/>
      <c r="L2887" s="589"/>
      <c r="M2887" s="589"/>
      <c r="O2887" s="589"/>
      <c r="P2887" s="589"/>
      <c r="Q2887" s="589"/>
    </row>
    <row r="2888" customHeight="1" spans="7:17">
      <c r="G2888" s="589"/>
      <c r="H2888" s="589"/>
      <c r="I2888" s="589"/>
      <c r="J2888" s="589"/>
      <c r="K2888" s="589"/>
      <c r="L2888" s="589"/>
      <c r="M2888" s="589"/>
      <c r="O2888" s="589"/>
      <c r="P2888" s="589"/>
      <c r="Q2888" s="589"/>
    </row>
    <row r="2889" customHeight="1" spans="7:17">
      <c r="G2889" s="589"/>
      <c r="H2889" s="589"/>
      <c r="I2889" s="589"/>
      <c r="J2889" s="589"/>
      <c r="K2889" s="589"/>
      <c r="L2889" s="589"/>
      <c r="M2889" s="589"/>
      <c r="O2889" s="589"/>
      <c r="P2889" s="589"/>
      <c r="Q2889" s="589"/>
    </row>
    <row r="2890" customHeight="1" spans="7:17">
      <c r="G2890" s="589"/>
      <c r="H2890" s="589"/>
      <c r="I2890" s="589"/>
      <c r="J2890" s="589"/>
      <c r="K2890" s="589"/>
      <c r="L2890" s="589"/>
      <c r="M2890" s="589"/>
      <c r="O2890" s="589"/>
      <c r="P2890" s="589"/>
      <c r="Q2890" s="589"/>
    </row>
    <row r="2891" customHeight="1" spans="7:17">
      <c r="G2891" s="589"/>
      <c r="H2891" s="589"/>
      <c r="I2891" s="589"/>
      <c r="J2891" s="589"/>
      <c r="K2891" s="589"/>
      <c r="L2891" s="589"/>
      <c r="M2891" s="589"/>
      <c r="O2891" s="589"/>
      <c r="P2891" s="589"/>
      <c r="Q2891" s="589"/>
    </row>
    <row r="2892" customHeight="1" spans="7:17">
      <c r="G2892" s="589"/>
      <c r="H2892" s="589"/>
      <c r="I2892" s="589"/>
      <c r="J2892" s="589"/>
      <c r="K2892" s="589"/>
      <c r="L2892" s="589"/>
      <c r="M2892" s="589"/>
      <c r="O2892" s="589"/>
      <c r="P2892" s="589"/>
      <c r="Q2892" s="589"/>
    </row>
    <row r="2893" customHeight="1" spans="7:17">
      <c r="G2893" s="589"/>
      <c r="H2893" s="589"/>
      <c r="I2893" s="589"/>
      <c r="J2893" s="589"/>
      <c r="K2893" s="589"/>
      <c r="L2893" s="589"/>
      <c r="M2893" s="589"/>
      <c r="O2893" s="589"/>
      <c r="P2893" s="589"/>
      <c r="Q2893" s="589"/>
    </row>
    <row r="2894" customHeight="1" spans="7:17">
      <c r="G2894" s="589"/>
      <c r="H2894" s="589"/>
      <c r="I2894" s="589"/>
      <c r="J2894" s="589"/>
      <c r="K2894" s="589"/>
      <c r="L2894" s="589"/>
      <c r="M2894" s="589"/>
      <c r="O2894" s="589"/>
      <c r="P2894" s="589"/>
      <c r="Q2894" s="589"/>
    </row>
    <row r="2895" customHeight="1" spans="7:17">
      <c r="G2895" s="589"/>
      <c r="H2895" s="589"/>
      <c r="I2895" s="589"/>
      <c r="J2895" s="589"/>
      <c r="K2895" s="589"/>
      <c r="L2895" s="589"/>
      <c r="M2895" s="589"/>
      <c r="O2895" s="589"/>
      <c r="P2895" s="589"/>
      <c r="Q2895" s="589"/>
    </row>
    <row r="2896" customHeight="1" spans="7:17">
      <c r="G2896" s="589"/>
      <c r="H2896" s="589"/>
      <c r="I2896" s="589"/>
      <c r="J2896" s="589"/>
      <c r="K2896" s="589"/>
      <c r="L2896" s="589"/>
      <c r="M2896" s="589"/>
      <c r="O2896" s="589"/>
      <c r="P2896" s="589"/>
      <c r="Q2896" s="589"/>
    </row>
    <row r="2897" customHeight="1" spans="7:17">
      <c r="G2897" s="589"/>
      <c r="H2897" s="589"/>
      <c r="I2897" s="589"/>
      <c r="J2897" s="589"/>
      <c r="K2897" s="589"/>
      <c r="L2897" s="589"/>
      <c r="M2897" s="589"/>
      <c r="O2897" s="589"/>
      <c r="P2897" s="589"/>
      <c r="Q2897" s="589"/>
    </row>
    <row r="2898" customHeight="1" spans="7:17">
      <c r="G2898" s="589"/>
      <c r="H2898" s="589"/>
      <c r="I2898" s="589"/>
      <c r="J2898" s="589"/>
      <c r="K2898" s="589"/>
      <c r="L2898" s="589"/>
      <c r="M2898" s="589"/>
      <c r="O2898" s="589"/>
      <c r="P2898" s="589"/>
      <c r="Q2898" s="589"/>
    </row>
    <row r="2899" customHeight="1" spans="7:17">
      <c r="G2899" s="589"/>
      <c r="H2899" s="589"/>
      <c r="I2899" s="589"/>
      <c r="J2899" s="589"/>
      <c r="K2899" s="589"/>
      <c r="L2899" s="589"/>
      <c r="M2899" s="589"/>
      <c r="O2899" s="589"/>
      <c r="P2899" s="589"/>
      <c r="Q2899" s="589"/>
    </row>
    <row r="2900" customHeight="1" spans="7:17">
      <c r="G2900" s="589"/>
      <c r="H2900" s="589"/>
      <c r="I2900" s="589"/>
      <c r="J2900" s="589"/>
      <c r="K2900" s="589"/>
      <c r="L2900" s="589"/>
      <c r="M2900" s="589"/>
      <c r="O2900" s="589"/>
      <c r="P2900" s="589"/>
      <c r="Q2900" s="589"/>
    </row>
    <row r="2901" customHeight="1" spans="7:17">
      <c r="G2901" s="589"/>
      <c r="H2901" s="589"/>
      <c r="I2901" s="589"/>
      <c r="J2901" s="589"/>
      <c r="K2901" s="589"/>
      <c r="L2901" s="589"/>
      <c r="M2901" s="589"/>
      <c r="O2901" s="589"/>
      <c r="P2901" s="589"/>
      <c r="Q2901" s="589"/>
    </row>
    <row r="2902" customHeight="1" spans="7:17">
      <c r="G2902" s="589"/>
      <c r="H2902" s="589"/>
      <c r="I2902" s="589"/>
      <c r="J2902" s="589"/>
      <c r="K2902" s="589"/>
      <c r="L2902" s="589"/>
      <c r="M2902" s="589"/>
      <c r="O2902" s="589"/>
      <c r="P2902" s="589"/>
      <c r="Q2902" s="589"/>
    </row>
    <row r="2903" customHeight="1" spans="7:17">
      <c r="G2903" s="589"/>
      <c r="H2903" s="589"/>
      <c r="I2903" s="589"/>
      <c r="J2903" s="589"/>
      <c r="K2903" s="589"/>
      <c r="L2903" s="589"/>
      <c r="M2903" s="589"/>
      <c r="O2903" s="589"/>
      <c r="P2903" s="589"/>
      <c r="Q2903" s="589"/>
    </row>
    <row r="2904" customHeight="1" spans="7:17">
      <c r="G2904" s="589"/>
      <c r="H2904" s="589"/>
      <c r="I2904" s="589"/>
      <c r="J2904" s="589"/>
      <c r="K2904" s="589"/>
      <c r="L2904" s="589"/>
      <c r="M2904" s="589"/>
      <c r="O2904" s="589"/>
      <c r="P2904" s="589"/>
      <c r="Q2904" s="589"/>
    </row>
    <row r="2905" customHeight="1" spans="7:17">
      <c r="G2905" s="589"/>
      <c r="H2905" s="589"/>
      <c r="I2905" s="589"/>
      <c r="J2905" s="589"/>
      <c r="K2905" s="589"/>
      <c r="L2905" s="589"/>
      <c r="M2905" s="589"/>
      <c r="O2905" s="589"/>
      <c r="P2905" s="589"/>
      <c r="Q2905" s="589"/>
    </row>
    <row r="2906" customHeight="1" spans="7:17">
      <c r="G2906" s="589"/>
      <c r="H2906" s="589"/>
      <c r="I2906" s="589"/>
      <c r="J2906" s="589"/>
      <c r="K2906" s="589"/>
      <c r="L2906" s="589"/>
      <c r="M2906" s="589"/>
      <c r="O2906" s="589"/>
      <c r="P2906" s="589"/>
      <c r="Q2906" s="589"/>
    </row>
    <row r="2907" customHeight="1" spans="7:17">
      <c r="G2907" s="589"/>
      <c r="H2907" s="589"/>
      <c r="I2907" s="589"/>
      <c r="J2907" s="589"/>
      <c r="K2907" s="589"/>
      <c r="L2907" s="589"/>
      <c r="M2907" s="589"/>
      <c r="O2907" s="589"/>
      <c r="P2907" s="589"/>
      <c r="Q2907" s="589"/>
    </row>
    <row r="2908" customHeight="1" spans="7:17">
      <c r="G2908" s="589"/>
      <c r="H2908" s="589"/>
      <c r="I2908" s="589"/>
      <c r="J2908" s="589"/>
      <c r="K2908" s="589"/>
      <c r="L2908" s="589"/>
      <c r="M2908" s="589"/>
      <c r="O2908" s="589"/>
      <c r="P2908" s="589"/>
      <c r="Q2908" s="589"/>
    </row>
    <row r="2909" customHeight="1" spans="7:17">
      <c r="G2909" s="589"/>
      <c r="H2909" s="589"/>
      <c r="I2909" s="589"/>
      <c r="J2909" s="589"/>
      <c r="K2909" s="589"/>
      <c r="L2909" s="589"/>
      <c r="M2909" s="589"/>
      <c r="O2909" s="589"/>
      <c r="P2909" s="589"/>
      <c r="Q2909" s="589"/>
    </row>
    <row r="2910" customHeight="1" spans="7:17">
      <c r="G2910" s="589"/>
      <c r="H2910" s="589"/>
      <c r="I2910" s="589"/>
      <c r="J2910" s="589"/>
      <c r="K2910" s="589"/>
      <c r="L2910" s="589"/>
      <c r="M2910" s="589"/>
      <c r="O2910" s="589"/>
      <c r="P2910" s="589"/>
      <c r="Q2910" s="589"/>
    </row>
    <row r="2911" customHeight="1" spans="7:17">
      <c r="G2911" s="589"/>
      <c r="H2911" s="589"/>
      <c r="I2911" s="589"/>
      <c r="J2911" s="589"/>
      <c r="K2911" s="589"/>
      <c r="L2911" s="589"/>
      <c r="M2911" s="589"/>
      <c r="O2911" s="589"/>
      <c r="P2911" s="589"/>
      <c r="Q2911" s="589"/>
    </row>
    <row r="2912" customHeight="1" spans="7:17">
      <c r="G2912" s="589"/>
      <c r="H2912" s="589"/>
      <c r="I2912" s="589"/>
      <c r="J2912" s="589"/>
      <c r="K2912" s="589"/>
      <c r="L2912" s="589"/>
      <c r="M2912" s="589"/>
      <c r="O2912" s="589"/>
      <c r="P2912" s="589"/>
      <c r="Q2912" s="589"/>
    </row>
    <row r="2913" customHeight="1" spans="7:17">
      <c r="G2913" s="589"/>
      <c r="H2913" s="589"/>
      <c r="I2913" s="589"/>
      <c r="J2913" s="589"/>
      <c r="K2913" s="589"/>
      <c r="L2913" s="589"/>
      <c r="M2913" s="589"/>
      <c r="O2913" s="589"/>
      <c r="P2913" s="589"/>
      <c r="Q2913" s="589"/>
    </row>
    <row r="2914" customHeight="1" spans="7:17">
      <c r="G2914" s="589"/>
      <c r="H2914" s="589"/>
      <c r="I2914" s="589"/>
      <c r="J2914" s="589"/>
      <c r="K2914" s="589"/>
      <c r="L2914" s="589"/>
      <c r="M2914" s="589"/>
      <c r="O2914" s="589"/>
      <c r="P2914" s="589"/>
      <c r="Q2914" s="589"/>
    </row>
    <row r="2915" customHeight="1" spans="7:17">
      <c r="G2915" s="589"/>
      <c r="H2915" s="589"/>
      <c r="I2915" s="589"/>
      <c r="J2915" s="589"/>
      <c r="K2915" s="589"/>
      <c r="L2915" s="589"/>
      <c r="M2915" s="589"/>
      <c r="O2915" s="589"/>
      <c r="P2915" s="589"/>
      <c r="Q2915" s="589"/>
    </row>
    <row r="2916" customHeight="1" spans="7:17">
      <c r="G2916" s="589"/>
      <c r="H2916" s="589"/>
      <c r="I2916" s="589"/>
      <c r="J2916" s="589"/>
      <c r="K2916" s="589"/>
      <c r="L2916" s="589"/>
      <c r="M2916" s="589"/>
      <c r="O2916" s="589"/>
      <c r="P2916" s="589"/>
      <c r="Q2916" s="589"/>
    </row>
    <row r="2917" customHeight="1" spans="7:17">
      <c r="G2917" s="589"/>
      <c r="H2917" s="589"/>
      <c r="I2917" s="589"/>
      <c r="J2917" s="589"/>
      <c r="K2917" s="589"/>
      <c r="L2917" s="589"/>
      <c r="M2917" s="589"/>
      <c r="O2917" s="589"/>
      <c r="P2917" s="589"/>
      <c r="Q2917" s="589"/>
    </row>
    <row r="2918" customHeight="1" spans="7:17">
      <c r="G2918" s="589"/>
      <c r="H2918" s="589"/>
      <c r="I2918" s="589"/>
      <c r="J2918" s="589"/>
      <c r="K2918" s="589"/>
      <c r="L2918" s="589"/>
      <c r="M2918" s="589"/>
      <c r="O2918" s="589"/>
      <c r="P2918" s="589"/>
      <c r="Q2918" s="589"/>
    </row>
    <row r="2919" customHeight="1" spans="7:17">
      <c r="G2919" s="589"/>
      <c r="H2919" s="589"/>
      <c r="I2919" s="589"/>
      <c r="J2919" s="589"/>
      <c r="K2919" s="589"/>
      <c r="L2919" s="589"/>
      <c r="M2919" s="589"/>
      <c r="O2919" s="589"/>
      <c r="P2919" s="589"/>
      <c r="Q2919" s="589"/>
    </row>
    <row r="2920" customHeight="1" spans="7:17">
      <c r="G2920" s="589"/>
      <c r="H2920" s="589"/>
      <c r="I2920" s="589"/>
      <c r="J2920" s="589"/>
      <c r="K2920" s="589"/>
      <c r="L2920" s="589"/>
      <c r="M2920" s="589"/>
      <c r="O2920" s="589"/>
      <c r="P2920" s="589"/>
      <c r="Q2920" s="589"/>
    </row>
    <row r="2921" customHeight="1" spans="7:17">
      <c r="G2921" s="589"/>
      <c r="H2921" s="589"/>
      <c r="I2921" s="589"/>
      <c r="J2921" s="589"/>
      <c r="K2921" s="589"/>
      <c r="L2921" s="589"/>
      <c r="M2921" s="589"/>
      <c r="O2921" s="589"/>
      <c r="P2921" s="589"/>
      <c r="Q2921" s="589"/>
    </row>
    <row r="2922" customHeight="1" spans="7:17">
      <c r="G2922" s="589"/>
      <c r="H2922" s="589"/>
      <c r="I2922" s="589"/>
      <c r="J2922" s="589"/>
      <c r="K2922" s="589"/>
      <c r="L2922" s="589"/>
      <c r="M2922" s="589"/>
      <c r="O2922" s="589"/>
      <c r="P2922" s="589"/>
      <c r="Q2922" s="589"/>
    </row>
    <row r="2923" customHeight="1" spans="7:17">
      <c r="G2923" s="589"/>
      <c r="H2923" s="589"/>
      <c r="I2923" s="589"/>
      <c r="J2923" s="589"/>
      <c r="K2923" s="589"/>
      <c r="L2923" s="589"/>
      <c r="M2923" s="589"/>
      <c r="O2923" s="589"/>
      <c r="P2923" s="589"/>
      <c r="Q2923" s="589"/>
    </row>
    <row r="2924" customHeight="1" spans="7:17">
      <c r="G2924" s="589"/>
      <c r="H2924" s="589"/>
      <c r="I2924" s="589"/>
      <c r="J2924" s="589"/>
      <c r="K2924" s="589"/>
      <c r="L2924" s="589"/>
      <c r="M2924" s="589"/>
      <c r="O2924" s="589"/>
      <c r="P2924" s="589"/>
      <c r="Q2924" s="589"/>
    </row>
    <row r="2925" customHeight="1" spans="7:17">
      <c r="G2925" s="589"/>
      <c r="H2925" s="589"/>
      <c r="I2925" s="589"/>
      <c r="J2925" s="589"/>
      <c r="K2925" s="589"/>
      <c r="L2925" s="589"/>
      <c r="M2925" s="589"/>
      <c r="O2925" s="589"/>
      <c r="P2925" s="589"/>
      <c r="Q2925" s="589"/>
    </row>
    <row r="2926" customHeight="1" spans="7:17">
      <c r="G2926" s="589"/>
      <c r="H2926" s="589"/>
      <c r="I2926" s="589"/>
      <c r="J2926" s="589"/>
      <c r="K2926" s="589"/>
      <c r="L2926" s="589"/>
      <c r="M2926" s="589"/>
      <c r="O2926" s="589"/>
      <c r="P2926" s="589"/>
      <c r="Q2926" s="589"/>
    </row>
    <row r="2927" customHeight="1" spans="7:17">
      <c r="G2927" s="589"/>
      <c r="H2927" s="589"/>
      <c r="I2927" s="589"/>
      <c r="J2927" s="589"/>
      <c r="K2927" s="589"/>
      <c r="L2927" s="589"/>
      <c r="M2927" s="589"/>
      <c r="O2927" s="589"/>
      <c r="P2927" s="589"/>
      <c r="Q2927" s="589"/>
    </row>
    <row r="2928" customHeight="1" spans="7:17">
      <c r="G2928" s="589"/>
      <c r="H2928" s="589"/>
      <c r="I2928" s="589"/>
      <c r="J2928" s="589"/>
      <c r="K2928" s="589"/>
      <c r="L2928" s="589"/>
      <c r="M2928" s="589"/>
      <c r="O2928" s="589"/>
      <c r="P2928" s="589"/>
      <c r="Q2928" s="589"/>
    </row>
    <row r="2929" customHeight="1" spans="7:17">
      <c r="G2929" s="589"/>
      <c r="H2929" s="589"/>
      <c r="I2929" s="589"/>
      <c r="J2929" s="589"/>
      <c r="K2929" s="589"/>
      <c r="L2929" s="589"/>
      <c r="M2929" s="589"/>
      <c r="O2929" s="589"/>
      <c r="P2929" s="589"/>
      <c r="Q2929" s="589"/>
    </row>
    <row r="2930" customHeight="1" spans="7:17">
      <c r="G2930" s="589"/>
      <c r="H2930" s="589"/>
      <c r="I2930" s="589"/>
      <c r="J2930" s="589"/>
      <c r="K2930" s="589"/>
      <c r="L2930" s="589"/>
      <c r="M2930" s="589"/>
      <c r="O2930" s="589"/>
      <c r="P2930" s="589"/>
      <c r="Q2930" s="589"/>
    </row>
    <row r="2931" customHeight="1" spans="7:17">
      <c r="G2931" s="589"/>
      <c r="H2931" s="589"/>
      <c r="I2931" s="589"/>
      <c r="J2931" s="589"/>
      <c r="K2931" s="589"/>
      <c r="L2931" s="589"/>
      <c r="M2931" s="589"/>
      <c r="O2931" s="589"/>
      <c r="P2931" s="589"/>
      <c r="Q2931" s="589"/>
    </row>
    <row r="2932" customHeight="1" spans="7:17">
      <c r="G2932" s="589"/>
      <c r="H2932" s="589"/>
      <c r="I2932" s="589"/>
      <c r="J2932" s="589"/>
      <c r="K2932" s="589"/>
      <c r="L2932" s="589"/>
      <c r="M2932" s="589"/>
      <c r="O2932" s="589"/>
      <c r="P2932" s="589"/>
      <c r="Q2932" s="589"/>
    </row>
    <row r="2933" customHeight="1" spans="7:17">
      <c r="G2933" s="589"/>
      <c r="H2933" s="589"/>
      <c r="I2933" s="589"/>
      <c r="J2933" s="589"/>
      <c r="K2933" s="589"/>
      <c r="L2933" s="589"/>
      <c r="M2933" s="589"/>
      <c r="O2933" s="589"/>
      <c r="P2933" s="589"/>
      <c r="Q2933" s="589"/>
    </row>
    <row r="2934" customHeight="1" spans="7:17">
      <c r="G2934" s="589"/>
      <c r="H2934" s="589"/>
      <c r="I2934" s="589"/>
      <c r="J2934" s="589"/>
      <c r="K2934" s="589"/>
      <c r="L2934" s="589"/>
      <c r="M2934" s="589"/>
      <c r="O2934" s="589"/>
      <c r="P2934" s="589"/>
      <c r="Q2934" s="589"/>
    </row>
    <row r="2935" customHeight="1" spans="7:17">
      <c r="G2935" s="589"/>
      <c r="H2935" s="589"/>
      <c r="I2935" s="589"/>
      <c r="J2935" s="589"/>
      <c r="K2935" s="589"/>
      <c r="L2935" s="589"/>
      <c r="M2935" s="589"/>
      <c r="O2935" s="589"/>
      <c r="P2935" s="589"/>
      <c r="Q2935" s="589"/>
    </row>
    <row r="2936" customHeight="1" spans="7:17">
      <c r="G2936" s="589"/>
      <c r="H2936" s="589"/>
      <c r="I2936" s="589"/>
      <c r="J2936" s="589"/>
      <c r="K2936" s="589"/>
      <c r="L2936" s="589"/>
      <c r="M2936" s="589"/>
      <c r="O2936" s="589"/>
      <c r="P2936" s="589"/>
      <c r="Q2936" s="589"/>
    </row>
    <row r="2937" customHeight="1" spans="7:17">
      <c r="G2937" s="589"/>
      <c r="H2937" s="589"/>
      <c r="I2937" s="589"/>
      <c r="J2937" s="589"/>
      <c r="K2937" s="589"/>
      <c r="L2937" s="589"/>
      <c r="M2937" s="589"/>
      <c r="O2937" s="589"/>
      <c r="P2937" s="589"/>
      <c r="Q2937" s="589"/>
    </row>
    <row r="2938" customHeight="1" spans="7:17">
      <c r="G2938" s="589"/>
      <c r="H2938" s="589"/>
      <c r="I2938" s="589"/>
      <c r="J2938" s="589"/>
      <c r="K2938" s="589"/>
      <c r="L2938" s="589"/>
      <c r="M2938" s="589"/>
      <c r="O2938" s="589"/>
      <c r="P2938" s="589"/>
      <c r="Q2938" s="589"/>
    </row>
    <row r="2939" customHeight="1" spans="7:17">
      <c r="G2939" s="589"/>
      <c r="H2939" s="589"/>
      <c r="I2939" s="589"/>
      <c r="J2939" s="589"/>
      <c r="K2939" s="589"/>
      <c r="L2939" s="589"/>
      <c r="M2939" s="589"/>
      <c r="O2939" s="589"/>
      <c r="P2939" s="589"/>
      <c r="Q2939" s="589"/>
    </row>
    <row r="2940" customHeight="1" spans="7:17">
      <c r="G2940" s="589"/>
      <c r="H2940" s="589"/>
      <c r="I2940" s="589"/>
      <c r="J2940" s="589"/>
      <c r="K2940" s="589"/>
      <c r="L2940" s="589"/>
      <c r="M2940" s="589"/>
      <c r="O2940" s="589"/>
      <c r="P2940" s="589"/>
      <c r="Q2940" s="589"/>
    </row>
    <row r="2941" customHeight="1" spans="7:17">
      <c r="G2941" s="589"/>
      <c r="H2941" s="589"/>
      <c r="I2941" s="589"/>
      <c r="J2941" s="589"/>
      <c r="K2941" s="589"/>
      <c r="L2941" s="589"/>
      <c r="M2941" s="589"/>
      <c r="O2941" s="589"/>
      <c r="P2941" s="589"/>
      <c r="Q2941" s="589"/>
    </row>
    <row r="2942" customHeight="1" spans="7:17">
      <c r="G2942" s="589"/>
      <c r="H2942" s="589"/>
      <c r="I2942" s="589"/>
      <c r="J2942" s="589"/>
      <c r="K2942" s="589"/>
      <c r="L2942" s="589"/>
      <c r="M2942" s="589"/>
      <c r="O2942" s="589"/>
      <c r="P2942" s="589"/>
      <c r="Q2942" s="589"/>
    </row>
    <row r="2943" customHeight="1" spans="7:17">
      <c r="G2943" s="589"/>
      <c r="H2943" s="589"/>
      <c r="I2943" s="589"/>
      <c r="J2943" s="589"/>
      <c r="K2943" s="589"/>
      <c r="L2943" s="589"/>
      <c r="M2943" s="589"/>
      <c r="O2943" s="589"/>
      <c r="P2943" s="589"/>
      <c r="Q2943" s="589"/>
    </row>
    <row r="2944" customHeight="1" spans="7:17">
      <c r="G2944" s="589"/>
      <c r="H2944" s="589"/>
      <c r="I2944" s="589"/>
      <c r="J2944" s="589"/>
      <c r="K2944" s="589"/>
      <c r="L2944" s="589"/>
      <c r="M2944" s="589"/>
      <c r="O2944" s="589"/>
      <c r="P2944" s="589"/>
      <c r="Q2944" s="589"/>
    </row>
    <row r="2945" customHeight="1" spans="7:17">
      <c r="G2945" s="589"/>
      <c r="H2945" s="589"/>
      <c r="I2945" s="589"/>
      <c r="J2945" s="589"/>
      <c r="K2945" s="589"/>
      <c r="L2945" s="589"/>
      <c r="M2945" s="589"/>
      <c r="O2945" s="589"/>
      <c r="P2945" s="589"/>
      <c r="Q2945" s="589"/>
    </row>
    <row r="2946" customHeight="1" spans="7:17">
      <c r="G2946" s="589"/>
      <c r="H2946" s="589"/>
      <c r="I2946" s="589"/>
      <c r="J2946" s="589"/>
      <c r="K2946" s="589"/>
      <c r="L2946" s="589"/>
      <c r="M2946" s="589"/>
      <c r="O2946" s="589"/>
      <c r="P2946" s="589"/>
      <c r="Q2946" s="589"/>
    </row>
    <row r="2947" customHeight="1" spans="7:17">
      <c r="G2947" s="589"/>
      <c r="H2947" s="589"/>
      <c r="I2947" s="589"/>
      <c r="J2947" s="589"/>
      <c r="K2947" s="589"/>
      <c r="L2947" s="589"/>
      <c r="M2947" s="589"/>
      <c r="O2947" s="589"/>
      <c r="P2947" s="589"/>
      <c r="Q2947" s="589"/>
    </row>
    <row r="2948" customHeight="1" spans="7:17">
      <c r="G2948" s="589"/>
      <c r="H2948" s="589"/>
      <c r="I2948" s="589"/>
      <c r="J2948" s="589"/>
      <c r="K2948" s="589"/>
      <c r="L2948" s="589"/>
      <c r="M2948" s="589"/>
      <c r="O2948" s="589"/>
      <c r="P2948" s="589"/>
      <c r="Q2948" s="589"/>
    </row>
    <row r="2949" customHeight="1" spans="7:17">
      <c r="G2949" s="589"/>
      <c r="H2949" s="589"/>
      <c r="I2949" s="589"/>
      <c r="J2949" s="589"/>
      <c r="K2949" s="589"/>
      <c r="L2949" s="589"/>
      <c r="M2949" s="589"/>
      <c r="O2949" s="589"/>
      <c r="P2949" s="589"/>
      <c r="Q2949" s="589"/>
    </row>
    <row r="2950" customHeight="1" spans="7:17">
      <c r="G2950" s="589"/>
      <c r="H2950" s="589"/>
      <c r="I2950" s="589"/>
      <c r="J2950" s="589"/>
      <c r="K2950" s="589"/>
      <c r="L2950" s="589"/>
      <c r="M2950" s="589"/>
      <c r="O2950" s="589"/>
      <c r="P2950" s="589"/>
      <c r="Q2950" s="589"/>
    </row>
    <row r="2951" customHeight="1" spans="7:17">
      <c r="G2951" s="589"/>
      <c r="H2951" s="589"/>
      <c r="I2951" s="589"/>
      <c r="J2951" s="589"/>
      <c r="K2951" s="589"/>
      <c r="L2951" s="589"/>
      <c r="M2951" s="589"/>
      <c r="O2951" s="589"/>
      <c r="P2951" s="589"/>
      <c r="Q2951" s="589"/>
    </row>
    <row r="2952" customHeight="1" spans="7:17">
      <c r="G2952" s="589"/>
      <c r="H2952" s="589"/>
      <c r="I2952" s="589"/>
      <c r="J2952" s="589"/>
      <c r="K2952" s="589"/>
      <c r="L2952" s="589"/>
      <c r="M2952" s="589"/>
      <c r="O2952" s="589"/>
      <c r="P2952" s="589"/>
      <c r="Q2952" s="589"/>
    </row>
    <row r="2953" customHeight="1" spans="7:17">
      <c r="G2953" s="589"/>
      <c r="H2953" s="589"/>
      <c r="I2953" s="589"/>
      <c r="J2953" s="589"/>
      <c r="K2953" s="589"/>
      <c r="L2953" s="589"/>
      <c r="M2953" s="589"/>
      <c r="O2953" s="589"/>
      <c r="P2953" s="589"/>
      <c r="Q2953" s="589"/>
    </row>
    <row r="2954" customHeight="1" spans="7:17">
      <c r="G2954" s="589"/>
      <c r="H2954" s="589"/>
      <c r="I2954" s="589"/>
      <c r="J2954" s="589"/>
      <c r="K2954" s="589"/>
      <c r="L2954" s="589"/>
      <c r="M2954" s="589"/>
      <c r="O2954" s="589"/>
      <c r="P2954" s="589"/>
      <c r="Q2954" s="589"/>
    </row>
    <row r="2955" customHeight="1" spans="7:17">
      <c r="G2955" s="589"/>
      <c r="H2955" s="589"/>
      <c r="I2955" s="589"/>
      <c r="J2955" s="589"/>
      <c r="K2955" s="589"/>
      <c r="L2955" s="589"/>
      <c r="M2955" s="589"/>
      <c r="O2955" s="589"/>
      <c r="P2955" s="589"/>
      <c r="Q2955" s="589"/>
    </row>
    <row r="2956" customHeight="1" spans="7:17">
      <c r="G2956" s="589"/>
      <c r="H2956" s="589"/>
      <c r="I2956" s="589"/>
      <c r="J2956" s="589"/>
      <c r="K2956" s="589"/>
      <c r="L2956" s="589"/>
      <c r="M2956" s="589"/>
      <c r="O2956" s="589"/>
      <c r="P2956" s="589"/>
      <c r="Q2956" s="589"/>
    </row>
    <row r="2957" customHeight="1" spans="7:17">
      <c r="G2957" s="589"/>
      <c r="H2957" s="589"/>
      <c r="I2957" s="589"/>
      <c r="J2957" s="589"/>
      <c r="K2957" s="589"/>
      <c r="L2957" s="589"/>
      <c r="M2957" s="589"/>
      <c r="O2957" s="589"/>
      <c r="P2957" s="589"/>
      <c r="Q2957" s="589"/>
    </row>
    <row r="2958" customHeight="1" spans="7:17">
      <c r="G2958" s="589"/>
      <c r="H2958" s="589"/>
      <c r="I2958" s="589"/>
      <c r="J2958" s="589"/>
      <c r="K2958" s="589"/>
      <c r="L2958" s="589"/>
      <c r="M2958" s="589"/>
      <c r="O2958" s="589"/>
      <c r="P2958" s="589"/>
      <c r="Q2958" s="589"/>
    </row>
    <row r="2959" customHeight="1" spans="7:17">
      <c r="G2959" s="589"/>
      <c r="H2959" s="589"/>
      <c r="I2959" s="589"/>
      <c r="J2959" s="589"/>
      <c r="K2959" s="589"/>
      <c r="L2959" s="589"/>
      <c r="M2959" s="589"/>
      <c r="O2959" s="589"/>
      <c r="P2959" s="589"/>
      <c r="Q2959" s="589"/>
    </row>
    <row r="2960" customHeight="1" spans="7:17">
      <c r="G2960" s="589"/>
      <c r="H2960" s="589"/>
      <c r="I2960" s="589"/>
      <c r="J2960" s="589"/>
      <c r="K2960" s="589"/>
      <c r="L2960" s="589"/>
      <c r="M2960" s="589"/>
      <c r="O2960" s="589"/>
      <c r="P2960" s="589"/>
      <c r="Q2960" s="589"/>
    </row>
    <row r="2961" customHeight="1" spans="7:17">
      <c r="G2961" s="589"/>
      <c r="H2961" s="589"/>
      <c r="I2961" s="589"/>
      <c r="J2961" s="589"/>
      <c r="K2961" s="589"/>
      <c r="L2961" s="589"/>
      <c r="M2961" s="589"/>
      <c r="O2961" s="589"/>
      <c r="P2961" s="589"/>
      <c r="Q2961" s="589"/>
    </row>
    <row r="2962" customHeight="1" spans="7:17">
      <c r="G2962" s="589"/>
      <c r="H2962" s="589"/>
      <c r="I2962" s="589"/>
      <c r="J2962" s="589"/>
      <c r="K2962" s="589"/>
      <c r="L2962" s="589"/>
      <c r="M2962" s="589"/>
      <c r="O2962" s="589"/>
      <c r="P2962" s="589"/>
      <c r="Q2962" s="589"/>
    </row>
    <row r="2963" customHeight="1" spans="7:17">
      <c r="G2963" s="589"/>
      <c r="H2963" s="589"/>
      <c r="I2963" s="589"/>
      <c r="J2963" s="589"/>
      <c r="K2963" s="589"/>
      <c r="L2963" s="589"/>
      <c r="M2963" s="589"/>
      <c r="O2963" s="589"/>
      <c r="P2963" s="589"/>
      <c r="Q2963" s="589"/>
    </row>
    <row r="2964" customHeight="1" spans="7:17">
      <c r="G2964" s="589"/>
      <c r="H2964" s="589"/>
      <c r="I2964" s="589"/>
      <c r="J2964" s="589"/>
      <c r="K2964" s="589"/>
      <c r="L2964" s="589"/>
      <c r="M2964" s="589"/>
      <c r="O2964" s="589"/>
      <c r="P2964" s="589"/>
      <c r="Q2964" s="589"/>
    </row>
    <row r="2965" customHeight="1" spans="7:17">
      <c r="G2965" s="589"/>
      <c r="H2965" s="589"/>
      <c r="I2965" s="589"/>
      <c r="J2965" s="589"/>
      <c r="K2965" s="589"/>
      <c r="L2965" s="589"/>
      <c r="M2965" s="589"/>
      <c r="O2965" s="589"/>
      <c r="P2965" s="589"/>
      <c r="Q2965" s="589"/>
    </row>
    <row r="2966" customHeight="1" spans="7:17">
      <c r="G2966" s="589"/>
      <c r="H2966" s="589"/>
      <c r="I2966" s="589"/>
      <c r="J2966" s="589"/>
      <c r="K2966" s="589"/>
      <c r="L2966" s="589"/>
      <c r="M2966" s="589"/>
      <c r="O2966" s="589"/>
      <c r="P2966" s="589"/>
      <c r="Q2966" s="589"/>
    </row>
    <row r="2967" customHeight="1" spans="7:17">
      <c r="G2967" s="589"/>
      <c r="H2967" s="589"/>
      <c r="I2967" s="589"/>
      <c r="J2967" s="589"/>
      <c r="K2967" s="589"/>
      <c r="L2967" s="589"/>
      <c r="M2967" s="589"/>
      <c r="O2967" s="589"/>
      <c r="P2967" s="589"/>
      <c r="Q2967" s="589"/>
    </row>
    <row r="2968" customHeight="1" spans="7:17">
      <c r="G2968" s="589"/>
      <c r="H2968" s="589"/>
      <c r="I2968" s="589"/>
      <c r="J2968" s="589"/>
      <c r="K2968" s="589"/>
      <c r="L2968" s="589"/>
      <c r="M2968" s="589"/>
      <c r="O2968" s="589"/>
      <c r="P2968" s="589"/>
      <c r="Q2968" s="589"/>
    </row>
    <row r="2969" customHeight="1" spans="7:17">
      <c r="G2969" s="589"/>
      <c r="H2969" s="589"/>
      <c r="I2969" s="589"/>
      <c r="J2969" s="589"/>
      <c r="K2969" s="589"/>
      <c r="L2969" s="589"/>
      <c r="M2969" s="589"/>
      <c r="O2969" s="589"/>
      <c r="P2969" s="589"/>
      <c r="Q2969" s="589"/>
    </row>
    <row r="2970" customHeight="1" spans="7:17">
      <c r="G2970" s="589"/>
      <c r="H2970" s="589"/>
      <c r="I2970" s="589"/>
      <c r="J2970" s="589"/>
      <c r="K2970" s="589"/>
      <c r="L2970" s="589"/>
      <c r="M2970" s="589"/>
      <c r="O2970" s="589"/>
      <c r="P2970" s="589"/>
      <c r="Q2970" s="589"/>
    </row>
    <row r="2971" customHeight="1" spans="7:17">
      <c r="G2971" s="589"/>
      <c r="H2971" s="589"/>
      <c r="I2971" s="589"/>
      <c r="J2971" s="589"/>
      <c r="K2971" s="589"/>
      <c r="L2971" s="589"/>
      <c r="M2971" s="589"/>
      <c r="O2971" s="589"/>
      <c r="P2971" s="589"/>
      <c r="Q2971" s="589"/>
    </row>
    <row r="2972" customHeight="1" spans="7:17">
      <c r="G2972" s="589"/>
      <c r="H2972" s="589"/>
      <c r="I2972" s="589"/>
      <c r="J2972" s="589"/>
      <c r="K2972" s="589"/>
      <c r="L2972" s="589"/>
      <c r="M2972" s="589"/>
      <c r="O2972" s="589"/>
      <c r="P2972" s="589"/>
      <c r="Q2972" s="589"/>
    </row>
    <row r="2973" customHeight="1" spans="7:17">
      <c r="G2973" s="589"/>
      <c r="H2973" s="589"/>
      <c r="I2973" s="589"/>
      <c r="J2973" s="589"/>
      <c r="K2973" s="589"/>
      <c r="L2973" s="589"/>
      <c r="M2973" s="589"/>
      <c r="O2973" s="589"/>
      <c r="P2973" s="589"/>
      <c r="Q2973" s="589"/>
    </row>
    <row r="2974" customHeight="1" spans="7:17">
      <c r="G2974" s="589"/>
      <c r="H2974" s="589"/>
      <c r="I2974" s="589"/>
      <c r="J2974" s="589"/>
      <c r="K2974" s="589"/>
      <c r="L2974" s="589"/>
      <c r="M2974" s="589"/>
      <c r="O2974" s="589"/>
      <c r="P2974" s="589"/>
      <c r="Q2974" s="589"/>
    </row>
    <row r="2975" customHeight="1" spans="7:17">
      <c r="G2975" s="589"/>
      <c r="H2975" s="589"/>
      <c r="I2975" s="589"/>
      <c r="J2975" s="589"/>
      <c r="K2975" s="589"/>
      <c r="L2975" s="589"/>
      <c r="M2975" s="589"/>
      <c r="O2975" s="589"/>
      <c r="P2975" s="589"/>
      <c r="Q2975" s="589"/>
    </row>
    <row r="2976" customHeight="1" spans="7:17">
      <c r="G2976" s="589"/>
      <c r="H2976" s="589"/>
      <c r="I2976" s="589"/>
      <c r="J2976" s="589"/>
      <c r="K2976" s="589"/>
      <c r="L2976" s="589"/>
      <c r="M2976" s="589"/>
      <c r="O2976" s="589"/>
      <c r="P2976" s="589"/>
      <c r="Q2976" s="589"/>
    </row>
    <row r="2977" customHeight="1" spans="7:17">
      <c r="G2977" s="589"/>
      <c r="H2977" s="589"/>
      <c r="I2977" s="589"/>
      <c r="J2977" s="589"/>
      <c r="K2977" s="589"/>
      <c r="L2977" s="589"/>
      <c r="M2977" s="589"/>
      <c r="O2977" s="589"/>
      <c r="P2977" s="589"/>
      <c r="Q2977" s="589"/>
    </row>
    <row r="2978" customHeight="1" spans="7:17">
      <c r="G2978" s="589"/>
      <c r="H2978" s="589"/>
      <c r="I2978" s="589"/>
      <c r="J2978" s="589"/>
      <c r="K2978" s="589"/>
      <c r="L2978" s="589"/>
      <c r="M2978" s="589"/>
      <c r="O2978" s="589"/>
      <c r="P2978" s="589"/>
      <c r="Q2978" s="589"/>
    </row>
    <row r="2979" customHeight="1" spans="7:17">
      <c r="G2979" s="589"/>
      <c r="H2979" s="589"/>
      <c r="I2979" s="589"/>
      <c r="J2979" s="589"/>
      <c r="K2979" s="589"/>
      <c r="L2979" s="589"/>
      <c r="M2979" s="589"/>
      <c r="O2979" s="589"/>
      <c r="P2979" s="589"/>
      <c r="Q2979" s="589"/>
    </row>
    <row r="2980" customHeight="1" spans="7:17">
      <c r="G2980" s="589"/>
      <c r="H2980" s="589"/>
      <c r="I2980" s="589"/>
      <c r="J2980" s="589"/>
      <c r="K2980" s="589"/>
      <c r="L2980" s="589"/>
      <c r="M2980" s="589"/>
      <c r="O2980" s="589"/>
      <c r="P2980" s="589"/>
      <c r="Q2980" s="589"/>
    </row>
    <row r="2981" customHeight="1" spans="7:17">
      <c r="G2981" s="589"/>
      <c r="H2981" s="589"/>
      <c r="I2981" s="589"/>
      <c r="J2981" s="589"/>
      <c r="K2981" s="589"/>
      <c r="L2981" s="589"/>
      <c r="M2981" s="589"/>
      <c r="O2981" s="589"/>
      <c r="P2981" s="589"/>
      <c r="Q2981" s="589"/>
    </row>
    <row r="2982" customHeight="1" spans="7:17">
      <c r="G2982" s="589"/>
      <c r="H2982" s="589"/>
      <c r="I2982" s="589"/>
      <c r="J2982" s="589"/>
      <c r="K2982" s="589"/>
      <c r="L2982" s="589"/>
      <c r="M2982" s="589"/>
      <c r="O2982" s="589"/>
      <c r="P2982" s="589"/>
      <c r="Q2982" s="589"/>
    </row>
    <row r="2983" customHeight="1" spans="7:17">
      <c r="G2983" s="589"/>
      <c r="H2983" s="589"/>
      <c r="I2983" s="589"/>
      <c r="J2983" s="589"/>
      <c r="K2983" s="589"/>
      <c r="L2983" s="589"/>
      <c r="M2983" s="589"/>
      <c r="O2983" s="589"/>
      <c r="P2983" s="589"/>
      <c r="Q2983" s="589"/>
    </row>
    <row r="2984" customHeight="1" spans="7:17">
      <c r="G2984" s="589"/>
      <c r="H2984" s="589"/>
      <c r="I2984" s="589"/>
      <c r="J2984" s="589"/>
      <c r="K2984" s="589"/>
      <c r="L2984" s="589"/>
      <c r="M2984" s="589"/>
      <c r="O2984" s="589"/>
      <c r="P2984" s="589"/>
      <c r="Q2984" s="589"/>
    </row>
    <row r="2985" customHeight="1" spans="7:17">
      <c r="G2985" s="589"/>
      <c r="H2985" s="589"/>
      <c r="I2985" s="589"/>
      <c r="J2985" s="589"/>
      <c r="K2985" s="589"/>
      <c r="L2985" s="589"/>
      <c r="M2985" s="589"/>
      <c r="O2985" s="589"/>
      <c r="P2985" s="589"/>
      <c r="Q2985" s="589"/>
    </row>
    <row r="2986" customHeight="1" spans="7:17">
      <c r="G2986" s="589"/>
      <c r="H2986" s="589"/>
      <c r="I2986" s="589"/>
      <c r="J2986" s="589"/>
      <c r="K2986" s="589"/>
      <c r="L2986" s="589"/>
      <c r="M2986" s="589"/>
      <c r="O2986" s="589"/>
      <c r="P2986" s="589"/>
      <c r="Q2986" s="589"/>
    </row>
    <row r="2987" customHeight="1" spans="7:17">
      <c r="G2987" s="589"/>
      <c r="H2987" s="589"/>
      <c r="I2987" s="589"/>
      <c r="J2987" s="589"/>
      <c r="K2987" s="589"/>
      <c r="L2987" s="589"/>
      <c r="M2987" s="589"/>
      <c r="O2987" s="589"/>
      <c r="P2987" s="589"/>
      <c r="Q2987" s="589"/>
    </row>
    <row r="2988" customHeight="1" spans="7:17">
      <c r="G2988" s="589"/>
      <c r="H2988" s="589"/>
      <c r="I2988" s="589"/>
      <c r="J2988" s="589"/>
      <c r="K2988" s="589"/>
      <c r="L2988" s="589"/>
      <c r="M2988" s="589"/>
      <c r="O2988" s="589"/>
      <c r="P2988" s="589"/>
      <c r="Q2988" s="589"/>
    </row>
    <row r="2989" customHeight="1" spans="7:17">
      <c r="G2989" s="589"/>
      <c r="H2989" s="589"/>
      <c r="I2989" s="589"/>
      <c r="J2989" s="589"/>
      <c r="K2989" s="589"/>
      <c r="L2989" s="589"/>
      <c r="M2989" s="589"/>
      <c r="O2989" s="589"/>
      <c r="P2989" s="589"/>
      <c r="Q2989" s="589"/>
    </row>
    <row r="2990" customHeight="1" spans="7:17">
      <c r="G2990" s="589"/>
      <c r="H2990" s="589"/>
      <c r="I2990" s="589"/>
      <c r="J2990" s="589"/>
      <c r="K2990" s="589"/>
      <c r="L2990" s="589"/>
      <c r="M2990" s="589"/>
      <c r="O2990" s="589"/>
      <c r="P2990" s="589"/>
      <c r="Q2990" s="589"/>
    </row>
    <row r="2991" customHeight="1" spans="7:17">
      <c r="G2991" s="589"/>
      <c r="H2991" s="589"/>
      <c r="I2991" s="589"/>
      <c r="J2991" s="589"/>
      <c r="K2991" s="589"/>
      <c r="L2991" s="589"/>
      <c r="M2991" s="589"/>
      <c r="O2991" s="589"/>
      <c r="P2991" s="589"/>
      <c r="Q2991" s="589"/>
    </row>
    <row r="2992" customHeight="1" spans="7:17">
      <c r="G2992" s="589"/>
      <c r="H2992" s="589"/>
      <c r="I2992" s="589"/>
      <c r="J2992" s="589"/>
      <c r="K2992" s="589"/>
      <c r="L2992" s="589"/>
      <c r="M2992" s="589"/>
      <c r="O2992" s="589"/>
      <c r="P2992" s="589"/>
      <c r="Q2992" s="589"/>
    </row>
    <row r="2993" customHeight="1" spans="7:17">
      <c r="G2993" s="589"/>
      <c r="H2993" s="589"/>
      <c r="I2993" s="589"/>
      <c r="J2993" s="589"/>
      <c r="K2993" s="589"/>
      <c r="L2993" s="589"/>
      <c r="M2993" s="589"/>
      <c r="O2993" s="589"/>
      <c r="P2993" s="589"/>
      <c r="Q2993" s="589"/>
    </row>
    <row r="2994" customHeight="1" spans="7:17">
      <c r="G2994" s="589"/>
      <c r="H2994" s="589"/>
      <c r="I2994" s="589"/>
      <c r="J2994" s="589"/>
      <c r="K2994" s="589"/>
      <c r="L2994" s="589"/>
      <c r="M2994" s="589"/>
      <c r="O2994" s="589"/>
      <c r="P2994" s="589"/>
      <c r="Q2994" s="589"/>
    </row>
    <row r="2995" customHeight="1" spans="7:17">
      <c r="G2995" s="589"/>
      <c r="H2995" s="589"/>
      <c r="I2995" s="589"/>
      <c r="J2995" s="589"/>
      <c r="K2995" s="589"/>
      <c r="L2995" s="589"/>
      <c r="M2995" s="589"/>
      <c r="O2995" s="589"/>
      <c r="P2995" s="589"/>
      <c r="Q2995" s="589"/>
    </row>
    <row r="2996" customHeight="1" spans="7:17">
      <c r="G2996" s="589"/>
      <c r="H2996" s="589"/>
      <c r="I2996" s="589"/>
      <c r="J2996" s="589"/>
      <c r="K2996" s="589"/>
      <c r="L2996" s="589"/>
      <c r="M2996" s="589"/>
      <c r="O2996" s="589"/>
      <c r="P2996" s="589"/>
      <c r="Q2996" s="589"/>
    </row>
    <row r="2997" customHeight="1" spans="7:17">
      <c r="G2997" s="589"/>
      <c r="H2997" s="589"/>
      <c r="I2997" s="589"/>
      <c r="J2997" s="589"/>
      <c r="K2997" s="589"/>
      <c r="L2997" s="589"/>
      <c r="M2997" s="589"/>
      <c r="O2997" s="589"/>
      <c r="P2997" s="589"/>
      <c r="Q2997" s="589"/>
    </row>
    <row r="2998" customHeight="1" spans="7:17">
      <c r="G2998" s="589"/>
      <c r="H2998" s="589"/>
      <c r="I2998" s="589"/>
      <c r="J2998" s="589"/>
      <c r="K2998" s="589"/>
      <c r="L2998" s="589"/>
      <c r="M2998" s="589"/>
      <c r="O2998" s="589"/>
      <c r="P2998" s="589"/>
      <c r="Q2998" s="589"/>
    </row>
    <row r="2999" customHeight="1" spans="7:17">
      <c r="G2999" s="589"/>
      <c r="H2999" s="589"/>
      <c r="I2999" s="589"/>
      <c r="J2999" s="589"/>
      <c r="K2999" s="589"/>
      <c r="L2999" s="589"/>
      <c r="M2999" s="589"/>
      <c r="O2999" s="589"/>
      <c r="P2999" s="589"/>
      <c r="Q2999" s="589"/>
    </row>
    <row r="3000" customHeight="1" spans="7:17">
      <c r="G3000" s="589"/>
      <c r="H3000" s="589"/>
      <c r="I3000" s="589"/>
      <c r="J3000" s="589"/>
      <c r="K3000" s="589"/>
      <c r="L3000" s="589"/>
      <c r="M3000" s="589"/>
      <c r="O3000" s="589"/>
      <c r="P3000" s="589"/>
      <c r="Q3000" s="589"/>
    </row>
    <row r="3001" customHeight="1" spans="7:17">
      <c r="G3001" s="589"/>
      <c r="H3001" s="589"/>
      <c r="I3001" s="589"/>
      <c r="J3001" s="589"/>
      <c r="K3001" s="589"/>
      <c r="L3001" s="589"/>
      <c r="M3001" s="589"/>
      <c r="O3001" s="589"/>
      <c r="P3001" s="589"/>
      <c r="Q3001" s="589"/>
    </row>
    <row r="3002" customHeight="1" spans="7:17">
      <c r="G3002" s="589"/>
      <c r="H3002" s="589"/>
      <c r="I3002" s="589"/>
      <c r="J3002" s="589"/>
      <c r="K3002" s="589"/>
      <c r="L3002" s="589"/>
      <c r="M3002" s="589"/>
      <c r="O3002" s="589"/>
      <c r="P3002" s="589"/>
      <c r="Q3002" s="589"/>
    </row>
    <row r="3003" customHeight="1" spans="7:17">
      <c r="G3003" s="589"/>
      <c r="H3003" s="589"/>
      <c r="I3003" s="589"/>
      <c r="J3003" s="589"/>
      <c r="K3003" s="589"/>
      <c r="L3003" s="589"/>
      <c r="M3003" s="589"/>
      <c r="O3003" s="589"/>
      <c r="P3003" s="589"/>
      <c r="Q3003" s="589"/>
    </row>
    <row r="3004" customHeight="1" spans="7:17">
      <c r="G3004" s="589"/>
      <c r="H3004" s="589"/>
      <c r="I3004" s="589"/>
      <c r="J3004" s="589"/>
      <c r="K3004" s="589"/>
      <c r="L3004" s="589"/>
      <c r="M3004" s="589"/>
      <c r="O3004" s="589"/>
      <c r="P3004" s="589"/>
      <c r="Q3004" s="589"/>
    </row>
    <row r="3005" customHeight="1" spans="7:17">
      <c r="G3005" s="589"/>
      <c r="H3005" s="589"/>
      <c r="I3005" s="589"/>
      <c r="J3005" s="589"/>
      <c r="K3005" s="589"/>
      <c r="L3005" s="589"/>
      <c r="M3005" s="589"/>
      <c r="O3005" s="589"/>
      <c r="P3005" s="589"/>
      <c r="Q3005" s="589"/>
    </row>
    <row r="3006" customHeight="1" spans="7:17">
      <c r="G3006" s="589"/>
      <c r="H3006" s="589"/>
      <c r="I3006" s="589"/>
      <c r="J3006" s="589"/>
      <c r="K3006" s="589"/>
      <c r="L3006" s="589"/>
      <c r="M3006" s="589"/>
      <c r="O3006" s="589"/>
      <c r="P3006" s="589"/>
      <c r="Q3006" s="589"/>
    </row>
    <row r="3007" customHeight="1" spans="7:17">
      <c r="G3007" s="589"/>
      <c r="H3007" s="589"/>
      <c r="I3007" s="589"/>
      <c r="J3007" s="589"/>
      <c r="K3007" s="589"/>
      <c r="L3007" s="589"/>
      <c r="M3007" s="589"/>
      <c r="O3007" s="589"/>
      <c r="P3007" s="589"/>
      <c r="Q3007" s="589"/>
    </row>
    <row r="3008" customHeight="1" spans="7:17">
      <c r="G3008" s="589"/>
      <c r="H3008" s="589"/>
      <c r="I3008" s="589"/>
      <c r="J3008" s="589"/>
      <c r="K3008" s="589"/>
      <c r="L3008" s="589"/>
      <c r="M3008" s="589"/>
      <c r="O3008" s="589"/>
      <c r="P3008" s="589"/>
      <c r="Q3008" s="589"/>
    </row>
    <row r="3009" customHeight="1" spans="7:17">
      <c r="G3009" s="589"/>
      <c r="H3009" s="589"/>
      <c r="I3009" s="589"/>
      <c r="J3009" s="589"/>
      <c r="K3009" s="589"/>
      <c r="L3009" s="589"/>
      <c r="M3009" s="589"/>
      <c r="O3009" s="589"/>
      <c r="P3009" s="589"/>
      <c r="Q3009" s="589"/>
    </row>
    <row r="3010" customHeight="1" spans="7:17">
      <c r="G3010" s="589"/>
      <c r="H3010" s="589"/>
      <c r="I3010" s="589"/>
      <c r="J3010" s="589"/>
      <c r="K3010" s="589"/>
      <c r="L3010" s="589"/>
      <c r="M3010" s="589"/>
      <c r="O3010" s="589"/>
      <c r="P3010" s="589"/>
      <c r="Q3010" s="589"/>
    </row>
    <row r="3011" customHeight="1" spans="7:17">
      <c r="G3011" s="589"/>
      <c r="H3011" s="589"/>
      <c r="I3011" s="589"/>
      <c r="J3011" s="589"/>
      <c r="K3011" s="589"/>
      <c r="L3011" s="589"/>
      <c r="M3011" s="589"/>
      <c r="O3011" s="589"/>
      <c r="P3011" s="589"/>
      <c r="Q3011" s="589"/>
    </row>
    <row r="3012" customHeight="1" spans="7:17">
      <c r="G3012" s="589"/>
      <c r="H3012" s="589"/>
      <c r="I3012" s="589"/>
      <c r="J3012" s="589"/>
      <c r="K3012" s="589"/>
      <c r="L3012" s="589"/>
      <c r="M3012" s="589"/>
      <c r="O3012" s="589"/>
      <c r="P3012" s="589"/>
      <c r="Q3012" s="589"/>
    </row>
    <row r="3013" customHeight="1" spans="7:17">
      <c r="G3013" s="589"/>
      <c r="H3013" s="589"/>
      <c r="I3013" s="589"/>
      <c r="J3013" s="589"/>
      <c r="K3013" s="589"/>
      <c r="L3013" s="589"/>
      <c r="M3013" s="589"/>
      <c r="O3013" s="589"/>
      <c r="P3013" s="589"/>
      <c r="Q3013" s="589"/>
    </row>
    <row r="3014" customHeight="1" spans="7:17">
      <c r="G3014" s="589"/>
      <c r="H3014" s="589"/>
      <c r="I3014" s="589"/>
      <c r="J3014" s="589"/>
      <c r="K3014" s="589"/>
      <c r="L3014" s="589"/>
      <c r="M3014" s="589"/>
      <c r="O3014" s="589"/>
      <c r="P3014" s="589"/>
      <c r="Q3014" s="589"/>
    </row>
    <row r="3015" customHeight="1" spans="7:17">
      <c r="G3015" s="589"/>
      <c r="H3015" s="589"/>
      <c r="I3015" s="589"/>
      <c r="J3015" s="589"/>
      <c r="K3015" s="589"/>
      <c r="L3015" s="589"/>
      <c r="M3015" s="589"/>
      <c r="O3015" s="589"/>
      <c r="P3015" s="589"/>
      <c r="Q3015" s="589"/>
    </row>
    <row r="3016" customHeight="1" spans="7:17">
      <c r="G3016" s="589"/>
      <c r="H3016" s="589"/>
      <c r="I3016" s="589"/>
      <c r="J3016" s="589"/>
      <c r="K3016" s="589"/>
      <c r="L3016" s="589"/>
      <c r="M3016" s="589"/>
      <c r="O3016" s="589"/>
      <c r="P3016" s="589"/>
      <c r="Q3016" s="589"/>
    </row>
    <row r="3017" customHeight="1" spans="7:17">
      <c r="G3017" s="589"/>
      <c r="H3017" s="589"/>
      <c r="I3017" s="589"/>
      <c r="J3017" s="589"/>
      <c r="K3017" s="589"/>
      <c r="L3017" s="589"/>
      <c r="M3017" s="589"/>
      <c r="O3017" s="589"/>
      <c r="P3017" s="589"/>
      <c r="Q3017" s="589"/>
    </row>
    <row r="3018" customHeight="1" spans="7:17">
      <c r="G3018" s="589"/>
      <c r="H3018" s="589"/>
      <c r="I3018" s="589"/>
      <c r="J3018" s="589"/>
      <c r="K3018" s="589"/>
      <c r="L3018" s="589"/>
      <c r="M3018" s="589"/>
      <c r="O3018" s="589"/>
      <c r="P3018" s="589"/>
      <c r="Q3018" s="589"/>
    </row>
    <row r="3019" customHeight="1" spans="7:17">
      <c r="G3019" s="589"/>
      <c r="H3019" s="589"/>
      <c r="I3019" s="589"/>
      <c r="J3019" s="589"/>
      <c r="K3019" s="589"/>
      <c r="L3019" s="589"/>
      <c r="M3019" s="589"/>
      <c r="O3019" s="589"/>
      <c r="P3019" s="589"/>
      <c r="Q3019" s="589"/>
    </row>
    <row r="3020" customHeight="1" spans="7:17">
      <c r="G3020" s="589"/>
      <c r="H3020" s="589"/>
      <c r="I3020" s="589"/>
      <c r="J3020" s="589"/>
      <c r="K3020" s="589"/>
      <c r="L3020" s="589"/>
      <c r="M3020" s="589"/>
      <c r="O3020" s="589"/>
      <c r="P3020" s="589"/>
      <c r="Q3020" s="589"/>
    </row>
    <row r="3021" customHeight="1" spans="7:17">
      <c r="G3021" s="589"/>
      <c r="H3021" s="589"/>
      <c r="I3021" s="589"/>
      <c r="J3021" s="589"/>
      <c r="K3021" s="589"/>
      <c r="L3021" s="589"/>
      <c r="M3021" s="589"/>
      <c r="O3021" s="589"/>
      <c r="P3021" s="589"/>
      <c r="Q3021" s="589"/>
    </row>
    <row r="3022" customHeight="1" spans="7:17">
      <c r="G3022" s="589"/>
      <c r="H3022" s="589"/>
      <c r="I3022" s="589"/>
      <c r="J3022" s="589"/>
      <c r="K3022" s="589"/>
      <c r="L3022" s="589"/>
      <c r="M3022" s="589"/>
      <c r="O3022" s="589"/>
      <c r="P3022" s="589"/>
      <c r="Q3022" s="589"/>
    </row>
    <row r="3023" customHeight="1" spans="7:17">
      <c r="G3023" s="589"/>
      <c r="H3023" s="589"/>
      <c r="I3023" s="589"/>
      <c r="J3023" s="589"/>
      <c r="K3023" s="589"/>
      <c r="L3023" s="589"/>
      <c r="M3023" s="589"/>
      <c r="O3023" s="589"/>
      <c r="P3023" s="589"/>
      <c r="Q3023" s="589"/>
    </row>
    <row r="3024" customHeight="1" spans="7:17">
      <c r="G3024" s="589"/>
      <c r="H3024" s="589"/>
      <c r="I3024" s="589"/>
      <c r="J3024" s="589"/>
      <c r="K3024" s="589"/>
      <c r="L3024" s="589"/>
      <c r="M3024" s="589"/>
      <c r="O3024" s="589"/>
      <c r="P3024" s="589"/>
      <c r="Q3024" s="589"/>
    </row>
    <row r="3025" customHeight="1" spans="7:17">
      <c r="G3025" s="589"/>
      <c r="H3025" s="589"/>
      <c r="I3025" s="589"/>
      <c r="J3025" s="589"/>
      <c r="K3025" s="589"/>
      <c r="L3025" s="589"/>
      <c r="M3025" s="589"/>
      <c r="O3025" s="589"/>
      <c r="P3025" s="589"/>
      <c r="Q3025" s="589"/>
    </row>
    <row r="3026" customHeight="1" spans="7:17">
      <c r="G3026" s="589"/>
      <c r="H3026" s="589"/>
      <c r="I3026" s="589"/>
      <c r="J3026" s="589"/>
      <c r="K3026" s="589"/>
      <c r="L3026" s="589"/>
      <c r="M3026" s="589"/>
      <c r="O3026" s="589"/>
      <c r="P3026" s="589"/>
      <c r="Q3026" s="589"/>
    </row>
    <row r="3027" customHeight="1" spans="7:17">
      <c r="G3027" s="589"/>
      <c r="H3027" s="589"/>
      <c r="I3027" s="589"/>
      <c r="J3027" s="589"/>
      <c r="K3027" s="589"/>
      <c r="L3027" s="589"/>
      <c r="M3027" s="589"/>
      <c r="O3027" s="589"/>
      <c r="P3027" s="589"/>
      <c r="Q3027" s="589"/>
    </row>
    <row r="3028" customHeight="1" spans="7:17">
      <c r="G3028" s="589"/>
      <c r="H3028" s="589"/>
      <c r="I3028" s="589"/>
      <c r="J3028" s="589"/>
      <c r="K3028" s="589"/>
      <c r="L3028" s="589"/>
      <c r="M3028" s="589"/>
      <c r="O3028" s="589"/>
      <c r="P3028" s="589"/>
      <c r="Q3028" s="589"/>
    </row>
    <row r="3029" customHeight="1" spans="7:17">
      <c r="G3029" s="589"/>
      <c r="H3029" s="589"/>
      <c r="I3029" s="589"/>
      <c r="J3029" s="589"/>
      <c r="K3029" s="589"/>
      <c r="L3029" s="589"/>
      <c r="M3029" s="589"/>
      <c r="O3029" s="589"/>
      <c r="P3029" s="589"/>
      <c r="Q3029" s="589"/>
    </row>
    <row r="3030" customHeight="1" spans="7:17">
      <c r="G3030" s="589"/>
      <c r="H3030" s="589"/>
      <c r="I3030" s="589"/>
      <c r="J3030" s="589"/>
      <c r="K3030" s="589"/>
      <c r="L3030" s="589"/>
      <c r="M3030" s="589"/>
      <c r="O3030" s="589"/>
      <c r="P3030" s="589"/>
      <c r="Q3030" s="589"/>
    </row>
    <row r="3031" customHeight="1" spans="7:17">
      <c r="G3031" s="589"/>
      <c r="H3031" s="589"/>
      <c r="I3031" s="589"/>
      <c r="J3031" s="589"/>
      <c r="K3031" s="589"/>
      <c r="L3031" s="589"/>
      <c r="M3031" s="589"/>
      <c r="O3031" s="589"/>
      <c r="P3031" s="589"/>
      <c r="Q3031" s="589"/>
    </row>
    <row r="3032" customHeight="1" spans="7:17">
      <c r="G3032" s="589"/>
      <c r="H3032" s="589"/>
      <c r="I3032" s="589"/>
      <c r="J3032" s="589"/>
      <c r="K3032" s="589"/>
      <c r="L3032" s="589"/>
      <c r="M3032" s="589"/>
      <c r="O3032" s="589"/>
      <c r="P3032" s="589"/>
      <c r="Q3032" s="589"/>
    </row>
    <row r="3033" customHeight="1" spans="7:17">
      <c r="G3033" s="589"/>
      <c r="H3033" s="589"/>
      <c r="I3033" s="589"/>
      <c r="J3033" s="589"/>
      <c r="K3033" s="589"/>
      <c r="L3033" s="589"/>
      <c r="M3033" s="589"/>
      <c r="O3033" s="589"/>
      <c r="P3033" s="589"/>
      <c r="Q3033" s="589"/>
    </row>
    <row r="3034" customHeight="1" spans="7:17">
      <c r="G3034" s="589"/>
      <c r="H3034" s="589"/>
      <c r="I3034" s="589"/>
      <c r="J3034" s="589"/>
      <c r="K3034" s="589"/>
      <c r="L3034" s="589"/>
      <c r="M3034" s="589"/>
      <c r="O3034" s="589"/>
      <c r="P3034" s="589"/>
      <c r="Q3034" s="589"/>
    </row>
    <row r="3035" customHeight="1" spans="7:17">
      <c r="G3035" s="589"/>
      <c r="H3035" s="589"/>
      <c r="I3035" s="589"/>
      <c r="J3035" s="589"/>
      <c r="K3035" s="589"/>
      <c r="L3035" s="589"/>
      <c r="M3035" s="589"/>
      <c r="O3035" s="589"/>
      <c r="P3035" s="589"/>
      <c r="Q3035" s="589"/>
    </row>
    <row r="3036" customHeight="1" spans="7:17">
      <c r="G3036" s="589"/>
      <c r="H3036" s="589"/>
      <c r="I3036" s="589"/>
      <c r="J3036" s="589"/>
      <c r="K3036" s="589"/>
      <c r="L3036" s="589"/>
      <c r="M3036" s="589"/>
      <c r="O3036" s="589"/>
      <c r="P3036" s="589"/>
      <c r="Q3036" s="589"/>
    </row>
    <row r="3037" customHeight="1" spans="7:17">
      <c r="G3037" s="589"/>
      <c r="H3037" s="589"/>
      <c r="I3037" s="589"/>
      <c r="J3037" s="589"/>
      <c r="K3037" s="589"/>
      <c r="L3037" s="589"/>
      <c r="M3037" s="589"/>
      <c r="O3037" s="589"/>
      <c r="P3037" s="589"/>
      <c r="Q3037" s="589"/>
    </row>
    <row r="3038" customHeight="1" spans="7:17">
      <c r="G3038" s="589"/>
      <c r="H3038" s="589"/>
      <c r="I3038" s="589"/>
      <c r="J3038" s="589"/>
      <c r="K3038" s="589"/>
      <c r="L3038" s="589"/>
      <c r="M3038" s="589"/>
      <c r="O3038" s="589"/>
      <c r="P3038" s="589"/>
      <c r="Q3038" s="589"/>
    </row>
    <row r="3039" customHeight="1" spans="7:17">
      <c r="G3039" s="589"/>
      <c r="H3039" s="589"/>
      <c r="I3039" s="589"/>
      <c r="J3039" s="589"/>
      <c r="K3039" s="589"/>
      <c r="L3039" s="589"/>
      <c r="M3039" s="589"/>
      <c r="O3039" s="589"/>
      <c r="P3039" s="589"/>
      <c r="Q3039" s="589"/>
    </row>
    <row r="3040" customHeight="1" spans="7:17">
      <c r="G3040" s="589"/>
      <c r="H3040" s="589"/>
      <c r="I3040" s="589"/>
      <c r="J3040" s="589"/>
      <c r="K3040" s="589"/>
      <c r="L3040" s="589"/>
      <c r="M3040" s="589"/>
      <c r="O3040" s="589"/>
      <c r="P3040" s="589"/>
      <c r="Q3040" s="589"/>
    </row>
    <row r="3041" customHeight="1" spans="7:17">
      <c r="G3041" s="589"/>
      <c r="H3041" s="589"/>
      <c r="I3041" s="589"/>
      <c r="J3041" s="589"/>
      <c r="K3041" s="589"/>
      <c r="L3041" s="589"/>
      <c r="M3041" s="589"/>
      <c r="O3041" s="589"/>
      <c r="P3041" s="589"/>
      <c r="Q3041" s="589"/>
    </row>
    <row r="3042" customHeight="1" spans="7:17">
      <c r="G3042" s="589"/>
      <c r="H3042" s="589"/>
      <c r="I3042" s="589"/>
      <c r="J3042" s="589"/>
      <c r="K3042" s="589"/>
      <c r="L3042" s="589"/>
      <c r="M3042" s="589"/>
      <c r="O3042" s="589"/>
      <c r="P3042" s="589"/>
      <c r="Q3042" s="589"/>
    </row>
    <row r="3043" customHeight="1" spans="7:17">
      <c r="G3043" s="589"/>
      <c r="H3043" s="589"/>
      <c r="I3043" s="589"/>
      <c r="J3043" s="589"/>
      <c r="K3043" s="589"/>
      <c r="L3043" s="589"/>
      <c r="M3043" s="589"/>
      <c r="O3043" s="589"/>
      <c r="P3043" s="589"/>
      <c r="Q3043" s="589"/>
    </row>
    <row r="3044" customHeight="1" spans="7:17">
      <c r="G3044" s="589"/>
      <c r="H3044" s="589"/>
      <c r="I3044" s="589"/>
      <c r="J3044" s="589"/>
      <c r="K3044" s="589"/>
      <c r="L3044" s="589"/>
      <c r="M3044" s="589"/>
      <c r="O3044" s="589"/>
      <c r="P3044" s="589"/>
      <c r="Q3044" s="589"/>
    </row>
  </sheetData>
  <mergeCells count="15">
    <mergeCell ref="A2:R2"/>
    <mergeCell ref="A3:R3"/>
    <mergeCell ref="F5:H5"/>
    <mergeCell ref="J5:L5"/>
    <mergeCell ref="N5:P5"/>
    <mergeCell ref="A27:B27"/>
    <mergeCell ref="A5:A6"/>
    <mergeCell ref="B5:B6"/>
    <mergeCell ref="C5:C6"/>
    <mergeCell ref="D5:D6"/>
    <mergeCell ref="E5:E6"/>
    <mergeCell ref="I5:I6"/>
    <mergeCell ref="M5:M6"/>
    <mergeCell ref="Q5:Q6"/>
    <mergeCell ref="R5:R6"/>
  </mergeCells>
  <hyperlinks>
    <hyperlink ref="A1" location="索引目录!E31" display="返回索引页"/>
    <hyperlink ref="B1" location="存货汇总!B19" display="返回"/>
  </hyperlinks>
  <printOptions horizontalCentered="1"/>
  <pageMargins left="0.354166666666667" right="0.354166666666667" top="0.786805555555556" bottom="0.786805555555556" header="0.839583333333333" footer="0.511805555555556"/>
  <pageSetup paperSize="9" scale="70" fitToHeight="0" orientation="landscape"/>
  <headerFooter alignWithMargins="0">
    <oddHeader>&amp;R&amp;"宋体,常规"&amp;10表&amp;"Times New Roman,常规"3-9-11
&amp;"宋体,常规"共&amp;"Times New Roman,常规"&amp;N&amp;"宋体,常规"页第&amp;"Times New Roman,常规"&amp;P&amp;"宋体,常规"页</oddHeader>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V31"/>
  <sheetViews>
    <sheetView topLeftCell="G1" workbookViewId="0">
      <selection activeCell="H13" sqref="H13"/>
    </sheetView>
  </sheetViews>
  <sheetFormatPr defaultColWidth="9" defaultRowHeight="16.5" customHeight="1"/>
  <cols>
    <col min="1" max="1" width="5.5" customWidth="1"/>
    <col min="2" max="2" width="13" customWidth="1"/>
    <col min="3" max="3" width="17" customWidth="1"/>
    <col min="4" max="4" width="12" customWidth="1"/>
    <col min="5" max="5" width="17.1" customWidth="1"/>
    <col min="6" max="6" width="9" outlineLevel="1"/>
    <col min="7" max="7" width="10.4" customWidth="1" outlineLevel="1"/>
    <col min="8" max="9" width="8" customWidth="1" outlineLevel="1"/>
    <col min="10" max="11" width="9.5" customWidth="1" outlineLevel="1"/>
    <col min="12" max="13" width="12" customWidth="1" outlineLevel="1"/>
    <col min="14" max="15" width="8" customWidth="1" outlineLevel="1"/>
    <col min="16" max="17" width="9.5" customWidth="1" outlineLevel="1"/>
    <col min="18" max="19" width="14.6" customWidth="1"/>
    <col min="20" max="20" width="12.1" customWidth="1"/>
    <col min="21" max="21" width="8.9" customWidth="1"/>
    <col min="22" max="22" width="8.1" customWidth="1"/>
  </cols>
  <sheetData>
    <row r="1" customHeight="1" spans="1:22">
      <c r="A1" s="1" t="s">
        <v>421</v>
      </c>
      <c r="B1" s="21" t="s">
        <v>462</v>
      </c>
      <c r="C1" s="22"/>
    </row>
    <row r="2" ht="24.75" customHeight="1" spans="1:22">
      <c r="A2" s="588" t="s">
        <v>958</v>
      </c>
    </row>
    <row r="3" customHeight="1" spans="1:22">
      <c r="A3" s="5" t="e">
        <f>CONCATENATE(#REF!,#REF!,#REF!,#REF!,#REF!,#REF!,#REF!)</f>
        <v>#REF!</v>
      </c>
      <c r="B3" s="5"/>
      <c r="C3" s="5"/>
      <c r="D3" s="5"/>
      <c r="E3" s="5"/>
      <c r="F3" s="5"/>
      <c r="G3" s="5"/>
      <c r="H3" s="5"/>
      <c r="I3" s="5"/>
      <c r="J3" s="5"/>
      <c r="K3" s="5"/>
      <c r="L3" s="5"/>
      <c r="M3" s="5"/>
      <c r="N3" s="5"/>
      <c r="O3" s="5"/>
      <c r="P3" s="6"/>
      <c r="Q3" s="6"/>
      <c r="R3" s="6"/>
      <c r="S3" s="6"/>
      <c r="T3" s="6"/>
      <c r="U3" s="6"/>
      <c r="V3" s="6"/>
    </row>
    <row r="4" customHeight="1" spans="1:22">
      <c r="A4" s="7" t="e">
        <f>#REF!&amp;#REF!</f>
        <v>#REF!</v>
      </c>
      <c r="B4" s="27"/>
      <c r="C4" s="27"/>
      <c r="D4" s="27"/>
      <c r="E4" s="27"/>
      <c r="F4" s="589"/>
      <c r="G4" s="589"/>
      <c r="H4" s="589"/>
      <c r="I4" s="589"/>
      <c r="J4" s="589"/>
      <c r="K4" s="589"/>
      <c r="L4" s="27"/>
      <c r="M4" s="27"/>
      <c r="N4" s="589"/>
      <c r="O4" s="589"/>
      <c r="P4" s="589"/>
      <c r="Q4" s="589"/>
      <c r="R4" s="27"/>
      <c r="S4" s="27"/>
      <c r="T4" s="589"/>
      <c r="U4" s="589"/>
      <c r="V4" s="8" t="s">
        <v>464</v>
      </c>
    </row>
    <row r="5" ht="18" customHeight="1" spans="1:22">
      <c r="A5" s="590" t="s">
        <v>465</v>
      </c>
      <c r="B5" s="591" t="s">
        <v>572</v>
      </c>
      <c r="C5" s="590" t="s">
        <v>847</v>
      </c>
      <c r="D5" s="590" t="s">
        <v>959</v>
      </c>
      <c r="E5" s="592" t="s">
        <v>960</v>
      </c>
      <c r="F5" s="590" t="s">
        <v>961</v>
      </c>
      <c r="G5" s="590" t="s">
        <v>962</v>
      </c>
      <c r="H5" s="593" t="s">
        <v>963</v>
      </c>
      <c r="I5" s="594"/>
      <c r="J5" s="592" t="s">
        <v>964</v>
      </c>
      <c r="K5" s="595" t="s">
        <v>965</v>
      </c>
      <c r="L5" s="596" t="s">
        <v>425</v>
      </c>
      <c r="M5" s="597" t="s">
        <v>704</v>
      </c>
      <c r="N5" s="598" t="s">
        <v>963</v>
      </c>
      <c r="O5" s="594"/>
      <c r="P5" s="592" t="s">
        <v>964</v>
      </c>
      <c r="Q5" s="595" t="s">
        <v>965</v>
      </c>
      <c r="R5" s="592" t="s">
        <v>426</v>
      </c>
      <c r="S5" s="592" t="s">
        <v>704</v>
      </c>
      <c r="T5" s="590" t="s">
        <v>427</v>
      </c>
      <c r="U5" s="590" t="s">
        <v>469</v>
      </c>
      <c r="V5" s="590" t="s">
        <v>577</v>
      </c>
    </row>
    <row r="6" ht="18" customHeight="1" spans="1:22">
      <c r="A6" s="590"/>
      <c r="B6" s="599"/>
      <c r="C6" s="590"/>
      <c r="D6" s="590"/>
      <c r="E6" s="592"/>
      <c r="F6" s="590"/>
      <c r="G6" s="590"/>
      <c r="H6" s="590" t="s">
        <v>966</v>
      </c>
      <c r="I6" s="590" t="s">
        <v>967</v>
      </c>
      <c r="J6" s="592"/>
      <c r="K6" s="600"/>
      <c r="L6" s="596"/>
      <c r="M6" s="597"/>
      <c r="N6" s="601" t="s">
        <v>966</v>
      </c>
      <c r="O6" s="590" t="s">
        <v>967</v>
      </c>
      <c r="P6" s="592"/>
      <c r="Q6" s="600"/>
      <c r="R6" s="592"/>
      <c r="S6" s="592"/>
      <c r="T6" s="590"/>
      <c r="U6" s="590"/>
      <c r="V6" s="590"/>
    </row>
    <row r="7" customHeight="1" spans="1:22">
      <c r="A7" s="602">
        <v>1</v>
      </c>
      <c r="B7" s="602"/>
      <c r="C7" s="602"/>
      <c r="D7" s="603"/>
      <c r="E7" s="604"/>
      <c r="F7" s="604"/>
      <c r="G7" s="605"/>
      <c r="H7" s="605"/>
      <c r="I7" s="605"/>
      <c r="J7" s="605"/>
      <c r="K7" s="605"/>
      <c r="L7" s="606">
        <f t="shared" ref="L7:L25" si="0">H7+I7-J7-K7</f>
        <v>0</v>
      </c>
      <c r="M7" s="607"/>
      <c r="N7" s="608"/>
      <c r="O7" s="605"/>
      <c r="P7" s="605"/>
      <c r="Q7" s="605"/>
      <c r="R7" s="605">
        <f t="shared" ref="R7:R25" si="1">N7+O7-P7-Q7</f>
        <v>0</v>
      </c>
      <c r="S7" s="605"/>
      <c r="T7" s="605"/>
      <c r="U7" s="604" t="str">
        <f t="shared" ref="U7:U27" si="2">IF(R7-S7=0," ",(T7-R7+S7)/(R7-S7)*100)</f>
        <v> </v>
      </c>
      <c r="V7" s="603"/>
    </row>
    <row r="8" customHeight="1" spans="1:22">
      <c r="A8" s="602">
        <v>2</v>
      </c>
      <c r="B8" s="602"/>
      <c r="C8" s="602"/>
      <c r="D8" s="603"/>
      <c r="E8" s="604"/>
      <c r="F8" s="604"/>
      <c r="G8" s="605"/>
      <c r="H8" s="605"/>
      <c r="I8" s="605"/>
      <c r="J8" s="605"/>
      <c r="K8" s="605"/>
      <c r="L8" s="606">
        <f t="shared" si="0"/>
        <v>0</v>
      </c>
      <c r="M8" s="607"/>
      <c r="N8" s="608"/>
      <c r="O8" s="605"/>
      <c r="P8" s="605"/>
      <c r="Q8" s="605"/>
      <c r="R8" s="605">
        <f t="shared" si="1"/>
        <v>0</v>
      </c>
      <c r="S8" s="605"/>
      <c r="T8" s="605"/>
      <c r="U8" s="604" t="str">
        <f t="shared" si="2"/>
        <v> </v>
      </c>
      <c r="V8" s="603"/>
    </row>
    <row r="9" customHeight="1" spans="1:22">
      <c r="A9" s="602"/>
      <c r="B9" s="602"/>
      <c r="C9" s="602"/>
      <c r="D9" s="603"/>
      <c r="E9" s="604"/>
      <c r="F9" s="604"/>
      <c r="G9" s="605"/>
      <c r="H9" s="605"/>
      <c r="I9" s="605"/>
      <c r="J9" s="605"/>
      <c r="K9" s="605"/>
      <c r="L9" s="606">
        <f t="shared" si="0"/>
        <v>0</v>
      </c>
      <c r="M9" s="607"/>
      <c r="N9" s="608"/>
      <c r="O9" s="605"/>
      <c r="P9" s="605"/>
      <c r="Q9" s="605"/>
      <c r="R9" s="605">
        <f t="shared" si="1"/>
        <v>0</v>
      </c>
      <c r="S9" s="605"/>
      <c r="T9" s="605"/>
      <c r="U9" s="604" t="str">
        <f t="shared" si="2"/>
        <v> </v>
      </c>
      <c r="V9" s="603"/>
    </row>
    <row r="10" customHeight="1" spans="1:22">
      <c r="A10" s="602"/>
      <c r="B10" s="602"/>
      <c r="C10" s="602"/>
      <c r="D10" s="603"/>
      <c r="E10" s="604"/>
      <c r="F10" s="604"/>
      <c r="G10" s="605"/>
      <c r="H10" s="605"/>
      <c r="I10" s="605"/>
      <c r="J10" s="605"/>
      <c r="K10" s="605"/>
      <c r="L10" s="606">
        <f t="shared" si="0"/>
        <v>0</v>
      </c>
      <c r="M10" s="607"/>
      <c r="N10" s="608"/>
      <c r="O10" s="605"/>
      <c r="P10" s="605"/>
      <c r="Q10" s="605"/>
      <c r="R10" s="605">
        <f t="shared" si="1"/>
        <v>0</v>
      </c>
      <c r="S10" s="605"/>
      <c r="T10" s="605"/>
      <c r="U10" s="604" t="str">
        <f t="shared" si="2"/>
        <v> </v>
      </c>
      <c r="V10" s="603"/>
    </row>
    <row r="11" customHeight="1" spans="1:22">
      <c r="A11" s="602"/>
      <c r="B11" s="602"/>
      <c r="C11" s="602"/>
      <c r="D11" s="603"/>
      <c r="E11" s="604"/>
      <c r="F11" s="604"/>
      <c r="G11" s="605"/>
      <c r="H11" s="605"/>
      <c r="I11" s="605"/>
      <c r="J11" s="605"/>
      <c r="K11" s="605"/>
      <c r="L11" s="606">
        <f t="shared" si="0"/>
        <v>0</v>
      </c>
      <c r="M11" s="607"/>
      <c r="N11" s="608"/>
      <c r="O11" s="605"/>
      <c r="P11" s="605"/>
      <c r="Q11" s="605"/>
      <c r="R11" s="605">
        <f t="shared" si="1"/>
        <v>0</v>
      </c>
      <c r="S11" s="605"/>
      <c r="T11" s="605"/>
      <c r="U11" s="604" t="str">
        <f t="shared" si="2"/>
        <v> </v>
      </c>
      <c r="V11" s="603"/>
    </row>
    <row r="12" customHeight="1" spans="1:22">
      <c r="A12" s="602"/>
      <c r="B12" s="602"/>
      <c r="C12" s="602"/>
      <c r="D12" s="603"/>
      <c r="E12" s="604"/>
      <c r="F12" s="604"/>
      <c r="G12" s="605"/>
      <c r="H12" s="605"/>
      <c r="I12" s="605"/>
      <c r="J12" s="605"/>
      <c r="K12" s="605"/>
      <c r="L12" s="606">
        <f t="shared" si="0"/>
        <v>0</v>
      </c>
      <c r="M12" s="607"/>
      <c r="N12" s="608"/>
      <c r="O12" s="605"/>
      <c r="P12" s="605"/>
      <c r="Q12" s="605"/>
      <c r="R12" s="605">
        <f t="shared" si="1"/>
        <v>0</v>
      </c>
      <c r="S12" s="605"/>
      <c r="T12" s="605"/>
      <c r="U12" s="604" t="str">
        <f t="shared" si="2"/>
        <v> </v>
      </c>
      <c r="V12" s="603"/>
    </row>
    <row r="13" customHeight="1" spans="1:22">
      <c r="A13" s="602"/>
      <c r="B13" s="602"/>
      <c r="C13" s="602"/>
      <c r="D13" s="603"/>
      <c r="E13" s="604"/>
      <c r="F13" s="604"/>
      <c r="G13" s="605"/>
      <c r="H13" s="605"/>
      <c r="I13" s="605"/>
      <c r="J13" s="605"/>
      <c r="K13" s="605"/>
      <c r="L13" s="606">
        <f t="shared" si="0"/>
        <v>0</v>
      </c>
      <c r="M13" s="607"/>
      <c r="N13" s="608"/>
      <c r="O13" s="605"/>
      <c r="P13" s="605"/>
      <c r="Q13" s="605"/>
      <c r="R13" s="605">
        <f t="shared" si="1"/>
        <v>0</v>
      </c>
      <c r="S13" s="605"/>
      <c r="T13" s="605"/>
      <c r="U13" s="604" t="str">
        <f t="shared" si="2"/>
        <v> </v>
      </c>
      <c r="V13" s="603"/>
    </row>
    <row r="14" customHeight="1" spans="1:22">
      <c r="A14" s="602"/>
      <c r="B14" s="602"/>
      <c r="C14" s="602"/>
      <c r="D14" s="603"/>
      <c r="E14" s="604"/>
      <c r="F14" s="604"/>
      <c r="G14" s="605"/>
      <c r="H14" s="605"/>
      <c r="I14" s="605"/>
      <c r="J14" s="605"/>
      <c r="K14" s="605"/>
      <c r="L14" s="606">
        <f t="shared" si="0"/>
        <v>0</v>
      </c>
      <c r="M14" s="607"/>
      <c r="N14" s="608"/>
      <c r="O14" s="605"/>
      <c r="P14" s="605"/>
      <c r="Q14" s="605"/>
      <c r="R14" s="605">
        <f t="shared" si="1"/>
        <v>0</v>
      </c>
      <c r="S14" s="605"/>
      <c r="T14" s="605"/>
      <c r="U14" s="604" t="str">
        <f t="shared" si="2"/>
        <v> </v>
      </c>
      <c r="V14" s="603"/>
    </row>
    <row r="15" customHeight="1" spans="1:22">
      <c r="A15" s="602"/>
      <c r="B15" s="602"/>
      <c r="C15" s="602"/>
      <c r="D15" s="603"/>
      <c r="E15" s="604"/>
      <c r="F15" s="604"/>
      <c r="G15" s="605"/>
      <c r="H15" s="605"/>
      <c r="I15" s="605"/>
      <c r="J15" s="605"/>
      <c r="K15" s="605"/>
      <c r="L15" s="606">
        <f t="shared" si="0"/>
        <v>0</v>
      </c>
      <c r="M15" s="607"/>
      <c r="N15" s="608"/>
      <c r="O15" s="605"/>
      <c r="P15" s="605"/>
      <c r="Q15" s="605"/>
      <c r="R15" s="605">
        <f t="shared" si="1"/>
        <v>0</v>
      </c>
      <c r="S15" s="605"/>
      <c r="T15" s="605"/>
      <c r="U15" s="604" t="str">
        <f t="shared" si="2"/>
        <v> </v>
      </c>
      <c r="V15" s="603"/>
    </row>
    <row r="16" customHeight="1" spans="1:22">
      <c r="A16" s="602"/>
      <c r="B16" s="602"/>
      <c r="C16" s="602"/>
      <c r="D16" s="603"/>
      <c r="E16" s="604"/>
      <c r="F16" s="604"/>
      <c r="G16" s="605"/>
      <c r="H16" s="605"/>
      <c r="I16" s="605"/>
      <c r="J16" s="605"/>
      <c r="K16" s="605"/>
      <c r="L16" s="606">
        <f t="shared" si="0"/>
        <v>0</v>
      </c>
      <c r="M16" s="607"/>
      <c r="N16" s="608"/>
      <c r="O16" s="605"/>
      <c r="P16" s="605"/>
      <c r="Q16" s="605"/>
      <c r="R16" s="605">
        <f t="shared" si="1"/>
        <v>0</v>
      </c>
      <c r="S16" s="605"/>
      <c r="T16" s="605"/>
      <c r="U16" s="604" t="str">
        <f t="shared" si="2"/>
        <v> </v>
      </c>
      <c r="V16" s="603"/>
    </row>
    <row r="17" customHeight="1" spans="1:22">
      <c r="A17" s="602"/>
      <c r="B17" s="602"/>
      <c r="C17" s="602"/>
      <c r="D17" s="603"/>
      <c r="E17" s="604"/>
      <c r="F17" s="604"/>
      <c r="G17" s="605"/>
      <c r="H17" s="605"/>
      <c r="I17" s="605"/>
      <c r="J17" s="605"/>
      <c r="K17" s="605"/>
      <c r="L17" s="606">
        <f t="shared" si="0"/>
        <v>0</v>
      </c>
      <c r="M17" s="607"/>
      <c r="N17" s="608"/>
      <c r="O17" s="605"/>
      <c r="P17" s="605"/>
      <c r="Q17" s="605"/>
      <c r="R17" s="605">
        <f t="shared" si="1"/>
        <v>0</v>
      </c>
      <c r="S17" s="605"/>
      <c r="T17" s="605"/>
      <c r="U17" s="604" t="str">
        <f t="shared" si="2"/>
        <v> </v>
      </c>
      <c r="V17" s="603"/>
    </row>
    <row r="18" customHeight="1" spans="1:22">
      <c r="A18" s="602"/>
      <c r="B18" s="602"/>
      <c r="C18" s="602"/>
      <c r="D18" s="603"/>
      <c r="E18" s="604"/>
      <c r="F18" s="604"/>
      <c r="G18" s="605"/>
      <c r="H18" s="605"/>
      <c r="I18" s="605"/>
      <c r="J18" s="605"/>
      <c r="K18" s="605"/>
      <c r="L18" s="606">
        <f t="shared" si="0"/>
        <v>0</v>
      </c>
      <c r="M18" s="607"/>
      <c r="N18" s="608"/>
      <c r="O18" s="605"/>
      <c r="P18" s="605"/>
      <c r="Q18" s="605"/>
      <c r="R18" s="605">
        <f t="shared" si="1"/>
        <v>0</v>
      </c>
      <c r="S18" s="605"/>
      <c r="T18" s="605"/>
      <c r="U18" s="604" t="str">
        <f t="shared" si="2"/>
        <v> </v>
      </c>
      <c r="V18" s="603"/>
    </row>
    <row r="19" customHeight="1" spans="1:22">
      <c r="A19" s="602"/>
      <c r="B19" s="602"/>
      <c r="C19" s="602"/>
      <c r="D19" s="603"/>
      <c r="E19" s="604"/>
      <c r="F19" s="604"/>
      <c r="G19" s="605"/>
      <c r="H19" s="605"/>
      <c r="I19" s="605"/>
      <c r="J19" s="605"/>
      <c r="K19" s="605"/>
      <c r="L19" s="606">
        <f t="shared" si="0"/>
        <v>0</v>
      </c>
      <c r="M19" s="607"/>
      <c r="N19" s="608"/>
      <c r="O19" s="605"/>
      <c r="P19" s="605"/>
      <c r="Q19" s="605"/>
      <c r="R19" s="605">
        <f t="shared" si="1"/>
        <v>0</v>
      </c>
      <c r="S19" s="605"/>
      <c r="T19" s="605"/>
      <c r="U19" s="604" t="str">
        <f t="shared" si="2"/>
        <v> </v>
      </c>
      <c r="V19" s="603"/>
    </row>
    <row r="20" customHeight="1" spans="1:22">
      <c r="A20" s="602"/>
      <c r="B20" s="602"/>
      <c r="C20" s="602"/>
      <c r="D20" s="603"/>
      <c r="E20" s="604"/>
      <c r="F20" s="604"/>
      <c r="G20" s="605"/>
      <c r="H20" s="605"/>
      <c r="I20" s="605"/>
      <c r="J20" s="605"/>
      <c r="K20" s="605"/>
      <c r="L20" s="606">
        <f t="shared" si="0"/>
        <v>0</v>
      </c>
      <c r="M20" s="607"/>
      <c r="N20" s="608"/>
      <c r="O20" s="605"/>
      <c r="P20" s="605"/>
      <c r="Q20" s="605"/>
      <c r="R20" s="605">
        <f t="shared" si="1"/>
        <v>0</v>
      </c>
      <c r="S20" s="605"/>
      <c r="T20" s="605"/>
      <c r="U20" s="604" t="str">
        <f t="shared" si="2"/>
        <v> </v>
      </c>
      <c r="V20" s="603"/>
    </row>
    <row r="21" customHeight="1" spans="1:22">
      <c r="A21" s="602"/>
      <c r="B21" s="602"/>
      <c r="C21" s="602"/>
      <c r="D21" s="603"/>
      <c r="E21" s="604"/>
      <c r="F21" s="604"/>
      <c r="G21" s="605"/>
      <c r="H21" s="605"/>
      <c r="I21" s="605"/>
      <c r="J21" s="605"/>
      <c r="K21" s="605"/>
      <c r="L21" s="606">
        <f t="shared" si="0"/>
        <v>0</v>
      </c>
      <c r="M21" s="607"/>
      <c r="N21" s="608"/>
      <c r="O21" s="605"/>
      <c r="P21" s="605"/>
      <c r="Q21" s="605"/>
      <c r="R21" s="605">
        <f t="shared" si="1"/>
        <v>0</v>
      </c>
      <c r="S21" s="605"/>
      <c r="T21" s="605"/>
      <c r="U21" s="604" t="str">
        <f t="shared" si="2"/>
        <v> </v>
      </c>
      <c r="V21" s="603"/>
    </row>
    <row r="22" customHeight="1" spans="1:22">
      <c r="A22" s="602"/>
      <c r="B22" s="602"/>
      <c r="C22" s="602"/>
      <c r="D22" s="603"/>
      <c r="E22" s="604"/>
      <c r="F22" s="604"/>
      <c r="G22" s="605"/>
      <c r="H22" s="605"/>
      <c r="I22" s="605"/>
      <c r="J22" s="605"/>
      <c r="K22" s="605"/>
      <c r="L22" s="606">
        <f t="shared" si="0"/>
        <v>0</v>
      </c>
      <c r="M22" s="607"/>
      <c r="N22" s="608"/>
      <c r="O22" s="605"/>
      <c r="P22" s="605"/>
      <c r="Q22" s="605"/>
      <c r="R22" s="605">
        <f t="shared" si="1"/>
        <v>0</v>
      </c>
      <c r="S22" s="605"/>
      <c r="T22" s="605"/>
      <c r="U22" s="604" t="str">
        <f t="shared" si="2"/>
        <v> </v>
      </c>
      <c r="V22" s="603"/>
    </row>
    <row r="23" customHeight="1" spans="1:22">
      <c r="A23" s="602"/>
      <c r="B23" s="602"/>
      <c r="C23" s="602"/>
      <c r="D23" s="603"/>
      <c r="E23" s="604"/>
      <c r="F23" s="604"/>
      <c r="G23" s="605"/>
      <c r="H23" s="605"/>
      <c r="I23" s="605"/>
      <c r="J23" s="605"/>
      <c r="K23" s="605"/>
      <c r="L23" s="606">
        <f t="shared" si="0"/>
        <v>0</v>
      </c>
      <c r="M23" s="607"/>
      <c r="N23" s="608"/>
      <c r="O23" s="605"/>
      <c r="P23" s="605"/>
      <c r="Q23" s="605"/>
      <c r="R23" s="605">
        <f t="shared" si="1"/>
        <v>0</v>
      </c>
      <c r="S23" s="605"/>
      <c r="T23" s="605"/>
      <c r="U23" s="604" t="str">
        <f t="shared" si="2"/>
        <v> </v>
      </c>
      <c r="V23" s="603"/>
    </row>
    <row r="24" customHeight="1" spans="1:22">
      <c r="A24" s="602"/>
      <c r="B24" s="602"/>
      <c r="C24" s="602"/>
      <c r="D24" s="603"/>
      <c r="E24" s="604"/>
      <c r="F24" s="604"/>
      <c r="G24" s="605"/>
      <c r="H24" s="605"/>
      <c r="I24" s="605"/>
      <c r="J24" s="605"/>
      <c r="K24" s="605"/>
      <c r="L24" s="606">
        <f t="shared" si="0"/>
        <v>0</v>
      </c>
      <c r="M24" s="607"/>
      <c r="N24" s="608"/>
      <c r="O24" s="605"/>
      <c r="P24" s="605"/>
      <c r="Q24" s="605"/>
      <c r="R24" s="605">
        <f t="shared" si="1"/>
        <v>0</v>
      </c>
      <c r="S24" s="605"/>
      <c r="T24" s="605"/>
      <c r="U24" s="604" t="str">
        <f t="shared" si="2"/>
        <v> </v>
      </c>
      <c r="V24" s="603"/>
    </row>
    <row r="25" customHeight="1" spans="1:22">
      <c r="A25" s="602"/>
      <c r="B25" s="602"/>
      <c r="C25" s="602"/>
      <c r="D25" s="603"/>
      <c r="E25" s="604"/>
      <c r="F25" s="604"/>
      <c r="G25" s="605"/>
      <c r="H25" s="605"/>
      <c r="I25" s="605"/>
      <c r="J25" s="605"/>
      <c r="K25" s="605"/>
      <c r="L25" s="606">
        <f t="shared" si="0"/>
        <v>0</v>
      </c>
      <c r="M25" s="607"/>
      <c r="N25" s="608"/>
      <c r="O25" s="605"/>
      <c r="P25" s="605"/>
      <c r="Q25" s="605"/>
      <c r="R25" s="605">
        <f t="shared" si="1"/>
        <v>0</v>
      </c>
      <c r="S25" s="605"/>
      <c r="T25" s="605"/>
      <c r="U25" s="604" t="str">
        <f t="shared" si="2"/>
        <v> </v>
      </c>
      <c r="V25" s="603"/>
    </row>
    <row r="26" customHeight="1" spans="1:22">
      <c r="A26" s="609"/>
      <c r="B26" s="610"/>
      <c r="C26" s="609"/>
      <c r="D26" s="610"/>
      <c r="E26" s="611"/>
      <c r="F26" s="611"/>
      <c r="G26" s="224"/>
      <c r="H26" s="224"/>
      <c r="I26" s="224"/>
      <c r="J26" s="224"/>
      <c r="K26" s="224"/>
      <c r="L26" s="612"/>
      <c r="M26" s="613"/>
      <c r="N26" s="614"/>
      <c r="O26" s="224"/>
      <c r="P26" s="224"/>
      <c r="Q26" s="224"/>
      <c r="R26" s="224"/>
      <c r="S26" s="224"/>
      <c r="T26" s="224"/>
      <c r="U26" s="604" t="str">
        <f t="shared" si="2"/>
        <v> </v>
      </c>
      <c r="V26" s="610"/>
    </row>
    <row r="27" customHeight="1" spans="1:22">
      <c r="A27" s="602" t="s">
        <v>934</v>
      </c>
      <c r="B27" s="602"/>
      <c r="C27" s="602"/>
      <c r="D27" s="602"/>
      <c r="E27" s="602"/>
      <c r="F27" s="602"/>
      <c r="G27" s="602"/>
      <c r="H27" s="62">
        <f t="shared" ref="H27:T27" si="3">SUM(H7:H26)</f>
        <v>0</v>
      </c>
      <c r="I27" s="62">
        <f t="shared" si="3"/>
        <v>0</v>
      </c>
      <c r="J27" s="62">
        <f t="shared" si="3"/>
        <v>0</v>
      </c>
      <c r="K27" s="62">
        <f t="shared" si="3"/>
        <v>0</v>
      </c>
      <c r="L27" s="615">
        <f t="shared" si="3"/>
        <v>0</v>
      </c>
      <c r="M27" s="61">
        <f t="shared" si="3"/>
        <v>0</v>
      </c>
      <c r="N27" s="63">
        <f t="shared" si="3"/>
        <v>0</v>
      </c>
      <c r="O27" s="62">
        <f t="shared" si="3"/>
        <v>0</v>
      </c>
      <c r="P27" s="62">
        <f t="shared" si="3"/>
        <v>0</v>
      </c>
      <c r="Q27" s="62">
        <f t="shared" si="3"/>
        <v>0</v>
      </c>
      <c r="R27" s="62">
        <f t="shared" si="3"/>
        <v>0</v>
      </c>
      <c r="S27" s="62">
        <f t="shared" si="3"/>
        <v>0</v>
      </c>
      <c r="T27" s="62">
        <f t="shared" si="3"/>
        <v>0</v>
      </c>
      <c r="U27" s="604" t="str">
        <f t="shared" si="2"/>
        <v> </v>
      </c>
      <c r="V27" s="603"/>
    </row>
    <row r="28" customHeight="1" spans="1:22">
      <c r="A28" s="20" t="e">
        <f>#REF!&amp;#REF!</f>
        <v>#REF!</v>
      </c>
      <c r="B28" s="616"/>
      <c r="L28" s="7" t="e">
        <f>"评估人员："&amp;#REF!</f>
        <v>#REF!</v>
      </c>
      <c r="M28" s="7"/>
      <c r="R28" s="7" t="e">
        <f>"评估人员："&amp;#REF!</f>
        <v>#REF!</v>
      </c>
      <c r="S28" s="7"/>
    </row>
    <row r="29" customHeight="1" spans="1:22">
      <c r="A29" s="20" t="e">
        <f>CONCATENATE(#REF!,#REF!,#REF!,#REF!,#REF!,#REF!,#REF!)</f>
        <v>#REF!</v>
      </c>
      <c r="B29" s="616"/>
    </row>
    <row r="30" customHeight="1" spans="1:22">
      <c r="A30" s="616"/>
      <c r="B30" s="616"/>
    </row>
    <row r="31" customHeight="1" spans="1:22">
      <c r="A31" s="616"/>
      <c r="B31" s="616"/>
    </row>
  </sheetData>
  <mergeCells count="23">
    <mergeCell ref="A2:V2"/>
    <mergeCell ref="A3:V3"/>
    <mergeCell ref="H5:I5"/>
    <mergeCell ref="N5:O5"/>
    <mergeCell ref="A27:E27"/>
    <mergeCell ref="A5:A6"/>
    <mergeCell ref="B5:B6"/>
    <mergeCell ref="C5:C6"/>
    <mergeCell ref="D5:D6"/>
    <mergeCell ref="E5:E6"/>
    <mergeCell ref="F5:F6"/>
    <mergeCell ref="G5:G6"/>
    <mergeCell ref="J5:J6"/>
    <mergeCell ref="K5:K6"/>
    <mergeCell ref="L5:L6"/>
    <mergeCell ref="M5:M6"/>
    <mergeCell ref="P5:P6"/>
    <mergeCell ref="Q5:Q6"/>
    <mergeCell ref="R5:R6"/>
    <mergeCell ref="S5:S6"/>
    <mergeCell ref="T5:T6"/>
    <mergeCell ref="U5:U6"/>
    <mergeCell ref="V5:V6"/>
  </mergeCells>
  <hyperlinks>
    <hyperlink ref="A1" location="索引目录!E32" display="返回索引页"/>
    <hyperlink ref="B1" location="存货汇总!B20" display="返回"/>
  </hyperlinks>
  <printOptions horizontalCentered="1"/>
  <pageMargins left="0.354166666666667" right="0.354166666666667" top="0.786805555555556" bottom="0.786805555555556" header="0.859722222222222" footer="0.511805555555556"/>
  <pageSetup paperSize="9" scale="55" fitToHeight="0" orientation="landscape"/>
  <headerFooter alignWithMargins="0">
    <oddHeader>&amp;R&amp;"宋体,常规"&amp;10表&amp;"Times New Roman,常规"3-9-12
&amp;"宋体,常规"共&amp;"Times New Roman,常规"&amp;N&amp;"宋体,常规"页第&amp;"Times New Roman,常规"&amp;P&amp;"宋体,常规"页</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47"/>
  <sheetViews>
    <sheetView workbookViewId="0">
      <selection activeCell="D25" sqref="D25"/>
    </sheetView>
  </sheetViews>
  <sheetFormatPr defaultColWidth="9" defaultRowHeight="15.75" customHeight="1" outlineLevelCol="6"/>
  <cols>
    <col min="1" max="1" width="4.4" customWidth="1"/>
    <col min="2" max="2" width="21" customWidth="1"/>
    <col min="3" max="3" width="19.4" customWidth="1" outlineLevel="1"/>
    <col min="4" max="7" width="21.1" customWidth="1"/>
  </cols>
  <sheetData>
    <row r="1" ht="20.25" customHeight="1" spans="1:7">
      <c r="B1" s="1" t="s">
        <v>421</v>
      </c>
      <c r="C1" s="3"/>
      <c r="D1" s="3"/>
      <c r="E1" s="3"/>
      <c r="F1" s="3"/>
      <c r="G1" s="3"/>
    </row>
    <row r="2" ht="30" customHeight="1" spans="1:7">
      <c r="A2" s="962" t="s">
        <v>422</v>
      </c>
      <c r="B2" s="963"/>
      <c r="C2" s="962"/>
      <c r="D2" s="962"/>
      <c r="E2" s="962"/>
      <c r="F2" s="962"/>
      <c r="G2" s="962"/>
    </row>
    <row r="3" ht="18" customHeight="1" spans="1:7">
      <c r="A3" s="964" t="e">
        <f>CONCATENATE(#REF!,#REF!,#REF!,#REF!,#REF!,#REF!,#REF!)</f>
        <v>#REF!</v>
      </c>
      <c r="B3" s="965"/>
      <c r="C3" s="964"/>
      <c r="D3" s="964"/>
      <c r="E3" s="964"/>
      <c r="F3" s="964"/>
      <c r="G3" s="964"/>
    </row>
    <row r="4" customHeight="1" spans="1:7">
      <c r="A4" s="7" t="e">
        <f>#REF!&amp;#REF!</f>
        <v>#REF!</v>
      </c>
      <c r="G4" s="8" t="s">
        <v>423</v>
      </c>
    </row>
    <row r="5" customHeight="1" spans="1:7">
      <c r="A5" s="68" t="s">
        <v>424</v>
      </c>
      <c r="B5" s="31"/>
      <c r="C5" s="10" t="s">
        <v>425</v>
      </c>
      <c r="D5" s="32" t="s">
        <v>426</v>
      </c>
      <c r="E5" s="9" t="s">
        <v>427</v>
      </c>
      <c r="F5" s="9" t="s">
        <v>428</v>
      </c>
      <c r="G5" s="9" t="s">
        <v>429</v>
      </c>
    </row>
    <row r="6" customHeight="1" spans="1:7">
      <c r="A6" s="966"/>
      <c r="B6" s="908"/>
      <c r="C6" s="967"/>
      <c r="D6" s="32" t="s">
        <v>430</v>
      </c>
      <c r="E6" s="9" t="s">
        <v>431</v>
      </c>
      <c r="F6" s="9" t="s">
        <v>432</v>
      </c>
      <c r="G6" s="9" t="s">
        <v>433</v>
      </c>
    </row>
    <row r="7" customHeight="1" spans="1:7">
      <c r="A7" s="968">
        <v>1</v>
      </c>
      <c r="B7" s="969" t="s">
        <v>434</v>
      </c>
      <c r="C7" s="970">
        <f>ROUND(分类汇总!C6/10000,2)</f>
        <v>0</v>
      </c>
      <c r="D7" s="909">
        <f>ROUND(分类汇总!E6/10000,2)</f>
        <v>0</v>
      </c>
      <c r="E7" s="909">
        <f>ROUND(分类汇总!F6/10000,2)</f>
        <v>0</v>
      </c>
      <c r="F7" s="909">
        <f t="shared" ref="F7:F30" si="0">E7-D7</f>
        <v>0</v>
      </c>
      <c r="G7" s="909" t="str">
        <f t="shared" ref="G7:G29" si="1">IF(D7=0,"",F7/D7*100)</f>
        <v/>
      </c>
    </row>
    <row r="8" customHeight="1" spans="1:7">
      <c r="A8" s="968">
        <f>MAX(A$7:$B7)+1</f>
        <v>2</v>
      </c>
      <c r="B8" s="969" t="s">
        <v>435</v>
      </c>
      <c r="C8" s="970" t="e">
        <f>分类汇总!C18/10000</f>
        <v>#REF!</v>
      </c>
      <c r="D8" s="954" t="e">
        <f>分类汇总!E18/10000</f>
        <v>#REF!</v>
      </c>
      <c r="E8" s="954" t="e">
        <f>分类汇总!F18/10000</f>
        <v>#REF!</v>
      </c>
      <c r="F8" s="909" t="e">
        <f t="shared" si="0"/>
        <v>#REF!</v>
      </c>
      <c r="G8" s="909" t="e">
        <f t="shared" si="1"/>
        <v>#REF!</v>
      </c>
    </row>
    <row r="9" customHeight="1" spans="1:7">
      <c r="A9" s="971">
        <f>MAX(A$7:$B8)+1</f>
        <v>3</v>
      </c>
      <c r="B9" s="972" t="s">
        <v>436</v>
      </c>
      <c r="C9" s="132">
        <f>ROUND(分类汇总!C19/10000,2)</f>
        <v>0</v>
      </c>
      <c r="D9" s="170">
        <f>ROUND(分类汇总!E19/10000,2)</f>
        <v>0</v>
      </c>
      <c r="E9" s="170">
        <f>ROUND(分类汇总!F19/10000,2)</f>
        <v>0</v>
      </c>
      <c r="F9" s="131">
        <f t="shared" si="0"/>
        <v>0</v>
      </c>
      <c r="G9" s="131" t="str">
        <f t="shared" si="1"/>
        <v/>
      </c>
    </row>
    <row r="10" customHeight="1" spans="1:7">
      <c r="A10" s="971">
        <v>4</v>
      </c>
      <c r="B10" s="972" t="s">
        <v>437</v>
      </c>
      <c r="C10" s="132">
        <f>ROUND(分类汇总!C20/10000,2)</f>
        <v>0</v>
      </c>
      <c r="D10" s="170">
        <f>ROUND(分类汇总!E20/10000,2)</f>
        <v>0</v>
      </c>
      <c r="E10" s="170">
        <f>ROUND(分类汇总!F20/10000,2)</f>
        <v>0</v>
      </c>
      <c r="F10" s="131">
        <f t="shared" si="0"/>
        <v>0</v>
      </c>
      <c r="G10" s="131" t="str">
        <f t="shared" si="1"/>
        <v/>
      </c>
    </row>
    <row r="11" customHeight="1" spans="1:7">
      <c r="A11" s="971">
        <v>5</v>
      </c>
      <c r="B11" s="972" t="s">
        <v>438</v>
      </c>
      <c r="C11" s="132">
        <f>ROUND(分类汇总!C21/10000,2)</f>
        <v>0</v>
      </c>
      <c r="D11" s="170">
        <f>ROUND(分类汇总!E21/10000,2)</f>
        <v>0</v>
      </c>
      <c r="E11" s="170">
        <f>ROUND(分类汇总!F21/10000,2)</f>
        <v>0</v>
      </c>
      <c r="F11" s="131">
        <f t="shared" si="0"/>
        <v>0</v>
      </c>
      <c r="G11" s="131" t="str">
        <f t="shared" si="1"/>
        <v/>
      </c>
    </row>
    <row r="12" customHeight="1" spans="1:7">
      <c r="A12" s="971">
        <v>6</v>
      </c>
      <c r="B12" s="972" t="s">
        <v>439</v>
      </c>
      <c r="C12" s="132">
        <f>ROUND(分类汇总!C22/10000,2)</f>
        <v>0</v>
      </c>
      <c r="D12" s="170">
        <f>ROUND(分类汇总!E22/10000,2)</f>
        <v>0</v>
      </c>
      <c r="E12" s="170">
        <f>ROUND(分类汇总!F22/10000,2)</f>
        <v>0</v>
      </c>
      <c r="F12" s="131">
        <f t="shared" si="0"/>
        <v>0</v>
      </c>
      <c r="G12" s="131" t="str">
        <f t="shared" si="1"/>
        <v/>
      </c>
    </row>
    <row r="13" customHeight="1" spans="1:7">
      <c r="A13" s="971">
        <v>7</v>
      </c>
      <c r="B13" s="972" t="s">
        <v>440</v>
      </c>
      <c r="C13" s="132">
        <f>ROUND(分类汇总!C23/10000,2)</f>
        <v>0</v>
      </c>
      <c r="D13" s="170">
        <f>ROUND(分类汇总!E23/10000,2)</f>
        <v>0</v>
      </c>
      <c r="E13" s="170">
        <f>ROUND(分类汇总!F23/10000,2)</f>
        <v>0</v>
      </c>
      <c r="F13" s="131">
        <f t="shared" si="0"/>
        <v>0</v>
      </c>
      <c r="G13" s="131" t="str">
        <f t="shared" si="1"/>
        <v/>
      </c>
    </row>
    <row r="14" customHeight="1" spans="1:7">
      <c r="A14" s="971">
        <v>8</v>
      </c>
      <c r="B14" s="972" t="s">
        <v>441</v>
      </c>
      <c r="C14" s="132" t="e">
        <f>ROUND(分类汇总!C24/10000,2)</f>
        <v>#REF!</v>
      </c>
      <c r="D14" s="170" t="e">
        <f>ROUND(分类汇总!E24/10000,2)</f>
        <v>#REF!</v>
      </c>
      <c r="E14" s="170" t="e">
        <f>ROUND(分类汇总!F24/10000,2)</f>
        <v>#REF!</v>
      </c>
      <c r="F14" s="131" t="e">
        <f t="shared" si="0"/>
        <v>#REF!</v>
      </c>
      <c r="G14" s="131" t="e">
        <f t="shared" si="1"/>
        <v>#REF!</v>
      </c>
    </row>
    <row r="15" customHeight="1" spans="1:7">
      <c r="A15" s="971">
        <v>9</v>
      </c>
      <c r="B15" s="972" t="s">
        <v>442</v>
      </c>
      <c r="C15" s="132">
        <f>ROUND(分类汇总!C25/10000,2)</f>
        <v>0</v>
      </c>
      <c r="D15" s="170">
        <f>ROUND(分类汇总!E25/10000,2)</f>
        <v>0</v>
      </c>
      <c r="E15" s="170">
        <f>ROUND(分类汇总!F25/10000,2)</f>
        <v>0</v>
      </c>
      <c r="F15" s="131">
        <f t="shared" si="0"/>
        <v>0</v>
      </c>
      <c r="G15" s="131" t="str">
        <f t="shared" si="1"/>
        <v/>
      </c>
    </row>
    <row r="16" customHeight="1" spans="1:7">
      <c r="A16" s="971">
        <v>10</v>
      </c>
      <c r="B16" s="972" t="s">
        <v>443</v>
      </c>
      <c r="C16" s="132">
        <f>ROUND(分类汇总!C26/10000,2)</f>
        <v>0</v>
      </c>
      <c r="D16" s="170">
        <f>ROUND(分类汇总!E26/10000,2)</f>
        <v>0</v>
      </c>
      <c r="E16" s="170">
        <f>ROUND(分类汇总!F26/10000,2)</f>
        <v>0</v>
      </c>
      <c r="F16" s="131">
        <f t="shared" si="0"/>
        <v>0</v>
      </c>
      <c r="G16" s="131" t="str">
        <f t="shared" si="1"/>
        <v/>
      </c>
    </row>
    <row r="17" customHeight="1" spans="1:7">
      <c r="A17" s="971">
        <v>11</v>
      </c>
      <c r="B17" s="972" t="s">
        <v>444</v>
      </c>
      <c r="C17" s="132">
        <f>ROUND(分类汇总!C27/10000,2)</f>
        <v>0</v>
      </c>
      <c r="D17" s="170">
        <f>ROUND(分类汇总!E27/10000,2)</f>
        <v>0</v>
      </c>
      <c r="E17" s="170">
        <f>ROUND(分类汇总!F27/10000,2)</f>
        <v>0</v>
      </c>
      <c r="F17" s="131">
        <f t="shared" si="0"/>
        <v>0</v>
      </c>
      <c r="G17" s="131" t="str">
        <f t="shared" si="1"/>
        <v/>
      </c>
    </row>
    <row r="18" customHeight="1" spans="1:7">
      <c r="A18" s="971">
        <v>12</v>
      </c>
      <c r="B18" s="972" t="s">
        <v>445</v>
      </c>
      <c r="C18" s="132">
        <f>ROUND(分类汇总!C28/10000,2)</f>
        <v>0</v>
      </c>
      <c r="D18" s="170">
        <f>ROUND(分类汇总!E28/10000,2)</f>
        <v>0</v>
      </c>
      <c r="E18" s="170">
        <f>ROUND(分类汇总!F28/10000,2)</f>
        <v>0</v>
      </c>
      <c r="F18" s="131">
        <f t="shared" si="0"/>
        <v>0</v>
      </c>
      <c r="G18" s="131" t="str">
        <f t="shared" si="1"/>
        <v/>
      </c>
    </row>
    <row r="19" customHeight="1" spans="1:7">
      <c r="A19" s="971">
        <v>13</v>
      </c>
      <c r="B19" s="972" t="s">
        <v>446</v>
      </c>
      <c r="C19" s="132">
        <f>ROUND(分类汇总!C29/10000,2)</f>
        <v>0</v>
      </c>
      <c r="D19" s="170">
        <f>ROUND(分类汇总!E29/10000,2)</f>
        <v>0</v>
      </c>
      <c r="E19" s="170">
        <f>ROUND(分类汇总!F29/10000,2)</f>
        <v>0</v>
      </c>
      <c r="F19" s="131">
        <f t="shared" si="0"/>
        <v>0</v>
      </c>
      <c r="G19" s="131" t="str">
        <f t="shared" si="1"/>
        <v/>
      </c>
    </row>
    <row r="20" customHeight="1" spans="1:7">
      <c r="A20" s="971">
        <v>14</v>
      </c>
      <c r="B20" s="972" t="s">
        <v>447</v>
      </c>
      <c r="C20" s="132">
        <f>ROUND(分类汇总!C30/10000,2)</f>
        <v>0</v>
      </c>
      <c r="D20" s="170">
        <f>ROUND(分类汇总!E30/10000,2)</f>
        <v>0</v>
      </c>
      <c r="E20" s="170">
        <f>ROUND(分类汇总!F30/10000,2)</f>
        <v>0</v>
      </c>
      <c r="F20" s="131">
        <f t="shared" si="0"/>
        <v>0</v>
      </c>
      <c r="G20" s="131" t="str">
        <f t="shared" si="1"/>
        <v/>
      </c>
    </row>
    <row r="21" customHeight="1" spans="1:7">
      <c r="A21" s="971">
        <v>15</v>
      </c>
      <c r="B21" s="972" t="s">
        <v>448</v>
      </c>
      <c r="C21" s="132">
        <f>ROUND(分类汇总!C31/10000,2)</f>
        <v>0</v>
      </c>
      <c r="D21" s="170">
        <f>ROUND(分类汇总!E31/10000,2)</f>
        <v>0</v>
      </c>
      <c r="E21" s="170">
        <f>ROUND(分类汇总!F31/10000,2)</f>
        <v>0</v>
      </c>
      <c r="F21" s="131">
        <f t="shared" si="0"/>
        <v>0</v>
      </c>
      <c r="G21" s="131" t="str">
        <f t="shared" si="1"/>
        <v/>
      </c>
    </row>
    <row r="22" customHeight="1" spans="1:7">
      <c r="A22" s="971">
        <v>16</v>
      </c>
      <c r="B22" s="972" t="s">
        <v>449</v>
      </c>
      <c r="C22" s="132">
        <f>ROUND(分类汇总!C32/10000,2)</f>
        <v>0</v>
      </c>
      <c r="D22" s="170">
        <f>ROUND(分类汇总!E32/10000,2)</f>
        <v>0</v>
      </c>
      <c r="E22" s="170">
        <f>ROUND(分类汇总!F32/10000,2)</f>
        <v>0</v>
      </c>
      <c r="F22" s="131">
        <f t="shared" si="0"/>
        <v>0</v>
      </c>
      <c r="G22" s="131" t="str">
        <f t="shared" si="1"/>
        <v/>
      </c>
    </row>
    <row r="23" customHeight="1" spans="1:7">
      <c r="A23" s="971">
        <v>17</v>
      </c>
      <c r="B23" s="972" t="s">
        <v>450</v>
      </c>
      <c r="C23" s="132">
        <f>ROUND(分类汇总!C33/10000,2)</f>
        <v>0</v>
      </c>
      <c r="D23" s="170">
        <f>ROUND(分类汇总!E33/10000,2)</f>
        <v>0</v>
      </c>
      <c r="E23" s="170">
        <f>ROUND(分类汇总!F33/10000,2)</f>
        <v>0</v>
      </c>
      <c r="F23" s="131">
        <f t="shared" si="0"/>
        <v>0</v>
      </c>
      <c r="G23" s="131" t="str">
        <f t="shared" si="1"/>
        <v/>
      </c>
    </row>
    <row r="24" customHeight="1" spans="1:7">
      <c r="A24" s="971">
        <v>18</v>
      </c>
      <c r="B24" s="972" t="s">
        <v>451</v>
      </c>
      <c r="C24" s="132">
        <f>ROUND(分类汇总!C34/10000,2)</f>
        <v>0</v>
      </c>
      <c r="D24" s="170">
        <f>ROUND(分类汇总!E34/10000,2)</f>
        <v>0</v>
      </c>
      <c r="E24" s="170">
        <f>ROUND(分类汇总!F34/10000,2)</f>
        <v>0</v>
      </c>
      <c r="F24" s="131">
        <f t="shared" si="0"/>
        <v>0</v>
      </c>
      <c r="G24" s="131" t="str">
        <f t="shared" si="1"/>
        <v/>
      </c>
    </row>
    <row r="25" customHeight="1" spans="1:7">
      <c r="A25" s="971">
        <v>19</v>
      </c>
      <c r="B25" s="972" t="s">
        <v>452</v>
      </c>
      <c r="C25" s="132">
        <f>ROUND(分类汇总!C35/10000,2)</f>
        <v>0</v>
      </c>
      <c r="D25" s="170">
        <f>ROUND(分类汇总!E35/10000,2)</f>
        <v>0</v>
      </c>
      <c r="E25" s="170">
        <f>ROUND(分类汇总!F35/10000,2)</f>
        <v>0</v>
      </c>
      <c r="F25" s="131">
        <f t="shared" si="0"/>
        <v>0</v>
      </c>
      <c r="G25" s="131" t="str">
        <f t="shared" si="1"/>
        <v/>
      </c>
    </row>
    <row r="26" customHeight="1" spans="1:7">
      <c r="A26" s="968">
        <v>20</v>
      </c>
      <c r="B26" s="973" t="s">
        <v>453</v>
      </c>
      <c r="C26" s="970" t="e">
        <f>分类汇总!C36/10000</f>
        <v>#REF!</v>
      </c>
      <c r="D26" s="954" t="e">
        <f>分类汇总!E36/10000</f>
        <v>#REF!</v>
      </c>
      <c r="E26" s="954" t="e">
        <f>分类汇总!F36/10000</f>
        <v>#REF!</v>
      </c>
      <c r="F26" s="909" t="e">
        <f t="shared" si="0"/>
        <v>#REF!</v>
      </c>
      <c r="G26" s="909" t="e">
        <f t="shared" si="1"/>
        <v>#REF!</v>
      </c>
    </row>
    <row r="27" customHeight="1" spans="1:7">
      <c r="A27" s="971">
        <v>21</v>
      </c>
      <c r="B27" s="972" t="s">
        <v>454</v>
      </c>
      <c r="C27" s="132">
        <f>ROUND(分类汇总!C37/10000,2)</f>
        <v>0</v>
      </c>
      <c r="D27" s="131">
        <f>ROUND(分类汇总!E37/10000,2)</f>
        <v>0</v>
      </c>
      <c r="E27" s="131">
        <f>ROUND(分类汇总!F37/10000,2)</f>
        <v>0</v>
      </c>
      <c r="F27" s="131">
        <f t="shared" si="0"/>
        <v>0</v>
      </c>
      <c r="G27" s="131" t="str">
        <f t="shared" si="1"/>
        <v/>
      </c>
    </row>
    <row r="28" customHeight="1" spans="1:7">
      <c r="A28" s="971">
        <v>22</v>
      </c>
      <c r="B28" s="972" t="s">
        <v>455</v>
      </c>
      <c r="C28" s="132">
        <f>ROUND(分类汇总!C50/10000,2)</f>
        <v>0</v>
      </c>
      <c r="D28" s="131">
        <f>ROUND(分类汇总!E50/10000,2)</f>
        <v>0</v>
      </c>
      <c r="E28" s="131">
        <f>ROUND(分类汇总!F50/10000,2)</f>
        <v>0</v>
      </c>
      <c r="F28" s="131">
        <f t="shared" si="0"/>
        <v>0</v>
      </c>
      <c r="G28" s="131" t="str">
        <f t="shared" si="1"/>
        <v/>
      </c>
    </row>
    <row r="29" customHeight="1" spans="1:7">
      <c r="A29" s="971">
        <v>23</v>
      </c>
      <c r="B29" s="974" t="s">
        <v>456</v>
      </c>
      <c r="C29" s="970">
        <f>分类汇总!C58/10000</f>
        <v>0</v>
      </c>
      <c r="D29" s="954">
        <f>分类汇总!E58/10000</f>
        <v>0</v>
      </c>
      <c r="E29" s="954">
        <f>分类汇总!F58/10000</f>
        <v>0</v>
      </c>
      <c r="F29" s="909">
        <f t="shared" si="0"/>
        <v>0</v>
      </c>
      <c r="G29" s="909" t="str">
        <f t="shared" si="1"/>
        <v/>
      </c>
    </row>
    <row r="30" customHeight="1" spans="1:7">
      <c r="A30" s="968">
        <v>24</v>
      </c>
      <c r="B30" s="974" t="s">
        <v>457</v>
      </c>
      <c r="C30" s="970" t="e">
        <f>分类汇总!C59/10000</f>
        <v>#REF!</v>
      </c>
      <c r="D30" s="954" t="e">
        <f>分类汇总!E59/10000</f>
        <v>#REF!</v>
      </c>
      <c r="E30" s="954" t="e">
        <f>分类汇总!F59/10000</f>
        <v>#REF!</v>
      </c>
      <c r="F30" s="909" t="e">
        <f t="shared" si="0"/>
        <v>#REF!</v>
      </c>
      <c r="G30" s="909" t="e">
        <f>分类汇总!H59</f>
        <v>#REF!</v>
      </c>
    </row>
    <row r="31" ht="17.25" customHeight="1" spans="1:7">
      <c r="A31" s="955" t="s">
        <v>458</v>
      </c>
      <c r="B31" s="955"/>
      <c r="C31" s="956"/>
      <c r="D31" s="956"/>
      <c r="E31" s="957"/>
      <c r="F31" s="975" t="s">
        <v>459</v>
      </c>
      <c r="G31" s="976"/>
    </row>
    <row r="32" ht="17.25" customHeight="1" spans="1:7">
      <c r="A32" s="975" t="s">
        <v>460</v>
      </c>
      <c r="B32" s="959"/>
      <c r="C32" s="38"/>
      <c r="D32" s="38"/>
      <c r="E32" s="957"/>
      <c r="F32" s="959"/>
      <c r="G32" s="946"/>
    </row>
    <row r="33" ht="17.25" customHeight="1" spans="2:5">
      <c r="D33" s="960" t="s">
        <v>461</v>
      </c>
      <c r="E33" s="960" t="e">
        <f>ROUND(分类汇总!F59,-2)</f>
        <v>#REF!</v>
      </c>
    </row>
    <row r="34" ht="17.25" customHeight="1" spans="2:5">
      <c r="B34" s="20"/>
      <c r="E34" s="20"/>
    </row>
    <row r="47" customHeight="1" spans="2:5">
      <c r="E47" s="20"/>
    </row>
  </sheetData>
  <sheetProtection formatColumns="0"/>
  <mergeCells count="1">
    <mergeCell ref="A5:B6"/>
  </mergeCells>
  <hyperlinks>
    <hyperlink ref="B1" location="索引目录!E4" display="返回索引页"/>
    <hyperlink ref="B10" location="分类汇总!B20" display="      持有至到期投资"/>
    <hyperlink ref="B11" location="分类汇总!B21" display="      长期应收款"/>
    <hyperlink ref="B12" location="分类汇总!B22" display="      长期股权投资"/>
    <hyperlink ref="B13" location="分类汇总!B23" display="      投资性房地产"/>
    <hyperlink ref="B7" location="分类汇总!B6" display="流动资产"/>
    <hyperlink ref="B8" location="分类汇总!B18" display="非流动资产"/>
    <hyperlink ref="B9" location="分类汇总!B19" display="其中：可供出售金融资产"/>
    <hyperlink ref="B14" location="分类汇总!B24" display="      固定资产"/>
    <hyperlink ref="B25" location="分类汇总!B35" display="      其他非流动资产"/>
    <hyperlink ref="B26" location="分类汇总!B38" display="资产总计"/>
    <hyperlink ref="B27" location="分类汇总!B37" display="流动负债"/>
    <hyperlink ref="B28" location="分类汇总!B50" display="非流动负债"/>
    <hyperlink ref="B29" location="分类汇总!B62" display="负债合计"/>
    <hyperlink ref="B30" location="分类汇总!B64" display="净资产（所有者权益）"/>
    <hyperlink ref="B24" location="分类汇总!B34" display="      递延所得税资产"/>
    <hyperlink ref="B15" location="分类汇总!B25" display="      在建工程"/>
    <hyperlink ref="B16" location="分类汇总!B26" display="      工程物资"/>
    <hyperlink ref="B17" location="分类汇总!B27" display="      固定资产清理"/>
    <hyperlink ref="B18" location="分类汇总!B28" display="      生产性生物资产"/>
    <hyperlink ref="B19" location="分类汇总!B29" display="      油气资产"/>
    <hyperlink ref="B20" location="分类汇总!B30" display="      无形资产"/>
    <hyperlink ref="B21" location="分类汇总!B31" display="      开发支出"/>
    <hyperlink ref="B22" location="分类汇总!B32" display="      商誉"/>
    <hyperlink ref="B23" location="分类汇总!B33" display="      长期待摊费用"/>
  </hyperlinks>
  <printOptions horizontalCentered="1"/>
  <pageMargins left="0.629861111111111" right="0.189583333333333" top="0.786805555555556" bottom="0.196527777777778" header="1.0625" footer="0.156944444444444"/>
  <pageSetup paperSize="9" orientation="landscape"/>
  <headerFooter alignWithMargins="0">
    <oddHeader>&amp;R&amp;"宋体,常规"&amp;10表1&amp;"Times New Roman,常规"
&amp;"宋体,常规"共&amp;"Times New Roman,常规"&amp;N&amp;"宋体,常规"页第&amp;"Times New Roman,常规"&amp;P&amp;"宋体,常规"页</oddHead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3044"/>
  <sheetViews>
    <sheetView topLeftCell="J12" workbookViewId="0">
      <selection activeCell="H13" sqref="H13"/>
    </sheetView>
  </sheetViews>
  <sheetFormatPr defaultColWidth="9" defaultRowHeight="15.75" customHeight="1"/>
  <cols>
    <col min="1" max="1" width="4.9" customWidth="1"/>
    <col min="2" max="2" width="13.1" customWidth="1" outlineLevel="1"/>
    <col min="3" max="3" width="13.1" customWidth="1"/>
    <col min="4" max="4" width="5.1" customWidth="1"/>
    <col min="5" max="5" width="5.5" customWidth="1"/>
    <col min="6" max="10" width="11.1" customWidth="1" outlineLevel="1"/>
    <col min="11" max="11" width="6.9" customWidth="1" outlineLevel="1"/>
    <col min="12" max="12" width="8.1" customWidth="1" outlineLevel="1"/>
    <col min="13" max="14" width="13.1" customWidth="1" outlineLevel="1"/>
    <col min="15" max="15" width="10.5" customWidth="1"/>
    <col min="16" max="16" width="8.5" customWidth="1"/>
    <col min="17" max="17" width="13.4" customWidth="1"/>
    <col min="18" max="18" width="11.4" customWidth="1" outlineLevel="1"/>
    <col min="19" max="19" width="10.4" customWidth="1"/>
    <col min="20" max="20" width="8.5" customWidth="1"/>
    <col min="21" max="22" width="12.6" customWidth="1"/>
    <col min="24" max="24" width="8.5" customWidth="1"/>
  </cols>
  <sheetData>
    <row r="1" spans="1:24">
      <c r="A1" s="1" t="s">
        <v>421</v>
      </c>
      <c r="B1" s="2" t="s">
        <v>462</v>
      </c>
      <c r="C1" s="2"/>
      <c r="D1" s="3"/>
      <c r="E1" s="3"/>
      <c r="F1" s="3"/>
      <c r="G1" s="3"/>
      <c r="H1" s="3"/>
      <c r="I1" s="3"/>
      <c r="J1" s="3"/>
      <c r="K1" s="3"/>
      <c r="L1" s="3"/>
      <c r="M1" s="3"/>
      <c r="N1" s="3"/>
      <c r="O1" s="3"/>
      <c r="P1" s="3"/>
      <c r="Q1" s="3"/>
      <c r="R1" s="3"/>
      <c r="S1" s="3"/>
      <c r="T1" s="3"/>
      <c r="U1" s="3"/>
      <c r="V1" s="3"/>
      <c r="W1" s="3"/>
      <c r="X1" s="3"/>
    </row>
    <row r="2" ht="30" customHeight="1" spans="1:24">
      <c r="A2" s="4" t="s">
        <v>968</v>
      </c>
      <c r="B2" s="4"/>
      <c r="C2" s="4"/>
      <c r="D2" s="4"/>
      <c r="E2" s="4"/>
      <c r="F2" s="4"/>
      <c r="G2" s="4"/>
      <c r="H2" s="4"/>
      <c r="I2" s="4"/>
      <c r="J2" s="4"/>
      <c r="K2" s="4"/>
      <c r="L2" s="4"/>
      <c r="M2" s="4"/>
      <c r="N2" s="4"/>
      <c r="O2" s="4"/>
      <c r="P2" s="4"/>
      <c r="Q2" s="4"/>
      <c r="R2" s="4"/>
      <c r="S2" s="4"/>
      <c r="T2" s="4"/>
      <c r="U2" s="4"/>
      <c r="V2" s="4"/>
      <c r="W2" s="4"/>
      <c r="X2" s="4"/>
    </row>
    <row r="3" ht="14.1" customHeight="1" spans="1:24">
      <c r="A3" s="5" t="e">
        <f>CONCATENATE(#REF!,#REF!,#REF!,#REF!,#REF!,#REF!,#REF!)</f>
        <v>#REF!</v>
      </c>
      <c r="B3" s="5"/>
      <c r="C3" s="5"/>
      <c r="D3" s="5"/>
      <c r="E3" s="5"/>
      <c r="F3" s="5"/>
      <c r="G3" s="5"/>
      <c r="H3" s="5"/>
      <c r="I3" s="5"/>
      <c r="J3" s="5"/>
      <c r="K3" s="5"/>
      <c r="L3" s="5"/>
      <c r="M3" s="5"/>
      <c r="N3" s="5"/>
      <c r="O3" s="5"/>
      <c r="P3" s="6"/>
      <c r="Q3" s="6"/>
      <c r="R3" s="6"/>
      <c r="S3" s="6"/>
      <c r="T3" s="6"/>
      <c r="U3" s="6"/>
      <c r="V3" s="6"/>
      <c r="W3" s="6"/>
      <c r="X3" s="6"/>
    </row>
    <row r="4" customHeight="1" spans="1:24">
      <c r="A4" s="7" t="e">
        <f>#REF!&amp;#REF!</f>
        <v>#REF!</v>
      </c>
      <c r="P4" s="582"/>
      <c r="X4" s="8" t="s">
        <v>464</v>
      </c>
    </row>
    <row r="5" ht="18" customHeight="1" spans="1:24">
      <c r="A5" s="9" t="s">
        <v>465</v>
      </c>
      <c r="B5" s="65" t="s">
        <v>572</v>
      </c>
      <c r="C5" s="9" t="s">
        <v>701</v>
      </c>
      <c r="D5" s="65" t="s">
        <v>714</v>
      </c>
      <c r="E5" s="65" t="s">
        <v>703</v>
      </c>
      <c r="F5" s="178" t="s">
        <v>949</v>
      </c>
      <c r="G5" s="181" t="s">
        <v>950</v>
      </c>
      <c r="H5" s="181" t="s">
        <v>969</v>
      </c>
      <c r="I5" s="181" t="s">
        <v>970</v>
      </c>
      <c r="J5" s="181" t="s">
        <v>971</v>
      </c>
      <c r="K5" s="9" t="s">
        <v>467</v>
      </c>
      <c r="L5" s="9"/>
      <c r="M5" s="50"/>
      <c r="N5" s="583" t="s">
        <v>704</v>
      </c>
      <c r="O5" s="30" t="s">
        <v>426</v>
      </c>
      <c r="P5" s="30"/>
      <c r="Q5" s="31"/>
      <c r="R5" s="65" t="s">
        <v>704</v>
      </c>
      <c r="S5" s="30" t="s">
        <v>427</v>
      </c>
      <c r="T5" s="30"/>
      <c r="U5" s="31"/>
      <c r="V5" s="54" t="s">
        <v>428</v>
      </c>
      <c r="W5" s="9" t="s">
        <v>469</v>
      </c>
      <c r="X5" s="9" t="s">
        <v>577</v>
      </c>
    </row>
    <row r="6" ht="18" customHeight="1" spans="1:24">
      <c r="A6" s="9"/>
      <c r="B6" s="66"/>
      <c r="C6" s="9"/>
      <c r="D6" s="66"/>
      <c r="E6" s="66"/>
      <c r="F6" s="182"/>
      <c r="G6" s="184"/>
      <c r="H6" s="184"/>
      <c r="I6" s="184"/>
      <c r="J6" s="184"/>
      <c r="K6" s="9" t="s">
        <v>707</v>
      </c>
      <c r="L6" s="9" t="s">
        <v>708</v>
      </c>
      <c r="M6" s="50" t="s">
        <v>709</v>
      </c>
      <c r="N6" s="584"/>
      <c r="O6" s="9" t="s">
        <v>707</v>
      </c>
      <c r="P6" s="9" t="s">
        <v>708</v>
      </c>
      <c r="Q6" s="9" t="s">
        <v>709</v>
      </c>
      <c r="R6" s="66"/>
      <c r="S6" s="9" t="s">
        <v>710</v>
      </c>
      <c r="T6" s="9" t="s">
        <v>708</v>
      </c>
      <c r="U6" s="9" t="s">
        <v>709</v>
      </c>
      <c r="V6" s="58"/>
      <c r="W6" s="9"/>
      <c r="X6" s="9"/>
    </row>
    <row r="7" customHeight="1" spans="1:24">
      <c r="A7" s="46"/>
      <c r="B7" s="71"/>
      <c r="C7" s="72"/>
      <c r="D7" s="73"/>
      <c r="E7" s="73"/>
      <c r="F7" s="73"/>
      <c r="G7" s="73"/>
      <c r="H7" s="73"/>
      <c r="I7" s="73"/>
      <c r="J7" s="73"/>
      <c r="K7" s="39"/>
      <c r="L7" s="16" t="str">
        <f t="shared" ref="L7:L25" si="0">IF(K7=0,"",M7/K7)</f>
        <v/>
      </c>
      <c r="M7" s="74"/>
      <c r="N7" s="15"/>
      <c r="O7" s="585"/>
      <c r="P7" s="16" t="str">
        <f t="shared" ref="P7:P25" si="1">IF(O7=0,"",Q7/O7)</f>
        <v/>
      </c>
      <c r="Q7" s="586"/>
      <c r="R7" s="586"/>
      <c r="S7" s="39"/>
      <c r="T7" s="16"/>
      <c r="U7" s="16"/>
      <c r="V7" s="16">
        <f t="shared" ref="V7:V27" si="2">U7-(Q7-R7)</f>
        <v>0</v>
      </c>
      <c r="W7" s="16" t="str">
        <f t="shared" ref="W7:W27" si="3">IF(Q7-R7=0,"",V7/(Q7-R7)*100)</f>
        <v/>
      </c>
      <c r="X7" s="17"/>
    </row>
    <row r="8" customHeight="1" spans="1:24">
      <c r="A8" s="12"/>
      <c r="B8" s="13"/>
      <c r="C8" s="13"/>
      <c r="D8" s="17"/>
      <c r="E8" s="17"/>
      <c r="F8" s="17"/>
      <c r="G8" s="17"/>
      <c r="H8" s="17"/>
      <c r="I8" s="17"/>
      <c r="J8" s="17"/>
      <c r="K8" s="39"/>
      <c r="L8" s="16" t="str">
        <f t="shared" si="0"/>
        <v/>
      </c>
      <c r="M8" s="74"/>
      <c r="N8" s="15"/>
      <c r="O8" s="585"/>
      <c r="P8" s="16" t="str">
        <f t="shared" si="1"/>
        <v/>
      </c>
      <c r="Q8" s="586"/>
      <c r="R8" s="586"/>
      <c r="S8" s="39"/>
      <c r="T8" s="16"/>
      <c r="U8" s="16"/>
      <c r="V8" s="16">
        <f t="shared" si="2"/>
        <v>0</v>
      </c>
      <c r="W8" s="16" t="str">
        <f t="shared" si="3"/>
        <v/>
      </c>
      <c r="X8" s="17"/>
    </row>
    <row r="9" customHeight="1" spans="1:24">
      <c r="A9" s="12"/>
      <c r="B9" s="13"/>
      <c r="C9" s="13"/>
      <c r="D9" s="17"/>
      <c r="E9" s="17"/>
      <c r="F9" s="17"/>
      <c r="G9" s="17"/>
      <c r="H9" s="17"/>
      <c r="I9" s="17"/>
      <c r="J9" s="17"/>
      <c r="K9" s="39"/>
      <c r="L9" s="16" t="str">
        <f t="shared" si="0"/>
        <v/>
      </c>
      <c r="M9" s="74"/>
      <c r="N9" s="15"/>
      <c r="O9" s="585"/>
      <c r="P9" s="16" t="str">
        <f t="shared" si="1"/>
        <v/>
      </c>
      <c r="Q9" s="586"/>
      <c r="R9" s="586"/>
      <c r="S9" s="39"/>
      <c r="T9" s="16"/>
      <c r="U9" s="16"/>
      <c r="V9" s="16">
        <f t="shared" si="2"/>
        <v>0</v>
      </c>
      <c r="W9" s="16" t="str">
        <f t="shared" si="3"/>
        <v/>
      </c>
      <c r="X9" s="17"/>
    </row>
    <row r="10" customHeight="1" spans="1:24">
      <c r="A10" s="12"/>
      <c r="B10" s="13"/>
      <c r="C10" s="13"/>
      <c r="D10" s="17"/>
      <c r="E10" s="17"/>
      <c r="F10" s="17"/>
      <c r="G10" s="17"/>
      <c r="H10" s="17"/>
      <c r="I10" s="17"/>
      <c r="J10" s="17"/>
      <c r="K10" s="39"/>
      <c r="L10" s="16" t="str">
        <f t="shared" si="0"/>
        <v/>
      </c>
      <c r="M10" s="74"/>
      <c r="N10" s="15"/>
      <c r="O10" s="585"/>
      <c r="P10" s="16" t="str">
        <f t="shared" si="1"/>
        <v/>
      </c>
      <c r="Q10" s="586"/>
      <c r="R10" s="586"/>
      <c r="S10" s="39"/>
      <c r="T10" s="16"/>
      <c r="U10" s="16"/>
      <c r="V10" s="16">
        <f t="shared" si="2"/>
        <v>0</v>
      </c>
      <c r="W10" s="16" t="str">
        <f t="shared" si="3"/>
        <v/>
      </c>
      <c r="X10" s="17"/>
    </row>
    <row r="11" customHeight="1" spans="1:24">
      <c r="A11" s="12"/>
      <c r="B11" s="13"/>
      <c r="C11" s="13"/>
      <c r="D11" s="17"/>
      <c r="E11" s="17"/>
      <c r="F11" s="17"/>
      <c r="G11" s="17"/>
      <c r="H11" s="17"/>
      <c r="I11" s="17"/>
      <c r="J11" s="17"/>
      <c r="K11" s="39"/>
      <c r="L11" s="16" t="str">
        <f t="shared" si="0"/>
        <v/>
      </c>
      <c r="M11" s="74"/>
      <c r="N11" s="15"/>
      <c r="O11" s="585"/>
      <c r="P11" s="16" t="str">
        <f t="shared" si="1"/>
        <v/>
      </c>
      <c r="Q11" s="586"/>
      <c r="R11" s="586"/>
      <c r="S11" s="39"/>
      <c r="T11" s="16"/>
      <c r="U11" s="16"/>
      <c r="V11" s="16">
        <f t="shared" si="2"/>
        <v>0</v>
      </c>
      <c r="W11" s="16" t="str">
        <f t="shared" si="3"/>
        <v/>
      </c>
      <c r="X11" s="17"/>
    </row>
    <row r="12" customHeight="1" spans="1:24">
      <c r="A12" s="12"/>
      <c r="B12" s="13"/>
      <c r="C12" s="13"/>
      <c r="D12" s="17"/>
      <c r="E12" s="17"/>
      <c r="F12" s="17"/>
      <c r="G12" s="17"/>
      <c r="H12" s="17"/>
      <c r="I12" s="17"/>
      <c r="J12" s="17"/>
      <c r="K12" s="39"/>
      <c r="L12" s="16" t="str">
        <f t="shared" si="0"/>
        <v/>
      </c>
      <c r="M12" s="74"/>
      <c r="N12" s="15"/>
      <c r="O12" s="585"/>
      <c r="P12" s="16" t="str">
        <f t="shared" si="1"/>
        <v/>
      </c>
      <c r="Q12" s="586"/>
      <c r="R12" s="586"/>
      <c r="S12" s="39"/>
      <c r="T12" s="16"/>
      <c r="U12" s="16"/>
      <c r="V12" s="16">
        <f t="shared" si="2"/>
        <v>0</v>
      </c>
      <c r="W12" s="16" t="str">
        <f t="shared" si="3"/>
        <v/>
      </c>
      <c r="X12" s="17"/>
    </row>
    <row r="13" customHeight="1" spans="1:24">
      <c r="A13" s="12"/>
      <c r="B13" s="13"/>
      <c r="C13" s="13"/>
      <c r="D13" s="17"/>
      <c r="E13" s="17"/>
      <c r="F13" s="17"/>
      <c r="G13" s="17"/>
      <c r="H13" s="17"/>
      <c r="I13" s="17"/>
      <c r="J13" s="17"/>
      <c r="K13" s="39"/>
      <c r="L13" s="16" t="str">
        <f t="shared" si="0"/>
        <v/>
      </c>
      <c r="M13" s="74"/>
      <c r="N13" s="15"/>
      <c r="O13" s="585"/>
      <c r="P13" s="16" t="str">
        <f t="shared" si="1"/>
        <v/>
      </c>
      <c r="Q13" s="586"/>
      <c r="R13" s="586"/>
      <c r="S13" s="39"/>
      <c r="T13" s="16"/>
      <c r="U13" s="16"/>
      <c r="V13" s="16">
        <f t="shared" si="2"/>
        <v>0</v>
      </c>
      <c r="W13" s="16" t="str">
        <f t="shared" si="3"/>
        <v/>
      </c>
      <c r="X13" s="17"/>
    </row>
    <row r="14" customHeight="1" spans="1:24">
      <c r="A14" s="12"/>
      <c r="B14" s="13"/>
      <c r="C14" s="13"/>
      <c r="D14" s="17"/>
      <c r="E14" s="17"/>
      <c r="F14" s="17"/>
      <c r="G14" s="17"/>
      <c r="H14" s="17"/>
      <c r="I14" s="17"/>
      <c r="J14" s="17"/>
      <c r="K14" s="39"/>
      <c r="L14" s="16" t="str">
        <f t="shared" si="0"/>
        <v/>
      </c>
      <c r="M14" s="74"/>
      <c r="N14" s="15"/>
      <c r="O14" s="585"/>
      <c r="P14" s="16" t="str">
        <f t="shared" si="1"/>
        <v/>
      </c>
      <c r="Q14" s="586"/>
      <c r="R14" s="586"/>
      <c r="S14" s="39"/>
      <c r="T14" s="16"/>
      <c r="U14" s="16"/>
      <c r="V14" s="16">
        <f t="shared" si="2"/>
        <v>0</v>
      </c>
      <c r="W14" s="16" t="str">
        <f t="shared" si="3"/>
        <v/>
      </c>
      <c r="X14" s="17"/>
    </row>
    <row r="15" customHeight="1" spans="1:24">
      <c r="A15" s="12"/>
      <c r="B15" s="13"/>
      <c r="C15" s="13"/>
      <c r="D15" s="17"/>
      <c r="E15" s="17"/>
      <c r="F15" s="17"/>
      <c r="G15" s="17"/>
      <c r="H15" s="17"/>
      <c r="I15" s="17"/>
      <c r="J15" s="17"/>
      <c r="K15" s="39"/>
      <c r="L15" s="16" t="str">
        <f t="shared" si="0"/>
        <v/>
      </c>
      <c r="M15" s="74"/>
      <c r="N15" s="15"/>
      <c r="O15" s="585"/>
      <c r="P15" s="16" t="str">
        <f t="shared" si="1"/>
        <v/>
      </c>
      <c r="Q15" s="586"/>
      <c r="R15" s="586"/>
      <c r="S15" s="39"/>
      <c r="T15" s="16"/>
      <c r="U15" s="16"/>
      <c r="V15" s="16">
        <f t="shared" si="2"/>
        <v>0</v>
      </c>
      <c r="W15" s="16" t="str">
        <f t="shared" si="3"/>
        <v/>
      </c>
      <c r="X15" s="17"/>
    </row>
    <row r="16" customHeight="1" spans="1:24">
      <c r="A16" s="12"/>
      <c r="B16" s="13"/>
      <c r="C16" s="13"/>
      <c r="D16" s="17"/>
      <c r="E16" s="17"/>
      <c r="F16" s="17"/>
      <c r="G16" s="17"/>
      <c r="H16" s="17"/>
      <c r="I16" s="17"/>
      <c r="J16" s="17"/>
      <c r="K16" s="39"/>
      <c r="L16" s="16" t="str">
        <f t="shared" si="0"/>
        <v/>
      </c>
      <c r="M16" s="74"/>
      <c r="N16" s="15"/>
      <c r="O16" s="585"/>
      <c r="P16" s="16" t="str">
        <f t="shared" si="1"/>
        <v/>
      </c>
      <c r="Q16" s="586"/>
      <c r="R16" s="586"/>
      <c r="S16" s="39"/>
      <c r="T16" s="16"/>
      <c r="U16" s="16"/>
      <c r="V16" s="16">
        <f t="shared" si="2"/>
        <v>0</v>
      </c>
      <c r="W16" s="16" t="str">
        <f t="shared" si="3"/>
        <v/>
      </c>
      <c r="X16" s="17"/>
    </row>
    <row r="17" customHeight="1" spans="1:24">
      <c r="A17" s="12"/>
      <c r="B17" s="13"/>
      <c r="C17" s="13"/>
      <c r="D17" s="17"/>
      <c r="E17" s="17"/>
      <c r="F17" s="17"/>
      <c r="G17" s="17"/>
      <c r="H17" s="17"/>
      <c r="I17" s="17"/>
      <c r="J17" s="17"/>
      <c r="K17" s="39"/>
      <c r="L17" s="16" t="str">
        <f t="shared" si="0"/>
        <v/>
      </c>
      <c r="M17" s="74"/>
      <c r="N17" s="15"/>
      <c r="O17" s="585"/>
      <c r="P17" s="16" t="str">
        <f t="shared" si="1"/>
        <v/>
      </c>
      <c r="Q17" s="586"/>
      <c r="R17" s="586"/>
      <c r="S17" s="39"/>
      <c r="T17" s="16"/>
      <c r="U17" s="16"/>
      <c r="V17" s="16">
        <f t="shared" si="2"/>
        <v>0</v>
      </c>
      <c r="W17" s="16" t="str">
        <f t="shared" si="3"/>
        <v/>
      </c>
      <c r="X17" s="17"/>
    </row>
    <row r="18" customHeight="1" spans="1:24">
      <c r="A18" s="12"/>
      <c r="B18" s="13"/>
      <c r="C18" s="13"/>
      <c r="D18" s="17"/>
      <c r="E18" s="17"/>
      <c r="F18" s="17"/>
      <c r="G18" s="17"/>
      <c r="H18" s="17"/>
      <c r="I18" s="17"/>
      <c r="J18" s="17"/>
      <c r="K18" s="39"/>
      <c r="L18" s="16" t="str">
        <f t="shared" si="0"/>
        <v/>
      </c>
      <c r="M18" s="74"/>
      <c r="N18" s="15"/>
      <c r="O18" s="585"/>
      <c r="P18" s="16" t="str">
        <f t="shared" si="1"/>
        <v/>
      </c>
      <c r="Q18" s="586"/>
      <c r="R18" s="586"/>
      <c r="S18" s="39"/>
      <c r="T18" s="16"/>
      <c r="U18" s="16"/>
      <c r="V18" s="16">
        <f t="shared" si="2"/>
        <v>0</v>
      </c>
      <c r="W18" s="16" t="str">
        <f t="shared" si="3"/>
        <v/>
      </c>
      <c r="X18" s="17"/>
    </row>
    <row r="19" customHeight="1" spans="1:24">
      <c r="A19" s="12"/>
      <c r="B19" s="13"/>
      <c r="C19" s="13"/>
      <c r="D19" s="17"/>
      <c r="E19" s="17"/>
      <c r="F19" s="17"/>
      <c r="G19" s="17"/>
      <c r="H19" s="17"/>
      <c r="I19" s="17"/>
      <c r="J19" s="17"/>
      <c r="K19" s="39"/>
      <c r="L19" s="16" t="str">
        <f t="shared" si="0"/>
        <v/>
      </c>
      <c r="M19" s="74"/>
      <c r="N19" s="15"/>
      <c r="O19" s="585"/>
      <c r="P19" s="16" t="str">
        <f t="shared" si="1"/>
        <v/>
      </c>
      <c r="Q19" s="586"/>
      <c r="R19" s="586"/>
      <c r="S19" s="39"/>
      <c r="T19" s="16"/>
      <c r="U19" s="16"/>
      <c r="V19" s="16">
        <f t="shared" si="2"/>
        <v>0</v>
      </c>
      <c r="W19" s="16" t="str">
        <f t="shared" si="3"/>
        <v/>
      </c>
      <c r="X19" s="17"/>
    </row>
    <row r="20" customHeight="1" spans="1:24">
      <c r="A20" s="12"/>
      <c r="B20" s="13"/>
      <c r="C20" s="13"/>
      <c r="D20" s="17"/>
      <c r="E20" s="17"/>
      <c r="F20" s="17"/>
      <c r="G20" s="17"/>
      <c r="H20" s="17"/>
      <c r="I20" s="17"/>
      <c r="J20" s="17"/>
      <c r="K20" s="39"/>
      <c r="L20" s="16" t="str">
        <f t="shared" si="0"/>
        <v/>
      </c>
      <c r="M20" s="74"/>
      <c r="N20" s="15"/>
      <c r="O20" s="585"/>
      <c r="P20" s="16" t="str">
        <f t="shared" si="1"/>
        <v/>
      </c>
      <c r="Q20" s="586"/>
      <c r="R20" s="586"/>
      <c r="S20" s="39"/>
      <c r="T20" s="16"/>
      <c r="U20" s="16"/>
      <c r="V20" s="16">
        <f t="shared" si="2"/>
        <v>0</v>
      </c>
      <c r="W20" s="16" t="str">
        <f t="shared" si="3"/>
        <v/>
      </c>
      <c r="X20" s="17"/>
    </row>
    <row r="21" customHeight="1" spans="1:24">
      <c r="A21" s="12"/>
      <c r="B21" s="13"/>
      <c r="C21" s="13"/>
      <c r="D21" s="17"/>
      <c r="E21" s="17"/>
      <c r="F21" s="17"/>
      <c r="G21" s="17"/>
      <c r="H21" s="17"/>
      <c r="I21" s="17"/>
      <c r="J21" s="17"/>
      <c r="K21" s="39"/>
      <c r="L21" s="16" t="str">
        <f t="shared" si="0"/>
        <v/>
      </c>
      <c r="M21" s="74"/>
      <c r="N21" s="15"/>
      <c r="O21" s="585"/>
      <c r="P21" s="16" t="str">
        <f t="shared" si="1"/>
        <v/>
      </c>
      <c r="Q21" s="586"/>
      <c r="R21" s="586"/>
      <c r="S21" s="39"/>
      <c r="T21" s="16"/>
      <c r="U21" s="16"/>
      <c r="V21" s="16">
        <f t="shared" si="2"/>
        <v>0</v>
      </c>
      <c r="W21" s="16" t="str">
        <f t="shared" si="3"/>
        <v/>
      </c>
      <c r="X21" s="17"/>
    </row>
    <row r="22" customHeight="1" spans="1:24">
      <c r="A22" s="12"/>
      <c r="B22" s="13"/>
      <c r="C22" s="13"/>
      <c r="D22" s="17"/>
      <c r="E22" s="17"/>
      <c r="F22" s="17"/>
      <c r="G22" s="17"/>
      <c r="H22" s="17"/>
      <c r="I22" s="17"/>
      <c r="J22" s="17"/>
      <c r="K22" s="39"/>
      <c r="L22" s="16" t="str">
        <f t="shared" si="0"/>
        <v/>
      </c>
      <c r="M22" s="74"/>
      <c r="N22" s="15"/>
      <c r="O22" s="585"/>
      <c r="P22" s="16" t="str">
        <f t="shared" si="1"/>
        <v/>
      </c>
      <c r="Q22" s="586"/>
      <c r="R22" s="586"/>
      <c r="S22" s="39"/>
      <c r="T22" s="16"/>
      <c r="U22" s="16"/>
      <c r="V22" s="16">
        <f t="shared" si="2"/>
        <v>0</v>
      </c>
      <c r="W22" s="16" t="str">
        <f t="shared" si="3"/>
        <v/>
      </c>
      <c r="X22" s="17"/>
    </row>
    <row r="23" customHeight="1" spans="1:24">
      <c r="A23" s="12"/>
      <c r="B23" s="13"/>
      <c r="C23" s="13"/>
      <c r="D23" s="17"/>
      <c r="E23" s="17"/>
      <c r="F23" s="17"/>
      <c r="G23" s="17"/>
      <c r="H23" s="17"/>
      <c r="I23" s="17"/>
      <c r="J23" s="17"/>
      <c r="K23" s="39"/>
      <c r="L23" s="16" t="str">
        <f t="shared" si="0"/>
        <v/>
      </c>
      <c r="M23" s="74"/>
      <c r="N23" s="15"/>
      <c r="O23" s="585"/>
      <c r="P23" s="16" t="str">
        <f t="shared" si="1"/>
        <v/>
      </c>
      <c r="Q23" s="586"/>
      <c r="R23" s="586"/>
      <c r="S23" s="39"/>
      <c r="T23" s="16"/>
      <c r="U23" s="16"/>
      <c r="V23" s="16">
        <f t="shared" si="2"/>
        <v>0</v>
      </c>
      <c r="W23" s="16" t="str">
        <f t="shared" si="3"/>
        <v/>
      </c>
      <c r="X23" s="17"/>
    </row>
    <row r="24" customHeight="1" spans="1:24">
      <c r="A24" s="12"/>
      <c r="B24" s="13"/>
      <c r="C24" s="13"/>
      <c r="D24" s="17"/>
      <c r="E24" s="17"/>
      <c r="F24" s="17"/>
      <c r="G24" s="17"/>
      <c r="H24" s="17"/>
      <c r="I24" s="17"/>
      <c r="J24" s="17"/>
      <c r="K24" s="39"/>
      <c r="L24" s="16" t="str">
        <f t="shared" si="0"/>
        <v/>
      </c>
      <c r="M24" s="74"/>
      <c r="N24" s="15"/>
      <c r="O24" s="585"/>
      <c r="P24" s="16" t="str">
        <f t="shared" si="1"/>
        <v/>
      </c>
      <c r="Q24" s="586"/>
      <c r="R24" s="586"/>
      <c r="S24" s="39"/>
      <c r="T24" s="16"/>
      <c r="U24" s="16"/>
      <c r="V24" s="16">
        <f t="shared" si="2"/>
        <v>0</v>
      </c>
      <c r="W24" s="16" t="str">
        <f t="shared" si="3"/>
        <v/>
      </c>
      <c r="X24" s="17"/>
    </row>
    <row r="25" customHeight="1" spans="1:24">
      <c r="A25" s="12"/>
      <c r="B25" s="13"/>
      <c r="C25" s="13"/>
      <c r="D25" s="17"/>
      <c r="E25" s="17"/>
      <c r="F25" s="17"/>
      <c r="G25" s="17"/>
      <c r="H25" s="17"/>
      <c r="I25" s="17"/>
      <c r="J25" s="17"/>
      <c r="K25" s="39"/>
      <c r="L25" s="16" t="str">
        <f t="shared" si="0"/>
        <v/>
      </c>
      <c r="M25" s="74"/>
      <c r="N25" s="15"/>
      <c r="O25" s="585"/>
      <c r="P25" s="16" t="str">
        <f t="shared" si="1"/>
        <v/>
      </c>
      <c r="Q25" s="586"/>
      <c r="R25" s="586"/>
      <c r="S25" s="39"/>
      <c r="T25" s="16"/>
      <c r="U25" s="16"/>
      <c r="V25" s="16">
        <f t="shared" si="2"/>
        <v>0</v>
      </c>
      <c r="W25" s="16" t="str">
        <f t="shared" si="3"/>
        <v/>
      </c>
      <c r="X25" s="17"/>
    </row>
    <row r="26" customHeight="1" spans="1:24">
      <c r="A26" s="12"/>
      <c r="B26" s="13"/>
      <c r="C26" s="13"/>
      <c r="D26" s="17"/>
      <c r="E26" s="17"/>
      <c r="F26" s="17"/>
      <c r="G26" s="17"/>
      <c r="H26" s="17"/>
      <c r="I26" s="17"/>
      <c r="J26" s="17"/>
      <c r="K26" s="39"/>
      <c r="L26" s="16"/>
      <c r="M26" s="74"/>
      <c r="N26" s="15"/>
      <c r="O26" s="79"/>
      <c r="P26" s="78"/>
      <c r="Q26" s="79"/>
      <c r="R26" s="79"/>
      <c r="S26" s="39"/>
      <c r="T26" s="16"/>
      <c r="U26" s="16"/>
      <c r="V26" s="16">
        <f t="shared" si="2"/>
        <v>0</v>
      </c>
      <c r="W26" s="16" t="str">
        <f t="shared" si="3"/>
        <v/>
      </c>
      <c r="X26" s="17"/>
    </row>
    <row r="27" customHeight="1" spans="1:24">
      <c r="A27" s="148" t="s">
        <v>621</v>
      </c>
      <c r="B27" s="91"/>
      <c r="C27" s="91"/>
      <c r="D27" s="17"/>
      <c r="E27" s="17"/>
      <c r="F27" s="17"/>
      <c r="G27" s="17"/>
      <c r="H27" s="17"/>
      <c r="I27" s="17"/>
      <c r="J27" s="17"/>
      <c r="K27" s="39"/>
      <c r="L27" s="16"/>
      <c r="M27" s="74">
        <f>SUM(M7:M26)</f>
        <v>0</v>
      </c>
      <c r="N27" s="15">
        <f>SUM(N7:N26)</f>
        <v>0</v>
      </c>
      <c r="O27" s="77"/>
      <c r="P27" s="16"/>
      <c r="Q27" s="16">
        <f>SUM(Q7:Q26)</f>
        <v>0</v>
      </c>
      <c r="R27" s="16">
        <f>SUM(R7:R26)</f>
        <v>0</v>
      </c>
      <c r="S27" s="39"/>
      <c r="T27" s="16"/>
      <c r="U27" s="16">
        <f>SUM(U7:U26)</f>
        <v>0</v>
      </c>
      <c r="V27" s="16">
        <f t="shared" si="2"/>
        <v>0</v>
      </c>
      <c r="W27" s="16" t="str">
        <f t="shared" si="3"/>
        <v/>
      </c>
      <c r="X27" s="17"/>
    </row>
    <row r="28" customHeight="1" spans="1:24">
      <c r="A28" s="20" t="e">
        <f>#REF!&amp;#REF!</f>
        <v>#REF!</v>
      </c>
      <c r="O28" s="582"/>
      <c r="P28" s="7"/>
      <c r="Q28" s="7"/>
      <c r="R28" s="7"/>
      <c r="S28" s="27" t="e">
        <f>"评估人员："&amp;#REF!</f>
        <v>#REF!</v>
      </c>
    </row>
    <row r="29" customHeight="1" spans="1:24">
      <c r="A29" s="27" t="e">
        <f>CONCATENATE(#REF!,#REF!,#REF!,#REF!,#REF!,#REF!,#REF!)</f>
        <v>#REF!</v>
      </c>
      <c r="O29" s="582"/>
      <c r="P29" s="582"/>
      <c r="Q29" s="582"/>
      <c r="R29" s="582"/>
    </row>
    <row r="30" customHeight="1" spans="1:24">
      <c r="A30" s="587"/>
      <c r="B30" s="8" t="s">
        <v>642</v>
      </c>
      <c r="C30" s="27" t="s">
        <v>711</v>
      </c>
      <c r="O30" s="582"/>
      <c r="P30" s="582"/>
      <c r="Q30" s="582"/>
      <c r="R30" s="582"/>
    </row>
    <row r="31" customHeight="1" spans="1:24">
      <c r="A31" s="587"/>
      <c r="C31" s="27" t="s">
        <v>712</v>
      </c>
      <c r="O31" s="582"/>
      <c r="P31" s="582"/>
      <c r="Q31" s="582"/>
      <c r="R31" s="582"/>
    </row>
    <row r="32" customHeight="1" spans="1:24">
      <c r="P32" s="582"/>
    </row>
    <row r="33" customHeight="1" spans="16:16">
      <c r="P33" s="582"/>
    </row>
    <row r="34" customHeight="1" spans="16:16">
      <c r="P34" s="582"/>
    </row>
    <row r="35" customHeight="1" spans="16:16">
      <c r="P35" s="582"/>
    </row>
    <row r="36" customHeight="1" spans="16:16">
      <c r="P36" s="582"/>
    </row>
    <row r="37" customHeight="1" spans="16:16">
      <c r="P37" s="582"/>
    </row>
    <row r="38" customHeight="1" spans="16:16">
      <c r="P38" s="582"/>
    </row>
    <row r="39" customHeight="1" spans="16:16">
      <c r="P39" s="582"/>
    </row>
    <row r="40" customHeight="1" spans="16:16">
      <c r="P40" s="582"/>
    </row>
    <row r="41" customHeight="1" spans="16:16">
      <c r="P41" s="582"/>
    </row>
    <row r="42" customHeight="1" spans="16:16">
      <c r="P42" s="582"/>
    </row>
    <row r="43" customHeight="1" spans="16:16">
      <c r="P43" s="582"/>
    </row>
    <row r="44" customHeight="1" spans="16:16">
      <c r="P44" s="582"/>
    </row>
    <row r="45" customHeight="1" spans="16:16">
      <c r="P45" s="582"/>
    </row>
    <row r="46" customHeight="1" spans="16:16">
      <c r="P46" s="582"/>
    </row>
    <row r="47" customHeight="1" spans="16:16">
      <c r="P47" s="582"/>
    </row>
    <row r="48" customHeight="1" spans="16:16">
      <c r="P48" s="582"/>
    </row>
    <row r="49" customHeight="1" spans="16:16">
      <c r="P49" s="582"/>
    </row>
    <row r="50" customHeight="1" spans="16:16">
      <c r="P50" s="582"/>
    </row>
    <row r="51" customHeight="1" spans="16:16">
      <c r="P51" s="582"/>
    </row>
    <row r="52" customHeight="1" spans="16:16">
      <c r="P52" s="582"/>
    </row>
    <row r="53" customHeight="1" spans="16:16">
      <c r="P53" s="582"/>
    </row>
    <row r="54" customHeight="1" spans="16:16">
      <c r="P54" s="582"/>
    </row>
    <row r="55" customHeight="1" spans="16:16">
      <c r="P55" s="582"/>
    </row>
    <row r="56" customHeight="1" spans="16:16">
      <c r="P56" s="582"/>
    </row>
    <row r="57" customHeight="1" spans="16:16">
      <c r="P57" s="582"/>
    </row>
    <row r="58" customHeight="1" spans="16:16">
      <c r="P58" s="582"/>
    </row>
    <row r="59" customHeight="1" spans="16:16">
      <c r="P59" s="582"/>
    </row>
    <row r="60" customHeight="1" spans="16:16">
      <c r="P60" s="582"/>
    </row>
    <row r="61" customHeight="1" spans="16:16">
      <c r="P61" s="582"/>
    </row>
    <row r="62" customHeight="1" spans="16:16">
      <c r="P62" s="582"/>
    </row>
    <row r="63" customHeight="1" spans="16:16">
      <c r="P63" s="582"/>
    </row>
    <row r="64" customHeight="1" spans="16:16">
      <c r="P64" s="582"/>
    </row>
    <row r="65" customHeight="1" spans="16:16">
      <c r="P65" s="582"/>
    </row>
    <row r="66" customHeight="1" spans="16:16">
      <c r="P66" s="582"/>
    </row>
    <row r="67" customHeight="1" spans="16:16">
      <c r="P67" s="582"/>
    </row>
    <row r="68" customHeight="1" spans="16:16">
      <c r="P68" s="582"/>
    </row>
    <row r="69" customHeight="1" spans="16:16">
      <c r="P69" s="582"/>
    </row>
    <row r="70" customHeight="1" spans="16:16">
      <c r="P70" s="582"/>
    </row>
    <row r="71" customHeight="1" spans="16:16">
      <c r="P71" s="582"/>
    </row>
    <row r="72" customHeight="1" spans="16:16">
      <c r="P72" s="582"/>
    </row>
    <row r="73" customHeight="1" spans="16:16">
      <c r="P73" s="582"/>
    </row>
    <row r="74" customHeight="1" spans="16:16">
      <c r="P74" s="582"/>
    </row>
    <row r="75" customHeight="1" spans="16:16">
      <c r="P75" s="582"/>
    </row>
    <row r="76" customHeight="1" spans="16:16">
      <c r="P76" s="582"/>
    </row>
    <row r="77" customHeight="1" spans="16:16">
      <c r="P77" s="582"/>
    </row>
    <row r="78" customHeight="1" spans="16:16">
      <c r="P78" s="582"/>
    </row>
    <row r="79" customHeight="1" spans="16:16">
      <c r="P79" s="582"/>
    </row>
    <row r="80" customHeight="1" spans="16:16">
      <c r="P80" s="582"/>
    </row>
    <row r="81" customHeight="1" spans="16:16">
      <c r="P81" s="582"/>
    </row>
    <row r="82" customHeight="1" spans="16:16">
      <c r="P82" s="582"/>
    </row>
    <row r="83" customHeight="1" spans="16:16">
      <c r="P83" s="582"/>
    </row>
    <row r="84" customHeight="1" spans="16:16">
      <c r="P84" s="582"/>
    </row>
    <row r="85" customHeight="1" spans="16:16">
      <c r="P85" s="582"/>
    </row>
    <row r="86" customHeight="1" spans="16:16">
      <c r="P86" s="582"/>
    </row>
    <row r="87" customHeight="1" spans="16:16">
      <c r="P87" s="582"/>
    </row>
    <row r="88" customHeight="1" spans="16:16">
      <c r="P88" s="582"/>
    </row>
    <row r="89" customHeight="1" spans="16:16">
      <c r="P89" s="582"/>
    </row>
    <row r="90" customHeight="1" spans="16:16">
      <c r="P90" s="582"/>
    </row>
    <row r="91" customHeight="1" spans="16:16">
      <c r="P91" s="582"/>
    </row>
    <row r="92" customHeight="1" spans="16:16">
      <c r="P92" s="582"/>
    </row>
    <row r="93" customHeight="1" spans="16:16">
      <c r="P93" s="582"/>
    </row>
    <row r="94" customHeight="1" spans="16:16">
      <c r="P94" s="582"/>
    </row>
    <row r="95" customHeight="1" spans="16:16">
      <c r="P95" s="582"/>
    </row>
    <row r="96" customHeight="1" spans="16:16">
      <c r="P96" s="582"/>
    </row>
    <row r="97" customHeight="1" spans="16:16">
      <c r="P97" s="582"/>
    </row>
    <row r="98" customHeight="1" spans="16:16">
      <c r="P98" s="582"/>
    </row>
    <row r="99" customHeight="1" spans="16:16">
      <c r="P99" s="582"/>
    </row>
    <row r="100" customHeight="1" spans="16:16">
      <c r="P100" s="582"/>
    </row>
    <row r="101" customHeight="1" spans="16:16">
      <c r="P101" s="582"/>
    </row>
    <row r="102" customHeight="1" spans="16:16">
      <c r="P102" s="582"/>
    </row>
    <row r="103" customHeight="1" spans="16:16">
      <c r="P103" s="582"/>
    </row>
    <row r="104" customHeight="1" spans="16:16">
      <c r="P104" s="582"/>
    </row>
    <row r="105" customHeight="1" spans="16:16">
      <c r="P105" s="582"/>
    </row>
    <row r="106" customHeight="1" spans="16:16">
      <c r="P106" s="582"/>
    </row>
    <row r="107" customHeight="1" spans="16:16">
      <c r="P107" s="582"/>
    </row>
    <row r="108" customHeight="1" spans="16:16">
      <c r="P108" s="582"/>
    </row>
    <row r="109" customHeight="1" spans="16:16">
      <c r="P109" s="582"/>
    </row>
    <row r="110" customHeight="1" spans="16:16">
      <c r="P110" s="582"/>
    </row>
    <row r="111" customHeight="1" spans="16:16">
      <c r="P111" s="582"/>
    </row>
    <row r="112" customHeight="1" spans="16:16">
      <c r="P112" s="582"/>
    </row>
    <row r="113" customHeight="1" spans="16:16">
      <c r="P113" s="582"/>
    </row>
    <row r="114" customHeight="1" spans="16:16">
      <c r="P114" s="582"/>
    </row>
    <row r="115" customHeight="1" spans="16:16">
      <c r="P115" s="582"/>
    </row>
    <row r="116" customHeight="1" spans="16:16">
      <c r="P116" s="582"/>
    </row>
    <row r="117" customHeight="1" spans="16:16">
      <c r="P117" s="582"/>
    </row>
    <row r="118" customHeight="1" spans="16:16">
      <c r="P118" s="582"/>
    </row>
    <row r="119" customHeight="1" spans="16:16">
      <c r="P119" s="582"/>
    </row>
    <row r="120" customHeight="1" spans="16:16">
      <c r="P120" s="582"/>
    </row>
    <row r="121" customHeight="1" spans="16:16">
      <c r="P121" s="582"/>
    </row>
    <row r="122" customHeight="1" spans="16:16">
      <c r="P122" s="582"/>
    </row>
    <row r="123" customHeight="1" spans="16:16">
      <c r="P123" s="582"/>
    </row>
    <row r="124" customHeight="1" spans="16:16">
      <c r="P124" s="582"/>
    </row>
    <row r="125" customHeight="1" spans="16:16">
      <c r="P125" s="582"/>
    </row>
    <row r="126" customHeight="1" spans="16:16">
      <c r="P126" s="582"/>
    </row>
    <row r="127" customHeight="1" spans="16:16">
      <c r="P127" s="582"/>
    </row>
    <row r="128" customHeight="1" spans="16:16">
      <c r="P128" s="582"/>
    </row>
    <row r="129" customHeight="1" spans="16:16">
      <c r="P129" s="582"/>
    </row>
    <row r="130" customHeight="1" spans="16:16">
      <c r="P130" s="582"/>
    </row>
    <row r="131" customHeight="1" spans="16:16">
      <c r="P131" s="582"/>
    </row>
    <row r="132" customHeight="1" spans="16:16">
      <c r="P132" s="582"/>
    </row>
    <row r="133" customHeight="1" spans="16:16">
      <c r="P133" s="582"/>
    </row>
    <row r="134" customHeight="1" spans="16:16">
      <c r="P134" s="582"/>
    </row>
    <row r="135" customHeight="1" spans="16:16">
      <c r="P135" s="582"/>
    </row>
    <row r="136" customHeight="1" spans="16:16">
      <c r="P136" s="582"/>
    </row>
    <row r="137" customHeight="1" spans="16:16">
      <c r="P137" s="582"/>
    </row>
    <row r="138" customHeight="1" spans="16:16">
      <c r="P138" s="582"/>
    </row>
    <row r="139" customHeight="1" spans="16:16">
      <c r="P139" s="582"/>
    </row>
    <row r="140" customHeight="1" spans="16:16">
      <c r="P140" s="582"/>
    </row>
    <row r="141" customHeight="1" spans="16:16">
      <c r="P141" s="582"/>
    </row>
    <row r="142" customHeight="1" spans="16:16">
      <c r="P142" s="582"/>
    </row>
    <row r="143" customHeight="1" spans="16:16">
      <c r="P143" s="582"/>
    </row>
    <row r="144" customHeight="1" spans="16:16">
      <c r="P144" s="582"/>
    </row>
    <row r="145" customHeight="1" spans="16:16">
      <c r="P145" s="582"/>
    </row>
    <row r="146" customHeight="1" spans="16:16">
      <c r="P146" s="582"/>
    </row>
    <row r="147" customHeight="1" spans="16:16">
      <c r="P147" s="582"/>
    </row>
    <row r="148" customHeight="1" spans="16:16">
      <c r="P148" s="582"/>
    </row>
    <row r="149" customHeight="1" spans="16:16">
      <c r="P149" s="582"/>
    </row>
    <row r="150" customHeight="1" spans="16:16">
      <c r="P150" s="582"/>
    </row>
    <row r="151" customHeight="1" spans="16:16">
      <c r="P151" s="582"/>
    </row>
    <row r="152" customHeight="1" spans="16:16">
      <c r="P152" s="582"/>
    </row>
    <row r="153" customHeight="1" spans="16:16">
      <c r="P153" s="582"/>
    </row>
    <row r="154" customHeight="1" spans="16:16">
      <c r="P154" s="582"/>
    </row>
    <row r="155" customHeight="1" spans="16:16">
      <c r="P155" s="582"/>
    </row>
    <row r="156" customHeight="1" spans="16:16">
      <c r="P156" s="582"/>
    </row>
    <row r="157" customHeight="1" spans="16:16">
      <c r="P157" s="582"/>
    </row>
    <row r="158" customHeight="1" spans="16:16">
      <c r="P158" s="582"/>
    </row>
    <row r="159" customHeight="1" spans="16:16">
      <c r="P159" s="582"/>
    </row>
    <row r="160" customHeight="1" spans="16:16">
      <c r="P160" s="582"/>
    </row>
    <row r="161" customHeight="1" spans="16:16">
      <c r="P161" s="582"/>
    </row>
    <row r="162" customHeight="1" spans="16:16">
      <c r="P162" s="582"/>
    </row>
    <row r="163" customHeight="1" spans="16:16">
      <c r="P163" s="582"/>
    </row>
    <row r="164" customHeight="1" spans="16:16">
      <c r="P164" s="582"/>
    </row>
    <row r="165" customHeight="1" spans="16:16">
      <c r="P165" s="582"/>
    </row>
    <row r="166" customHeight="1" spans="16:16">
      <c r="P166" s="582"/>
    </row>
    <row r="167" customHeight="1" spans="16:16">
      <c r="P167" s="582"/>
    </row>
    <row r="168" customHeight="1" spans="16:16">
      <c r="P168" s="582"/>
    </row>
    <row r="169" customHeight="1" spans="16:16">
      <c r="P169" s="582"/>
    </row>
    <row r="170" customHeight="1" spans="16:16">
      <c r="P170" s="582"/>
    </row>
    <row r="171" customHeight="1" spans="16:16">
      <c r="P171" s="582"/>
    </row>
    <row r="172" customHeight="1" spans="16:16">
      <c r="P172" s="582"/>
    </row>
    <row r="173" customHeight="1" spans="16:16">
      <c r="P173" s="582"/>
    </row>
    <row r="174" customHeight="1" spans="16:16">
      <c r="P174" s="582"/>
    </row>
    <row r="175" customHeight="1" spans="16:16">
      <c r="P175" s="582"/>
    </row>
    <row r="176" customHeight="1" spans="16:16">
      <c r="P176" s="582"/>
    </row>
    <row r="177" customHeight="1" spans="16:16">
      <c r="P177" s="582"/>
    </row>
    <row r="178" customHeight="1" spans="16:16">
      <c r="P178" s="582"/>
    </row>
    <row r="179" customHeight="1" spans="16:16">
      <c r="P179" s="582"/>
    </row>
    <row r="180" customHeight="1" spans="16:16">
      <c r="P180" s="582"/>
    </row>
    <row r="181" customHeight="1" spans="16:16">
      <c r="P181" s="582"/>
    </row>
    <row r="182" customHeight="1" spans="16:16">
      <c r="P182" s="582"/>
    </row>
    <row r="183" customHeight="1" spans="16:16">
      <c r="P183" s="582"/>
    </row>
    <row r="184" customHeight="1" spans="16:16">
      <c r="P184" s="582"/>
    </row>
    <row r="185" customHeight="1" spans="16:16">
      <c r="P185" s="582"/>
    </row>
    <row r="186" customHeight="1" spans="16:16">
      <c r="P186" s="582"/>
    </row>
    <row r="187" customHeight="1" spans="16:16">
      <c r="P187" s="582"/>
    </row>
    <row r="188" customHeight="1" spans="16:16">
      <c r="P188" s="582"/>
    </row>
    <row r="189" customHeight="1" spans="16:16">
      <c r="P189" s="582"/>
    </row>
    <row r="190" customHeight="1" spans="16:16">
      <c r="P190" s="582"/>
    </row>
    <row r="191" customHeight="1" spans="16:16">
      <c r="P191" s="582"/>
    </row>
    <row r="192" customHeight="1" spans="16:16">
      <c r="P192" s="582"/>
    </row>
    <row r="193" customHeight="1" spans="16:16">
      <c r="P193" s="582"/>
    </row>
    <row r="194" customHeight="1" spans="16:16">
      <c r="P194" s="582"/>
    </row>
    <row r="195" customHeight="1" spans="16:16">
      <c r="P195" s="582"/>
    </row>
    <row r="196" customHeight="1" spans="16:16">
      <c r="P196" s="582"/>
    </row>
    <row r="197" customHeight="1" spans="16:16">
      <c r="P197" s="582"/>
    </row>
    <row r="198" customHeight="1" spans="16:16">
      <c r="P198" s="582"/>
    </row>
    <row r="199" customHeight="1" spans="16:16">
      <c r="P199" s="582"/>
    </row>
    <row r="200" customHeight="1" spans="16:16">
      <c r="P200" s="582"/>
    </row>
    <row r="201" customHeight="1" spans="16:16">
      <c r="P201" s="582"/>
    </row>
    <row r="202" customHeight="1" spans="16:16">
      <c r="P202" s="582"/>
    </row>
    <row r="203" customHeight="1" spans="16:16">
      <c r="P203" s="582"/>
    </row>
    <row r="204" customHeight="1" spans="16:16">
      <c r="P204" s="582"/>
    </row>
    <row r="205" customHeight="1" spans="16:16">
      <c r="P205" s="582"/>
    </row>
    <row r="206" customHeight="1" spans="16:16">
      <c r="P206" s="582"/>
    </row>
    <row r="207" customHeight="1" spans="16:16">
      <c r="P207" s="582"/>
    </row>
    <row r="208" customHeight="1" spans="16:16">
      <c r="P208" s="582"/>
    </row>
    <row r="209" customHeight="1" spans="16:16">
      <c r="P209" s="582"/>
    </row>
    <row r="210" customHeight="1" spans="16:16">
      <c r="P210" s="582"/>
    </row>
    <row r="211" customHeight="1" spans="16:16">
      <c r="P211" s="582"/>
    </row>
    <row r="212" customHeight="1" spans="16:16">
      <c r="P212" s="582"/>
    </row>
    <row r="213" customHeight="1" spans="16:16">
      <c r="P213" s="582"/>
    </row>
    <row r="214" customHeight="1" spans="16:16">
      <c r="P214" s="582"/>
    </row>
    <row r="215" customHeight="1" spans="16:16">
      <c r="P215" s="582"/>
    </row>
    <row r="216" customHeight="1" spans="16:16">
      <c r="P216" s="582"/>
    </row>
    <row r="217" customHeight="1" spans="16:16">
      <c r="P217" s="582"/>
    </row>
    <row r="218" customHeight="1" spans="16:16">
      <c r="P218" s="582"/>
    </row>
    <row r="219" customHeight="1" spans="16:16">
      <c r="P219" s="582"/>
    </row>
    <row r="220" customHeight="1" spans="16:16">
      <c r="P220" s="582"/>
    </row>
    <row r="221" customHeight="1" spans="16:16">
      <c r="P221" s="582"/>
    </row>
    <row r="222" customHeight="1" spans="16:16">
      <c r="P222" s="582"/>
    </row>
    <row r="223" customHeight="1" spans="16:16">
      <c r="P223" s="582"/>
    </row>
    <row r="224" customHeight="1" spans="16:16">
      <c r="P224" s="582"/>
    </row>
    <row r="225" customHeight="1" spans="16:16">
      <c r="P225" s="582"/>
    </row>
    <row r="226" customHeight="1" spans="16:16">
      <c r="P226" s="582"/>
    </row>
    <row r="227" customHeight="1" spans="16:16">
      <c r="P227" s="582"/>
    </row>
    <row r="228" customHeight="1" spans="16:16">
      <c r="P228" s="582"/>
    </row>
    <row r="229" customHeight="1" spans="16:16">
      <c r="P229" s="582"/>
    </row>
    <row r="230" customHeight="1" spans="16:16">
      <c r="P230" s="582"/>
    </row>
    <row r="231" customHeight="1" spans="16:16">
      <c r="P231" s="582"/>
    </row>
    <row r="232" customHeight="1" spans="16:16">
      <c r="P232" s="582"/>
    </row>
    <row r="233" customHeight="1" spans="16:16">
      <c r="P233" s="582"/>
    </row>
    <row r="234" customHeight="1" spans="16:16">
      <c r="P234" s="582"/>
    </row>
    <row r="235" customHeight="1" spans="16:16">
      <c r="P235" s="582"/>
    </row>
    <row r="236" customHeight="1" spans="16:16">
      <c r="P236" s="582"/>
    </row>
    <row r="237" customHeight="1" spans="16:16">
      <c r="P237" s="582"/>
    </row>
    <row r="238" customHeight="1" spans="16:16">
      <c r="P238" s="582"/>
    </row>
    <row r="239" customHeight="1" spans="16:16">
      <c r="P239" s="582"/>
    </row>
    <row r="240" customHeight="1" spans="16:16">
      <c r="P240" s="582"/>
    </row>
    <row r="241" customHeight="1" spans="16:16">
      <c r="P241" s="582"/>
    </row>
    <row r="242" customHeight="1" spans="16:16">
      <c r="P242" s="582"/>
    </row>
    <row r="243" customHeight="1" spans="16:16">
      <c r="P243" s="582"/>
    </row>
    <row r="244" customHeight="1" spans="16:16">
      <c r="P244" s="582"/>
    </row>
    <row r="245" customHeight="1" spans="16:16">
      <c r="P245" s="582"/>
    </row>
    <row r="246" customHeight="1" spans="16:16">
      <c r="P246" s="582"/>
    </row>
    <row r="247" customHeight="1" spans="16:16">
      <c r="P247" s="582"/>
    </row>
    <row r="248" customHeight="1" spans="16:16">
      <c r="P248" s="582"/>
    </row>
    <row r="249" customHeight="1" spans="16:16">
      <c r="P249" s="582"/>
    </row>
    <row r="250" customHeight="1" spans="16:16">
      <c r="P250" s="582"/>
    </row>
    <row r="251" customHeight="1" spans="16:16">
      <c r="P251" s="582"/>
    </row>
    <row r="252" customHeight="1" spans="16:16">
      <c r="P252" s="582"/>
    </row>
    <row r="253" customHeight="1" spans="16:16">
      <c r="P253" s="582"/>
    </row>
    <row r="254" customHeight="1" spans="16:16">
      <c r="P254" s="582"/>
    </row>
    <row r="255" customHeight="1" spans="16:16">
      <c r="P255" s="582"/>
    </row>
    <row r="256" customHeight="1" spans="16:16">
      <c r="P256" s="582"/>
    </row>
    <row r="257" customHeight="1" spans="16:16">
      <c r="P257" s="582"/>
    </row>
    <row r="258" customHeight="1" spans="16:16">
      <c r="P258" s="582"/>
    </row>
    <row r="259" customHeight="1" spans="16:16">
      <c r="P259" s="582"/>
    </row>
    <row r="260" customHeight="1" spans="16:16">
      <c r="P260" s="582"/>
    </row>
    <row r="261" customHeight="1" spans="16:16">
      <c r="P261" s="582"/>
    </row>
    <row r="262" customHeight="1" spans="16:16">
      <c r="P262" s="582"/>
    </row>
    <row r="263" customHeight="1" spans="16:16">
      <c r="P263" s="582"/>
    </row>
    <row r="264" customHeight="1" spans="16:16">
      <c r="P264" s="582"/>
    </row>
    <row r="265" customHeight="1" spans="16:16">
      <c r="P265" s="582"/>
    </row>
    <row r="266" customHeight="1" spans="16:16">
      <c r="P266" s="582"/>
    </row>
    <row r="267" customHeight="1" spans="16:16">
      <c r="P267" s="582"/>
    </row>
    <row r="268" customHeight="1" spans="16:16">
      <c r="P268" s="582"/>
    </row>
    <row r="269" customHeight="1" spans="16:16">
      <c r="P269" s="582"/>
    </row>
    <row r="270" customHeight="1" spans="16:16">
      <c r="P270" s="582"/>
    </row>
    <row r="271" customHeight="1" spans="16:16">
      <c r="P271" s="582"/>
    </row>
    <row r="272" customHeight="1" spans="16:16">
      <c r="P272" s="582"/>
    </row>
    <row r="273" customHeight="1" spans="16:16">
      <c r="P273" s="582"/>
    </row>
    <row r="274" customHeight="1" spans="16:16">
      <c r="P274" s="582"/>
    </row>
    <row r="275" customHeight="1" spans="16:16">
      <c r="P275" s="582"/>
    </row>
    <row r="276" customHeight="1" spans="16:16">
      <c r="P276" s="582"/>
    </row>
    <row r="277" customHeight="1" spans="16:16">
      <c r="P277" s="582"/>
    </row>
    <row r="278" customHeight="1" spans="16:16">
      <c r="P278" s="582"/>
    </row>
    <row r="279" customHeight="1" spans="16:16">
      <c r="P279" s="582"/>
    </row>
    <row r="280" customHeight="1" spans="16:16">
      <c r="P280" s="582"/>
    </row>
    <row r="281" customHeight="1" spans="16:16">
      <c r="P281" s="582"/>
    </row>
    <row r="282" customHeight="1" spans="16:16">
      <c r="P282" s="582"/>
    </row>
    <row r="283" customHeight="1" spans="16:16">
      <c r="P283" s="582"/>
    </row>
    <row r="284" customHeight="1" spans="16:16">
      <c r="P284" s="582"/>
    </row>
    <row r="285" customHeight="1" spans="16:16">
      <c r="P285" s="582"/>
    </row>
    <row r="286" customHeight="1" spans="16:16">
      <c r="P286" s="582"/>
    </row>
    <row r="287" customHeight="1" spans="16:16">
      <c r="P287" s="582"/>
    </row>
    <row r="288" customHeight="1" spans="16:16">
      <c r="P288" s="582"/>
    </row>
    <row r="289" customHeight="1" spans="16:16">
      <c r="P289" s="582"/>
    </row>
    <row r="290" customHeight="1" spans="16:16">
      <c r="P290" s="582"/>
    </row>
    <row r="291" customHeight="1" spans="16:16">
      <c r="P291" s="582"/>
    </row>
    <row r="292" customHeight="1" spans="16:16">
      <c r="P292" s="582"/>
    </row>
    <row r="293" customHeight="1" spans="16:16">
      <c r="P293" s="582"/>
    </row>
    <row r="294" customHeight="1" spans="16:16">
      <c r="P294" s="582"/>
    </row>
    <row r="295" customHeight="1" spans="16:16">
      <c r="P295" s="582"/>
    </row>
    <row r="296" customHeight="1" spans="16:16">
      <c r="P296" s="582"/>
    </row>
    <row r="297" customHeight="1" spans="16:16">
      <c r="P297" s="582"/>
    </row>
    <row r="298" customHeight="1" spans="16:16">
      <c r="P298" s="582"/>
    </row>
    <row r="299" customHeight="1" spans="16:16">
      <c r="P299" s="582"/>
    </row>
    <row r="300" customHeight="1" spans="16:16">
      <c r="P300" s="582"/>
    </row>
    <row r="301" customHeight="1" spans="16:16">
      <c r="P301" s="582"/>
    </row>
    <row r="302" customHeight="1" spans="16:16">
      <c r="P302" s="582"/>
    </row>
    <row r="303" customHeight="1" spans="16:16">
      <c r="P303" s="582"/>
    </row>
    <row r="304" customHeight="1" spans="16:16">
      <c r="P304" s="582"/>
    </row>
    <row r="305" customHeight="1" spans="16:16">
      <c r="P305" s="582"/>
    </row>
    <row r="306" customHeight="1" spans="16:16">
      <c r="P306" s="582"/>
    </row>
    <row r="307" customHeight="1" spans="16:16">
      <c r="P307" s="582"/>
    </row>
    <row r="308" customHeight="1" spans="16:16">
      <c r="P308" s="582"/>
    </row>
    <row r="309" customHeight="1" spans="16:16">
      <c r="P309" s="582"/>
    </row>
    <row r="310" customHeight="1" spans="16:16">
      <c r="P310" s="582"/>
    </row>
    <row r="311" customHeight="1" spans="16:16">
      <c r="P311" s="582"/>
    </row>
    <row r="312" customHeight="1" spans="16:16">
      <c r="P312" s="582"/>
    </row>
    <row r="313" customHeight="1" spans="16:16">
      <c r="P313" s="582"/>
    </row>
    <row r="314" customHeight="1" spans="16:16">
      <c r="P314" s="582"/>
    </row>
    <row r="315" customHeight="1" spans="16:16">
      <c r="P315" s="582"/>
    </row>
    <row r="316" customHeight="1" spans="16:16">
      <c r="P316" s="582"/>
    </row>
    <row r="317" customHeight="1" spans="16:16">
      <c r="P317" s="582"/>
    </row>
    <row r="318" customHeight="1" spans="16:16">
      <c r="P318" s="582"/>
    </row>
    <row r="319" customHeight="1" spans="16:16">
      <c r="P319" s="582"/>
    </row>
    <row r="320" customHeight="1" spans="16:16">
      <c r="P320" s="582"/>
    </row>
    <row r="321" customHeight="1" spans="16:16">
      <c r="P321" s="582"/>
    </row>
    <row r="322" customHeight="1" spans="16:16">
      <c r="P322" s="582"/>
    </row>
    <row r="323" customHeight="1" spans="16:16">
      <c r="P323" s="582"/>
    </row>
    <row r="324" customHeight="1" spans="16:16">
      <c r="P324" s="582"/>
    </row>
    <row r="325" customHeight="1" spans="16:16">
      <c r="P325" s="582"/>
    </row>
    <row r="326" customHeight="1" spans="16:16">
      <c r="P326" s="582"/>
    </row>
    <row r="327" customHeight="1" spans="16:16">
      <c r="P327" s="582"/>
    </row>
    <row r="328" customHeight="1" spans="16:16">
      <c r="P328" s="582"/>
    </row>
    <row r="329" customHeight="1" spans="16:16">
      <c r="P329" s="582"/>
    </row>
    <row r="330" customHeight="1" spans="16:16">
      <c r="P330" s="582"/>
    </row>
    <row r="331" customHeight="1" spans="16:16">
      <c r="P331" s="582"/>
    </row>
    <row r="332" customHeight="1" spans="16:16">
      <c r="P332" s="582"/>
    </row>
    <row r="333" customHeight="1" spans="16:16">
      <c r="P333" s="582"/>
    </row>
    <row r="334" customHeight="1" spans="16:16">
      <c r="P334" s="582"/>
    </row>
    <row r="335" customHeight="1" spans="16:16">
      <c r="P335" s="582"/>
    </row>
    <row r="336" customHeight="1" spans="16:16">
      <c r="P336" s="582"/>
    </row>
    <row r="337" customHeight="1" spans="16:16">
      <c r="P337" s="582"/>
    </row>
    <row r="338" customHeight="1" spans="16:16">
      <c r="P338" s="582"/>
    </row>
    <row r="339" customHeight="1" spans="16:16">
      <c r="P339" s="582"/>
    </row>
    <row r="340" customHeight="1" spans="16:16">
      <c r="P340" s="582"/>
    </row>
    <row r="341" customHeight="1" spans="16:16">
      <c r="P341" s="582"/>
    </row>
    <row r="342" customHeight="1" spans="16:16">
      <c r="P342" s="582"/>
    </row>
    <row r="343" customHeight="1" spans="16:16">
      <c r="P343" s="582"/>
    </row>
    <row r="344" customHeight="1" spans="16:16">
      <c r="P344" s="582"/>
    </row>
    <row r="345" customHeight="1" spans="16:16">
      <c r="P345" s="582"/>
    </row>
    <row r="346" customHeight="1" spans="16:16">
      <c r="P346" s="582"/>
    </row>
    <row r="347" customHeight="1" spans="16:16">
      <c r="P347" s="582"/>
    </row>
    <row r="348" customHeight="1" spans="16:16">
      <c r="P348" s="582"/>
    </row>
    <row r="349" customHeight="1" spans="16:16">
      <c r="P349" s="582"/>
    </row>
    <row r="350" customHeight="1" spans="16:16">
      <c r="P350" s="582"/>
    </row>
    <row r="351" customHeight="1" spans="16:16">
      <c r="P351" s="582"/>
    </row>
    <row r="352" customHeight="1" spans="16:16">
      <c r="P352" s="582"/>
    </row>
    <row r="353" customHeight="1" spans="16:16">
      <c r="P353" s="582"/>
    </row>
    <row r="354" customHeight="1" spans="16:16">
      <c r="P354" s="582"/>
    </row>
    <row r="355" customHeight="1" spans="16:16">
      <c r="P355" s="582"/>
    </row>
    <row r="356" customHeight="1" spans="16:16">
      <c r="P356" s="582"/>
    </row>
    <row r="357" customHeight="1" spans="16:16">
      <c r="P357" s="582"/>
    </row>
    <row r="358" customHeight="1" spans="16:16">
      <c r="P358" s="582"/>
    </row>
    <row r="359" customHeight="1" spans="16:16">
      <c r="P359" s="582"/>
    </row>
    <row r="360" customHeight="1" spans="16:16">
      <c r="P360" s="582"/>
    </row>
    <row r="361" customHeight="1" spans="16:16">
      <c r="P361" s="582"/>
    </row>
    <row r="362" customHeight="1" spans="16:16">
      <c r="P362" s="582"/>
    </row>
    <row r="363" customHeight="1" spans="16:16">
      <c r="P363" s="582"/>
    </row>
    <row r="364" customHeight="1" spans="16:16">
      <c r="P364" s="582"/>
    </row>
    <row r="365" customHeight="1" spans="16:16">
      <c r="P365" s="582"/>
    </row>
    <row r="366" customHeight="1" spans="16:16">
      <c r="P366" s="582"/>
    </row>
    <row r="367" customHeight="1" spans="16:16">
      <c r="P367" s="582"/>
    </row>
    <row r="368" customHeight="1" spans="16:16">
      <c r="P368" s="582"/>
    </row>
    <row r="369" customHeight="1" spans="16:16">
      <c r="P369" s="582"/>
    </row>
    <row r="370" customHeight="1" spans="16:16">
      <c r="P370" s="582"/>
    </row>
    <row r="371" customHeight="1" spans="16:16">
      <c r="P371" s="582"/>
    </row>
    <row r="372" customHeight="1" spans="16:16">
      <c r="P372" s="582"/>
    </row>
    <row r="373" customHeight="1" spans="16:16">
      <c r="P373" s="582"/>
    </row>
    <row r="374" customHeight="1" spans="16:16">
      <c r="P374" s="582"/>
    </row>
    <row r="375" customHeight="1" spans="16:16">
      <c r="P375" s="582"/>
    </row>
    <row r="376" customHeight="1" spans="16:16">
      <c r="P376" s="582"/>
    </row>
    <row r="377" customHeight="1" spans="16:16">
      <c r="P377" s="582"/>
    </row>
    <row r="378" customHeight="1" spans="16:16">
      <c r="P378" s="582"/>
    </row>
    <row r="379" customHeight="1" spans="16:16">
      <c r="P379" s="582"/>
    </row>
    <row r="380" customHeight="1" spans="16:16">
      <c r="P380" s="582"/>
    </row>
    <row r="381" customHeight="1" spans="16:16">
      <c r="P381" s="582"/>
    </row>
    <row r="382" customHeight="1" spans="16:16">
      <c r="P382" s="582"/>
    </row>
    <row r="383" customHeight="1" spans="16:16">
      <c r="P383" s="582"/>
    </row>
    <row r="384" customHeight="1" spans="16:16">
      <c r="P384" s="582"/>
    </row>
    <row r="385" customHeight="1" spans="16:16">
      <c r="P385" s="582"/>
    </row>
    <row r="386" customHeight="1" spans="16:16">
      <c r="P386" s="582"/>
    </row>
    <row r="387" customHeight="1" spans="16:16">
      <c r="P387" s="582"/>
    </row>
    <row r="388" customHeight="1" spans="16:16">
      <c r="P388" s="582"/>
    </row>
    <row r="389" customHeight="1" spans="16:16">
      <c r="P389" s="582"/>
    </row>
    <row r="390" customHeight="1" spans="16:16">
      <c r="P390" s="582"/>
    </row>
    <row r="391" customHeight="1" spans="16:16">
      <c r="P391" s="582"/>
    </row>
    <row r="392" customHeight="1" spans="16:16">
      <c r="P392" s="582"/>
    </row>
    <row r="393" customHeight="1" spans="16:16">
      <c r="P393" s="582"/>
    </row>
    <row r="394" customHeight="1" spans="16:16">
      <c r="P394" s="582"/>
    </row>
    <row r="395" customHeight="1" spans="16:16">
      <c r="P395" s="582"/>
    </row>
    <row r="396" customHeight="1" spans="16:16">
      <c r="P396" s="582"/>
    </row>
    <row r="397" customHeight="1" spans="16:16">
      <c r="P397" s="582"/>
    </row>
    <row r="398" customHeight="1" spans="16:16">
      <c r="P398" s="582"/>
    </row>
    <row r="399" customHeight="1" spans="16:16">
      <c r="P399" s="582"/>
    </row>
    <row r="400" customHeight="1" spans="16:16">
      <c r="P400" s="582"/>
    </row>
    <row r="401" customHeight="1" spans="16:16">
      <c r="P401" s="582"/>
    </row>
    <row r="402" customHeight="1" spans="16:16">
      <c r="P402" s="582"/>
    </row>
    <row r="403" customHeight="1" spans="16:16">
      <c r="P403" s="582"/>
    </row>
    <row r="404" customHeight="1" spans="16:16">
      <c r="P404" s="582"/>
    </row>
    <row r="405" customHeight="1" spans="16:16">
      <c r="P405" s="582"/>
    </row>
    <row r="406" customHeight="1" spans="16:16">
      <c r="P406" s="582"/>
    </row>
    <row r="407" customHeight="1" spans="16:16">
      <c r="P407" s="582"/>
    </row>
    <row r="408" customHeight="1" spans="16:16">
      <c r="P408" s="582"/>
    </row>
    <row r="409" customHeight="1" spans="16:16">
      <c r="P409" s="582"/>
    </row>
    <row r="410" customHeight="1" spans="16:16">
      <c r="P410" s="582"/>
    </row>
    <row r="411" customHeight="1" spans="16:16">
      <c r="P411" s="582"/>
    </row>
    <row r="412" customHeight="1" spans="16:16">
      <c r="P412" s="582"/>
    </row>
    <row r="413" customHeight="1" spans="16:16">
      <c r="P413" s="582"/>
    </row>
    <row r="414" customHeight="1" spans="16:16">
      <c r="P414" s="582"/>
    </row>
    <row r="415" customHeight="1" spans="16:16">
      <c r="P415" s="582"/>
    </row>
    <row r="416" customHeight="1" spans="16:16">
      <c r="P416" s="582"/>
    </row>
    <row r="417" customHeight="1" spans="16:16">
      <c r="P417" s="582"/>
    </row>
    <row r="418" customHeight="1" spans="16:16">
      <c r="P418" s="582"/>
    </row>
    <row r="419" customHeight="1" spans="16:16">
      <c r="P419" s="582"/>
    </row>
    <row r="420" customHeight="1" spans="16:16">
      <c r="P420" s="582"/>
    </row>
    <row r="421" customHeight="1" spans="16:16">
      <c r="P421" s="582"/>
    </row>
    <row r="422" customHeight="1" spans="16:16">
      <c r="P422" s="582"/>
    </row>
    <row r="423" customHeight="1" spans="16:16">
      <c r="P423" s="582"/>
    </row>
    <row r="424" customHeight="1" spans="16:16">
      <c r="P424" s="582"/>
    </row>
    <row r="425" customHeight="1" spans="16:16">
      <c r="P425" s="582"/>
    </row>
    <row r="426" customHeight="1" spans="16:16">
      <c r="P426" s="582"/>
    </row>
    <row r="427" customHeight="1" spans="16:16">
      <c r="P427" s="582"/>
    </row>
    <row r="428" customHeight="1" spans="16:16">
      <c r="P428" s="582"/>
    </row>
    <row r="429" customHeight="1" spans="16:16">
      <c r="P429" s="582"/>
    </row>
    <row r="430" customHeight="1" spans="16:16">
      <c r="P430" s="582"/>
    </row>
    <row r="431" customHeight="1" spans="16:16">
      <c r="P431" s="582"/>
    </row>
    <row r="432" customHeight="1" spans="16:16">
      <c r="P432" s="582"/>
    </row>
    <row r="433" customHeight="1" spans="16:16">
      <c r="P433" s="582"/>
    </row>
    <row r="434" customHeight="1" spans="16:16">
      <c r="P434" s="582"/>
    </row>
    <row r="435" customHeight="1" spans="16:16">
      <c r="P435" s="582"/>
    </row>
    <row r="436" customHeight="1" spans="16:16">
      <c r="P436" s="582"/>
    </row>
    <row r="437" customHeight="1" spans="16:16">
      <c r="P437" s="582"/>
    </row>
    <row r="438" customHeight="1" spans="16:16">
      <c r="P438" s="582"/>
    </row>
    <row r="439" customHeight="1" spans="16:16">
      <c r="P439" s="582"/>
    </row>
    <row r="440" customHeight="1" spans="16:16">
      <c r="P440" s="582"/>
    </row>
    <row r="441" customHeight="1" spans="16:16">
      <c r="P441" s="582"/>
    </row>
    <row r="442" customHeight="1" spans="16:16">
      <c r="P442" s="582"/>
    </row>
    <row r="443" customHeight="1" spans="16:16">
      <c r="P443" s="582"/>
    </row>
    <row r="444" customHeight="1" spans="16:16">
      <c r="P444" s="582"/>
    </row>
    <row r="445" customHeight="1" spans="16:16">
      <c r="P445" s="582"/>
    </row>
    <row r="446" customHeight="1" spans="16:16">
      <c r="P446" s="582"/>
    </row>
    <row r="447" customHeight="1" spans="16:16">
      <c r="P447" s="582"/>
    </row>
    <row r="448" customHeight="1" spans="16:16">
      <c r="P448" s="582"/>
    </row>
    <row r="449" customHeight="1" spans="16:16">
      <c r="P449" s="582"/>
    </row>
    <row r="450" customHeight="1" spans="16:16">
      <c r="P450" s="582"/>
    </row>
    <row r="451" customHeight="1" spans="16:16">
      <c r="P451" s="582"/>
    </row>
    <row r="452" customHeight="1" spans="16:16">
      <c r="P452" s="582"/>
    </row>
    <row r="453" customHeight="1" spans="16:16">
      <c r="P453" s="582"/>
    </row>
    <row r="454" customHeight="1" spans="16:16">
      <c r="P454" s="582"/>
    </row>
    <row r="455" customHeight="1" spans="16:16">
      <c r="P455" s="582"/>
    </row>
    <row r="456" customHeight="1" spans="16:16">
      <c r="P456" s="582"/>
    </row>
    <row r="457" customHeight="1" spans="16:16">
      <c r="P457" s="582"/>
    </row>
    <row r="458" customHeight="1" spans="16:16">
      <c r="P458" s="582"/>
    </row>
    <row r="459" customHeight="1" spans="16:16">
      <c r="P459" s="582"/>
    </row>
    <row r="460" customHeight="1" spans="16:16">
      <c r="P460" s="582"/>
    </row>
    <row r="461" customHeight="1" spans="16:16">
      <c r="P461" s="582"/>
    </row>
    <row r="462" customHeight="1" spans="16:16">
      <c r="P462" s="582"/>
    </row>
    <row r="463" customHeight="1" spans="16:16">
      <c r="P463" s="582"/>
    </row>
    <row r="464" customHeight="1" spans="16:16">
      <c r="P464" s="582"/>
    </row>
    <row r="465" customHeight="1" spans="16:16">
      <c r="P465" s="582"/>
    </row>
    <row r="466" customHeight="1" spans="16:16">
      <c r="P466" s="582"/>
    </row>
    <row r="467" customHeight="1" spans="16:16">
      <c r="P467" s="582"/>
    </row>
    <row r="468" customHeight="1" spans="16:16">
      <c r="P468" s="582"/>
    </row>
    <row r="469" customHeight="1" spans="16:16">
      <c r="P469" s="582"/>
    </row>
    <row r="470" customHeight="1" spans="16:16">
      <c r="P470" s="582"/>
    </row>
    <row r="471" customHeight="1" spans="16:16">
      <c r="P471" s="582"/>
    </row>
    <row r="472" customHeight="1" spans="16:16">
      <c r="P472" s="582"/>
    </row>
    <row r="473" customHeight="1" spans="16:16">
      <c r="P473" s="582"/>
    </row>
    <row r="474" customHeight="1" spans="16:16">
      <c r="P474" s="582"/>
    </row>
    <row r="475" customHeight="1" spans="16:16">
      <c r="P475" s="582"/>
    </row>
    <row r="476" customHeight="1" spans="16:16">
      <c r="P476" s="582"/>
    </row>
    <row r="477" customHeight="1" spans="16:16">
      <c r="P477" s="582"/>
    </row>
    <row r="478" customHeight="1" spans="16:16">
      <c r="P478" s="582"/>
    </row>
    <row r="479" customHeight="1" spans="16:16">
      <c r="P479" s="582"/>
    </row>
    <row r="480" customHeight="1" spans="16:16">
      <c r="P480" s="582"/>
    </row>
    <row r="481" customHeight="1" spans="16:16">
      <c r="P481" s="582"/>
    </row>
    <row r="482" customHeight="1" spans="16:16">
      <c r="P482" s="582"/>
    </row>
    <row r="483" customHeight="1" spans="16:16">
      <c r="P483" s="582"/>
    </row>
    <row r="484" customHeight="1" spans="16:16">
      <c r="P484" s="582"/>
    </row>
    <row r="485" customHeight="1" spans="16:16">
      <c r="P485" s="582"/>
    </row>
    <row r="486" customHeight="1" spans="16:16">
      <c r="P486" s="582"/>
    </row>
    <row r="487" customHeight="1" spans="16:16">
      <c r="P487" s="582"/>
    </row>
    <row r="488" customHeight="1" spans="16:16">
      <c r="P488" s="582"/>
    </row>
    <row r="489" customHeight="1" spans="16:16">
      <c r="P489" s="582"/>
    </row>
    <row r="490" customHeight="1" spans="16:16">
      <c r="P490" s="582"/>
    </row>
    <row r="491" customHeight="1" spans="16:16">
      <c r="P491" s="582"/>
    </row>
    <row r="492" customHeight="1" spans="16:16">
      <c r="P492" s="582"/>
    </row>
    <row r="493" customHeight="1" spans="16:16">
      <c r="P493" s="582"/>
    </row>
    <row r="494" customHeight="1" spans="16:16">
      <c r="P494" s="582"/>
    </row>
    <row r="495" customHeight="1" spans="16:16">
      <c r="P495" s="582"/>
    </row>
    <row r="496" customHeight="1" spans="16:16">
      <c r="P496" s="582"/>
    </row>
    <row r="497" customHeight="1" spans="16:16">
      <c r="P497" s="582"/>
    </row>
    <row r="498" customHeight="1" spans="16:16">
      <c r="P498" s="582"/>
    </row>
    <row r="499" customHeight="1" spans="16:16">
      <c r="P499" s="582"/>
    </row>
    <row r="500" customHeight="1" spans="16:16">
      <c r="P500" s="582"/>
    </row>
    <row r="501" customHeight="1" spans="16:16">
      <c r="P501" s="582"/>
    </row>
    <row r="502" customHeight="1" spans="16:16">
      <c r="P502" s="582"/>
    </row>
    <row r="503" customHeight="1" spans="16:16">
      <c r="P503" s="582"/>
    </row>
    <row r="504" customHeight="1" spans="16:16">
      <c r="P504" s="582"/>
    </row>
    <row r="505" customHeight="1" spans="16:16">
      <c r="P505" s="582"/>
    </row>
    <row r="506" customHeight="1" spans="16:16">
      <c r="P506" s="582"/>
    </row>
    <row r="507" customHeight="1" spans="16:16">
      <c r="P507" s="582"/>
    </row>
    <row r="508" customHeight="1" spans="16:16">
      <c r="P508" s="582"/>
    </row>
    <row r="509" customHeight="1" spans="16:16">
      <c r="P509" s="582"/>
    </row>
    <row r="510" customHeight="1" spans="16:16">
      <c r="P510" s="582"/>
    </row>
    <row r="511" customHeight="1" spans="16:16">
      <c r="P511" s="582"/>
    </row>
    <row r="512" customHeight="1" spans="16:16">
      <c r="P512" s="582"/>
    </row>
    <row r="513" customHeight="1" spans="16:16">
      <c r="P513" s="582"/>
    </row>
    <row r="514" customHeight="1" spans="16:16">
      <c r="P514" s="582"/>
    </row>
    <row r="515" customHeight="1" spans="16:16">
      <c r="P515" s="582"/>
    </row>
    <row r="516" customHeight="1" spans="16:16">
      <c r="P516" s="582"/>
    </row>
    <row r="517" customHeight="1" spans="16:16">
      <c r="P517" s="582"/>
    </row>
    <row r="518" customHeight="1" spans="16:16">
      <c r="P518" s="582"/>
    </row>
    <row r="519" customHeight="1" spans="16:16">
      <c r="P519" s="582"/>
    </row>
    <row r="520" customHeight="1" spans="16:16">
      <c r="P520" s="582"/>
    </row>
    <row r="521" customHeight="1" spans="16:16">
      <c r="P521" s="582"/>
    </row>
    <row r="522" customHeight="1" spans="16:16">
      <c r="P522" s="582"/>
    </row>
    <row r="523" customHeight="1" spans="16:16">
      <c r="P523" s="582"/>
    </row>
    <row r="524" customHeight="1" spans="16:16">
      <c r="P524" s="582"/>
    </row>
    <row r="525" customHeight="1" spans="16:16">
      <c r="P525" s="582"/>
    </row>
    <row r="526" customHeight="1" spans="16:16">
      <c r="P526" s="582"/>
    </row>
    <row r="527" customHeight="1" spans="16:16">
      <c r="P527" s="582"/>
    </row>
    <row r="528" customHeight="1" spans="16:16">
      <c r="P528" s="582"/>
    </row>
    <row r="529" customHeight="1" spans="16:16">
      <c r="P529" s="582"/>
    </row>
    <row r="530" customHeight="1" spans="16:16">
      <c r="P530" s="582"/>
    </row>
    <row r="531" customHeight="1" spans="16:16">
      <c r="P531" s="582"/>
    </row>
    <row r="532" customHeight="1" spans="16:16">
      <c r="P532" s="582"/>
    </row>
    <row r="533" customHeight="1" spans="16:16">
      <c r="P533" s="582"/>
    </row>
    <row r="534" customHeight="1" spans="16:16">
      <c r="P534" s="582"/>
    </row>
    <row r="535" customHeight="1" spans="16:16">
      <c r="P535" s="582"/>
    </row>
    <row r="536" customHeight="1" spans="16:16">
      <c r="P536" s="582"/>
    </row>
    <row r="537" customHeight="1" spans="16:16">
      <c r="P537" s="582"/>
    </row>
    <row r="538" customHeight="1" spans="16:16">
      <c r="P538" s="582"/>
    </row>
    <row r="539" customHeight="1" spans="16:16">
      <c r="P539" s="582"/>
    </row>
    <row r="540" customHeight="1" spans="16:16">
      <c r="P540" s="582"/>
    </row>
    <row r="541" customHeight="1" spans="16:16">
      <c r="P541" s="582"/>
    </row>
    <row r="542" customHeight="1" spans="16:16">
      <c r="P542" s="582"/>
    </row>
    <row r="543" customHeight="1" spans="16:16">
      <c r="P543" s="582"/>
    </row>
    <row r="544" customHeight="1" spans="16:16">
      <c r="P544" s="582"/>
    </row>
    <row r="545" customHeight="1" spans="16:16">
      <c r="P545" s="582"/>
    </row>
    <row r="546" customHeight="1" spans="16:16">
      <c r="P546" s="582"/>
    </row>
    <row r="547" customHeight="1" spans="16:16">
      <c r="P547" s="582"/>
    </row>
    <row r="548" customHeight="1" spans="16:16">
      <c r="P548" s="582"/>
    </row>
    <row r="549" customHeight="1" spans="16:16">
      <c r="P549" s="582"/>
    </row>
    <row r="550" customHeight="1" spans="16:16">
      <c r="P550" s="582"/>
    </row>
    <row r="551" customHeight="1" spans="16:16">
      <c r="P551" s="582"/>
    </row>
    <row r="552" customHeight="1" spans="16:16">
      <c r="P552" s="582"/>
    </row>
    <row r="553" customHeight="1" spans="16:16">
      <c r="P553" s="582"/>
    </row>
    <row r="554" customHeight="1" spans="16:16">
      <c r="P554" s="582"/>
    </row>
    <row r="555" customHeight="1" spans="16:16">
      <c r="P555" s="582"/>
    </row>
    <row r="556" customHeight="1" spans="16:16">
      <c r="P556" s="582"/>
    </row>
    <row r="557" customHeight="1" spans="16:16">
      <c r="P557" s="582"/>
    </row>
    <row r="558" customHeight="1" spans="16:16">
      <c r="P558" s="582"/>
    </row>
    <row r="559" customHeight="1" spans="16:16">
      <c r="P559" s="582"/>
    </row>
    <row r="560" customHeight="1" spans="16:16">
      <c r="P560" s="582"/>
    </row>
    <row r="561" customHeight="1" spans="16:16">
      <c r="P561" s="582"/>
    </row>
    <row r="562" customHeight="1" spans="16:16">
      <c r="P562" s="582"/>
    </row>
    <row r="563" customHeight="1" spans="16:16">
      <c r="P563" s="582"/>
    </row>
    <row r="564" customHeight="1" spans="16:16">
      <c r="P564" s="582"/>
    </row>
    <row r="565" customHeight="1" spans="16:16">
      <c r="P565" s="582"/>
    </row>
    <row r="566" customHeight="1" spans="16:16">
      <c r="P566" s="582"/>
    </row>
    <row r="567" customHeight="1" spans="16:16">
      <c r="P567" s="582"/>
    </row>
    <row r="568" customHeight="1" spans="16:16">
      <c r="P568" s="582"/>
    </row>
    <row r="569" customHeight="1" spans="16:16">
      <c r="P569" s="582"/>
    </row>
    <row r="570" customHeight="1" spans="16:16">
      <c r="P570" s="582"/>
    </row>
    <row r="571" customHeight="1" spans="16:16">
      <c r="P571" s="582"/>
    </row>
    <row r="572" customHeight="1" spans="16:16">
      <c r="P572" s="582"/>
    </row>
    <row r="573" customHeight="1" spans="16:16">
      <c r="P573" s="582"/>
    </row>
    <row r="574" customHeight="1" spans="16:16">
      <c r="P574" s="582"/>
    </row>
    <row r="575" customHeight="1" spans="16:16">
      <c r="P575" s="582"/>
    </row>
    <row r="576" customHeight="1" spans="16:16">
      <c r="P576" s="582"/>
    </row>
    <row r="577" customHeight="1" spans="16:16">
      <c r="P577" s="582"/>
    </row>
    <row r="578" customHeight="1" spans="16:16">
      <c r="P578" s="582"/>
    </row>
    <row r="579" customHeight="1" spans="16:16">
      <c r="P579" s="582"/>
    </row>
    <row r="580" customHeight="1" spans="16:16">
      <c r="P580" s="582"/>
    </row>
    <row r="581" customHeight="1" spans="16:16">
      <c r="P581" s="582"/>
    </row>
    <row r="582" customHeight="1" spans="16:16">
      <c r="P582" s="582"/>
    </row>
    <row r="583" customHeight="1" spans="16:16">
      <c r="P583" s="582"/>
    </row>
    <row r="584" customHeight="1" spans="16:16">
      <c r="P584" s="582"/>
    </row>
    <row r="585" customHeight="1" spans="16:16">
      <c r="P585" s="582"/>
    </row>
    <row r="586" customHeight="1" spans="16:16">
      <c r="P586" s="582"/>
    </row>
    <row r="587" customHeight="1" spans="16:16">
      <c r="P587" s="582"/>
    </row>
    <row r="588" customHeight="1" spans="16:16">
      <c r="P588" s="582"/>
    </row>
    <row r="589" customHeight="1" spans="16:16">
      <c r="P589" s="582"/>
    </row>
    <row r="590" customHeight="1" spans="16:16">
      <c r="P590" s="582"/>
    </row>
    <row r="591" customHeight="1" spans="16:16">
      <c r="P591" s="582"/>
    </row>
    <row r="592" customHeight="1" spans="16:16">
      <c r="P592" s="582"/>
    </row>
    <row r="593" customHeight="1" spans="16:16">
      <c r="P593" s="582"/>
    </row>
    <row r="594" customHeight="1" spans="16:16">
      <c r="P594" s="582"/>
    </row>
    <row r="595" customHeight="1" spans="16:16">
      <c r="P595" s="582"/>
    </row>
    <row r="596" customHeight="1" spans="16:16">
      <c r="P596" s="582"/>
    </row>
    <row r="597" customHeight="1" spans="16:16">
      <c r="P597" s="582"/>
    </row>
    <row r="598" customHeight="1" spans="16:16">
      <c r="P598" s="582"/>
    </row>
    <row r="599" customHeight="1" spans="16:16">
      <c r="P599" s="582"/>
    </row>
    <row r="600" customHeight="1" spans="16:16">
      <c r="P600" s="582"/>
    </row>
    <row r="601" customHeight="1" spans="16:16">
      <c r="P601" s="582"/>
    </row>
    <row r="602" customHeight="1" spans="16:16">
      <c r="P602" s="582"/>
    </row>
    <row r="603" customHeight="1" spans="16:16">
      <c r="P603" s="582"/>
    </row>
    <row r="604" customHeight="1" spans="16:16">
      <c r="P604" s="582"/>
    </row>
    <row r="605" customHeight="1" spans="16:16">
      <c r="P605" s="582"/>
    </row>
    <row r="606" customHeight="1" spans="16:16">
      <c r="P606" s="582"/>
    </row>
    <row r="607" customHeight="1" spans="16:16">
      <c r="P607" s="582"/>
    </row>
    <row r="608" customHeight="1" spans="16:16">
      <c r="P608" s="582"/>
    </row>
    <row r="609" customHeight="1" spans="16:16">
      <c r="P609" s="582"/>
    </row>
    <row r="610" customHeight="1" spans="16:16">
      <c r="P610" s="582"/>
    </row>
    <row r="611" customHeight="1" spans="16:16">
      <c r="P611" s="582"/>
    </row>
    <row r="612" customHeight="1" spans="16:16">
      <c r="P612" s="582"/>
    </row>
    <row r="613" customHeight="1" spans="16:16">
      <c r="P613" s="582"/>
    </row>
    <row r="614" customHeight="1" spans="16:16">
      <c r="P614" s="582"/>
    </row>
    <row r="615" customHeight="1" spans="16:16">
      <c r="P615" s="582"/>
    </row>
    <row r="616" customHeight="1" spans="16:16">
      <c r="P616" s="582"/>
    </row>
    <row r="617" customHeight="1" spans="16:16">
      <c r="P617" s="582"/>
    </row>
    <row r="618" customHeight="1" spans="16:16">
      <c r="P618" s="582"/>
    </row>
    <row r="619" customHeight="1" spans="16:16">
      <c r="P619" s="582"/>
    </row>
    <row r="620" customHeight="1" spans="16:16">
      <c r="P620" s="582"/>
    </row>
    <row r="621" customHeight="1" spans="16:16">
      <c r="P621" s="582"/>
    </row>
    <row r="622" customHeight="1" spans="16:16">
      <c r="P622" s="582"/>
    </row>
    <row r="623" customHeight="1" spans="16:16">
      <c r="P623" s="582"/>
    </row>
    <row r="624" customHeight="1" spans="16:16">
      <c r="P624" s="582"/>
    </row>
    <row r="625" customHeight="1" spans="16:16">
      <c r="P625" s="582"/>
    </row>
    <row r="626" customHeight="1" spans="16:16">
      <c r="P626" s="582"/>
    </row>
    <row r="627" customHeight="1" spans="16:16">
      <c r="P627" s="582"/>
    </row>
    <row r="628" customHeight="1" spans="16:16">
      <c r="P628" s="582"/>
    </row>
    <row r="629" customHeight="1" spans="16:16">
      <c r="P629" s="582"/>
    </row>
    <row r="630" customHeight="1" spans="16:16">
      <c r="P630" s="582"/>
    </row>
    <row r="631" customHeight="1" spans="16:16">
      <c r="P631" s="582"/>
    </row>
    <row r="632" customHeight="1" spans="16:16">
      <c r="P632" s="582"/>
    </row>
    <row r="633" customHeight="1" spans="16:16">
      <c r="P633" s="582"/>
    </row>
    <row r="634" customHeight="1" spans="16:16">
      <c r="P634" s="582"/>
    </row>
    <row r="635" customHeight="1" spans="16:16">
      <c r="P635" s="582"/>
    </row>
    <row r="636" customHeight="1" spans="16:16">
      <c r="P636" s="582"/>
    </row>
    <row r="637" customHeight="1" spans="16:16">
      <c r="P637" s="582"/>
    </row>
    <row r="638" customHeight="1" spans="16:16">
      <c r="P638" s="582"/>
    </row>
    <row r="639" customHeight="1" spans="16:16">
      <c r="P639" s="582"/>
    </row>
    <row r="640" customHeight="1" spans="16:16">
      <c r="P640" s="582"/>
    </row>
    <row r="641" customHeight="1" spans="16:16">
      <c r="P641" s="582"/>
    </row>
    <row r="642" customHeight="1" spans="16:16">
      <c r="P642" s="582"/>
    </row>
    <row r="643" customHeight="1" spans="16:16">
      <c r="P643" s="582"/>
    </row>
    <row r="644" customHeight="1" spans="16:16">
      <c r="P644" s="582"/>
    </row>
    <row r="645" customHeight="1" spans="16:16">
      <c r="P645" s="582"/>
    </row>
    <row r="646" customHeight="1" spans="16:16">
      <c r="P646" s="582"/>
    </row>
    <row r="647" customHeight="1" spans="16:16">
      <c r="P647" s="582"/>
    </row>
    <row r="648" customHeight="1" spans="16:16">
      <c r="P648" s="582"/>
    </row>
    <row r="649" customHeight="1" spans="16:16">
      <c r="P649" s="582"/>
    </row>
    <row r="650" customHeight="1" spans="16:16">
      <c r="P650" s="582"/>
    </row>
    <row r="651" customHeight="1" spans="16:16">
      <c r="P651" s="582"/>
    </row>
    <row r="652" customHeight="1" spans="16:16">
      <c r="P652" s="582"/>
    </row>
    <row r="653" customHeight="1" spans="16:16">
      <c r="P653" s="582"/>
    </row>
    <row r="654" customHeight="1" spans="16:16">
      <c r="P654" s="582"/>
    </row>
    <row r="655" customHeight="1" spans="16:16">
      <c r="P655" s="582"/>
    </row>
    <row r="656" customHeight="1" spans="16:16">
      <c r="P656" s="582"/>
    </row>
    <row r="657" customHeight="1" spans="16:16">
      <c r="P657" s="582"/>
    </row>
    <row r="658" customHeight="1" spans="16:16">
      <c r="P658" s="582"/>
    </row>
    <row r="659" customHeight="1" spans="16:16">
      <c r="P659" s="582"/>
    </row>
    <row r="660" customHeight="1" spans="16:16">
      <c r="P660" s="582"/>
    </row>
    <row r="661" customHeight="1" spans="16:16">
      <c r="P661" s="582"/>
    </row>
    <row r="662" customHeight="1" spans="16:16">
      <c r="P662" s="582"/>
    </row>
    <row r="663" customHeight="1" spans="16:16">
      <c r="P663" s="582"/>
    </row>
    <row r="664" customHeight="1" spans="16:16">
      <c r="P664" s="582"/>
    </row>
    <row r="665" customHeight="1" spans="16:16">
      <c r="P665" s="582"/>
    </row>
    <row r="666" customHeight="1" spans="16:16">
      <c r="P666" s="582"/>
    </row>
    <row r="667" customHeight="1" spans="16:16">
      <c r="P667" s="582"/>
    </row>
    <row r="668" customHeight="1" spans="16:16">
      <c r="P668" s="582"/>
    </row>
    <row r="669" customHeight="1" spans="16:16">
      <c r="P669" s="582"/>
    </row>
    <row r="670" customHeight="1" spans="16:16">
      <c r="P670" s="582"/>
    </row>
    <row r="671" customHeight="1" spans="16:16">
      <c r="P671" s="582"/>
    </row>
    <row r="672" customHeight="1" spans="16:16">
      <c r="P672" s="582"/>
    </row>
    <row r="673" customHeight="1" spans="16:16">
      <c r="P673" s="582"/>
    </row>
    <row r="674" customHeight="1" spans="16:16">
      <c r="P674" s="582"/>
    </row>
    <row r="675" customHeight="1" spans="16:16">
      <c r="P675" s="582"/>
    </row>
    <row r="676" customHeight="1" spans="16:16">
      <c r="P676" s="582"/>
    </row>
    <row r="677" customHeight="1" spans="16:16">
      <c r="P677" s="582"/>
    </row>
    <row r="678" customHeight="1" spans="16:16">
      <c r="P678" s="582"/>
    </row>
    <row r="679" customHeight="1" spans="16:16">
      <c r="P679" s="582"/>
    </row>
    <row r="680" customHeight="1" spans="16:16">
      <c r="P680" s="582"/>
    </row>
    <row r="681" customHeight="1" spans="16:16">
      <c r="P681" s="582"/>
    </row>
    <row r="682" customHeight="1" spans="16:16">
      <c r="P682" s="582"/>
    </row>
    <row r="683" customHeight="1" spans="16:16">
      <c r="P683" s="582"/>
    </row>
    <row r="684" customHeight="1" spans="16:16">
      <c r="P684" s="582"/>
    </row>
    <row r="685" customHeight="1" spans="16:16">
      <c r="P685" s="582"/>
    </row>
    <row r="686" customHeight="1" spans="16:16">
      <c r="P686" s="582"/>
    </row>
    <row r="687" customHeight="1" spans="16:16">
      <c r="P687" s="582"/>
    </row>
    <row r="688" customHeight="1" spans="16:16">
      <c r="P688" s="582"/>
    </row>
    <row r="689" customHeight="1" spans="16:16">
      <c r="P689" s="582"/>
    </row>
    <row r="690" customHeight="1" spans="16:16">
      <c r="P690" s="582"/>
    </row>
    <row r="691" customHeight="1" spans="16:16">
      <c r="P691" s="582"/>
    </row>
    <row r="692" customHeight="1" spans="16:16">
      <c r="P692" s="582"/>
    </row>
    <row r="693" customHeight="1" spans="16:16">
      <c r="P693" s="582"/>
    </row>
    <row r="694" customHeight="1" spans="16:16">
      <c r="P694" s="582"/>
    </row>
    <row r="695" customHeight="1" spans="16:16">
      <c r="P695" s="582"/>
    </row>
    <row r="696" customHeight="1" spans="16:16">
      <c r="P696" s="582"/>
    </row>
    <row r="697" customHeight="1" spans="16:16">
      <c r="P697" s="582"/>
    </row>
    <row r="698" customHeight="1" spans="16:16">
      <c r="P698" s="582"/>
    </row>
    <row r="699" customHeight="1" spans="16:16">
      <c r="P699" s="582"/>
    </row>
    <row r="700" customHeight="1" spans="16:16">
      <c r="P700" s="582"/>
    </row>
    <row r="701" customHeight="1" spans="16:16">
      <c r="P701" s="582"/>
    </row>
    <row r="702" customHeight="1" spans="16:16">
      <c r="P702" s="582"/>
    </row>
    <row r="703" customHeight="1" spans="16:16">
      <c r="P703" s="582"/>
    </row>
    <row r="704" customHeight="1" spans="16:16">
      <c r="P704" s="582"/>
    </row>
    <row r="705" customHeight="1" spans="16:16">
      <c r="P705" s="582"/>
    </row>
    <row r="706" customHeight="1" spans="16:16">
      <c r="P706" s="582"/>
    </row>
    <row r="707" customHeight="1" spans="16:16">
      <c r="P707" s="582"/>
    </row>
    <row r="708" customHeight="1" spans="16:16">
      <c r="P708" s="582"/>
    </row>
    <row r="709" customHeight="1" spans="16:16">
      <c r="P709" s="582"/>
    </row>
    <row r="710" customHeight="1" spans="16:16">
      <c r="P710" s="582"/>
    </row>
    <row r="711" customHeight="1" spans="16:16">
      <c r="P711" s="582"/>
    </row>
    <row r="712" customHeight="1" spans="16:16">
      <c r="P712" s="582"/>
    </row>
    <row r="713" customHeight="1" spans="16:16">
      <c r="P713" s="582"/>
    </row>
    <row r="714" customHeight="1" spans="16:16">
      <c r="P714" s="582"/>
    </row>
    <row r="715" customHeight="1" spans="16:16">
      <c r="P715" s="582"/>
    </row>
    <row r="716" customHeight="1" spans="16:16">
      <c r="P716" s="582"/>
    </row>
    <row r="717" customHeight="1" spans="16:16">
      <c r="P717" s="582"/>
    </row>
    <row r="718" customHeight="1" spans="16:16">
      <c r="P718" s="582"/>
    </row>
    <row r="719" customHeight="1" spans="16:16">
      <c r="P719" s="582"/>
    </row>
    <row r="720" customHeight="1" spans="16:16">
      <c r="P720" s="582"/>
    </row>
    <row r="721" customHeight="1" spans="16:16">
      <c r="P721" s="582"/>
    </row>
    <row r="722" customHeight="1" spans="16:16">
      <c r="P722" s="582"/>
    </row>
    <row r="723" customHeight="1" spans="16:16">
      <c r="P723" s="582"/>
    </row>
    <row r="724" customHeight="1" spans="16:16">
      <c r="P724" s="582"/>
    </row>
    <row r="725" customHeight="1" spans="16:16">
      <c r="P725" s="582"/>
    </row>
    <row r="726" customHeight="1" spans="16:16">
      <c r="P726" s="582"/>
    </row>
    <row r="727" customHeight="1" spans="16:16">
      <c r="P727" s="582"/>
    </row>
    <row r="728" customHeight="1" spans="16:16">
      <c r="P728" s="582"/>
    </row>
    <row r="729" customHeight="1" spans="16:16">
      <c r="P729" s="582"/>
    </row>
    <row r="730" customHeight="1" spans="16:16">
      <c r="P730" s="582"/>
    </row>
    <row r="731" customHeight="1" spans="16:16">
      <c r="P731" s="582"/>
    </row>
    <row r="732" customHeight="1" spans="16:16">
      <c r="P732" s="582"/>
    </row>
    <row r="733" customHeight="1" spans="16:16">
      <c r="P733" s="582"/>
    </row>
    <row r="734" customHeight="1" spans="16:16">
      <c r="P734" s="582"/>
    </row>
    <row r="735" customHeight="1" spans="16:16">
      <c r="P735" s="582"/>
    </row>
    <row r="736" customHeight="1" spans="16:16">
      <c r="P736" s="582"/>
    </row>
    <row r="737" customHeight="1" spans="16:16">
      <c r="P737" s="582"/>
    </row>
    <row r="738" customHeight="1" spans="16:16">
      <c r="P738" s="582"/>
    </row>
    <row r="739" customHeight="1" spans="16:16">
      <c r="P739" s="582"/>
    </row>
    <row r="740" customHeight="1" spans="16:16">
      <c r="P740" s="582"/>
    </row>
    <row r="741" customHeight="1" spans="16:16">
      <c r="P741" s="582"/>
    </row>
    <row r="742" customHeight="1" spans="16:16">
      <c r="P742" s="582"/>
    </row>
    <row r="743" customHeight="1" spans="16:16">
      <c r="P743" s="582"/>
    </row>
    <row r="744" customHeight="1" spans="16:16">
      <c r="P744" s="582"/>
    </row>
    <row r="745" customHeight="1" spans="16:16">
      <c r="P745" s="582"/>
    </row>
    <row r="746" customHeight="1" spans="16:16">
      <c r="P746" s="582"/>
    </row>
    <row r="747" customHeight="1" spans="16:16">
      <c r="P747" s="582"/>
    </row>
    <row r="748" customHeight="1" spans="16:16">
      <c r="P748" s="582"/>
    </row>
    <row r="749" customHeight="1" spans="16:16">
      <c r="P749" s="582"/>
    </row>
    <row r="750" customHeight="1" spans="16:16">
      <c r="P750" s="582"/>
    </row>
    <row r="751" customHeight="1" spans="16:16">
      <c r="P751" s="582"/>
    </row>
    <row r="752" customHeight="1" spans="16:16">
      <c r="P752" s="582"/>
    </row>
    <row r="753" customHeight="1" spans="16:16">
      <c r="P753" s="582"/>
    </row>
    <row r="754" customHeight="1" spans="16:16">
      <c r="P754" s="582"/>
    </row>
    <row r="755" customHeight="1" spans="16:16">
      <c r="P755" s="582"/>
    </row>
    <row r="756" customHeight="1" spans="16:16">
      <c r="P756" s="582"/>
    </row>
    <row r="757" customHeight="1" spans="16:16">
      <c r="P757" s="582"/>
    </row>
    <row r="758" customHeight="1" spans="16:16">
      <c r="P758" s="582"/>
    </row>
    <row r="759" customHeight="1" spans="16:16">
      <c r="P759" s="582"/>
    </row>
    <row r="760" customHeight="1" spans="16:16">
      <c r="P760" s="582"/>
    </row>
    <row r="761" customHeight="1" spans="16:16">
      <c r="P761" s="582"/>
    </row>
    <row r="762" customHeight="1" spans="16:16">
      <c r="P762" s="582"/>
    </row>
    <row r="763" customHeight="1" spans="16:16">
      <c r="P763" s="582"/>
    </row>
    <row r="764" customHeight="1" spans="16:16">
      <c r="P764" s="582"/>
    </row>
    <row r="765" customHeight="1" spans="16:16">
      <c r="P765" s="582"/>
    </row>
    <row r="766" customHeight="1" spans="16:16">
      <c r="P766" s="582"/>
    </row>
    <row r="767" customHeight="1" spans="16:16">
      <c r="P767" s="582"/>
    </row>
    <row r="768" customHeight="1" spans="16:16">
      <c r="P768" s="582"/>
    </row>
    <row r="769" customHeight="1" spans="16:16">
      <c r="P769" s="582"/>
    </row>
    <row r="770" customHeight="1" spans="16:16">
      <c r="P770" s="582"/>
    </row>
    <row r="771" customHeight="1" spans="16:16">
      <c r="P771" s="582"/>
    </row>
    <row r="772" customHeight="1" spans="16:16">
      <c r="P772" s="582"/>
    </row>
    <row r="773" customHeight="1" spans="16:16">
      <c r="P773" s="582"/>
    </row>
    <row r="774" customHeight="1" spans="16:16">
      <c r="P774" s="582"/>
    </row>
    <row r="775" customHeight="1" spans="16:16">
      <c r="P775" s="582"/>
    </row>
    <row r="776" customHeight="1" spans="16:16">
      <c r="P776" s="582"/>
    </row>
    <row r="777" customHeight="1" spans="16:16">
      <c r="P777" s="582"/>
    </row>
    <row r="778" customHeight="1" spans="16:16">
      <c r="P778" s="582"/>
    </row>
    <row r="779" customHeight="1" spans="16:16">
      <c r="P779" s="582"/>
    </row>
    <row r="780" customHeight="1" spans="16:16">
      <c r="P780" s="582"/>
    </row>
    <row r="781" customHeight="1" spans="16:16">
      <c r="P781" s="582"/>
    </row>
    <row r="782" customHeight="1" spans="16:16">
      <c r="P782" s="582"/>
    </row>
    <row r="783" customHeight="1" spans="16:16">
      <c r="P783" s="582"/>
    </row>
    <row r="784" customHeight="1" spans="16:16">
      <c r="P784" s="582"/>
    </row>
    <row r="785" customHeight="1" spans="16:16">
      <c r="P785" s="582"/>
    </row>
    <row r="786" customHeight="1" spans="16:16">
      <c r="P786" s="582"/>
    </row>
    <row r="787" customHeight="1" spans="16:16">
      <c r="P787" s="582"/>
    </row>
    <row r="788" customHeight="1" spans="16:16">
      <c r="P788" s="582"/>
    </row>
    <row r="789" customHeight="1" spans="16:16">
      <c r="P789" s="582"/>
    </row>
    <row r="790" customHeight="1" spans="16:16">
      <c r="P790" s="582"/>
    </row>
    <row r="791" customHeight="1" spans="16:16">
      <c r="P791" s="582"/>
    </row>
    <row r="792" customHeight="1" spans="16:16">
      <c r="P792" s="582"/>
    </row>
    <row r="793" customHeight="1" spans="16:16">
      <c r="P793" s="582"/>
    </row>
    <row r="794" customHeight="1" spans="16:16">
      <c r="P794" s="582"/>
    </row>
    <row r="795" customHeight="1" spans="16:16">
      <c r="P795" s="582"/>
    </row>
    <row r="796" customHeight="1" spans="16:16">
      <c r="P796" s="582"/>
    </row>
    <row r="797" customHeight="1" spans="16:16">
      <c r="P797" s="582"/>
    </row>
    <row r="798" customHeight="1" spans="16:16">
      <c r="P798" s="582"/>
    </row>
    <row r="799" customHeight="1" spans="16:16">
      <c r="P799" s="582"/>
    </row>
    <row r="800" customHeight="1" spans="16:16">
      <c r="P800" s="582"/>
    </row>
    <row r="801" customHeight="1" spans="16:16">
      <c r="P801" s="582"/>
    </row>
    <row r="802" customHeight="1" spans="16:16">
      <c r="P802" s="582"/>
    </row>
    <row r="803" customHeight="1" spans="16:16">
      <c r="P803" s="582"/>
    </row>
    <row r="804" customHeight="1" spans="16:16">
      <c r="P804" s="582"/>
    </row>
    <row r="805" customHeight="1" spans="16:16">
      <c r="P805" s="582"/>
    </row>
    <row r="806" customHeight="1" spans="16:16">
      <c r="P806" s="582"/>
    </row>
    <row r="807" customHeight="1" spans="16:16">
      <c r="P807" s="582"/>
    </row>
    <row r="808" customHeight="1" spans="16:16">
      <c r="P808" s="582"/>
    </row>
    <row r="809" customHeight="1" spans="16:16">
      <c r="P809" s="582"/>
    </row>
    <row r="810" customHeight="1" spans="16:16">
      <c r="P810" s="582"/>
    </row>
    <row r="811" customHeight="1" spans="16:16">
      <c r="P811" s="582"/>
    </row>
    <row r="812" customHeight="1" spans="16:16">
      <c r="P812" s="582"/>
    </row>
    <row r="813" customHeight="1" spans="16:16">
      <c r="P813" s="582"/>
    </row>
    <row r="814" customHeight="1" spans="16:16">
      <c r="P814" s="582"/>
    </row>
    <row r="815" customHeight="1" spans="16:16">
      <c r="P815" s="582"/>
    </row>
    <row r="816" customHeight="1" spans="16:16">
      <c r="P816" s="582"/>
    </row>
    <row r="817" customHeight="1" spans="16:16">
      <c r="P817" s="582"/>
    </row>
    <row r="818" customHeight="1" spans="16:16">
      <c r="P818" s="582"/>
    </row>
    <row r="819" customHeight="1" spans="16:16">
      <c r="P819" s="582"/>
    </row>
    <row r="820" customHeight="1" spans="16:16">
      <c r="P820" s="582"/>
    </row>
    <row r="821" customHeight="1" spans="16:16">
      <c r="P821" s="582"/>
    </row>
    <row r="822" customHeight="1" spans="16:16">
      <c r="P822" s="582"/>
    </row>
    <row r="823" customHeight="1" spans="16:16">
      <c r="P823" s="582"/>
    </row>
    <row r="824" customHeight="1" spans="16:16">
      <c r="P824" s="582"/>
    </row>
    <row r="825" customHeight="1" spans="16:16">
      <c r="P825" s="582"/>
    </row>
    <row r="826" customHeight="1" spans="16:16">
      <c r="P826" s="582"/>
    </row>
    <row r="827" customHeight="1" spans="16:16">
      <c r="P827" s="582"/>
    </row>
    <row r="828" customHeight="1" spans="16:16">
      <c r="P828" s="582"/>
    </row>
    <row r="829" customHeight="1" spans="16:16">
      <c r="P829" s="582"/>
    </row>
    <row r="830" customHeight="1" spans="16:16">
      <c r="P830" s="582"/>
    </row>
    <row r="831" customHeight="1" spans="16:16">
      <c r="P831" s="582"/>
    </row>
    <row r="832" customHeight="1" spans="16:16">
      <c r="P832" s="582"/>
    </row>
    <row r="833" customHeight="1" spans="16:16">
      <c r="P833" s="582"/>
    </row>
    <row r="834" customHeight="1" spans="16:16">
      <c r="P834" s="582"/>
    </row>
    <row r="835" customHeight="1" spans="16:16">
      <c r="P835" s="582"/>
    </row>
    <row r="836" customHeight="1" spans="16:16">
      <c r="P836" s="582"/>
    </row>
    <row r="837" customHeight="1" spans="16:16">
      <c r="P837" s="582"/>
    </row>
    <row r="838" customHeight="1" spans="16:16">
      <c r="P838" s="582"/>
    </row>
    <row r="839" customHeight="1" spans="16:16">
      <c r="P839" s="582"/>
    </row>
    <row r="840" customHeight="1" spans="16:16">
      <c r="P840" s="582"/>
    </row>
    <row r="841" customHeight="1" spans="16:16">
      <c r="P841" s="582"/>
    </row>
    <row r="842" customHeight="1" spans="16:16">
      <c r="P842" s="582"/>
    </row>
    <row r="843" customHeight="1" spans="16:16">
      <c r="P843" s="582"/>
    </row>
    <row r="844" customHeight="1" spans="16:16">
      <c r="P844" s="582"/>
    </row>
    <row r="845" customHeight="1" spans="16:16">
      <c r="P845" s="582"/>
    </row>
    <row r="846" customHeight="1" spans="16:16">
      <c r="P846" s="582"/>
    </row>
    <row r="847" customHeight="1" spans="16:16">
      <c r="P847" s="582"/>
    </row>
    <row r="848" customHeight="1" spans="16:16">
      <c r="P848" s="582"/>
    </row>
    <row r="849" customHeight="1" spans="16:16">
      <c r="P849" s="582"/>
    </row>
    <row r="850" customHeight="1" spans="16:16">
      <c r="P850" s="582"/>
    </row>
    <row r="851" customHeight="1" spans="16:16">
      <c r="P851" s="582"/>
    </row>
    <row r="852" customHeight="1" spans="16:16">
      <c r="P852" s="582"/>
    </row>
    <row r="853" customHeight="1" spans="16:16">
      <c r="P853" s="582"/>
    </row>
    <row r="854" customHeight="1" spans="16:16">
      <c r="P854" s="582"/>
    </row>
    <row r="855" customHeight="1" spans="16:16">
      <c r="P855" s="582"/>
    </row>
    <row r="856" customHeight="1" spans="16:16">
      <c r="P856" s="582"/>
    </row>
    <row r="857" customHeight="1" spans="16:16">
      <c r="P857" s="582"/>
    </row>
    <row r="858" customHeight="1" spans="16:16">
      <c r="P858" s="582"/>
    </row>
    <row r="859" customHeight="1" spans="16:16">
      <c r="P859" s="582"/>
    </row>
    <row r="860" customHeight="1" spans="16:16">
      <c r="P860" s="582"/>
    </row>
    <row r="861" customHeight="1" spans="16:16">
      <c r="P861" s="582"/>
    </row>
    <row r="862" customHeight="1" spans="16:16">
      <c r="P862" s="582"/>
    </row>
    <row r="863" customHeight="1" spans="16:16">
      <c r="P863" s="582"/>
    </row>
    <row r="864" customHeight="1" spans="16:16">
      <c r="P864" s="582"/>
    </row>
    <row r="865" customHeight="1" spans="16:16">
      <c r="P865" s="582"/>
    </row>
    <row r="866" customHeight="1" spans="16:16">
      <c r="P866" s="582"/>
    </row>
    <row r="867" customHeight="1" spans="16:16">
      <c r="P867" s="582"/>
    </row>
    <row r="868" customHeight="1" spans="16:16">
      <c r="P868" s="582"/>
    </row>
    <row r="869" customHeight="1" spans="16:16">
      <c r="P869" s="582"/>
    </row>
    <row r="870" customHeight="1" spans="16:16">
      <c r="P870" s="582"/>
    </row>
    <row r="871" customHeight="1" spans="16:16">
      <c r="P871" s="582"/>
    </row>
    <row r="872" customHeight="1" spans="16:16">
      <c r="P872" s="582"/>
    </row>
    <row r="873" customHeight="1" spans="16:16">
      <c r="P873" s="582"/>
    </row>
    <row r="874" customHeight="1" spans="16:16">
      <c r="P874" s="582"/>
    </row>
    <row r="875" customHeight="1" spans="16:16">
      <c r="P875" s="582"/>
    </row>
    <row r="876" customHeight="1" spans="16:16">
      <c r="P876" s="582"/>
    </row>
    <row r="877" customHeight="1" spans="16:16">
      <c r="P877" s="582"/>
    </row>
    <row r="878" customHeight="1" spans="16:16">
      <c r="P878" s="582"/>
    </row>
    <row r="879" customHeight="1" spans="16:16">
      <c r="P879" s="582"/>
    </row>
    <row r="880" customHeight="1" spans="16:16">
      <c r="P880" s="582"/>
    </row>
    <row r="881" customHeight="1" spans="16:16">
      <c r="P881" s="582"/>
    </row>
    <row r="882" customHeight="1" spans="16:16">
      <c r="P882" s="582"/>
    </row>
    <row r="883" customHeight="1" spans="16:16">
      <c r="P883" s="582"/>
    </row>
    <row r="884" customHeight="1" spans="16:16">
      <c r="P884" s="582"/>
    </row>
    <row r="885" customHeight="1" spans="16:16">
      <c r="P885" s="582"/>
    </row>
    <row r="886" customHeight="1" spans="16:16">
      <c r="P886" s="582"/>
    </row>
    <row r="887" customHeight="1" spans="16:16">
      <c r="P887" s="582"/>
    </row>
    <row r="888" customHeight="1" spans="16:16">
      <c r="P888" s="582"/>
    </row>
    <row r="889" customHeight="1" spans="16:16">
      <c r="P889" s="582"/>
    </row>
    <row r="890" customHeight="1" spans="16:16">
      <c r="P890" s="582"/>
    </row>
    <row r="891" customHeight="1" spans="16:16">
      <c r="P891" s="582"/>
    </row>
    <row r="892" customHeight="1" spans="16:16">
      <c r="P892" s="582"/>
    </row>
    <row r="893" customHeight="1" spans="16:16">
      <c r="P893" s="582"/>
    </row>
    <row r="894" customHeight="1" spans="16:16">
      <c r="P894" s="582"/>
    </row>
    <row r="895" customHeight="1" spans="16:16">
      <c r="P895" s="582"/>
    </row>
    <row r="896" customHeight="1" spans="16:16">
      <c r="P896" s="582"/>
    </row>
    <row r="897" customHeight="1" spans="16:16">
      <c r="P897" s="582"/>
    </row>
    <row r="898" customHeight="1" spans="16:16">
      <c r="P898" s="582"/>
    </row>
    <row r="899" customHeight="1" spans="16:16">
      <c r="P899" s="582"/>
    </row>
    <row r="900" customHeight="1" spans="16:16">
      <c r="P900" s="582"/>
    </row>
    <row r="901" customHeight="1" spans="16:16">
      <c r="P901" s="582"/>
    </row>
    <row r="902" customHeight="1" spans="16:16">
      <c r="P902" s="582"/>
    </row>
    <row r="903" customHeight="1" spans="16:16">
      <c r="P903" s="582"/>
    </row>
    <row r="904" customHeight="1" spans="16:16">
      <c r="P904" s="582"/>
    </row>
    <row r="905" customHeight="1" spans="16:16">
      <c r="P905" s="582"/>
    </row>
    <row r="906" customHeight="1" spans="16:16">
      <c r="P906" s="582"/>
    </row>
    <row r="907" customHeight="1" spans="16:16">
      <c r="P907" s="582"/>
    </row>
    <row r="908" customHeight="1" spans="16:16">
      <c r="P908" s="582"/>
    </row>
    <row r="909" customHeight="1" spans="16:16">
      <c r="P909" s="582"/>
    </row>
    <row r="910" customHeight="1" spans="16:16">
      <c r="P910" s="582"/>
    </row>
    <row r="911" customHeight="1" spans="16:16">
      <c r="P911" s="582"/>
    </row>
    <row r="912" customHeight="1" spans="16:16">
      <c r="P912" s="582"/>
    </row>
    <row r="913" customHeight="1" spans="16:16">
      <c r="P913" s="582"/>
    </row>
    <row r="914" customHeight="1" spans="16:16">
      <c r="P914" s="582"/>
    </row>
    <row r="915" customHeight="1" spans="16:16">
      <c r="P915" s="582"/>
    </row>
    <row r="916" customHeight="1" spans="16:16">
      <c r="P916" s="582"/>
    </row>
    <row r="917" customHeight="1" spans="16:16">
      <c r="P917" s="582"/>
    </row>
    <row r="918" customHeight="1" spans="16:16">
      <c r="P918" s="582"/>
    </row>
    <row r="919" customHeight="1" spans="16:16">
      <c r="P919" s="582"/>
    </row>
    <row r="920" customHeight="1" spans="16:16">
      <c r="P920" s="582"/>
    </row>
    <row r="921" customHeight="1" spans="16:16">
      <c r="P921" s="582"/>
    </row>
    <row r="922" customHeight="1" spans="16:16">
      <c r="P922" s="582"/>
    </row>
    <row r="923" customHeight="1" spans="16:16">
      <c r="P923" s="582"/>
    </row>
    <row r="924" customHeight="1" spans="16:16">
      <c r="P924" s="582"/>
    </row>
    <row r="925" customHeight="1" spans="16:16">
      <c r="P925" s="582"/>
    </row>
    <row r="926" customHeight="1" spans="16:16">
      <c r="P926" s="582"/>
    </row>
    <row r="927" customHeight="1" spans="16:16">
      <c r="P927" s="582"/>
    </row>
    <row r="928" customHeight="1" spans="16:16">
      <c r="P928" s="582"/>
    </row>
    <row r="929" customHeight="1" spans="16:16">
      <c r="P929" s="582"/>
    </row>
    <row r="930" customHeight="1" spans="16:16">
      <c r="P930" s="582"/>
    </row>
    <row r="931" customHeight="1" spans="16:16">
      <c r="P931" s="582"/>
    </row>
    <row r="932" customHeight="1" spans="16:16">
      <c r="P932" s="582"/>
    </row>
    <row r="933" customHeight="1" spans="16:16">
      <c r="P933" s="582"/>
    </row>
    <row r="934" customHeight="1" spans="16:16">
      <c r="P934" s="582"/>
    </row>
    <row r="935" customHeight="1" spans="16:16">
      <c r="P935" s="582"/>
    </row>
    <row r="936" customHeight="1" spans="16:16">
      <c r="P936" s="582"/>
    </row>
    <row r="937" customHeight="1" spans="16:16">
      <c r="P937" s="582"/>
    </row>
    <row r="938" customHeight="1" spans="16:16">
      <c r="P938" s="582"/>
    </row>
    <row r="939" customHeight="1" spans="16:16">
      <c r="P939" s="582"/>
    </row>
    <row r="940" customHeight="1" spans="16:16">
      <c r="P940" s="582"/>
    </row>
    <row r="941" customHeight="1" spans="16:16">
      <c r="P941" s="582"/>
    </row>
    <row r="942" customHeight="1" spans="16:16">
      <c r="P942" s="582"/>
    </row>
    <row r="943" customHeight="1" spans="16:16">
      <c r="P943" s="582"/>
    </row>
    <row r="944" customHeight="1" spans="16:16">
      <c r="P944" s="582"/>
    </row>
    <row r="945" customHeight="1" spans="16:16">
      <c r="P945" s="582"/>
    </row>
    <row r="946" customHeight="1" spans="16:16">
      <c r="P946" s="582"/>
    </row>
    <row r="947" customHeight="1" spans="16:16">
      <c r="P947" s="582"/>
    </row>
    <row r="948" customHeight="1" spans="16:16">
      <c r="P948" s="582"/>
    </row>
    <row r="949" customHeight="1" spans="16:16">
      <c r="P949" s="582"/>
    </row>
    <row r="950" customHeight="1" spans="16:16">
      <c r="P950" s="582"/>
    </row>
    <row r="951" customHeight="1" spans="16:16">
      <c r="P951" s="582"/>
    </row>
    <row r="952" customHeight="1" spans="16:16">
      <c r="P952" s="582"/>
    </row>
    <row r="953" customHeight="1" spans="16:16">
      <c r="P953" s="582"/>
    </row>
    <row r="954" customHeight="1" spans="16:16">
      <c r="P954" s="582"/>
    </row>
    <row r="955" customHeight="1" spans="16:16">
      <c r="P955" s="582"/>
    </row>
    <row r="956" customHeight="1" spans="16:16">
      <c r="P956" s="582"/>
    </row>
    <row r="957" customHeight="1" spans="16:16">
      <c r="P957" s="582"/>
    </row>
    <row r="958" customHeight="1" spans="16:16">
      <c r="P958" s="582"/>
    </row>
    <row r="959" customHeight="1" spans="16:16">
      <c r="P959" s="582"/>
    </row>
    <row r="960" customHeight="1" spans="16:16">
      <c r="P960" s="582"/>
    </row>
    <row r="961" customHeight="1" spans="16:16">
      <c r="P961" s="582"/>
    </row>
    <row r="962" customHeight="1" spans="16:16">
      <c r="P962" s="582"/>
    </row>
    <row r="963" customHeight="1" spans="16:16">
      <c r="P963" s="582"/>
    </row>
    <row r="964" customHeight="1" spans="16:16">
      <c r="P964" s="582"/>
    </row>
    <row r="965" customHeight="1" spans="16:16">
      <c r="P965" s="582"/>
    </row>
    <row r="966" customHeight="1" spans="16:16">
      <c r="P966" s="582"/>
    </row>
    <row r="967" customHeight="1" spans="16:16">
      <c r="P967" s="582"/>
    </row>
    <row r="968" customHeight="1" spans="16:16">
      <c r="P968" s="582"/>
    </row>
    <row r="969" customHeight="1" spans="16:16">
      <c r="P969" s="582"/>
    </row>
    <row r="970" customHeight="1" spans="16:16">
      <c r="P970" s="582"/>
    </row>
    <row r="971" customHeight="1" spans="16:16">
      <c r="P971" s="582"/>
    </row>
    <row r="972" customHeight="1" spans="16:16">
      <c r="P972" s="582"/>
    </row>
    <row r="973" customHeight="1" spans="16:16">
      <c r="P973" s="582"/>
    </row>
    <row r="974" customHeight="1" spans="16:16">
      <c r="P974" s="582"/>
    </row>
    <row r="975" customHeight="1" spans="16:16">
      <c r="P975" s="582"/>
    </row>
    <row r="976" customHeight="1" spans="16:16">
      <c r="P976" s="582"/>
    </row>
    <row r="977" customHeight="1" spans="16:16">
      <c r="P977" s="582"/>
    </row>
    <row r="978" customHeight="1" spans="16:16">
      <c r="P978" s="582"/>
    </row>
    <row r="979" customHeight="1" spans="16:16">
      <c r="P979" s="582"/>
    </row>
    <row r="980" customHeight="1" spans="16:16">
      <c r="P980" s="582"/>
    </row>
    <row r="981" customHeight="1" spans="16:16">
      <c r="P981" s="582"/>
    </row>
    <row r="982" customHeight="1" spans="16:16">
      <c r="P982" s="582"/>
    </row>
    <row r="983" customHeight="1" spans="16:16">
      <c r="P983" s="582"/>
    </row>
    <row r="984" customHeight="1" spans="16:16">
      <c r="P984" s="582"/>
    </row>
    <row r="985" customHeight="1" spans="16:16">
      <c r="P985" s="582"/>
    </row>
    <row r="986" customHeight="1" spans="16:16">
      <c r="P986" s="582"/>
    </row>
    <row r="987" customHeight="1" spans="16:16">
      <c r="P987" s="582"/>
    </row>
    <row r="988" customHeight="1" spans="16:16">
      <c r="P988" s="582"/>
    </row>
    <row r="989" customHeight="1" spans="16:16">
      <c r="P989" s="582"/>
    </row>
    <row r="990" customHeight="1" spans="16:16">
      <c r="P990" s="582"/>
    </row>
    <row r="991" customHeight="1" spans="16:16">
      <c r="P991" s="582"/>
    </row>
    <row r="992" customHeight="1" spans="16:16">
      <c r="P992" s="582"/>
    </row>
    <row r="993" customHeight="1" spans="16:16">
      <c r="P993" s="582"/>
    </row>
    <row r="994" customHeight="1" spans="16:16">
      <c r="P994" s="582"/>
    </row>
    <row r="995" customHeight="1" spans="16:16">
      <c r="P995" s="582"/>
    </row>
    <row r="996" customHeight="1" spans="16:16">
      <c r="P996" s="582"/>
    </row>
    <row r="997" customHeight="1" spans="16:16">
      <c r="P997" s="582"/>
    </row>
    <row r="998" customHeight="1" spans="16:16">
      <c r="P998" s="582"/>
    </row>
    <row r="999" customHeight="1" spans="16:16">
      <c r="P999" s="582"/>
    </row>
    <row r="1000" customHeight="1" spans="16:16">
      <c r="P1000" s="582"/>
    </row>
    <row r="1001" customHeight="1" spans="16:16">
      <c r="P1001" s="582"/>
    </row>
    <row r="1002" customHeight="1" spans="16:16">
      <c r="P1002" s="582"/>
    </row>
    <row r="1003" customHeight="1" spans="16:16">
      <c r="P1003" s="582"/>
    </row>
    <row r="1004" customHeight="1" spans="16:16">
      <c r="P1004" s="582"/>
    </row>
    <row r="1005" customHeight="1" spans="16:16">
      <c r="P1005" s="582"/>
    </row>
    <row r="1006" customHeight="1" spans="16:16">
      <c r="P1006" s="582"/>
    </row>
    <row r="1007" customHeight="1" spans="16:16">
      <c r="P1007" s="582"/>
    </row>
    <row r="1008" customHeight="1" spans="16:16">
      <c r="P1008" s="582"/>
    </row>
    <row r="1009" customHeight="1" spans="16:16">
      <c r="P1009" s="582"/>
    </row>
    <row r="1010" customHeight="1" spans="16:16">
      <c r="P1010" s="582"/>
    </row>
    <row r="1011" customHeight="1" spans="16:16">
      <c r="P1011" s="582"/>
    </row>
    <row r="1012" customHeight="1" spans="16:16">
      <c r="P1012" s="582"/>
    </row>
    <row r="1013" customHeight="1" spans="16:16">
      <c r="P1013" s="582"/>
    </row>
    <row r="1014" customHeight="1" spans="16:16">
      <c r="P1014" s="582"/>
    </row>
    <row r="1015" customHeight="1" spans="16:16">
      <c r="P1015" s="582"/>
    </row>
    <row r="1016" customHeight="1" spans="16:16">
      <c r="P1016" s="582"/>
    </row>
    <row r="1017" customHeight="1" spans="16:16">
      <c r="P1017" s="582"/>
    </row>
    <row r="1018" customHeight="1" spans="16:16">
      <c r="P1018" s="582"/>
    </row>
    <row r="1019" customHeight="1" spans="16:16">
      <c r="P1019" s="582"/>
    </row>
    <row r="1020" customHeight="1" spans="16:16">
      <c r="P1020" s="582"/>
    </row>
    <row r="1021" customHeight="1" spans="16:16">
      <c r="P1021" s="582"/>
    </row>
    <row r="1022" customHeight="1" spans="16:16">
      <c r="P1022" s="582"/>
    </row>
    <row r="1023" customHeight="1" spans="16:16">
      <c r="P1023" s="582"/>
    </row>
    <row r="1024" customHeight="1" spans="16:16">
      <c r="P1024" s="582"/>
    </row>
    <row r="1025" customHeight="1" spans="16:16">
      <c r="P1025" s="582"/>
    </row>
    <row r="1026" customHeight="1" spans="16:16">
      <c r="P1026" s="582"/>
    </row>
    <row r="1027" customHeight="1" spans="16:16">
      <c r="P1027" s="582"/>
    </row>
    <row r="1028" customHeight="1" spans="16:16">
      <c r="P1028" s="582"/>
    </row>
    <row r="1029" customHeight="1" spans="16:16">
      <c r="P1029" s="582"/>
    </row>
    <row r="1030" customHeight="1" spans="16:16">
      <c r="P1030" s="582"/>
    </row>
    <row r="1031" customHeight="1" spans="16:16">
      <c r="P1031" s="582"/>
    </row>
    <row r="1032" customHeight="1" spans="16:16">
      <c r="P1032" s="582"/>
    </row>
    <row r="1033" customHeight="1" spans="16:16">
      <c r="P1033" s="582"/>
    </row>
    <row r="1034" customHeight="1" spans="16:16">
      <c r="P1034" s="582"/>
    </row>
    <row r="1035" customHeight="1" spans="16:16">
      <c r="P1035" s="582"/>
    </row>
    <row r="1036" customHeight="1" spans="16:16">
      <c r="P1036" s="582"/>
    </row>
    <row r="1037" customHeight="1" spans="16:16">
      <c r="P1037" s="582"/>
    </row>
    <row r="1038" customHeight="1" spans="16:16">
      <c r="P1038" s="582"/>
    </row>
    <row r="1039" customHeight="1" spans="16:16">
      <c r="P1039" s="582"/>
    </row>
    <row r="1040" customHeight="1" spans="16:16">
      <c r="P1040" s="582"/>
    </row>
    <row r="1041" customHeight="1" spans="16:16">
      <c r="P1041" s="582"/>
    </row>
    <row r="1042" customHeight="1" spans="16:16">
      <c r="P1042" s="582"/>
    </row>
    <row r="1043" customHeight="1" spans="16:16">
      <c r="P1043" s="582"/>
    </row>
    <row r="1044" customHeight="1" spans="16:16">
      <c r="P1044" s="582"/>
    </row>
    <row r="1045" customHeight="1" spans="16:16">
      <c r="P1045" s="582"/>
    </row>
    <row r="1046" customHeight="1" spans="16:16">
      <c r="P1046" s="582"/>
    </row>
    <row r="1047" customHeight="1" spans="16:16">
      <c r="P1047" s="582"/>
    </row>
    <row r="1048" customHeight="1" spans="16:16">
      <c r="P1048" s="582"/>
    </row>
    <row r="1049" customHeight="1" spans="16:16">
      <c r="P1049" s="582"/>
    </row>
    <row r="1050" customHeight="1" spans="16:16">
      <c r="P1050" s="582"/>
    </row>
    <row r="1051" customHeight="1" spans="16:16">
      <c r="P1051" s="582"/>
    </row>
    <row r="1052" customHeight="1" spans="16:16">
      <c r="P1052" s="582"/>
    </row>
    <row r="1053" customHeight="1" spans="16:16">
      <c r="P1053" s="582"/>
    </row>
    <row r="1054" customHeight="1" spans="16:16">
      <c r="P1054" s="582"/>
    </row>
    <row r="1055" customHeight="1" spans="16:16">
      <c r="P1055" s="582"/>
    </row>
    <row r="1056" customHeight="1" spans="16:16">
      <c r="P1056" s="582"/>
    </row>
    <row r="1057" customHeight="1" spans="16:16">
      <c r="P1057" s="582"/>
    </row>
    <row r="1058" customHeight="1" spans="16:16">
      <c r="P1058" s="582"/>
    </row>
    <row r="1059" customHeight="1" spans="16:16">
      <c r="P1059" s="582"/>
    </row>
    <row r="1060" customHeight="1" spans="16:16">
      <c r="P1060" s="582"/>
    </row>
    <row r="1061" customHeight="1" spans="16:16">
      <c r="P1061" s="582"/>
    </row>
    <row r="1062" customHeight="1" spans="16:16">
      <c r="P1062" s="582"/>
    </row>
    <row r="1063" customHeight="1" spans="16:16">
      <c r="P1063" s="582"/>
    </row>
    <row r="1064" customHeight="1" spans="16:16">
      <c r="P1064" s="582"/>
    </row>
    <row r="1065" customHeight="1" spans="16:16">
      <c r="P1065" s="582"/>
    </row>
    <row r="1066" customHeight="1" spans="16:16">
      <c r="P1066" s="582"/>
    </row>
    <row r="1067" customHeight="1" spans="16:16">
      <c r="P1067" s="582"/>
    </row>
    <row r="1068" customHeight="1" spans="16:16">
      <c r="P1068" s="582"/>
    </row>
    <row r="1069" customHeight="1" spans="16:16">
      <c r="P1069" s="582"/>
    </row>
    <row r="1070" customHeight="1" spans="16:16">
      <c r="P1070" s="582"/>
    </row>
    <row r="1071" customHeight="1" spans="16:16">
      <c r="P1071" s="582"/>
    </row>
    <row r="1072" customHeight="1" spans="16:16">
      <c r="P1072" s="582"/>
    </row>
    <row r="1073" customHeight="1" spans="16:16">
      <c r="P1073" s="582"/>
    </row>
    <row r="1074" customHeight="1" spans="16:16">
      <c r="P1074" s="582"/>
    </row>
    <row r="1075" customHeight="1" spans="16:16">
      <c r="P1075" s="582"/>
    </row>
    <row r="1076" customHeight="1" spans="16:16">
      <c r="P1076" s="582"/>
    </row>
    <row r="1077" customHeight="1" spans="16:16">
      <c r="P1077" s="582"/>
    </row>
    <row r="1078" customHeight="1" spans="16:16">
      <c r="P1078" s="582"/>
    </row>
    <row r="1079" customHeight="1" spans="16:16">
      <c r="P1079" s="582"/>
    </row>
    <row r="1080" customHeight="1" spans="16:16">
      <c r="P1080" s="582"/>
    </row>
    <row r="1081" customHeight="1" spans="16:16">
      <c r="P1081" s="582"/>
    </row>
    <row r="1082" customHeight="1" spans="16:16">
      <c r="P1082" s="582"/>
    </row>
    <row r="1083" customHeight="1" spans="16:16">
      <c r="P1083" s="582"/>
    </row>
    <row r="1084" customHeight="1" spans="16:16">
      <c r="P1084" s="582"/>
    </row>
    <row r="1085" customHeight="1" spans="16:16">
      <c r="P1085" s="582"/>
    </row>
    <row r="1086" customHeight="1" spans="16:16">
      <c r="P1086" s="582"/>
    </row>
    <row r="1087" customHeight="1" spans="16:16">
      <c r="P1087" s="582"/>
    </row>
    <row r="1088" customHeight="1" spans="16:16">
      <c r="P1088" s="582"/>
    </row>
    <row r="1089" customHeight="1" spans="16:16">
      <c r="P1089" s="582"/>
    </row>
    <row r="1090" customHeight="1" spans="16:16">
      <c r="P1090" s="582"/>
    </row>
    <row r="1091" customHeight="1" spans="16:16">
      <c r="P1091" s="582"/>
    </row>
    <row r="1092" customHeight="1" spans="16:16">
      <c r="P1092" s="582"/>
    </row>
    <row r="1093" customHeight="1" spans="16:16">
      <c r="P1093" s="582"/>
    </row>
    <row r="1094" customHeight="1" spans="16:16">
      <c r="P1094" s="582"/>
    </row>
    <row r="1095" customHeight="1" spans="16:16">
      <c r="P1095" s="582"/>
    </row>
    <row r="1096" customHeight="1" spans="16:16">
      <c r="P1096" s="582"/>
    </row>
    <row r="1097" customHeight="1" spans="16:16">
      <c r="P1097" s="582"/>
    </row>
    <row r="1098" customHeight="1" spans="16:16">
      <c r="P1098" s="582"/>
    </row>
    <row r="1099" customHeight="1" spans="16:16">
      <c r="P1099" s="582"/>
    </row>
    <row r="1100" customHeight="1" spans="16:16">
      <c r="P1100" s="582"/>
    </row>
    <row r="1101" customHeight="1" spans="16:16">
      <c r="P1101" s="582"/>
    </row>
    <row r="1102" customHeight="1" spans="16:16">
      <c r="P1102" s="582"/>
    </row>
    <row r="1103" customHeight="1" spans="16:16">
      <c r="P1103" s="582"/>
    </row>
    <row r="1104" customHeight="1" spans="16:16">
      <c r="P1104" s="582"/>
    </row>
    <row r="1105" customHeight="1" spans="16:16">
      <c r="P1105" s="582"/>
    </row>
    <row r="1106" customHeight="1" spans="16:16">
      <c r="P1106" s="582"/>
    </row>
    <row r="1107" customHeight="1" spans="16:16">
      <c r="P1107" s="582"/>
    </row>
    <row r="1108" customHeight="1" spans="16:16">
      <c r="P1108" s="582"/>
    </row>
    <row r="1109" customHeight="1" spans="16:16">
      <c r="P1109" s="582"/>
    </row>
    <row r="1110" customHeight="1" spans="16:16">
      <c r="P1110" s="582"/>
    </row>
    <row r="1111" customHeight="1" spans="16:16">
      <c r="P1111" s="582"/>
    </row>
    <row r="1112" customHeight="1" spans="16:16">
      <c r="P1112" s="582"/>
    </row>
    <row r="1113" customHeight="1" spans="16:16">
      <c r="P1113" s="582"/>
    </row>
    <row r="1114" customHeight="1" spans="16:16">
      <c r="P1114" s="582"/>
    </row>
    <row r="1115" customHeight="1" spans="16:16">
      <c r="P1115" s="582"/>
    </row>
    <row r="1116" customHeight="1" spans="16:16">
      <c r="P1116" s="582"/>
    </row>
    <row r="1117" customHeight="1" spans="16:16">
      <c r="P1117" s="582"/>
    </row>
    <row r="1118" customHeight="1" spans="16:16">
      <c r="P1118" s="582"/>
    </row>
    <row r="1119" customHeight="1" spans="16:16">
      <c r="P1119" s="582"/>
    </row>
    <row r="1120" customHeight="1" spans="16:16">
      <c r="P1120" s="582"/>
    </row>
    <row r="1121" customHeight="1" spans="16:16">
      <c r="P1121" s="582"/>
    </row>
    <row r="1122" customHeight="1" spans="16:16">
      <c r="P1122" s="582"/>
    </row>
    <row r="1123" customHeight="1" spans="16:16">
      <c r="P1123" s="582"/>
    </row>
    <row r="1124" customHeight="1" spans="16:16">
      <c r="P1124" s="582"/>
    </row>
    <row r="1125" customHeight="1" spans="16:16">
      <c r="P1125" s="582"/>
    </row>
    <row r="1126" customHeight="1" spans="16:16">
      <c r="P1126" s="582"/>
    </row>
    <row r="1127" customHeight="1" spans="16:16">
      <c r="P1127" s="582"/>
    </row>
    <row r="1128" customHeight="1" spans="16:16">
      <c r="P1128" s="582"/>
    </row>
    <row r="1129" customHeight="1" spans="16:16">
      <c r="P1129" s="582"/>
    </row>
    <row r="1130" customHeight="1" spans="16:16">
      <c r="P1130" s="582"/>
    </row>
    <row r="1131" customHeight="1" spans="16:16">
      <c r="P1131" s="582"/>
    </row>
    <row r="1132" customHeight="1" spans="16:16">
      <c r="P1132" s="582"/>
    </row>
    <row r="1133" customHeight="1" spans="16:16">
      <c r="P1133" s="582"/>
    </row>
    <row r="1134" customHeight="1" spans="16:16">
      <c r="P1134" s="582"/>
    </row>
    <row r="1135" customHeight="1" spans="16:16">
      <c r="P1135" s="582"/>
    </row>
    <row r="1136" customHeight="1" spans="16:16">
      <c r="P1136" s="582"/>
    </row>
    <row r="1137" customHeight="1" spans="16:16">
      <c r="P1137" s="582"/>
    </row>
    <row r="1138" customHeight="1" spans="16:16">
      <c r="P1138" s="582"/>
    </row>
    <row r="1139" customHeight="1" spans="16:16">
      <c r="P1139" s="582"/>
    </row>
    <row r="1140" customHeight="1" spans="16:16">
      <c r="P1140" s="582"/>
    </row>
    <row r="1141" customHeight="1" spans="16:16">
      <c r="P1141" s="582"/>
    </row>
    <row r="1142" customHeight="1" spans="16:16">
      <c r="P1142" s="582"/>
    </row>
    <row r="1143" customHeight="1" spans="16:16">
      <c r="P1143" s="582"/>
    </row>
    <row r="1144" customHeight="1" spans="16:16">
      <c r="P1144" s="582"/>
    </row>
    <row r="1145" customHeight="1" spans="16:16">
      <c r="P1145" s="582"/>
    </row>
    <row r="1146" customHeight="1" spans="16:16">
      <c r="P1146" s="582"/>
    </row>
    <row r="1147" customHeight="1" spans="16:16">
      <c r="P1147" s="582"/>
    </row>
    <row r="1148" customHeight="1" spans="16:16">
      <c r="P1148" s="582"/>
    </row>
    <row r="1149" customHeight="1" spans="16:16">
      <c r="P1149" s="582"/>
    </row>
    <row r="1150" customHeight="1" spans="16:16">
      <c r="P1150" s="582"/>
    </row>
    <row r="1151" customHeight="1" spans="16:16">
      <c r="P1151" s="582"/>
    </row>
    <row r="1152" customHeight="1" spans="16:16">
      <c r="P1152" s="582"/>
    </row>
    <row r="1153" customHeight="1" spans="16:16">
      <c r="P1153" s="582"/>
    </row>
    <row r="1154" customHeight="1" spans="16:16">
      <c r="P1154" s="582"/>
    </row>
    <row r="1155" customHeight="1" spans="16:16">
      <c r="P1155" s="582"/>
    </row>
    <row r="1156" customHeight="1" spans="16:16">
      <c r="P1156" s="582"/>
    </row>
    <row r="1157" customHeight="1" spans="16:16">
      <c r="P1157" s="582"/>
    </row>
    <row r="1158" customHeight="1" spans="16:16">
      <c r="P1158" s="582"/>
    </row>
    <row r="1159" customHeight="1" spans="16:16">
      <c r="P1159" s="582"/>
    </row>
    <row r="1160" customHeight="1" spans="16:16">
      <c r="P1160" s="582"/>
    </row>
    <row r="1161" customHeight="1" spans="16:16">
      <c r="P1161" s="582"/>
    </row>
    <row r="1162" customHeight="1" spans="16:16">
      <c r="P1162" s="582"/>
    </row>
    <row r="1163" customHeight="1" spans="16:16">
      <c r="P1163" s="582"/>
    </row>
    <row r="1164" customHeight="1" spans="16:16">
      <c r="P1164" s="582"/>
    </row>
    <row r="1165" customHeight="1" spans="16:16">
      <c r="P1165" s="582"/>
    </row>
    <row r="1166" customHeight="1" spans="16:16">
      <c r="P1166" s="582"/>
    </row>
    <row r="1167" customHeight="1" spans="16:16">
      <c r="P1167" s="582"/>
    </row>
    <row r="1168" customHeight="1" spans="16:16">
      <c r="P1168" s="582"/>
    </row>
    <row r="1169" customHeight="1" spans="16:16">
      <c r="P1169" s="582"/>
    </row>
    <row r="1170" customHeight="1" spans="16:16">
      <c r="P1170" s="582"/>
    </row>
    <row r="1171" customHeight="1" spans="16:16">
      <c r="P1171" s="582"/>
    </row>
    <row r="1172" customHeight="1" spans="16:16">
      <c r="P1172" s="582"/>
    </row>
    <row r="1173" customHeight="1" spans="16:16">
      <c r="P1173" s="582"/>
    </row>
    <row r="1174" customHeight="1" spans="16:16">
      <c r="P1174" s="582"/>
    </row>
    <row r="1175" customHeight="1" spans="16:16">
      <c r="P1175" s="582"/>
    </row>
    <row r="1176" customHeight="1" spans="16:16">
      <c r="P1176" s="582"/>
    </row>
    <row r="1177" customHeight="1" spans="16:16">
      <c r="P1177" s="582"/>
    </row>
    <row r="1178" customHeight="1" spans="16:16">
      <c r="P1178" s="582"/>
    </row>
    <row r="1179" customHeight="1" spans="16:16">
      <c r="P1179" s="582"/>
    </row>
    <row r="1180" customHeight="1" spans="16:16">
      <c r="P1180" s="582"/>
    </row>
    <row r="1181" customHeight="1" spans="16:16">
      <c r="P1181" s="582"/>
    </row>
    <row r="1182" customHeight="1" spans="16:16">
      <c r="P1182" s="582"/>
    </row>
    <row r="1183" customHeight="1" spans="16:16">
      <c r="P1183" s="582"/>
    </row>
    <row r="1184" customHeight="1" spans="16:16">
      <c r="P1184" s="582"/>
    </row>
    <row r="1185" customHeight="1" spans="16:16">
      <c r="P1185" s="582"/>
    </row>
    <row r="1186" customHeight="1" spans="16:16">
      <c r="P1186" s="582"/>
    </row>
    <row r="1187" customHeight="1" spans="16:16">
      <c r="P1187" s="582"/>
    </row>
    <row r="1188" customHeight="1" spans="16:16">
      <c r="P1188" s="582"/>
    </row>
    <row r="1189" customHeight="1" spans="16:16">
      <c r="P1189" s="582"/>
    </row>
    <row r="1190" customHeight="1" spans="16:16">
      <c r="P1190" s="582"/>
    </row>
    <row r="1191" customHeight="1" spans="16:16">
      <c r="P1191" s="582"/>
    </row>
    <row r="1192" customHeight="1" spans="16:16">
      <c r="P1192" s="582"/>
    </row>
    <row r="1193" customHeight="1" spans="16:16">
      <c r="P1193" s="582"/>
    </row>
    <row r="1194" customHeight="1" spans="16:16">
      <c r="P1194" s="582"/>
    </row>
    <row r="1195" customHeight="1" spans="16:16">
      <c r="P1195" s="582"/>
    </row>
    <row r="1196" customHeight="1" spans="16:16">
      <c r="P1196" s="582"/>
    </row>
    <row r="1197" customHeight="1" spans="16:16">
      <c r="P1197" s="582"/>
    </row>
    <row r="1198" customHeight="1" spans="16:16">
      <c r="P1198" s="582"/>
    </row>
    <row r="1199" customHeight="1" spans="16:16">
      <c r="P1199" s="582"/>
    </row>
    <row r="1200" customHeight="1" spans="16:16">
      <c r="P1200" s="582"/>
    </row>
    <row r="1201" customHeight="1" spans="16:16">
      <c r="P1201" s="582"/>
    </row>
    <row r="1202" customHeight="1" spans="16:16">
      <c r="P1202" s="582"/>
    </row>
    <row r="1203" customHeight="1" spans="16:16">
      <c r="P1203" s="582"/>
    </row>
    <row r="1204" customHeight="1" spans="16:16">
      <c r="P1204" s="582"/>
    </row>
    <row r="1205" customHeight="1" spans="16:16">
      <c r="P1205" s="582"/>
    </row>
    <row r="1206" customHeight="1" spans="16:16">
      <c r="P1206" s="582"/>
    </row>
    <row r="1207" customHeight="1" spans="16:16">
      <c r="P1207" s="582"/>
    </row>
    <row r="1208" customHeight="1" spans="16:16">
      <c r="P1208" s="582"/>
    </row>
    <row r="1209" customHeight="1" spans="16:16">
      <c r="P1209" s="582"/>
    </row>
    <row r="1210" customHeight="1" spans="16:16">
      <c r="P1210" s="582"/>
    </row>
    <row r="1211" customHeight="1" spans="16:16">
      <c r="P1211" s="582"/>
    </row>
    <row r="1212" customHeight="1" spans="16:16">
      <c r="P1212" s="582"/>
    </row>
    <row r="1213" customHeight="1" spans="16:16">
      <c r="P1213" s="582"/>
    </row>
    <row r="1214" customHeight="1" spans="16:16">
      <c r="P1214" s="582"/>
    </row>
    <row r="1215" customHeight="1" spans="16:16">
      <c r="P1215" s="582"/>
    </row>
    <row r="1216" customHeight="1" spans="16:16">
      <c r="P1216" s="582"/>
    </row>
    <row r="1217" customHeight="1" spans="16:16">
      <c r="P1217" s="582"/>
    </row>
    <row r="1218" customHeight="1" spans="16:16">
      <c r="P1218" s="582"/>
    </row>
    <row r="1219" customHeight="1" spans="16:16">
      <c r="P1219" s="582"/>
    </row>
    <row r="1220" customHeight="1" spans="16:16">
      <c r="P1220" s="582"/>
    </row>
    <row r="1221" customHeight="1" spans="16:16">
      <c r="P1221" s="582"/>
    </row>
    <row r="1222" customHeight="1" spans="16:16">
      <c r="P1222" s="582"/>
    </row>
    <row r="1223" customHeight="1" spans="16:16">
      <c r="P1223" s="582"/>
    </row>
    <row r="1224" customHeight="1" spans="16:16">
      <c r="P1224" s="582"/>
    </row>
    <row r="1225" customHeight="1" spans="16:16">
      <c r="P1225" s="582"/>
    </row>
    <row r="1226" customHeight="1" spans="16:16">
      <c r="P1226" s="582"/>
    </row>
    <row r="1227" customHeight="1" spans="16:16">
      <c r="P1227" s="582"/>
    </row>
    <row r="1228" customHeight="1" spans="16:16">
      <c r="P1228" s="582"/>
    </row>
    <row r="1229" customHeight="1" spans="16:16">
      <c r="P1229" s="582"/>
    </row>
    <row r="1230" customHeight="1" spans="16:16">
      <c r="P1230" s="582"/>
    </row>
    <row r="1231" customHeight="1" spans="16:16">
      <c r="P1231" s="582"/>
    </row>
    <row r="1232" customHeight="1" spans="16:16">
      <c r="P1232" s="582"/>
    </row>
    <row r="1233" customHeight="1" spans="16:16">
      <c r="P1233" s="582"/>
    </row>
    <row r="1234" customHeight="1" spans="16:16">
      <c r="P1234" s="582"/>
    </row>
    <row r="1235" customHeight="1" spans="16:16">
      <c r="P1235" s="582"/>
    </row>
    <row r="1236" customHeight="1" spans="16:16">
      <c r="P1236" s="582"/>
    </row>
    <row r="1237" customHeight="1" spans="16:16">
      <c r="P1237" s="582"/>
    </row>
    <row r="1238" customHeight="1" spans="16:16">
      <c r="P1238" s="582"/>
    </row>
    <row r="1239" customHeight="1" spans="16:16">
      <c r="P1239" s="582"/>
    </row>
    <row r="1240" customHeight="1" spans="16:16">
      <c r="P1240" s="582"/>
    </row>
    <row r="1241" customHeight="1" spans="16:16">
      <c r="P1241" s="582"/>
    </row>
    <row r="1242" customHeight="1" spans="16:16">
      <c r="P1242" s="582"/>
    </row>
    <row r="1243" customHeight="1" spans="16:16">
      <c r="P1243" s="582"/>
    </row>
    <row r="1244" customHeight="1" spans="16:16">
      <c r="P1244" s="582"/>
    </row>
    <row r="1245" customHeight="1" spans="16:16">
      <c r="P1245" s="582"/>
    </row>
    <row r="1246" customHeight="1" spans="16:16">
      <c r="P1246" s="582"/>
    </row>
    <row r="1247" customHeight="1" spans="16:16">
      <c r="P1247" s="582"/>
    </row>
    <row r="1248" customHeight="1" spans="16:16">
      <c r="P1248" s="582"/>
    </row>
    <row r="1249" customHeight="1" spans="16:16">
      <c r="P1249" s="582"/>
    </row>
    <row r="1250" customHeight="1" spans="16:16">
      <c r="P1250" s="582"/>
    </row>
    <row r="1251" customHeight="1" spans="16:16">
      <c r="P1251" s="582"/>
    </row>
    <row r="1252" customHeight="1" spans="16:16">
      <c r="P1252" s="582"/>
    </row>
    <row r="1253" customHeight="1" spans="16:16">
      <c r="P1253" s="582"/>
    </row>
    <row r="1254" customHeight="1" spans="16:16">
      <c r="P1254" s="582"/>
    </row>
    <row r="1255" customHeight="1" spans="16:16">
      <c r="P1255" s="582"/>
    </row>
    <row r="1256" customHeight="1" spans="16:16">
      <c r="P1256" s="582"/>
    </row>
    <row r="1257" customHeight="1" spans="16:16">
      <c r="P1257" s="582"/>
    </row>
    <row r="1258" customHeight="1" spans="16:16">
      <c r="P1258" s="582"/>
    </row>
    <row r="1259" customHeight="1" spans="16:16">
      <c r="P1259" s="582"/>
    </row>
    <row r="1260" customHeight="1" spans="16:16">
      <c r="P1260" s="582"/>
    </row>
    <row r="1261" customHeight="1" spans="16:16">
      <c r="P1261" s="582"/>
    </row>
    <row r="1262" customHeight="1" spans="16:16">
      <c r="P1262" s="582"/>
    </row>
    <row r="1263" customHeight="1" spans="16:16">
      <c r="P1263" s="582"/>
    </row>
    <row r="1264" customHeight="1" spans="16:16">
      <c r="P1264" s="582"/>
    </row>
    <row r="1265" customHeight="1" spans="16:16">
      <c r="P1265" s="582"/>
    </row>
    <row r="1266" customHeight="1" spans="16:16">
      <c r="P1266" s="582"/>
    </row>
    <row r="1267" customHeight="1" spans="16:16">
      <c r="P1267" s="582"/>
    </row>
    <row r="1268" customHeight="1" spans="16:16">
      <c r="P1268" s="582"/>
    </row>
    <row r="1269" customHeight="1" spans="16:16">
      <c r="P1269" s="582"/>
    </row>
    <row r="1270" customHeight="1" spans="16:16">
      <c r="P1270" s="582"/>
    </row>
    <row r="1271" customHeight="1" spans="16:16">
      <c r="P1271" s="582"/>
    </row>
    <row r="1272" customHeight="1" spans="16:16">
      <c r="P1272" s="582"/>
    </row>
    <row r="1273" customHeight="1" spans="16:16">
      <c r="P1273" s="582"/>
    </row>
    <row r="1274" customHeight="1" spans="16:16">
      <c r="P1274" s="582"/>
    </row>
    <row r="1275" customHeight="1" spans="16:16">
      <c r="P1275" s="582"/>
    </row>
    <row r="1276" customHeight="1" spans="16:16">
      <c r="P1276" s="582"/>
    </row>
    <row r="1277" customHeight="1" spans="16:16">
      <c r="P1277" s="582"/>
    </row>
    <row r="1278" customHeight="1" spans="16:16">
      <c r="P1278" s="582"/>
    </row>
    <row r="1279" customHeight="1" spans="16:16">
      <c r="P1279" s="582"/>
    </row>
    <row r="1280" customHeight="1" spans="16:16">
      <c r="P1280" s="582"/>
    </row>
    <row r="1281" customHeight="1" spans="16:16">
      <c r="P1281" s="582"/>
    </row>
    <row r="1282" customHeight="1" spans="16:16">
      <c r="P1282" s="582"/>
    </row>
    <row r="1283" customHeight="1" spans="16:16">
      <c r="P1283" s="582"/>
    </row>
    <row r="1284" customHeight="1" spans="16:16">
      <c r="P1284" s="582"/>
    </row>
    <row r="1285" customHeight="1" spans="16:16">
      <c r="P1285" s="582"/>
    </row>
    <row r="1286" customHeight="1" spans="16:16">
      <c r="P1286" s="582"/>
    </row>
    <row r="1287" customHeight="1" spans="16:16">
      <c r="P1287" s="582"/>
    </row>
    <row r="1288" customHeight="1" spans="16:16">
      <c r="P1288" s="582"/>
    </row>
    <row r="1289" customHeight="1" spans="16:16">
      <c r="P1289" s="582"/>
    </row>
    <row r="1290" customHeight="1" spans="16:16">
      <c r="P1290" s="582"/>
    </row>
    <row r="1291" customHeight="1" spans="16:16">
      <c r="P1291" s="582"/>
    </row>
    <row r="1292" customHeight="1" spans="16:16">
      <c r="P1292" s="582"/>
    </row>
    <row r="1293" customHeight="1" spans="16:16">
      <c r="P1293" s="582"/>
    </row>
    <row r="1294" customHeight="1" spans="16:16">
      <c r="P1294" s="582"/>
    </row>
    <row r="1295" customHeight="1" spans="16:16">
      <c r="P1295" s="582"/>
    </row>
    <row r="1296" customHeight="1" spans="16:16">
      <c r="P1296" s="582"/>
    </row>
    <row r="1297" customHeight="1" spans="16:16">
      <c r="P1297" s="582"/>
    </row>
    <row r="1298" customHeight="1" spans="16:16">
      <c r="P1298" s="582"/>
    </row>
    <row r="1299" customHeight="1" spans="16:16">
      <c r="P1299" s="582"/>
    </row>
    <row r="1300" customHeight="1" spans="16:16">
      <c r="P1300" s="582"/>
    </row>
    <row r="1301" customHeight="1" spans="16:16">
      <c r="P1301" s="582"/>
    </row>
    <row r="1302" customHeight="1" spans="16:16">
      <c r="P1302" s="582"/>
    </row>
    <row r="1303" customHeight="1" spans="16:16">
      <c r="P1303" s="582"/>
    </row>
    <row r="1304" customHeight="1" spans="16:16">
      <c r="P1304" s="582"/>
    </row>
    <row r="1305" customHeight="1" spans="16:16">
      <c r="P1305" s="582"/>
    </row>
    <row r="1306" customHeight="1" spans="16:16">
      <c r="P1306" s="582"/>
    </row>
    <row r="1307" customHeight="1" spans="16:16">
      <c r="P1307" s="582"/>
    </row>
    <row r="1308" customHeight="1" spans="16:16">
      <c r="P1308" s="582"/>
    </row>
    <row r="1309" customHeight="1" spans="16:16">
      <c r="P1309" s="582"/>
    </row>
    <row r="1310" customHeight="1" spans="16:16">
      <c r="P1310" s="582"/>
    </row>
    <row r="1311" customHeight="1" spans="16:16">
      <c r="P1311" s="582"/>
    </row>
    <row r="1312" customHeight="1" spans="16:16">
      <c r="P1312" s="582"/>
    </row>
    <row r="1313" customHeight="1" spans="16:16">
      <c r="P1313" s="582"/>
    </row>
    <row r="1314" customHeight="1" spans="16:16">
      <c r="P1314" s="582"/>
    </row>
    <row r="1315" customHeight="1" spans="16:16">
      <c r="P1315" s="582"/>
    </row>
    <row r="1316" customHeight="1" spans="16:16">
      <c r="P1316" s="582"/>
    </row>
    <row r="1317" customHeight="1" spans="16:16">
      <c r="P1317" s="582"/>
    </row>
    <row r="1318" customHeight="1" spans="16:16">
      <c r="P1318" s="582"/>
    </row>
    <row r="1319" customHeight="1" spans="16:16">
      <c r="P1319" s="582"/>
    </row>
    <row r="1320" customHeight="1" spans="16:16">
      <c r="P1320" s="582"/>
    </row>
    <row r="1321" customHeight="1" spans="16:16">
      <c r="P1321" s="582"/>
    </row>
    <row r="1322" customHeight="1" spans="16:16">
      <c r="P1322" s="582"/>
    </row>
    <row r="1323" customHeight="1" spans="16:16">
      <c r="P1323" s="582"/>
    </row>
    <row r="1324" customHeight="1" spans="16:16">
      <c r="P1324" s="582"/>
    </row>
    <row r="1325" customHeight="1" spans="16:16">
      <c r="P1325" s="582"/>
    </row>
    <row r="1326" customHeight="1" spans="16:16">
      <c r="P1326" s="582"/>
    </row>
    <row r="1327" customHeight="1" spans="16:16">
      <c r="P1327" s="582"/>
    </row>
    <row r="1328" customHeight="1" spans="16:16">
      <c r="P1328" s="582"/>
    </row>
    <row r="1329" customHeight="1" spans="16:16">
      <c r="P1329" s="582"/>
    </row>
    <row r="1330" customHeight="1" spans="16:16">
      <c r="P1330" s="582"/>
    </row>
    <row r="1331" customHeight="1" spans="16:16">
      <c r="P1331" s="582"/>
    </row>
    <row r="1332" customHeight="1" spans="16:16">
      <c r="P1332" s="582"/>
    </row>
    <row r="1333" customHeight="1" spans="16:16">
      <c r="P1333" s="582"/>
    </row>
    <row r="1334" customHeight="1" spans="16:16">
      <c r="P1334" s="582"/>
    </row>
    <row r="1335" customHeight="1" spans="16:16">
      <c r="P1335" s="582"/>
    </row>
    <row r="1336" customHeight="1" spans="16:16">
      <c r="P1336" s="582"/>
    </row>
    <row r="1337" customHeight="1" spans="16:16">
      <c r="P1337" s="582"/>
    </row>
    <row r="1338" customHeight="1" spans="16:16">
      <c r="P1338" s="582"/>
    </row>
    <row r="1339" customHeight="1" spans="16:16">
      <c r="P1339" s="582"/>
    </row>
    <row r="1340" customHeight="1" spans="16:16">
      <c r="P1340" s="582"/>
    </row>
    <row r="1341" customHeight="1" spans="16:16">
      <c r="P1341" s="582"/>
    </row>
    <row r="1342" customHeight="1" spans="16:16">
      <c r="P1342" s="582"/>
    </row>
    <row r="1343" customHeight="1" spans="16:16">
      <c r="P1343" s="582"/>
    </row>
    <row r="1344" customHeight="1" spans="16:16">
      <c r="P1344" s="582"/>
    </row>
    <row r="1345" customHeight="1" spans="16:16">
      <c r="P1345" s="582"/>
    </row>
    <row r="1346" customHeight="1" spans="16:16">
      <c r="P1346" s="582"/>
    </row>
    <row r="1347" customHeight="1" spans="16:16">
      <c r="P1347" s="582"/>
    </row>
    <row r="1348" customHeight="1" spans="16:16">
      <c r="P1348" s="582"/>
    </row>
    <row r="1349" customHeight="1" spans="16:16">
      <c r="P1349" s="582"/>
    </row>
    <row r="1350" customHeight="1" spans="16:16">
      <c r="P1350" s="582"/>
    </row>
    <row r="1351" customHeight="1" spans="16:16">
      <c r="P1351" s="582"/>
    </row>
    <row r="1352" customHeight="1" spans="16:16">
      <c r="P1352" s="582"/>
    </row>
    <row r="1353" customHeight="1" spans="16:16">
      <c r="P1353" s="582"/>
    </row>
    <row r="1354" customHeight="1" spans="16:16">
      <c r="P1354" s="582"/>
    </row>
    <row r="1355" customHeight="1" spans="16:16">
      <c r="P1355" s="582"/>
    </row>
    <row r="1356" customHeight="1" spans="16:16">
      <c r="P1356" s="582"/>
    </row>
    <row r="1357" customHeight="1" spans="16:16">
      <c r="P1357" s="582"/>
    </row>
    <row r="1358" customHeight="1" spans="16:16">
      <c r="P1358" s="582"/>
    </row>
    <row r="1359" customHeight="1" spans="16:16">
      <c r="P1359" s="582"/>
    </row>
    <row r="1360" customHeight="1" spans="16:16">
      <c r="P1360" s="582"/>
    </row>
    <row r="1361" customHeight="1" spans="16:16">
      <c r="P1361" s="582"/>
    </row>
    <row r="1362" customHeight="1" spans="16:16">
      <c r="P1362" s="582"/>
    </row>
    <row r="1363" customHeight="1" spans="16:16">
      <c r="P1363" s="582"/>
    </row>
    <row r="1364" customHeight="1" spans="16:16">
      <c r="P1364" s="582"/>
    </row>
    <row r="1365" customHeight="1" spans="16:16">
      <c r="P1365" s="582"/>
    </row>
    <row r="1366" customHeight="1" spans="16:16">
      <c r="P1366" s="582"/>
    </row>
    <row r="1367" customHeight="1" spans="16:16">
      <c r="P1367" s="582"/>
    </row>
    <row r="1368" customHeight="1" spans="16:16">
      <c r="P1368" s="582"/>
    </row>
    <row r="1369" customHeight="1" spans="16:16">
      <c r="P1369" s="582"/>
    </row>
    <row r="1370" customHeight="1" spans="16:16">
      <c r="P1370" s="582"/>
    </row>
    <row r="1371" customHeight="1" spans="16:16">
      <c r="P1371" s="582"/>
    </row>
    <row r="1372" customHeight="1" spans="16:16">
      <c r="P1372" s="582"/>
    </row>
    <row r="1373" customHeight="1" spans="16:16">
      <c r="P1373" s="582"/>
    </row>
    <row r="1374" customHeight="1" spans="16:16">
      <c r="P1374" s="582"/>
    </row>
    <row r="1375" customHeight="1" spans="16:16">
      <c r="P1375" s="582"/>
    </row>
    <row r="1376" customHeight="1" spans="16:16">
      <c r="P1376" s="582"/>
    </row>
    <row r="1377" customHeight="1" spans="16:16">
      <c r="P1377" s="582"/>
    </row>
    <row r="1378" customHeight="1" spans="16:16">
      <c r="P1378" s="582"/>
    </row>
    <row r="1379" customHeight="1" spans="16:16">
      <c r="P1379" s="582"/>
    </row>
    <row r="1380" customHeight="1" spans="16:16">
      <c r="P1380" s="582"/>
    </row>
    <row r="1381" customHeight="1" spans="16:16">
      <c r="P1381" s="582"/>
    </row>
    <row r="1382" customHeight="1" spans="16:16">
      <c r="P1382" s="582"/>
    </row>
    <row r="1383" customHeight="1" spans="16:16">
      <c r="P1383" s="582"/>
    </row>
    <row r="1384" customHeight="1" spans="16:16">
      <c r="P1384" s="582"/>
    </row>
    <row r="1385" customHeight="1" spans="16:16">
      <c r="P1385" s="582"/>
    </row>
    <row r="1386" customHeight="1" spans="16:16">
      <c r="P1386" s="582"/>
    </row>
    <row r="1387" customHeight="1" spans="16:16">
      <c r="P1387" s="582"/>
    </row>
    <row r="1388" customHeight="1" spans="16:16">
      <c r="P1388" s="582"/>
    </row>
    <row r="1389" customHeight="1" spans="16:16">
      <c r="P1389" s="582"/>
    </row>
    <row r="1390" customHeight="1" spans="16:16">
      <c r="P1390" s="582"/>
    </row>
    <row r="1391" customHeight="1" spans="16:16">
      <c r="P1391" s="582"/>
    </row>
    <row r="1392" customHeight="1" spans="16:16">
      <c r="P1392" s="582"/>
    </row>
    <row r="1393" customHeight="1" spans="16:16">
      <c r="P1393" s="582"/>
    </row>
    <row r="1394" customHeight="1" spans="16:16">
      <c r="P1394" s="582"/>
    </row>
    <row r="1395" customHeight="1" spans="16:16">
      <c r="P1395" s="582"/>
    </row>
    <row r="1396" customHeight="1" spans="16:16">
      <c r="P1396" s="582"/>
    </row>
    <row r="1397" customHeight="1" spans="16:16">
      <c r="P1397" s="582"/>
    </row>
    <row r="1398" customHeight="1" spans="16:16">
      <c r="P1398" s="582"/>
    </row>
    <row r="1399" customHeight="1" spans="16:16">
      <c r="P1399" s="582"/>
    </row>
    <row r="1400" customHeight="1" spans="16:16">
      <c r="P1400" s="582"/>
    </row>
    <row r="1401" customHeight="1" spans="16:16">
      <c r="P1401" s="582"/>
    </row>
    <row r="1402" customHeight="1" spans="16:16">
      <c r="P1402" s="582"/>
    </row>
    <row r="1403" customHeight="1" spans="16:16">
      <c r="P1403" s="582"/>
    </row>
    <row r="1404" customHeight="1" spans="16:16">
      <c r="P1404" s="582"/>
    </row>
    <row r="1405" customHeight="1" spans="16:16">
      <c r="P1405" s="582"/>
    </row>
    <row r="1406" customHeight="1" spans="16:16">
      <c r="P1406" s="582"/>
    </row>
    <row r="1407" customHeight="1" spans="16:16">
      <c r="P1407" s="582"/>
    </row>
    <row r="1408" customHeight="1" spans="16:16">
      <c r="P1408" s="582"/>
    </row>
    <row r="1409" customHeight="1" spans="16:16">
      <c r="P1409" s="582"/>
    </row>
    <row r="1410" customHeight="1" spans="16:16">
      <c r="P1410" s="582"/>
    </row>
    <row r="1411" customHeight="1" spans="16:16">
      <c r="P1411" s="582"/>
    </row>
    <row r="1412" customHeight="1" spans="16:16">
      <c r="P1412" s="582"/>
    </row>
    <row r="1413" customHeight="1" spans="16:16">
      <c r="P1413" s="582"/>
    </row>
    <row r="1414" customHeight="1" spans="16:16">
      <c r="P1414" s="582"/>
    </row>
    <row r="1415" customHeight="1" spans="16:16">
      <c r="P1415" s="582"/>
    </row>
    <row r="1416" customHeight="1" spans="16:16">
      <c r="P1416" s="582"/>
    </row>
    <row r="1417" customHeight="1" spans="16:16">
      <c r="P1417" s="582"/>
    </row>
    <row r="1418" customHeight="1" spans="16:16">
      <c r="P1418" s="582"/>
    </row>
    <row r="1419" customHeight="1" spans="16:16">
      <c r="P1419" s="582"/>
    </row>
    <row r="1420" customHeight="1" spans="16:16">
      <c r="P1420" s="582"/>
    </row>
    <row r="1421" customHeight="1" spans="16:16">
      <c r="P1421" s="582"/>
    </row>
    <row r="1422" customHeight="1" spans="16:16">
      <c r="P1422" s="582"/>
    </row>
    <row r="1423" customHeight="1" spans="16:16">
      <c r="P1423" s="582"/>
    </row>
    <row r="1424" customHeight="1" spans="16:16">
      <c r="P1424" s="582"/>
    </row>
    <row r="1425" customHeight="1" spans="16:16">
      <c r="P1425" s="582"/>
    </row>
    <row r="1426" customHeight="1" spans="16:16">
      <c r="P1426" s="582"/>
    </row>
    <row r="1427" customHeight="1" spans="16:16">
      <c r="P1427" s="582"/>
    </row>
    <row r="1428" customHeight="1" spans="16:16">
      <c r="P1428" s="582"/>
    </row>
    <row r="1429" customHeight="1" spans="16:16">
      <c r="P1429" s="582"/>
    </row>
    <row r="1430" customHeight="1" spans="16:16">
      <c r="P1430" s="582"/>
    </row>
    <row r="1431" customHeight="1" spans="16:16">
      <c r="P1431" s="582"/>
    </row>
    <row r="1432" customHeight="1" spans="16:16">
      <c r="P1432" s="582"/>
    </row>
    <row r="1433" customHeight="1" spans="16:16">
      <c r="P1433" s="582"/>
    </row>
    <row r="1434" customHeight="1" spans="16:16">
      <c r="P1434" s="582"/>
    </row>
    <row r="1435" customHeight="1" spans="16:16">
      <c r="P1435" s="582"/>
    </row>
    <row r="1436" customHeight="1" spans="16:16">
      <c r="P1436" s="582"/>
    </row>
    <row r="1437" customHeight="1" spans="16:16">
      <c r="P1437" s="582"/>
    </row>
    <row r="1438" customHeight="1" spans="16:16">
      <c r="P1438" s="582"/>
    </row>
    <row r="1439" customHeight="1" spans="16:16">
      <c r="P1439" s="582"/>
    </row>
    <row r="1440" customHeight="1" spans="16:16">
      <c r="P1440" s="582"/>
    </row>
    <row r="1441" customHeight="1" spans="16:16">
      <c r="P1441" s="582"/>
    </row>
    <row r="1442" customHeight="1" spans="16:16">
      <c r="P1442" s="582"/>
    </row>
    <row r="1443" customHeight="1" spans="16:16">
      <c r="P1443" s="582"/>
    </row>
    <row r="1444" customHeight="1" spans="16:16">
      <c r="P1444" s="582"/>
    </row>
    <row r="1445" customHeight="1" spans="16:16">
      <c r="P1445" s="582"/>
    </row>
    <row r="1446" customHeight="1" spans="16:16">
      <c r="P1446" s="582"/>
    </row>
    <row r="1447" customHeight="1" spans="16:16">
      <c r="P1447" s="582"/>
    </row>
    <row r="1448" customHeight="1" spans="16:16">
      <c r="P1448" s="582"/>
    </row>
    <row r="1449" customHeight="1" spans="16:16">
      <c r="P1449" s="582"/>
    </row>
    <row r="1450" customHeight="1" spans="16:16">
      <c r="P1450" s="582"/>
    </row>
    <row r="1451" customHeight="1" spans="16:16">
      <c r="P1451" s="582"/>
    </row>
    <row r="1452" customHeight="1" spans="16:16">
      <c r="P1452" s="582"/>
    </row>
    <row r="1453" customHeight="1" spans="16:16">
      <c r="P1453" s="582"/>
    </row>
    <row r="1454" customHeight="1" spans="16:16">
      <c r="P1454" s="582"/>
    </row>
    <row r="1455" customHeight="1" spans="16:16">
      <c r="P1455" s="582"/>
    </row>
    <row r="1456" customHeight="1" spans="16:16">
      <c r="P1456" s="582"/>
    </row>
    <row r="1457" customHeight="1" spans="16:16">
      <c r="P1457" s="582"/>
    </row>
    <row r="1458" customHeight="1" spans="16:16">
      <c r="P1458" s="582"/>
    </row>
    <row r="1459" customHeight="1" spans="16:16">
      <c r="P1459" s="582"/>
    </row>
    <row r="1460" customHeight="1" spans="16:16">
      <c r="P1460" s="582"/>
    </row>
    <row r="1461" customHeight="1" spans="16:16">
      <c r="P1461" s="582"/>
    </row>
    <row r="1462" customHeight="1" spans="16:16">
      <c r="P1462" s="582"/>
    </row>
    <row r="1463" customHeight="1" spans="16:16">
      <c r="P1463" s="582"/>
    </row>
    <row r="1464" customHeight="1" spans="16:16">
      <c r="P1464" s="582"/>
    </row>
    <row r="1465" customHeight="1" spans="16:16">
      <c r="P1465" s="582"/>
    </row>
    <row r="1466" customHeight="1" spans="16:16">
      <c r="P1466" s="582"/>
    </row>
    <row r="1467" customHeight="1" spans="16:16">
      <c r="P1467" s="582"/>
    </row>
    <row r="1468" customHeight="1" spans="16:16">
      <c r="P1468" s="582"/>
    </row>
    <row r="1469" customHeight="1" spans="16:16">
      <c r="P1469" s="582"/>
    </row>
    <row r="1470" customHeight="1" spans="16:16">
      <c r="P1470" s="582"/>
    </row>
    <row r="1471" customHeight="1" spans="16:16">
      <c r="P1471" s="582"/>
    </row>
    <row r="1472" customHeight="1" spans="16:16">
      <c r="P1472" s="582"/>
    </row>
    <row r="1473" customHeight="1" spans="16:16">
      <c r="P1473" s="582"/>
    </row>
    <row r="1474" customHeight="1" spans="16:16">
      <c r="P1474" s="582"/>
    </row>
    <row r="1475" customHeight="1" spans="16:16">
      <c r="P1475" s="582"/>
    </row>
    <row r="1476" customHeight="1" spans="16:16">
      <c r="P1476" s="582"/>
    </row>
    <row r="1477" customHeight="1" spans="16:16">
      <c r="P1477" s="582"/>
    </row>
    <row r="1478" customHeight="1" spans="16:16">
      <c r="P1478" s="582"/>
    </row>
    <row r="1479" customHeight="1" spans="16:16">
      <c r="P1479" s="582"/>
    </row>
    <row r="1480" customHeight="1" spans="16:16">
      <c r="P1480" s="582"/>
    </row>
    <row r="1481" customHeight="1" spans="16:16">
      <c r="P1481" s="582"/>
    </row>
    <row r="1482" customHeight="1" spans="16:16">
      <c r="P1482" s="582"/>
    </row>
    <row r="1483" customHeight="1" spans="16:16">
      <c r="P1483" s="582"/>
    </row>
    <row r="1484" customHeight="1" spans="16:16">
      <c r="P1484" s="582"/>
    </row>
    <row r="1485" customHeight="1" spans="16:16">
      <c r="P1485" s="582"/>
    </row>
    <row r="1486" customHeight="1" spans="16:16">
      <c r="P1486" s="582"/>
    </row>
    <row r="1487" customHeight="1" spans="16:16">
      <c r="P1487" s="582"/>
    </row>
    <row r="1488" customHeight="1" spans="16:16">
      <c r="P1488" s="582"/>
    </row>
    <row r="1489" customHeight="1" spans="16:16">
      <c r="P1489" s="582"/>
    </row>
    <row r="1490" customHeight="1" spans="16:16">
      <c r="P1490" s="582"/>
    </row>
    <row r="1491" customHeight="1" spans="16:16">
      <c r="P1491" s="582"/>
    </row>
    <row r="1492" customHeight="1" spans="16:16">
      <c r="P1492" s="582"/>
    </row>
    <row r="1493" customHeight="1" spans="16:16">
      <c r="P1493" s="582"/>
    </row>
    <row r="1494" customHeight="1" spans="16:16">
      <c r="P1494" s="582"/>
    </row>
    <row r="1495" customHeight="1" spans="16:16">
      <c r="P1495" s="582"/>
    </row>
    <row r="1496" customHeight="1" spans="16:16">
      <c r="P1496" s="582"/>
    </row>
    <row r="1497" customHeight="1" spans="16:16">
      <c r="P1497" s="582"/>
    </row>
    <row r="1498" customHeight="1" spans="16:16">
      <c r="P1498" s="582"/>
    </row>
    <row r="1499" customHeight="1" spans="16:16">
      <c r="P1499" s="582"/>
    </row>
    <row r="1500" customHeight="1" spans="16:16">
      <c r="P1500" s="582"/>
    </row>
    <row r="1501" customHeight="1" spans="16:16">
      <c r="P1501" s="582"/>
    </row>
    <row r="1502" customHeight="1" spans="16:16">
      <c r="P1502" s="582"/>
    </row>
    <row r="1503" customHeight="1" spans="16:16">
      <c r="P1503" s="582"/>
    </row>
    <row r="1504" customHeight="1" spans="16:16">
      <c r="P1504" s="582"/>
    </row>
    <row r="1505" customHeight="1" spans="16:16">
      <c r="P1505" s="582"/>
    </row>
    <row r="1506" customHeight="1" spans="16:16">
      <c r="P1506" s="582"/>
    </row>
    <row r="1507" customHeight="1" spans="16:16">
      <c r="P1507" s="582"/>
    </row>
    <row r="1508" customHeight="1" spans="16:16">
      <c r="P1508" s="582"/>
    </row>
    <row r="1509" customHeight="1" spans="16:16">
      <c r="P1509" s="582"/>
    </row>
    <row r="1510" customHeight="1" spans="16:16">
      <c r="P1510" s="582"/>
    </row>
    <row r="1511" customHeight="1" spans="16:16">
      <c r="P1511" s="582"/>
    </row>
    <row r="1512" customHeight="1" spans="16:16">
      <c r="P1512" s="582"/>
    </row>
    <row r="1513" customHeight="1" spans="16:16">
      <c r="P1513" s="582"/>
    </row>
    <row r="1514" customHeight="1" spans="16:16">
      <c r="P1514" s="582"/>
    </row>
    <row r="1515" customHeight="1" spans="16:16">
      <c r="P1515" s="582"/>
    </row>
    <row r="1516" customHeight="1" spans="16:16">
      <c r="P1516" s="582"/>
    </row>
    <row r="1517" customHeight="1" spans="16:16">
      <c r="P1517" s="582"/>
    </row>
    <row r="1518" customHeight="1" spans="16:16">
      <c r="P1518" s="582"/>
    </row>
    <row r="1519" customHeight="1" spans="16:16">
      <c r="P1519" s="582"/>
    </row>
    <row r="1520" customHeight="1" spans="16:16">
      <c r="P1520" s="582"/>
    </row>
    <row r="1521" customHeight="1" spans="16:16">
      <c r="P1521" s="582"/>
    </row>
    <row r="1522" customHeight="1" spans="16:16">
      <c r="P1522" s="582"/>
    </row>
    <row r="1523" customHeight="1" spans="16:16">
      <c r="P1523" s="582"/>
    </row>
    <row r="1524" customHeight="1" spans="16:16">
      <c r="P1524" s="582"/>
    </row>
    <row r="1525" customHeight="1" spans="16:16">
      <c r="P1525" s="582"/>
    </row>
    <row r="1526" customHeight="1" spans="16:16">
      <c r="P1526" s="582"/>
    </row>
    <row r="1527" customHeight="1" spans="16:16">
      <c r="P1527" s="582"/>
    </row>
    <row r="1528" customHeight="1" spans="16:16">
      <c r="P1528" s="582"/>
    </row>
    <row r="1529" customHeight="1" spans="16:16">
      <c r="P1529" s="582"/>
    </row>
    <row r="1530" customHeight="1" spans="16:16">
      <c r="P1530" s="582"/>
    </row>
    <row r="1531" customHeight="1" spans="16:16">
      <c r="P1531" s="582"/>
    </row>
    <row r="1532" customHeight="1" spans="16:16">
      <c r="P1532" s="582"/>
    </row>
    <row r="1533" customHeight="1" spans="16:16">
      <c r="P1533" s="582"/>
    </row>
    <row r="1534" customHeight="1" spans="16:16">
      <c r="P1534" s="582"/>
    </row>
    <row r="1535" customHeight="1" spans="16:16">
      <c r="P1535" s="582"/>
    </row>
    <row r="1536" customHeight="1" spans="16:16">
      <c r="P1536" s="582"/>
    </row>
    <row r="1537" customHeight="1" spans="16:16">
      <c r="P1537" s="582"/>
    </row>
    <row r="1538" customHeight="1" spans="16:16">
      <c r="P1538" s="582"/>
    </row>
    <row r="1539" customHeight="1" spans="16:16">
      <c r="P1539" s="582"/>
    </row>
    <row r="1540" customHeight="1" spans="16:16">
      <c r="P1540" s="582"/>
    </row>
    <row r="1541" customHeight="1" spans="16:16">
      <c r="P1541" s="582"/>
    </row>
    <row r="1542" customHeight="1" spans="16:16">
      <c r="P1542" s="582"/>
    </row>
    <row r="1543" customHeight="1" spans="16:16">
      <c r="P1543" s="582"/>
    </row>
    <row r="1544" customHeight="1" spans="16:16">
      <c r="P1544" s="582"/>
    </row>
    <row r="1545" customHeight="1" spans="16:16">
      <c r="P1545" s="582"/>
    </row>
    <row r="1546" customHeight="1" spans="16:16">
      <c r="P1546" s="582"/>
    </row>
    <row r="1547" customHeight="1" spans="16:16">
      <c r="P1547" s="582"/>
    </row>
    <row r="1548" customHeight="1" spans="16:16">
      <c r="P1548" s="582"/>
    </row>
    <row r="1549" customHeight="1" spans="16:16">
      <c r="P1549" s="582"/>
    </row>
    <row r="1550" customHeight="1" spans="16:16">
      <c r="P1550" s="582"/>
    </row>
    <row r="1551" customHeight="1" spans="16:16">
      <c r="P1551" s="582"/>
    </row>
    <row r="1552" customHeight="1" spans="16:16">
      <c r="P1552" s="582"/>
    </row>
    <row r="1553" customHeight="1" spans="16:16">
      <c r="P1553" s="582"/>
    </row>
    <row r="1554" customHeight="1" spans="16:16">
      <c r="P1554" s="582"/>
    </row>
    <row r="1555" customHeight="1" spans="16:16">
      <c r="P1555" s="582"/>
    </row>
    <row r="1556" customHeight="1" spans="16:16">
      <c r="P1556" s="582"/>
    </row>
    <row r="1557" customHeight="1" spans="16:16">
      <c r="P1557" s="582"/>
    </row>
    <row r="1558" customHeight="1" spans="16:16">
      <c r="P1558" s="582"/>
    </row>
    <row r="1559" customHeight="1" spans="16:16">
      <c r="P1559" s="582"/>
    </row>
    <row r="1560" customHeight="1" spans="16:16">
      <c r="P1560" s="582"/>
    </row>
    <row r="1561" customHeight="1" spans="16:16">
      <c r="P1561" s="582"/>
    </row>
    <row r="1562" customHeight="1" spans="16:16">
      <c r="P1562" s="582"/>
    </row>
    <row r="1563" customHeight="1" spans="16:16">
      <c r="P1563" s="582"/>
    </row>
    <row r="1564" customHeight="1" spans="16:16">
      <c r="P1564" s="582"/>
    </row>
    <row r="1565" customHeight="1" spans="16:16">
      <c r="P1565" s="582"/>
    </row>
    <row r="1566" customHeight="1" spans="16:16">
      <c r="P1566" s="582"/>
    </row>
    <row r="1567" customHeight="1" spans="16:16">
      <c r="P1567" s="582"/>
    </row>
    <row r="1568" customHeight="1" spans="16:16">
      <c r="P1568" s="582"/>
    </row>
    <row r="1569" customHeight="1" spans="16:16">
      <c r="P1569" s="582"/>
    </row>
    <row r="1570" customHeight="1" spans="16:16">
      <c r="P1570" s="582"/>
    </row>
    <row r="1571" customHeight="1" spans="16:16">
      <c r="P1571" s="582"/>
    </row>
    <row r="1572" customHeight="1" spans="16:16">
      <c r="P1572" s="582"/>
    </row>
    <row r="1573" customHeight="1" spans="16:16">
      <c r="P1573" s="582"/>
    </row>
    <row r="1574" customHeight="1" spans="16:16">
      <c r="P1574" s="582"/>
    </row>
    <row r="1575" customHeight="1" spans="16:16">
      <c r="P1575" s="582"/>
    </row>
    <row r="1576" customHeight="1" spans="16:16">
      <c r="P1576" s="582"/>
    </row>
    <row r="1577" customHeight="1" spans="16:16">
      <c r="P1577" s="582"/>
    </row>
    <row r="1578" customHeight="1" spans="16:16">
      <c r="P1578" s="582"/>
    </row>
    <row r="1579" customHeight="1" spans="16:16">
      <c r="P1579" s="582"/>
    </row>
    <row r="1580" customHeight="1" spans="16:16">
      <c r="P1580" s="582"/>
    </row>
    <row r="1581" customHeight="1" spans="16:16">
      <c r="P1581" s="582"/>
    </row>
    <row r="1582" customHeight="1" spans="16:16">
      <c r="P1582" s="582"/>
    </row>
    <row r="1583" customHeight="1" spans="16:16">
      <c r="P1583" s="582"/>
    </row>
    <row r="1584" customHeight="1" spans="16:16">
      <c r="P1584" s="582"/>
    </row>
    <row r="1585" customHeight="1" spans="16:16">
      <c r="P1585" s="582"/>
    </row>
    <row r="1586" customHeight="1" spans="16:16">
      <c r="P1586" s="582"/>
    </row>
    <row r="1587" customHeight="1" spans="16:16">
      <c r="P1587" s="582"/>
    </row>
    <row r="1588" customHeight="1" spans="16:16">
      <c r="P1588" s="582"/>
    </row>
    <row r="1589" customHeight="1" spans="16:16">
      <c r="P1589" s="582"/>
    </row>
    <row r="1590" customHeight="1" spans="16:16">
      <c r="P1590" s="582"/>
    </row>
    <row r="1591" customHeight="1" spans="16:16">
      <c r="P1591" s="582"/>
    </row>
    <row r="1592" customHeight="1" spans="16:16">
      <c r="P1592" s="582"/>
    </row>
    <row r="1593" customHeight="1" spans="16:16">
      <c r="P1593" s="582"/>
    </row>
    <row r="1594" customHeight="1" spans="16:16">
      <c r="P1594" s="582"/>
    </row>
    <row r="1595" customHeight="1" spans="16:16">
      <c r="P1595" s="582"/>
    </row>
    <row r="1596" customHeight="1" spans="16:16">
      <c r="P1596" s="582"/>
    </row>
    <row r="1597" customHeight="1" spans="16:16">
      <c r="P1597" s="582"/>
    </row>
    <row r="1598" customHeight="1" spans="16:16">
      <c r="P1598" s="582"/>
    </row>
    <row r="1599" customHeight="1" spans="16:16">
      <c r="P1599" s="582"/>
    </row>
    <row r="1600" customHeight="1" spans="16:16">
      <c r="P1600" s="582"/>
    </row>
    <row r="1601" customHeight="1" spans="16:16">
      <c r="P1601" s="582"/>
    </row>
    <row r="1602" customHeight="1" spans="16:16">
      <c r="P1602" s="582"/>
    </row>
    <row r="1603" customHeight="1" spans="16:16">
      <c r="P1603" s="582"/>
    </row>
    <row r="1604" customHeight="1" spans="16:16">
      <c r="P1604" s="582"/>
    </row>
    <row r="1605" customHeight="1" spans="16:16">
      <c r="P1605" s="582"/>
    </row>
    <row r="1606" customHeight="1" spans="16:16">
      <c r="P1606" s="582"/>
    </row>
    <row r="1607" customHeight="1" spans="16:16">
      <c r="P1607" s="582"/>
    </row>
    <row r="1608" customHeight="1" spans="16:16">
      <c r="P1608" s="582"/>
    </row>
    <row r="1609" customHeight="1" spans="16:16">
      <c r="P1609" s="582"/>
    </row>
    <row r="1610" customHeight="1" spans="16:16">
      <c r="P1610" s="582"/>
    </row>
    <row r="1611" customHeight="1" spans="16:16">
      <c r="P1611" s="582"/>
    </row>
    <row r="1612" customHeight="1" spans="16:16">
      <c r="P1612" s="582"/>
    </row>
    <row r="1613" customHeight="1" spans="16:16">
      <c r="P1613" s="582"/>
    </row>
    <row r="1614" customHeight="1" spans="16:16">
      <c r="P1614" s="582"/>
    </row>
    <row r="1615" customHeight="1" spans="16:16">
      <c r="P1615" s="582"/>
    </row>
    <row r="1616" customHeight="1" spans="16:16">
      <c r="P1616" s="582"/>
    </row>
    <row r="1617" customHeight="1" spans="16:16">
      <c r="P1617" s="582"/>
    </row>
    <row r="1618" customHeight="1" spans="16:16">
      <c r="P1618" s="582"/>
    </row>
    <row r="1619" customHeight="1" spans="16:16">
      <c r="P1619" s="582"/>
    </row>
    <row r="1620" customHeight="1" spans="16:16">
      <c r="P1620" s="582"/>
    </row>
    <row r="1621" customHeight="1" spans="16:16">
      <c r="P1621" s="582"/>
    </row>
    <row r="1622" customHeight="1" spans="16:16">
      <c r="P1622" s="582"/>
    </row>
    <row r="1623" customHeight="1" spans="16:16">
      <c r="P1623" s="582"/>
    </row>
    <row r="1624" customHeight="1" spans="16:16">
      <c r="P1624" s="582"/>
    </row>
    <row r="1625" customHeight="1" spans="16:16">
      <c r="P1625" s="582"/>
    </row>
    <row r="1626" customHeight="1" spans="16:16">
      <c r="P1626" s="582"/>
    </row>
    <row r="1627" customHeight="1" spans="16:16">
      <c r="P1627" s="582"/>
    </row>
    <row r="1628" customHeight="1" spans="16:16">
      <c r="P1628" s="582"/>
    </row>
    <row r="1629" customHeight="1" spans="16:16">
      <c r="P1629" s="582"/>
    </row>
    <row r="1630" customHeight="1" spans="16:16">
      <c r="P1630" s="582"/>
    </row>
    <row r="1631" customHeight="1" spans="16:16">
      <c r="P1631" s="582"/>
    </row>
    <row r="1632" customHeight="1" spans="16:16">
      <c r="P1632" s="582"/>
    </row>
    <row r="1633" customHeight="1" spans="16:16">
      <c r="P1633" s="582"/>
    </row>
    <row r="1634" customHeight="1" spans="16:16">
      <c r="P1634" s="582"/>
    </row>
    <row r="1635" customHeight="1" spans="16:16">
      <c r="P1635" s="582"/>
    </row>
    <row r="1636" customHeight="1" spans="16:16">
      <c r="P1636" s="582"/>
    </row>
    <row r="1637" customHeight="1" spans="16:16">
      <c r="P1637" s="582"/>
    </row>
    <row r="1638" customHeight="1" spans="16:16">
      <c r="P1638" s="582"/>
    </row>
    <row r="1639" customHeight="1" spans="16:16">
      <c r="P1639" s="582"/>
    </row>
    <row r="1640" customHeight="1" spans="16:16">
      <c r="P1640" s="582"/>
    </row>
    <row r="1641" customHeight="1" spans="16:16">
      <c r="P1641" s="582"/>
    </row>
    <row r="1642" customHeight="1" spans="16:16">
      <c r="P1642" s="582"/>
    </row>
    <row r="1643" customHeight="1" spans="16:16">
      <c r="P1643" s="582"/>
    </row>
    <row r="1644" customHeight="1" spans="16:16">
      <c r="P1644" s="582"/>
    </row>
    <row r="1645" customHeight="1" spans="16:16">
      <c r="P1645" s="582"/>
    </row>
    <row r="1646" customHeight="1" spans="16:16">
      <c r="P1646" s="582"/>
    </row>
    <row r="1647" customHeight="1" spans="16:16">
      <c r="P1647" s="582"/>
    </row>
    <row r="1648" customHeight="1" spans="16:16">
      <c r="P1648" s="582"/>
    </row>
    <row r="1649" customHeight="1" spans="16:16">
      <c r="P1649" s="582"/>
    </row>
    <row r="1650" customHeight="1" spans="16:16">
      <c r="P1650" s="582"/>
    </row>
    <row r="1651" customHeight="1" spans="16:16">
      <c r="P1651" s="582"/>
    </row>
    <row r="1652" customHeight="1" spans="16:16">
      <c r="P1652" s="582"/>
    </row>
    <row r="1653" customHeight="1" spans="16:16">
      <c r="P1653" s="582"/>
    </row>
    <row r="1654" customHeight="1" spans="16:16">
      <c r="P1654" s="582"/>
    </row>
    <row r="1655" customHeight="1" spans="16:16">
      <c r="P1655" s="582"/>
    </row>
    <row r="1656" customHeight="1" spans="16:16">
      <c r="P1656" s="582"/>
    </row>
    <row r="1657" customHeight="1" spans="16:16">
      <c r="P1657" s="582"/>
    </row>
    <row r="1658" customHeight="1" spans="16:16">
      <c r="P1658" s="582"/>
    </row>
    <row r="1659" customHeight="1" spans="16:16">
      <c r="P1659" s="582"/>
    </row>
    <row r="1660" customHeight="1" spans="16:16">
      <c r="P1660" s="582"/>
    </row>
    <row r="1661" customHeight="1" spans="16:16">
      <c r="P1661" s="582"/>
    </row>
    <row r="1662" customHeight="1" spans="16:16">
      <c r="P1662" s="582"/>
    </row>
    <row r="1663" customHeight="1" spans="16:16">
      <c r="P1663" s="582"/>
    </row>
    <row r="1664" customHeight="1" spans="16:16">
      <c r="P1664" s="582"/>
    </row>
    <row r="1665" customHeight="1" spans="16:16">
      <c r="P1665" s="582"/>
    </row>
    <row r="1666" customHeight="1" spans="16:16">
      <c r="P1666" s="582"/>
    </row>
    <row r="1667" customHeight="1" spans="16:16">
      <c r="P1667" s="582"/>
    </row>
    <row r="1668" customHeight="1" spans="16:16">
      <c r="P1668" s="582"/>
    </row>
    <row r="1669" customHeight="1" spans="16:16">
      <c r="P1669" s="582"/>
    </row>
    <row r="1670" customHeight="1" spans="16:16">
      <c r="P1670" s="582"/>
    </row>
    <row r="1671" customHeight="1" spans="16:16">
      <c r="P1671" s="582"/>
    </row>
    <row r="1672" customHeight="1" spans="16:16">
      <c r="P1672" s="582"/>
    </row>
    <row r="1673" customHeight="1" spans="16:16">
      <c r="P1673" s="582"/>
    </row>
    <row r="1674" customHeight="1" spans="16:16">
      <c r="P1674" s="582"/>
    </row>
    <row r="1675" customHeight="1" spans="16:16">
      <c r="P1675" s="582"/>
    </row>
    <row r="1676" customHeight="1" spans="16:16">
      <c r="P1676" s="582"/>
    </row>
    <row r="1677" customHeight="1" spans="16:16">
      <c r="P1677" s="582"/>
    </row>
    <row r="1678" customHeight="1" spans="16:16">
      <c r="P1678" s="582"/>
    </row>
    <row r="1679" customHeight="1" spans="16:16">
      <c r="P1679" s="582"/>
    </row>
    <row r="1680" customHeight="1" spans="16:16">
      <c r="P1680" s="582"/>
    </row>
    <row r="1681" customHeight="1" spans="16:16">
      <c r="P1681" s="582"/>
    </row>
    <row r="1682" customHeight="1" spans="16:16">
      <c r="P1682" s="582"/>
    </row>
    <row r="1683" customHeight="1" spans="16:16">
      <c r="P1683" s="582"/>
    </row>
    <row r="1684" customHeight="1" spans="16:16">
      <c r="P1684" s="582"/>
    </row>
    <row r="1685" customHeight="1" spans="16:16">
      <c r="P1685" s="582"/>
    </row>
    <row r="1686" customHeight="1" spans="16:16">
      <c r="P1686" s="582"/>
    </row>
    <row r="1687" customHeight="1" spans="16:16">
      <c r="P1687" s="582"/>
    </row>
    <row r="1688" customHeight="1" spans="16:16">
      <c r="P1688" s="582"/>
    </row>
    <row r="1689" customHeight="1" spans="16:16">
      <c r="P1689" s="582"/>
    </row>
    <row r="1690" customHeight="1" spans="16:16">
      <c r="P1690" s="582"/>
    </row>
    <row r="1691" customHeight="1" spans="16:16">
      <c r="P1691" s="582"/>
    </row>
    <row r="1692" customHeight="1" spans="16:16">
      <c r="P1692" s="582"/>
    </row>
    <row r="1693" customHeight="1" spans="16:16">
      <c r="P1693" s="582"/>
    </row>
    <row r="1694" customHeight="1" spans="16:16">
      <c r="P1694" s="582"/>
    </row>
    <row r="1695" customHeight="1" spans="16:16">
      <c r="P1695" s="582"/>
    </row>
    <row r="1696" customHeight="1" spans="16:16">
      <c r="P1696" s="582"/>
    </row>
    <row r="1697" customHeight="1" spans="16:16">
      <c r="P1697" s="582"/>
    </row>
    <row r="1698" customHeight="1" spans="16:16">
      <c r="P1698" s="582"/>
    </row>
    <row r="1699" customHeight="1" spans="16:16">
      <c r="P1699" s="582"/>
    </row>
    <row r="1700" customHeight="1" spans="16:16">
      <c r="P1700" s="582"/>
    </row>
    <row r="1701" customHeight="1" spans="16:16">
      <c r="P1701" s="582"/>
    </row>
    <row r="1702" customHeight="1" spans="16:16">
      <c r="P1702" s="582"/>
    </row>
    <row r="1703" customHeight="1" spans="16:16">
      <c r="P1703" s="582"/>
    </row>
    <row r="1704" customHeight="1" spans="16:16">
      <c r="P1704" s="582"/>
    </row>
    <row r="1705" customHeight="1" spans="16:16">
      <c r="P1705" s="582"/>
    </row>
    <row r="1706" customHeight="1" spans="16:16">
      <c r="P1706" s="582"/>
    </row>
    <row r="1707" customHeight="1" spans="16:16">
      <c r="P1707" s="582"/>
    </row>
    <row r="1708" customHeight="1" spans="16:16">
      <c r="P1708" s="582"/>
    </row>
    <row r="1709" customHeight="1" spans="16:16">
      <c r="P1709" s="582"/>
    </row>
    <row r="1710" customHeight="1" spans="16:16">
      <c r="P1710" s="582"/>
    </row>
    <row r="1711" customHeight="1" spans="16:16">
      <c r="P1711" s="582"/>
    </row>
    <row r="1712" customHeight="1" spans="16:16">
      <c r="P1712" s="582"/>
    </row>
    <row r="1713" customHeight="1" spans="16:16">
      <c r="P1713" s="582"/>
    </row>
    <row r="1714" customHeight="1" spans="16:16">
      <c r="P1714" s="582"/>
    </row>
    <row r="1715" customHeight="1" spans="16:16">
      <c r="P1715" s="582"/>
    </row>
    <row r="1716" customHeight="1" spans="16:16">
      <c r="P1716" s="582"/>
    </row>
    <row r="1717" customHeight="1" spans="16:16">
      <c r="P1717" s="582"/>
    </row>
    <row r="1718" customHeight="1" spans="16:16">
      <c r="P1718" s="582"/>
    </row>
    <row r="1719" customHeight="1" spans="16:16">
      <c r="P1719" s="582"/>
    </row>
    <row r="1720" customHeight="1" spans="16:16">
      <c r="P1720" s="582"/>
    </row>
    <row r="1721" customHeight="1" spans="16:16">
      <c r="P1721" s="582"/>
    </row>
    <row r="1722" customHeight="1" spans="16:16">
      <c r="P1722" s="582"/>
    </row>
    <row r="1723" customHeight="1" spans="16:16">
      <c r="P1723" s="582"/>
    </row>
    <row r="1724" customHeight="1" spans="16:16">
      <c r="P1724" s="582"/>
    </row>
    <row r="1725" customHeight="1" spans="16:16">
      <c r="P1725" s="582"/>
    </row>
    <row r="1726" customHeight="1" spans="16:16">
      <c r="P1726" s="582"/>
    </row>
    <row r="1727" customHeight="1" spans="16:16">
      <c r="P1727" s="582"/>
    </row>
    <row r="1728" customHeight="1" spans="16:16">
      <c r="P1728" s="582"/>
    </row>
    <row r="1729" customHeight="1" spans="16:16">
      <c r="P1729" s="582"/>
    </row>
    <row r="1730" customHeight="1" spans="16:16">
      <c r="P1730" s="582"/>
    </row>
    <row r="1731" customHeight="1" spans="16:16">
      <c r="P1731" s="582"/>
    </row>
    <row r="1732" customHeight="1" spans="16:16">
      <c r="P1732" s="582"/>
    </row>
    <row r="1733" customHeight="1" spans="16:16">
      <c r="P1733" s="582"/>
    </row>
    <row r="1734" customHeight="1" spans="16:16">
      <c r="P1734" s="582"/>
    </row>
    <row r="1735" customHeight="1" spans="16:16">
      <c r="P1735" s="582"/>
    </row>
    <row r="1736" customHeight="1" spans="16:16">
      <c r="P1736" s="582"/>
    </row>
    <row r="1737" customHeight="1" spans="16:16">
      <c r="P1737" s="582"/>
    </row>
    <row r="1738" customHeight="1" spans="16:16">
      <c r="P1738" s="582"/>
    </row>
    <row r="1739" customHeight="1" spans="16:16">
      <c r="P1739" s="582"/>
    </row>
    <row r="1740" customHeight="1" spans="16:16">
      <c r="P1740" s="582"/>
    </row>
    <row r="1741" customHeight="1" spans="16:16">
      <c r="P1741" s="582"/>
    </row>
    <row r="1742" customHeight="1" spans="16:16">
      <c r="P1742" s="582"/>
    </row>
    <row r="1743" customHeight="1" spans="16:16">
      <c r="P1743" s="582"/>
    </row>
    <row r="1744" customHeight="1" spans="16:16">
      <c r="P1744" s="582"/>
    </row>
    <row r="1745" customHeight="1" spans="16:16">
      <c r="P1745" s="582"/>
    </row>
    <row r="1746" customHeight="1" spans="16:16">
      <c r="P1746" s="582"/>
    </row>
    <row r="1747" customHeight="1" spans="16:16">
      <c r="P1747" s="582"/>
    </row>
    <row r="1748" customHeight="1" spans="16:16">
      <c r="P1748" s="582"/>
    </row>
    <row r="1749" customHeight="1" spans="16:16">
      <c r="P1749" s="582"/>
    </row>
    <row r="1750" customHeight="1" spans="16:16">
      <c r="P1750" s="582"/>
    </row>
    <row r="1751" customHeight="1" spans="16:16">
      <c r="P1751" s="582"/>
    </row>
    <row r="1752" customHeight="1" spans="16:16">
      <c r="P1752" s="582"/>
    </row>
    <row r="1753" customHeight="1" spans="16:16">
      <c r="P1753" s="582"/>
    </row>
    <row r="1754" customHeight="1" spans="16:16">
      <c r="P1754" s="582"/>
    </row>
    <row r="1755" customHeight="1" spans="16:16">
      <c r="P1755" s="582"/>
    </row>
    <row r="1756" customHeight="1" spans="16:16">
      <c r="P1756" s="582"/>
    </row>
    <row r="1757" customHeight="1" spans="16:16">
      <c r="P1757" s="582"/>
    </row>
    <row r="1758" customHeight="1" spans="16:16">
      <c r="P1758" s="582"/>
    </row>
    <row r="1759" customHeight="1" spans="16:16">
      <c r="P1759" s="582"/>
    </row>
    <row r="1760" customHeight="1" spans="16:16">
      <c r="P1760" s="582"/>
    </row>
    <row r="1761" customHeight="1" spans="16:16">
      <c r="P1761" s="582"/>
    </row>
    <row r="1762" customHeight="1" spans="16:16">
      <c r="P1762" s="582"/>
    </row>
    <row r="1763" customHeight="1" spans="16:16">
      <c r="P1763" s="582"/>
    </row>
    <row r="1764" customHeight="1" spans="16:16">
      <c r="P1764" s="582"/>
    </row>
    <row r="1765" customHeight="1" spans="16:16">
      <c r="P1765" s="582"/>
    </row>
    <row r="1766" customHeight="1" spans="16:16">
      <c r="P1766" s="582"/>
    </row>
    <row r="1767" customHeight="1" spans="16:16">
      <c r="P1767" s="582"/>
    </row>
    <row r="1768" customHeight="1" spans="16:16">
      <c r="P1768" s="582"/>
    </row>
    <row r="1769" customHeight="1" spans="16:16">
      <c r="P1769" s="582"/>
    </row>
    <row r="1770" customHeight="1" spans="16:16">
      <c r="P1770" s="582"/>
    </row>
    <row r="1771" customHeight="1" spans="16:16">
      <c r="P1771" s="582"/>
    </row>
    <row r="1772" customHeight="1" spans="16:16">
      <c r="P1772" s="582"/>
    </row>
    <row r="1773" customHeight="1" spans="16:16">
      <c r="P1773" s="582"/>
    </row>
    <row r="1774" customHeight="1" spans="16:16">
      <c r="P1774" s="582"/>
    </row>
    <row r="1775" customHeight="1" spans="16:16">
      <c r="P1775" s="582"/>
    </row>
    <row r="1776" customHeight="1" spans="16:16">
      <c r="P1776" s="582"/>
    </row>
    <row r="1777" customHeight="1" spans="16:16">
      <c r="P1777" s="582"/>
    </row>
    <row r="1778" customHeight="1" spans="16:16">
      <c r="P1778" s="582"/>
    </row>
    <row r="1779" customHeight="1" spans="16:16">
      <c r="P1779" s="582"/>
    </row>
    <row r="1780" customHeight="1" spans="16:16">
      <c r="P1780" s="582"/>
    </row>
    <row r="1781" customHeight="1" spans="16:16">
      <c r="P1781" s="582"/>
    </row>
    <row r="1782" customHeight="1" spans="16:16">
      <c r="P1782" s="582"/>
    </row>
    <row r="1783" customHeight="1" spans="16:16">
      <c r="P1783" s="582"/>
    </row>
    <row r="1784" customHeight="1" spans="16:16">
      <c r="P1784" s="582"/>
    </row>
    <row r="1785" customHeight="1" spans="16:16">
      <c r="P1785" s="582"/>
    </row>
    <row r="1786" customHeight="1" spans="16:16">
      <c r="P1786" s="582"/>
    </row>
    <row r="1787" customHeight="1" spans="16:16">
      <c r="P1787" s="582"/>
    </row>
    <row r="1788" customHeight="1" spans="16:16">
      <c r="P1788" s="582"/>
    </row>
    <row r="1789" customHeight="1" spans="16:16">
      <c r="P1789" s="582"/>
    </row>
    <row r="1790" customHeight="1" spans="16:16">
      <c r="P1790" s="582"/>
    </row>
    <row r="1791" customHeight="1" spans="16:16">
      <c r="P1791" s="582"/>
    </row>
    <row r="1792" customHeight="1" spans="16:16">
      <c r="P1792" s="582"/>
    </row>
    <row r="1793" customHeight="1" spans="16:16">
      <c r="P1793" s="582"/>
    </row>
    <row r="1794" customHeight="1" spans="16:16">
      <c r="P1794" s="582"/>
    </row>
    <row r="1795" customHeight="1" spans="16:16">
      <c r="P1795" s="582"/>
    </row>
    <row r="1796" customHeight="1" spans="16:16">
      <c r="P1796" s="582"/>
    </row>
    <row r="1797" customHeight="1" spans="16:16">
      <c r="P1797" s="582"/>
    </row>
    <row r="1798" customHeight="1" spans="16:16">
      <c r="P1798" s="582"/>
    </row>
    <row r="1799" customHeight="1" spans="16:16">
      <c r="P1799" s="582"/>
    </row>
    <row r="1800" customHeight="1" spans="16:16">
      <c r="P1800" s="582"/>
    </row>
    <row r="1801" customHeight="1" spans="16:16">
      <c r="P1801" s="582"/>
    </row>
    <row r="1802" customHeight="1" spans="16:16">
      <c r="P1802" s="582"/>
    </row>
    <row r="1803" customHeight="1" spans="16:16">
      <c r="P1803" s="582"/>
    </row>
    <row r="1804" customHeight="1" spans="16:16">
      <c r="P1804" s="582"/>
    </row>
    <row r="1805" customHeight="1" spans="16:16">
      <c r="P1805" s="582"/>
    </row>
    <row r="1806" customHeight="1" spans="16:16">
      <c r="P1806" s="582"/>
    </row>
    <row r="1807" customHeight="1" spans="16:16">
      <c r="P1807" s="582"/>
    </row>
    <row r="1808" customHeight="1" spans="16:16">
      <c r="P1808" s="582"/>
    </row>
    <row r="1809" customHeight="1" spans="16:16">
      <c r="P1809" s="582"/>
    </row>
    <row r="1810" customHeight="1" spans="16:16">
      <c r="P1810" s="582"/>
    </row>
    <row r="1811" customHeight="1" spans="16:16">
      <c r="P1811" s="582"/>
    </row>
    <row r="1812" customHeight="1" spans="16:16">
      <c r="P1812" s="582"/>
    </row>
    <row r="1813" customHeight="1" spans="16:16">
      <c r="P1813" s="582"/>
    </row>
    <row r="1814" customHeight="1" spans="16:16">
      <c r="P1814" s="582"/>
    </row>
    <row r="1815" customHeight="1" spans="16:16">
      <c r="P1815" s="582"/>
    </row>
    <row r="1816" customHeight="1" spans="16:16">
      <c r="P1816" s="582"/>
    </row>
    <row r="1817" customHeight="1" spans="16:16">
      <c r="P1817" s="582"/>
    </row>
    <row r="1818" customHeight="1" spans="16:16">
      <c r="P1818" s="582"/>
    </row>
    <row r="1819" customHeight="1" spans="16:16">
      <c r="P1819" s="582"/>
    </row>
    <row r="1820" customHeight="1" spans="16:16">
      <c r="P1820" s="582"/>
    </row>
    <row r="1821" customHeight="1" spans="16:16">
      <c r="P1821" s="582"/>
    </row>
    <row r="1822" customHeight="1" spans="16:16">
      <c r="P1822" s="582"/>
    </row>
    <row r="1823" customHeight="1" spans="16:16">
      <c r="P1823" s="582"/>
    </row>
    <row r="1824" customHeight="1" spans="16:16">
      <c r="P1824" s="582"/>
    </row>
    <row r="1825" customHeight="1" spans="16:16">
      <c r="P1825" s="582"/>
    </row>
    <row r="1826" customHeight="1" spans="16:16">
      <c r="P1826" s="582"/>
    </row>
    <row r="1827" customHeight="1" spans="16:16">
      <c r="P1827" s="582"/>
    </row>
    <row r="1828" customHeight="1" spans="16:16">
      <c r="P1828" s="582"/>
    </row>
    <row r="1829" customHeight="1" spans="16:16">
      <c r="P1829" s="582"/>
    </row>
    <row r="1830" customHeight="1" spans="16:16">
      <c r="P1830" s="582"/>
    </row>
    <row r="1831" customHeight="1" spans="16:16">
      <c r="P1831" s="582"/>
    </row>
    <row r="1832" customHeight="1" spans="16:16">
      <c r="P1832" s="582"/>
    </row>
    <row r="1833" customHeight="1" spans="16:16">
      <c r="P1833" s="582"/>
    </row>
    <row r="1834" customHeight="1" spans="16:16">
      <c r="P1834" s="582"/>
    </row>
    <row r="1835" customHeight="1" spans="16:16">
      <c r="P1835" s="582"/>
    </row>
    <row r="1836" customHeight="1" spans="16:16">
      <c r="P1836" s="582"/>
    </row>
    <row r="1837" customHeight="1" spans="16:16">
      <c r="P1837" s="582"/>
    </row>
    <row r="1838" customHeight="1" spans="16:16">
      <c r="P1838" s="582"/>
    </row>
    <row r="1839" customHeight="1" spans="16:16">
      <c r="P1839" s="582"/>
    </row>
    <row r="1840" customHeight="1" spans="16:16">
      <c r="P1840" s="582"/>
    </row>
    <row r="1841" customHeight="1" spans="16:16">
      <c r="P1841" s="582"/>
    </row>
    <row r="1842" customHeight="1" spans="16:16">
      <c r="P1842" s="582"/>
    </row>
    <row r="1843" customHeight="1" spans="16:16">
      <c r="P1843" s="582"/>
    </row>
    <row r="1844" customHeight="1" spans="16:16">
      <c r="P1844" s="582"/>
    </row>
    <row r="1845" customHeight="1" spans="16:16">
      <c r="P1845" s="582"/>
    </row>
    <row r="1846" customHeight="1" spans="16:16">
      <c r="P1846" s="582"/>
    </row>
    <row r="1847" customHeight="1" spans="16:16">
      <c r="P1847" s="582"/>
    </row>
    <row r="1848" customHeight="1" spans="16:16">
      <c r="P1848" s="582"/>
    </row>
    <row r="1849" customHeight="1" spans="16:16">
      <c r="P1849" s="582"/>
    </row>
    <row r="1850" customHeight="1" spans="16:16">
      <c r="P1850" s="582"/>
    </row>
    <row r="1851" customHeight="1" spans="16:16">
      <c r="P1851" s="582"/>
    </row>
    <row r="1852" customHeight="1" spans="16:16">
      <c r="P1852" s="582"/>
    </row>
    <row r="1853" customHeight="1" spans="16:16">
      <c r="P1853" s="582"/>
    </row>
    <row r="1854" customHeight="1" spans="16:16">
      <c r="P1854" s="582"/>
    </row>
    <row r="1855" customHeight="1" spans="16:16">
      <c r="P1855" s="582"/>
    </row>
    <row r="1856" customHeight="1" spans="16:16">
      <c r="P1856" s="582"/>
    </row>
    <row r="1857" customHeight="1" spans="16:16">
      <c r="P1857" s="582"/>
    </row>
    <row r="1858" customHeight="1" spans="16:16">
      <c r="P1858" s="582"/>
    </row>
    <row r="1859" customHeight="1" spans="16:16">
      <c r="P1859" s="582"/>
    </row>
    <row r="1860" customHeight="1" spans="16:16">
      <c r="P1860" s="582"/>
    </row>
    <row r="1861" customHeight="1" spans="16:16">
      <c r="P1861" s="582"/>
    </row>
    <row r="1862" customHeight="1" spans="16:16">
      <c r="P1862" s="582"/>
    </row>
    <row r="1863" customHeight="1" spans="16:16">
      <c r="P1863" s="582"/>
    </row>
    <row r="1864" customHeight="1" spans="16:16">
      <c r="P1864" s="582"/>
    </row>
    <row r="1865" customHeight="1" spans="16:16">
      <c r="P1865" s="582"/>
    </row>
    <row r="1866" customHeight="1" spans="16:16">
      <c r="P1866" s="582"/>
    </row>
    <row r="1867" customHeight="1" spans="16:16">
      <c r="P1867" s="582"/>
    </row>
    <row r="1868" customHeight="1" spans="16:16">
      <c r="P1868" s="582"/>
    </row>
    <row r="1869" customHeight="1" spans="16:16">
      <c r="P1869" s="582"/>
    </row>
    <row r="1870" customHeight="1" spans="16:16">
      <c r="P1870" s="582"/>
    </row>
    <row r="1871" customHeight="1" spans="16:16">
      <c r="P1871" s="582"/>
    </row>
    <row r="1872" customHeight="1" spans="16:16">
      <c r="P1872" s="582"/>
    </row>
    <row r="1873" customHeight="1" spans="16:16">
      <c r="P1873" s="582"/>
    </row>
    <row r="1874" customHeight="1" spans="16:16">
      <c r="P1874" s="582"/>
    </row>
    <row r="1875" customHeight="1" spans="16:16">
      <c r="P1875" s="582"/>
    </row>
    <row r="1876" customHeight="1" spans="16:16">
      <c r="P1876" s="582"/>
    </row>
    <row r="1877" customHeight="1" spans="16:16">
      <c r="P1877" s="582"/>
    </row>
    <row r="1878" customHeight="1" spans="16:16">
      <c r="P1878" s="582"/>
    </row>
    <row r="1879" customHeight="1" spans="16:16">
      <c r="P1879" s="582"/>
    </row>
    <row r="1880" customHeight="1" spans="16:16">
      <c r="P1880" s="582"/>
    </row>
    <row r="1881" customHeight="1" spans="16:16">
      <c r="P1881" s="582"/>
    </row>
    <row r="1882" customHeight="1" spans="16:16">
      <c r="P1882" s="582"/>
    </row>
    <row r="1883" customHeight="1" spans="16:16">
      <c r="P1883" s="582"/>
    </row>
    <row r="1884" customHeight="1" spans="16:16">
      <c r="P1884" s="582"/>
    </row>
    <row r="1885" customHeight="1" spans="16:16">
      <c r="P1885" s="582"/>
    </row>
    <row r="1886" customHeight="1" spans="16:16">
      <c r="P1886" s="582"/>
    </row>
    <row r="1887" customHeight="1" spans="16:16">
      <c r="P1887" s="582"/>
    </row>
    <row r="1888" customHeight="1" spans="16:16">
      <c r="P1888" s="582"/>
    </row>
    <row r="1889" customHeight="1" spans="16:16">
      <c r="P1889" s="582"/>
    </row>
    <row r="1890" customHeight="1" spans="16:16">
      <c r="P1890" s="582"/>
    </row>
    <row r="1891" customHeight="1" spans="16:16">
      <c r="P1891" s="582"/>
    </row>
    <row r="1892" customHeight="1" spans="16:16">
      <c r="P1892" s="582"/>
    </row>
    <row r="1893" customHeight="1" spans="16:16">
      <c r="P1893" s="582"/>
    </row>
    <row r="1894" customHeight="1" spans="16:16">
      <c r="P1894" s="582"/>
    </row>
    <row r="1895" customHeight="1" spans="16:16">
      <c r="P1895" s="582"/>
    </row>
    <row r="1896" customHeight="1" spans="16:16">
      <c r="P1896" s="582"/>
    </row>
    <row r="1897" customHeight="1" spans="16:16">
      <c r="P1897" s="582"/>
    </row>
    <row r="1898" customHeight="1" spans="16:16">
      <c r="P1898" s="582"/>
    </row>
    <row r="1899" customHeight="1" spans="16:16">
      <c r="P1899" s="582"/>
    </row>
    <row r="1900" customHeight="1" spans="16:16">
      <c r="P1900" s="582"/>
    </row>
    <row r="1901" customHeight="1" spans="16:16">
      <c r="P1901" s="582"/>
    </row>
    <row r="1902" customHeight="1" spans="16:16">
      <c r="P1902" s="582"/>
    </row>
    <row r="1903" customHeight="1" spans="16:16">
      <c r="P1903" s="582"/>
    </row>
    <row r="1904" customHeight="1" spans="16:16">
      <c r="P1904" s="582"/>
    </row>
    <row r="1905" customHeight="1" spans="16:16">
      <c r="P1905" s="582"/>
    </row>
    <row r="1906" customHeight="1" spans="16:16">
      <c r="P1906" s="582"/>
    </row>
    <row r="1907" customHeight="1" spans="16:16">
      <c r="P1907" s="582"/>
    </row>
    <row r="1908" customHeight="1" spans="16:16">
      <c r="P1908" s="582"/>
    </row>
    <row r="1909" customHeight="1" spans="16:16">
      <c r="P1909" s="582"/>
    </row>
    <row r="1910" customHeight="1" spans="16:16">
      <c r="P1910" s="582"/>
    </row>
    <row r="1911" customHeight="1" spans="16:16">
      <c r="P1911" s="582"/>
    </row>
    <row r="1912" customHeight="1" spans="16:16">
      <c r="P1912" s="582"/>
    </row>
    <row r="1913" customHeight="1" spans="16:16">
      <c r="P1913" s="582"/>
    </row>
    <row r="1914" customHeight="1" spans="16:16">
      <c r="P1914" s="582"/>
    </row>
    <row r="1915" customHeight="1" spans="16:16">
      <c r="P1915" s="582"/>
    </row>
    <row r="1916" customHeight="1" spans="16:16">
      <c r="P1916" s="582"/>
    </row>
    <row r="1917" customHeight="1" spans="16:16">
      <c r="P1917" s="582"/>
    </row>
    <row r="1918" customHeight="1" spans="16:16">
      <c r="P1918" s="582"/>
    </row>
    <row r="1919" customHeight="1" spans="16:16">
      <c r="P1919" s="582"/>
    </row>
    <row r="1920" customHeight="1" spans="16:16">
      <c r="P1920" s="582"/>
    </row>
    <row r="1921" customHeight="1" spans="16:16">
      <c r="P1921" s="582"/>
    </row>
    <row r="1922" customHeight="1" spans="16:16">
      <c r="P1922" s="582"/>
    </row>
    <row r="1923" customHeight="1" spans="16:16">
      <c r="P1923" s="582"/>
    </row>
    <row r="1924" customHeight="1" spans="16:16">
      <c r="P1924" s="582"/>
    </row>
    <row r="1925" customHeight="1" spans="16:16">
      <c r="P1925" s="582"/>
    </row>
    <row r="1926" customHeight="1" spans="16:16">
      <c r="P1926" s="582"/>
    </row>
    <row r="1927" customHeight="1" spans="16:16">
      <c r="P1927" s="582"/>
    </row>
    <row r="1928" customHeight="1" spans="16:16">
      <c r="P1928" s="582"/>
    </row>
    <row r="1929" customHeight="1" spans="16:16">
      <c r="P1929" s="582"/>
    </row>
    <row r="1930" customHeight="1" spans="16:16">
      <c r="P1930" s="582"/>
    </row>
    <row r="1931" customHeight="1" spans="16:16">
      <c r="P1931" s="582"/>
    </row>
    <row r="1932" customHeight="1" spans="16:16">
      <c r="P1932" s="582"/>
    </row>
    <row r="1933" customHeight="1" spans="16:16">
      <c r="P1933" s="582"/>
    </row>
    <row r="1934" customHeight="1" spans="16:16">
      <c r="P1934" s="582"/>
    </row>
    <row r="1935" customHeight="1" spans="16:16">
      <c r="P1935" s="582"/>
    </row>
    <row r="1936" customHeight="1" spans="16:16">
      <c r="P1936" s="582"/>
    </row>
    <row r="1937" customHeight="1" spans="16:16">
      <c r="P1937" s="582"/>
    </row>
    <row r="1938" customHeight="1" spans="16:16">
      <c r="P1938" s="582"/>
    </row>
    <row r="1939" customHeight="1" spans="16:16">
      <c r="P1939" s="582"/>
    </row>
    <row r="1940" customHeight="1" spans="16:16">
      <c r="P1940" s="582"/>
    </row>
    <row r="1941" customHeight="1" spans="16:16">
      <c r="P1941" s="582"/>
    </row>
    <row r="1942" customHeight="1" spans="16:16">
      <c r="P1942" s="582"/>
    </row>
    <row r="1943" customHeight="1" spans="16:16">
      <c r="P1943" s="582"/>
    </row>
    <row r="1944" customHeight="1" spans="16:16">
      <c r="P1944" s="582"/>
    </row>
    <row r="1945" customHeight="1" spans="16:16">
      <c r="P1945" s="582"/>
    </row>
    <row r="1946" customHeight="1" spans="16:16">
      <c r="P1946" s="582"/>
    </row>
    <row r="1947" customHeight="1" spans="16:16">
      <c r="P1947" s="582"/>
    </row>
    <row r="1948" customHeight="1" spans="16:16">
      <c r="P1948" s="582"/>
    </row>
    <row r="1949" customHeight="1" spans="16:16">
      <c r="P1949" s="582"/>
    </row>
    <row r="1950" customHeight="1" spans="16:16">
      <c r="P1950" s="582"/>
    </row>
    <row r="1951" customHeight="1" spans="16:16">
      <c r="P1951" s="582"/>
    </row>
    <row r="1952" customHeight="1" spans="16:16">
      <c r="P1952" s="582"/>
    </row>
    <row r="1953" customHeight="1" spans="16:16">
      <c r="P1953" s="582"/>
    </row>
    <row r="1954" customHeight="1" spans="16:16">
      <c r="P1954" s="582"/>
    </row>
    <row r="1955" customHeight="1" spans="16:16">
      <c r="P1955" s="582"/>
    </row>
    <row r="1956" customHeight="1" spans="16:16">
      <c r="P1956" s="582"/>
    </row>
    <row r="1957" customHeight="1" spans="16:16">
      <c r="P1957" s="582"/>
    </row>
    <row r="1958" customHeight="1" spans="16:16">
      <c r="P1958" s="582"/>
    </row>
    <row r="1959" customHeight="1" spans="16:16">
      <c r="P1959" s="582"/>
    </row>
    <row r="1960" customHeight="1" spans="16:16">
      <c r="P1960" s="582"/>
    </row>
    <row r="1961" customHeight="1" spans="16:16">
      <c r="P1961" s="582"/>
    </row>
    <row r="1962" customHeight="1" spans="16:16">
      <c r="P1962" s="582"/>
    </row>
    <row r="1963" customHeight="1" spans="16:16">
      <c r="P1963" s="582"/>
    </row>
    <row r="1964" customHeight="1" spans="16:16">
      <c r="P1964" s="582"/>
    </row>
    <row r="1965" customHeight="1" spans="16:16">
      <c r="P1965" s="582"/>
    </row>
    <row r="1966" customHeight="1" spans="16:16">
      <c r="P1966" s="582"/>
    </row>
    <row r="1967" customHeight="1" spans="16:16">
      <c r="P1967" s="582"/>
    </row>
    <row r="1968" customHeight="1" spans="16:16">
      <c r="P1968" s="582"/>
    </row>
    <row r="1969" customHeight="1" spans="16:16">
      <c r="P1969" s="582"/>
    </row>
    <row r="1970" customHeight="1" spans="16:16">
      <c r="P1970" s="582"/>
    </row>
    <row r="1971" customHeight="1" spans="16:16">
      <c r="P1971" s="582"/>
    </row>
    <row r="1972" customHeight="1" spans="16:16">
      <c r="P1972" s="582"/>
    </row>
    <row r="1973" customHeight="1" spans="16:16">
      <c r="P1973" s="582"/>
    </row>
    <row r="1974" customHeight="1" spans="16:16">
      <c r="P1974" s="582"/>
    </row>
    <row r="1975" customHeight="1" spans="16:16">
      <c r="P1975" s="582"/>
    </row>
    <row r="1976" customHeight="1" spans="16:16">
      <c r="P1976" s="582"/>
    </row>
    <row r="1977" customHeight="1" spans="16:16">
      <c r="P1977" s="582"/>
    </row>
    <row r="1978" customHeight="1" spans="16:16">
      <c r="P1978" s="582"/>
    </row>
    <row r="1979" customHeight="1" spans="16:16">
      <c r="P1979" s="582"/>
    </row>
    <row r="1980" customHeight="1" spans="16:16">
      <c r="P1980" s="582"/>
    </row>
    <row r="1981" customHeight="1" spans="16:16">
      <c r="P1981" s="582"/>
    </row>
    <row r="1982" customHeight="1" spans="16:16">
      <c r="P1982" s="582"/>
    </row>
    <row r="1983" customHeight="1" spans="16:16">
      <c r="P1983" s="582"/>
    </row>
    <row r="1984" customHeight="1" spans="16:16">
      <c r="P1984" s="582"/>
    </row>
    <row r="1985" customHeight="1" spans="16:16">
      <c r="P1985" s="582"/>
    </row>
    <row r="1986" customHeight="1" spans="16:16">
      <c r="P1986" s="582"/>
    </row>
    <row r="1987" customHeight="1" spans="16:16">
      <c r="P1987" s="582"/>
    </row>
    <row r="1988" customHeight="1" spans="16:16">
      <c r="P1988" s="582"/>
    </row>
    <row r="1989" customHeight="1" spans="16:16">
      <c r="P1989" s="582"/>
    </row>
    <row r="1990" customHeight="1" spans="16:16">
      <c r="P1990" s="582"/>
    </row>
    <row r="1991" customHeight="1" spans="16:16">
      <c r="P1991" s="582"/>
    </row>
    <row r="1992" customHeight="1" spans="16:16">
      <c r="P1992" s="582"/>
    </row>
    <row r="1993" customHeight="1" spans="16:16">
      <c r="P1993" s="582"/>
    </row>
    <row r="1994" customHeight="1" spans="16:16">
      <c r="P1994" s="582"/>
    </row>
    <row r="1995" customHeight="1" spans="16:16">
      <c r="P1995" s="582"/>
    </row>
    <row r="1996" customHeight="1" spans="16:16">
      <c r="P1996" s="582"/>
    </row>
    <row r="1997" customHeight="1" spans="16:16">
      <c r="P1997" s="582"/>
    </row>
    <row r="1998" customHeight="1" spans="16:16">
      <c r="P1998" s="582"/>
    </row>
    <row r="1999" customHeight="1" spans="16:16">
      <c r="P1999" s="582"/>
    </row>
    <row r="2000" customHeight="1" spans="16:16">
      <c r="P2000" s="582"/>
    </row>
    <row r="2001" customHeight="1" spans="16:16">
      <c r="P2001" s="582"/>
    </row>
    <row r="2002" customHeight="1" spans="16:16">
      <c r="P2002" s="582"/>
    </row>
    <row r="2003" customHeight="1" spans="16:16">
      <c r="P2003" s="582"/>
    </row>
    <row r="2004" customHeight="1" spans="16:16">
      <c r="P2004" s="582"/>
    </row>
    <row r="2005" customHeight="1" spans="16:16">
      <c r="P2005" s="582"/>
    </row>
    <row r="2006" customHeight="1" spans="16:16">
      <c r="P2006" s="582"/>
    </row>
    <row r="2007" customHeight="1" spans="16:16">
      <c r="P2007" s="582"/>
    </row>
    <row r="2008" customHeight="1" spans="16:16">
      <c r="P2008" s="582"/>
    </row>
    <row r="2009" customHeight="1" spans="16:16">
      <c r="P2009" s="582"/>
    </row>
    <row r="2010" customHeight="1" spans="16:16">
      <c r="P2010" s="582"/>
    </row>
    <row r="2011" customHeight="1" spans="16:16">
      <c r="P2011" s="582"/>
    </row>
    <row r="2012" customHeight="1" spans="16:16">
      <c r="P2012" s="582"/>
    </row>
    <row r="2013" customHeight="1" spans="16:16">
      <c r="P2013" s="582"/>
    </row>
    <row r="2014" customHeight="1" spans="16:16">
      <c r="P2014" s="582"/>
    </row>
    <row r="2015" customHeight="1" spans="16:16">
      <c r="P2015" s="582"/>
    </row>
    <row r="2016" customHeight="1" spans="16:16">
      <c r="P2016" s="582"/>
    </row>
    <row r="2017" customHeight="1" spans="16:16">
      <c r="P2017" s="582"/>
    </row>
    <row r="2018" customHeight="1" spans="16:16">
      <c r="P2018" s="582"/>
    </row>
    <row r="2019" customHeight="1" spans="16:16">
      <c r="P2019" s="582"/>
    </row>
    <row r="2020" customHeight="1" spans="16:16">
      <c r="P2020" s="582"/>
    </row>
    <row r="2021" customHeight="1" spans="16:16">
      <c r="P2021" s="582"/>
    </row>
    <row r="2022" customHeight="1" spans="16:16">
      <c r="P2022" s="582"/>
    </row>
    <row r="2023" customHeight="1" spans="16:16">
      <c r="P2023" s="582"/>
    </row>
    <row r="2024" customHeight="1" spans="16:16">
      <c r="P2024" s="582"/>
    </row>
    <row r="2025" customHeight="1" spans="16:16">
      <c r="P2025" s="582"/>
    </row>
    <row r="2026" customHeight="1" spans="16:16">
      <c r="P2026" s="582"/>
    </row>
    <row r="2027" customHeight="1" spans="16:16">
      <c r="P2027" s="582"/>
    </row>
    <row r="2028" customHeight="1" spans="16:16">
      <c r="P2028" s="582"/>
    </row>
    <row r="2029" customHeight="1" spans="16:16">
      <c r="P2029" s="582"/>
    </row>
    <row r="2030" customHeight="1" spans="16:16">
      <c r="P2030" s="582"/>
    </row>
    <row r="2031" customHeight="1" spans="16:16">
      <c r="P2031" s="582"/>
    </row>
    <row r="2032" customHeight="1" spans="16:16">
      <c r="P2032" s="582"/>
    </row>
    <row r="2033" customHeight="1" spans="16:16">
      <c r="P2033" s="582"/>
    </row>
    <row r="2034" customHeight="1" spans="16:16">
      <c r="P2034" s="582"/>
    </row>
    <row r="2035" customHeight="1" spans="16:16">
      <c r="P2035" s="582"/>
    </row>
    <row r="2036" customHeight="1" spans="16:16">
      <c r="P2036" s="582"/>
    </row>
    <row r="2037" customHeight="1" spans="16:16">
      <c r="P2037" s="582"/>
    </row>
    <row r="2038" customHeight="1" spans="16:16">
      <c r="P2038" s="582"/>
    </row>
    <row r="2039" customHeight="1" spans="16:16">
      <c r="P2039" s="582"/>
    </row>
    <row r="2040" customHeight="1" spans="16:16">
      <c r="P2040" s="582"/>
    </row>
    <row r="2041" customHeight="1" spans="16:16">
      <c r="P2041" s="582"/>
    </row>
    <row r="2042" customHeight="1" spans="16:16">
      <c r="P2042" s="582"/>
    </row>
    <row r="2043" customHeight="1" spans="16:16">
      <c r="P2043" s="582"/>
    </row>
    <row r="2044" customHeight="1" spans="16:16">
      <c r="P2044" s="582"/>
    </row>
    <row r="2045" customHeight="1" spans="16:16">
      <c r="P2045" s="582"/>
    </row>
    <row r="2046" customHeight="1" spans="16:16">
      <c r="P2046" s="582"/>
    </row>
    <row r="2047" customHeight="1" spans="16:16">
      <c r="P2047" s="582"/>
    </row>
    <row r="2048" customHeight="1" spans="16:16">
      <c r="P2048" s="582"/>
    </row>
    <row r="2049" customHeight="1" spans="16:16">
      <c r="P2049" s="582"/>
    </row>
    <row r="2050" customHeight="1" spans="16:16">
      <c r="P2050" s="582"/>
    </row>
    <row r="2051" customHeight="1" spans="16:16">
      <c r="P2051" s="582"/>
    </row>
    <row r="2052" customHeight="1" spans="16:16">
      <c r="P2052" s="582"/>
    </row>
    <row r="2053" customHeight="1" spans="16:16">
      <c r="P2053" s="582"/>
    </row>
    <row r="2054" customHeight="1" spans="16:16">
      <c r="P2054" s="582"/>
    </row>
    <row r="2055" customHeight="1" spans="16:16">
      <c r="P2055" s="582"/>
    </row>
    <row r="2056" customHeight="1" spans="16:16">
      <c r="P2056" s="582"/>
    </row>
    <row r="2057" customHeight="1" spans="16:16">
      <c r="P2057" s="582"/>
    </row>
    <row r="2058" customHeight="1" spans="16:16">
      <c r="P2058" s="582"/>
    </row>
    <row r="2059" customHeight="1" spans="16:16">
      <c r="P2059" s="582"/>
    </row>
    <row r="2060" customHeight="1" spans="16:16">
      <c r="P2060" s="582"/>
    </row>
    <row r="2061" customHeight="1" spans="16:16">
      <c r="P2061" s="582"/>
    </row>
    <row r="2062" customHeight="1" spans="16:16">
      <c r="P2062" s="582"/>
    </row>
    <row r="2063" customHeight="1" spans="16:16">
      <c r="P2063" s="582"/>
    </row>
    <row r="2064" customHeight="1" spans="16:16">
      <c r="P2064" s="582"/>
    </row>
    <row r="2065" customHeight="1" spans="16:16">
      <c r="P2065" s="582"/>
    </row>
    <row r="2066" customHeight="1" spans="16:16">
      <c r="P2066" s="582"/>
    </row>
    <row r="2067" customHeight="1" spans="16:16">
      <c r="P2067" s="582"/>
    </row>
    <row r="2068" customHeight="1" spans="16:16">
      <c r="P2068" s="582"/>
    </row>
    <row r="2069" customHeight="1" spans="16:16">
      <c r="P2069" s="582"/>
    </row>
    <row r="2070" customHeight="1" spans="16:16">
      <c r="P2070" s="582"/>
    </row>
    <row r="2071" customHeight="1" spans="16:16">
      <c r="P2071" s="582"/>
    </row>
    <row r="2072" customHeight="1" spans="16:16">
      <c r="P2072" s="582"/>
    </row>
    <row r="2073" customHeight="1" spans="16:16">
      <c r="P2073" s="582"/>
    </row>
    <row r="2074" customHeight="1" spans="16:16">
      <c r="P2074" s="582"/>
    </row>
    <row r="2075" customHeight="1" spans="16:16">
      <c r="P2075" s="582"/>
    </row>
    <row r="2076" customHeight="1" spans="16:16">
      <c r="P2076" s="582"/>
    </row>
    <row r="2077" customHeight="1" spans="16:16">
      <c r="P2077" s="582"/>
    </row>
    <row r="2078" customHeight="1" spans="16:16">
      <c r="P2078" s="582"/>
    </row>
    <row r="2079" customHeight="1" spans="16:16">
      <c r="P2079" s="582"/>
    </row>
    <row r="2080" customHeight="1" spans="16:16">
      <c r="P2080" s="582"/>
    </row>
    <row r="2081" customHeight="1" spans="16:16">
      <c r="P2081" s="582"/>
    </row>
    <row r="2082" customHeight="1" spans="16:16">
      <c r="P2082" s="582"/>
    </row>
    <row r="2083" customHeight="1" spans="16:16">
      <c r="P2083" s="582"/>
    </row>
    <row r="2084" customHeight="1" spans="16:16">
      <c r="P2084" s="582"/>
    </row>
    <row r="2085" customHeight="1" spans="16:16">
      <c r="P2085" s="582"/>
    </row>
    <row r="2086" customHeight="1" spans="16:16">
      <c r="P2086" s="582"/>
    </row>
    <row r="2087" customHeight="1" spans="16:16">
      <c r="P2087" s="582"/>
    </row>
    <row r="2088" customHeight="1" spans="16:16">
      <c r="P2088" s="582"/>
    </row>
    <row r="2089" customHeight="1" spans="16:16">
      <c r="P2089" s="582"/>
    </row>
    <row r="2090" customHeight="1" spans="16:16">
      <c r="P2090" s="582"/>
    </row>
    <row r="2091" customHeight="1" spans="16:16">
      <c r="P2091" s="582"/>
    </row>
    <row r="2092" customHeight="1" spans="16:16">
      <c r="P2092" s="582"/>
    </row>
    <row r="2093" customHeight="1" spans="16:16">
      <c r="P2093" s="582"/>
    </row>
    <row r="2094" customHeight="1" spans="16:16">
      <c r="P2094" s="582"/>
    </row>
    <row r="2095" customHeight="1" spans="16:16">
      <c r="P2095" s="582"/>
    </row>
    <row r="2096" customHeight="1" spans="16:16">
      <c r="P2096" s="582"/>
    </row>
    <row r="2097" customHeight="1" spans="16:16">
      <c r="P2097" s="582"/>
    </row>
    <row r="2098" customHeight="1" spans="16:16">
      <c r="P2098" s="582"/>
    </row>
    <row r="2099" customHeight="1" spans="16:16">
      <c r="P2099" s="582"/>
    </row>
    <row r="2100" customHeight="1" spans="16:16">
      <c r="P2100" s="582"/>
    </row>
    <row r="2101" customHeight="1" spans="16:16">
      <c r="P2101" s="582"/>
    </row>
    <row r="2102" customHeight="1" spans="16:16">
      <c r="P2102" s="582"/>
    </row>
    <row r="2103" customHeight="1" spans="16:16">
      <c r="P2103" s="582"/>
    </row>
    <row r="2104" customHeight="1" spans="16:16">
      <c r="P2104" s="582"/>
    </row>
    <row r="2105" customHeight="1" spans="16:16">
      <c r="P2105" s="582"/>
    </row>
    <row r="2106" customHeight="1" spans="16:16">
      <c r="P2106" s="582"/>
    </row>
    <row r="2107" customHeight="1" spans="16:16">
      <c r="P2107" s="582"/>
    </row>
    <row r="2108" customHeight="1" spans="16:16">
      <c r="P2108" s="582"/>
    </row>
    <row r="2109" customHeight="1" spans="16:16">
      <c r="P2109" s="582"/>
    </row>
    <row r="2110" customHeight="1" spans="16:16">
      <c r="P2110" s="582"/>
    </row>
    <row r="2111" customHeight="1" spans="16:16">
      <c r="P2111" s="582"/>
    </row>
    <row r="2112" customHeight="1" spans="16:16">
      <c r="P2112" s="582"/>
    </row>
    <row r="2113" customHeight="1" spans="16:16">
      <c r="P2113" s="582"/>
    </row>
    <row r="2114" customHeight="1" spans="16:16">
      <c r="P2114" s="582"/>
    </row>
    <row r="2115" customHeight="1" spans="16:16">
      <c r="P2115" s="582"/>
    </row>
    <row r="2116" customHeight="1" spans="16:16">
      <c r="P2116" s="582"/>
    </row>
    <row r="2117" customHeight="1" spans="16:16">
      <c r="P2117" s="582"/>
    </row>
    <row r="2118" customHeight="1" spans="16:16">
      <c r="P2118" s="582"/>
    </row>
    <row r="2119" customHeight="1" spans="16:16">
      <c r="P2119" s="582"/>
    </row>
    <row r="2120" customHeight="1" spans="16:16">
      <c r="P2120" s="582"/>
    </row>
    <row r="2121" customHeight="1" spans="16:16">
      <c r="P2121" s="582"/>
    </row>
    <row r="2122" customHeight="1" spans="16:16">
      <c r="P2122" s="582"/>
    </row>
    <row r="2123" customHeight="1" spans="16:16">
      <c r="P2123" s="582"/>
    </row>
    <row r="2124" customHeight="1" spans="16:16">
      <c r="P2124" s="582"/>
    </row>
    <row r="2125" customHeight="1" spans="16:16">
      <c r="P2125" s="582"/>
    </row>
    <row r="2126" customHeight="1" spans="16:16">
      <c r="P2126" s="582"/>
    </row>
    <row r="2127" customHeight="1" spans="16:16">
      <c r="P2127" s="582"/>
    </row>
    <row r="2128" customHeight="1" spans="16:16">
      <c r="P2128" s="582"/>
    </row>
    <row r="2129" customHeight="1" spans="16:16">
      <c r="P2129" s="582"/>
    </row>
    <row r="2130" customHeight="1" spans="16:16">
      <c r="P2130" s="582"/>
    </row>
    <row r="2131" customHeight="1" spans="16:16">
      <c r="P2131" s="582"/>
    </row>
    <row r="2132" customHeight="1" spans="16:16">
      <c r="P2132" s="582"/>
    </row>
    <row r="2133" customHeight="1" spans="16:16">
      <c r="P2133" s="582"/>
    </row>
    <row r="2134" customHeight="1" spans="16:16">
      <c r="P2134" s="582"/>
    </row>
    <row r="2135" customHeight="1" spans="16:16">
      <c r="P2135" s="582"/>
    </row>
    <row r="2136" customHeight="1" spans="16:16">
      <c r="P2136" s="582"/>
    </row>
    <row r="2137" customHeight="1" spans="16:16">
      <c r="P2137" s="582"/>
    </row>
    <row r="2138" customHeight="1" spans="16:16">
      <c r="P2138" s="582"/>
    </row>
    <row r="2139" customHeight="1" spans="16:16">
      <c r="P2139" s="582"/>
    </row>
    <row r="2140" customHeight="1" spans="16:16">
      <c r="P2140" s="582"/>
    </row>
    <row r="2141" customHeight="1" spans="16:16">
      <c r="P2141" s="582"/>
    </row>
    <row r="2142" customHeight="1" spans="16:16">
      <c r="P2142" s="582"/>
    </row>
    <row r="2143" customHeight="1" spans="16:16">
      <c r="P2143" s="582"/>
    </row>
    <row r="2144" customHeight="1" spans="16:16">
      <c r="P2144" s="582"/>
    </row>
    <row r="2145" customHeight="1" spans="16:16">
      <c r="P2145" s="582"/>
    </row>
    <row r="2146" customHeight="1" spans="16:16">
      <c r="P2146" s="582"/>
    </row>
    <row r="2147" customHeight="1" spans="16:16">
      <c r="P2147" s="582"/>
    </row>
    <row r="2148" customHeight="1" spans="16:16">
      <c r="P2148" s="582"/>
    </row>
    <row r="2149" customHeight="1" spans="16:16">
      <c r="P2149" s="582"/>
    </row>
    <row r="2150" customHeight="1" spans="16:16">
      <c r="P2150" s="582"/>
    </row>
    <row r="2151" customHeight="1" spans="16:16">
      <c r="P2151" s="582"/>
    </row>
    <row r="2152" customHeight="1" spans="16:16">
      <c r="P2152" s="582"/>
    </row>
    <row r="2153" customHeight="1" spans="16:16">
      <c r="P2153" s="582"/>
    </row>
    <row r="2154" customHeight="1" spans="16:16">
      <c r="P2154" s="582"/>
    </row>
    <row r="2155" customHeight="1" spans="16:16">
      <c r="P2155" s="582"/>
    </row>
    <row r="2156" customHeight="1" spans="16:16">
      <c r="P2156" s="582"/>
    </row>
    <row r="2157" customHeight="1" spans="16:16">
      <c r="P2157" s="582"/>
    </row>
    <row r="2158" customHeight="1" spans="16:16">
      <c r="P2158" s="582"/>
    </row>
    <row r="2159" customHeight="1" spans="16:16">
      <c r="P2159" s="582"/>
    </row>
    <row r="2160" customHeight="1" spans="16:16">
      <c r="P2160" s="582"/>
    </row>
    <row r="2161" customHeight="1" spans="16:16">
      <c r="P2161" s="582"/>
    </row>
    <row r="2162" customHeight="1" spans="16:16">
      <c r="P2162" s="582"/>
    </row>
    <row r="2163" customHeight="1" spans="16:16">
      <c r="P2163" s="582"/>
    </row>
    <row r="2164" customHeight="1" spans="16:16">
      <c r="P2164" s="582"/>
    </row>
    <row r="2165" customHeight="1" spans="16:16">
      <c r="P2165" s="582"/>
    </row>
    <row r="2166" customHeight="1" spans="16:16">
      <c r="P2166" s="582"/>
    </row>
    <row r="2167" customHeight="1" spans="16:16">
      <c r="P2167" s="582"/>
    </row>
    <row r="2168" customHeight="1" spans="16:16">
      <c r="P2168" s="582"/>
    </row>
    <row r="2169" customHeight="1" spans="16:16">
      <c r="P2169" s="582"/>
    </row>
    <row r="2170" customHeight="1" spans="16:16">
      <c r="P2170" s="582"/>
    </row>
    <row r="2171" customHeight="1" spans="16:16">
      <c r="P2171" s="582"/>
    </row>
    <row r="2172" customHeight="1" spans="16:16">
      <c r="P2172" s="582"/>
    </row>
    <row r="2173" customHeight="1" spans="16:16">
      <c r="P2173" s="582"/>
    </row>
    <row r="2174" customHeight="1" spans="16:16">
      <c r="P2174" s="582"/>
    </row>
    <row r="2175" customHeight="1" spans="16:16">
      <c r="P2175" s="582"/>
    </row>
    <row r="2176" customHeight="1" spans="16:16">
      <c r="P2176" s="582"/>
    </row>
    <row r="2177" customHeight="1" spans="16:16">
      <c r="P2177" s="582"/>
    </row>
    <row r="2178" customHeight="1" spans="16:16">
      <c r="P2178" s="582"/>
    </row>
    <row r="2179" customHeight="1" spans="16:16">
      <c r="P2179" s="582"/>
    </row>
    <row r="2180" customHeight="1" spans="16:16">
      <c r="P2180" s="582"/>
    </row>
    <row r="2181" customHeight="1" spans="16:16">
      <c r="P2181" s="582"/>
    </row>
    <row r="2182" customHeight="1" spans="16:16">
      <c r="P2182" s="582"/>
    </row>
    <row r="2183" customHeight="1" spans="16:16">
      <c r="P2183" s="582"/>
    </row>
    <row r="2184" customHeight="1" spans="16:16">
      <c r="P2184" s="582"/>
    </row>
    <row r="2185" customHeight="1" spans="16:16">
      <c r="P2185" s="582"/>
    </row>
    <row r="2186" customHeight="1" spans="16:16">
      <c r="P2186" s="582"/>
    </row>
    <row r="2187" customHeight="1" spans="16:16">
      <c r="P2187" s="582"/>
    </row>
    <row r="2188" customHeight="1" spans="16:16">
      <c r="P2188" s="582"/>
    </row>
    <row r="2189" customHeight="1" spans="16:16">
      <c r="P2189" s="582"/>
    </row>
    <row r="2190" customHeight="1" spans="16:16">
      <c r="P2190" s="582"/>
    </row>
    <row r="2191" customHeight="1" spans="16:16">
      <c r="P2191" s="582"/>
    </row>
    <row r="2192" customHeight="1" spans="16:16">
      <c r="P2192" s="582"/>
    </row>
    <row r="2193" customHeight="1" spans="16:16">
      <c r="P2193" s="582"/>
    </row>
    <row r="2194" customHeight="1" spans="16:16">
      <c r="P2194" s="582"/>
    </row>
    <row r="2195" customHeight="1" spans="16:16">
      <c r="P2195" s="582"/>
    </row>
    <row r="2196" customHeight="1" spans="16:16">
      <c r="P2196" s="582"/>
    </row>
    <row r="2197" customHeight="1" spans="16:16">
      <c r="P2197" s="582"/>
    </row>
    <row r="2198" customHeight="1" spans="16:16">
      <c r="P2198" s="582"/>
    </row>
    <row r="2199" customHeight="1" spans="16:16">
      <c r="P2199" s="582"/>
    </row>
    <row r="2200" customHeight="1" spans="16:16">
      <c r="P2200" s="582"/>
    </row>
    <row r="2201" customHeight="1" spans="16:16">
      <c r="P2201" s="582"/>
    </row>
    <row r="2202" customHeight="1" spans="16:16">
      <c r="P2202" s="582"/>
    </row>
    <row r="2203" customHeight="1" spans="16:16">
      <c r="P2203" s="582"/>
    </row>
    <row r="2204" customHeight="1" spans="16:16">
      <c r="P2204" s="582"/>
    </row>
    <row r="2205" customHeight="1" spans="16:16">
      <c r="P2205" s="582"/>
    </row>
    <row r="2206" customHeight="1" spans="16:16">
      <c r="P2206" s="582"/>
    </row>
    <row r="2207" customHeight="1" spans="16:16">
      <c r="P2207" s="582"/>
    </row>
    <row r="2208" customHeight="1" spans="16:16">
      <c r="P2208" s="582"/>
    </row>
    <row r="2209" customHeight="1" spans="16:16">
      <c r="P2209" s="582"/>
    </row>
    <row r="2210" customHeight="1" spans="16:16">
      <c r="P2210" s="582"/>
    </row>
    <row r="2211" customHeight="1" spans="16:16">
      <c r="P2211" s="582"/>
    </row>
    <row r="2212" customHeight="1" spans="16:16">
      <c r="P2212" s="582"/>
    </row>
    <row r="2213" customHeight="1" spans="16:16">
      <c r="P2213" s="582"/>
    </row>
    <row r="2214" customHeight="1" spans="16:16">
      <c r="P2214" s="582"/>
    </row>
    <row r="2215" customHeight="1" spans="16:16">
      <c r="P2215" s="582"/>
    </row>
    <row r="2216" customHeight="1" spans="16:16">
      <c r="P2216" s="582"/>
    </row>
    <row r="2217" customHeight="1" spans="16:16">
      <c r="P2217" s="582"/>
    </row>
    <row r="2218" customHeight="1" spans="16:16">
      <c r="P2218" s="582"/>
    </row>
    <row r="2219" customHeight="1" spans="16:16">
      <c r="P2219" s="582"/>
    </row>
    <row r="2220" customHeight="1" spans="16:16">
      <c r="P2220" s="582"/>
    </row>
    <row r="2221" customHeight="1" spans="16:16">
      <c r="P2221" s="582"/>
    </row>
    <row r="2222" customHeight="1" spans="16:16">
      <c r="P2222" s="582"/>
    </row>
    <row r="2223" customHeight="1" spans="16:16">
      <c r="P2223" s="582"/>
    </row>
    <row r="2224" customHeight="1" spans="16:16">
      <c r="P2224" s="582"/>
    </row>
    <row r="2225" customHeight="1" spans="16:16">
      <c r="P2225" s="582"/>
    </row>
    <row r="2226" customHeight="1" spans="16:16">
      <c r="P2226" s="582"/>
    </row>
    <row r="2227" customHeight="1" spans="16:16">
      <c r="P2227" s="582"/>
    </row>
    <row r="2228" customHeight="1" spans="16:16">
      <c r="P2228" s="582"/>
    </row>
    <row r="2229" customHeight="1" spans="16:16">
      <c r="P2229" s="582"/>
    </row>
    <row r="2230" customHeight="1" spans="16:16">
      <c r="P2230" s="582"/>
    </row>
    <row r="2231" customHeight="1" spans="16:16">
      <c r="P2231" s="582"/>
    </row>
    <row r="2232" customHeight="1" spans="16:16">
      <c r="P2232" s="582"/>
    </row>
    <row r="2233" customHeight="1" spans="16:16">
      <c r="P2233" s="582"/>
    </row>
    <row r="2234" customHeight="1" spans="16:16">
      <c r="P2234" s="582"/>
    </row>
    <row r="2235" customHeight="1" spans="16:16">
      <c r="P2235" s="582"/>
    </row>
    <row r="2236" customHeight="1" spans="16:16">
      <c r="P2236" s="582"/>
    </row>
    <row r="2237" customHeight="1" spans="16:16">
      <c r="P2237" s="582"/>
    </row>
    <row r="2238" customHeight="1" spans="16:16">
      <c r="P2238" s="582"/>
    </row>
    <row r="2239" customHeight="1" spans="16:16">
      <c r="P2239" s="582"/>
    </row>
    <row r="2240" customHeight="1" spans="16:16">
      <c r="P2240" s="582"/>
    </row>
    <row r="2241" customHeight="1" spans="16:16">
      <c r="P2241" s="582"/>
    </row>
    <row r="2242" customHeight="1" spans="16:16">
      <c r="P2242" s="582"/>
    </row>
    <row r="2243" customHeight="1" spans="16:16">
      <c r="P2243" s="582"/>
    </row>
    <row r="2244" customHeight="1" spans="16:16">
      <c r="P2244" s="582"/>
    </row>
    <row r="2245" customHeight="1" spans="16:16">
      <c r="P2245" s="582"/>
    </row>
    <row r="2246" customHeight="1" spans="16:16">
      <c r="P2246" s="582"/>
    </row>
    <row r="2247" customHeight="1" spans="16:16">
      <c r="P2247" s="582"/>
    </row>
    <row r="2248" customHeight="1" spans="16:16">
      <c r="P2248" s="582"/>
    </row>
    <row r="2249" customHeight="1" spans="16:16">
      <c r="P2249" s="582"/>
    </row>
    <row r="2250" customHeight="1" spans="16:16">
      <c r="P2250" s="582"/>
    </row>
    <row r="2251" customHeight="1" spans="16:16">
      <c r="P2251" s="582"/>
    </row>
    <row r="2252" customHeight="1" spans="16:16">
      <c r="P2252" s="582"/>
    </row>
    <row r="2253" customHeight="1" spans="16:16">
      <c r="P2253" s="582"/>
    </row>
    <row r="2254" customHeight="1" spans="16:16">
      <c r="P2254" s="582"/>
    </row>
    <row r="2255" customHeight="1" spans="16:16">
      <c r="P2255" s="582"/>
    </row>
    <row r="2256" customHeight="1" spans="16:16">
      <c r="P2256" s="582"/>
    </row>
    <row r="2257" customHeight="1" spans="16:16">
      <c r="P2257" s="582"/>
    </row>
    <row r="2258" customHeight="1" spans="16:16">
      <c r="P2258" s="582"/>
    </row>
    <row r="2259" customHeight="1" spans="16:16">
      <c r="P2259" s="582"/>
    </row>
    <row r="2260" customHeight="1" spans="16:16">
      <c r="P2260" s="582"/>
    </row>
    <row r="2261" customHeight="1" spans="16:16">
      <c r="P2261" s="582"/>
    </row>
    <row r="2262" customHeight="1" spans="16:16">
      <c r="P2262" s="582"/>
    </row>
    <row r="2263" customHeight="1" spans="16:16">
      <c r="P2263" s="582"/>
    </row>
    <row r="2264" customHeight="1" spans="16:16">
      <c r="P2264" s="582"/>
    </row>
    <row r="2265" customHeight="1" spans="16:16">
      <c r="P2265" s="582"/>
    </row>
    <row r="2266" customHeight="1" spans="16:16">
      <c r="P2266" s="582"/>
    </row>
    <row r="2267" customHeight="1" spans="16:16">
      <c r="P2267" s="582"/>
    </row>
    <row r="2268" customHeight="1" spans="16:16">
      <c r="P2268" s="582"/>
    </row>
    <row r="2269" customHeight="1" spans="16:16">
      <c r="P2269" s="582"/>
    </row>
    <row r="2270" customHeight="1" spans="16:16">
      <c r="P2270" s="582"/>
    </row>
    <row r="2271" customHeight="1" spans="16:16">
      <c r="P2271" s="582"/>
    </row>
    <row r="2272" customHeight="1" spans="16:16">
      <c r="P2272" s="582"/>
    </row>
    <row r="2273" customHeight="1" spans="16:16">
      <c r="P2273" s="582"/>
    </row>
    <row r="2274" customHeight="1" spans="16:16">
      <c r="P2274" s="582"/>
    </row>
    <row r="2275" customHeight="1" spans="16:16">
      <c r="P2275" s="582"/>
    </row>
    <row r="2276" customHeight="1" spans="16:16">
      <c r="P2276" s="582"/>
    </row>
    <row r="2277" customHeight="1" spans="16:16">
      <c r="P2277" s="582"/>
    </row>
    <row r="2278" customHeight="1" spans="16:16">
      <c r="P2278" s="582"/>
    </row>
    <row r="2279" customHeight="1" spans="16:16">
      <c r="P2279" s="582"/>
    </row>
    <row r="2280" customHeight="1" spans="16:16">
      <c r="P2280" s="582"/>
    </row>
    <row r="2281" customHeight="1" spans="16:16">
      <c r="P2281" s="582"/>
    </row>
    <row r="2282" customHeight="1" spans="16:16">
      <c r="P2282" s="582"/>
    </row>
    <row r="2283" customHeight="1" spans="16:16">
      <c r="P2283" s="582"/>
    </row>
    <row r="2284" customHeight="1" spans="16:16">
      <c r="P2284" s="582"/>
    </row>
    <row r="2285" customHeight="1" spans="16:16">
      <c r="P2285" s="582"/>
    </row>
    <row r="2286" customHeight="1" spans="16:16">
      <c r="P2286" s="582"/>
    </row>
    <row r="2287" customHeight="1" spans="16:16">
      <c r="P2287" s="582"/>
    </row>
    <row r="2288" customHeight="1" spans="16:16">
      <c r="P2288" s="582"/>
    </row>
    <row r="2289" customHeight="1" spans="16:16">
      <c r="P2289" s="582"/>
    </row>
    <row r="2290" customHeight="1" spans="16:16">
      <c r="P2290" s="582"/>
    </row>
    <row r="2291" customHeight="1" spans="16:16">
      <c r="P2291" s="582"/>
    </row>
    <row r="2292" customHeight="1" spans="16:16">
      <c r="P2292" s="582"/>
    </row>
    <row r="2293" customHeight="1" spans="16:16">
      <c r="P2293" s="582"/>
    </row>
    <row r="2294" customHeight="1" spans="16:16">
      <c r="P2294" s="582"/>
    </row>
    <row r="2295" customHeight="1" spans="16:16">
      <c r="P2295" s="582"/>
    </row>
    <row r="2296" customHeight="1" spans="16:16">
      <c r="P2296" s="582"/>
    </row>
    <row r="2297" customHeight="1" spans="16:16">
      <c r="P2297" s="582"/>
    </row>
    <row r="2298" customHeight="1" spans="16:16">
      <c r="P2298" s="582"/>
    </row>
    <row r="2299" customHeight="1" spans="16:16">
      <c r="P2299" s="582"/>
    </row>
    <row r="2300" customHeight="1" spans="16:16">
      <c r="P2300" s="582"/>
    </row>
    <row r="2301" customHeight="1" spans="16:16">
      <c r="P2301" s="582"/>
    </row>
    <row r="2302" customHeight="1" spans="16:16">
      <c r="P2302" s="582"/>
    </row>
    <row r="2303" customHeight="1" spans="16:16">
      <c r="P2303" s="582"/>
    </row>
    <row r="2304" customHeight="1" spans="16:16">
      <c r="P2304" s="582"/>
    </row>
    <row r="2305" customHeight="1" spans="16:16">
      <c r="P2305" s="582"/>
    </row>
    <row r="2306" customHeight="1" spans="16:16">
      <c r="P2306" s="582"/>
    </row>
    <row r="2307" customHeight="1" spans="16:16">
      <c r="P2307" s="582"/>
    </row>
    <row r="2308" customHeight="1" spans="16:16">
      <c r="P2308" s="582"/>
    </row>
    <row r="2309" customHeight="1" spans="16:16">
      <c r="P2309" s="582"/>
    </row>
    <row r="2310" customHeight="1" spans="16:16">
      <c r="P2310" s="582"/>
    </row>
    <row r="2311" customHeight="1" spans="16:16">
      <c r="P2311" s="582"/>
    </row>
    <row r="2312" customHeight="1" spans="16:16">
      <c r="P2312" s="582"/>
    </row>
    <row r="2313" customHeight="1" spans="16:16">
      <c r="P2313" s="582"/>
    </row>
    <row r="2314" customHeight="1" spans="16:16">
      <c r="P2314" s="582"/>
    </row>
    <row r="2315" customHeight="1" spans="16:16">
      <c r="P2315" s="582"/>
    </row>
    <row r="2316" customHeight="1" spans="16:16">
      <c r="P2316" s="582"/>
    </row>
    <row r="2317" customHeight="1" spans="16:16">
      <c r="P2317" s="582"/>
    </row>
    <row r="2318" customHeight="1" spans="16:16">
      <c r="P2318" s="582"/>
    </row>
    <row r="2319" customHeight="1" spans="16:16">
      <c r="P2319" s="582"/>
    </row>
    <row r="2320" customHeight="1" spans="16:16">
      <c r="P2320" s="582"/>
    </row>
    <row r="2321" customHeight="1" spans="16:16">
      <c r="P2321" s="582"/>
    </row>
    <row r="2322" customHeight="1" spans="16:16">
      <c r="P2322" s="582"/>
    </row>
    <row r="2323" customHeight="1" spans="16:16">
      <c r="P2323" s="582"/>
    </row>
    <row r="2324" customHeight="1" spans="16:16">
      <c r="P2324" s="582"/>
    </row>
    <row r="2325" customHeight="1" spans="16:16">
      <c r="P2325" s="582"/>
    </row>
    <row r="2326" customHeight="1" spans="16:16">
      <c r="P2326" s="582"/>
    </row>
    <row r="2327" customHeight="1" spans="16:16">
      <c r="P2327" s="582"/>
    </row>
    <row r="2328" customHeight="1" spans="16:16">
      <c r="P2328" s="582"/>
    </row>
    <row r="2329" customHeight="1" spans="16:16">
      <c r="P2329" s="582"/>
    </row>
    <row r="2330" customHeight="1" spans="16:16">
      <c r="P2330" s="582"/>
    </row>
    <row r="2331" customHeight="1" spans="16:16">
      <c r="P2331" s="582"/>
    </row>
    <row r="2332" customHeight="1" spans="16:16">
      <c r="P2332" s="582"/>
    </row>
    <row r="2333" customHeight="1" spans="16:16">
      <c r="P2333" s="582"/>
    </row>
    <row r="2334" customHeight="1" spans="16:16">
      <c r="P2334" s="582"/>
    </row>
    <row r="2335" customHeight="1" spans="16:16">
      <c r="P2335" s="582"/>
    </row>
    <row r="2336" customHeight="1" spans="16:16">
      <c r="P2336" s="582"/>
    </row>
    <row r="2337" customHeight="1" spans="16:16">
      <c r="P2337" s="582"/>
    </row>
    <row r="2338" customHeight="1" spans="16:16">
      <c r="P2338" s="582"/>
    </row>
    <row r="2339" customHeight="1" spans="16:16">
      <c r="P2339" s="582"/>
    </row>
    <row r="2340" customHeight="1" spans="16:16">
      <c r="P2340" s="582"/>
    </row>
    <row r="2341" customHeight="1" spans="16:16">
      <c r="P2341" s="582"/>
    </row>
    <row r="2342" customHeight="1" spans="16:16">
      <c r="P2342" s="582"/>
    </row>
    <row r="2343" customHeight="1" spans="16:16">
      <c r="P2343" s="582"/>
    </row>
    <row r="2344" customHeight="1" spans="16:16">
      <c r="P2344" s="582"/>
    </row>
    <row r="2345" customHeight="1" spans="16:16">
      <c r="P2345" s="582"/>
    </row>
    <row r="2346" customHeight="1" spans="16:16">
      <c r="P2346" s="582"/>
    </row>
    <row r="2347" customHeight="1" spans="16:16">
      <c r="P2347" s="582"/>
    </row>
    <row r="2348" customHeight="1" spans="16:16">
      <c r="P2348" s="582"/>
    </row>
    <row r="2349" customHeight="1" spans="16:16">
      <c r="P2349" s="582"/>
    </row>
    <row r="2350" customHeight="1" spans="16:16">
      <c r="P2350" s="582"/>
    </row>
    <row r="2351" customHeight="1" spans="16:16">
      <c r="P2351" s="582"/>
    </row>
    <row r="2352" customHeight="1" spans="16:16">
      <c r="P2352" s="582"/>
    </row>
    <row r="2353" customHeight="1" spans="16:16">
      <c r="P2353" s="582"/>
    </row>
    <row r="2354" customHeight="1" spans="16:16">
      <c r="P2354" s="582"/>
    </row>
    <row r="2355" customHeight="1" spans="16:16">
      <c r="P2355" s="582"/>
    </row>
    <row r="2356" customHeight="1" spans="16:16">
      <c r="P2356" s="582"/>
    </row>
    <row r="2357" customHeight="1" spans="16:16">
      <c r="P2357" s="582"/>
    </row>
    <row r="2358" customHeight="1" spans="16:16">
      <c r="P2358" s="582"/>
    </row>
    <row r="2359" customHeight="1" spans="16:16">
      <c r="P2359" s="582"/>
    </row>
    <row r="2360" customHeight="1" spans="16:16">
      <c r="P2360" s="582"/>
    </row>
    <row r="2361" customHeight="1" spans="16:16">
      <c r="P2361" s="582"/>
    </row>
    <row r="2362" customHeight="1" spans="16:16">
      <c r="P2362" s="582"/>
    </row>
    <row r="2363" customHeight="1" spans="16:16">
      <c r="P2363" s="582"/>
    </row>
    <row r="2364" customHeight="1" spans="16:16">
      <c r="P2364" s="582"/>
    </row>
    <row r="2365" customHeight="1" spans="16:16">
      <c r="P2365" s="582"/>
    </row>
    <row r="2366" customHeight="1" spans="16:16">
      <c r="P2366" s="582"/>
    </row>
    <row r="2367" customHeight="1" spans="16:16">
      <c r="P2367" s="582"/>
    </row>
    <row r="2368" customHeight="1" spans="16:16">
      <c r="P2368" s="582"/>
    </row>
    <row r="2369" customHeight="1" spans="16:16">
      <c r="P2369" s="582"/>
    </row>
    <row r="2370" customHeight="1" spans="16:16">
      <c r="P2370" s="582"/>
    </row>
    <row r="2371" customHeight="1" spans="16:16">
      <c r="P2371" s="582"/>
    </row>
    <row r="2372" customHeight="1" spans="16:16">
      <c r="P2372" s="582"/>
    </row>
    <row r="2373" customHeight="1" spans="16:16">
      <c r="P2373" s="582"/>
    </row>
    <row r="2374" customHeight="1" spans="16:16">
      <c r="P2374" s="582"/>
    </row>
    <row r="2375" customHeight="1" spans="16:16">
      <c r="P2375" s="582"/>
    </row>
    <row r="2376" customHeight="1" spans="16:16">
      <c r="P2376" s="582"/>
    </row>
    <row r="2377" customHeight="1" spans="16:16">
      <c r="P2377" s="582"/>
    </row>
    <row r="2378" customHeight="1" spans="16:16">
      <c r="P2378" s="582"/>
    </row>
    <row r="2379" customHeight="1" spans="16:16">
      <c r="P2379" s="582"/>
    </row>
    <row r="2380" customHeight="1" spans="16:16">
      <c r="P2380" s="582"/>
    </row>
    <row r="2381" customHeight="1" spans="16:16">
      <c r="P2381" s="582"/>
    </row>
    <row r="2382" customHeight="1" spans="16:16">
      <c r="P2382" s="582"/>
    </row>
    <row r="2383" customHeight="1" spans="16:16">
      <c r="P2383" s="582"/>
    </row>
    <row r="2384" customHeight="1" spans="16:16">
      <c r="P2384" s="582"/>
    </row>
    <row r="2385" customHeight="1" spans="16:16">
      <c r="P2385" s="582"/>
    </row>
    <row r="2386" customHeight="1" spans="16:16">
      <c r="P2386" s="582"/>
    </row>
    <row r="2387" customHeight="1" spans="16:16">
      <c r="P2387" s="582"/>
    </row>
    <row r="2388" customHeight="1" spans="16:16">
      <c r="P2388" s="582"/>
    </row>
    <row r="2389" customHeight="1" spans="16:16">
      <c r="P2389" s="582"/>
    </row>
    <row r="2390" customHeight="1" spans="16:16">
      <c r="P2390" s="582"/>
    </row>
    <row r="2391" customHeight="1" spans="16:16">
      <c r="P2391" s="582"/>
    </row>
    <row r="2392" customHeight="1" spans="16:16">
      <c r="P2392" s="582"/>
    </row>
    <row r="2393" customHeight="1" spans="16:16">
      <c r="P2393" s="582"/>
    </row>
    <row r="2394" customHeight="1" spans="16:16">
      <c r="P2394" s="582"/>
    </row>
    <row r="2395" customHeight="1" spans="16:16">
      <c r="P2395" s="582"/>
    </row>
    <row r="2396" customHeight="1" spans="16:16">
      <c r="P2396" s="582"/>
    </row>
    <row r="2397" customHeight="1" spans="16:16">
      <c r="P2397" s="582"/>
    </row>
    <row r="2398" customHeight="1" spans="16:16">
      <c r="P2398" s="582"/>
    </row>
    <row r="2399" customHeight="1" spans="16:16">
      <c r="P2399" s="582"/>
    </row>
    <row r="2400" customHeight="1" spans="16:16">
      <c r="P2400" s="582"/>
    </row>
    <row r="2401" customHeight="1" spans="16:16">
      <c r="P2401" s="582"/>
    </row>
    <row r="2402" customHeight="1" spans="16:16">
      <c r="P2402" s="582"/>
    </row>
    <row r="2403" customHeight="1" spans="16:16">
      <c r="P2403" s="582"/>
    </row>
    <row r="2404" customHeight="1" spans="16:16">
      <c r="P2404" s="582"/>
    </row>
    <row r="2405" customHeight="1" spans="16:16">
      <c r="P2405" s="582"/>
    </row>
    <row r="2406" customHeight="1" spans="16:16">
      <c r="P2406" s="582"/>
    </row>
    <row r="2407" customHeight="1" spans="16:16">
      <c r="P2407" s="582"/>
    </row>
    <row r="2408" customHeight="1" spans="16:16">
      <c r="P2408" s="582"/>
    </row>
    <row r="2409" customHeight="1" spans="16:16">
      <c r="P2409" s="582"/>
    </row>
    <row r="2410" customHeight="1" spans="16:16">
      <c r="P2410" s="582"/>
    </row>
    <row r="2411" customHeight="1" spans="16:16">
      <c r="P2411" s="582"/>
    </row>
    <row r="2412" customHeight="1" spans="16:16">
      <c r="P2412" s="582"/>
    </row>
    <row r="2413" customHeight="1" spans="16:16">
      <c r="P2413" s="582"/>
    </row>
    <row r="2414" customHeight="1" spans="16:16">
      <c r="P2414" s="582"/>
    </row>
    <row r="2415" customHeight="1" spans="16:16">
      <c r="P2415" s="582"/>
    </row>
    <row r="2416" customHeight="1" spans="16:16">
      <c r="P2416" s="582"/>
    </row>
    <row r="2417" customHeight="1" spans="16:16">
      <c r="P2417" s="582"/>
    </row>
    <row r="2418" customHeight="1" spans="16:16">
      <c r="P2418" s="582"/>
    </row>
    <row r="2419" customHeight="1" spans="16:16">
      <c r="P2419" s="582"/>
    </row>
    <row r="2420" customHeight="1" spans="16:16">
      <c r="P2420" s="582"/>
    </row>
    <row r="2421" customHeight="1" spans="16:16">
      <c r="P2421" s="582"/>
    </row>
    <row r="2422" customHeight="1" spans="16:16">
      <c r="P2422" s="582"/>
    </row>
    <row r="2423" customHeight="1" spans="16:16">
      <c r="P2423" s="582"/>
    </row>
    <row r="2424" customHeight="1" spans="16:16">
      <c r="P2424" s="582"/>
    </row>
    <row r="2425" customHeight="1" spans="16:16">
      <c r="P2425" s="582"/>
    </row>
    <row r="2426" customHeight="1" spans="16:16">
      <c r="P2426" s="582"/>
    </row>
    <row r="2427" customHeight="1" spans="16:16">
      <c r="P2427" s="582"/>
    </row>
    <row r="2428" customHeight="1" spans="16:16">
      <c r="P2428" s="582"/>
    </row>
    <row r="2429" customHeight="1" spans="16:16">
      <c r="P2429" s="582"/>
    </row>
    <row r="2430" customHeight="1" spans="16:16">
      <c r="P2430" s="582"/>
    </row>
    <row r="2431" customHeight="1" spans="16:16">
      <c r="P2431" s="582"/>
    </row>
    <row r="2432" customHeight="1" spans="16:16">
      <c r="P2432" s="582"/>
    </row>
    <row r="2433" customHeight="1" spans="16:16">
      <c r="P2433" s="582"/>
    </row>
    <row r="2434" customHeight="1" spans="16:16">
      <c r="P2434" s="582"/>
    </row>
    <row r="2435" customHeight="1" spans="16:16">
      <c r="P2435" s="582"/>
    </row>
    <row r="2436" customHeight="1" spans="16:16">
      <c r="P2436" s="582"/>
    </row>
    <row r="2437" customHeight="1" spans="16:16">
      <c r="P2437" s="582"/>
    </row>
    <row r="2438" customHeight="1" spans="16:16">
      <c r="P2438" s="582"/>
    </row>
    <row r="2439" customHeight="1" spans="16:16">
      <c r="P2439" s="582"/>
    </row>
    <row r="2440" customHeight="1" spans="16:16">
      <c r="P2440" s="582"/>
    </row>
    <row r="2441" customHeight="1" spans="16:16">
      <c r="P2441" s="582"/>
    </row>
    <row r="2442" customHeight="1" spans="16:16">
      <c r="P2442" s="582"/>
    </row>
    <row r="2443" customHeight="1" spans="16:16">
      <c r="P2443" s="582"/>
    </row>
    <row r="2444" customHeight="1" spans="16:16">
      <c r="P2444" s="582"/>
    </row>
    <row r="2445" customHeight="1" spans="16:16">
      <c r="P2445" s="582"/>
    </row>
    <row r="2446" customHeight="1" spans="16:16">
      <c r="P2446" s="582"/>
    </row>
    <row r="2447" customHeight="1" spans="16:16">
      <c r="P2447" s="582"/>
    </row>
    <row r="2448" customHeight="1" spans="16:16">
      <c r="P2448" s="582"/>
    </row>
    <row r="2449" customHeight="1" spans="16:16">
      <c r="P2449" s="582"/>
    </row>
    <row r="2450" customHeight="1" spans="16:16">
      <c r="P2450" s="582"/>
    </row>
    <row r="2451" customHeight="1" spans="16:16">
      <c r="P2451" s="582"/>
    </row>
    <row r="2452" customHeight="1" spans="16:16">
      <c r="P2452" s="582"/>
    </row>
    <row r="2453" customHeight="1" spans="16:16">
      <c r="P2453" s="582"/>
    </row>
    <row r="2454" customHeight="1" spans="16:16">
      <c r="P2454" s="582"/>
    </row>
    <row r="2455" customHeight="1" spans="16:16">
      <c r="P2455" s="582"/>
    </row>
    <row r="2456" customHeight="1" spans="16:16">
      <c r="P2456" s="582"/>
    </row>
    <row r="2457" customHeight="1" spans="16:16">
      <c r="P2457" s="582"/>
    </row>
    <row r="2458" customHeight="1" spans="16:16">
      <c r="P2458" s="582"/>
    </row>
    <row r="2459" customHeight="1" spans="16:16">
      <c r="P2459" s="582"/>
    </row>
    <row r="2460" customHeight="1" spans="16:16">
      <c r="P2460" s="582"/>
    </row>
    <row r="2461" customHeight="1" spans="16:16">
      <c r="P2461" s="582"/>
    </row>
    <row r="2462" customHeight="1" spans="16:16">
      <c r="P2462" s="582"/>
    </row>
    <row r="2463" customHeight="1" spans="16:16">
      <c r="P2463" s="582"/>
    </row>
    <row r="2464" customHeight="1" spans="16:16">
      <c r="P2464" s="582"/>
    </row>
    <row r="2465" customHeight="1" spans="16:16">
      <c r="P2465" s="582"/>
    </row>
    <row r="2466" customHeight="1" spans="16:16">
      <c r="P2466" s="582"/>
    </row>
    <row r="2467" customHeight="1" spans="16:16">
      <c r="P2467" s="582"/>
    </row>
    <row r="2468" customHeight="1" spans="16:16">
      <c r="P2468" s="582"/>
    </row>
    <row r="2469" customHeight="1" spans="16:16">
      <c r="P2469" s="582"/>
    </row>
    <row r="2470" customHeight="1" spans="16:16">
      <c r="P2470" s="582"/>
    </row>
    <row r="2471" customHeight="1" spans="16:16">
      <c r="P2471" s="582"/>
    </row>
    <row r="2472" customHeight="1" spans="16:16">
      <c r="P2472" s="582"/>
    </row>
    <row r="2473" customHeight="1" spans="16:16">
      <c r="P2473" s="582"/>
    </row>
    <row r="2474" customHeight="1" spans="16:16">
      <c r="P2474" s="582"/>
    </row>
    <row r="2475" customHeight="1" spans="16:16">
      <c r="P2475" s="582"/>
    </row>
    <row r="2476" customHeight="1" spans="16:16">
      <c r="P2476" s="582"/>
    </row>
    <row r="2477" customHeight="1" spans="16:16">
      <c r="P2477" s="582"/>
    </row>
    <row r="2478" customHeight="1" spans="16:16">
      <c r="P2478" s="582"/>
    </row>
    <row r="2479" customHeight="1" spans="16:16">
      <c r="P2479" s="582"/>
    </row>
    <row r="2480" customHeight="1" spans="16:16">
      <c r="P2480" s="582"/>
    </row>
    <row r="2481" customHeight="1" spans="16:16">
      <c r="P2481" s="582"/>
    </row>
    <row r="2482" customHeight="1" spans="16:16">
      <c r="P2482" s="582"/>
    </row>
    <row r="2483" customHeight="1" spans="16:16">
      <c r="P2483" s="582"/>
    </row>
    <row r="2484" customHeight="1" spans="16:16">
      <c r="P2484" s="582"/>
    </row>
    <row r="2485" customHeight="1" spans="16:16">
      <c r="P2485" s="582"/>
    </row>
    <row r="2486" customHeight="1" spans="16:16">
      <c r="P2486" s="582"/>
    </row>
    <row r="2487" customHeight="1" spans="16:16">
      <c r="P2487" s="582"/>
    </row>
    <row r="2488" customHeight="1" spans="16:16">
      <c r="P2488" s="582"/>
    </row>
    <row r="2489" customHeight="1" spans="16:16">
      <c r="P2489" s="582"/>
    </row>
    <row r="2490" customHeight="1" spans="16:16">
      <c r="P2490" s="582"/>
    </row>
    <row r="2491" customHeight="1" spans="16:16">
      <c r="P2491" s="582"/>
    </row>
    <row r="2492" customHeight="1" spans="16:16">
      <c r="P2492" s="582"/>
    </row>
    <row r="2493" customHeight="1" spans="16:16">
      <c r="P2493" s="582"/>
    </row>
    <row r="2494" customHeight="1" spans="16:16">
      <c r="P2494" s="582"/>
    </row>
    <row r="2495" customHeight="1" spans="16:16">
      <c r="P2495" s="582"/>
    </row>
    <row r="2496" customHeight="1" spans="16:16">
      <c r="P2496" s="582"/>
    </row>
    <row r="2497" customHeight="1" spans="16:16">
      <c r="P2497" s="582"/>
    </row>
    <row r="2498" customHeight="1" spans="16:16">
      <c r="P2498" s="582"/>
    </row>
    <row r="2499" customHeight="1" spans="16:16">
      <c r="P2499" s="582"/>
    </row>
    <row r="2500" customHeight="1" spans="16:16">
      <c r="P2500" s="582"/>
    </row>
    <row r="2501" customHeight="1" spans="16:16">
      <c r="P2501" s="582"/>
    </row>
    <row r="2502" customHeight="1" spans="16:16">
      <c r="P2502" s="582"/>
    </row>
    <row r="2503" customHeight="1" spans="16:16">
      <c r="P2503" s="582"/>
    </row>
    <row r="2504" customHeight="1" spans="16:16">
      <c r="P2504" s="582"/>
    </row>
    <row r="2505" customHeight="1" spans="16:16">
      <c r="P2505" s="582"/>
    </row>
    <row r="2506" customHeight="1" spans="16:16">
      <c r="P2506" s="582"/>
    </row>
    <row r="2507" customHeight="1" spans="16:16">
      <c r="P2507" s="582"/>
    </row>
    <row r="2508" customHeight="1" spans="16:16">
      <c r="P2508" s="582"/>
    </row>
    <row r="2509" customHeight="1" spans="16:16">
      <c r="P2509" s="582"/>
    </row>
    <row r="2510" customHeight="1" spans="16:16">
      <c r="P2510" s="582"/>
    </row>
    <row r="2511" customHeight="1" spans="16:16">
      <c r="P2511" s="582"/>
    </row>
    <row r="2512" customHeight="1" spans="16:16">
      <c r="P2512" s="582"/>
    </row>
    <row r="2513" customHeight="1" spans="16:16">
      <c r="P2513" s="582"/>
    </row>
    <row r="2514" customHeight="1" spans="16:16">
      <c r="P2514" s="582"/>
    </row>
    <row r="2515" customHeight="1" spans="16:16">
      <c r="P2515" s="582"/>
    </row>
    <row r="2516" customHeight="1" spans="16:16">
      <c r="P2516" s="582"/>
    </row>
    <row r="2517" customHeight="1" spans="16:16">
      <c r="P2517" s="582"/>
    </row>
    <row r="2518" customHeight="1" spans="16:16">
      <c r="P2518" s="582"/>
    </row>
    <row r="2519" customHeight="1" spans="16:16">
      <c r="P2519" s="582"/>
    </row>
    <row r="2520" customHeight="1" spans="16:16">
      <c r="P2520" s="582"/>
    </row>
    <row r="2521" customHeight="1" spans="16:16">
      <c r="P2521" s="582"/>
    </row>
    <row r="2522" customHeight="1" spans="16:16">
      <c r="P2522" s="582"/>
    </row>
    <row r="2523" customHeight="1" spans="16:16">
      <c r="P2523" s="582"/>
    </row>
    <row r="2524" customHeight="1" spans="16:16">
      <c r="P2524" s="582"/>
    </row>
    <row r="2525" customHeight="1" spans="16:16">
      <c r="P2525" s="582"/>
    </row>
    <row r="2526" customHeight="1" spans="16:16">
      <c r="P2526" s="582"/>
    </row>
    <row r="2527" customHeight="1" spans="16:16">
      <c r="P2527" s="582"/>
    </row>
    <row r="2528" customHeight="1" spans="16:16">
      <c r="P2528" s="582"/>
    </row>
    <row r="2529" customHeight="1" spans="16:16">
      <c r="P2529" s="582"/>
    </row>
    <row r="2530" customHeight="1" spans="16:16">
      <c r="P2530" s="582"/>
    </row>
    <row r="2531" customHeight="1" spans="16:16">
      <c r="P2531" s="582"/>
    </row>
    <row r="2532" customHeight="1" spans="16:16">
      <c r="P2532" s="582"/>
    </row>
    <row r="2533" customHeight="1" spans="16:16">
      <c r="P2533" s="582"/>
    </row>
    <row r="2534" customHeight="1" spans="16:16">
      <c r="P2534" s="582"/>
    </row>
    <row r="2535" customHeight="1" spans="16:16">
      <c r="P2535" s="582"/>
    </row>
    <row r="2536" customHeight="1" spans="16:16">
      <c r="P2536" s="582"/>
    </row>
    <row r="2537" customHeight="1" spans="16:16">
      <c r="P2537" s="582"/>
    </row>
    <row r="2538" customHeight="1" spans="16:16">
      <c r="P2538" s="582"/>
    </row>
    <row r="2539" customHeight="1" spans="16:16">
      <c r="P2539" s="582"/>
    </row>
    <row r="2540" customHeight="1" spans="16:16">
      <c r="P2540" s="582"/>
    </row>
    <row r="2541" customHeight="1" spans="16:16">
      <c r="P2541" s="582"/>
    </row>
    <row r="2542" customHeight="1" spans="16:16">
      <c r="P2542" s="582"/>
    </row>
    <row r="2543" customHeight="1" spans="16:16">
      <c r="P2543" s="582"/>
    </row>
    <row r="2544" customHeight="1" spans="16:16">
      <c r="P2544" s="582"/>
    </row>
    <row r="2545" customHeight="1" spans="16:16">
      <c r="P2545" s="582"/>
    </row>
    <row r="2546" customHeight="1" spans="16:16">
      <c r="P2546" s="582"/>
    </row>
    <row r="2547" customHeight="1" spans="16:16">
      <c r="P2547" s="582"/>
    </row>
    <row r="2548" customHeight="1" spans="16:16">
      <c r="P2548" s="582"/>
    </row>
    <row r="2549" customHeight="1" spans="16:16">
      <c r="P2549" s="582"/>
    </row>
    <row r="2550" customHeight="1" spans="16:16">
      <c r="P2550" s="582"/>
    </row>
    <row r="2551" customHeight="1" spans="16:16">
      <c r="P2551" s="582"/>
    </row>
    <row r="2552" customHeight="1" spans="16:16">
      <c r="P2552" s="582"/>
    </row>
    <row r="2553" customHeight="1" spans="16:16">
      <c r="P2553" s="582"/>
    </row>
    <row r="2554" customHeight="1" spans="16:16">
      <c r="P2554" s="582"/>
    </row>
    <row r="2555" customHeight="1" spans="16:16">
      <c r="P2555" s="582"/>
    </row>
    <row r="2556" customHeight="1" spans="16:16">
      <c r="P2556" s="582"/>
    </row>
    <row r="2557" customHeight="1" spans="16:16">
      <c r="P2557" s="582"/>
    </row>
    <row r="2558" customHeight="1" spans="16:16">
      <c r="P2558" s="582"/>
    </row>
    <row r="2559" customHeight="1" spans="16:16">
      <c r="P2559" s="582"/>
    </row>
    <row r="2560" customHeight="1" spans="16:16">
      <c r="P2560" s="582"/>
    </row>
    <row r="2561" customHeight="1" spans="16:16">
      <c r="P2561" s="582"/>
    </row>
    <row r="2562" customHeight="1" spans="16:16">
      <c r="P2562" s="582"/>
    </row>
    <row r="2563" customHeight="1" spans="16:16">
      <c r="P2563" s="582"/>
    </row>
    <row r="2564" customHeight="1" spans="16:16">
      <c r="P2564" s="582"/>
    </row>
    <row r="2565" customHeight="1" spans="16:16">
      <c r="P2565" s="582"/>
    </row>
    <row r="2566" customHeight="1" spans="16:16">
      <c r="P2566" s="582"/>
    </row>
    <row r="2567" customHeight="1" spans="16:16">
      <c r="P2567" s="582"/>
    </row>
    <row r="2568" customHeight="1" spans="16:16">
      <c r="P2568" s="582"/>
    </row>
    <row r="2569" customHeight="1" spans="16:16">
      <c r="P2569" s="582"/>
    </row>
    <row r="2570" customHeight="1" spans="16:16">
      <c r="P2570" s="582"/>
    </row>
    <row r="2571" customHeight="1" spans="16:16">
      <c r="P2571" s="582"/>
    </row>
    <row r="2572" customHeight="1" spans="16:16">
      <c r="P2572" s="582"/>
    </row>
    <row r="2573" customHeight="1" spans="16:16">
      <c r="P2573" s="582"/>
    </row>
    <row r="2574" customHeight="1" spans="16:16">
      <c r="P2574" s="582"/>
    </row>
    <row r="2575" customHeight="1" spans="16:16">
      <c r="P2575" s="582"/>
    </row>
    <row r="2576" customHeight="1" spans="16:16">
      <c r="P2576" s="582"/>
    </row>
    <row r="2577" customHeight="1" spans="16:16">
      <c r="P2577" s="582"/>
    </row>
    <row r="2578" customHeight="1" spans="16:16">
      <c r="P2578" s="582"/>
    </row>
    <row r="2579" customHeight="1" spans="16:16">
      <c r="P2579" s="582"/>
    </row>
    <row r="2580" customHeight="1" spans="16:16">
      <c r="P2580" s="582"/>
    </row>
    <row r="2581" customHeight="1" spans="16:16">
      <c r="P2581" s="582"/>
    </row>
    <row r="2582" customHeight="1" spans="16:16">
      <c r="P2582" s="582"/>
    </row>
    <row r="2583" customHeight="1" spans="16:16">
      <c r="P2583" s="582"/>
    </row>
    <row r="2584" customHeight="1" spans="16:16">
      <c r="P2584" s="582"/>
    </row>
    <row r="2585" customHeight="1" spans="16:16">
      <c r="P2585" s="582"/>
    </row>
    <row r="2586" customHeight="1" spans="16:16">
      <c r="P2586" s="582"/>
    </row>
    <row r="2587" customHeight="1" spans="16:16">
      <c r="P2587" s="582"/>
    </row>
    <row r="2588" customHeight="1" spans="16:16">
      <c r="P2588" s="582"/>
    </row>
    <row r="2589" customHeight="1" spans="16:16">
      <c r="P2589" s="582"/>
    </row>
    <row r="2590" customHeight="1" spans="16:16">
      <c r="P2590" s="582"/>
    </row>
    <row r="2591" customHeight="1" spans="16:16">
      <c r="P2591" s="582"/>
    </row>
    <row r="2592" customHeight="1" spans="16:16">
      <c r="P2592" s="582"/>
    </row>
    <row r="2593" customHeight="1" spans="16:16">
      <c r="P2593" s="582"/>
    </row>
    <row r="2594" customHeight="1" spans="16:16">
      <c r="P2594" s="582"/>
    </row>
    <row r="2595" customHeight="1" spans="16:16">
      <c r="P2595" s="582"/>
    </row>
    <row r="2596" customHeight="1" spans="16:16">
      <c r="P2596" s="582"/>
    </row>
    <row r="2597" customHeight="1" spans="16:16">
      <c r="P2597" s="582"/>
    </row>
    <row r="2598" customHeight="1" spans="16:16">
      <c r="P2598" s="582"/>
    </row>
    <row r="2599" customHeight="1" spans="16:16">
      <c r="P2599" s="582"/>
    </row>
    <row r="2600" customHeight="1" spans="16:16">
      <c r="P2600" s="582"/>
    </row>
    <row r="2601" customHeight="1" spans="16:16">
      <c r="P2601" s="582"/>
    </row>
    <row r="2602" customHeight="1" spans="16:16">
      <c r="P2602" s="582"/>
    </row>
    <row r="2603" customHeight="1" spans="16:16">
      <c r="P2603" s="582"/>
    </row>
    <row r="2604" customHeight="1" spans="16:16">
      <c r="P2604" s="582"/>
    </row>
    <row r="2605" customHeight="1" spans="16:16">
      <c r="P2605" s="582"/>
    </row>
    <row r="2606" customHeight="1" spans="16:16">
      <c r="P2606" s="582"/>
    </row>
    <row r="2607" customHeight="1" spans="16:16">
      <c r="P2607" s="582"/>
    </row>
    <row r="2608" customHeight="1" spans="16:16">
      <c r="P2608" s="582"/>
    </row>
    <row r="2609" customHeight="1" spans="16:16">
      <c r="P2609" s="582"/>
    </row>
    <row r="2610" customHeight="1" spans="16:16">
      <c r="P2610" s="582"/>
    </row>
    <row r="2611" customHeight="1" spans="16:16">
      <c r="P2611" s="582"/>
    </row>
    <row r="2612" customHeight="1" spans="16:16">
      <c r="P2612" s="582"/>
    </row>
    <row r="2613" customHeight="1" spans="16:16">
      <c r="P2613" s="582"/>
    </row>
    <row r="2614" customHeight="1" spans="16:16">
      <c r="P2614" s="582"/>
    </row>
    <row r="2615" customHeight="1" spans="16:16">
      <c r="P2615" s="582"/>
    </row>
    <row r="2616" customHeight="1" spans="16:16">
      <c r="P2616" s="582"/>
    </row>
    <row r="2617" customHeight="1" spans="16:16">
      <c r="P2617" s="582"/>
    </row>
    <row r="2618" customHeight="1" spans="16:16">
      <c r="P2618" s="582"/>
    </row>
    <row r="2619" customHeight="1" spans="16:16">
      <c r="P2619" s="582"/>
    </row>
    <row r="2620" customHeight="1" spans="16:16">
      <c r="P2620" s="582"/>
    </row>
    <row r="2621" customHeight="1" spans="16:16">
      <c r="P2621" s="582"/>
    </row>
    <row r="2622" customHeight="1" spans="16:16">
      <c r="P2622" s="582"/>
    </row>
    <row r="2623" customHeight="1" spans="16:16">
      <c r="P2623" s="582"/>
    </row>
    <row r="2624" customHeight="1" spans="16:16">
      <c r="P2624" s="582"/>
    </row>
    <row r="2625" customHeight="1" spans="16:16">
      <c r="P2625" s="582"/>
    </row>
    <row r="2626" customHeight="1" spans="16:16">
      <c r="P2626" s="582"/>
    </row>
    <row r="2627" customHeight="1" spans="16:16">
      <c r="P2627" s="582"/>
    </row>
    <row r="2628" customHeight="1" spans="16:16">
      <c r="P2628" s="582"/>
    </row>
    <row r="2629" customHeight="1" spans="16:16">
      <c r="P2629" s="582"/>
    </row>
    <row r="2630" customHeight="1" spans="16:16">
      <c r="P2630" s="582"/>
    </row>
    <row r="2631" customHeight="1" spans="16:16">
      <c r="P2631" s="582"/>
    </row>
    <row r="2632" customHeight="1" spans="16:16">
      <c r="P2632" s="582"/>
    </row>
    <row r="2633" customHeight="1" spans="16:16">
      <c r="P2633" s="582"/>
    </row>
    <row r="2634" customHeight="1" spans="16:16">
      <c r="P2634" s="582"/>
    </row>
    <row r="2635" customHeight="1" spans="16:16">
      <c r="P2635" s="582"/>
    </row>
    <row r="2636" customHeight="1" spans="16:16">
      <c r="P2636" s="582"/>
    </row>
    <row r="2637" customHeight="1" spans="16:16">
      <c r="P2637" s="582"/>
    </row>
    <row r="2638" customHeight="1" spans="16:16">
      <c r="P2638" s="582"/>
    </row>
    <row r="2639" customHeight="1" spans="16:16">
      <c r="P2639" s="582"/>
    </row>
    <row r="2640" customHeight="1" spans="16:16">
      <c r="P2640" s="582"/>
    </row>
    <row r="2641" customHeight="1" spans="16:16">
      <c r="P2641" s="582"/>
    </row>
    <row r="2642" customHeight="1" spans="16:16">
      <c r="P2642" s="582"/>
    </row>
    <row r="2643" customHeight="1" spans="16:16">
      <c r="P2643" s="582"/>
    </row>
    <row r="2644" customHeight="1" spans="16:16">
      <c r="P2644" s="582"/>
    </row>
    <row r="2645" customHeight="1" spans="16:16">
      <c r="P2645" s="582"/>
    </row>
    <row r="2646" customHeight="1" spans="16:16">
      <c r="P2646" s="582"/>
    </row>
    <row r="2647" customHeight="1" spans="16:16">
      <c r="P2647" s="582"/>
    </row>
    <row r="2648" customHeight="1" spans="16:16">
      <c r="P2648" s="582"/>
    </row>
    <row r="2649" customHeight="1" spans="16:16">
      <c r="P2649" s="582"/>
    </row>
    <row r="2650" customHeight="1" spans="16:16">
      <c r="P2650" s="582"/>
    </row>
    <row r="2651" customHeight="1" spans="16:16">
      <c r="P2651" s="582"/>
    </row>
    <row r="2652" customHeight="1" spans="16:16">
      <c r="P2652" s="582"/>
    </row>
    <row r="2653" customHeight="1" spans="16:16">
      <c r="P2653" s="582"/>
    </row>
    <row r="2654" customHeight="1" spans="16:16">
      <c r="P2654" s="582"/>
    </row>
    <row r="2655" customHeight="1" spans="16:16">
      <c r="P2655" s="582"/>
    </row>
    <row r="2656" customHeight="1" spans="16:16">
      <c r="P2656" s="582"/>
    </row>
    <row r="2657" customHeight="1" spans="16:16">
      <c r="P2657" s="582"/>
    </row>
    <row r="2658" customHeight="1" spans="16:16">
      <c r="P2658" s="582"/>
    </row>
    <row r="2659" customHeight="1" spans="16:16">
      <c r="P2659" s="582"/>
    </row>
    <row r="2660" customHeight="1" spans="16:16">
      <c r="P2660" s="582"/>
    </row>
    <row r="2661" customHeight="1" spans="16:16">
      <c r="P2661" s="582"/>
    </row>
    <row r="2662" customHeight="1" spans="16:16">
      <c r="P2662" s="582"/>
    </row>
    <row r="2663" customHeight="1" spans="16:16">
      <c r="P2663" s="582"/>
    </row>
    <row r="2664" customHeight="1" spans="16:16">
      <c r="P2664" s="582"/>
    </row>
    <row r="2665" customHeight="1" spans="16:16">
      <c r="P2665" s="582"/>
    </row>
    <row r="2666" customHeight="1" spans="16:16">
      <c r="P2666" s="582"/>
    </row>
    <row r="2667" customHeight="1" spans="16:16">
      <c r="P2667" s="582"/>
    </row>
    <row r="2668" customHeight="1" spans="16:16">
      <c r="P2668" s="582"/>
    </row>
    <row r="2669" customHeight="1" spans="16:16">
      <c r="P2669" s="582"/>
    </row>
    <row r="2670" customHeight="1" spans="16:16">
      <c r="P2670" s="582"/>
    </row>
    <row r="2671" customHeight="1" spans="16:16">
      <c r="P2671" s="582"/>
    </row>
    <row r="2672" customHeight="1" spans="16:16">
      <c r="P2672" s="582"/>
    </row>
    <row r="2673" customHeight="1" spans="16:16">
      <c r="P2673" s="582"/>
    </row>
    <row r="2674" customHeight="1" spans="16:16">
      <c r="P2674" s="582"/>
    </row>
    <row r="2675" customHeight="1" spans="16:16">
      <c r="P2675" s="582"/>
    </row>
    <row r="2676" customHeight="1" spans="16:16">
      <c r="P2676" s="582"/>
    </row>
    <row r="2677" customHeight="1" spans="16:16">
      <c r="P2677" s="582"/>
    </row>
    <row r="2678" customHeight="1" spans="16:16">
      <c r="P2678" s="582"/>
    </row>
    <row r="2679" customHeight="1" spans="16:16">
      <c r="P2679" s="582"/>
    </row>
    <row r="2680" customHeight="1" spans="16:16">
      <c r="P2680" s="582"/>
    </row>
    <row r="2681" customHeight="1" spans="16:16">
      <c r="P2681" s="582"/>
    </row>
    <row r="2682" customHeight="1" spans="16:16">
      <c r="P2682" s="582"/>
    </row>
    <row r="2683" customHeight="1" spans="16:16">
      <c r="P2683" s="582"/>
    </row>
    <row r="2684" customHeight="1" spans="16:16">
      <c r="P2684" s="582"/>
    </row>
    <row r="2685" customHeight="1" spans="16:16">
      <c r="P2685" s="582"/>
    </row>
    <row r="2686" customHeight="1" spans="16:16">
      <c r="P2686" s="582"/>
    </row>
    <row r="2687" customHeight="1" spans="16:16">
      <c r="P2687" s="582"/>
    </row>
    <row r="2688" customHeight="1" spans="16:16">
      <c r="P2688" s="582"/>
    </row>
    <row r="2689" customHeight="1" spans="16:16">
      <c r="P2689" s="582"/>
    </row>
    <row r="2690" customHeight="1" spans="16:16">
      <c r="P2690" s="582"/>
    </row>
    <row r="2691" customHeight="1" spans="16:16">
      <c r="P2691" s="582"/>
    </row>
    <row r="2692" customHeight="1" spans="16:16">
      <c r="P2692" s="582"/>
    </row>
    <row r="2693" customHeight="1" spans="16:16">
      <c r="P2693" s="582"/>
    </row>
    <row r="2694" customHeight="1" spans="16:16">
      <c r="P2694" s="582"/>
    </row>
    <row r="2695" customHeight="1" spans="16:16">
      <c r="P2695" s="582"/>
    </row>
    <row r="2696" customHeight="1" spans="16:16">
      <c r="P2696" s="582"/>
    </row>
    <row r="2697" customHeight="1" spans="16:16">
      <c r="P2697" s="582"/>
    </row>
    <row r="2698" customHeight="1" spans="16:16">
      <c r="P2698" s="582"/>
    </row>
    <row r="2699" customHeight="1" spans="16:16">
      <c r="P2699" s="582"/>
    </row>
    <row r="2700" customHeight="1" spans="16:16">
      <c r="P2700" s="582"/>
    </row>
    <row r="2701" customHeight="1" spans="16:16">
      <c r="P2701" s="582"/>
    </row>
    <row r="2702" customHeight="1" spans="16:16">
      <c r="P2702" s="582"/>
    </row>
    <row r="2703" customHeight="1" spans="16:16">
      <c r="P2703" s="582"/>
    </row>
    <row r="2704" customHeight="1" spans="16:16">
      <c r="P2704" s="582"/>
    </row>
    <row r="2705" customHeight="1" spans="16:16">
      <c r="P2705" s="582"/>
    </row>
    <row r="2706" customHeight="1" spans="16:16">
      <c r="P2706" s="582"/>
    </row>
    <row r="2707" customHeight="1" spans="16:16">
      <c r="P2707" s="582"/>
    </row>
    <row r="2708" customHeight="1" spans="16:16">
      <c r="P2708" s="582"/>
    </row>
    <row r="2709" customHeight="1" spans="16:16">
      <c r="P2709" s="582"/>
    </row>
    <row r="2710" customHeight="1" spans="16:16">
      <c r="P2710" s="582"/>
    </row>
    <row r="2711" customHeight="1" spans="16:16">
      <c r="P2711" s="582"/>
    </row>
    <row r="2712" customHeight="1" spans="16:16">
      <c r="P2712" s="582"/>
    </row>
    <row r="2713" customHeight="1" spans="16:16">
      <c r="P2713" s="582"/>
    </row>
    <row r="2714" customHeight="1" spans="16:16">
      <c r="P2714" s="582"/>
    </row>
    <row r="2715" customHeight="1" spans="16:16">
      <c r="P2715" s="582"/>
    </row>
    <row r="2716" customHeight="1" spans="16:16">
      <c r="P2716" s="582"/>
    </row>
    <row r="2717" customHeight="1" spans="16:16">
      <c r="P2717" s="582"/>
    </row>
    <row r="2718" customHeight="1" spans="16:16">
      <c r="P2718" s="582"/>
    </row>
    <row r="2719" customHeight="1" spans="16:16">
      <c r="P2719" s="582"/>
    </row>
    <row r="2720" customHeight="1" spans="16:16">
      <c r="P2720" s="582"/>
    </row>
    <row r="2721" customHeight="1" spans="16:16">
      <c r="P2721" s="582"/>
    </row>
    <row r="2722" customHeight="1" spans="16:16">
      <c r="P2722" s="582"/>
    </row>
    <row r="2723" customHeight="1" spans="16:16">
      <c r="P2723" s="582"/>
    </row>
    <row r="2724" customHeight="1" spans="16:16">
      <c r="P2724" s="582"/>
    </row>
    <row r="2725" customHeight="1" spans="16:16">
      <c r="P2725" s="582"/>
    </row>
    <row r="2726" customHeight="1" spans="16:16">
      <c r="P2726" s="582"/>
    </row>
    <row r="2727" customHeight="1" spans="16:16">
      <c r="P2727" s="582"/>
    </row>
    <row r="2728" customHeight="1" spans="16:16">
      <c r="P2728" s="582"/>
    </row>
    <row r="2729" customHeight="1" spans="16:16">
      <c r="P2729" s="582"/>
    </row>
    <row r="2730" customHeight="1" spans="16:16">
      <c r="P2730" s="582"/>
    </row>
    <row r="2731" customHeight="1" spans="16:16">
      <c r="P2731" s="582"/>
    </row>
    <row r="2732" customHeight="1" spans="16:16">
      <c r="P2732" s="582"/>
    </row>
    <row r="2733" customHeight="1" spans="16:16">
      <c r="P2733" s="582"/>
    </row>
    <row r="2734" customHeight="1" spans="16:16">
      <c r="P2734" s="582"/>
    </row>
    <row r="2735" customHeight="1" spans="16:16">
      <c r="P2735" s="582"/>
    </row>
    <row r="2736" customHeight="1" spans="16:16">
      <c r="P2736" s="582"/>
    </row>
    <row r="2737" customHeight="1" spans="16:16">
      <c r="P2737" s="582"/>
    </row>
    <row r="2738" customHeight="1" spans="16:16">
      <c r="P2738" s="582"/>
    </row>
    <row r="2739" customHeight="1" spans="16:16">
      <c r="P2739" s="582"/>
    </row>
    <row r="2740" customHeight="1" spans="16:16">
      <c r="P2740" s="582"/>
    </row>
    <row r="2741" customHeight="1" spans="16:16">
      <c r="P2741" s="582"/>
    </row>
    <row r="2742" customHeight="1" spans="16:16">
      <c r="P2742" s="582"/>
    </row>
    <row r="2743" customHeight="1" spans="16:16">
      <c r="P2743" s="582"/>
    </row>
    <row r="2744" customHeight="1" spans="16:16">
      <c r="P2744" s="582"/>
    </row>
    <row r="2745" customHeight="1" spans="16:16">
      <c r="P2745" s="582"/>
    </row>
    <row r="2746" customHeight="1" spans="16:16">
      <c r="P2746" s="582"/>
    </row>
    <row r="2747" customHeight="1" spans="16:16">
      <c r="P2747" s="582"/>
    </row>
    <row r="2748" customHeight="1" spans="16:16">
      <c r="P2748" s="582"/>
    </row>
    <row r="2749" customHeight="1" spans="16:16">
      <c r="P2749" s="582"/>
    </row>
    <row r="2750" customHeight="1" spans="16:16">
      <c r="P2750" s="582"/>
    </row>
    <row r="2751" customHeight="1" spans="16:16">
      <c r="P2751" s="582"/>
    </row>
    <row r="2752" customHeight="1" spans="16:16">
      <c r="P2752" s="582"/>
    </row>
    <row r="2753" customHeight="1" spans="16:16">
      <c r="P2753" s="582"/>
    </row>
    <row r="2754" customHeight="1" spans="16:16">
      <c r="P2754" s="582"/>
    </row>
    <row r="2755" customHeight="1" spans="16:16">
      <c r="P2755" s="582"/>
    </row>
    <row r="2756" customHeight="1" spans="16:16">
      <c r="P2756" s="582"/>
    </row>
    <row r="2757" customHeight="1" spans="16:16">
      <c r="P2757" s="582"/>
    </row>
    <row r="2758" customHeight="1" spans="16:16">
      <c r="P2758" s="582"/>
    </row>
    <row r="2759" customHeight="1" spans="16:16">
      <c r="P2759" s="582"/>
    </row>
    <row r="2760" customHeight="1" spans="16:16">
      <c r="P2760" s="582"/>
    </row>
    <row r="2761" customHeight="1" spans="16:16">
      <c r="P2761" s="582"/>
    </row>
    <row r="2762" customHeight="1" spans="16:16">
      <c r="P2762" s="582"/>
    </row>
    <row r="2763" customHeight="1" spans="16:16">
      <c r="P2763" s="582"/>
    </row>
    <row r="2764" customHeight="1" spans="16:16">
      <c r="P2764" s="582"/>
    </row>
    <row r="2765" customHeight="1" spans="16:16">
      <c r="P2765" s="582"/>
    </row>
    <row r="2766" customHeight="1" spans="16:16">
      <c r="P2766" s="582"/>
    </row>
    <row r="2767" customHeight="1" spans="16:16">
      <c r="P2767" s="582"/>
    </row>
    <row r="2768" customHeight="1" spans="16:16">
      <c r="P2768" s="582"/>
    </row>
    <row r="2769" customHeight="1" spans="16:16">
      <c r="P2769" s="582"/>
    </row>
    <row r="2770" customHeight="1" spans="16:16">
      <c r="P2770" s="582"/>
    </row>
    <row r="2771" customHeight="1" spans="16:16">
      <c r="P2771" s="582"/>
    </row>
    <row r="2772" customHeight="1" spans="16:16">
      <c r="P2772" s="582"/>
    </row>
    <row r="2773" customHeight="1" spans="16:16">
      <c r="P2773" s="582"/>
    </row>
    <row r="2774" customHeight="1" spans="16:16">
      <c r="P2774" s="582"/>
    </row>
    <row r="2775" customHeight="1" spans="16:16">
      <c r="P2775" s="582"/>
    </row>
    <row r="2776" customHeight="1" spans="16:16">
      <c r="P2776" s="582"/>
    </row>
    <row r="2777" customHeight="1" spans="16:16">
      <c r="P2777" s="582"/>
    </row>
    <row r="2778" customHeight="1" spans="16:16">
      <c r="P2778" s="582"/>
    </row>
    <row r="2779" customHeight="1" spans="16:16">
      <c r="P2779" s="582"/>
    </row>
    <row r="2780" customHeight="1" spans="16:16">
      <c r="P2780" s="582"/>
    </row>
    <row r="2781" customHeight="1" spans="16:16">
      <c r="P2781" s="582"/>
    </row>
    <row r="2782" customHeight="1" spans="16:16">
      <c r="P2782" s="582"/>
    </row>
    <row r="2783" customHeight="1" spans="16:16">
      <c r="P2783" s="582"/>
    </row>
    <row r="2784" customHeight="1" spans="16:16">
      <c r="P2784" s="582"/>
    </row>
    <row r="2785" customHeight="1" spans="16:16">
      <c r="P2785" s="582"/>
    </row>
    <row r="2786" customHeight="1" spans="16:16">
      <c r="P2786" s="582"/>
    </row>
    <row r="2787" customHeight="1" spans="16:16">
      <c r="P2787" s="582"/>
    </row>
    <row r="2788" customHeight="1" spans="16:16">
      <c r="P2788" s="582"/>
    </row>
    <row r="2789" customHeight="1" spans="16:16">
      <c r="P2789" s="582"/>
    </row>
    <row r="2790" customHeight="1" spans="16:16">
      <c r="P2790" s="582"/>
    </row>
    <row r="2791" customHeight="1" spans="16:16">
      <c r="P2791" s="582"/>
    </row>
    <row r="2792" customHeight="1" spans="16:16">
      <c r="P2792" s="582"/>
    </row>
    <row r="2793" customHeight="1" spans="16:16">
      <c r="P2793" s="582"/>
    </row>
    <row r="2794" customHeight="1" spans="16:16">
      <c r="P2794" s="582"/>
    </row>
    <row r="2795" customHeight="1" spans="16:16">
      <c r="P2795" s="582"/>
    </row>
    <row r="2796" customHeight="1" spans="16:16">
      <c r="P2796" s="582"/>
    </row>
    <row r="2797" customHeight="1" spans="16:16">
      <c r="P2797" s="582"/>
    </row>
    <row r="2798" customHeight="1" spans="16:16">
      <c r="P2798" s="582"/>
    </row>
    <row r="2799" customHeight="1" spans="16:16">
      <c r="P2799" s="582"/>
    </row>
    <row r="2800" customHeight="1" spans="16:16">
      <c r="P2800" s="582"/>
    </row>
    <row r="2801" customHeight="1" spans="16:16">
      <c r="P2801" s="582"/>
    </row>
    <row r="2802" customHeight="1" spans="16:16">
      <c r="P2802" s="582"/>
    </row>
    <row r="2803" customHeight="1" spans="16:16">
      <c r="P2803" s="582"/>
    </row>
    <row r="2804" customHeight="1" spans="16:16">
      <c r="P2804" s="582"/>
    </row>
    <row r="2805" customHeight="1" spans="16:16">
      <c r="P2805" s="582"/>
    </row>
    <row r="2806" customHeight="1" spans="16:16">
      <c r="P2806" s="582"/>
    </row>
    <row r="2807" customHeight="1" spans="16:16">
      <c r="P2807" s="582"/>
    </row>
    <row r="2808" customHeight="1" spans="16:16">
      <c r="P2808" s="582"/>
    </row>
    <row r="2809" customHeight="1" spans="16:16">
      <c r="P2809" s="582"/>
    </row>
    <row r="2810" customHeight="1" spans="16:16">
      <c r="P2810" s="582"/>
    </row>
    <row r="2811" customHeight="1" spans="16:16">
      <c r="P2811" s="582"/>
    </row>
    <row r="2812" customHeight="1" spans="16:16">
      <c r="P2812" s="582"/>
    </row>
    <row r="2813" customHeight="1" spans="16:16">
      <c r="P2813" s="582"/>
    </row>
    <row r="2814" customHeight="1" spans="16:16">
      <c r="P2814" s="582"/>
    </row>
    <row r="2815" customHeight="1" spans="16:16">
      <c r="P2815" s="582"/>
    </row>
    <row r="2816" customHeight="1" spans="16:16">
      <c r="P2816" s="582"/>
    </row>
    <row r="2817" customHeight="1" spans="16:16">
      <c r="P2817" s="582"/>
    </row>
    <row r="2818" customHeight="1" spans="16:16">
      <c r="P2818" s="582"/>
    </row>
    <row r="2819" customHeight="1" spans="16:16">
      <c r="P2819" s="582"/>
    </row>
    <row r="2820" customHeight="1" spans="16:16">
      <c r="P2820" s="582"/>
    </row>
    <row r="2821" customHeight="1" spans="16:16">
      <c r="P2821" s="582"/>
    </row>
    <row r="2822" customHeight="1" spans="16:16">
      <c r="P2822" s="582"/>
    </row>
    <row r="2823" customHeight="1" spans="16:16">
      <c r="P2823" s="582"/>
    </row>
    <row r="2824" customHeight="1" spans="16:16">
      <c r="P2824" s="582"/>
    </row>
    <row r="2825" customHeight="1" spans="16:16">
      <c r="P2825" s="582"/>
    </row>
    <row r="2826" customHeight="1" spans="16:16">
      <c r="P2826" s="582"/>
    </row>
    <row r="2827" customHeight="1" spans="16:16">
      <c r="P2827" s="582"/>
    </row>
    <row r="2828" customHeight="1" spans="16:16">
      <c r="P2828" s="582"/>
    </row>
    <row r="2829" customHeight="1" spans="16:16">
      <c r="P2829" s="582"/>
    </row>
    <row r="2830" customHeight="1" spans="16:16">
      <c r="P2830" s="582"/>
    </row>
    <row r="2831" customHeight="1" spans="16:16">
      <c r="P2831" s="582"/>
    </row>
    <row r="2832" customHeight="1" spans="16:16">
      <c r="P2832" s="582"/>
    </row>
    <row r="2833" customHeight="1" spans="16:16">
      <c r="P2833" s="582"/>
    </row>
    <row r="2834" customHeight="1" spans="16:16">
      <c r="P2834" s="582"/>
    </row>
    <row r="2835" customHeight="1" spans="16:16">
      <c r="P2835" s="582"/>
    </row>
    <row r="2836" customHeight="1" spans="16:16">
      <c r="P2836" s="582"/>
    </row>
    <row r="2837" customHeight="1" spans="16:16">
      <c r="P2837" s="582"/>
    </row>
    <row r="2838" customHeight="1" spans="16:16">
      <c r="P2838" s="582"/>
    </row>
    <row r="2839" customHeight="1" spans="16:16">
      <c r="P2839" s="582"/>
    </row>
    <row r="2840" customHeight="1" spans="16:16">
      <c r="P2840" s="582"/>
    </row>
    <row r="2841" customHeight="1" spans="16:16">
      <c r="P2841" s="582"/>
    </row>
    <row r="2842" customHeight="1" spans="16:16">
      <c r="P2842" s="582"/>
    </row>
    <row r="2843" customHeight="1" spans="16:16">
      <c r="P2843" s="582"/>
    </row>
    <row r="2844" customHeight="1" spans="16:16">
      <c r="P2844" s="582"/>
    </row>
    <row r="2845" customHeight="1" spans="16:16">
      <c r="P2845" s="582"/>
    </row>
    <row r="2846" customHeight="1" spans="16:16">
      <c r="P2846" s="582"/>
    </row>
    <row r="2847" customHeight="1" spans="16:16">
      <c r="P2847" s="582"/>
    </row>
    <row r="2848" customHeight="1" spans="16:16">
      <c r="P2848" s="582"/>
    </row>
    <row r="2849" customHeight="1" spans="16:16">
      <c r="P2849" s="582"/>
    </row>
    <row r="2850" customHeight="1" spans="16:16">
      <c r="P2850" s="582"/>
    </row>
    <row r="2851" customHeight="1" spans="16:16">
      <c r="P2851" s="582"/>
    </row>
    <row r="2852" customHeight="1" spans="16:16">
      <c r="P2852" s="582"/>
    </row>
    <row r="2853" customHeight="1" spans="16:16">
      <c r="P2853" s="582"/>
    </row>
    <row r="2854" customHeight="1" spans="16:16">
      <c r="P2854" s="582"/>
    </row>
    <row r="2855" customHeight="1" spans="16:16">
      <c r="P2855" s="582"/>
    </row>
    <row r="2856" customHeight="1" spans="16:16">
      <c r="P2856" s="582"/>
    </row>
    <row r="2857" customHeight="1" spans="16:16">
      <c r="P2857" s="582"/>
    </row>
    <row r="2858" customHeight="1" spans="16:16">
      <c r="P2858" s="582"/>
    </row>
    <row r="2859" customHeight="1" spans="16:16">
      <c r="P2859" s="582"/>
    </row>
    <row r="2860" customHeight="1" spans="16:16">
      <c r="P2860" s="582"/>
    </row>
    <row r="2861" customHeight="1" spans="16:16">
      <c r="P2861" s="582"/>
    </row>
    <row r="2862" customHeight="1" spans="16:16">
      <c r="P2862" s="582"/>
    </row>
    <row r="2863" customHeight="1" spans="16:16">
      <c r="P2863" s="582"/>
    </row>
    <row r="2864" customHeight="1" spans="16:16">
      <c r="P2864" s="582"/>
    </row>
    <row r="2865" customHeight="1" spans="16:16">
      <c r="P2865" s="582"/>
    </row>
    <row r="2866" customHeight="1" spans="16:16">
      <c r="P2866" s="582"/>
    </row>
    <row r="2867" customHeight="1" spans="16:16">
      <c r="P2867" s="582"/>
    </row>
    <row r="2868" customHeight="1" spans="16:16">
      <c r="P2868" s="582"/>
    </row>
    <row r="2869" customHeight="1" spans="16:16">
      <c r="P2869" s="582"/>
    </row>
    <row r="2870" customHeight="1" spans="16:16">
      <c r="P2870" s="582"/>
    </row>
    <row r="2871" customHeight="1" spans="16:16">
      <c r="P2871" s="582"/>
    </row>
    <row r="2872" customHeight="1" spans="16:16">
      <c r="P2872" s="582"/>
    </row>
    <row r="2873" customHeight="1" spans="16:16">
      <c r="P2873" s="582"/>
    </row>
    <row r="2874" customHeight="1" spans="16:16">
      <c r="P2874" s="582"/>
    </row>
    <row r="2875" customHeight="1" spans="16:16">
      <c r="P2875" s="582"/>
    </row>
    <row r="2876" customHeight="1" spans="16:16">
      <c r="P2876" s="582"/>
    </row>
    <row r="2877" customHeight="1" spans="16:16">
      <c r="P2877" s="582"/>
    </row>
    <row r="2878" customHeight="1" spans="16:16">
      <c r="P2878" s="582"/>
    </row>
    <row r="2879" customHeight="1" spans="16:16">
      <c r="P2879" s="582"/>
    </row>
    <row r="2880" customHeight="1" spans="16:16">
      <c r="P2880" s="582"/>
    </row>
    <row r="2881" customHeight="1" spans="16:16">
      <c r="P2881" s="582"/>
    </row>
    <row r="2882" customHeight="1" spans="16:16">
      <c r="P2882" s="582"/>
    </row>
    <row r="2883" customHeight="1" spans="16:16">
      <c r="P2883" s="582"/>
    </row>
    <row r="2884" customHeight="1" spans="16:16">
      <c r="P2884" s="582"/>
    </row>
    <row r="2885" customHeight="1" spans="16:16">
      <c r="P2885" s="582"/>
    </row>
    <row r="2886" customHeight="1" spans="16:16">
      <c r="P2886" s="582"/>
    </row>
    <row r="2887" customHeight="1" spans="16:16">
      <c r="P2887" s="582"/>
    </row>
    <row r="2888" customHeight="1" spans="16:16">
      <c r="P2888" s="582"/>
    </row>
    <row r="2889" customHeight="1" spans="16:16">
      <c r="P2889" s="582"/>
    </row>
    <row r="2890" customHeight="1" spans="16:16">
      <c r="P2890" s="582"/>
    </row>
    <row r="2891" customHeight="1" spans="16:16">
      <c r="P2891" s="582"/>
    </row>
    <row r="2892" customHeight="1" spans="16:16">
      <c r="P2892" s="582"/>
    </row>
    <row r="2893" customHeight="1" spans="16:16">
      <c r="P2893" s="582"/>
    </row>
    <row r="2894" customHeight="1" spans="16:16">
      <c r="P2894" s="582"/>
    </row>
    <row r="2895" customHeight="1" spans="16:16">
      <c r="P2895" s="582"/>
    </row>
    <row r="2896" customHeight="1" spans="16:16">
      <c r="P2896" s="582"/>
    </row>
    <row r="2897" customHeight="1" spans="16:16">
      <c r="P2897" s="582"/>
    </row>
    <row r="2898" customHeight="1" spans="16:16">
      <c r="P2898" s="582"/>
    </row>
    <row r="2899" customHeight="1" spans="16:16">
      <c r="P2899" s="582"/>
    </row>
    <row r="2900" customHeight="1" spans="16:16">
      <c r="P2900" s="582"/>
    </row>
    <row r="2901" customHeight="1" spans="16:16">
      <c r="P2901" s="582"/>
    </row>
    <row r="2902" customHeight="1" spans="16:16">
      <c r="P2902" s="582"/>
    </row>
    <row r="2903" customHeight="1" spans="16:16">
      <c r="P2903" s="582"/>
    </row>
    <row r="2904" customHeight="1" spans="16:16">
      <c r="P2904" s="582"/>
    </row>
    <row r="2905" customHeight="1" spans="16:16">
      <c r="P2905" s="582"/>
    </row>
    <row r="2906" customHeight="1" spans="16:16">
      <c r="P2906" s="582"/>
    </row>
    <row r="2907" customHeight="1" spans="16:16">
      <c r="P2907" s="582"/>
    </row>
    <row r="2908" customHeight="1" spans="16:16">
      <c r="P2908" s="582"/>
    </row>
    <row r="2909" customHeight="1" spans="16:16">
      <c r="P2909" s="582"/>
    </row>
    <row r="2910" customHeight="1" spans="16:16">
      <c r="P2910" s="582"/>
    </row>
    <row r="2911" customHeight="1" spans="16:16">
      <c r="P2911" s="582"/>
    </row>
    <row r="2912" customHeight="1" spans="16:16">
      <c r="P2912" s="582"/>
    </row>
    <row r="2913" customHeight="1" spans="16:16">
      <c r="P2913" s="582"/>
    </row>
    <row r="2914" customHeight="1" spans="16:16">
      <c r="P2914" s="582"/>
    </row>
    <row r="2915" customHeight="1" spans="16:16">
      <c r="P2915" s="582"/>
    </row>
    <row r="2916" customHeight="1" spans="16:16">
      <c r="P2916" s="582"/>
    </row>
    <row r="2917" customHeight="1" spans="16:16">
      <c r="P2917" s="582"/>
    </row>
    <row r="2918" customHeight="1" spans="16:16">
      <c r="P2918" s="582"/>
    </row>
    <row r="2919" customHeight="1" spans="16:16">
      <c r="P2919" s="582"/>
    </row>
    <row r="2920" customHeight="1" spans="16:16">
      <c r="P2920" s="582"/>
    </row>
    <row r="2921" customHeight="1" spans="16:16">
      <c r="P2921" s="582"/>
    </row>
    <row r="2922" customHeight="1" spans="16:16">
      <c r="P2922" s="582"/>
    </row>
    <row r="2923" customHeight="1" spans="16:16">
      <c r="P2923" s="582"/>
    </row>
    <row r="2924" customHeight="1" spans="16:16">
      <c r="P2924" s="582"/>
    </row>
    <row r="2925" customHeight="1" spans="16:16">
      <c r="P2925" s="582"/>
    </row>
    <row r="2926" customHeight="1" spans="16:16">
      <c r="P2926" s="582"/>
    </row>
    <row r="2927" customHeight="1" spans="16:16">
      <c r="P2927" s="582"/>
    </row>
    <row r="2928" customHeight="1" spans="16:16">
      <c r="P2928" s="582"/>
    </row>
    <row r="2929" customHeight="1" spans="16:16">
      <c r="P2929" s="582"/>
    </row>
    <row r="2930" customHeight="1" spans="16:16">
      <c r="P2930" s="582"/>
    </row>
    <row r="2931" customHeight="1" spans="16:16">
      <c r="P2931" s="582"/>
    </row>
    <row r="2932" customHeight="1" spans="16:16">
      <c r="P2932" s="582"/>
    </row>
    <row r="2933" customHeight="1" spans="16:16">
      <c r="P2933" s="582"/>
    </row>
    <row r="2934" customHeight="1" spans="16:16">
      <c r="P2934" s="582"/>
    </row>
    <row r="2935" customHeight="1" spans="16:16">
      <c r="P2935" s="582"/>
    </row>
    <row r="2936" customHeight="1" spans="16:16">
      <c r="P2936" s="582"/>
    </row>
    <row r="2937" customHeight="1" spans="16:16">
      <c r="P2937" s="582"/>
    </row>
    <row r="2938" customHeight="1" spans="16:16">
      <c r="P2938" s="582"/>
    </row>
    <row r="2939" customHeight="1" spans="16:16">
      <c r="P2939" s="582"/>
    </row>
    <row r="2940" customHeight="1" spans="16:16">
      <c r="P2940" s="582"/>
    </row>
    <row r="2941" customHeight="1" spans="16:16">
      <c r="P2941" s="582"/>
    </row>
    <row r="2942" customHeight="1" spans="16:16">
      <c r="P2942" s="582"/>
    </row>
    <row r="2943" customHeight="1" spans="16:16">
      <c r="P2943" s="582"/>
    </row>
    <row r="2944" customHeight="1" spans="16:16">
      <c r="P2944" s="582"/>
    </row>
    <row r="2945" customHeight="1" spans="16:16">
      <c r="P2945" s="582"/>
    </row>
    <row r="2946" customHeight="1" spans="16:16">
      <c r="P2946" s="582"/>
    </row>
    <row r="2947" customHeight="1" spans="16:16">
      <c r="P2947" s="582"/>
    </row>
    <row r="2948" customHeight="1" spans="16:16">
      <c r="P2948" s="582"/>
    </row>
    <row r="2949" customHeight="1" spans="16:16">
      <c r="P2949" s="582"/>
    </row>
    <row r="2950" customHeight="1" spans="16:16">
      <c r="P2950" s="582"/>
    </row>
    <row r="2951" customHeight="1" spans="16:16">
      <c r="P2951" s="582"/>
    </row>
    <row r="2952" customHeight="1" spans="16:16">
      <c r="P2952" s="582"/>
    </row>
    <row r="2953" customHeight="1" spans="16:16">
      <c r="P2953" s="582"/>
    </row>
    <row r="2954" customHeight="1" spans="16:16">
      <c r="P2954" s="582"/>
    </row>
    <row r="2955" customHeight="1" spans="16:16">
      <c r="P2955" s="582"/>
    </row>
    <row r="2956" customHeight="1" spans="16:16">
      <c r="P2956" s="582"/>
    </row>
    <row r="2957" customHeight="1" spans="16:16">
      <c r="P2957" s="582"/>
    </row>
    <row r="2958" customHeight="1" spans="16:16">
      <c r="P2958" s="582"/>
    </row>
    <row r="2959" customHeight="1" spans="16:16">
      <c r="P2959" s="582"/>
    </row>
    <row r="2960" customHeight="1" spans="16:16">
      <c r="P2960" s="582"/>
    </row>
    <row r="2961" customHeight="1" spans="16:16">
      <c r="P2961" s="582"/>
    </row>
    <row r="2962" customHeight="1" spans="16:16">
      <c r="P2962" s="582"/>
    </row>
    <row r="2963" customHeight="1" spans="16:16">
      <c r="P2963" s="582"/>
    </row>
    <row r="2964" customHeight="1" spans="16:16">
      <c r="P2964" s="582"/>
    </row>
    <row r="2965" customHeight="1" spans="16:16">
      <c r="P2965" s="582"/>
    </row>
    <row r="2966" customHeight="1" spans="16:16">
      <c r="P2966" s="582"/>
    </row>
    <row r="2967" customHeight="1" spans="16:16">
      <c r="P2967" s="582"/>
    </row>
    <row r="2968" customHeight="1" spans="16:16">
      <c r="P2968" s="582"/>
    </row>
    <row r="2969" customHeight="1" spans="16:16">
      <c r="P2969" s="582"/>
    </row>
    <row r="2970" customHeight="1" spans="16:16">
      <c r="P2970" s="582"/>
    </row>
    <row r="2971" customHeight="1" spans="16:16">
      <c r="P2971" s="582"/>
    </row>
    <row r="2972" customHeight="1" spans="16:16">
      <c r="P2972" s="582"/>
    </row>
    <row r="2973" customHeight="1" spans="16:16">
      <c r="P2973" s="582"/>
    </row>
    <row r="2974" customHeight="1" spans="16:16">
      <c r="P2974" s="582"/>
    </row>
    <row r="2975" customHeight="1" spans="16:16">
      <c r="P2975" s="582"/>
    </row>
    <row r="2976" customHeight="1" spans="16:16">
      <c r="P2976" s="582"/>
    </row>
    <row r="2977" customHeight="1" spans="16:16">
      <c r="P2977" s="582"/>
    </row>
    <row r="2978" customHeight="1" spans="16:16">
      <c r="P2978" s="582"/>
    </row>
    <row r="2979" customHeight="1" spans="16:16">
      <c r="P2979" s="582"/>
    </row>
    <row r="2980" customHeight="1" spans="16:16">
      <c r="P2980" s="582"/>
    </row>
    <row r="2981" customHeight="1" spans="16:16">
      <c r="P2981" s="582"/>
    </row>
    <row r="2982" customHeight="1" spans="16:16">
      <c r="P2982" s="582"/>
    </row>
    <row r="2983" customHeight="1" spans="16:16">
      <c r="P2983" s="582"/>
    </row>
    <row r="2984" customHeight="1" spans="16:16">
      <c r="P2984" s="582"/>
    </row>
    <row r="2985" customHeight="1" spans="16:16">
      <c r="P2985" s="582"/>
    </row>
    <row r="2986" customHeight="1" spans="16:16">
      <c r="P2986" s="582"/>
    </row>
    <row r="2987" customHeight="1" spans="16:16">
      <c r="P2987" s="582"/>
    </row>
    <row r="2988" customHeight="1" spans="16:16">
      <c r="P2988" s="582"/>
    </row>
    <row r="2989" customHeight="1" spans="16:16">
      <c r="P2989" s="582"/>
    </row>
    <row r="2990" customHeight="1" spans="16:16">
      <c r="P2990" s="582"/>
    </row>
    <row r="2991" customHeight="1" spans="16:16">
      <c r="P2991" s="582"/>
    </row>
    <row r="2992" customHeight="1" spans="16:16">
      <c r="P2992" s="582"/>
    </row>
    <row r="2993" customHeight="1" spans="16:16">
      <c r="P2993" s="582"/>
    </row>
    <row r="2994" customHeight="1" spans="16:16">
      <c r="P2994" s="582"/>
    </row>
    <row r="2995" customHeight="1" spans="16:16">
      <c r="P2995" s="582"/>
    </row>
    <row r="2996" customHeight="1" spans="16:16">
      <c r="P2996" s="582"/>
    </row>
    <row r="2997" customHeight="1" spans="16:16">
      <c r="P2997" s="582"/>
    </row>
    <row r="2998" customHeight="1" spans="16:16">
      <c r="P2998" s="582"/>
    </row>
    <row r="2999" customHeight="1" spans="16:16">
      <c r="P2999" s="582"/>
    </row>
    <row r="3000" customHeight="1" spans="16:16">
      <c r="P3000" s="582"/>
    </row>
    <row r="3001" customHeight="1" spans="16:16">
      <c r="P3001" s="582"/>
    </row>
    <row r="3002" customHeight="1" spans="16:16">
      <c r="P3002" s="582"/>
    </row>
    <row r="3003" customHeight="1" spans="16:16">
      <c r="P3003" s="582"/>
    </row>
    <row r="3004" customHeight="1" spans="16:16">
      <c r="P3004" s="582"/>
    </row>
    <row r="3005" customHeight="1" spans="16:16">
      <c r="P3005" s="582"/>
    </row>
    <row r="3006" customHeight="1" spans="16:16">
      <c r="P3006" s="582"/>
    </row>
    <row r="3007" customHeight="1" spans="16:16">
      <c r="P3007" s="582"/>
    </row>
    <row r="3008" customHeight="1" spans="16:16">
      <c r="P3008" s="582"/>
    </row>
    <row r="3009" customHeight="1" spans="16:16">
      <c r="P3009" s="582"/>
    </row>
    <row r="3010" customHeight="1" spans="16:16">
      <c r="P3010" s="582"/>
    </row>
    <row r="3011" customHeight="1" spans="16:16">
      <c r="P3011" s="582"/>
    </row>
    <row r="3012" customHeight="1" spans="16:16">
      <c r="P3012" s="582"/>
    </row>
    <row r="3013" customHeight="1" spans="16:16">
      <c r="P3013" s="582"/>
    </row>
    <row r="3014" customHeight="1" spans="16:16">
      <c r="P3014" s="582"/>
    </row>
    <row r="3015" customHeight="1" spans="16:16">
      <c r="P3015" s="582"/>
    </row>
    <row r="3016" customHeight="1" spans="16:16">
      <c r="P3016" s="582"/>
    </row>
    <row r="3017" customHeight="1" spans="16:16">
      <c r="P3017" s="582"/>
    </row>
    <row r="3018" customHeight="1" spans="16:16">
      <c r="P3018" s="582"/>
    </row>
    <row r="3019" customHeight="1" spans="16:16">
      <c r="P3019" s="582"/>
    </row>
    <row r="3020" customHeight="1" spans="16:16">
      <c r="P3020" s="582"/>
    </row>
    <row r="3021" customHeight="1" spans="16:16">
      <c r="P3021" s="582"/>
    </row>
    <row r="3022" customHeight="1" spans="16:16">
      <c r="P3022" s="582"/>
    </row>
    <row r="3023" customHeight="1" spans="16:16">
      <c r="P3023" s="582"/>
    </row>
    <row r="3024" customHeight="1" spans="16:16">
      <c r="P3024" s="582"/>
    </row>
    <row r="3025" customHeight="1" spans="16:16">
      <c r="P3025" s="582"/>
    </row>
    <row r="3026" customHeight="1" spans="16:16">
      <c r="P3026" s="582"/>
    </row>
    <row r="3027" customHeight="1" spans="16:16">
      <c r="P3027" s="582"/>
    </row>
    <row r="3028" customHeight="1" spans="16:16">
      <c r="P3028" s="582"/>
    </row>
    <row r="3029" customHeight="1" spans="16:16">
      <c r="P3029" s="582"/>
    </row>
    <row r="3030" customHeight="1" spans="16:16">
      <c r="P3030" s="582"/>
    </row>
    <row r="3031" customHeight="1" spans="16:16">
      <c r="P3031" s="582"/>
    </row>
    <row r="3032" customHeight="1" spans="16:16">
      <c r="P3032" s="582"/>
    </row>
    <row r="3033" customHeight="1" spans="16:16">
      <c r="P3033" s="582"/>
    </row>
    <row r="3034" customHeight="1" spans="16:16">
      <c r="P3034" s="582"/>
    </row>
    <row r="3035" customHeight="1" spans="16:16">
      <c r="P3035" s="582"/>
    </row>
    <row r="3036" customHeight="1" spans="16:16">
      <c r="P3036" s="582"/>
    </row>
    <row r="3037" customHeight="1" spans="16:16">
      <c r="P3037" s="582"/>
    </row>
    <row r="3038" customHeight="1" spans="16:16">
      <c r="P3038" s="582"/>
    </row>
    <row r="3039" customHeight="1" spans="16:16">
      <c r="P3039" s="582"/>
    </row>
    <row r="3040" customHeight="1" spans="16:16">
      <c r="P3040" s="582"/>
    </row>
    <row r="3041" customHeight="1" spans="16:16">
      <c r="P3041" s="582"/>
    </row>
    <row r="3042" customHeight="1" spans="16:16">
      <c r="P3042" s="582"/>
    </row>
    <row r="3043" customHeight="1" spans="16:16">
      <c r="P3043" s="582"/>
    </row>
    <row r="3044" customHeight="1" spans="16:16">
      <c r="P3044" s="582"/>
    </row>
  </sheetData>
  <mergeCells count="20">
    <mergeCell ref="A2:X2"/>
    <mergeCell ref="A3:X3"/>
    <mergeCell ref="K5:M5"/>
    <mergeCell ref="O5:Q5"/>
    <mergeCell ref="S5:U5"/>
    <mergeCell ref="A5:A6"/>
    <mergeCell ref="B5:B6"/>
    <mergeCell ref="C5:C6"/>
    <mergeCell ref="D5:D6"/>
    <mergeCell ref="E5:E6"/>
    <mergeCell ref="F5:F6"/>
    <mergeCell ref="G5:G6"/>
    <mergeCell ref="H5:H6"/>
    <mergeCell ref="I5:I6"/>
    <mergeCell ref="J5:J6"/>
    <mergeCell ref="N5:N6"/>
    <mergeCell ref="R5:R6"/>
    <mergeCell ref="V5:V6"/>
    <mergeCell ref="W5:W6"/>
    <mergeCell ref="X5:X6"/>
  </mergeCells>
  <hyperlinks>
    <hyperlink ref="A1" location="索引目录!E33" display="返回索引页"/>
    <hyperlink ref="B1" location="存货汇总!B21" display="返回"/>
  </hyperlinks>
  <printOptions horizontalCentered="1"/>
  <pageMargins left="0.354166666666667" right="0.354166666666667" top="0.786805555555556" bottom="0.786805555555556" header="0.889583333333333" footer="0.511805555555556"/>
  <pageSetup paperSize="9" scale="53" fitToHeight="0" orientation="landscape"/>
  <headerFooter alignWithMargins="0">
    <oddHeader>&amp;R&amp;"宋体,常规"&amp;10表&amp;"Times New Roman,常规"3-9-13
&amp;"宋体,常规"共&amp;"Times New Roman,常规"&amp;N&amp;"宋体,常规"页第&amp;"Times New Roman,常规"&amp;P&amp;"宋体,常规"页</oddHeader>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topLeftCell="C1" workbookViewId="0">
      <selection activeCell="H13" sqref="H13"/>
    </sheetView>
  </sheetViews>
  <sheetFormatPr defaultColWidth="9" defaultRowHeight="15.75" customHeight="1"/>
  <cols>
    <col min="1" max="1" width="5.6" customWidth="1"/>
    <col min="2" max="2" width="21.4" customWidth="1" outlineLevel="1"/>
    <col min="3" max="3" width="21.4" customWidth="1"/>
    <col min="4" max="5" width="7.6" customWidth="1"/>
    <col min="6" max="6" width="16.5" customWidth="1"/>
    <col min="7" max="7" width="16.1" customWidth="1" outlineLevel="1"/>
    <col min="8" max="8" width="13.1" customWidth="1"/>
    <col min="9" max="10" width="14.5" customWidth="1"/>
    <col min="11" max="11" width="11" customWidth="1"/>
    <col min="12" max="12" width="14.5" customWidth="1"/>
  </cols>
  <sheetData>
    <row r="1" spans="1:12">
      <c r="A1" s="1" t="s">
        <v>421</v>
      </c>
      <c r="B1" s="2" t="s">
        <v>462</v>
      </c>
      <c r="C1" s="2"/>
      <c r="D1" s="3"/>
      <c r="E1" s="3"/>
      <c r="F1" s="3"/>
      <c r="G1" s="3"/>
      <c r="H1" s="3"/>
      <c r="I1" s="3"/>
      <c r="J1" s="3"/>
      <c r="K1" s="3"/>
      <c r="L1" s="3"/>
    </row>
    <row r="2" ht="35.4" customHeight="1" spans="1:12">
      <c r="A2" s="4" t="s">
        <v>972</v>
      </c>
      <c r="B2" s="4"/>
      <c r="C2" s="4"/>
      <c r="D2" s="4"/>
      <c r="E2" s="4"/>
      <c r="F2" s="4"/>
      <c r="G2" s="4"/>
      <c r="H2" s="4"/>
      <c r="I2" s="4"/>
      <c r="J2" s="4"/>
      <c r="K2" s="4"/>
      <c r="L2" s="4"/>
    </row>
    <row r="3" ht="13.65" customHeight="1" spans="1:12">
      <c r="A3" s="5" t="e">
        <f>CONCATENATE(#REF!,#REF!,#REF!,#REF!,#REF!,#REF!,#REF!)</f>
        <v>#REF!</v>
      </c>
      <c r="B3" s="5"/>
      <c r="C3" s="5"/>
      <c r="D3" s="5"/>
      <c r="E3" s="5"/>
      <c r="F3" s="5"/>
      <c r="G3" s="5"/>
      <c r="H3" s="5"/>
      <c r="I3" s="6"/>
      <c r="J3" s="6"/>
      <c r="K3" s="6"/>
      <c r="L3" s="6"/>
    </row>
    <row r="4" customHeight="1" spans="1:12">
      <c r="A4" s="7" t="e">
        <f>#REF!&amp;#REF!</f>
        <v>#REF!</v>
      </c>
      <c r="L4" s="8" t="s">
        <v>464</v>
      </c>
    </row>
    <row r="5" ht="27.9" customHeight="1" spans="1:12">
      <c r="A5" s="9" t="s">
        <v>465</v>
      </c>
      <c r="B5" s="9" t="s">
        <v>572</v>
      </c>
      <c r="C5" s="9" t="s">
        <v>973</v>
      </c>
      <c r="D5" s="9" t="s">
        <v>629</v>
      </c>
      <c r="E5" s="9" t="s">
        <v>974</v>
      </c>
      <c r="F5" s="9" t="s">
        <v>975</v>
      </c>
      <c r="G5" s="10" t="s">
        <v>467</v>
      </c>
      <c r="H5" s="11" t="s">
        <v>426</v>
      </c>
      <c r="I5" s="9" t="s">
        <v>427</v>
      </c>
      <c r="J5" s="9" t="s">
        <v>428</v>
      </c>
      <c r="K5" s="146" t="s">
        <v>469</v>
      </c>
      <c r="L5" s="9" t="s">
        <v>577</v>
      </c>
    </row>
    <row r="6" customHeight="1" spans="1:12">
      <c r="A6" s="12"/>
      <c r="B6" s="13"/>
      <c r="C6" s="13"/>
      <c r="D6" s="12"/>
      <c r="E6" s="12"/>
      <c r="F6" s="12"/>
      <c r="G6" s="15"/>
      <c r="H6" s="18"/>
      <c r="I6" s="16"/>
      <c r="J6" s="147" t="str">
        <f t="shared" ref="J6:J27" si="0">IF(H6="","",I6-H6)</f>
        <v/>
      </c>
      <c r="K6" s="147" t="str">
        <f t="shared" ref="K6:K27" si="1">IF(H6=0,"",J6/H6*100)</f>
        <v/>
      </c>
      <c r="L6" s="17"/>
    </row>
    <row r="7" customHeight="1" spans="1:12">
      <c r="A7" s="17"/>
      <c r="B7" s="13"/>
      <c r="C7" s="13"/>
      <c r="D7" s="14"/>
      <c r="E7" s="14"/>
      <c r="F7" s="14"/>
      <c r="G7" s="15"/>
      <c r="H7" s="18"/>
      <c r="I7" s="16"/>
      <c r="J7" s="147" t="str">
        <f t="shared" si="0"/>
        <v/>
      </c>
      <c r="K7" s="147" t="str">
        <f t="shared" si="1"/>
        <v/>
      </c>
      <c r="L7" s="17"/>
    </row>
    <row r="8" customHeight="1" spans="1:12">
      <c r="A8" s="17"/>
      <c r="B8" s="13"/>
      <c r="C8" s="13"/>
      <c r="D8" s="14"/>
      <c r="E8" s="14"/>
      <c r="F8" s="14"/>
      <c r="G8" s="15"/>
      <c r="H8" s="18"/>
      <c r="I8" s="16"/>
      <c r="J8" s="147" t="str">
        <f t="shared" si="0"/>
        <v/>
      </c>
      <c r="K8" s="147" t="str">
        <f t="shared" si="1"/>
        <v/>
      </c>
      <c r="L8" s="17"/>
    </row>
    <row r="9" customHeight="1" spans="1:12">
      <c r="A9" s="17"/>
      <c r="B9" s="13"/>
      <c r="C9" s="13"/>
      <c r="D9" s="14"/>
      <c r="E9" s="14"/>
      <c r="F9" s="14"/>
      <c r="G9" s="15"/>
      <c r="H9" s="18"/>
      <c r="I9" s="16"/>
      <c r="J9" s="147" t="str">
        <f t="shared" si="0"/>
        <v/>
      </c>
      <c r="K9" s="147" t="str">
        <f t="shared" si="1"/>
        <v/>
      </c>
      <c r="L9" s="17"/>
    </row>
    <row r="10" customHeight="1" spans="1:12">
      <c r="A10" s="17"/>
      <c r="B10" s="13"/>
      <c r="C10" s="13"/>
      <c r="D10" s="14"/>
      <c r="E10" s="14"/>
      <c r="F10" s="14"/>
      <c r="G10" s="15"/>
      <c r="H10" s="18"/>
      <c r="I10" s="16"/>
      <c r="J10" s="147" t="str">
        <f t="shared" si="0"/>
        <v/>
      </c>
      <c r="K10" s="147" t="str">
        <f t="shared" si="1"/>
        <v/>
      </c>
      <c r="L10" s="17"/>
    </row>
    <row r="11" customHeight="1" spans="1:12">
      <c r="A11" s="17"/>
      <c r="B11" s="13"/>
      <c r="C11" s="13"/>
      <c r="D11" s="14"/>
      <c r="E11" s="14"/>
      <c r="F11" s="14"/>
      <c r="G11" s="15"/>
      <c r="H11" s="18"/>
      <c r="I11" s="16"/>
      <c r="J11" s="147" t="str">
        <f t="shared" si="0"/>
        <v/>
      </c>
      <c r="K11" s="147" t="str">
        <f t="shared" si="1"/>
        <v/>
      </c>
      <c r="L11" s="17"/>
    </row>
    <row r="12" customHeight="1" spans="1:12">
      <c r="A12" s="17"/>
      <c r="B12" s="13"/>
      <c r="C12" s="13"/>
      <c r="D12" s="14"/>
      <c r="E12" s="14"/>
      <c r="F12" s="14"/>
      <c r="G12" s="15"/>
      <c r="H12" s="18"/>
      <c r="I12" s="16"/>
      <c r="J12" s="147" t="str">
        <f t="shared" si="0"/>
        <v/>
      </c>
      <c r="K12" s="147" t="str">
        <f t="shared" si="1"/>
        <v/>
      </c>
      <c r="L12" s="17"/>
    </row>
    <row r="13" customHeight="1" spans="1:12">
      <c r="A13" s="17"/>
      <c r="B13" s="13"/>
      <c r="C13" s="13"/>
      <c r="D13" s="14"/>
      <c r="E13" s="14"/>
      <c r="F13" s="14"/>
      <c r="G13" s="15"/>
      <c r="H13" s="18"/>
      <c r="I13" s="16"/>
      <c r="J13" s="147" t="str">
        <f t="shared" si="0"/>
        <v/>
      </c>
      <c r="K13" s="147" t="str">
        <f t="shared" si="1"/>
        <v/>
      </c>
      <c r="L13" s="17"/>
    </row>
    <row r="14" customHeight="1" spans="1:12">
      <c r="A14" s="17"/>
      <c r="B14" s="13"/>
      <c r="C14" s="13"/>
      <c r="D14" s="14"/>
      <c r="E14" s="14"/>
      <c r="F14" s="14"/>
      <c r="G14" s="15"/>
      <c r="H14" s="18"/>
      <c r="I14" s="16"/>
      <c r="J14" s="147" t="str">
        <f t="shared" si="0"/>
        <v/>
      </c>
      <c r="K14" s="147" t="str">
        <f t="shared" si="1"/>
        <v/>
      </c>
      <c r="L14" s="17"/>
    </row>
    <row r="15" customHeight="1" spans="1:12">
      <c r="A15" s="17"/>
      <c r="B15" s="13"/>
      <c r="C15" s="13"/>
      <c r="D15" s="14"/>
      <c r="E15" s="14"/>
      <c r="F15" s="14"/>
      <c r="G15" s="15"/>
      <c r="H15" s="18"/>
      <c r="I15" s="16"/>
      <c r="J15" s="147" t="str">
        <f t="shared" si="0"/>
        <v/>
      </c>
      <c r="K15" s="147" t="str">
        <f t="shared" si="1"/>
        <v/>
      </c>
      <c r="L15" s="17"/>
    </row>
    <row r="16" customHeight="1" spans="1:12">
      <c r="A16" s="17"/>
      <c r="B16" s="13"/>
      <c r="C16" s="13"/>
      <c r="D16" s="14"/>
      <c r="E16" s="14"/>
      <c r="F16" s="14"/>
      <c r="G16" s="15"/>
      <c r="H16" s="18"/>
      <c r="I16" s="16"/>
      <c r="J16" s="147" t="str">
        <f t="shared" si="0"/>
        <v/>
      </c>
      <c r="K16" s="147" t="str">
        <f t="shared" si="1"/>
        <v/>
      </c>
      <c r="L16" s="17"/>
    </row>
    <row r="17" customHeight="1" spans="1:12">
      <c r="A17" s="17"/>
      <c r="B17" s="13"/>
      <c r="C17" s="13"/>
      <c r="D17" s="14"/>
      <c r="E17" s="14"/>
      <c r="F17" s="14"/>
      <c r="G17" s="15"/>
      <c r="H17" s="18"/>
      <c r="I17" s="16"/>
      <c r="J17" s="147" t="str">
        <f t="shared" si="0"/>
        <v/>
      </c>
      <c r="K17" s="147" t="str">
        <f t="shared" si="1"/>
        <v/>
      </c>
      <c r="L17" s="17"/>
    </row>
    <row r="18" customHeight="1" spans="1:12">
      <c r="A18" s="17"/>
      <c r="B18" s="13"/>
      <c r="C18" s="13"/>
      <c r="D18" s="14"/>
      <c r="E18" s="14"/>
      <c r="F18" s="14"/>
      <c r="G18" s="15"/>
      <c r="H18" s="18"/>
      <c r="I18" s="16"/>
      <c r="J18" s="147" t="str">
        <f t="shared" si="0"/>
        <v/>
      </c>
      <c r="K18" s="147" t="str">
        <f t="shared" si="1"/>
        <v/>
      </c>
      <c r="L18" s="17"/>
    </row>
    <row r="19" customHeight="1" spans="1:12">
      <c r="A19" s="17"/>
      <c r="B19" s="13"/>
      <c r="C19" s="13"/>
      <c r="D19" s="14"/>
      <c r="E19" s="14"/>
      <c r="F19" s="14"/>
      <c r="G19" s="15"/>
      <c r="H19" s="18"/>
      <c r="I19" s="16"/>
      <c r="J19" s="147" t="str">
        <f t="shared" si="0"/>
        <v/>
      </c>
      <c r="K19" s="147" t="str">
        <f t="shared" si="1"/>
        <v/>
      </c>
      <c r="L19" s="17"/>
    </row>
    <row r="20" customHeight="1" spans="1:12">
      <c r="A20" s="17"/>
      <c r="B20" s="13"/>
      <c r="C20" s="13"/>
      <c r="D20" s="14"/>
      <c r="E20" s="14"/>
      <c r="F20" s="14"/>
      <c r="G20" s="15"/>
      <c r="H20" s="18"/>
      <c r="I20" s="16"/>
      <c r="J20" s="147" t="str">
        <f t="shared" si="0"/>
        <v/>
      </c>
      <c r="K20" s="147" t="str">
        <f t="shared" si="1"/>
        <v/>
      </c>
      <c r="L20" s="17"/>
    </row>
    <row r="21" customHeight="1" spans="1:12">
      <c r="A21" s="17"/>
      <c r="B21" s="13"/>
      <c r="C21" s="13"/>
      <c r="D21" s="14"/>
      <c r="E21" s="14"/>
      <c r="F21" s="14"/>
      <c r="G21" s="15"/>
      <c r="H21" s="18"/>
      <c r="I21" s="16"/>
      <c r="J21" s="147" t="str">
        <f t="shared" si="0"/>
        <v/>
      </c>
      <c r="K21" s="147" t="str">
        <f t="shared" si="1"/>
        <v/>
      </c>
      <c r="L21" s="17"/>
    </row>
    <row r="22" customHeight="1" spans="1:12">
      <c r="A22" s="17"/>
      <c r="B22" s="13"/>
      <c r="C22" s="13"/>
      <c r="D22" s="14"/>
      <c r="E22" s="14"/>
      <c r="F22" s="14"/>
      <c r="G22" s="15"/>
      <c r="H22" s="18"/>
      <c r="I22" s="16"/>
      <c r="J22" s="147" t="str">
        <f t="shared" si="0"/>
        <v/>
      </c>
      <c r="K22" s="147" t="str">
        <f t="shared" si="1"/>
        <v/>
      </c>
      <c r="L22" s="17"/>
    </row>
    <row r="23" customHeight="1" spans="1:12">
      <c r="A23" s="17"/>
      <c r="B23" s="13"/>
      <c r="C23" s="13"/>
      <c r="D23" s="14"/>
      <c r="E23" s="14"/>
      <c r="F23" s="14"/>
      <c r="G23" s="15"/>
      <c r="H23" s="18"/>
      <c r="I23" s="16"/>
      <c r="J23" s="147" t="str">
        <f t="shared" si="0"/>
        <v/>
      </c>
      <c r="K23" s="147" t="str">
        <f t="shared" si="1"/>
        <v/>
      </c>
      <c r="L23" s="17"/>
    </row>
    <row r="24" customHeight="1" spans="1:12">
      <c r="A24" s="17"/>
      <c r="B24" s="13"/>
      <c r="C24" s="13"/>
      <c r="D24" s="14"/>
      <c r="E24" s="14"/>
      <c r="F24" s="14"/>
      <c r="G24" s="15"/>
      <c r="H24" s="18"/>
      <c r="I24" s="16"/>
      <c r="J24" s="147" t="str">
        <f t="shared" si="0"/>
        <v/>
      </c>
      <c r="K24" s="147" t="str">
        <f t="shared" si="1"/>
        <v/>
      </c>
      <c r="L24" s="17"/>
    </row>
    <row r="25" customHeight="1" spans="1:12">
      <c r="A25" s="17"/>
      <c r="B25" s="13"/>
      <c r="C25" s="13"/>
      <c r="D25" s="14"/>
      <c r="E25" s="14"/>
      <c r="F25" s="14"/>
      <c r="G25" s="15"/>
      <c r="H25" s="18"/>
      <c r="I25" s="16"/>
      <c r="J25" s="147" t="str">
        <f t="shared" si="0"/>
        <v/>
      </c>
      <c r="K25" s="147" t="str">
        <f t="shared" si="1"/>
        <v/>
      </c>
      <c r="L25" s="17"/>
    </row>
    <row r="26" customHeight="1" spans="1:12">
      <c r="A26" s="17"/>
      <c r="B26" s="13"/>
      <c r="C26" s="13"/>
      <c r="D26" s="14"/>
      <c r="E26" s="14"/>
      <c r="F26" s="14"/>
      <c r="G26" s="15"/>
      <c r="H26" s="18"/>
      <c r="I26" s="16"/>
      <c r="J26" s="147" t="str">
        <f t="shared" si="0"/>
        <v/>
      </c>
      <c r="K26" s="147" t="str">
        <f t="shared" si="1"/>
        <v/>
      </c>
      <c r="L26" s="17"/>
    </row>
    <row r="27" customHeight="1" spans="1:12">
      <c r="A27" s="52" t="s">
        <v>621</v>
      </c>
      <c r="B27" s="29"/>
      <c r="C27" s="29"/>
      <c r="D27" s="14"/>
      <c r="E27" s="14"/>
      <c r="F27" s="14"/>
      <c r="G27" s="15">
        <f>SUM(G6:G26)</f>
        <v>0</v>
      </c>
      <c r="H27" s="18">
        <f>SUM(H6:H26)</f>
        <v>0</v>
      </c>
      <c r="I27" s="16">
        <f>SUM(I6:I26)</f>
        <v>0</v>
      </c>
      <c r="J27" s="147">
        <f t="shared" si="0"/>
        <v>0</v>
      </c>
      <c r="K27" s="147" t="str">
        <f t="shared" si="1"/>
        <v/>
      </c>
      <c r="L27" s="17"/>
    </row>
    <row r="28" customHeight="1" spans="1:12">
      <c r="A28" s="20" t="e">
        <f>#REF!&amp;#REF!</f>
        <v>#REF!</v>
      </c>
      <c r="I28" s="27" t="e">
        <f>"评估人员："&amp;#REF!</f>
        <v>#REF!</v>
      </c>
    </row>
    <row r="29" customHeight="1" spans="1:12">
      <c r="A29" s="20" t="e">
        <f>CONCATENATE(#REF!,#REF!,#REF!,#REF!,#REF!,#REF!,#REF!)</f>
        <v>#REF!</v>
      </c>
    </row>
  </sheetData>
  <mergeCells count="3">
    <mergeCell ref="A2:L2"/>
    <mergeCell ref="A3:L3"/>
    <mergeCell ref="A27:B27"/>
  </mergeCells>
  <hyperlinks>
    <hyperlink ref="A1" location="索引目录!D34" display="返回索引页"/>
    <hyperlink ref="B1" location="流动汇总!B15" display="返回"/>
  </hyperlinks>
  <printOptions horizontalCentered="1"/>
  <pageMargins left="0.354166666666667" right="0.354166666666667" top="0.786805555555556" bottom="0.786805555555556" header="1.02361111111111" footer="0.511805555555556"/>
  <pageSetup paperSize="9" scale="79" fitToHeight="0" orientation="landscape"/>
  <headerFooter alignWithMargins="0">
    <oddHeader>&amp;R&amp;"宋体,常规"&amp;10表&amp;"Times New Roman,常规"3-10
&amp;"宋体,常规"共&amp;"Times New Roman,常规"&amp;N&amp;"宋体,常规"页第&amp;"Times New Roman,常规"&amp;P&amp;"宋体,常规"页</oddHeader>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workbookViewId="0">
      <selection activeCell="H13" sqref="H13"/>
    </sheetView>
  </sheetViews>
  <sheetFormatPr defaultColWidth="9" defaultRowHeight="15.75" customHeight="1"/>
  <cols>
    <col min="1" max="1" width="5.5" customWidth="1"/>
    <col min="2" max="3" width="24.1" customWidth="1"/>
    <col min="4" max="4" width="13.5" customWidth="1"/>
    <col min="5" max="5" width="13.5" customWidth="1" outlineLevel="1"/>
    <col min="6" max="8" width="13.5" customWidth="1"/>
    <col min="9" max="9" width="9.6" customWidth="1"/>
    <col min="10" max="10" width="13.5" customWidth="1"/>
  </cols>
  <sheetData>
    <row r="1" ht="11.25" customHeight="1" spans="1:10">
      <c r="A1" s="1" t="s">
        <v>421</v>
      </c>
      <c r="B1" s="2" t="s">
        <v>462</v>
      </c>
      <c r="C1" s="2"/>
      <c r="D1" s="2"/>
      <c r="E1" s="3"/>
      <c r="F1" s="3"/>
      <c r="G1" s="3"/>
      <c r="H1" s="3"/>
      <c r="I1" s="3"/>
      <c r="J1" s="3"/>
    </row>
    <row r="2" ht="35.4" customHeight="1" spans="1:10">
      <c r="A2" s="4" t="s">
        <v>976</v>
      </c>
      <c r="B2" s="4"/>
      <c r="C2" s="4"/>
      <c r="D2" s="4"/>
      <c r="E2" s="4"/>
      <c r="F2" s="4"/>
      <c r="G2" s="4"/>
      <c r="H2" s="4"/>
      <c r="I2" s="4"/>
      <c r="J2" s="4"/>
    </row>
    <row r="3" ht="14.1" customHeight="1" spans="1:10">
      <c r="A3" s="5" t="e">
        <f>CONCATENATE(#REF!,#REF!,#REF!,#REF!,#REF!,#REF!,#REF!)</f>
        <v>#REF!</v>
      </c>
      <c r="B3" s="5"/>
      <c r="C3" s="5"/>
      <c r="D3" s="5"/>
      <c r="E3" s="5"/>
      <c r="F3" s="5"/>
      <c r="G3" s="5"/>
      <c r="H3" s="5"/>
      <c r="I3" s="5"/>
      <c r="J3" s="5"/>
    </row>
    <row r="4" customHeight="1" spans="1:10">
      <c r="A4" s="7" t="e">
        <f>#REF!&amp;#REF!</f>
        <v>#REF!</v>
      </c>
      <c r="J4" s="8" t="s">
        <v>464</v>
      </c>
    </row>
    <row r="5" ht="27.9" customHeight="1" spans="1:10">
      <c r="A5" s="9" t="s">
        <v>465</v>
      </c>
      <c r="B5" s="9" t="s">
        <v>572</v>
      </c>
      <c r="C5" s="9" t="s">
        <v>973</v>
      </c>
      <c r="D5" s="50" t="s">
        <v>629</v>
      </c>
      <c r="E5" s="10" t="s">
        <v>467</v>
      </c>
      <c r="F5" s="11" t="s">
        <v>426</v>
      </c>
      <c r="G5" s="9" t="s">
        <v>427</v>
      </c>
      <c r="H5" s="9" t="s">
        <v>428</v>
      </c>
      <c r="I5" s="146" t="s">
        <v>469</v>
      </c>
      <c r="J5" s="9" t="s">
        <v>577</v>
      </c>
    </row>
    <row r="6" customHeight="1" spans="1:10">
      <c r="A6" s="12"/>
      <c r="B6" s="13"/>
      <c r="C6" s="13"/>
      <c r="D6" s="83"/>
      <c r="E6" s="15"/>
      <c r="F6" s="18"/>
      <c r="G6" s="16"/>
      <c r="H6" s="147" t="str">
        <f t="shared" ref="H6:H27" si="0">IF(F6="","",G6-F6)</f>
        <v/>
      </c>
      <c r="I6" s="147" t="str">
        <f t="shared" ref="I6:I27" si="1">IF(F6=0,"",H6/F6*100)</f>
        <v/>
      </c>
      <c r="J6" s="17"/>
    </row>
    <row r="7" customHeight="1" spans="1:10">
      <c r="A7" s="12"/>
      <c r="B7" s="13"/>
      <c r="C7" s="13"/>
      <c r="D7" s="83"/>
      <c r="E7" s="15"/>
      <c r="F7" s="18"/>
      <c r="G7" s="16"/>
      <c r="H7" s="147" t="str">
        <f t="shared" si="0"/>
        <v/>
      </c>
      <c r="I7" s="147" t="str">
        <f t="shared" si="1"/>
        <v/>
      </c>
      <c r="J7" s="17"/>
    </row>
    <row r="8" customHeight="1" spans="1:10">
      <c r="A8" s="12"/>
      <c r="B8" s="13"/>
      <c r="C8" s="13"/>
      <c r="D8" s="83"/>
      <c r="E8" s="15"/>
      <c r="F8" s="18"/>
      <c r="G8" s="16"/>
      <c r="H8" s="147" t="str">
        <f t="shared" si="0"/>
        <v/>
      </c>
      <c r="I8" s="147" t="str">
        <f t="shared" si="1"/>
        <v/>
      </c>
      <c r="J8" s="17"/>
    </row>
    <row r="9" customHeight="1" spans="1:10">
      <c r="A9" s="12"/>
      <c r="B9" s="13"/>
      <c r="C9" s="13"/>
      <c r="D9" s="83"/>
      <c r="E9" s="15"/>
      <c r="F9" s="18"/>
      <c r="G9" s="16"/>
      <c r="H9" s="147" t="str">
        <f t="shared" si="0"/>
        <v/>
      </c>
      <c r="I9" s="147" t="str">
        <f t="shared" si="1"/>
        <v/>
      </c>
      <c r="J9" s="17"/>
    </row>
    <row r="10" customHeight="1" spans="1:10">
      <c r="A10" s="12"/>
      <c r="B10" s="13"/>
      <c r="C10" s="13"/>
      <c r="D10" s="83"/>
      <c r="E10" s="15"/>
      <c r="F10" s="18"/>
      <c r="G10" s="16"/>
      <c r="H10" s="147" t="str">
        <f t="shared" si="0"/>
        <v/>
      </c>
      <c r="I10" s="147" t="str">
        <f t="shared" si="1"/>
        <v/>
      </c>
      <c r="J10" s="17"/>
    </row>
    <row r="11" customHeight="1" spans="1:10">
      <c r="A11" s="12"/>
      <c r="B11" s="13"/>
      <c r="C11" s="13"/>
      <c r="D11" s="83"/>
      <c r="E11" s="15"/>
      <c r="F11" s="18"/>
      <c r="G11" s="16"/>
      <c r="H11" s="147" t="str">
        <f t="shared" si="0"/>
        <v/>
      </c>
      <c r="I11" s="147" t="str">
        <f t="shared" si="1"/>
        <v/>
      </c>
      <c r="J11" s="17"/>
    </row>
    <row r="12" customHeight="1" spans="1:10">
      <c r="A12" s="12"/>
      <c r="B12" s="13"/>
      <c r="C12" s="13"/>
      <c r="D12" s="83"/>
      <c r="E12" s="15"/>
      <c r="F12" s="18"/>
      <c r="G12" s="16"/>
      <c r="H12" s="147" t="str">
        <f t="shared" si="0"/>
        <v/>
      </c>
      <c r="I12" s="147" t="str">
        <f t="shared" si="1"/>
        <v/>
      </c>
      <c r="J12" s="17"/>
    </row>
    <row r="13" customHeight="1" spans="1:10">
      <c r="A13" s="12"/>
      <c r="B13" s="13"/>
      <c r="C13" s="13"/>
      <c r="D13" s="83"/>
      <c r="E13" s="15"/>
      <c r="F13" s="18"/>
      <c r="G13" s="16"/>
      <c r="H13" s="147" t="str">
        <f t="shared" si="0"/>
        <v/>
      </c>
      <c r="I13" s="147" t="str">
        <f t="shared" si="1"/>
        <v/>
      </c>
      <c r="J13" s="17"/>
    </row>
    <row r="14" customHeight="1" spans="1:10">
      <c r="A14" s="12"/>
      <c r="B14" s="13"/>
      <c r="C14" s="13"/>
      <c r="D14" s="83"/>
      <c r="E14" s="15"/>
      <c r="F14" s="18"/>
      <c r="G14" s="16"/>
      <c r="H14" s="147" t="str">
        <f t="shared" si="0"/>
        <v/>
      </c>
      <c r="I14" s="147" t="str">
        <f t="shared" si="1"/>
        <v/>
      </c>
      <c r="J14" s="17"/>
    </row>
    <row r="15" customHeight="1" spans="1:10">
      <c r="A15" s="12"/>
      <c r="B15" s="13"/>
      <c r="C15" s="13"/>
      <c r="D15" s="83"/>
      <c r="E15" s="15"/>
      <c r="F15" s="18"/>
      <c r="G15" s="16"/>
      <c r="H15" s="147" t="str">
        <f t="shared" si="0"/>
        <v/>
      </c>
      <c r="I15" s="147" t="str">
        <f t="shared" si="1"/>
        <v/>
      </c>
      <c r="J15" s="17"/>
    </row>
    <row r="16" customHeight="1" spans="1:10">
      <c r="A16" s="12"/>
      <c r="B16" s="13"/>
      <c r="C16" s="13"/>
      <c r="D16" s="83"/>
      <c r="E16" s="15"/>
      <c r="F16" s="18"/>
      <c r="G16" s="16"/>
      <c r="H16" s="147" t="str">
        <f t="shared" si="0"/>
        <v/>
      </c>
      <c r="I16" s="147" t="str">
        <f t="shared" si="1"/>
        <v/>
      </c>
      <c r="J16" s="17"/>
    </row>
    <row r="17" customHeight="1" spans="1:10">
      <c r="A17" s="12"/>
      <c r="B17" s="13"/>
      <c r="C17" s="13"/>
      <c r="D17" s="83"/>
      <c r="E17" s="15"/>
      <c r="F17" s="18"/>
      <c r="G17" s="16"/>
      <c r="H17" s="147" t="str">
        <f t="shared" si="0"/>
        <v/>
      </c>
      <c r="I17" s="147" t="str">
        <f t="shared" si="1"/>
        <v/>
      </c>
      <c r="J17" s="17"/>
    </row>
    <row r="18" customHeight="1" spans="1:10">
      <c r="A18" s="12"/>
      <c r="B18" s="13"/>
      <c r="C18" s="13"/>
      <c r="D18" s="83"/>
      <c r="E18" s="15"/>
      <c r="F18" s="18"/>
      <c r="G18" s="16"/>
      <c r="H18" s="147" t="str">
        <f t="shared" si="0"/>
        <v/>
      </c>
      <c r="I18" s="147" t="str">
        <f t="shared" si="1"/>
        <v/>
      </c>
      <c r="J18" s="17"/>
    </row>
    <row r="19" customHeight="1" spans="1:10">
      <c r="A19" s="12"/>
      <c r="B19" s="13"/>
      <c r="C19" s="13"/>
      <c r="D19" s="83"/>
      <c r="E19" s="15"/>
      <c r="F19" s="18"/>
      <c r="G19" s="16"/>
      <c r="H19" s="147" t="str">
        <f t="shared" si="0"/>
        <v/>
      </c>
      <c r="I19" s="147" t="str">
        <f t="shared" si="1"/>
        <v/>
      </c>
      <c r="J19" s="17"/>
    </row>
    <row r="20" customHeight="1" spans="1:10">
      <c r="A20" s="12"/>
      <c r="B20" s="13"/>
      <c r="C20" s="13"/>
      <c r="D20" s="83"/>
      <c r="E20" s="15"/>
      <c r="F20" s="18"/>
      <c r="G20" s="16"/>
      <c r="H20" s="147" t="str">
        <f t="shared" si="0"/>
        <v/>
      </c>
      <c r="I20" s="147" t="str">
        <f t="shared" si="1"/>
        <v/>
      </c>
      <c r="J20" s="17"/>
    </row>
    <row r="21" customHeight="1" spans="1:10">
      <c r="A21" s="12"/>
      <c r="B21" s="13"/>
      <c r="C21" s="13"/>
      <c r="D21" s="83"/>
      <c r="E21" s="15"/>
      <c r="F21" s="18"/>
      <c r="G21" s="16"/>
      <c r="H21" s="147" t="str">
        <f t="shared" si="0"/>
        <v/>
      </c>
      <c r="I21" s="147" t="str">
        <f t="shared" si="1"/>
        <v/>
      </c>
      <c r="J21" s="17"/>
    </row>
    <row r="22" customHeight="1" spans="1:10">
      <c r="A22" s="12"/>
      <c r="B22" s="13"/>
      <c r="C22" s="13"/>
      <c r="D22" s="83"/>
      <c r="E22" s="15"/>
      <c r="F22" s="18"/>
      <c r="G22" s="16"/>
      <c r="H22" s="147" t="str">
        <f t="shared" si="0"/>
        <v/>
      </c>
      <c r="I22" s="147" t="str">
        <f t="shared" si="1"/>
        <v/>
      </c>
      <c r="J22" s="17"/>
    </row>
    <row r="23" customHeight="1" spans="1:10">
      <c r="A23" s="12"/>
      <c r="B23" s="13"/>
      <c r="C23" s="13"/>
      <c r="D23" s="83"/>
      <c r="E23" s="15"/>
      <c r="F23" s="18"/>
      <c r="G23" s="16"/>
      <c r="H23" s="147" t="str">
        <f t="shared" si="0"/>
        <v/>
      </c>
      <c r="I23" s="147" t="str">
        <f t="shared" si="1"/>
        <v/>
      </c>
      <c r="J23" s="17"/>
    </row>
    <row r="24" customHeight="1" spans="1:10">
      <c r="A24" s="12"/>
      <c r="B24" s="13"/>
      <c r="C24" s="13"/>
      <c r="D24" s="83"/>
      <c r="E24" s="15"/>
      <c r="F24" s="18"/>
      <c r="G24" s="16"/>
      <c r="H24" s="147" t="str">
        <f t="shared" si="0"/>
        <v/>
      </c>
      <c r="I24" s="147" t="str">
        <f t="shared" si="1"/>
        <v/>
      </c>
      <c r="J24" s="17"/>
    </row>
    <row r="25" customHeight="1" spans="1:10">
      <c r="A25" s="12"/>
      <c r="B25" s="13"/>
      <c r="C25" s="13"/>
      <c r="D25" s="83"/>
      <c r="E25" s="15"/>
      <c r="F25" s="18"/>
      <c r="G25" s="16"/>
      <c r="H25" s="147" t="str">
        <f t="shared" si="0"/>
        <v/>
      </c>
      <c r="I25" s="147" t="str">
        <f t="shared" si="1"/>
        <v/>
      </c>
      <c r="J25" s="17"/>
    </row>
    <row r="26" customHeight="1" spans="1:10">
      <c r="A26" s="12"/>
      <c r="B26" s="13"/>
      <c r="C26" s="13"/>
      <c r="D26" s="83"/>
      <c r="E26" s="15"/>
      <c r="F26" s="18"/>
      <c r="G26" s="16"/>
      <c r="H26" s="147" t="str">
        <f t="shared" si="0"/>
        <v/>
      </c>
      <c r="I26" s="147" t="str">
        <f t="shared" si="1"/>
        <v/>
      </c>
      <c r="J26" s="17"/>
    </row>
    <row r="27" customHeight="1" spans="1:10">
      <c r="A27" s="52" t="s">
        <v>621</v>
      </c>
      <c r="B27" s="29"/>
      <c r="C27" s="29"/>
      <c r="D27" s="84"/>
      <c r="E27" s="15">
        <f>SUM(E6:E26)</f>
        <v>0</v>
      </c>
      <c r="F27" s="18">
        <f>SUM(F6:F26)</f>
        <v>0</v>
      </c>
      <c r="G27" s="16">
        <f>SUM(G6:G26)</f>
        <v>0</v>
      </c>
      <c r="H27" s="147">
        <f t="shared" si="0"/>
        <v>0</v>
      </c>
      <c r="I27" s="147" t="str">
        <f t="shared" si="1"/>
        <v/>
      </c>
      <c r="J27" s="17"/>
    </row>
    <row r="28" customHeight="1" spans="1:10">
      <c r="A28" s="20" t="e">
        <f>#REF!&amp;#REF!</f>
        <v>#REF!</v>
      </c>
      <c r="G28" s="27" t="e">
        <f>"评估人员："&amp;#REF!</f>
        <v>#REF!</v>
      </c>
    </row>
    <row r="29" customHeight="1" spans="1:10">
      <c r="A29" s="20" t="e">
        <f>CONCATENATE(#REF!,#REF!,#REF!,#REF!,#REF!,#REF!,#REF!)</f>
        <v>#REF!</v>
      </c>
    </row>
  </sheetData>
  <mergeCells count="3">
    <mergeCell ref="A2:J2"/>
    <mergeCell ref="A3:J3"/>
    <mergeCell ref="A27:B27"/>
  </mergeCells>
  <hyperlinks>
    <hyperlink ref="A1" location="索引目录!D35" display="返回索引页"/>
    <hyperlink ref="B1" location="流动汇总!B16" display="返回"/>
  </hyperlinks>
  <printOptions horizontalCentered="1"/>
  <pageMargins left="0.354166666666667" right="0.354166666666667" top="0.786805555555556" bottom="0.786805555555556" header="1.02361111111111" footer="0.511805555555556"/>
  <pageSetup paperSize="9" scale="90" fitToHeight="0" orientation="landscape"/>
  <headerFooter alignWithMargins="0">
    <oddHeader>&amp;R&amp;"宋体,常规"&amp;10表&amp;"Times New Roman,常规"3-11
&amp;"宋体,常规"共&amp;"Times New Roman,常规"&amp;N&amp;"宋体,常规"页第&amp;"Times New Roman,常规"&amp;P&amp;"宋体,常规"页</oddHeader>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H32"/>
  <sheetViews>
    <sheetView topLeftCell="B1" workbookViewId="0">
      <selection activeCell="H13" sqref="H13"/>
    </sheetView>
  </sheetViews>
  <sheetFormatPr defaultColWidth="9" defaultRowHeight="15.75" customHeight="1" outlineLevelCol="7"/>
  <cols>
    <col min="1" max="1" width="6.1" customWidth="1"/>
    <col min="2" max="2" width="28" customWidth="1"/>
    <col min="3" max="3" width="20.1" customWidth="1" outlineLevel="1"/>
    <col min="4" max="8" width="20.1" customWidth="1"/>
  </cols>
  <sheetData>
    <row r="1" spans="1:8">
      <c r="A1" s="101" t="s">
        <v>558</v>
      </c>
      <c r="B1" s="1" t="s">
        <v>462</v>
      </c>
      <c r="C1" s="3"/>
      <c r="D1" s="3"/>
      <c r="E1" s="3"/>
      <c r="F1" s="3"/>
      <c r="G1" s="3"/>
      <c r="H1" s="3"/>
    </row>
    <row r="2" ht="36" customHeight="1" spans="1:8">
      <c r="A2" s="4" t="s">
        <v>977</v>
      </c>
      <c r="B2" s="4"/>
      <c r="C2" s="4"/>
      <c r="D2" s="4"/>
      <c r="E2" s="4"/>
      <c r="F2" s="4"/>
      <c r="G2" s="4"/>
      <c r="H2" s="4"/>
    </row>
    <row r="3" ht="14.1" customHeight="1" spans="1:8">
      <c r="A3" s="5" t="e">
        <f>CONCATENATE(#REF!,#REF!,#REF!,#REF!,#REF!,#REF!,#REF!)</f>
        <v>#REF!</v>
      </c>
      <c r="B3" s="5"/>
      <c r="C3" s="5"/>
      <c r="D3" s="5"/>
      <c r="E3" s="5"/>
      <c r="F3" s="5"/>
      <c r="G3" s="5"/>
      <c r="H3" s="5"/>
    </row>
    <row r="4" customHeight="1" spans="1:8">
      <c r="A4" s="7" t="e">
        <f>#REF!&amp;#REF!</f>
        <v>#REF!</v>
      </c>
      <c r="H4" s="41" t="s">
        <v>464</v>
      </c>
    </row>
    <row r="5" ht="27.9" customHeight="1" spans="1:8">
      <c r="A5" s="42" t="s">
        <v>561</v>
      </c>
      <c r="B5" s="42" t="s">
        <v>562</v>
      </c>
      <c r="C5" s="191" t="s">
        <v>978</v>
      </c>
      <c r="D5" s="192" t="s">
        <v>979</v>
      </c>
      <c r="E5" s="192" t="s">
        <v>980</v>
      </c>
      <c r="F5" s="42" t="s">
        <v>427</v>
      </c>
      <c r="G5" s="44" t="s">
        <v>563</v>
      </c>
      <c r="H5" s="42" t="s">
        <v>469</v>
      </c>
    </row>
    <row r="6" customHeight="1" spans="1:8">
      <c r="A6" s="46" t="s">
        <v>981</v>
      </c>
      <c r="B6" s="17" t="s">
        <v>982</v>
      </c>
      <c r="C6" s="15">
        <f>可供出售金融资产汇总!C27</f>
        <v>0</v>
      </c>
      <c r="D6" s="18">
        <f>可供出售金融资产汇总!D27</f>
        <v>0</v>
      </c>
      <c r="E6" s="18"/>
      <c r="F6" s="16">
        <f>可供出售金融资产汇总!E27</f>
        <v>0</v>
      </c>
      <c r="G6" s="147" t="str">
        <f t="shared" ref="G6:G27" si="0">IF(D6-E6=0,"",F6-D6+E6)</f>
        <v/>
      </c>
      <c r="H6" s="47" t="str">
        <f t="shared" ref="H6:H27" si="1">IF(D6-E6=0,"",G6/(D6-E6)*100)</f>
        <v/>
      </c>
    </row>
    <row r="7" customHeight="1" spans="1:8">
      <c r="A7" s="46" t="s">
        <v>983</v>
      </c>
      <c r="B7" s="17" t="s">
        <v>984</v>
      </c>
      <c r="C7" s="15">
        <f>持有到期投资!I27</f>
        <v>0</v>
      </c>
      <c r="D7" s="18">
        <f>持有到期投资!K27</f>
        <v>0</v>
      </c>
      <c r="E7" s="18"/>
      <c r="F7" s="16">
        <f>持有到期投资!M27</f>
        <v>0</v>
      </c>
      <c r="G7" s="147" t="str">
        <f t="shared" si="0"/>
        <v/>
      </c>
      <c r="H7" s="47" t="str">
        <f t="shared" si="1"/>
        <v/>
      </c>
    </row>
    <row r="8" customHeight="1" spans="1:8">
      <c r="A8" s="46" t="s">
        <v>985</v>
      </c>
      <c r="B8" s="17" t="s">
        <v>986</v>
      </c>
      <c r="C8" s="15">
        <f>长期应收!F27</f>
        <v>0</v>
      </c>
      <c r="D8" s="18">
        <f>长期应收!G27</f>
        <v>0</v>
      </c>
      <c r="E8" s="18"/>
      <c r="F8" s="16">
        <f>长期应收!H27</f>
        <v>0</v>
      </c>
      <c r="G8" s="147" t="str">
        <f t="shared" si="0"/>
        <v/>
      </c>
      <c r="H8" s="47" t="str">
        <f t="shared" si="1"/>
        <v/>
      </c>
    </row>
    <row r="9" customHeight="1" spans="1:8">
      <c r="A9" s="46" t="s">
        <v>987</v>
      </c>
      <c r="B9" s="17" t="s">
        <v>988</v>
      </c>
      <c r="C9" s="15">
        <f>长期股权投资!H27</f>
        <v>0</v>
      </c>
      <c r="D9" s="18">
        <f>长期股权投资!J27</f>
        <v>0</v>
      </c>
      <c r="E9" s="18"/>
      <c r="F9" s="16">
        <f>长期股权投资!L27</f>
        <v>0</v>
      </c>
      <c r="G9" s="147" t="str">
        <f t="shared" si="0"/>
        <v/>
      </c>
      <c r="H9" s="47" t="str">
        <f t="shared" si="1"/>
        <v/>
      </c>
    </row>
    <row r="10" customHeight="1" spans="1:8">
      <c r="A10" s="46" t="s">
        <v>989</v>
      </c>
      <c r="B10" s="17" t="s">
        <v>990</v>
      </c>
      <c r="C10" s="15">
        <f>'投资性房地产-房屋成本计量'!AP27+'投资性房地产-房屋公允价值计量'!AP27+'投资性房地产-土地成本计量'!W27+'投资性房地产-土地公允价值计量'!W27</f>
        <v>0</v>
      </c>
      <c r="D10" s="18">
        <f>'投资性房地产-房屋成本计量'!AS27+'投资性房地产-房屋公允价值计量'!AS27+'投资性房地产-土地成本计量'!Y27+'投资性房地产-土地公允价值计量'!Y27</f>
        <v>0</v>
      </c>
      <c r="E10" s="18"/>
      <c r="F10" s="16">
        <f>'投资性房地产-房屋成本计量'!AW27+'投资性房地产-房屋公允价值计量'!AU27+'投资性房地产-土地成本计量'!AA27+'投资性房地产-土地公允价值计量'!AA27</f>
        <v>0</v>
      </c>
      <c r="G10" s="147" t="str">
        <f t="shared" si="0"/>
        <v/>
      </c>
      <c r="H10" s="47" t="str">
        <f t="shared" si="1"/>
        <v/>
      </c>
    </row>
    <row r="11" customHeight="1" spans="1:8">
      <c r="A11" s="46" t="s">
        <v>991</v>
      </c>
      <c r="B11" s="17" t="s">
        <v>992</v>
      </c>
      <c r="C11" s="15" t="e">
        <f>#REF!</f>
        <v>#REF!</v>
      </c>
      <c r="D11" s="18" t="e">
        <f>#REF!</f>
        <v>#REF!</v>
      </c>
      <c r="E11" s="18"/>
      <c r="F11" s="16" t="e">
        <f>#REF!</f>
        <v>#REF!</v>
      </c>
      <c r="G11" s="147" t="e">
        <f t="shared" si="0"/>
        <v>#REF!</v>
      </c>
      <c r="H11" s="47" t="e">
        <f t="shared" si="1"/>
        <v>#REF!</v>
      </c>
    </row>
    <row r="12" customHeight="1" spans="1:8">
      <c r="A12" s="46" t="s">
        <v>993</v>
      </c>
      <c r="B12" s="17" t="s">
        <v>994</v>
      </c>
      <c r="C12" s="15">
        <f>在建工程汇总!C26</f>
        <v>0</v>
      </c>
      <c r="D12" s="18">
        <f>在建工程汇总!D26</f>
        <v>0</v>
      </c>
      <c r="E12" s="18"/>
      <c r="F12" s="18">
        <f>在建工程汇总!E26</f>
        <v>0</v>
      </c>
      <c r="G12" s="147" t="str">
        <f t="shared" si="0"/>
        <v/>
      </c>
      <c r="H12" s="47" t="str">
        <f t="shared" si="1"/>
        <v/>
      </c>
    </row>
    <row r="13" customHeight="1" spans="1:8">
      <c r="A13" s="46" t="s">
        <v>995</v>
      </c>
      <c r="B13" s="17" t="s">
        <v>996</v>
      </c>
      <c r="C13" s="15">
        <f>工程物资!H27</f>
        <v>0</v>
      </c>
      <c r="D13" s="18">
        <f>工程物资!K27</f>
        <v>0</v>
      </c>
      <c r="E13" s="18"/>
      <c r="F13" s="16">
        <f>工程物资!N27</f>
        <v>0</v>
      </c>
      <c r="G13" s="147" t="str">
        <f t="shared" si="0"/>
        <v/>
      </c>
      <c r="H13" s="47" t="str">
        <f t="shared" si="1"/>
        <v/>
      </c>
    </row>
    <row r="14" customHeight="1" spans="1:8">
      <c r="A14" s="46" t="s">
        <v>997</v>
      </c>
      <c r="B14" s="17" t="s">
        <v>998</v>
      </c>
      <c r="C14" s="15">
        <f>固定资产清理!H27</f>
        <v>0</v>
      </c>
      <c r="D14" s="18">
        <f>固定资产清理!I27</f>
        <v>0</v>
      </c>
      <c r="E14" s="18"/>
      <c r="F14" s="18">
        <f>固定资产清理!J27</f>
        <v>0</v>
      </c>
      <c r="G14" s="147" t="str">
        <f t="shared" si="0"/>
        <v/>
      </c>
      <c r="H14" s="47" t="str">
        <f t="shared" si="1"/>
        <v/>
      </c>
    </row>
    <row r="15" customHeight="1" spans="1:8">
      <c r="A15" s="46" t="s">
        <v>999</v>
      </c>
      <c r="B15" s="17" t="s">
        <v>1000</v>
      </c>
      <c r="C15" s="15">
        <f>生产性生物资产!AE27</f>
        <v>0</v>
      </c>
      <c r="D15" s="18">
        <f>生产性生物资产!AG27</f>
        <v>0</v>
      </c>
      <c r="E15" s="18"/>
      <c r="F15" s="18">
        <f>生产性生物资产!AJ27</f>
        <v>0</v>
      </c>
      <c r="G15" s="147" t="str">
        <f t="shared" si="0"/>
        <v/>
      </c>
      <c r="H15" s="47" t="str">
        <f t="shared" si="1"/>
        <v/>
      </c>
    </row>
    <row r="16" customHeight="1" spans="1:8">
      <c r="A16" s="46" t="s">
        <v>1001</v>
      </c>
      <c r="B16" s="17" t="s">
        <v>1002</v>
      </c>
      <c r="C16" s="15">
        <f>油气资产!AB27</f>
        <v>0</v>
      </c>
      <c r="D16" s="18">
        <f>油气资产!AD27</f>
        <v>0</v>
      </c>
      <c r="E16" s="18"/>
      <c r="F16" s="18">
        <f>油气资产!AG27</f>
        <v>0</v>
      </c>
      <c r="G16" s="147" t="str">
        <f t="shared" si="0"/>
        <v/>
      </c>
      <c r="H16" s="47" t="str">
        <f t="shared" si="1"/>
        <v/>
      </c>
    </row>
    <row r="17" customHeight="1" spans="1:8">
      <c r="A17" s="46" t="s">
        <v>1003</v>
      </c>
      <c r="B17" s="17" t="s">
        <v>1004</v>
      </c>
      <c r="C17" s="15">
        <f>无形资产汇总!C28</f>
        <v>0</v>
      </c>
      <c r="D17" s="18">
        <f>无形资产汇总!D28</f>
        <v>0</v>
      </c>
      <c r="E17" s="18"/>
      <c r="F17" s="18">
        <f>无形资产汇总!E28</f>
        <v>0</v>
      </c>
      <c r="G17" s="147" t="str">
        <f t="shared" si="0"/>
        <v/>
      </c>
      <c r="H17" s="47" t="str">
        <f t="shared" si="1"/>
        <v/>
      </c>
    </row>
    <row r="18" customHeight="1" spans="1:8">
      <c r="A18" s="46" t="s">
        <v>1005</v>
      </c>
      <c r="B18" s="17" t="s">
        <v>1006</v>
      </c>
      <c r="C18" s="15">
        <f>开发支出!G27</f>
        <v>0</v>
      </c>
      <c r="D18" s="16">
        <f>开发支出!H27</f>
        <v>0</v>
      </c>
      <c r="E18" s="16"/>
      <c r="F18" s="16">
        <f>开发支出!I27</f>
        <v>0</v>
      </c>
      <c r="G18" s="147" t="str">
        <f t="shared" si="0"/>
        <v/>
      </c>
      <c r="H18" s="47" t="str">
        <f t="shared" si="1"/>
        <v/>
      </c>
    </row>
    <row r="19" customHeight="1" spans="1:8">
      <c r="A19" s="46" t="s">
        <v>1007</v>
      </c>
      <c r="B19" s="17" t="s">
        <v>1008</v>
      </c>
      <c r="C19" s="15">
        <f>商誉!E27</f>
        <v>0</v>
      </c>
      <c r="D19" s="16">
        <f>商誉!F27</f>
        <v>0</v>
      </c>
      <c r="E19" s="16"/>
      <c r="F19" s="16">
        <f>商誉!G27</f>
        <v>0</v>
      </c>
      <c r="G19" s="147" t="str">
        <f t="shared" si="0"/>
        <v/>
      </c>
      <c r="H19" s="47" t="str">
        <f t="shared" si="1"/>
        <v/>
      </c>
    </row>
    <row r="20" customHeight="1" spans="1:8">
      <c r="A20" s="46" t="s">
        <v>1009</v>
      </c>
      <c r="B20" s="17" t="s">
        <v>1010</v>
      </c>
      <c r="C20" s="15">
        <f>长期待摊费用!G27</f>
        <v>0</v>
      </c>
      <c r="D20" s="16">
        <f>长期待摊费用!H27</f>
        <v>0</v>
      </c>
      <c r="E20" s="16"/>
      <c r="F20" s="16">
        <f>长期待摊费用!J27</f>
        <v>0</v>
      </c>
      <c r="G20" s="147" t="str">
        <f t="shared" si="0"/>
        <v/>
      </c>
      <c r="H20" s="47" t="str">
        <f t="shared" si="1"/>
        <v/>
      </c>
    </row>
    <row r="21" customHeight="1" spans="1:8">
      <c r="A21" s="46" t="s">
        <v>1011</v>
      </c>
      <c r="B21" s="17" t="s">
        <v>1012</v>
      </c>
      <c r="C21" s="15">
        <f>递延所得税资产!E27</f>
        <v>0</v>
      </c>
      <c r="D21" s="16">
        <f>递延所得税资产!J27</f>
        <v>0</v>
      </c>
      <c r="E21" s="16"/>
      <c r="F21" s="16">
        <f>递延所得税资产!K27</f>
        <v>0</v>
      </c>
      <c r="G21" s="147" t="str">
        <f t="shared" si="0"/>
        <v/>
      </c>
      <c r="H21" s="47" t="str">
        <f t="shared" si="1"/>
        <v/>
      </c>
    </row>
    <row r="22" customHeight="1" spans="1:8">
      <c r="A22" s="46" t="s">
        <v>1013</v>
      </c>
      <c r="B22" s="17" t="s">
        <v>1014</v>
      </c>
      <c r="C22" s="15">
        <f>其他非流动资产汇总!C27</f>
        <v>0</v>
      </c>
      <c r="D22" s="16">
        <f>其他非流动资产汇总!D27</f>
        <v>0</v>
      </c>
      <c r="E22" s="16"/>
      <c r="F22" s="16">
        <f>其他非流动资产汇总!E27</f>
        <v>0</v>
      </c>
      <c r="G22" s="147" t="str">
        <f t="shared" si="0"/>
        <v/>
      </c>
      <c r="H22" s="47" t="str">
        <f t="shared" si="1"/>
        <v/>
      </c>
    </row>
    <row r="23" customHeight="1" spans="1:8">
      <c r="A23" s="12"/>
      <c r="B23" s="17"/>
      <c r="C23" s="15"/>
      <c r="D23" s="16"/>
      <c r="E23" s="16"/>
      <c r="F23" s="16"/>
      <c r="G23" s="147" t="str">
        <f t="shared" si="0"/>
        <v/>
      </c>
      <c r="H23" s="47" t="str">
        <f t="shared" si="1"/>
        <v/>
      </c>
    </row>
    <row r="24" customHeight="1" spans="1:8">
      <c r="A24" s="12"/>
      <c r="B24" s="17"/>
      <c r="C24" s="15"/>
      <c r="D24" s="18"/>
      <c r="E24" s="18"/>
      <c r="F24" s="16"/>
      <c r="G24" s="147" t="str">
        <f t="shared" si="0"/>
        <v/>
      </c>
      <c r="H24" s="47" t="str">
        <f t="shared" si="1"/>
        <v/>
      </c>
    </row>
    <row r="25" customHeight="1" spans="1:8">
      <c r="A25" s="46"/>
      <c r="B25" s="46"/>
      <c r="C25" s="15"/>
      <c r="D25" s="18"/>
      <c r="E25" s="18"/>
      <c r="F25" s="16"/>
      <c r="G25" s="147" t="str">
        <f t="shared" si="0"/>
        <v/>
      </c>
      <c r="H25" s="47" t="str">
        <f t="shared" si="1"/>
        <v/>
      </c>
    </row>
    <row r="26" customHeight="1" spans="1:8">
      <c r="A26" s="46"/>
      <c r="B26" s="46"/>
      <c r="C26" s="15"/>
      <c r="D26" s="18"/>
      <c r="E26" s="18"/>
      <c r="F26" s="16"/>
      <c r="G26" s="147" t="str">
        <f t="shared" si="0"/>
        <v/>
      </c>
      <c r="H26" s="47" t="str">
        <f t="shared" si="1"/>
        <v/>
      </c>
    </row>
    <row r="27" customHeight="1" spans="1:8">
      <c r="A27" s="46" t="s">
        <v>1015</v>
      </c>
      <c r="B27" s="12" t="s">
        <v>1016</v>
      </c>
      <c r="C27" s="15" t="e">
        <f>SUM(C6:C26)</f>
        <v>#REF!</v>
      </c>
      <c r="D27" s="18" t="e">
        <f>SUM(D6:D26)</f>
        <v>#REF!</v>
      </c>
      <c r="E27" s="18">
        <f>SUM(E6:E26)</f>
        <v>0</v>
      </c>
      <c r="F27" s="16" t="e">
        <f>SUM(F6:F26)</f>
        <v>#REF!</v>
      </c>
      <c r="G27" s="147" t="e">
        <f t="shared" si="0"/>
        <v>#REF!</v>
      </c>
      <c r="H27" s="47" t="e">
        <f t="shared" si="1"/>
        <v>#REF!</v>
      </c>
    </row>
    <row r="28" customHeight="1" spans="1:8">
      <c r="A28" s="20" t="e">
        <f>#REF!&amp;#REF!</f>
        <v>#REF!</v>
      </c>
    </row>
    <row r="29" customHeight="1" spans="1:8">
      <c r="A29" s="20" t="e">
        <f>CONCATENATE(#REF!,#REF!,#REF!,#REF!,#REF!,#REF!,#REF!)</f>
        <v>#REF!</v>
      </c>
    </row>
    <row r="31" customHeight="1" spans="1:8">
      <c r="F31" s="193"/>
    </row>
    <row r="32" customHeight="1" spans="1:8">
      <c r="D32" s="193"/>
      <c r="E32" s="193"/>
    </row>
  </sheetData>
  <mergeCells count="2">
    <mergeCell ref="A2:H2"/>
    <mergeCell ref="A3:H3"/>
  </mergeCells>
  <hyperlinks>
    <hyperlink ref="A1" location="索引目录!C49" display="返回索引页"/>
    <hyperlink ref="B6" location="可供出售金融资产汇总!B1" display="可供出售金融资产"/>
    <hyperlink ref="B7" location="持有到期投资!B1" display="持有至到期投资"/>
    <hyperlink ref="B8" location="长期应收!B1" display="长期应收款"/>
    <hyperlink ref="B1" location="分类汇总!B18" display="返回"/>
    <hyperlink ref="B9" location="长期股权投资!A1" display="长期股权投资"/>
    <hyperlink ref="B10" location="'投资性房地产-房屋成本计量'!A1" display="投资性房地产"/>
    <hyperlink ref="B11" location="固定资产汇总!A1" display="固定资产"/>
    <hyperlink ref="B12" location="在建工程汇总!A1" display="在建工程"/>
    <hyperlink ref="B13" location="工程物资!A1" display="工程物资"/>
    <hyperlink ref="B14" location="固定资产清理!A1" display="固定资产清理"/>
    <hyperlink ref="B15" location="生产性生物资产!A1" display="生产性生物资产"/>
    <hyperlink ref="B16" location="油气资产!A1" display="油气资产"/>
    <hyperlink ref="B17" location="无形资产汇总!A1" display="无形资产"/>
    <hyperlink ref="B18" location="开发支出!A1" display="开发支出"/>
    <hyperlink ref="B19" location="商誉!A1" display="商誉"/>
    <hyperlink ref="B20" location="长期待摊费用!A1" display="长期待摊费用"/>
    <hyperlink ref="B21" location="递延所得税资产!A1" display="递延所得税资产"/>
    <hyperlink ref="B22" location="其他非流动资产汇总!A1" display="其他非流动资产"/>
  </hyperlinks>
  <printOptions horizontalCentered="1"/>
  <pageMargins left="0.354166666666667" right="0.354166666666667" top="0.786805555555556" bottom="0.786805555555556" header="1.02361111111111" footer="0.511805555555556"/>
  <pageSetup paperSize="9" scale="84" fitToHeight="0" orientation="landscape"/>
  <headerFooter alignWithMargins="0">
    <oddHeader>&amp;R&amp;"宋体,常规"&amp;10表&amp;"Times New Roman,常规"4
&amp;"宋体,常规"共&amp;"Times New Roman,常规"&amp;N&amp;"宋体,常规"页第&amp;"Times New Roman,常规"&amp;P&amp;"宋体,常规"页</oddHeader>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52"/>
    <pageSetUpPr fitToPage="1"/>
  </sheetPr>
  <dimension ref="A1:G29"/>
  <sheetViews>
    <sheetView workbookViewId="0">
      <selection activeCell="H13" sqref="H13"/>
    </sheetView>
  </sheetViews>
  <sheetFormatPr defaultColWidth="9" defaultRowHeight="15.75" customHeight="1" outlineLevelCol="6"/>
  <cols>
    <col min="1" max="1" width="6.1" customWidth="1"/>
    <col min="2" max="2" width="28" customWidth="1"/>
    <col min="3" max="3" width="19.1" customWidth="1" outlineLevel="1"/>
    <col min="4" max="6" width="19.1" customWidth="1"/>
    <col min="7" max="7" width="11" customWidth="1"/>
  </cols>
  <sheetData>
    <row r="1" spans="1:7">
      <c r="A1" s="1" t="s">
        <v>421</v>
      </c>
      <c r="B1" s="580" t="s">
        <v>1017</v>
      </c>
      <c r="C1" s="3"/>
      <c r="D1" s="3"/>
      <c r="E1" s="3"/>
      <c r="F1" s="3"/>
      <c r="G1" s="3"/>
    </row>
    <row r="2" ht="30" customHeight="1" spans="1:7">
      <c r="A2" s="4" t="s">
        <v>1018</v>
      </c>
      <c r="B2" s="4"/>
      <c r="C2" s="4"/>
      <c r="D2" s="4"/>
      <c r="E2" s="4"/>
      <c r="F2" s="4"/>
      <c r="G2" s="4"/>
    </row>
    <row r="3" ht="14.1" customHeight="1" spans="1:7">
      <c r="A3" s="5" t="e">
        <f>CONCATENATE(#REF!,#REF!,#REF!,#REF!,#REF!,#REF!,#REF!)</f>
        <v>#REF!</v>
      </c>
      <c r="B3" s="5"/>
      <c r="C3" s="5"/>
      <c r="D3" s="5"/>
      <c r="E3" s="5"/>
      <c r="F3" s="5"/>
      <c r="G3" s="5"/>
    </row>
    <row r="4" customHeight="1" spans="1:7">
      <c r="A4" s="7" t="e">
        <f>#REF!&amp;#REF!</f>
        <v>#REF!</v>
      </c>
      <c r="G4" s="41" t="s">
        <v>464</v>
      </c>
    </row>
    <row r="5" ht="27.9" customHeight="1" spans="1:7">
      <c r="A5" s="42" t="s">
        <v>561</v>
      </c>
      <c r="B5" s="42" t="s">
        <v>562</v>
      </c>
      <c r="C5" s="43" t="s">
        <v>467</v>
      </c>
      <c r="D5" s="42" t="s">
        <v>426</v>
      </c>
      <c r="E5" s="42" t="s">
        <v>427</v>
      </c>
      <c r="F5" s="44" t="s">
        <v>563</v>
      </c>
      <c r="G5" s="42" t="s">
        <v>469</v>
      </c>
    </row>
    <row r="6" customHeight="1" spans="1:7">
      <c r="A6" s="46" t="s">
        <v>1019</v>
      </c>
      <c r="B6" s="17" t="s">
        <v>1020</v>
      </c>
      <c r="C6" s="15">
        <f>'可出售-股票'!J27</f>
        <v>0</v>
      </c>
      <c r="D6" s="18">
        <f>'可出售-股票'!L27</f>
        <v>0</v>
      </c>
      <c r="E6" s="16">
        <f>'可出售-股票'!N27</f>
        <v>0</v>
      </c>
      <c r="F6" s="16">
        <f>E6-D6</f>
        <v>0</v>
      </c>
      <c r="G6" s="47" t="str">
        <f>IF(D6=0,"",F6/D6*100)</f>
        <v/>
      </c>
    </row>
    <row r="7" customHeight="1" spans="1:7">
      <c r="A7" s="46" t="s">
        <v>1021</v>
      </c>
      <c r="B7" s="17" t="s">
        <v>1022</v>
      </c>
      <c r="C7" s="15">
        <f>'可出售-债券'!I27</f>
        <v>0</v>
      </c>
      <c r="D7" s="18">
        <f>'可出售-债券'!K27</f>
        <v>0</v>
      </c>
      <c r="E7" s="16">
        <f>'可出售-债券'!M27</f>
        <v>0</v>
      </c>
      <c r="F7" s="16">
        <f>E7-D7</f>
        <v>0</v>
      </c>
      <c r="G7" s="47" t="str">
        <f>IF(D7=0,"",F7/D7*100)</f>
        <v/>
      </c>
    </row>
    <row r="8" customHeight="1" spans="1:7">
      <c r="A8" s="46" t="s">
        <v>1023</v>
      </c>
      <c r="B8" s="17" t="s">
        <v>1024</v>
      </c>
      <c r="C8" s="15">
        <f>'可出售-其他'!I27</f>
        <v>0</v>
      </c>
      <c r="D8" s="18">
        <f>'可出售-其他'!K27</f>
        <v>0</v>
      </c>
      <c r="E8" s="16">
        <f>'可出售-其他'!M27</f>
        <v>0</v>
      </c>
      <c r="F8" s="16">
        <f>E8-D8</f>
        <v>0</v>
      </c>
      <c r="G8" s="47" t="str">
        <f>IF(D8=0,"",F8/D8*100)</f>
        <v/>
      </c>
    </row>
    <row r="9" customHeight="1" spans="1:7">
      <c r="A9" s="12"/>
      <c r="B9" s="17"/>
      <c r="C9" s="15"/>
      <c r="D9" s="18"/>
      <c r="E9" s="16"/>
      <c r="F9" s="16"/>
      <c r="G9" s="47"/>
    </row>
    <row r="10" customHeight="1" spans="1:7">
      <c r="A10" s="12"/>
      <c r="B10" s="17"/>
      <c r="C10" s="15"/>
      <c r="D10" s="18"/>
      <c r="E10" s="16"/>
      <c r="F10" s="16"/>
      <c r="G10" s="47"/>
    </row>
    <row r="11" customHeight="1" spans="1:7">
      <c r="A11" s="12"/>
      <c r="B11" s="17"/>
      <c r="C11" s="15"/>
      <c r="D11" s="18"/>
      <c r="E11" s="16"/>
      <c r="F11" s="16"/>
      <c r="G11" s="47"/>
    </row>
    <row r="12" customHeight="1" spans="1:7">
      <c r="A12" s="12"/>
      <c r="B12" s="17"/>
      <c r="C12" s="15"/>
      <c r="D12" s="18"/>
      <c r="E12" s="16"/>
      <c r="F12" s="16"/>
      <c r="G12" s="47"/>
    </row>
    <row r="13" customHeight="1" spans="1:7">
      <c r="A13" s="12"/>
      <c r="B13" s="17"/>
      <c r="C13" s="15"/>
      <c r="D13" s="18"/>
      <c r="E13" s="16"/>
      <c r="F13" s="16"/>
      <c r="G13" s="47"/>
    </row>
    <row r="14" customHeight="1" spans="1:7">
      <c r="A14" s="12"/>
      <c r="B14" s="17"/>
      <c r="C14" s="15"/>
      <c r="D14" s="18"/>
      <c r="E14" s="16"/>
      <c r="F14" s="16"/>
      <c r="G14" s="47"/>
    </row>
    <row r="15" customHeight="1" spans="1:7">
      <c r="A15" s="12"/>
      <c r="B15" s="17"/>
      <c r="C15" s="15"/>
      <c r="D15" s="18"/>
      <c r="E15" s="16"/>
      <c r="F15" s="16"/>
      <c r="G15" s="47"/>
    </row>
    <row r="16" customHeight="1" spans="1:7">
      <c r="A16" s="12"/>
      <c r="B16" s="17"/>
      <c r="C16" s="15"/>
      <c r="D16" s="18"/>
      <c r="E16" s="16"/>
      <c r="F16" s="16"/>
      <c r="G16" s="47"/>
    </row>
    <row r="17" customHeight="1" spans="1:7">
      <c r="A17" s="12"/>
      <c r="B17" s="17"/>
      <c r="C17" s="15"/>
      <c r="D17" s="18"/>
      <c r="E17" s="16"/>
      <c r="F17" s="16"/>
      <c r="G17" s="47"/>
    </row>
    <row r="18" customHeight="1" spans="1:7">
      <c r="A18" s="12"/>
      <c r="B18" s="17"/>
      <c r="C18" s="15"/>
      <c r="D18" s="18"/>
      <c r="E18" s="16"/>
      <c r="F18" s="16"/>
      <c r="G18" s="47"/>
    </row>
    <row r="19" customHeight="1" spans="1:7">
      <c r="A19" s="12"/>
      <c r="B19" s="17"/>
      <c r="C19" s="15"/>
      <c r="D19" s="18"/>
      <c r="E19" s="16"/>
      <c r="F19" s="16"/>
      <c r="G19" s="47"/>
    </row>
    <row r="20" customHeight="1" spans="1:7">
      <c r="A20" s="12"/>
      <c r="B20" s="17"/>
      <c r="C20" s="15"/>
      <c r="D20" s="18"/>
      <c r="E20" s="16"/>
      <c r="F20" s="16"/>
      <c r="G20" s="47"/>
    </row>
    <row r="21" customHeight="1" spans="1:7">
      <c r="A21" s="12"/>
      <c r="B21" s="17"/>
      <c r="C21" s="15"/>
      <c r="D21" s="18"/>
      <c r="E21" s="16"/>
      <c r="F21" s="16"/>
      <c r="G21" s="47"/>
    </row>
    <row r="22" customHeight="1" spans="1:7">
      <c r="A22" s="12"/>
      <c r="B22" s="17"/>
      <c r="C22" s="15"/>
      <c r="D22" s="18"/>
      <c r="E22" s="16"/>
      <c r="F22" s="16"/>
      <c r="G22" s="47"/>
    </row>
    <row r="23" customHeight="1" spans="1:7">
      <c r="A23" s="12"/>
      <c r="B23" s="17"/>
      <c r="C23" s="15"/>
      <c r="D23" s="18"/>
      <c r="E23" s="16"/>
      <c r="F23" s="16"/>
      <c r="G23" s="47"/>
    </row>
    <row r="24" customHeight="1" spans="1:7">
      <c r="A24" s="12"/>
      <c r="B24" s="17"/>
      <c r="C24" s="15"/>
      <c r="D24" s="18"/>
      <c r="E24" s="16"/>
      <c r="F24" s="16"/>
      <c r="G24" s="47"/>
    </row>
    <row r="25" customHeight="1" spans="1:7">
      <c r="A25" s="46" t="s">
        <v>981</v>
      </c>
      <c r="B25" s="46" t="s">
        <v>1025</v>
      </c>
      <c r="C25" s="15">
        <f>SUM(C6:C24)</f>
        <v>0</v>
      </c>
      <c r="D25" s="18">
        <f>SUM(D6:D24)</f>
        <v>0</v>
      </c>
      <c r="E25" s="16">
        <f>SUM(E6:E24)</f>
        <v>0</v>
      </c>
      <c r="F25" s="16">
        <f>SUM(F6:F24)</f>
        <v>0</v>
      </c>
      <c r="G25" s="47" t="str">
        <f>IF(D25=0,"",F25/D25*100)</f>
        <v/>
      </c>
    </row>
    <row r="26" customHeight="1" spans="1:7">
      <c r="A26" s="46" t="s">
        <v>981</v>
      </c>
      <c r="B26" s="581" t="s">
        <v>1026</v>
      </c>
      <c r="C26" s="15"/>
      <c r="D26" s="18"/>
      <c r="E26" s="16">
        <v>0</v>
      </c>
      <c r="F26" s="16">
        <f>E26-D26</f>
        <v>0</v>
      </c>
      <c r="G26" s="47" t="str">
        <f>IF(D26=0,"",F26/D26*100)</f>
        <v/>
      </c>
    </row>
    <row r="27" customHeight="1" spans="1:7">
      <c r="A27" s="46" t="s">
        <v>981</v>
      </c>
      <c r="B27" s="46" t="s">
        <v>1027</v>
      </c>
      <c r="C27" s="15">
        <f>C25-C26</f>
        <v>0</v>
      </c>
      <c r="D27" s="18">
        <f>D25-D26</f>
        <v>0</v>
      </c>
      <c r="E27" s="16">
        <f>E25-E26</f>
        <v>0</v>
      </c>
      <c r="F27" s="16">
        <f>E27-D27</f>
        <v>0</v>
      </c>
      <c r="G27" s="47" t="str">
        <f>IF(D27=0,"",F27/D27*100)</f>
        <v/>
      </c>
    </row>
    <row r="28" customHeight="1" spans="1:7">
      <c r="A28" s="20" t="e">
        <f>#REF!&amp;#REF!</f>
        <v>#REF!</v>
      </c>
      <c r="E28" s="27" t="e">
        <f>"评估人员："&amp;#REF!</f>
        <v>#REF!</v>
      </c>
    </row>
    <row r="29" customHeight="1" spans="1:7">
      <c r="A29" s="20" t="e">
        <f>CONCATENATE(#REF!,#REF!,#REF!,#REF!,#REF!,#REF!,#REF!)</f>
        <v>#REF!</v>
      </c>
    </row>
  </sheetData>
  <mergeCells count="2">
    <mergeCell ref="A2:G2"/>
    <mergeCell ref="A3:G3"/>
  </mergeCells>
  <hyperlinks>
    <hyperlink ref="A1" location="索引目录!D36" display="返回索引页"/>
    <hyperlink ref="B6" location="'可出售-股票'!B1" display="可供出售金融资产-股票投资"/>
    <hyperlink ref="B7" location="'可出售-债券'!B1" display="可供出售金融资产-债券投资"/>
    <hyperlink ref="B8" location="'可出售-其他'!B1" display="可供出售金融资产-其他投资"/>
    <hyperlink ref="B1" location="非流动资产汇总!B6" display="返回"/>
  </hyperlinks>
  <printOptions horizontalCentered="1"/>
  <pageMargins left="0.354166666666667" right="0.354166666666667" top="0.786805555555556" bottom="0.786805555555556" header="1.02361111111111" footer="0.511805555555556"/>
  <pageSetup paperSize="9" fitToHeight="0" orientation="landscape"/>
  <headerFooter alignWithMargins="0">
    <oddHeader>&amp;R&amp;"宋体,常规"&amp;10表&amp;"Times New Roman,常规"4-1
&amp;"宋体,常规"共&amp;"Times New Roman,常规"&amp;N&amp;"宋体,常规"页第&amp;"Times New Roman,常规"&amp;P&amp;"宋体,常规"页</oddHeader>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9"/>
  <sheetViews>
    <sheetView topLeftCell="D4" workbookViewId="0">
      <selection activeCell="H13" sqref="H13"/>
    </sheetView>
  </sheetViews>
  <sheetFormatPr defaultColWidth="9" defaultRowHeight="15.75" customHeight="1"/>
  <cols>
    <col min="1" max="1" width="5.5" customWidth="1"/>
    <col min="2" max="2" width="17.1" customWidth="1" outlineLevel="1"/>
    <col min="3" max="3" width="17.1" customWidth="1"/>
    <col min="5" max="5" width="7.5" customWidth="1"/>
    <col min="6" max="6" width="7.6" customWidth="1"/>
    <col min="7" max="7" width="8.9" customWidth="1"/>
    <col min="8" max="8" width="6.5" customWidth="1"/>
    <col min="9" max="9" width="8.4" customWidth="1"/>
    <col min="10" max="11" width="14.4" customWidth="1" outlineLevel="1"/>
    <col min="12" max="12" width="13.1" customWidth="1"/>
    <col min="13" max="13" width="13.1" customWidth="1" outlineLevel="1"/>
    <col min="14" max="15" width="14.4" customWidth="1"/>
  </cols>
  <sheetData>
    <row r="1" ht="12.75" customHeight="1" spans="1:17">
      <c r="A1" s="1" t="s">
        <v>421</v>
      </c>
      <c r="B1" s="89" t="s">
        <v>1017</v>
      </c>
      <c r="C1" s="2"/>
      <c r="D1" s="3"/>
      <c r="E1" s="3"/>
      <c r="F1" s="3"/>
      <c r="G1" s="3"/>
      <c r="H1" s="3"/>
      <c r="I1" s="3"/>
      <c r="J1" s="3"/>
      <c r="K1" s="3"/>
      <c r="L1" s="3"/>
      <c r="M1" s="3"/>
      <c r="N1" s="3"/>
      <c r="O1" s="3"/>
      <c r="P1" s="3"/>
      <c r="Q1" s="3"/>
    </row>
    <row r="2" ht="30" customHeight="1" spans="1:17">
      <c r="A2" s="4" t="s">
        <v>1028</v>
      </c>
      <c r="B2" s="4"/>
      <c r="C2" s="4"/>
      <c r="D2" s="4"/>
      <c r="E2" s="4"/>
      <c r="F2" s="4"/>
      <c r="G2" s="4"/>
      <c r="H2" s="4"/>
      <c r="I2" s="4"/>
      <c r="J2" s="4"/>
      <c r="K2" s="4"/>
      <c r="L2" s="4"/>
      <c r="M2" s="4"/>
      <c r="N2" s="4"/>
      <c r="O2" s="4"/>
      <c r="P2" s="4"/>
      <c r="Q2" s="4"/>
    </row>
    <row r="3" ht="14.1" customHeight="1" spans="1:17">
      <c r="A3" s="5" t="e">
        <f>CONCATENATE(#REF!,#REF!,#REF!,#REF!,#REF!,#REF!,#REF!)</f>
        <v>#REF!</v>
      </c>
      <c r="B3" s="5"/>
      <c r="C3" s="5"/>
      <c r="D3" s="5"/>
      <c r="E3" s="5"/>
      <c r="F3" s="5"/>
      <c r="G3" s="5"/>
      <c r="H3" s="5"/>
      <c r="I3" s="5"/>
      <c r="J3" s="5"/>
      <c r="K3" s="5"/>
      <c r="L3" s="6"/>
      <c r="M3" s="6"/>
      <c r="N3" s="6"/>
      <c r="O3" s="6"/>
      <c r="P3" s="6"/>
      <c r="Q3" s="6"/>
    </row>
    <row r="4" customHeight="1" spans="1:17">
      <c r="A4" s="7" t="e">
        <f>#REF!&amp;#REF!</f>
        <v>#REF!</v>
      </c>
      <c r="Q4" s="8" t="s">
        <v>464</v>
      </c>
    </row>
    <row r="5" ht="27.9" customHeight="1" spans="1:17">
      <c r="A5" s="9" t="s">
        <v>465</v>
      </c>
      <c r="B5" s="9" t="s">
        <v>572</v>
      </c>
      <c r="C5" s="9" t="s">
        <v>595</v>
      </c>
      <c r="D5" s="9" t="s">
        <v>1029</v>
      </c>
      <c r="E5" s="9" t="s">
        <v>597</v>
      </c>
      <c r="F5" s="9" t="s">
        <v>598</v>
      </c>
      <c r="G5" s="9" t="s">
        <v>1030</v>
      </c>
      <c r="H5" s="51" t="s">
        <v>1031</v>
      </c>
      <c r="I5" s="51" t="s">
        <v>1032</v>
      </c>
      <c r="J5" s="9" t="s">
        <v>467</v>
      </c>
      <c r="K5" s="9" t="s">
        <v>704</v>
      </c>
      <c r="L5" s="51" t="s">
        <v>426</v>
      </c>
      <c r="M5" s="11" t="s">
        <v>704</v>
      </c>
      <c r="N5" s="9" t="s">
        <v>427</v>
      </c>
      <c r="O5" s="9" t="s">
        <v>428</v>
      </c>
      <c r="P5" s="146" t="s">
        <v>469</v>
      </c>
      <c r="Q5" s="9" t="s">
        <v>577</v>
      </c>
    </row>
    <row r="6" customHeight="1" spans="1:17">
      <c r="A6" s="12"/>
      <c r="B6" s="13"/>
      <c r="C6" s="13"/>
      <c r="D6" s="12"/>
      <c r="E6" s="14"/>
      <c r="F6" s="12"/>
      <c r="G6" s="12"/>
      <c r="H6" s="16"/>
      <c r="I6" s="16"/>
      <c r="J6" s="16"/>
      <c r="K6" s="16"/>
      <c r="L6" s="16"/>
      <c r="M6" s="18"/>
      <c r="N6" s="16"/>
      <c r="O6" s="147" t="str">
        <f t="shared" ref="O6:O27" si="0">IF(L6="","",N6-L6)</f>
        <v/>
      </c>
      <c r="P6" s="147" t="str">
        <f t="shared" ref="P6:P27" si="1">IF(L6=0,"",O6/L6*100)</f>
        <v/>
      </c>
      <c r="Q6" s="17"/>
    </row>
    <row r="7" customHeight="1" spans="1:17">
      <c r="A7" s="12"/>
      <c r="B7" s="13"/>
      <c r="C7" s="13"/>
      <c r="D7" s="12"/>
      <c r="E7" s="14"/>
      <c r="F7" s="12"/>
      <c r="G7" s="12"/>
      <c r="H7" s="16"/>
      <c r="I7" s="16"/>
      <c r="J7" s="16"/>
      <c r="K7" s="16"/>
      <c r="L7" s="16"/>
      <c r="M7" s="18"/>
      <c r="N7" s="16"/>
      <c r="O7" s="147" t="str">
        <f t="shared" si="0"/>
        <v/>
      </c>
      <c r="P7" s="147" t="str">
        <f t="shared" si="1"/>
        <v/>
      </c>
      <c r="Q7" s="17"/>
    </row>
    <row r="8" customHeight="1" spans="1:17">
      <c r="A8" s="12"/>
      <c r="B8" s="13"/>
      <c r="C8" s="13"/>
      <c r="D8" s="12"/>
      <c r="E8" s="14"/>
      <c r="F8" s="12"/>
      <c r="G8" s="12"/>
      <c r="H8" s="16"/>
      <c r="I8" s="16"/>
      <c r="J8" s="16"/>
      <c r="K8" s="16"/>
      <c r="L8" s="16"/>
      <c r="M8" s="18"/>
      <c r="N8" s="16"/>
      <c r="O8" s="147" t="str">
        <f t="shared" si="0"/>
        <v/>
      </c>
      <c r="P8" s="147" t="str">
        <f t="shared" si="1"/>
        <v/>
      </c>
      <c r="Q8" s="17"/>
    </row>
    <row r="9" customHeight="1" spans="1:17">
      <c r="A9" s="12"/>
      <c r="B9" s="13"/>
      <c r="C9" s="13"/>
      <c r="D9" s="12"/>
      <c r="E9" s="14"/>
      <c r="F9" s="12"/>
      <c r="G9" s="12"/>
      <c r="H9" s="16"/>
      <c r="I9" s="16"/>
      <c r="J9" s="16"/>
      <c r="K9" s="16"/>
      <c r="L9" s="16"/>
      <c r="M9" s="18"/>
      <c r="N9" s="16"/>
      <c r="O9" s="147" t="str">
        <f t="shared" si="0"/>
        <v/>
      </c>
      <c r="P9" s="147" t="str">
        <f t="shared" si="1"/>
        <v/>
      </c>
      <c r="Q9" s="17"/>
    </row>
    <row r="10" customHeight="1" spans="1:17">
      <c r="A10" s="12"/>
      <c r="B10" s="13"/>
      <c r="C10" s="13"/>
      <c r="D10" s="12"/>
      <c r="E10" s="14"/>
      <c r="F10" s="12"/>
      <c r="G10" s="12"/>
      <c r="H10" s="16"/>
      <c r="I10" s="16"/>
      <c r="J10" s="16"/>
      <c r="K10" s="16"/>
      <c r="L10" s="16"/>
      <c r="M10" s="18"/>
      <c r="N10" s="16"/>
      <c r="O10" s="147" t="str">
        <f t="shared" si="0"/>
        <v/>
      </c>
      <c r="P10" s="147" t="str">
        <f t="shared" si="1"/>
        <v/>
      </c>
      <c r="Q10" s="17"/>
    </row>
    <row r="11" customHeight="1" spans="1:17">
      <c r="A11" s="12"/>
      <c r="B11" s="13"/>
      <c r="C11" s="13"/>
      <c r="D11" s="12"/>
      <c r="E11" s="14"/>
      <c r="F11" s="12"/>
      <c r="G11" s="12"/>
      <c r="H11" s="16"/>
      <c r="I11" s="16"/>
      <c r="J11" s="16"/>
      <c r="K11" s="16"/>
      <c r="L11" s="16"/>
      <c r="M11" s="18"/>
      <c r="N11" s="16"/>
      <c r="O11" s="147" t="str">
        <f t="shared" si="0"/>
        <v/>
      </c>
      <c r="P11" s="147" t="str">
        <f t="shared" si="1"/>
        <v/>
      </c>
      <c r="Q11" s="17"/>
    </row>
    <row r="12" customHeight="1" spans="1:17">
      <c r="A12" s="12"/>
      <c r="B12" s="13"/>
      <c r="C12" s="13"/>
      <c r="D12" s="12"/>
      <c r="E12" s="14"/>
      <c r="F12" s="12"/>
      <c r="G12" s="12"/>
      <c r="H12" s="16"/>
      <c r="I12" s="16"/>
      <c r="J12" s="16"/>
      <c r="K12" s="16"/>
      <c r="L12" s="16"/>
      <c r="M12" s="18"/>
      <c r="N12" s="16"/>
      <c r="O12" s="147" t="str">
        <f t="shared" si="0"/>
        <v/>
      </c>
      <c r="P12" s="147" t="str">
        <f t="shared" si="1"/>
        <v/>
      </c>
      <c r="Q12" s="17"/>
    </row>
    <row r="13" customHeight="1" spans="1:17">
      <c r="A13" s="12"/>
      <c r="B13" s="13"/>
      <c r="C13" s="13"/>
      <c r="D13" s="12"/>
      <c r="E13" s="14"/>
      <c r="F13" s="12"/>
      <c r="G13" s="12"/>
      <c r="H13" s="16"/>
      <c r="I13" s="16"/>
      <c r="J13" s="16"/>
      <c r="K13" s="16"/>
      <c r="L13" s="16"/>
      <c r="M13" s="18"/>
      <c r="N13" s="16"/>
      <c r="O13" s="147" t="str">
        <f t="shared" si="0"/>
        <v/>
      </c>
      <c r="P13" s="147" t="str">
        <f t="shared" si="1"/>
        <v/>
      </c>
      <c r="Q13" s="17"/>
    </row>
    <row r="14" customHeight="1" spans="1:17">
      <c r="A14" s="12"/>
      <c r="B14" s="13"/>
      <c r="C14" s="13"/>
      <c r="D14" s="12"/>
      <c r="E14" s="14"/>
      <c r="F14" s="12"/>
      <c r="G14" s="12"/>
      <c r="H14" s="16"/>
      <c r="I14" s="16"/>
      <c r="J14" s="16"/>
      <c r="K14" s="16"/>
      <c r="L14" s="16"/>
      <c r="M14" s="18"/>
      <c r="N14" s="16"/>
      <c r="O14" s="147" t="str">
        <f t="shared" si="0"/>
        <v/>
      </c>
      <c r="P14" s="147" t="str">
        <f t="shared" si="1"/>
        <v/>
      </c>
      <c r="Q14" s="17"/>
    </row>
    <row r="15" customHeight="1" spans="1:17">
      <c r="A15" s="12"/>
      <c r="B15" s="13"/>
      <c r="C15" s="13"/>
      <c r="D15" s="12"/>
      <c r="E15" s="14"/>
      <c r="F15" s="12"/>
      <c r="G15" s="12"/>
      <c r="H15" s="16"/>
      <c r="I15" s="16"/>
      <c r="J15" s="16"/>
      <c r="K15" s="16"/>
      <c r="L15" s="16"/>
      <c r="M15" s="18"/>
      <c r="N15" s="16"/>
      <c r="O15" s="147" t="str">
        <f t="shared" si="0"/>
        <v/>
      </c>
      <c r="P15" s="147" t="str">
        <f t="shared" si="1"/>
        <v/>
      </c>
      <c r="Q15" s="17"/>
    </row>
    <row r="16" customHeight="1" spans="1:17">
      <c r="A16" s="12"/>
      <c r="B16" s="13"/>
      <c r="C16" s="13"/>
      <c r="D16" s="12"/>
      <c r="E16" s="14"/>
      <c r="F16" s="12"/>
      <c r="G16" s="12"/>
      <c r="H16" s="16"/>
      <c r="I16" s="16"/>
      <c r="J16" s="16"/>
      <c r="K16" s="16"/>
      <c r="L16" s="16"/>
      <c r="M16" s="18"/>
      <c r="N16" s="16"/>
      <c r="O16" s="147" t="str">
        <f t="shared" si="0"/>
        <v/>
      </c>
      <c r="P16" s="147" t="str">
        <f t="shared" si="1"/>
        <v/>
      </c>
      <c r="Q16" s="17"/>
    </row>
    <row r="17" customHeight="1" spans="1:17">
      <c r="A17" s="12"/>
      <c r="B17" s="13"/>
      <c r="C17" s="13"/>
      <c r="D17" s="12"/>
      <c r="E17" s="14"/>
      <c r="F17" s="12"/>
      <c r="G17" s="12"/>
      <c r="H17" s="16"/>
      <c r="I17" s="16"/>
      <c r="J17" s="16"/>
      <c r="K17" s="16"/>
      <c r="L17" s="16"/>
      <c r="M17" s="18"/>
      <c r="N17" s="16"/>
      <c r="O17" s="147" t="str">
        <f t="shared" si="0"/>
        <v/>
      </c>
      <c r="P17" s="147" t="str">
        <f t="shared" si="1"/>
        <v/>
      </c>
      <c r="Q17" s="17"/>
    </row>
    <row r="18" customHeight="1" spans="1:17">
      <c r="A18" s="12"/>
      <c r="B18" s="13"/>
      <c r="C18" s="13"/>
      <c r="D18" s="12"/>
      <c r="E18" s="14"/>
      <c r="F18" s="12"/>
      <c r="G18" s="12"/>
      <c r="H18" s="16"/>
      <c r="I18" s="16"/>
      <c r="J18" s="16"/>
      <c r="K18" s="16"/>
      <c r="L18" s="16"/>
      <c r="M18" s="18"/>
      <c r="N18" s="16"/>
      <c r="O18" s="147" t="str">
        <f t="shared" si="0"/>
        <v/>
      </c>
      <c r="P18" s="147" t="str">
        <f t="shared" si="1"/>
        <v/>
      </c>
      <c r="Q18" s="17"/>
    </row>
    <row r="19" customHeight="1" spans="1:17">
      <c r="A19" s="12"/>
      <c r="B19" s="13"/>
      <c r="C19" s="13"/>
      <c r="D19" s="12"/>
      <c r="E19" s="14"/>
      <c r="F19" s="12"/>
      <c r="G19" s="12"/>
      <c r="H19" s="16"/>
      <c r="I19" s="16"/>
      <c r="J19" s="16"/>
      <c r="K19" s="16"/>
      <c r="L19" s="16"/>
      <c r="M19" s="18"/>
      <c r="N19" s="16"/>
      <c r="O19" s="147" t="str">
        <f t="shared" si="0"/>
        <v/>
      </c>
      <c r="P19" s="147" t="str">
        <f t="shared" si="1"/>
        <v/>
      </c>
      <c r="Q19" s="17"/>
    </row>
    <row r="20" customHeight="1" spans="1:17">
      <c r="A20" s="12"/>
      <c r="B20" s="13"/>
      <c r="C20" s="13"/>
      <c r="D20" s="12"/>
      <c r="E20" s="14"/>
      <c r="F20" s="12"/>
      <c r="G20" s="12"/>
      <c r="H20" s="16"/>
      <c r="I20" s="16"/>
      <c r="J20" s="16"/>
      <c r="K20" s="16"/>
      <c r="L20" s="16"/>
      <c r="M20" s="18"/>
      <c r="N20" s="16"/>
      <c r="O20" s="147" t="str">
        <f t="shared" si="0"/>
        <v/>
      </c>
      <c r="P20" s="147" t="str">
        <f t="shared" si="1"/>
        <v/>
      </c>
      <c r="Q20" s="17"/>
    </row>
    <row r="21" customHeight="1" spans="1:17">
      <c r="A21" s="12"/>
      <c r="B21" s="13"/>
      <c r="C21" s="13"/>
      <c r="D21" s="12"/>
      <c r="E21" s="14"/>
      <c r="F21" s="12"/>
      <c r="G21" s="12"/>
      <c r="H21" s="16"/>
      <c r="I21" s="16"/>
      <c r="J21" s="16"/>
      <c r="K21" s="16"/>
      <c r="L21" s="16"/>
      <c r="M21" s="18"/>
      <c r="N21" s="16"/>
      <c r="O21" s="147" t="str">
        <f t="shared" si="0"/>
        <v/>
      </c>
      <c r="P21" s="147" t="str">
        <f t="shared" si="1"/>
        <v/>
      </c>
      <c r="Q21" s="17"/>
    </row>
    <row r="22" customHeight="1" spans="1:17">
      <c r="A22" s="12"/>
      <c r="B22" s="13"/>
      <c r="C22" s="13"/>
      <c r="D22" s="12"/>
      <c r="E22" s="14"/>
      <c r="F22" s="12"/>
      <c r="G22" s="12"/>
      <c r="H22" s="16"/>
      <c r="I22" s="16"/>
      <c r="J22" s="16"/>
      <c r="K22" s="16"/>
      <c r="L22" s="16"/>
      <c r="M22" s="18"/>
      <c r="N22" s="16"/>
      <c r="O22" s="147" t="str">
        <f t="shared" si="0"/>
        <v/>
      </c>
      <c r="P22" s="147" t="str">
        <f t="shared" si="1"/>
        <v/>
      </c>
      <c r="Q22" s="17"/>
    </row>
    <row r="23" customHeight="1" spans="1:17">
      <c r="A23" s="12"/>
      <c r="B23" s="13"/>
      <c r="C23" s="13"/>
      <c r="D23" s="12"/>
      <c r="E23" s="14"/>
      <c r="F23" s="12"/>
      <c r="G23" s="12"/>
      <c r="H23" s="16"/>
      <c r="I23" s="16"/>
      <c r="J23" s="16"/>
      <c r="K23" s="16"/>
      <c r="L23" s="16"/>
      <c r="M23" s="18"/>
      <c r="N23" s="16"/>
      <c r="O23" s="147" t="str">
        <f t="shared" si="0"/>
        <v/>
      </c>
      <c r="P23" s="147" t="str">
        <f t="shared" si="1"/>
        <v/>
      </c>
      <c r="Q23" s="17"/>
    </row>
    <row r="24" customHeight="1" spans="1:17">
      <c r="A24" s="12"/>
      <c r="B24" s="13"/>
      <c r="C24" s="13"/>
      <c r="D24" s="12"/>
      <c r="E24" s="14"/>
      <c r="F24" s="12"/>
      <c r="G24" s="12"/>
      <c r="H24" s="16"/>
      <c r="I24" s="16"/>
      <c r="J24" s="16"/>
      <c r="K24" s="16"/>
      <c r="L24" s="16"/>
      <c r="M24" s="18"/>
      <c r="N24" s="16"/>
      <c r="O24" s="147" t="str">
        <f t="shared" si="0"/>
        <v/>
      </c>
      <c r="P24" s="147" t="str">
        <f t="shared" si="1"/>
        <v/>
      </c>
      <c r="Q24" s="17"/>
    </row>
    <row r="25" customHeight="1" spans="1:17">
      <c r="A25" s="12"/>
      <c r="B25" s="13"/>
      <c r="C25" s="13"/>
      <c r="D25" s="12"/>
      <c r="E25" s="14"/>
      <c r="F25" s="12"/>
      <c r="G25" s="12"/>
      <c r="H25" s="16"/>
      <c r="I25" s="16"/>
      <c r="J25" s="16"/>
      <c r="K25" s="16"/>
      <c r="L25" s="16"/>
      <c r="M25" s="18"/>
      <c r="N25" s="16"/>
      <c r="O25" s="147" t="str">
        <f t="shared" si="0"/>
        <v/>
      </c>
      <c r="P25" s="147" t="str">
        <f t="shared" si="1"/>
        <v/>
      </c>
      <c r="Q25" s="17"/>
    </row>
    <row r="26" customHeight="1" spans="1:17">
      <c r="A26" s="12"/>
      <c r="B26" s="13"/>
      <c r="C26" s="13"/>
      <c r="D26" s="12"/>
      <c r="E26" s="14"/>
      <c r="F26" s="12"/>
      <c r="G26" s="12"/>
      <c r="H26" s="16"/>
      <c r="I26" s="16"/>
      <c r="J26" s="16"/>
      <c r="K26" s="16"/>
      <c r="L26" s="16"/>
      <c r="M26" s="18"/>
      <c r="N26" s="16"/>
      <c r="O26" s="147" t="str">
        <f t="shared" si="0"/>
        <v/>
      </c>
      <c r="P26" s="147" t="str">
        <f t="shared" si="1"/>
        <v/>
      </c>
      <c r="Q26" s="17"/>
    </row>
    <row r="27" customHeight="1" spans="1:17">
      <c r="A27" s="52" t="s">
        <v>621</v>
      </c>
      <c r="B27" s="29"/>
      <c r="C27" s="29"/>
      <c r="D27" s="12"/>
      <c r="E27" s="14"/>
      <c r="F27" s="12"/>
      <c r="G27" s="12"/>
      <c r="H27" s="16"/>
      <c r="I27" s="16"/>
      <c r="J27" s="16">
        <f>SUM(J6:J26)</f>
        <v>0</v>
      </c>
      <c r="K27" s="16"/>
      <c r="L27" s="16">
        <f>SUM(L6:L26)</f>
        <v>0</v>
      </c>
      <c r="M27" s="18"/>
      <c r="N27" s="16">
        <f>SUM(N6:N26)</f>
        <v>0</v>
      </c>
      <c r="O27" s="147">
        <f t="shared" si="0"/>
        <v>0</v>
      </c>
      <c r="P27" s="147" t="str">
        <f t="shared" si="1"/>
        <v/>
      </c>
      <c r="Q27" s="17"/>
    </row>
    <row r="28" customHeight="1" spans="1:17">
      <c r="A28" s="20" t="e">
        <f>#REF!&amp;#REF!</f>
        <v>#REF!</v>
      </c>
      <c r="N28" s="27" t="e">
        <f>"评估人员："&amp;#REF!</f>
        <v>#REF!</v>
      </c>
    </row>
    <row r="29" customHeight="1" spans="1:17">
      <c r="A29" s="20" t="e">
        <f>CONCATENATE(#REF!,#REF!,#REF!,#REF!,#REF!,#REF!,#REF!)</f>
        <v>#REF!</v>
      </c>
    </row>
  </sheetData>
  <mergeCells count="3">
    <mergeCell ref="A2:Q2"/>
    <mergeCell ref="A3:Q3"/>
    <mergeCell ref="A27:B27"/>
  </mergeCells>
  <hyperlinks>
    <hyperlink ref="A1" location="索引目录!E36" display="返回索引页"/>
    <hyperlink ref="B1" location="可供出售金融资产汇总!B6" display="返回"/>
  </hyperlinks>
  <printOptions horizontalCentered="1"/>
  <pageMargins left="0.354166666666667" right="0.354166666666667" top="0.786805555555556" bottom="0.786805555555556" header="0.869444444444444" footer="0.511805555555556"/>
  <pageSetup paperSize="9" scale="69" fitToHeight="0" orientation="landscape"/>
  <headerFooter alignWithMargins="0">
    <oddHeader>&amp;R&amp;"宋体,常规"&amp;10表&amp;"Times New Roman,常规"4-1-1
&amp;"宋体,常规"共&amp;"Times New Roman,常规"&amp;N&amp;"宋体,常规"页第&amp;"Times New Roman,常规"&amp;P&amp;"宋体,常规"页</oddHeader>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9"/>
  <sheetViews>
    <sheetView topLeftCell="A16" workbookViewId="0">
      <selection activeCell="H13" sqref="H13"/>
    </sheetView>
  </sheetViews>
  <sheetFormatPr defaultColWidth="9" defaultRowHeight="15.75" customHeight="1"/>
  <cols>
    <col min="1" max="1" width="4.4" customWidth="1"/>
    <col min="2" max="2" width="17.1" customWidth="1" outlineLevel="1"/>
    <col min="3" max="3" width="17.1" customWidth="1"/>
    <col min="4" max="4" width="8.1" customWidth="1"/>
    <col min="5" max="5" width="7.9" customWidth="1"/>
    <col min="7" max="8" width="9.4" customWidth="1"/>
    <col min="9" max="10" width="15" customWidth="1" outlineLevel="1"/>
    <col min="11" max="11" width="13.1" customWidth="1"/>
    <col min="12" max="12" width="13.1" customWidth="1" outlineLevel="1"/>
    <col min="13" max="14" width="15" customWidth="1"/>
    <col min="15" max="15" width="11.1" customWidth="1"/>
    <col min="16" max="16" width="10.5" customWidth="1"/>
  </cols>
  <sheetData>
    <row r="1" spans="1:17">
      <c r="A1" s="1" t="s">
        <v>421</v>
      </c>
      <c r="B1" s="89" t="s">
        <v>1017</v>
      </c>
      <c r="C1" s="2"/>
      <c r="D1" s="3"/>
      <c r="E1" s="3"/>
      <c r="F1" s="3"/>
      <c r="G1" s="3"/>
      <c r="H1" s="3"/>
      <c r="I1" s="3"/>
      <c r="J1" s="3"/>
      <c r="K1" s="3"/>
      <c r="L1" s="3"/>
      <c r="M1" s="3"/>
      <c r="N1" s="3"/>
      <c r="O1" s="3"/>
      <c r="P1" s="3"/>
    </row>
    <row r="2" ht="30" customHeight="1" spans="1:17">
      <c r="A2" s="4" t="s">
        <v>1033</v>
      </c>
      <c r="B2" s="4"/>
      <c r="C2" s="4"/>
      <c r="D2" s="4"/>
      <c r="E2" s="4"/>
      <c r="F2" s="4"/>
      <c r="G2" s="4"/>
      <c r="H2" s="4"/>
      <c r="I2" s="4"/>
      <c r="J2" s="4"/>
      <c r="K2" s="4"/>
      <c r="L2" s="4"/>
      <c r="M2" s="4"/>
      <c r="N2" s="4"/>
      <c r="O2" s="4"/>
      <c r="P2" s="4"/>
    </row>
    <row r="3" ht="14.1" customHeight="1" spans="1:17">
      <c r="A3" s="5" t="e">
        <f>CONCATENATE(#REF!,#REF!,#REF!,#REF!,#REF!,#REF!,#REF!)</f>
        <v>#REF!</v>
      </c>
      <c r="B3" s="5"/>
      <c r="C3" s="5"/>
      <c r="D3" s="5"/>
      <c r="E3" s="5"/>
      <c r="F3" s="5"/>
      <c r="G3" s="5"/>
      <c r="H3" s="5"/>
      <c r="I3" s="5"/>
      <c r="J3" s="5"/>
      <c r="K3" s="5"/>
      <c r="L3" s="5"/>
      <c r="M3" s="6"/>
      <c r="N3" s="6"/>
      <c r="O3" s="6"/>
      <c r="P3" s="6"/>
      <c r="Q3" s="6"/>
    </row>
    <row r="4" customHeight="1" spans="1:17">
      <c r="A4" s="7" t="e">
        <f>#REF!&amp;#REF!</f>
        <v>#REF!</v>
      </c>
      <c r="P4" s="8" t="s">
        <v>464</v>
      </c>
    </row>
    <row r="5" ht="27.9" customHeight="1" spans="1:17">
      <c r="A5" s="9" t="s">
        <v>465</v>
      </c>
      <c r="B5" s="9" t="s">
        <v>572</v>
      </c>
      <c r="C5" s="9" t="s">
        <v>595</v>
      </c>
      <c r="D5" s="9" t="s">
        <v>1034</v>
      </c>
      <c r="E5" s="9" t="s">
        <v>606</v>
      </c>
      <c r="F5" s="9" t="s">
        <v>974</v>
      </c>
      <c r="G5" s="9" t="s">
        <v>607</v>
      </c>
      <c r="H5" s="9" t="s">
        <v>1035</v>
      </c>
      <c r="I5" s="9" t="s">
        <v>467</v>
      </c>
      <c r="J5" s="9" t="s">
        <v>704</v>
      </c>
      <c r="K5" s="51" t="s">
        <v>426</v>
      </c>
      <c r="L5" s="11" t="s">
        <v>704</v>
      </c>
      <c r="M5" s="9" t="s">
        <v>427</v>
      </c>
      <c r="N5" s="9" t="s">
        <v>428</v>
      </c>
      <c r="O5" s="146" t="s">
        <v>469</v>
      </c>
      <c r="P5" s="9" t="s">
        <v>577</v>
      </c>
    </row>
    <row r="6" customHeight="1" spans="1:17">
      <c r="A6" s="12"/>
      <c r="B6" s="13"/>
      <c r="C6" s="13"/>
      <c r="D6" s="12"/>
      <c r="E6" s="14"/>
      <c r="F6" s="14"/>
      <c r="G6" s="12"/>
      <c r="H6" s="12"/>
      <c r="I6" s="16"/>
      <c r="J6" s="16"/>
      <c r="K6" s="16"/>
      <c r="L6" s="18"/>
      <c r="M6" s="16"/>
      <c r="N6" s="147" t="str">
        <f t="shared" ref="N6:N27" si="0">IF(K6="","",M6-K6)</f>
        <v/>
      </c>
      <c r="O6" s="147" t="str">
        <f t="shared" ref="O6:O27" si="1">IF(K6=0,"",N6/K6*100)</f>
        <v/>
      </c>
      <c r="P6" s="17"/>
    </row>
    <row r="7" customHeight="1" spans="1:17">
      <c r="A7" s="12"/>
      <c r="B7" s="13"/>
      <c r="C7" s="13"/>
      <c r="D7" s="12"/>
      <c r="E7" s="14"/>
      <c r="F7" s="14"/>
      <c r="G7" s="12"/>
      <c r="H7" s="12"/>
      <c r="I7" s="16"/>
      <c r="J7" s="16"/>
      <c r="K7" s="16"/>
      <c r="L7" s="18"/>
      <c r="M7" s="16"/>
      <c r="N7" s="147" t="str">
        <f t="shared" si="0"/>
        <v/>
      </c>
      <c r="O7" s="147" t="str">
        <f t="shared" si="1"/>
        <v/>
      </c>
      <c r="P7" s="17"/>
    </row>
    <row r="8" customHeight="1" spans="1:17">
      <c r="A8" s="12"/>
      <c r="B8" s="13"/>
      <c r="C8" s="13"/>
      <c r="D8" s="12"/>
      <c r="E8" s="14"/>
      <c r="F8" s="14"/>
      <c r="G8" s="12"/>
      <c r="H8" s="12"/>
      <c r="I8" s="16"/>
      <c r="J8" s="16"/>
      <c r="K8" s="16"/>
      <c r="L8" s="18"/>
      <c r="M8" s="16"/>
      <c r="N8" s="147" t="str">
        <f t="shared" si="0"/>
        <v/>
      </c>
      <c r="O8" s="147" t="str">
        <f t="shared" si="1"/>
        <v/>
      </c>
      <c r="P8" s="17"/>
    </row>
    <row r="9" customHeight="1" spans="1:17">
      <c r="A9" s="12"/>
      <c r="B9" s="13"/>
      <c r="C9" s="13"/>
      <c r="D9" s="12"/>
      <c r="E9" s="14"/>
      <c r="F9" s="14"/>
      <c r="G9" s="12"/>
      <c r="H9" s="12"/>
      <c r="I9" s="16"/>
      <c r="J9" s="16"/>
      <c r="K9" s="16"/>
      <c r="L9" s="18"/>
      <c r="M9" s="16"/>
      <c r="N9" s="147" t="str">
        <f t="shared" si="0"/>
        <v/>
      </c>
      <c r="O9" s="147" t="str">
        <f t="shared" si="1"/>
        <v/>
      </c>
      <c r="P9" s="17"/>
    </row>
    <row r="10" customHeight="1" spans="1:17">
      <c r="A10" s="12"/>
      <c r="B10" s="13"/>
      <c r="C10" s="13"/>
      <c r="D10" s="12"/>
      <c r="E10" s="14"/>
      <c r="F10" s="14"/>
      <c r="G10" s="12"/>
      <c r="H10" s="12"/>
      <c r="I10" s="16"/>
      <c r="J10" s="16"/>
      <c r="K10" s="16"/>
      <c r="L10" s="18"/>
      <c r="M10" s="16"/>
      <c r="N10" s="147" t="str">
        <f t="shared" si="0"/>
        <v/>
      </c>
      <c r="O10" s="147" t="str">
        <f t="shared" si="1"/>
        <v/>
      </c>
      <c r="P10" s="17"/>
    </row>
    <row r="11" customHeight="1" spans="1:17">
      <c r="A11" s="12"/>
      <c r="B11" s="13"/>
      <c r="C11" s="13"/>
      <c r="D11" s="12"/>
      <c r="E11" s="14"/>
      <c r="F11" s="14"/>
      <c r="G11" s="12"/>
      <c r="H11" s="12"/>
      <c r="I11" s="16"/>
      <c r="J11" s="16"/>
      <c r="K11" s="16"/>
      <c r="L11" s="18"/>
      <c r="M11" s="16"/>
      <c r="N11" s="147" t="str">
        <f t="shared" si="0"/>
        <v/>
      </c>
      <c r="O11" s="147" t="str">
        <f t="shared" si="1"/>
        <v/>
      </c>
      <c r="P11" s="17"/>
    </row>
    <row r="12" customHeight="1" spans="1:17">
      <c r="A12" s="12"/>
      <c r="B12" s="13"/>
      <c r="C12" s="13"/>
      <c r="D12" s="12"/>
      <c r="E12" s="14"/>
      <c r="F12" s="14"/>
      <c r="G12" s="12"/>
      <c r="H12" s="12"/>
      <c r="I12" s="16"/>
      <c r="J12" s="16"/>
      <c r="K12" s="16"/>
      <c r="L12" s="18"/>
      <c r="M12" s="16"/>
      <c r="N12" s="147" t="str">
        <f t="shared" si="0"/>
        <v/>
      </c>
      <c r="O12" s="147" t="str">
        <f t="shared" si="1"/>
        <v/>
      </c>
      <c r="P12" s="17"/>
    </row>
    <row r="13" customHeight="1" spans="1:17">
      <c r="A13" s="12"/>
      <c r="B13" s="13"/>
      <c r="C13" s="13"/>
      <c r="D13" s="12"/>
      <c r="E13" s="14"/>
      <c r="F13" s="14"/>
      <c r="G13" s="12"/>
      <c r="H13" s="12"/>
      <c r="I13" s="16"/>
      <c r="J13" s="16"/>
      <c r="K13" s="16"/>
      <c r="L13" s="18"/>
      <c r="M13" s="16"/>
      <c r="N13" s="147" t="str">
        <f t="shared" si="0"/>
        <v/>
      </c>
      <c r="O13" s="147" t="str">
        <f t="shared" si="1"/>
        <v/>
      </c>
      <c r="P13" s="17"/>
    </row>
    <row r="14" customHeight="1" spans="1:17">
      <c r="A14" s="12"/>
      <c r="B14" s="13"/>
      <c r="C14" s="13"/>
      <c r="D14" s="12"/>
      <c r="E14" s="14"/>
      <c r="F14" s="14"/>
      <c r="G14" s="12"/>
      <c r="H14" s="12"/>
      <c r="I14" s="16"/>
      <c r="J14" s="16"/>
      <c r="K14" s="16"/>
      <c r="L14" s="18"/>
      <c r="M14" s="16"/>
      <c r="N14" s="147" t="str">
        <f t="shared" si="0"/>
        <v/>
      </c>
      <c r="O14" s="147" t="str">
        <f t="shared" si="1"/>
        <v/>
      </c>
      <c r="P14" s="17"/>
    </row>
    <row r="15" customHeight="1" spans="1:17">
      <c r="A15" s="12"/>
      <c r="B15" s="13"/>
      <c r="C15" s="13"/>
      <c r="D15" s="12"/>
      <c r="E15" s="14"/>
      <c r="F15" s="14"/>
      <c r="G15" s="12"/>
      <c r="H15" s="12"/>
      <c r="I15" s="16"/>
      <c r="J15" s="16"/>
      <c r="K15" s="16"/>
      <c r="L15" s="18"/>
      <c r="M15" s="16"/>
      <c r="N15" s="147" t="str">
        <f t="shared" si="0"/>
        <v/>
      </c>
      <c r="O15" s="147" t="str">
        <f t="shared" si="1"/>
        <v/>
      </c>
      <c r="P15" s="17"/>
    </row>
    <row r="16" customHeight="1" spans="1:17">
      <c r="A16" s="12"/>
      <c r="B16" s="13"/>
      <c r="C16" s="13"/>
      <c r="D16" s="12"/>
      <c r="E16" s="14"/>
      <c r="F16" s="14"/>
      <c r="G16" s="12"/>
      <c r="H16" s="12"/>
      <c r="I16" s="16"/>
      <c r="J16" s="16"/>
      <c r="K16" s="16"/>
      <c r="L16" s="18"/>
      <c r="M16" s="16"/>
      <c r="N16" s="147" t="str">
        <f t="shared" si="0"/>
        <v/>
      </c>
      <c r="O16" s="147" t="str">
        <f t="shared" si="1"/>
        <v/>
      </c>
      <c r="P16" s="17"/>
    </row>
    <row r="17" customHeight="1" spans="1:16">
      <c r="A17" s="12"/>
      <c r="B17" s="13"/>
      <c r="C17" s="13"/>
      <c r="D17" s="12"/>
      <c r="E17" s="14"/>
      <c r="F17" s="14"/>
      <c r="G17" s="12"/>
      <c r="H17" s="12"/>
      <c r="I17" s="16"/>
      <c r="J17" s="16"/>
      <c r="K17" s="16"/>
      <c r="L17" s="18"/>
      <c r="M17" s="16"/>
      <c r="N17" s="147" t="str">
        <f t="shared" si="0"/>
        <v/>
      </c>
      <c r="O17" s="147" t="str">
        <f t="shared" si="1"/>
        <v/>
      </c>
      <c r="P17" s="17"/>
    </row>
    <row r="18" customHeight="1" spans="1:16">
      <c r="A18" s="12"/>
      <c r="B18" s="13"/>
      <c r="C18" s="13"/>
      <c r="D18" s="12"/>
      <c r="E18" s="14"/>
      <c r="F18" s="14"/>
      <c r="G18" s="12"/>
      <c r="H18" s="12"/>
      <c r="I18" s="16"/>
      <c r="J18" s="16"/>
      <c r="K18" s="16"/>
      <c r="L18" s="18"/>
      <c r="M18" s="16"/>
      <c r="N18" s="147" t="str">
        <f t="shared" si="0"/>
        <v/>
      </c>
      <c r="O18" s="147" t="str">
        <f t="shared" si="1"/>
        <v/>
      </c>
      <c r="P18" s="17"/>
    </row>
    <row r="19" customHeight="1" spans="1:16">
      <c r="A19" s="12"/>
      <c r="B19" s="13"/>
      <c r="C19" s="13"/>
      <c r="D19" s="12"/>
      <c r="E19" s="14"/>
      <c r="F19" s="14"/>
      <c r="G19" s="12"/>
      <c r="H19" s="12"/>
      <c r="I19" s="16"/>
      <c r="J19" s="16"/>
      <c r="K19" s="16"/>
      <c r="L19" s="18"/>
      <c r="M19" s="16"/>
      <c r="N19" s="147" t="str">
        <f t="shared" si="0"/>
        <v/>
      </c>
      <c r="O19" s="147" t="str">
        <f t="shared" si="1"/>
        <v/>
      </c>
      <c r="P19" s="17"/>
    </row>
    <row r="20" customHeight="1" spans="1:16">
      <c r="A20" s="12"/>
      <c r="B20" s="13"/>
      <c r="C20" s="13"/>
      <c r="D20" s="12"/>
      <c r="E20" s="14"/>
      <c r="F20" s="14"/>
      <c r="G20" s="12"/>
      <c r="H20" s="12"/>
      <c r="I20" s="16"/>
      <c r="J20" s="16"/>
      <c r="K20" s="16"/>
      <c r="L20" s="18"/>
      <c r="M20" s="16"/>
      <c r="N20" s="147" t="str">
        <f t="shared" si="0"/>
        <v/>
      </c>
      <c r="O20" s="147" t="str">
        <f t="shared" si="1"/>
        <v/>
      </c>
      <c r="P20" s="17"/>
    </row>
    <row r="21" customHeight="1" spans="1:16">
      <c r="A21" s="12"/>
      <c r="B21" s="13"/>
      <c r="C21" s="13"/>
      <c r="D21" s="12"/>
      <c r="E21" s="14"/>
      <c r="F21" s="14"/>
      <c r="G21" s="12"/>
      <c r="H21" s="12"/>
      <c r="I21" s="16"/>
      <c r="J21" s="16"/>
      <c r="K21" s="16"/>
      <c r="L21" s="18"/>
      <c r="M21" s="16"/>
      <c r="N21" s="147" t="str">
        <f t="shared" si="0"/>
        <v/>
      </c>
      <c r="O21" s="147" t="str">
        <f t="shared" si="1"/>
        <v/>
      </c>
      <c r="P21" s="17"/>
    </row>
    <row r="22" customHeight="1" spans="1:16">
      <c r="A22" s="12"/>
      <c r="B22" s="13"/>
      <c r="C22" s="13"/>
      <c r="D22" s="12"/>
      <c r="E22" s="14"/>
      <c r="F22" s="14"/>
      <c r="G22" s="12"/>
      <c r="H22" s="12"/>
      <c r="I22" s="16"/>
      <c r="J22" s="16"/>
      <c r="K22" s="16"/>
      <c r="L22" s="18"/>
      <c r="M22" s="16"/>
      <c r="N22" s="147" t="str">
        <f t="shared" si="0"/>
        <v/>
      </c>
      <c r="O22" s="147" t="str">
        <f t="shared" si="1"/>
        <v/>
      </c>
      <c r="P22" s="17"/>
    </row>
    <row r="23" customHeight="1" spans="1:16">
      <c r="A23" s="12"/>
      <c r="B23" s="13"/>
      <c r="C23" s="13"/>
      <c r="D23" s="12"/>
      <c r="E23" s="14"/>
      <c r="F23" s="14"/>
      <c r="G23" s="12"/>
      <c r="H23" s="12"/>
      <c r="I23" s="16"/>
      <c r="J23" s="16"/>
      <c r="K23" s="16"/>
      <c r="L23" s="18"/>
      <c r="M23" s="16"/>
      <c r="N23" s="147" t="str">
        <f t="shared" si="0"/>
        <v/>
      </c>
      <c r="O23" s="147" t="str">
        <f t="shared" si="1"/>
        <v/>
      </c>
      <c r="P23" s="17"/>
    </row>
    <row r="24" customHeight="1" spans="1:16">
      <c r="A24" s="12"/>
      <c r="B24" s="13"/>
      <c r="C24" s="13"/>
      <c r="D24" s="12"/>
      <c r="E24" s="14"/>
      <c r="F24" s="14"/>
      <c r="G24" s="12"/>
      <c r="H24" s="12"/>
      <c r="I24" s="16"/>
      <c r="J24" s="16"/>
      <c r="K24" s="16"/>
      <c r="L24" s="18"/>
      <c r="M24" s="16"/>
      <c r="N24" s="147" t="str">
        <f t="shared" si="0"/>
        <v/>
      </c>
      <c r="O24" s="147" t="str">
        <f t="shared" si="1"/>
        <v/>
      </c>
      <c r="P24" s="17"/>
    </row>
    <row r="25" customHeight="1" spans="1:16">
      <c r="A25" s="12"/>
      <c r="B25" s="13"/>
      <c r="C25" s="13"/>
      <c r="D25" s="12"/>
      <c r="E25" s="14"/>
      <c r="F25" s="14"/>
      <c r="G25" s="12"/>
      <c r="H25" s="12"/>
      <c r="I25" s="16"/>
      <c r="J25" s="16"/>
      <c r="K25" s="16"/>
      <c r="L25" s="18"/>
      <c r="M25" s="16"/>
      <c r="N25" s="147" t="str">
        <f t="shared" si="0"/>
        <v/>
      </c>
      <c r="O25" s="147" t="str">
        <f t="shared" si="1"/>
        <v/>
      </c>
      <c r="P25" s="17"/>
    </row>
    <row r="26" customHeight="1" spans="1:16">
      <c r="A26" s="12"/>
      <c r="B26" s="13"/>
      <c r="C26" s="13"/>
      <c r="D26" s="12"/>
      <c r="E26" s="14"/>
      <c r="F26" s="14"/>
      <c r="G26" s="12"/>
      <c r="H26" s="12"/>
      <c r="I26" s="16"/>
      <c r="J26" s="16"/>
      <c r="K26" s="16"/>
      <c r="L26" s="18"/>
      <c r="M26" s="16"/>
      <c r="N26" s="147" t="str">
        <f t="shared" si="0"/>
        <v/>
      </c>
      <c r="O26" s="147" t="str">
        <f t="shared" si="1"/>
        <v/>
      </c>
      <c r="P26" s="17"/>
    </row>
    <row r="27" customHeight="1" spans="1:16">
      <c r="A27" s="52" t="s">
        <v>621</v>
      </c>
      <c r="B27" s="29"/>
      <c r="C27" s="29"/>
      <c r="D27" s="12"/>
      <c r="E27" s="14"/>
      <c r="F27" s="14"/>
      <c r="G27" s="12"/>
      <c r="H27" s="12"/>
      <c r="I27" s="16">
        <f>SUM(I6:I26)</f>
        <v>0</v>
      </c>
      <c r="J27" s="16"/>
      <c r="K27" s="16">
        <f>SUM(K6:K26)</f>
        <v>0</v>
      </c>
      <c r="L27" s="18"/>
      <c r="M27" s="16">
        <f>SUM(M6:M26)</f>
        <v>0</v>
      </c>
      <c r="N27" s="147">
        <f t="shared" si="0"/>
        <v>0</v>
      </c>
      <c r="O27" s="147" t="str">
        <f t="shared" si="1"/>
        <v/>
      </c>
      <c r="P27" s="17"/>
    </row>
    <row r="28" customHeight="1" spans="1:16">
      <c r="A28" s="20" t="e">
        <f>#REF!&amp;#REF!</f>
        <v>#REF!</v>
      </c>
      <c r="M28" s="27" t="e">
        <f>"评估人员："&amp;#REF!</f>
        <v>#REF!</v>
      </c>
    </row>
    <row r="29" customHeight="1" spans="1:16">
      <c r="A29" s="20" t="e">
        <f>CONCATENATE(#REF!,#REF!,#REF!,#REF!,#REF!,#REF!,#REF!)</f>
        <v>#REF!</v>
      </c>
    </row>
  </sheetData>
  <mergeCells count="3">
    <mergeCell ref="A2:P2"/>
    <mergeCell ref="A3:P3"/>
    <mergeCell ref="A27:B27"/>
  </mergeCells>
  <hyperlinks>
    <hyperlink ref="A1" location="索引目录!E37" display="返回索引页"/>
    <hyperlink ref="B1" location="可供出售金融资产汇总!B7" display="返回"/>
  </hyperlinks>
  <printOptions horizontalCentered="1"/>
  <pageMargins left="0.354166666666667" right="0.354166666666667" top="0.786805555555556" bottom="0.786805555555556" header="0.869444444444444" footer="0.511805555555556"/>
  <pageSetup paperSize="9" scale="69" fitToHeight="0" orientation="landscape"/>
  <headerFooter alignWithMargins="0">
    <oddHeader>&amp;R&amp;"宋体,常规"&amp;10表&amp;"Times New Roman,常规"4-1-2
&amp;"宋体,常规"共&amp;"Times New Roman,常规"&amp;N&amp;"宋体,常规"页第&amp;"Times New Roman,常规"&amp;P&amp;"宋体,常规"页</oddHeader>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29"/>
  <sheetViews>
    <sheetView topLeftCell="A4" workbookViewId="0">
      <selection activeCell="H13" sqref="H13"/>
    </sheetView>
  </sheetViews>
  <sheetFormatPr defaultColWidth="9" defaultRowHeight="15.75" customHeight="1"/>
  <cols>
    <col min="1" max="1" width="5.5" customWidth="1"/>
    <col min="2" max="2" width="18.1" customWidth="1" outlineLevel="1"/>
    <col min="3" max="3" width="18.1" customWidth="1"/>
    <col min="4" max="4" width="14.6" customWidth="1"/>
    <col min="5" max="5" width="8.4" customWidth="1"/>
    <col min="6" max="6" width="7.6" customWidth="1"/>
    <col min="7" max="8" width="6.5" customWidth="1"/>
    <col min="9" max="10" width="14.4" customWidth="1" outlineLevel="1"/>
    <col min="11" max="11" width="13.1" customWidth="1"/>
    <col min="12" max="12" width="13.1" customWidth="1" outlineLevel="1"/>
    <col min="13" max="14" width="14.4" customWidth="1"/>
  </cols>
  <sheetData>
    <row r="1" ht="12.75" customHeight="1" spans="1:16">
      <c r="A1" s="1" t="s">
        <v>421</v>
      </c>
      <c r="B1" s="89" t="s">
        <v>1017</v>
      </c>
      <c r="C1" s="2"/>
      <c r="D1" s="3"/>
      <c r="E1" s="3"/>
      <c r="F1" s="3"/>
      <c r="G1" s="3"/>
      <c r="H1" s="3"/>
      <c r="I1" s="3"/>
      <c r="J1" s="3"/>
      <c r="K1" s="3"/>
      <c r="L1" s="3"/>
      <c r="M1" s="3"/>
      <c r="N1" s="3"/>
      <c r="O1" s="3"/>
      <c r="P1" s="3"/>
    </row>
    <row r="2" ht="30" customHeight="1" spans="1:16">
      <c r="A2" s="4" t="s">
        <v>1036</v>
      </c>
      <c r="B2" s="4"/>
      <c r="C2" s="4"/>
      <c r="D2" s="4"/>
      <c r="E2" s="4"/>
      <c r="F2" s="4"/>
      <c r="G2" s="4"/>
      <c r="H2" s="4"/>
      <c r="I2" s="4"/>
      <c r="J2" s="4"/>
      <c r="K2" s="4"/>
      <c r="L2" s="4"/>
      <c r="M2" s="4"/>
      <c r="N2" s="4"/>
      <c r="O2" s="4"/>
      <c r="P2" s="4"/>
    </row>
    <row r="3" ht="14.1" customHeight="1" spans="1:16">
      <c r="A3" s="5" t="e">
        <f>CONCATENATE(#REF!,#REF!,#REF!,#REF!,#REF!,#REF!,#REF!)</f>
        <v>#REF!</v>
      </c>
      <c r="B3" s="5"/>
      <c r="C3" s="5"/>
      <c r="D3" s="5"/>
      <c r="E3" s="5"/>
      <c r="F3" s="5"/>
      <c r="G3" s="5"/>
      <c r="H3" s="5"/>
      <c r="I3" s="5"/>
      <c r="J3" s="5"/>
      <c r="K3" s="6"/>
      <c r="L3" s="6"/>
      <c r="M3" s="6"/>
      <c r="N3" s="6"/>
      <c r="O3" s="6"/>
      <c r="P3" s="6"/>
    </row>
    <row r="4" customHeight="1" spans="1:16">
      <c r="A4" s="7" t="e">
        <f>#REF!&amp;#REF!</f>
        <v>#REF!</v>
      </c>
      <c r="P4" s="8" t="s">
        <v>464</v>
      </c>
    </row>
    <row r="5" ht="27.9" customHeight="1" spans="1:16">
      <c r="A5" s="9" t="s">
        <v>465</v>
      </c>
      <c r="B5" s="9" t="s">
        <v>572</v>
      </c>
      <c r="C5" s="9" t="s">
        <v>595</v>
      </c>
      <c r="D5" s="9" t="s">
        <v>1037</v>
      </c>
      <c r="E5" s="9" t="s">
        <v>597</v>
      </c>
      <c r="F5" s="9" t="s">
        <v>1038</v>
      </c>
      <c r="G5" s="51" t="s">
        <v>1031</v>
      </c>
      <c r="H5" s="51" t="s">
        <v>599</v>
      </c>
      <c r="I5" s="9" t="s">
        <v>467</v>
      </c>
      <c r="J5" s="9" t="s">
        <v>704</v>
      </c>
      <c r="K5" s="51" t="s">
        <v>426</v>
      </c>
      <c r="L5" s="11" t="s">
        <v>704</v>
      </c>
      <c r="M5" s="9" t="s">
        <v>427</v>
      </c>
      <c r="N5" s="9" t="s">
        <v>428</v>
      </c>
      <c r="O5" s="146" t="s">
        <v>469</v>
      </c>
      <c r="P5" s="9" t="s">
        <v>577</v>
      </c>
    </row>
    <row r="6" customHeight="1" spans="1:16">
      <c r="A6" s="12"/>
      <c r="B6" s="13"/>
      <c r="C6" s="13"/>
      <c r="D6" s="12"/>
      <c r="E6" s="14"/>
      <c r="F6" s="12"/>
      <c r="G6" s="16"/>
      <c r="H6" s="16"/>
      <c r="I6" s="16"/>
      <c r="J6" s="16"/>
      <c r="K6" s="16"/>
      <c r="L6" s="18"/>
      <c r="M6" s="16"/>
      <c r="N6" s="147" t="str">
        <f t="shared" ref="N6:N27" si="0">IF(K6="","",M6-K6)</f>
        <v/>
      </c>
      <c r="O6" s="147" t="str">
        <f t="shared" ref="O6:O27" si="1">IF(K6=0,"",N6/K6*100)</f>
        <v/>
      </c>
      <c r="P6" s="17"/>
    </row>
    <row r="7" customHeight="1" spans="1:16">
      <c r="A7" s="12"/>
      <c r="B7" s="13"/>
      <c r="C7" s="13"/>
      <c r="D7" s="12"/>
      <c r="E7" s="14"/>
      <c r="F7" s="12"/>
      <c r="G7" s="16"/>
      <c r="H7" s="16"/>
      <c r="I7" s="16"/>
      <c r="J7" s="16"/>
      <c r="K7" s="16"/>
      <c r="L7" s="18"/>
      <c r="M7" s="16"/>
      <c r="N7" s="147" t="str">
        <f t="shared" si="0"/>
        <v/>
      </c>
      <c r="O7" s="147" t="str">
        <f t="shared" si="1"/>
        <v/>
      </c>
      <c r="P7" s="17"/>
    </row>
    <row r="8" customHeight="1" spans="1:16">
      <c r="A8" s="12"/>
      <c r="B8" s="13"/>
      <c r="C8" s="13"/>
      <c r="D8" s="12"/>
      <c r="E8" s="14"/>
      <c r="F8" s="12"/>
      <c r="G8" s="16"/>
      <c r="H8" s="16"/>
      <c r="I8" s="16"/>
      <c r="J8" s="16"/>
      <c r="K8" s="16"/>
      <c r="L8" s="18"/>
      <c r="M8" s="16"/>
      <c r="N8" s="147" t="str">
        <f t="shared" si="0"/>
        <v/>
      </c>
      <c r="O8" s="147" t="str">
        <f t="shared" si="1"/>
        <v/>
      </c>
      <c r="P8" s="17"/>
    </row>
    <row r="9" customHeight="1" spans="1:16">
      <c r="A9" s="12"/>
      <c r="B9" s="13"/>
      <c r="C9" s="13"/>
      <c r="D9" s="12"/>
      <c r="E9" s="14"/>
      <c r="F9" s="12"/>
      <c r="G9" s="16"/>
      <c r="H9" s="16"/>
      <c r="I9" s="16"/>
      <c r="J9" s="16"/>
      <c r="K9" s="16"/>
      <c r="L9" s="18"/>
      <c r="M9" s="16"/>
      <c r="N9" s="147" t="str">
        <f t="shared" si="0"/>
        <v/>
      </c>
      <c r="O9" s="147" t="str">
        <f t="shared" si="1"/>
        <v/>
      </c>
      <c r="P9" s="17"/>
    </row>
    <row r="10" customHeight="1" spans="1:16">
      <c r="A10" s="12"/>
      <c r="B10" s="13"/>
      <c r="C10" s="13"/>
      <c r="D10" s="12"/>
      <c r="E10" s="14"/>
      <c r="F10" s="12"/>
      <c r="G10" s="16"/>
      <c r="H10" s="16"/>
      <c r="I10" s="16"/>
      <c r="J10" s="16"/>
      <c r="K10" s="16"/>
      <c r="L10" s="18"/>
      <c r="M10" s="16"/>
      <c r="N10" s="147" t="str">
        <f t="shared" si="0"/>
        <v/>
      </c>
      <c r="O10" s="147" t="str">
        <f t="shared" si="1"/>
        <v/>
      </c>
      <c r="P10" s="17"/>
    </row>
    <row r="11" customHeight="1" spans="1:16">
      <c r="A11" s="12"/>
      <c r="B11" s="13"/>
      <c r="C11" s="13"/>
      <c r="D11" s="12"/>
      <c r="E11" s="14"/>
      <c r="F11" s="12"/>
      <c r="G11" s="16"/>
      <c r="H11" s="16"/>
      <c r="I11" s="16"/>
      <c r="J11" s="16"/>
      <c r="K11" s="16"/>
      <c r="L11" s="18"/>
      <c r="M11" s="16"/>
      <c r="N11" s="147" t="str">
        <f t="shared" si="0"/>
        <v/>
      </c>
      <c r="O11" s="147" t="str">
        <f t="shared" si="1"/>
        <v/>
      </c>
      <c r="P11" s="17"/>
    </row>
    <row r="12" customHeight="1" spans="1:16">
      <c r="A12" s="12"/>
      <c r="B12" s="13"/>
      <c r="C12" s="13"/>
      <c r="D12" s="12"/>
      <c r="E12" s="14"/>
      <c r="F12" s="12"/>
      <c r="G12" s="16"/>
      <c r="H12" s="16"/>
      <c r="I12" s="16"/>
      <c r="J12" s="16"/>
      <c r="K12" s="16"/>
      <c r="L12" s="18"/>
      <c r="M12" s="16"/>
      <c r="N12" s="147" t="str">
        <f t="shared" si="0"/>
        <v/>
      </c>
      <c r="O12" s="147" t="str">
        <f t="shared" si="1"/>
        <v/>
      </c>
      <c r="P12" s="17"/>
    </row>
    <row r="13" customHeight="1" spans="1:16">
      <c r="A13" s="12"/>
      <c r="B13" s="13"/>
      <c r="C13" s="13"/>
      <c r="D13" s="12"/>
      <c r="E13" s="14"/>
      <c r="F13" s="12"/>
      <c r="G13" s="16"/>
      <c r="H13" s="16"/>
      <c r="I13" s="16"/>
      <c r="J13" s="16"/>
      <c r="K13" s="16"/>
      <c r="L13" s="18"/>
      <c r="M13" s="16"/>
      <c r="N13" s="147" t="str">
        <f t="shared" si="0"/>
        <v/>
      </c>
      <c r="O13" s="147" t="str">
        <f t="shared" si="1"/>
        <v/>
      </c>
      <c r="P13" s="17"/>
    </row>
    <row r="14" customHeight="1" spans="1:16">
      <c r="A14" s="12"/>
      <c r="B14" s="13"/>
      <c r="C14" s="13"/>
      <c r="D14" s="12"/>
      <c r="E14" s="14"/>
      <c r="F14" s="12"/>
      <c r="G14" s="16"/>
      <c r="H14" s="16"/>
      <c r="I14" s="16"/>
      <c r="J14" s="16"/>
      <c r="K14" s="16"/>
      <c r="L14" s="18"/>
      <c r="M14" s="16"/>
      <c r="N14" s="147" t="str">
        <f t="shared" si="0"/>
        <v/>
      </c>
      <c r="O14" s="147" t="str">
        <f t="shared" si="1"/>
        <v/>
      </c>
      <c r="P14" s="17"/>
    </row>
    <row r="15" customHeight="1" spans="1:16">
      <c r="A15" s="12"/>
      <c r="B15" s="13"/>
      <c r="C15" s="13"/>
      <c r="D15" s="12"/>
      <c r="E15" s="14"/>
      <c r="F15" s="12"/>
      <c r="G15" s="16"/>
      <c r="H15" s="16"/>
      <c r="I15" s="16"/>
      <c r="J15" s="16"/>
      <c r="K15" s="16"/>
      <c r="L15" s="18"/>
      <c r="M15" s="16"/>
      <c r="N15" s="147" t="str">
        <f t="shared" si="0"/>
        <v/>
      </c>
      <c r="O15" s="147" t="str">
        <f t="shared" si="1"/>
        <v/>
      </c>
      <c r="P15" s="17"/>
    </row>
    <row r="16" customHeight="1" spans="1:16">
      <c r="A16" s="12"/>
      <c r="B16" s="13"/>
      <c r="C16" s="13"/>
      <c r="D16" s="12"/>
      <c r="E16" s="14"/>
      <c r="F16" s="12"/>
      <c r="G16" s="16"/>
      <c r="H16" s="16"/>
      <c r="I16" s="16"/>
      <c r="J16" s="16"/>
      <c r="K16" s="16"/>
      <c r="L16" s="18"/>
      <c r="M16" s="16"/>
      <c r="N16" s="147" t="str">
        <f t="shared" si="0"/>
        <v/>
      </c>
      <c r="O16" s="147" t="str">
        <f t="shared" si="1"/>
        <v/>
      </c>
      <c r="P16" s="17"/>
    </row>
    <row r="17" customHeight="1" spans="1:16">
      <c r="A17" s="12"/>
      <c r="B17" s="13"/>
      <c r="C17" s="13"/>
      <c r="D17" s="12"/>
      <c r="E17" s="14"/>
      <c r="F17" s="12"/>
      <c r="G17" s="16"/>
      <c r="H17" s="16"/>
      <c r="I17" s="16"/>
      <c r="J17" s="16"/>
      <c r="K17" s="16"/>
      <c r="L17" s="18"/>
      <c r="M17" s="16"/>
      <c r="N17" s="147" t="str">
        <f t="shared" si="0"/>
        <v/>
      </c>
      <c r="O17" s="147" t="str">
        <f t="shared" si="1"/>
        <v/>
      </c>
      <c r="P17" s="17"/>
    </row>
    <row r="18" customHeight="1" spans="1:16">
      <c r="A18" s="12"/>
      <c r="B18" s="13"/>
      <c r="C18" s="13"/>
      <c r="D18" s="12"/>
      <c r="E18" s="14"/>
      <c r="F18" s="12"/>
      <c r="G18" s="16"/>
      <c r="H18" s="16"/>
      <c r="I18" s="16"/>
      <c r="J18" s="16"/>
      <c r="K18" s="16"/>
      <c r="L18" s="18"/>
      <c r="M18" s="16"/>
      <c r="N18" s="147" t="str">
        <f t="shared" si="0"/>
        <v/>
      </c>
      <c r="O18" s="147" t="str">
        <f t="shared" si="1"/>
        <v/>
      </c>
      <c r="P18" s="17"/>
    </row>
    <row r="19" customHeight="1" spans="1:16">
      <c r="A19" s="12"/>
      <c r="B19" s="13"/>
      <c r="C19" s="13"/>
      <c r="D19" s="12"/>
      <c r="E19" s="14"/>
      <c r="F19" s="12"/>
      <c r="G19" s="16"/>
      <c r="H19" s="16"/>
      <c r="I19" s="16"/>
      <c r="J19" s="16"/>
      <c r="K19" s="16"/>
      <c r="L19" s="18"/>
      <c r="M19" s="16"/>
      <c r="N19" s="147" t="str">
        <f t="shared" si="0"/>
        <v/>
      </c>
      <c r="O19" s="147" t="str">
        <f t="shared" si="1"/>
        <v/>
      </c>
      <c r="P19" s="17"/>
    </row>
    <row r="20" customHeight="1" spans="1:16">
      <c r="A20" s="12"/>
      <c r="B20" s="13"/>
      <c r="C20" s="13"/>
      <c r="D20" s="12"/>
      <c r="E20" s="14"/>
      <c r="F20" s="12"/>
      <c r="G20" s="16"/>
      <c r="H20" s="16"/>
      <c r="I20" s="16"/>
      <c r="J20" s="16"/>
      <c r="K20" s="16"/>
      <c r="L20" s="18"/>
      <c r="M20" s="16"/>
      <c r="N20" s="147" t="str">
        <f t="shared" si="0"/>
        <v/>
      </c>
      <c r="O20" s="147" t="str">
        <f t="shared" si="1"/>
        <v/>
      </c>
      <c r="P20" s="17"/>
    </row>
    <row r="21" customHeight="1" spans="1:16">
      <c r="A21" s="12"/>
      <c r="B21" s="13"/>
      <c r="C21" s="13"/>
      <c r="D21" s="12"/>
      <c r="E21" s="14"/>
      <c r="F21" s="12"/>
      <c r="G21" s="16"/>
      <c r="H21" s="16"/>
      <c r="I21" s="16"/>
      <c r="J21" s="16"/>
      <c r="K21" s="16"/>
      <c r="L21" s="18"/>
      <c r="M21" s="16"/>
      <c r="N21" s="147" t="str">
        <f t="shared" si="0"/>
        <v/>
      </c>
      <c r="O21" s="147" t="str">
        <f t="shared" si="1"/>
        <v/>
      </c>
      <c r="P21" s="17"/>
    </row>
    <row r="22" customHeight="1" spans="1:16">
      <c r="A22" s="12"/>
      <c r="B22" s="13"/>
      <c r="C22" s="13"/>
      <c r="D22" s="12"/>
      <c r="E22" s="14"/>
      <c r="F22" s="12"/>
      <c r="G22" s="16"/>
      <c r="H22" s="16"/>
      <c r="I22" s="16"/>
      <c r="J22" s="16"/>
      <c r="K22" s="16"/>
      <c r="L22" s="18"/>
      <c r="M22" s="16"/>
      <c r="N22" s="147" t="str">
        <f t="shared" si="0"/>
        <v/>
      </c>
      <c r="O22" s="147" t="str">
        <f t="shared" si="1"/>
        <v/>
      </c>
      <c r="P22" s="17"/>
    </row>
    <row r="23" customHeight="1" spans="1:16">
      <c r="A23" s="12"/>
      <c r="B23" s="13"/>
      <c r="C23" s="13"/>
      <c r="D23" s="12"/>
      <c r="E23" s="14"/>
      <c r="F23" s="12"/>
      <c r="G23" s="16"/>
      <c r="H23" s="16"/>
      <c r="I23" s="16"/>
      <c r="J23" s="16"/>
      <c r="K23" s="16"/>
      <c r="L23" s="18"/>
      <c r="M23" s="16"/>
      <c r="N23" s="147" t="str">
        <f t="shared" si="0"/>
        <v/>
      </c>
      <c r="O23" s="147" t="str">
        <f t="shared" si="1"/>
        <v/>
      </c>
      <c r="P23" s="17"/>
    </row>
    <row r="24" customHeight="1" spans="1:16">
      <c r="A24" s="12"/>
      <c r="B24" s="13"/>
      <c r="C24" s="13"/>
      <c r="D24" s="12"/>
      <c r="E24" s="14"/>
      <c r="F24" s="12"/>
      <c r="G24" s="16"/>
      <c r="H24" s="16"/>
      <c r="I24" s="16"/>
      <c r="J24" s="16"/>
      <c r="K24" s="16"/>
      <c r="L24" s="18"/>
      <c r="M24" s="16"/>
      <c r="N24" s="147" t="str">
        <f t="shared" si="0"/>
        <v/>
      </c>
      <c r="O24" s="147" t="str">
        <f t="shared" si="1"/>
        <v/>
      </c>
      <c r="P24" s="17"/>
    </row>
    <row r="25" customHeight="1" spans="1:16">
      <c r="A25" s="12"/>
      <c r="B25" s="13"/>
      <c r="C25" s="13"/>
      <c r="D25" s="12"/>
      <c r="E25" s="14"/>
      <c r="F25" s="12"/>
      <c r="G25" s="16"/>
      <c r="H25" s="16"/>
      <c r="I25" s="16"/>
      <c r="J25" s="16"/>
      <c r="K25" s="16"/>
      <c r="L25" s="18"/>
      <c r="M25" s="16"/>
      <c r="N25" s="147" t="str">
        <f t="shared" si="0"/>
        <v/>
      </c>
      <c r="O25" s="147" t="str">
        <f t="shared" si="1"/>
        <v/>
      </c>
      <c r="P25" s="17"/>
    </row>
    <row r="26" customHeight="1" spans="1:16">
      <c r="A26" s="12"/>
      <c r="B26" s="13"/>
      <c r="C26" s="13"/>
      <c r="D26" s="12"/>
      <c r="E26" s="14"/>
      <c r="F26" s="12"/>
      <c r="G26" s="16"/>
      <c r="H26" s="16"/>
      <c r="I26" s="16"/>
      <c r="J26" s="16"/>
      <c r="K26" s="16"/>
      <c r="L26" s="18"/>
      <c r="M26" s="16"/>
      <c r="N26" s="147" t="str">
        <f t="shared" si="0"/>
        <v/>
      </c>
      <c r="O26" s="147" t="str">
        <f t="shared" si="1"/>
        <v/>
      </c>
      <c r="P26" s="17"/>
    </row>
    <row r="27" customHeight="1" spans="1:16">
      <c r="A27" s="52" t="s">
        <v>621</v>
      </c>
      <c r="B27" s="29"/>
      <c r="C27" s="29"/>
      <c r="D27" s="12"/>
      <c r="E27" s="14"/>
      <c r="F27" s="12"/>
      <c r="G27" s="16"/>
      <c r="H27" s="16"/>
      <c r="I27" s="16">
        <f>SUM(I6:I26)</f>
        <v>0</v>
      </c>
      <c r="J27" s="16"/>
      <c r="K27" s="16">
        <f>SUM(K6:K26)</f>
        <v>0</v>
      </c>
      <c r="L27" s="18"/>
      <c r="M27" s="16">
        <f>SUM(M6:M26)</f>
        <v>0</v>
      </c>
      <c r="N27" s="147">
        <f t="shared" si="0"/>
        <v>0</v>
      </c>
      <c r="O27" s="147" t="str">
        <f t="shared" si="1"/>
        <v/>
      </c>
      <c r="P27" s="17"/>
    </row>
    <row r="28" customHeight="1" spans="1:16">
      <c r="A28" s="20" t="e">
        <f>#REF!&amp;#REF!</f>
        <v>#REF!</v>
      </c>
      <c r="M28" s="27" t="e">
        <f>"评估人员："&amp;#REF!</f>
        <v>#REF!</v>
      </c>
    </row>
    <row r="29" customHeight="1" spans="1:16">
      <c r="A29" s="20" t="e">
        <f>CONCATENATE(#REF!,#REF!,#REF!,#REF!,#REF!,#REF!,#REF!)</f>
        <v>#REF!</v>
      </c>
    </row>
  </sheetData>
  <mergeCells count="3">
    <mergeCell ref="A2:P2"/>
    <mergeCell ref="A3:P3"/>
    <mergeCell ref="A27:B27"/>
  </mergeCells>
  <hyperlinks>
    <hyperlink ref="A1" location="索引目录!E38" display="返回索引页"/>
    <hyperlink ref="B1" location="可供出售金融资产汇总!B8" display="返回"/>
  </hyperlinks>
  <printOptions horizontalCentered="1"/>
  <pageMargins left="0.354166666666667" right="0.354166666666667" top="0.786805555555556" bottom="0.786805555555556" header="0.889583333333333" footer="0.511805555555556"/>
  <pageSetup paperSize="9" scale="69" fitToHeight="0" orientation="landscape"/>
  <headerFooter alignWithMargins="0">
    <oddHeader>&amp;R&amp;"宋体,常规"&amp;10表&amp;"Times New Roman,常规"4-1-3
&amp;"宋体,常规"共&amp;"Times New Roman,常规"&amp;N&amp;"宋体,常规"页第&amp;"Times New Roman,常规"&amp;P&amp;"宋体,常规"页</oddHeader>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9"/>
  <sheetViews>
    <sheetView topLeftCell="A13" workbookViewId="0">
      <selection activeCell="H13" sqref="H13"/>
    </sheetView>
  </sheetViews>
  <sheetFormatPr defaultColWidth="9" defaultRowHeight="15.75" customHeight="1"/>
  <cols>
    <col min="1" max="1" width="4.4" customWidth="1"/>
    <col min="2" max="2" width="20" customWidth="1" outlineLevel="1"/>
    <col min="3" max="3" width="20" customWidth="1"/>
    <col min="4" max="4" width="8.5" customWidth="1"/>
    <col min="5" max="5" width="7.9" customWidth="1"/>
    <col min="7" max="8" width="9.4" customWidth="1"/>
    <col min="9" max="10" width="15" customWidth="1" outlineLevel="1"/>
    <col min="11" max="11" width="13.1" customWidth="1"/>
    <col min="12" max="12" width="13.1" customWidth="1" outlineLevel="1"/>
    <col min="13" max="14" width="15" customWidth="1"/>
    <col min="15" max="15" width="11.1" customWidth="1"/>
    <col min="16" max="16" width="10.5" customWidth="1"/>
  </cols>
  <sheetData>
    <row r="1" spans="1:17">
      <c r="A1" s="1" t="s">
        <v>421</v>
      </c>
      <c r="B1" s="89" t="s">
        <v>1017</v>
      </c>
      <c r="C1" s="2"/>
      <c r="D1" s="3"/>
      <c r="E1" s="3"/>
      <c r="F1" s="3"/>
      <c r="G1" s="3"/>
      <c r="H1" s="3"/>
      <c r="I1" s="3"/>
      <c r="J1" s="3"/>
      <c r="K1" s="3"/>
      <c r="L1" s="3"/>
      <c r="M1" s="3"/>
      <c r="N1" s="3"/>
      <c r="O1" s="3"/>
      <c r="P1" s="3"/>
    </row>
    <row r="2" ht="30" customHeight="1" spans="1:17">
      <c r="A2" s="4" t="s">
        <v>1039</v>
      </c>
      <c r="B2" s="4"/>
      <c r="C2" s="4"/>
      <c r="D2" s="4"/>
      <c r="E2" s="4"/>
      <c r="F2" s="4"/>
      <c r="G2" s="4"/>
      <c r="H2" s="4"/>
      <c r="I2" s="4"/>
      <c r="J2" s="4"/>
      <c r="K2" s="4"/>
      <c r="L2" s="4"/>
      <c r="M2" s="4"/>
      <c r="N2" s="4"/>
      <c r="O2" s="4"/>
      <c r="P2" s="4"/>
    </row>
    <row r="3" ht="14.1" customHeight="1" spans="1:17">
      <c r="A3" s="5" t="e">
        <f>CONCATENATE(#REF!,#REF!,#REF!,#REF!,#REF!,#REF!,#REF!)</f>
        <v>#REF!</v>
      </c>
      <c r="B3" s="5"/>
      <c r="C3" s="5"/>
      <c r="D3" s="5"/>
      <c r="E3" s="5"/>
      <c r="F3" s="5"/>
      <c r="G3" s="5"/>
      <c r="H3" s="5"/>
      <c r="I3" s="5"/>
      <c r="J3" s="5"/>
      <c r="K3" s="5"/>
      <c r="L3" s="5"/>
      <c r="M3" s="6"/>
      <c r="N3" s="6"/>
      <c r="O3" s="6"/>
      <c r="P3" s="6"/>
      <c r="Q3" s="6"/>
    </row>
    <row r="4" customHeight="1" spans="1:17">
      <c r="A4" s="7" t="e">
        <f>#REF!&amp;#REF!</f>
        <v>#REF!</v>
      </c>
      <c r="P4" s="8" t="s">
        <v>464</v>
      </c>
    </row>
    <row r="5" ht="27.9" customHeight="1" spans="1:17">
      <c r="A5" s="9" t="s">
        <v>465</v>
      </c>
      <c r="B5" s="9" t="s">
        <v>572</v>
      </c>
      <c r="C5" s="9" t="s">
        <v>595</v>
      </c>
      <c r="D5" s="9" t="s">
        <v>1040</v>
      </c>
      <c r="E5" s="9" t="s">
        <v>597</v>
      </c>
      <c r="F5" s="9" t="s">
        <v>974</v>
      </c>
      <c r="G5" s="9" t="s">
        <v>607</v>
      </c>
      <c r="H5" s="9" t="s">
        <v>1041</v>
      </c>
      <c r="I5" s="50" t="s">
        <v>467</v>
      </c>
      <c r="J5" s="10" t="s">
        <v>704</v>
      </c>
      <c r="K5" s="11" t="s">
        <v>426</v>
      </c>
      <c r="L5" s="11" t="s">
        <v>704</v>
      </c>
      <c r="M5" s="9" t="s">
        <v>427</v>
      </c>
      <c r="N5" s="9" t="s">
        <v>428</v>
      </c>
      <c r="O5" s="146" t="s">
        <v>469</v>
      </c>
      <c r="P5" s="9" t="s">
        <v>577</v>
      </c>
    </row>
    <row r="6" customHeight="1" spans="1:17">
      <c r="A6" s="12"/>
      <c r="B6" s="13"/>
      <c r="C6" s="13"/>
      <c r="D6" s="12"/>
      <c r="E6" s="14"/>
      <c r="F6" s="14"/>
      <c r="G6" s="12"/>
      <c r="H6" s="12"/>
      <c r="I6" s="74"/>
      <c r="J6" s="15"/>
      <c r="K6" s="18"/>
      <c r="L6" s="18"/>
      <c r="M6" s="16"/>
      <c r="N6" s="147" t="str">
        <f t="shared" ref="N6:N27" si="0">IF(K6="","",M6-K6)</f>
        <v/>
      </c>
      <c r="O6" s="147" t="str">
        <f t="shared" ref="O6:O27" si="1">IF(K6=0,"",N6/K6*100)</f>
        <v/>
      </c>
      <c r="P6" s="17"/>
    </row>
    <row r="7" customHeight="1" spans="1:17">
      <c r="A7" s="12"/>
      <c r="B7" s="13"/>
      <c r="C7" s="13"/>
      <c r="D7" s="12"/>
      <c r="E7" s="14"/>
      <c r="F7" s="14"/>
      <c r="G7" s="12"/>
      <c r="H7" s="12"/>
      <c r="I7" s="74"/>
      <c r="J7" s="15"/>
      <c r="K7" s="18"/>
      <c r="L7" s="18"/>
      <c r="M7" s="16"/>
      <c r="N7" s="147" t="str">
        <f t="shared" si="0"/>
        <v/>
      </c>
      <c r="O7" s="147" t="str">
        <f t="shared" si="1"/>
        <v/>
      </c>
      <c r="P7" s="17"/>
    </row>
    <row r="8" customHeight="1" spans="1:17">
      <c r="A8" s="12"/>
      <c r="B8" s="13"/>
      <c r="C8" s="13"/>
      <c r="D8" s="12"/>
      <c r="E8" s="14"/>
      <c r="F8" s="14"/>
      <c r="G8" s="12"/>
      <c r="H8" s="12"/>
      <c r="I8" s="74"/>
      <c r="J8" s="15"/>
      <c r="K8" s="18"/>
      <c r="L8" s="18"/>
      <c r="M8" s="16"/>
      <c r="N8" s="147" t="str">
        <f t="shared" si="0"/>
        <v/>
      </c>
      <c r="O8" s="147" t="str">
        <f t="shared" si="1"/>
        <v/>
      </c>
      <c r="P8" s="17"/>
    </row>
    <row r="9" customHeight="1" spans="1:17">
      <c r="A9" s="12"/>
      <c r="B9" s="13"/>
      <c r="C9" s="13"/>
      <c r="D9" s="12"/>
      <c r="E9" s="14"/>
      <c r="F9" s="14"/>
      <c r="G9" s="12"/>
      <c r="H9" s="12"/>
      <c r="I9" s="74"/>
      <c r="J9" s="15"/>
      <c r="K9" s="18"/>
      <c r="L9" s="18"/>
      <c r="M9" s="16"/>
      <c r="N9" s="147" t="str">
        <f t="shared" si="0"/>
        <v/>
      </c>
      <c r="O9" s="147" t="str">
        <f t="shared" si="1"/>
        <v/>
      </c>
      <c r="P9" s="17"/>
    </row>
    <row r="10" customHeight="1" spans="1:17">
      <c r="A10" s="12"/>
      <c r="B10" s="13"/>
      <c r="C10" s="13"/>
      <c r="D10" s="12"/>
      <c r="E10" s="14"/>
      <c r="F10" s="14"/>
      <c r="G10" s="12"/>
      <c r="H10" s="12"/>
      <c r="I10" s="74"/>
      <c r="J10" s="15"/>
      <c r="K10" s="18"/>
      <c r="L10" s="18"/>
      <c r="M10" s="16"/>
      <c r="N10" s="147" t="str">
        <f t="shared" si="0"/>
        <v/>
      </c>
      <c r="O10" s="147" t="str">
        <f t="shared" si="1"/>
        <v/>
      </c>
      <c r="P10" s="17"/>
    </row>
    <row r="11" customHeight="1" spans="1:17">
      <c r="A11" s="12"/>
      <c r="B11" s="13"/>
      <c r="C11" s="13"/>
      <c r="D11" s="12"/>
      <c r="E11" s="14"/>
      <c r="F11" s="14"/>
      <c r="G11" s="12"/>
      <c r="H11" s="12"/>
      <c r="I11" s="74"/>
      <c r="J11" s="15"/>
      <c r="K11" s="18"/>
      <c r="L11" s="18"/>
      <c r="M11" s="16"/>
      <c r="N11" s="147" t="str">
        <f t="shared" si="0"/>
        <v/>
      </c>
      <c r="O11" s="147" t="str">
        <f t="shared" si="1"/>
        <v/>
      </c>
      <c r="P11" s="17"/>
    </row>
    <row r="12" customHeight="1" spans="1:17">
      <c r="A12" s="12"/>
      <c r="B12" s="13"/>
      <c r="C12" s="13"/>
      <c r="D12" s="12"/>
      <c r="E12" s="14"/>
      <c r="F12" s="14"/>
      <c r="G12" s="12"/>
      <c r="H12" s="12"/>
      <c r="I12" s="74"/>
      <c r="J12" s="15"/>
      <c r="K12" s="18"/>
      <c r="L12" s="18"/>
      <c r="M12" s="16"/>
      <c r="N12" s="147" t="str">
        <f t="shared" si="0"/>
        <v/>
      </c>
      <c r="O12" s="147" t="str">
        <f t="shared" si="1"/>
        <v/>
      </c>
      <c r="P12" s="17"/>
    </row>
    <row r="13" customHeight="1" spans="1:17">
      <c r="A13" s="12"/>
      <c r="B13" s="13"/>
      <c r="C13" s="13"/>
      <c r="D13" s="12"/>
      <c r="E13" s="14"/>
      <c r="F13" s="14"/>
      <c r="G13" s="12"/>
      <c r="H13" s="12"/>
      <c r="I13" s="74"/>
      <c r="J13" s="15"/>
      <c r="K13" s="18"/>
      <c r="L13" s="18"/>
      <c r="M13" s="16"/>
      <c r="N13" s="147" t="str">
        <f t="shared" si="0"/>
        <v/>
      </c>
      <c r="O13" s="147" t="str">
        <f t="shared" si="1"/>
        <v/>
      </c>
      <c r="P13" s="17"/>
    </row>
    <row r="14" customHeight="1" spans="1:17">
      <c r="A14" s="12"/>
      <c r="B14" s="13"/>
      <c r="C14" s="13"/>
      <c r="D14" s="12"/>
      <c r="E14" s="14"/>
      <c r="F14" s="14"/>
      <c r="G14" s="12"/>
      <c r="H14" s="12"/>
      <c r="I14" s="74"/>
      <c r="J14" s="15"/>
      <c r="K14" s="18"/>
      <c r="L14" s="18"/>
      <c r="M14" s="16"/>
      <c r="N14" s="147" t="str">
        <f t="shared" si="0"/>
        <v/>
      </c>
      <c r="O14" s="147" t="str">
        <f t="shared" si="1"/>
        <v/>
      </c>
      <c r="P14" s="17"/>
    </row>
    <row r="15" customHeight="1" spans="1:17">
      <c r="A15" s="12"/>
      <c r="B15" s="13"/>
      <c r="C15" s="13"/>
      <c r="D15" s="12"/>
      <c r="E15" s="14"/>
      <c r="F15" s="14"/>
      <c r="G15" s="12"/>
      <c r="H15" s="12"/>
      <c r="I15" s="74"/>
      <c r="J15" s="15"/>
      <c r="K15" s="18"/>
      <c r="L15" s="18"/>
      <c r="M15" s="16"/>
      <c r="N15" s="147" t="str">
        <f t="shared" si="0"/>
        <v/>
      </c>
      <c r="O15" s="147" t="str">
        <f t="shared" si="1"/>
        <v/>
      </c>
      <c r="P15" s="17"/>
    </row>
    <row r="16" customHeight="1" spans="1:17">
      <c r="A16" s="12"/>
      <c r="B16" s="13"/>
      <c r="C16" s="13"/>
      <c r="D16" s="12"/>
      <c r="E16" s="14"/>
      <c r="F16" s="14"/>
      <c r="G16" s="12"/>
      <c r="H16" s="12"/>
      <c r="I16" s="74"/>
      <c r="J16" s="15"/>
      <c r="K16" s="18"/>
      <c r="L16" s="18"/>
      <c r="M16" s="16"/>
      <c r="N16" s="147" t="str">
        <f t="shared" si="0"/>
        <v/>
      </c>
      <c r="O16" s="147" t="str">
        <f t="shared" si="1"/>
        <v/>
      </c>
      <c r="P16" s="17"/>
    </row>
    <row r="17" customHeight="1" spans="1:16">
      <c r="A17" s="12"/>
      <c r="B17" s="13"/>
      <c r="C17" s="13"/>
      <c r="D17" s="12"/>
      <c r="E17" s="14"/>
      <c r="F17" s="14"/>
      <c r="G17" s="12"/>
      <c r="H17" s="12"/>
      <c r="I17" s="74"/>
      <c r="J17" s="15"/>
      <c r="K17" s="18"/>
      <c r="L17" s="18"/>
      <c r="M17" s="16"/>
      <c r="N17" s="147" t="str">
        <f t="shared" si="0"/>
        <v/>
      </c>
      <c r="O17" s="147" t="str">
        <f t="shared" si="1"/>
        <v/>
      </c>
      <c r="P17" s="17"/>
    </row>
    <row r="18" customHeight="1" spans="1:16">
      <c r="A18" s="12"/>
      <c r="B18" s="13"/>
      <c r="C18" s="13"/>
      <c r="D18" s="12"/>
      <c r="E18" s="14"/>
      <c r="F18" s="14"/>
      <c r="G18" s="12"/>
      <c r="H18" s="12"/>
      <c r="I18" s="74"/>
      <c r="J18" s="15"/>
      <c r="K18" s="18"/>
      <c r="L18" s="18"/>
      <c r="M18" s="16"/>
      <c r="N18" s="147" t="str">
        <f t="shared" si="0"/>
        <v/>
      </c>
      <c r="O18" s="147" t="str">
        <f t="shared" si="1"/>
        <v/>
      </c>
      <c r="P18" s="17"/>
    </row>
    <row r="19" customHeight="1" spans="1:16">
      <c r="A19" s="12"/>
      <c r="B19" s="13"/>
      <c r="C19" s="13"/>
      <c r="D19" s="12"/>
      <c r="E19" s="14"/>
      <c r="F19" s="14"/>
      <c r="G19" s="12"/>
      <c r="H19" s="12"/>
      <c r="I19" s="74"/>
      <c r="J19" s="15"/>
      <c r="K19" s="18"/>
      <c r="L19" s="18"/>
      <c r="M19" s="16"/>
      <c r="N19" s="147" t="str">
        <f t="shared" si="0"/>
        <v/>
      </c>
      <c r="O19" s="147" t="str">
        <f t="shared" si="1"/>
        <v/>
      </c>
      <c r="P19" s="17"/>
    </row>
    <row r="20" customHeight="1" spans="1:16">
      <c r="A20" s="12"/>
      <c r="B20" s="13"/>
      <c r="C20" s="13"/>
      <c r="D20" s="12"/>
      <c r="E20" s="14"/>
      <c r="F20" s="14"/>
      <c r="G20" s="12"/>
      <c r="H20" s="12"/>
      <c r="I20" s="74"/>
      <c r="J20" s="15"/>
      <c r="K20" s="18"/>
      <c r="L20" s="18"/>
      <c r="M20" s="16"/>
      <c r="N20" s="147" t="str">
        <f t="shared" si="0"/>
        <v/>
      </c>
      <c r="O20" s="147" t="str">
        <f t="shared" si="1"/>
        <v/>
      </c>
      <c r="P20" s="17"/>
    </row>
    <row r="21" customHeight="1" spans="1:16">
      <c r="A21" s="12"/>
      <c r="B21" s="13"/>
      <c r="C21" s="13"/>
      <c r="D21" s="12"/>
      <c r="E21" s="14"/>
      <c r="F21" s="14"/>
      <c r="G21" s="12"/>
      <c r="H21" s="12"/>
      <c r="I21" s="74"/>
      <c r="J21" s="15"/>
      <c r="K21" s="18"/>
      <c r="L21" s="18"/>
      <c r="M21" s="16"/>
      <c r="N21" s="147" t="str">
        <f t="shared" si="0"/>
        <v/>
      </c>
      <c r="O21" s="147" t="str">
        <f t="shared" si="1"/>
        <v/>
      </c>
      <c r="P21" s="17"/>
    </row>
    <row r="22" customHeight="1" spans="1:16">
      <c r="A22" s="12"/>
      <c r="B22" s="13"/>
      <c r="C22" s="13"/>
      <c r="D22" s="12"/>
      <c r="E22" s="14"/>
      <c r="F22" s="14"/>
      <c r="G22" s="12"/>
      <c r="H22" s="12"/>
      <c r="I22" s="74"/>
      <c r="J22" s="15"/>
      <c r="K22" s="18"/>
      <c r="L22" s="18"/>
      <c r="M22" s="16"/>
      <c r="N22" s="147" t="str">
        <f t="shared" si="0"/>
        <v/>
      </c>
      <c r="O22" s="147" t="str">
        <f t="shared" si="1"/>
        <v/>
      </c>
      <c r="P22" s="17"/>
    </row>
    <row r="23" customHeight="1" spans="1:16">
      <c r="A23" s="12"/>
      <c r="B23" s="13"/>
      <c r="C23" s="13"/>
      <c r="D23" s="12"/>
      <c r="E23" s="14"/>
      <c r="F23" s="14"/>
      <c r="G23" s="12"/>
      <c r="H23" s="12"/>
      <c r="I23" s="74"/>
      <c r="J23" s="15"/>
      <c r="K23" s="18"/>
      <c r="L23" s="18"/>
      <c r="M23" s="16"/>
      <c r="N23" s="147" t="str">
        <f t="shared" si="0"/>
        <v/>
      </c>
      <c r="O23" s="147" t="str">
        <f t="shared" si="1"/>
        <v/>
      </c>
      <c r="P23" s="17"/>
    </row>
    <row r="24" customHeight="1" spans="1:16">
      <c r="A24" s="12"/>
      <c r="B24" s="13"/>
      <c r="C24" s="13"/>
      <c r="D24" s="12"/>
      <c r="E24" s="14"/>
      <c r="F24" s="14"/>
      <c r="G24" s="12"/>
      <c r="H24" s="12"/>
      <c r="I24" s="74"/>
      <c r="J24" s="15"/>
      <c r="K24" s="18"/>
      <c r="L24" s="18"/>
      <c r="M24" s="16"/>
      <c r="N24" s="147" t="str">
        <f t="shared" si="0"/>
        <v/>
      </c>
      <c r="O24" s="147" t="str">
        <f t="shared" si="1"/>
        <v/>
      </c>
      <c r="P24" s="17"/>
    </row>
    <row r="25" customHeight="1" spans="1:16">
      <c r="A25" s="52" t="s">
        <v>621</v>
      </c>
      <c r="B25" s="29"/>
      <c r="C25" s="29"/>
      <c r="D25" s="12"/>
      <c r="E25" s="14"/>
      <c r="F25" s="14"/>
      <c r="G25" s="12"/>
      <c r="H25" s="12"/>
      <c r="I25" s="74">
        <f>SUM(I6:I24)</f>
        <v>0</v>
      </c>
      <c r="J25" s="15"/>
      <c r="K25" s="18">
        <f>SUM(K6:K24)</f>
        <v>0</v>
      </c>
      <c r="L25" s="18"/>
      <c r="M25" s="16">
        <f>SUM(M6:M24)</f>
        <v>0</v>
      </c>
      <c r="N25" s="147">
        <f t="shared" si="0"/>
        <v>0</v>
      </c>
      <c r="O25" s="147" t="str">
        <f t="shared" si="1"/>
        <v/>
      </c>
      <c r="P25" s="17"/>
    </row>
    <row r="26" customHeight="1" spans="1:16">
      <c r="A26" s="52" t="s">
        <v>1042</v>
      </c>
      <c r="B26" s="29"/>
      <c r="C26" s="29"/>
      <c r="D26" s="12"/>
      <c r="E26" s="14"/>
      <c r="F26" s="14"/>
      <c r="G26" s="12"/>
      <c r="H26" s="12"/>
      <c r="I26" s="74"/>
      <c r="J26" s="15"/>
      <c r="K26" s="18"/>
      <c r="L26" s="18"/>
      <c r="M26" s="16">
        <v>0</v>
      </c>
      <c r="N26" s="147" t="str">
        <f t="shared" si="0"/>
        <v/>
      </c>
      <c r="O26" s="147" t="str">
        <f t="shared" si="1"/>
        <v/>
      </c>
      <c r="P26" s="17"/>
    </row>
    <row r="27" customHeight="1" spans="1:16">
      <c r="A27" s="52" t="s">
        <v>641</v>
      </c>
      <c r="B27" s="29"/>
      <c r="C27" s="29"/>
      <c r="D27" s="12"/>
      <c r="E27" s="14"/>
      <c r="F27" s="14"/>
      <c r="G27" s="12"/>
      <c r="H27" s="12"/>
      <c r="I27" s="74">
        <f>I25-I26</f>
        <v>0</v>
      </c>
      <c r="J27" s="15"/>
      <c r="K27" s="18">
        <f>K25-K26</f>
        <v>0</v>
      </c>
      <c r="L27" s="18"/>
      <c r="M27" s="16">
        <f>M25-M26</f>
        <v>0</v>
      </c>
      <c r="N27" s="147">
        <f t="shared" si="0"/>
        <v>0</v>
      </c>
      <c r="O27" s="147" t="str">
        <f t="shared" si="1"/>
        <v/>
      </c>
      <c r="P27" s="17"/>
    </row>
    <row r="28" customHeight="1" spans="1:16">
      <c r="A28" s="20" t="e">
        <f>#REF!&amp;#REF!</f>
        <v>#REF!</v>
      </c>
      <c r="M28" s="27" t="e">
        <f>"评估人员："&amp;#REF!</f>
        <v>#REF!</v>
      </c>
    </row>
    <row r="29" customHeight="1" spans="1:16">
      <c r="A29" s="20" t="e">
        <f>CONCATENATE(#REF!,#REF!,#REF!,#REF!,#REF!,#REF!,#REF!)</f>
        <v>#REF!</v>
      </c>
    </row>
  </sheetData>
  <mergeCells count="5">
    <mergeCell ref="A2:P2"/>
    <mergeCell ref="A3:P3"/>
    <mergeCell ref="A25:B25"/>
    <mergeCell ref="A26:B26"/>
    <mergeCell ref="A27:B27"/>
  </mergeCells>
  <hyperlinks>
    <hyperlink ref="A1" location="索引目录!D39" display="返回索引页"/>
    <hyperlink ref="B1" location="非流动资产汇总!B7" display="返回"/>
  </hyperlinks>
  <printOptions horizontalCentered="1"/>
  <pageMargins left="0.354166666666667" right="0.354166666666667" top="0.786805555555556" bottom="0.786805555555556" header="0.9" footer="0.511805555555556"/>
  <pageSetup paperSize="9" scale="66" fitToHeight="0" orientation="landscape"/>
  <headerFooter alignWithMargins="0">
    <oddHeader>&amp;R&amp;"宋体,常规"&amp;10表&amp;"Times New Roman,常规"4-2
&amp;"宋体,常规"共&amp;"Times New Roman,常规"&amp;N&amp;"宋体,常规"页第&amp;"Times New Roman,常规"&amp;P&amp;"宋体,常规"页</oddHead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842"/>
  <sheetViews>
    <sheetView topLeftCell="A14" workbookViewId="0">
      <selection activeCell="H13" sqref="H13"/>
    </sheetView>
  </sheetViews>
  <sheetFormatPr defaultColWidth="9" defaultRowHeight="15.75" customHeight="1"/>
  <cols>
    <col min="1" max="1" width="5.1" customWidth="1"/>
    <col min="2" max="2" width="23.1" customWidth="1" outlineLevel="1"/>
    <col min="3" max="3" width="23.1" customWidth="1"/>
    <col min="4" max="4" width="17.1" customWidth="1"/>
    <col min="5" max="5" width="7.9" customWidth="1"/>
    <col min="6" max="6" width="13.1" customWidth="1" outlineLevel="1"/>
    <col min="7" max="9" width="14.4" customWidth="1"/>
    <col min="10" max="10" width="9.5" customWidth="1"/>
    <col min="11" max="11" width="14.6" customWidth="1"/>
  </cols>
  <sheetData>
    <row r="1" spans="1:11">
      <c r="A1" s="1" t="s">
        <v>421</v>
      </c>
      <c r="B1" s="89" t="s">
        <v>1043</v>
      </c>
      <c r="C1" s="2"/>
      <c r="D1" s="3"/>
      <c r="E1" s="3"/>
      <c r="F1" s="3"/>
      <c r="G1" s="3"/>
      <c r="H1" s="3"/>
      <c r="I1" s="3"/>
      <c r="J1" s="3"/>
      <c r="K1" s="3"/>
    </row>
    <row r="2" ht="30" customHeight="1" spans="1:11">
      <c r="A2" s="4" t="s">
        <v>1044</v>
      </c>
      <c r="B2" s="4"/>
      <c r="C2" s="4"/>
      <c r="D2" s="4"/>
      <c r="E2" s="4"/>
      <c r="F2" s="4"/>
      <c r="G2" s="4"/>
      <c r="H2" s="4"/>
      <c r="I2" s="4"/>
      <c r="J2" s="4"/>
      <c r="K2" s="4"/>
    </row>
    <row r="3" ht="14.1" customHeight="1" spans="1:11">
      <c r="A3" s="5" t="e">
        <f>CONCATENATE(#REF!,#REF!,#REF!,#REF!,#REF!,#REF!,#REF!)</f>
        <v>#REF!</v>
      </c>
      <c r="B3" s="5"/>
      <c r="C3" s="5"/>
      <c r="D3" s="5"/>
      <c r="E3" s="5"/>
      <c r="F3" s="5"/>
      <c r="G3" s="6"/>
      <c r="H3" s="6"/>
      <c r="I3" s="6"/>
      <c r="J3" s="6"/>
      <c r="K3" s="6"/>
    </row>
    <row r="4" customHeight="1" spans="1:11">
      <c r="A4" s="7" t="e">
        <f>#REF!&amp;#REF!</f>
        <v>#REF!</v>
      </c>
      <c r="G4" s="579"/>
      <c r="K4" s="8" t="s">
        <v>464</v>
      </c>
    </row>
    <row r="5" ht="27.9" customHeight="1" spans="1:11">
      <c r="A5" s="9" t="s">
        <v>465</v>
      </c>
      <c r="B5" s="9" t="s">
        <v>572</v>
      </c>
      <c r="C5" s="9" t="s">
        <v>626</v>
      </c>
      <c r="D5" s="9" t="s">
        <v>628</v>
      </c>
      <c r="E5" s="9" t="s">
        <v>629</v>
      </c>
      <c r="F5" s="9" t="s">
        <v>467</v>
      </c>
      <c r="G5" s="32" t="s">
        <v>426</v>
      </c>
      <c r="H5" s="9" t="s">
        <v>427</v>
      </c>
      <c r="I5" s="9" t="s">
        <v>428</v>
      </c>
      <c r="J5" s="146" t="s">
        <v>469</v>
      </c>
      <c r="K5" s="9" t="s">
        <v>577</v>
      </c>
    </row>
    <row r="6" customHeight="1" spans="1:11">
      <c r="A6" s="12"/>
      <c r="B6" s="82"/>
      <c r="C6" s="13"/>
      <c r="D6" s="12"/>
      <c r="E6" s="14"/>
      <c r="F6" s="16"/>
      <c r="G6" s="170"/>
      <c r="H6" s="16"/>
      <c r="I6" s="147" t="str">
        <f t="shared" ref="I6:I27" si="0">IF(G6="","",H6-G6)</f>
        <v/>
      </c>
      <c r="J6" s="147" t="str">
        <f t="shared" ref="J6:J27" si="1">IF(G6=0,"",I6/G6*100)</f>
        <v/>
      </c>
      <c r="K6" s="17"/>
    </row>
    <row r="7" customHeight="1" spans="1:11">
      <c r="A7" s="12"/>
      <c r="B7" s="13"/>
      <c r="C7" s="13"/>
      <c r="D7" s="12"/>
      <c r="E7" s="14"/>
      <c r="F7" s="16"/>
      <c r="G7" s="170"/>
      <c r="H7" s="16"/>
      <c r="I7" s="147" t="str">
        <f t="shared" si="0"/>
        <v/>
      </c>
      <c r="J7" s="147" t="str">
        <f t="shared" si="1"/>
        <v/>
      </c>
      <c r="K7" s="17"/>
    </row>
    <row r="8" customHeight="1" spans="1:11">
      <c r="A8" s="12"/>
      <c r="B8" s="13"/>
      <c r="C8" s="13"/>
      <c r="D8" s="12"/>
      <c r="E8" s="14"/>
      <c r="F8" s="16"/>
      <c r="G8" s="170"/>
      <c r="H8" s="16"/>
      <c r="I8" s="147" t="str">
        <f t="shared" si="0"/>
        <v/>
      </c>
      <c r="J8" s="147" t="str">
        <f t="shared" si="1"/>
        <v/>
      </c>
      <c r="K8" s="17"/>
    </row>
    <row r="9" customHeight="1" spans="1:11">
      <c r="A9" s="12"/>
      <c r="B9" s="13"/>
      <c r="C9" s="13"/>
      <c r="D9" s="12"/>
      <c r="E9" s="14"/>
      <c r="F9" s="16"/>
      <c r="G9" s="170"/>
      <c r="H9" s="16"/>
      <c r="I9" s="147" t="str">
        <f t="shared" si="0"/>
        <v/>
      </c>
      <c r="J9" s="147" t="str">
        <f t="shared" si="1"/>
        <v/>
      </c>
      <c r="K9" s="17"/>
    </row>
    <row r="10" customHeight="1" spans="1:11">
      <c r="A10" s="12"/>
      <c r="B10" s="13"/>
      <c r="C10" s="13"/>
      <c r="D10" s="12"/>
      <c r="E10" s="14"/>
      <c r="F10" s="16"/>
      <c r="G10" s="170"/>
      <c r="H10" s="16"/>
      <c r="I10" s="147" t="str">
        <f t="shared" si="0"/>
        <v/>
      </c>
      <c r="J10" s="147" t="str">
        <f t="shared" si="1"/>
        <v/>
      </c>
      <c r="K10" s="17"/>
    </row>
    <row r="11" customHeight="1" spans="1:11">
      <c r="A11" s="12"/>
      <c r="B11" s="13"/>
      <c r="C11" s="13"/>
      <c r="D11" s="12"/>
      <c r="E11" s="14"/>
      <c r="F11" s="16"/>
      <c r="G11" s="170"/>
      <c r="H11" s="16"/>
      <c r="I11" s="147" t="str">
        <f t="shared" si="0"/>
        <v/>
      </c>
      <c r="J11" s="147" t="str">
        <f t="shared" si="1"/>
        <v/>
      </c>
      <c r="K11" s="17"/>
    </row>
    <row r="12" customHeight="1" spans="1:11">
      <c r="A12" s="12"/>
      <c r="B12" s="13"/>
      <c r="C12" s="13"/>
      <c r="D12" s="12"/>
      <c r="E12" s="14"/>
      <c r="F12" s="16"/>
      <c r="G12" s="170"/>
      <c r="H12" s="16"/>
      <c r="I12" s="147" t="str">
        <f t="shared" si="0"/>
        <v/>
      </c>
      <c r="J12" s="147" t="str">
        <f t="shared" si="1"/>
        <v/>
      </c>
      <c r="K12" s="17"/>
    </row>
    <row r="13" customHeight="1" spans="1:11">
      <c r="A13" s="12"/>
      <c r="B13" s="13"/>
      <c r="C13" s="13"/>
      <c r="D13" s="12"/>
      <c r="E13" s="14"/>
      <c r="F13" s="16"/>
      <c r="G13" s="170"/>
      <c r="H13" s="16"/>
      <c r="I13" s="147" t="str">
        <f t="shared" si="0"/>
        <v/>
      </c>
      <c r="J13" s="147" t="str">
        <f t="shared" si="1"/>
        <v/>
      </c>
      <c r="K13" s="17"/>
    </row>
    <row r="14" customHeight="1" spans="1:11">
      <c r="A14" s="12"/>
      <c r="B14" s="13"/>
      <c r="C14" s="13"/>
      <c r="D14" s="12"/>
      <c r="E14" s="14"/>
      <c r="F14" s="16"/>
      <c r="G14" s="170"/>
      <c r="H14" s="16"/>
      <c r="I14" s="147" t="str">
        <f t="shared" si="0"/>
        <v/>
      </c>
      <c r="J14" s="147" t="str">
        <f t="shared" si="1"/>
        <v/>
      </c>
      <c r="K14" s="17"/>
    </row>
    <row r="15" customHeight="1" spans="1:11">
      <c r="A15" s="12"/>
      <c r="B15" s="13"/>
      <c r="C15" s="13"/>
      <c r="D15" s="12"/>
      <c r="E15" s="14"/>
      <c r="F15" s="16"/>
      <c r="G15" s="170"/>
      <c r="H15" s="16"/>
      <c r="I15" s="147" t="str">
        <f t="shared" si="0"/>
        <v/>
      </c>
      <c r="J15" s="147" t="str">
        <f t="shared" si="1"/>
        <v/>
      </c>
      <c r="K15" s="17"/>
    </row>
    <row r="16" customHeight="1" spans="1:11">
      <c r="A16" s="12"/>
      <c r="B16" s="13"/>
      <c r="C16" s="13"/>
      <c r="D16" s="12"/>
      <c r="E16" s="14"/>
      <c r="F16" s="16"/>
      <c r="G16" s="170"/>
      <c r="H16" s="16"/>
      <c r="I16" s="147" t="str">
        <f t="shared" si="0"/>
        <v/>
      </c>
      <c r="J16" s="147" t="str">
        <f t="shared" si="1"/>
        <v/>
      </c>
      <c r="K16" s="17"/>
    </row>
    <row r="17" customHeight="1" spans="1:11">
      <c r="A17" s="12"/>
      <c r="B17" s="13"/>
      <c r="C17" s="13"/>
      <c r="D17" s="12"/>
      <c r="E17" s="14"/>
      <c r="F17" s="16"/>
      <c r="G17" s="170"/>
      <c r="H17" s="16"/>
      <c r="I17" s="147" t="str">
        <f t="shared" si="0"/>
        <v/>
      </c>
      <c r="J17" s="147" t="str">
        <f t="shared" si="1"/>
        <v/>
      </c>
      <c r="K17" s="17"/>
    </row>
    <row r="18" customHeight="1" spans="1:11">
      <c r="A18" s="12"/>
      <c r="B18" s="13"/>
      <c r="C18" s="13"/>
      <c r="D18" s="12"/>
      <c r="E18" s="14"/>
      <c r="F18" s="16"/>
      <c r="G18" s="170"/>
      <c r="H18" s="16"/>
      <c r="I18" s="147" t="str">
        <f t="shared" si="0"/>
        <v/>
      </c>
      <c r="J18" s="147" t="str">
        <f t="shared" si="1"/>
        <v/>
      </c>
      <c r="K18" s="17"/>
    </row>
    <row r="19" customHeight="1" spans="1:11">
      <c r="A19" s="12"/>
      <c r="B19" s="13"/>
      <c r="C19" s="13"/>
      <c r="D19" s="12"/>
      <c r="E19" s="14"/>
      <c r="F19" s="16"/>
      <c r="G19" s="170"/>
      <c r="H19" s="16"/>
      <c r="I19" s="147" t="str">
        <f t="shared" si="0"/>
        <v/>
      </c>
      <c r="J19" s="147" t="str">
        <f t="shared" si="1"/>
        <v/>
      </c>
      <c r="K19" s="17"/>
    </row>
    <row r="20" customHeight="1" spans="1:11">
      <c r="A20" s="12"/>
      <c r="B20" s="13"/>
      <c r="C20" s="13"/>
      <c r="D20" s="12"/>
      <c r="E20" s="14"/>
      <c r="F20" s="16"/>
      <c r="G20" s="170"/>
      <c r="H20" s="16"/>
      <c r="I20" s="147" t="str">
        <f t="shared" si="0"/>
        <v/>
      </c>
      <c r="J20" s="147" t="str">
        <f t="shared" si="1"/>
        <v/>
      </c>
      <c r="K20" s="17"/>
    </row>
    <row r="21" customHeight="1" spans="1:11">
      <c r="A21" s="12"/>
      <c r="B21" s="13"/>
      <c r="C21" s="13"/>
      <c r="D21" s="12"/>
      <c r="E21" s="14"/>
      <c r="F21" s="16"/>
      <c r="G21" s="170"/>
      <c r="H21" s="16"/>
      <c r="I21" s="147" t="str">
        <f t="shared" si="0"/>
        <v/>
      </c>
      <c r="J21" s="147" t="str">
        <f t="shared" si="1"/>
        <v/>
      </c>
      <c r="K21" s="17"/>
    </row>
    <row r="22" customHeight="1" spans="1:11">
      <c r="A22" s="12"/>
      <c r="B22" s="13"/>
      <c r="C22" s="13"/>
      <c r="D22" s="12"/>
      <c r="E22" s="14"/>
      <c r="F22" s="16"/>
      <c r="G22" s="170"/>
      <c r="H22" s="16"/>
      <c r="I22" s="147" t="str">
        <f t="shared" si="0"/>
        <v/>
      </c>
      <c r="J22" s="147" t="str">
        <f t="shared" si="1"/>
        <v/>
      </c>
      <c r="K22" s="17"/>
    </row>
    <row r="23" customHeight="1" spans="1:11">
      <c r="A23" s="12"/>
      <c r="B23" s="13"/>
      <c r="C23" s="13"/>
      <c r="D23" s="12"/>
      <c r="E23" s="14"/>
      <c r="F23" s="16"/>
      <c r="G23" s="170"/>
      <c r="H23" s="16"/>
      <c r="I23" s="147" t="str">
        <f t="shared" si="0"/>
        <v/>
      </c>
      <c r="J23" s="147" t="str">
        <f t="shared" si="1"/>
        <v/>
      </c>
      <c r="K23" s="17"/>
    </row>
    <row r="24" customHeight="1" spans="1:11">
      <c r="A24" s="52" t="s">
        <v>621</v>
      </c>
      <c r="B24" s="29"/>
      <c r="C24" s="29"/>
      <c r="D24" s="12"/>
      <c r="E24" s="14"/>
      <c r="F24" s="16">
        <f>SUM(F6:F23)</f>
        <v>0</v>
      </c>
      <c r="G24" s="170">
        <f>SUM(G6:G23)</f>
        <v>0</v>
      </c>
      <c r="H24" s="16">
        <f>SUM(H6:H23)</f>
        <v>0</v>
      </c>
      <c r="I24" s="147">
        <f t="shared" si="0"/>
        <v>0</v>
      </c>
      <c r="J24" s="147" t="str">
        <f t="shared" si="1"/>
        <v/>
      </c>
      <c r="K24" s="17"/>
    </row>
    <row r="25" customHeight="1" spans="1:11">
      <c r="A25" s="52" t="s">
        <v>640</v>
      </c>
      <c r="B25" s="29"/>
      <c r="C25" s="29"/>
      <c r="D25" s="12"/>
      <c r="E25" s="14"/>
      <c r="F25" s="16"/>
      <c r="G25" s="170"/>
      <c r="H25" s="16">
        <v>0</v>
      </c>
      <c r="I25" s="147" t="str">
        <f t="shared" si="0"/>
        <v/>
      </c>
      <c r="J25" s="147" t="str">
        <f t="shared" si="1"/>
        <v/>
      </c>
      <c r="K25" s="17"/>
    </row>
    <row r="26" customHeight="1" spans="1:11">
      <c r="A26" s="52" t="s">
        <v>623</v>
      </c>
      <c r="B26" s="29"/>
      <c r="C26" s="29"/>
      <c r="D26" s="12"/>
      <c r="E26" s="14"/>
      <c r="F26" s="16"/>
      <c r="G26" s="170"/>
      <c r="H26" s="16"/>
      <c r="I26" s="147" t="str">
        <f t="shared" si="0"/>
        <v/>
      </c>
      <c r="J26" s="147" t="str">
        <f t="shared" si="1"/>
        <v/>
      </c>
      <c r="K26" s="17"/>
    </row>
    <row r="27" customHeight="1" spans="1:11">
      <c r="A27" s="52" t="s">
        <v>641</v>
      </c>
      <c r="B27" s="29"/>
      <c r="C27" s="29"/>
      <c r="D27" s="17"/>
      <c r="E27" s="14"/>
      <c r="F27" s="16">
        <f>F24-F25-F26</f>
        <v>0</v>
      </c>
      <c r="G27" s="18">
        <f>G24-G25-G26</f>
        <v>0</v>
      </c>
      <c r="H27" s="16">
        <f>H24-H25-H26</f>
        <v>0</v>
      </c>
      <c r="I27" s="147">
        <f t="shared" si="0"/>
        <v>0</v>
      </c>
      <c r="J27" s="147" t="str">
        <f t="shared" si="1"/>
        <v/>
      </c>
      <c r="K27" s="17"/>
    </row>
    <row r="28" customHeight="1" spans="1:11">
      <c r="A28" s="20" t="e">
        <f>#REF!&amp;#REF!</f>
        <v>#REF!</v>
      </c>
      <c r="G28" s="116"/>
      <c r="H28" s="27" t="e">
        <f>"评估人员："&amp;#REF!</f>
        <v>#REF!</v>
      </c>
    </row>
    <row r="29" customHeight="1" spans="1:11">
      <c r="A29" s="20" t="e">
        <f>CONCATENATE(#REF!,#REF!,#REF!,#REF!,#REF!,#REF!,#REF!)</f>
        <v>#REF!</v>
      </c>
      <c r="G29" s="116"/>
    </row>
    <row r="30" customHeight="1" spans="1:11">
      <c r="B30" s="156" t="s">
        <v>642</v>
      </c>
      <c r="C30" s="27" t="s">
        <v>643</v>
      </c>
      <c r="G30" s="116"/>
    </row>
    <row r="31" customHeight="1" spans="1:11">
      <c r="B31" s="8" t="s">
        <v>644</v>
      </c>
      <c r="C31" s="27" t="s">
        <v>645</v>
      </c>
      <c r="G31" s="116"/>
    </row>
    <row r="32" customHeight="1" spans="1:11">
      <c r="C32" s="27" t="s">
        <v>646</v>
      </c>
      <c r="G32" s="116"/>
    </row>
    <row r="33" customHeight="1" spans="3:7">
      <c r="C33" s="27" t="s">
        <v>662</v>
      </c>
      <c r="G33" s="116"/>
    </row>
    <row r="34" customHeight="1" spans="3:7">
      <c r="C34" s="27" t="s">
        <v>648</v>
      </c>
      <c r="G34" s="116"/>
    </row>
    <row r="35" customHeight="1" spans="3:7">
      <c r="G35" s="116"/>
    </row>
    <row r="36" customHeight="1" spans="3:7">
      <c r="G36" s="116"/>
    </row>
    <row r="37" customHeight="1" spans="3:7">
      <c r="G37" s="116"/>
    </row>
    <row r="38" customHeight="1" spans="3:7">
      <c r="G38" s="116"/>
    </row>
    <row r="39" customHeight="1" spans="3:7">
      <c r="G39" s="116"/>
    </row>
    <row r="40" customHeight="1" spans="3:7">
      <c r="G40" s="116"/>
    </row>
    <row r="41" customHeight="1" spans="3:7">
      <c r="G41" s="116"/>
    </row>
    <row r="42" customHeight="1" spans="3:7">
      <c r="G42" s="116"/>
    </row>
    <row r="43" customHeight="1" spans="3:7">
      <c r="G43" s="116"/>
    </row>
    <row r="44" customHeight="1" spans="3:7">
      <c r="G44" s="116"/>
    </row>
    <row r="45" customHeight="1" spans="3:7">
      <c r="G45" s="116"/>
    </row>
    <row r="46" customHeight="1" spans="3:7">
      <c r="G46" s="116"/>
    </row>
    <row r="47" customHeight="1" spans="3:7">
      <c r="G47" s="116"/>
    </row>
    <row r="48" customHeight="1" spans="3:7">
      <c r="G48" s="116"/>
    </row>
    <row r="49" customHeight="1" spans="7:7">
      <c r="G49" s="116"/>
    </row>
    <row r="50" customHeight="1" spans="7:7">
      <c r="G50" s="116"/>
    </row>
    <row r="51" customHeight="1" spans="7:7">
      <c r="G51" s="116"/>
    </row>
    <row r="52" customHeight="1" spans="7:7">
      <c r="G52" s="116"/>
    </row>
    <row r="53" customHeight="1" spans="7:7">
      <c r="G53" s="116"/>
    </row>
    <row r="54" customHeight="1" spans="7:7">
      <c r="G54" s="116"/>
    </row>
    <row r="55" customHeight="1" spans="7:7">
      <c r="G55" s="116"/>
    </row>
    <row r="56" customHeight="1" spans="7:7">
      <c r="G56" s="116"/>
    </row>
    <row r="57" customHeight="1" spans="7:7">
      <c r="G57" s="116"/>
    </row>
    <row r="58" customHeight="1" spans="7:7">
      <c r="G58" s="116"/>
    </row>
    <row r="59" customHeight="1" spans="7:7">
      <c r="G59" s="116"/>
    </row>
    <row r="60" customHeight="1" spans="7:7">
      <c r="G60" s="116"/>
    </row>
    <row r="61" customHeight="1" spans="7:7">
      <c r="G61" s="116"/>
    </row>
    <row r="62" customHeight="1" spans="7:7">
      <c r="G62" s="116"/>
    </row>
    <row r="63" customHeight="1" spans="7:7">
      <c r="G63" s="116"/>
    </row>
    <row r="64" customHeight="1" spans="7:7">
      <c r="G64" s="116"/>
    </row>
    <row r="65" customHeight="1" spans="7:7">
      <c r="G65" s="116"/>
    </row>
    <row r="66" customHeight="1" spans="7:7">
      <c r="G66" s="116"/>
    </row>
    <row r="67" customHeight="1" spans="7:7">
      <c r="G67" s="116"/>
    </row>
    <row r="68" customHeight="1" spans="7:7">
      <c r="G68" s="116"/>
    </row>
    <row r="69" customHeight="1" spans="7:7">
      <c r="G69" s="116"/>
    </row>
    <row r="70" customHeight="1" spans="7:7">
      <c r="G70" s="116"/>
    </row>
    <row r="71" customHeight="1" spans="7:7">
      <c r="G71" s="116"/>
    </row>
    <row r="72" customHeight="1" spans="7:7">
      <c r="G72" s="116"/>
    </row>
    <row r="73" customHeight="1" spans="7:7">
      <c r="G73" s="116"/>
    </row>
    <row r="74" customHeight="1" spans="7:7">
      <c r="G74" s="116"/>
    </row>
    <row r="75" customHeight="1" spans="7:7">
      <c r="G75" s="116"/>
    </row>
    <row r="76" customHeight="1" spans="7:7">
      <c r="G76" s="116"/>
    </row>
    <row r="77" customHeight="1" spans="7:7">
      <c r="G77" s="116"/>
    </row>
    <row r="78" customHeight="1" spans="7:7">
      <c r="G78" s="116"/>
    </row>
    <row r="79" customHeight="1" spans="7:7">
      <c r="G79" s="116"/>
    </row>
    <row r="80" customHeight="1" spans="7:7">
      <c r="G80" s="116"/>
    </row>
    <row r="81" customHeight="1" spans="7:7">
      <c r="G81" s="116"/>
    </row>
    <row r="82" customHeight="1" spans="7:7">
      <c r="G82" s="116"/>
    </row>
    <row r="83" customHeight="1" spans="7:7">
      <c r="G83" s="116"/>
    </row>
    <row r="84" customHeight="1" spans="7:7">
      <c r="G84" s="116"/>
    </row>
    <row r="85" customHeight="1" spans="7:7">
      <c r="G85" s="116"/>
    </row>
    <row r="86" customHeight="1" spans="7:7">
      <c r="G86" s="116"/>
    </row>
    <row r="87" customHeight="1" spans="7:7">
      <c r="G87" s="116"/>
    </row>
    <row r="88" customHeight="1" spans="7:7">
      <c r="G88" s="116"/>
    </row>
    <row r="89" customHeight="1" spans="7:7">
      <c r="G89" s="116"/>
    </row>
    <row r="90" customHeight="1" spans="7:7">
      <c r="G90" s="116"/>
    </row>
    <row r="91" customHeight="1" spans="7:7">
      <c r="G91" s="116"/>
    </row>
    <row r="92" customHeight="1" spans="7:7">
      <c r="G92" s="116"/>
    </row>
    <row r="93" customHeight="1" spans="7:7">
      <c r="G93" s="116"/>
    </row>
    <row r="94" customHeight="1" spans="7:7">
      <c r="G94" s="116"/>
    </row>
    <row r="95" customHeight="1" spans="7:7">
      <c r="G95" s="116"/>
    </row>
    <row r="96" customHeight="1" spans="7:7">
      <c r="G96" s="116"/>
    </row>
    <row r="97" customHeight="1" spans="7:7">
      <c r="G97" s="116"/>
    </row>
    <row r="98" customHeight="1" spans="7:7">
      <c r="G98" s="116"/>
    </row>
    <row r="99" customHeight="1" spans="7:7">
      <c r="G99" s="116"/>
    </row>
    <row r="100" customHeight="1" spans="7:7">
      <c r="G100" s="116"/>
    </row>
    <row r="101" customHeight="1" spans="7:7">
      <c r="G101" s="116"/>
    </row>
    <row r="102" customHeight="1" spans="7:7">
      <c r="G102" s="116"/>
    </row>
    <row r="103" customHeight="1" spans="7:7">
      <c r="G103" s="116"/>
    </row>
    <row r="104" customHeight="1" spans="7:7">
      <c r="G104" s="116"/>
    </row>
    <row r="105" customHeight="1" spans="7:7">
      <c r="G105" s="116"/>
    </row>
    <row r="106" customHeight="1" spans="7:7">
      <c r="G106" s="116"/>
    </row>
    <row r="107" customHeight="1" spans="7:7">
      <c r="G107" s="116"/>
    </row>
    <row r="108" customHeight="1" spans="7:7">
      <c r="G108" s="116"/>
    </row>
    <row r="109" customHeight="1" spans="7:7">
      <c r="G109" s="116"/>
    </row>
    <row r="110" customHeight="1" spans="7:7">
      <c r="G110" s="116"/>
    </row>
    <row r="111" customHeight="1" spans="7:7">
      <c r="G111" s="116"/>
    </row>
    <row r="112" customHeight="1" spans="7:7">
      <c r="G112" s="116"/>
    </row>
    <row r="113" customHeight="1" spans="7:7">
      <c r="G113" s="116"/>
    </row>
    <row r="114" customHeight="1" spans="7:7">
      <c r="G114" s="116"/>
    </row>
    <row r="115" customHeight="1" spans="7:7">
      <c r="G115" s="116"/>
    </row>
    <row r="116" customHeight="1" spans="7:7">
      <c r="G116" s="116"/>
    </row>
    <row r="117" customHeight="1" spans="7:7">
      <c r="G117" s="116"/>
    </row>
    <row r="118" customHeight="1" spans="7:7">
      <c r="G118" s="116"/>
    </row>
    <row r="119" customHeight="1" spans="7:7">
      <c r="G119" s="116"/>
    </row>
    <row r="120" customHeight="1" spans="7:7">
      <c r="G120" s="116"/>
    </row>
    <row r="121" customHeight="1" spans="7:7">
      <c r="G121" s="116"/>
    </row>
    <row r="122" customHeight="1" spans="7:7">
      <c r="G122" s="116"/>
    </row>
    <row r="123" customHeight="1" spans="7:7">
      <c r="G123" s="116"/>
    </row>
    <row r="124" customHeight="1" spans="7:7">
      <c r="G124" s="116"/>
    </row>
    <row r="125" customHeight="1" spans="7:7">
      <c r="G125" s="116"/>
    </row>
    <row r="126" customHeight="1" spans="7:7">
      <c r="G126" s="116"/>
    </row>
    <row r="127" customHeight="1" spans="7:7">
      <c r="G127" s="116"/>
    </row>
    <row r="128" customHeight="1" spans="7:7">
      <c r="G128" s="116"/>
    </row>
    <row r="129" customHeight="1" spans="7:7">
      <c r="G129" s="116"/>
    </row>
    <row r="130" customHeight="1" spans="7:7">
      <c r="G130" s="116"/>
    </row>
    <row r="131" customHeight="1" spans="7:7">
      <c r="G131" s="116"/>
    </row>
    <row r="132" customHeight="1" spans="7:7">
      <c r="G132" s="116"/>
    </row>
    <row r="133" customHeight="1" spans="7:7">
      <c r="G133" s="116"/>
    </row>
    <row r="134" customHeight="1" spans="7:7">
      <c r="G134" s="116"/>
    </row>
    <row r="135" customHeight="1" spans="7:7">
      <c r="G135" s="116"/>
    </row>
    <row r="136" customHeight="1" spans="7:7">
      <c r="G136" s="116"/>
    </row>
    <row r="137" customHeight="1" spans="7:7">
      <c r="G137" s="116"/>
    </row>
    <row r="138" customHeight="1" spans="7:7">
      <c r="G138" s="116"/>
    </row>
    <row r="139" customHeight="1" spans="7:7">
      <c r="G139" s="116"/>
    </row>
    <row r="140" customHeight="1" spans="7:7">
      <c r="G140" s="116"/>
    </row>
    <row r="141" customHeight="1" spans="7:7">
      <c r="G141" s="116"/>
    </row>
    <row r="142" customHeight="1" spans="7:7">
      <c r="G142" s="116"/>
    </row>
    <row r="143" customHeight="1" spans="7:7">
      <c r="G143" s="116"/>
    </row>
    <row r="144" customHeight="1" spans="7:7">
      <c r="G144" s="116"/>
    </row>
    <row r="145" customHeight="1" spans="7:7">
      <c r="G145" s="116"/>
    </row>
    <row r="146" customHeight="1" spans="7:7">
      <c r="G146" s="116"/>
    </row>
    <row r="147" customHeight="1" spans="7:7">
      <c r="G147" s="116"/>
    </row>
    <row r="148" customHeight="1" spans="7:7">
      <c r="G148" s="116"/>
    </row>
    <row r="149" customHeight="1" spans="7:7">
      <c r="G149" s="116"/>
    </row>
    <row r="150" customHeight="1" spans="7:7">
      <c r="G150" s="116"/>
    </row>
    <row r="151" customHeight="1" spans="7:7">
      <c r="G151" s="116"/>
    </row>
    <row r="152" customHeight="1" spans="7:7">
      <c r="G152" s="116"/>
    </row>
    <row r="153" customHeight="1" spans="7:7">
      <c r="G153" s="116"/>
    </row>
    <row r="154" customHeight="1" spans="7:7">
      <c r="G154" s="116"/>
    </row>
    <row r="155" customHeight="1" spans="7:7">
      <c r="G155" s="116"/>
    </row>
    <row r="156" customHeight="1" spans="7:7">
      <c r="G156" s="116"/>
    </row>
    <row r="157" customHeight="1" spans="7:7">
      <c r="G157" s="116"/>
    </row>
    <row r="158" customHeight="1" spans="7:7">
      <c r="G158" s="116"/>
    </row>
    <row r="159" customHeight="1" spans="7:7">
      <c r="G159" s="116"/>
    </row>
    <row r="160" customHeight="1" spans="7:7">
      <c r="G160" s="116"/>
    </row>
    <row r="161" customHeight="1" spans="7:7">
      <c r="G161" s="116"/>
    </row>
    <row r="162" customHeight="1" spans="7:7">
      <c r="G162" s="116"/>
    </row>
    <row r="163" customHeight="1" spans="7:7">
      <c r="G163" s="116"/>
    </row>
    <row r="164" customHeight="1" spans="7:7">
      <c r="G164" s="116"/>
    </row>
    <row r="165" customHeight="1" spans="7:7">
      <c r="G165" s="116"/>
    </row>
    <row r="166" customHeight="1" spans="7:7">
      <c r="G166" s="116"/>
    </row>
    <row r="167" customHeight="1" spans="7:7">
      <c r="G167" s="116"/>
    </row>
    <row r="168" customHeight="1" spans="7:7">
      <c r="G168" s="116"/>
    </row>
    <row r="169" customHeight="1" spans="7:7">
      <c r="G169" s="116"/>
    </row>
    <row r="170" customHeight="1" spans="7:7">
      <c r="G170" s="116"/>
    </row>
    <row r="171" customHeight="1" spans="7:7">
      <c r="G171" s="116"/>
    </row>
    <row r="172" customHeight="1" spans="7:7">
      <c r="G172" s="116"/>
    </row>
    <row r="173" customHeight="1" spans="7:7">
      <c r="G173" s="116"/>
    </row>
    <row r="174" customHeight="1" spans="7:7">
      <c r="G174" s="116"/>
    </row>
    <row r="175" customHeight="1" spans="7:7">
      <c r="G175" s="116"/>
    </row>
    <row r="176" customHeight="1" spans="7:7">
      <c r="G176" s="116"/>
    </row>
    <row r="177" customHeight="1" spans="7:7">
      <c r="G177" s="116"/>
    </row>
    <row r="178" customHeight="1" spans="7:7">
      <c r="G178" s="116"/>
    </row>
    <row r="179" customHeight="1" spans="7:7">
      <c r="G179" s="116"/>
    </row>
    <row r="180" customHeight="1" spans="7:7">
      <c r="G180" s="116"/>
    </row>
    <row r="181" customHeight="1" spans="7:7">
      <c r="G181" s="116"/>
    </row>
    <row r="182" customHeight="1" spans="7:7">
      <c r="G182" s="116"/>
    </row>
    <row r="183" customHeight="1" spans="7:7">
      <c r="G183" s="116"/>
    </row>
    <row r="184" customHeight="1" spans="7:7">
      <c r="G184" s="116"/>
    </row>
    <row r="185" customHeight="1" spans="7:7">
      <c r="G185" s="116"/>
    </row>
    <row r="186" customHeight="1" spans="7:7">
      <c r="G186" s="116"/>
    </row>
    <row r="187" customHeight="1" spans="7:7">
      <c r="G187" s="116"/>
    </row>
    <row r="188" customHeight="1" spans="7:7">
      <c r="G188" s="116"/>
    </row>
    <row r="189" customHeight="1" spans="7:7">
      <c r="G189" s="116"/>
    </row>
    <row r="190" customHeight="1" spans="7:7">
      <c r="G190" s="116"/>
    </row>
    <row r="191" customHeight="1" spans="7:7">
      <c r="G191" s="116"/>
    </row>
    <row r="192" customHeight="1" spans="7:7">
      <c r="G192" s="116"/>
    </row>
    <row r="193" customHeight="1" spans="7:7">
      <c r="G193" s="116"/>
    </row>
    <row r="194" customHeight="1" spans="7:7">
      <c r="G194" s="116"/>
    </row>
    <row r="195" customHeight="1" spans="7:7">
      <c r="G195" s="116"/>
    </row>
    <row r="196" customHeight="1" spans="7:7">
      <c r="G196" s="116"/>
    </row>
    <row r="197" customHeight="1" spans="7:7">
      <c r="G197" s="116"/>
    </row>
    <row r="198" customHeight="1" spans="7:7">
      <c r="G198" s="116"/>
    </row>
    <row r="199" customHeight="1" spans="7:7">
      <c r="G199" s="116"/>
    </row>
    <row r="200" customHeight="1" spans="7:7">
      <c r="G200" s="116"/>
    </row>
    <row r="201" customHeight="1" spans="7:7">
      <c r="G201" s="116"/>
    </row>
    <row r="202" customHeight="1" spans="7:7">
      <c r="G202" s="116"/>
    </row>
    <row r="203" customHeight="1" spans="7:7">
      <c r="G203" s="116"/>
    </row>
    <row r="204" customHeight="1" spans="7:7">
      <c r="G204" s="116"/>
    </row>
    <row r="205" customHeight="1" spans="7:7">
      <c r="G205" s="116"/>
    </row>
    <row r="206" customHeight="1" spans="7:7">
      <c r="G206" s="116"/>
    </row>
    <row r="207" customHeight="1" spans="7:7">
      <c r="G207" s="116"/>
    </row>
    <row r="208" customHeight="1" spans="7:7">
      <c r="G208" s="116"/>
    </row>
    <row r="209" customHeight="1" spans="7:7">
      <c r="G209" s="116"/>
    </row>
    <row r="210" customHeight="1" spans="7:7">
      <c r="G210" s="116"/>
    </row>
    <row r="211" customHeight="1" spans="7:7">
      <c r="G211" s="116"/>
    </row>
    <row r="212" customHeight="1" spans="7:7">
      <c r="G212" s="116"/>
    </row>
    <row r="213" customHeight="1" spans="7:7">
      <c r="G213" s="116"/>
    </row>
    <row r="214" customHeight="1" spans="7:7">
      <c r="G214" s="116"/>
    </row>
    <row r="215" customHeight="1" spans="7:7">
      <c r="G215" s="116"/>
    </row>
    <row r="216" customHeight="1" spans="7:7">
      <c r="G216" s="116"/>
    </row>
    <row r="217" customHeight="1" spans="7:7">
      <c r="G217" s="116"/>
    </row>
    <row r="218" customHeight="1" spans="7:7">
      <c r="G218" s="116"/>
    </row>
    <row r="219" customHeight="1" spans="7:7">
      <c r="G219" s="116"/>
    </row>
    <row r="220" customHeight="1" spans="7:7">
      <c r="G220" s="116"/>
    </row>
    <row r="221" customHeight="1" spans="7:7">
      <c r="G221" s="116"/>
    </row>
    <row r="222" customHeight="1" spans="7:7">
      <c r="G222" s="116"/>
    </row>
    <row r="223" customHeight="1" spans="7:7">
      <c r="G223" s="116"/>
    </row>
    <row r="224" customHeight="1" spans="7:7">
      <c r="G224" s="116"/>
    </row>
    <row r="225" customHeight="1" spans="7:7">
      <c r="G225" s="116"/>
    </row>
    <row r="226" customHeight="1" spans="7:7">
      <c r="G226" s="116"/>
    </row>
    <row r="227" customHeight="1" spans="7:7">
      <c r="G227" s="116"/>
    </row>
    <row r="228" customHeight="1" spans="7:7">
      <c r="G228" s="116"/>
    </row>
    <row r="229" customHeight="1" spans="7:7">
      <c r="G229" s="116"/>
    </row>
    <row r="230" customHeight="1" spans="7:7">
      <c r="G230" s="116"/>
    </row>
    <row r="231" customHeight="1" spans="7:7">
      <c r="G231" s="116"/>
    </row>
    <row r="232" customHeight="1" spans="7:7">
      <c r="G232" s="116"/>
    </row>
    <row r="233" customHeight="1" spans="7:7">
      <c r="G233" s="116"/>
    </row>
    <row r="234" customHeight="1" spans="7:7">
      <c r="G234" s="116"/>
    </row>
    <row r="235" customHeight="1" spans="7:7">
      <c r="G235" s="116"/>
    </row>
    <row r="236" customHeight="1" spans="7:7">
      <c r="G236" s="116"/>
    </row>
    <row r="237" customHeight="1" spans="7:7">
      <c r="G237" s="116"/>
    </row>
    <row r="238" customHeight="1" spans="7:7">
      <c r="G238" s="116"/>
    </row>
    <row r="239" customHeight="1" spans="7:7">
      <c r="G239" s="116"/>
    </row>
    <row r="240" customHeight="1" spans="7:7">
      <c r="G240" s="116"/>
    </row>
    <row r="241" customHeight="1" spans="7:7">
      <c r="G241" s="116"/>
    </row>
    <row r="242" customHeight="1" spans="7:7">
      <c r="G242" s="116"/>
    </row>
    <row r="243" customHeight="1" spans="7:7">
      <c r="G243" s="116"/>
    </row>
    <row r="244" customHeight="1" spans="7:7">
      <c r="G244" s="116"/>
    </row>
    <row r="245" customHeight="1" spans="7:7">
      <c r="G245" s="116"/>
    </row>
    <row r="246" customHeight="1" spans="7:7">
      <c r="G246" s="116"/>
    </row>
    <row r="247" customHeight="1" spans="7:7">
      <c r="G247" s="116"/>
    </row>
    <row r="248" customHeight="1" spans="7:7">
      <c r="G248" s="116"/>
    </row>
    <row r="249" customHeight="1" spans="7:7">
      <c r="G249" s="116"/>
    </row>
    <row r="250" customHeight="1" spans="7:7">
      <c r="G250" s="116"/>
    </row>
    <row r="251" customHeight="1" spans="7:7">
      <c r="G251" s="116"/>
    </row>
    <row r="252" customHeight="1" spans="7:7">
      <c r="G252" s="116"/>
    </row>
    <row r="253" customHeight="1" spans="7:7">
      <c r="G253" s="116"/>
    </row>
    <row r="254" customHeight="1" spans="7:7">
      <c r="G254" s="116"/>
    </row>
    <row r="255" customHeight="1" spans="7:7">
      <c r="G255" s="116"/>
    </row>
    <row r="256" customHeight="1" spans="7:7">
      <c r="G256" s="116"/>
    </row>
    <row r="257" customHeight="1" spans="7:7">
      <c r="G257" s="116"/>
    </row>
    <row r="258" customHeight="1" spans="7:7">
      <c r="G258" s="116"/>
    </row>
    <row r="259" customHeight="1" spans="7:7">
      <c r="G259" s="116"/>
    </row>
    <row r="260" customHeight="1" spans="7:7">
      <c r="G260" s="116"/>
    </row>
    <row r="261" customHeight="1" spans="7:7">
      <c r="G261" s="116"/>
    </row>
    <row r="262" customHeight="1" spans="7:7">
      <c r="G262" s="116"/>
    </row>
    <row r="263" customHeight="1" spans="7:7">
      <c r="G263" s="116"/>
    </row>
    <row r="264" customHeight="1" spans="7:7">
      <c r="G264" s="116"/>
    </row>
    <row r="265" customHeight="1" spans="7:7">
      <c r="G265" s="116"/>
    </row>
    <row r="266" customHeight="1" spans="7:7">
      <c r="G266" s="116"/>
    </row>
    <row r="267" customHeight="1" spans="7:7">
      <c r="G267" s="116"/>
    </row>
    <row r="268" customHeight="1" spans="7:7">
      <c r="G268" s="116"/>
    </row>
    <row r="269" customHeight="1" spans="7:7">
      <c r="G269" s="116"/>
    </row>
    <row r="270" customHeight="1" spans="7:7">
      <c r="G270" s="116"/>
    </row>
    <row r="271" customHeight="1" spans="7:7">
      <c r="G271" s="116"/>
    </row>
    <row r="272" customHeight="1" spans="7:7">
      <c r="G272" s="116"/>
    </row>
    <row r="273" customHeight="1" spans="7:7">
      <c r="G273" s="116"/>
    </row>
    <row r="274" customHeight="1" spans="7:7">
      <c r="G274" s="116"/>
    </row>
    <row r="275" customHeight="1" spans="7:7">
      <c r="G275" s="116"/>
    </row>
    <row r="276" customHeight="1" spans="7:7">
      <c r="G276" s="116"/>
    </row>
    <row r="277" customHeight="1" spans="7:7">
      <c r="G277" s="116"/>
    </row>
    <row r="278" customHeight="1" spans="7:7">
      <c r="G278" s="116"/>
    </row>
    <row r="279" customHeight="1" spans="7:7">
      <c r="G279" s="116"/>
    </row>
    <row r="280" customHeight="1" spans="7:7">
      <c r="G280" s="116"/>
    </row>
    <row r="281" customHeight="1" spans="7:7">
      <c r="G281" s="116"/>
    </row>
    <row r="282" customHeight="1" spans="7:7">
      <c r="G282" s="116"/>
    </row>
    <row r="283" customHeight="1" spans="7:7">
      <c r="G283" s="116"/>
    </row>
    <row r="284" customHeight="1" spans="7:7">
      <c r="G284" s="116"/>
    </row>
    <row r="285" customHeight="1" spans="7:7">
      <c r="G285" s="116"/>
    </row>
    <row r="286" customHeight="1" spans="7:7">
      <c r="G286" s="116"/>
    </row>
    <row r="287" customHeight="1" spans="7:7">
      <c r="G287" s="116"/>
    </row>
    <row r="288" customHeight="1" spans="7:7">
      <c r="G288" s="116"/>
    </row>
    <row r="289" customHeight="1" spans="7:7">
      <c r="G289" s="116"/>
    </row>
    <row r="290" customHeight="1" spans="7:7">
      <c r="G290" s="116"/>
    </row>
    <row r="291" customHeight="1" spans="7:7">
      <c r="G291" s="116"/>
    </row>
    <row r="292" customHeight="1" spans="7:7">
      <c r="G292" s="116"/>
    </row>
    <row r="293" customHeight="1" spans="7:7">
      <c r="G293" s="116"/>
    </row>
    <row r="294" customHeight="1" spans="7:7">
      <c r="G294" s="116"/>
    </row>
    <row r="295" customHeight="1" spans="7:7">
      <c r="G295" s="116"/>
    </row>
    <row r="296" customHeight="1" spans="7:7">
      <c r="G296" s="116"/>
    </row>
    <row r="297" customHeight="1" spans="7:7">
      <c r="G297" s="116"/>
    </row>
    <row r="298" customHeight="1" spans="7:7">
      <c r="G298" s="116"/>
    </row>
    <row r="299" customHeight="1" spans="7:7">
      <c r="G299" s="116"/>
    </row>
    <row r="300" customHeight="1" spans="7:7">
      <c r="G300" s="116"/>
    </row>
    <row r="301" customHeight="1" spans="7:7">
      <c r="G301" s="116"/>
    </row>
    <row r="302" customHeight="1" spans="7:7">
      <c r="G302" s="116"/>
    </row>
    <row r="303" customHeight="1" spans="7:7">
      <c r="G303" s="116"/>
    </row>
    <row r="304" customHeight="1" spans="7:7">
      <c r="G304" s="116"/>
    </row>
    <row r="305" customHeight="1" spans="7:7">
      <c r="G305" s="116"/>
    </row>
    <row r="306" customHeight="1" spans="7:7">
      <c r="G306" s="116"/>
    </row>
    <row r="307" customHeight="1" spans="7:7">
      <c r="G307" s="116"/>
    </row>
    <row r="308" customHeight="1" spans="7:7">
      <c r="G308" s="116"/>
    </row>
    <row r="309" customHeight="1" spans="7:7">
      <c r="G309" s="116"/>
    </row>
    <row r="310" customHeight="1" spans="7:7">
      <c r="G310" s="116"/>
    </row>
    <row r="311" customHeight="1" spans="7:7">
      <c r="G311" s="116"/>
    </row>
    <row r="312" customHeight="1" spans="7:7">
      <c r="G312" s="116"/>
    </row>
    <row r="313" customHeight="1" spans="7:7">
      <c r="G313" s="116"/>
    </row>
    <row r="314" customHeight="1" spans="7:7">
      <c r="G314" s="116"/>
    </row>
    <row r="315" customHeight="1" spans="7:7">
      <c r="G315" s="116"/>
    </row>
    <row r="316" customHeight="1" spans="7:7">
      <c r="G316" s="116"/>
    </row>
    <row r="317" customHeight="1" spans="7:7">
      <c r="G317" s="116"/>
    </row>
    <row r="318" customHeight="1" spans="7:7">
      <c r="G318" s="116"/>
    </row>
    <row r="319" customHeight="1" spans="7:7">
      <c r="G319" s="116"/>
    </row>
    <row r="320" customHeight="1" spans="7:7">
      <c r="G320" s="116"/>
    </row>
    <row r="321" customHeight="1" spans="7:7">
      <c r="G321" s="116"/>
    </row>
    <row r="322" customHeight="1" spans="7:7">
      <c r="G322" s="116"/>
    </row>
    <row r="323" customHeight="1" spans="7:7">
      <c r="G323" s="116"/>
    </row>
    <row r="324" customHeight="1" spans="7:7">
      <c r="G324" s="116"/>
    </row>
    <row r="325" customHeight="1" spans="7:7">
      <c r="G325" s="116"/>
    </row>
    <row r="326" customHeight="1" spans="7:7">
      <c r="G326" s="116"/>
    </row>
    <row r="327" customHeight="1" spans="7:7">
      <c r="G327" s="116"/>
    </row>
    <row r="328" customHeight="1" spans="7:7">
      <c r="G328" s="116"/>
    </row>
    <row r="329" customHeight="1" spans="7:7">
      <c r="G329" s="116"/>
    </row>
    <row r="330" customHeight="1" spans="7:7">
      <c r="G330" s="116"/>
    </row>
    <row r="331" customHeight="1" spans="7:7">
      <c r="G331" s="116"/>
    </row>
    <row r="332" customHeight="1" spans="7:7">
      <c r="G332" s="116"/>
    </row>
    <row r="333" customHeight="1" spans="7:7">
      <c r="G333" s="116"/>
    </row>
    <row r="334" customHeight="1" spans="7:7">
      <c r="G334" s="116"/>
    </row>
    <row r="335" customHeight="1" spans="7:7">
      <c r="G335" s="116"/>
    </row>
    <row r="336" customHeight="1" spans="7:7">
      <c r="G336" s="116"/>
    </row>
    <row r="337" customHeight="1" spans="7:7">
      <c r="G337" s="116"/>
    </row>
    <row r="338" customHeight="1" spans="7:7">
      <c r="G338" s="116"/>
    </row>
    <row r="339" customHeight="1" spans="7:7">
      <c r="G339" s="116"/>
    </row>
    <row r="340" customHeight="1" spans="7:7">
      <c r="G340" s="116"/>
    </row>
    <row r="341" customHeight="1" spans="7:7">
      <c r="G341" s="116"/>
    </row>
    <row r="342" customHeight="1" spans="7:7">
      <c r="G342" s="116"/>
    </row>
    <row r="343" customHeight="1" spans="7:7">
      <c r="G343" s="116"/>
    </row>
    <row r="344" customHeight="1" spans="7:7">
      <c r="G344" s="116"/>
    </row>
    <row r="345" customHeight="1" spans="7:7">
      <c r="G345" s="116"/>
    </row>
    <row r="346" customHeight="1" spans="7:7">
      <c r="G346" s="116"/>
    </row>
    <row r="347" customHeight="1" spans="7:7">
      <c r="G347" s="116"/>
    </row>
    <row r="348" customHeight="1" spans="7:7">
      <c r="G348" s="116"/>
    </row>
    <row r="349" customHeight="1" spans="7:7">
      <c r="G349" s="116"/>
    </row>
    <row r="350" customHeight="1" spans="7:7">
      <c r="G350" s="116"/>
    </row>
    <row r="351" customHeight="1" spans="7:7">
      <c r="G351" s="116"/>
    </row>
    <row r="352" customHeight="1" spans="7:7">
      <c r="G352" s="116"/>
    </row>
    <row r="353" customHeight="1" spans="7:7">
      <c r="G353" s="116"/>
    </row>
    <row r="354" customHeight="1" spans="7:7">
      <c r="G354" s="116"/>
    </row>
    <row r="355" customHeight="1" spans="7:7">
      <c r="G355" s="116"/>
    </row>
    <row r="356" customHeight="1" spans="7:7">
      <c r="G356" s="116"/>
    </row>
    <row r="357" customHeight="1" spans="7:7">
      <c r="G357" s="116"/>
    </row>
    <row r="358" customHeight="1" spans="7:7">
      <c r="G358" s="116"/>
    </row>
    <row r="359" customHeight="1" spans="7:7">
      <c r="G359" s="116"/>
    </row>
    <row r="360" customHeight="1" spans="7:7">
      <c r="G360" s="116"/>
    </row>
    <row r="361" customHeight="1" spans="7:7">
      <c r="G361" s="116"/>
    </row>
    <row r="362" customHeight="1" spans="7:7">
      <c r="G362" s="116"/>
    </row>
    <row r="363" customHeight="1" spans="7:7">
      <c r="G363" s="116"/>
    </row>
    <row r="364" customHeight="1" spans="7:7">
      <c r="G364" s="116"/>
    </row>
    <row r="365" customHeight="1" spans="7:7">
      <c r="G365" s="116"/>
    </row>
    <row r="366" customHeight="1" spans="7:7">
      <c r="G366" s="116"/>
    </row>
    <row r="367" customHeight="1" spans="7:7">
      <c r="G367" s="116"/>
    </row>
    <row r="368" customHeight="1" spans="7:7">
      <c r="G368" s="116"/>
    </row>
    <row r="369" customHeight="1" spans="7:7">
      <c r="G369" s="116"/>
    </row>
    <row r="370" customHeight="1" spans="7:7">
      <c r="G370" s="116"/>
    </row>
    <row r="371" customHeight="1" spans="7:7">
      <c r="G371" s="116"/>
    </row>
    <row r="372" customHeight="1" spans="7:7">
      <c r="G372" s="116"/>
    </row>
    <row r="373" customHeight="1" spans="7:7">
      <c r="G373" s="116"/>
    </row>
    <row r="374" customHeight="1" spans="7:7">
      <c r="G374" s="116"/>
    </row>
    <row r="375" customHeight="1" spans="7:7">
      <c r="G375" s="116"/>
    </row>
    <row r="376" customHeight="1" spans="7:7">
      <c r="G376" s="116"/>
    </row>
    <row r="377" customHeight="1" spans="7:7">
      <c r="G377" s="116"/>
    </row>
    <row r="378" customHeight="1" spans="7:7">
      <c r="G378" s="116"/>
    </row>
    <row r="379" customHeight="1" spans="7:7">
      <c r="G379" s="116"/>
    </row>
    <row r="380" customHeight="1" spans="7:7">
      <c r="G380" s="116"/>
    </row>
    <row r="381" customHeight="1" spans="7:7">
      <c r="G381" s="116"/>
    </row>
    <row r="382" customHeight="1" spans="7:7">
      <c r="G382" s="116"/>
    </row>
    <row r="383" customHeight="1" spans="7:7">
      <c r="G383" s="116"/>
    </row>
    <row r="384" customHeight="1" spans="7:7">
      <c r="G384" s="116"/>
    </row>
    <row r="385" customHeight="1" spans="7:7">
      <c r="G385" s="116"/>
    </row>
    <row r="386" customHeight="1" spans="7:7">
      <c r="G386" s="116"/>
    </row>
    <row r="387" customHeight="1" spans="7:7">
      <c r="G387" s="116"/>
    </row>
    <row r="388" customHeight="1" spans="7:7">
      <c r="G388" s="116"/>
    </row>
    <row r="389" customHeight="1" spans="7:7">
      <c r="G389" s="116"/>
    </row>
    <row r="390" customHeight="1" spans="7:7">
      <c r="G390" s="116"/>
    </row>
    <row r="391" customHeight="1" spans="7:7">
      <c r="G391" s="116"/>
    </row>
    <row r="392" customHeight="1" spans="7:7">
      <c r="G392" s="116"/>
    </row>
    <row r="393" customHeight="1" spans="7:7">
      <c r="G393" s="116"/>
    </row>
    <row r="394" customHeight="1" spans="7:7">
      <c r="G394" s="116"/>
    </row>
    <row r="395" customHeight="1" spans="7:7">
      <c r="G395" s="116"/>
    </row>
    <row r="396" customHeight="1" spans="7:7">
      <c r="G396" s="116"/>
    </row>
    <row r="397" customHeight="1" spans="7:7">
      <c r="G397" s="116"/>
    </row>
    <row r="398" customHeight="1" spans="7:7">
      <c r="G398" s="116"/>
    </row>
    <row r="399" customHeight="1" spans="7:7">
      <c r="G399" s="116"/>
    </row>
    <row r="400" customHeight="1" spans="7:7">
      <c r="G400" s="116"/>
    </row>
    <row r="401" customHeight="1" spans="7:7">
      <c r="G401" s="116"/>
    </row>
    <row r="402" customHeight="1" spans="7:7">
      <c r="G402" s="116"/>
    </row>
    <row r="403" customHeight="1" spans="7:7">
      <c r="G403" s="116"/>
    </row>
    <row r="404" customHeight="1" spans="7:7">
      <c r="G404" s="116"/>
    </row>
    <row r="405" customHeight="1" spans="7:7">
      <c r="G405" s="116"/>
    </row>
    <row r="406" customHeight="1" spans="7:7">
      <c r="G406" s="116"/>
    </row>
    <row r="407" customHeight="1" spans="7:7">
      <c r="G407" s="116"/>
    </row>
    <row r="408" customHeight="1" spans="7:7">
      <c r="G408" s="116"/>
    </row>
    <row r="409" customHeight="1" spans="7:7">
      <c r="G409" s="116"/>
    </row>
    <row r="410" customHeight="1" spans="7:7">
      <c r="G410" s="116"/>
    </row>
    <row r="411" customHeight="1" spans="7:7">
      <c r="G411" s="116"/>
    </row>
    <row r="412" customHeight="1" spans="7:7">
      <c r="G412" s="116"/>
    </row>
    <row r="413" customHeight="1" spans="7:7">
      <c r="G413" s="116"/>
    </row>
    <row r="414" customHeight="1" spans="7:7">
      <c r="G414" s="116"/>
    </row>
    <row r="415" customHeight="1" spans="7:7">
      <c r="G415" s="116"/>
    </row>
    <row r="416" customHeight="1" spans="7:7">
      <c r="G416" s="116"/>
    </row>
    <row r="417" customHeight="1" spans="7:7">
      <c r="G417" s="116"/>
    </row>
    <row r="418" customHeight="1" spans="7:7">
      <c r="G418" s="116"/>
    </row>
    <row r="419" customHeight="1" spans="7:7">
      <c r="G419" s="116"/>
    </row>
    <row r="420" customHeight="1" spans="7:7">
      <c r="G420" s="116"/>
    </row>
    <row r="421" customHeight="1" spans="7:7">
      <c r="G421" s="116"/>
    </row>
    <row r="422" customHeight="1" spans="7:7">
      <c r="G422" s="116"/>
    </row>
    <row r="423" customHeight="1" spans="7:7">
      <c r="G423" s="116"/>
    </row>
    <row r="424" customHeight="1" spans="7:7">
      <c r="G424" s="116"/>
    </row>
    <row r="425" customHeight="1" spans="7:7">
      <c r="G425" s="116"/>
    </row>
    <row r="426" customHeight="1" spans="7:7">
      <c r="G426" s="116"/>
    </row>
    <row r="427" customHeight="1" spans="7:7">
      <c r="G427" s="116"/>
    </row>
    <row r="428" customHeight="1" spans="7:7">
      <c r="G428" s="116"/>
    </row>
    <row r="429" customHeight="1" spans="7:7">
      <c r="G429" s="116"/>
    </row>
    <row r="430" customHeight="1" spans="7:7">
      <c r="G430" s="116"/>
    </row>
    <row r="431" customHeight="1" spans="7:7">
      <c r="G431" s="116"/>
    </row>
    <row r="432" customHeight="1" spans="7:7">
      <c r="G432" s="116"/>
    </row>
    <row r="433" customHeight="1" spans="7:7">
      <c r="G433" s="116"/>
    </row>
    <row r="434" customHeight="1" spans="7:7">
      <c r="G434" s="116"/>
    </row>
    <row r="435" customHeight="1" spans="7:7">
      <c r="G435" s="116"/>
    </row>
    <row r="436" customHeight="1" spans="7:7">
      <c r="G436" s="116"/>
    </row>
    <row r="437" customHeight="1" spans="7:7">
      <c r="G437" s="116"/>
    </row>
    <row r="438" customHeight="1" spans="7:7">
      <c r="G438" s="116"/>
    </row>
    <row r="439" customHeight="1" spans="7:7">
      <c r="G439" s="116"/>
    </row>
    <row r="440" customHeight="1" spans="7:7">
      <c r="G440" s="116"/>
    </row>
    <row r="441" customHeight="1" spans="7:7">
      <c r="G441" s="116"/>
    </row>
    <row r="442" customHeight="1" spans="7:7">
      <c r="G442" s="116"/>
    </row>
    <row r="443" customHeight="1" spans="7:7">
      <c r="G443" s="116"/>
    </row>
    <row r="444" customHeight="1" spans="7:7">
      <c r="G444" s="116"/>
    </row>
    <row r="445" customHeight="1" spans="7:7">
      <c r="G445" s="116"/>
    </row>
    <row r="446" customHeight="1" spans="7:7">
      <c r="G446" s="116"/>
    </row>
    <row r="447" customHeight="1" spans="7:7">
      <c r="G447" s="116"/>
    </row>
    <row r="448" customHeight="1" spans="7:7">
      <c r="G448" s="116"/>
    </row>
    <row r="449" customHeight="1" spans="7:7">
      <c r="G449" s="116"/>
    </row>
    <row r="450" customHeight="1" spans="7:7">
      <c r="G450" s="116"/>
    </row>
    <row r="451" customHeight="1" spans="7:7">
      <c r="G451" s="116"/>
    </row>
    <row r="452" customHeight="1" spans="7:7">
      <c r="G452" s="116"/>
    </row>
    <row r="453" customHeight="1" spans="7:7">
      <c r="G453" s="116"/>
    </row>
    <row r="454" customHeight="1" spans="7:7">
      <c r="G454" s="116"/>
    </row>
    <row r="455" customHeight="1" spans="7:7">
      <c r="G455" s="116"/>
    </row>
    <row r="456" customHeight="1" spans="7:7">
      <c r="G456" s="116"/>
    </row>
    <row r="457" customHeight="1" spans="7:7">
      <c r="G457" s="116"/>
    </row>
    <row r="458" customHeight="1" spans="7:7">
      <c r="G458" s="116"/>
    </row>
    <row r="459" customHeight="1" spans="7:7">
      <c r="G459" s="116"/>
    </row>
    <row r="460" customHeight="1" spans="7:7">
      <c r="G460" s="116"/>
    </row>
    <row r="461" customHeight="1" spans="7:7">
      <c r="G461" s="116"/>
    </row>
    <row r="462" customHeight="1" spans="7:7">
      <c r="G462" s="116"/>
    </row>
    <row r="463" customHeight="1" spans="7:7">
      <c r="G463" s="116"/>
    </row>
    <row r="464" customHeight="1" spans="7:7">
      <c r="G464" s="116"/>
    </row>
    <row r="465" customHeight="1" spans="7:7">
      <c r="G465" s="116"/>
    </row>
    <row r="466" customHeight="1" spans="7:7">
      <c r="G466" s="116"/>
    </row>
    <row r="467" customHeight="1" spans="7:7">
      <c r="G467" s="116"/>
    </row>
    <row r="468" customHeight="1" spans="7:7">
      <c r="G468" s="116"/>
    </row>
    <row r="469" customHeight="1" spans="7:7">
      <c r="G469" s="116"/>
    </row>
    <row r="470" customHeight="1" spans="7:7">
      <c r="G470" s="116"/>
    </row>
    <row r="471" customHeight="1" spans="7:7">
      <c r="G471" s="116"/>
    </row>
    <row r="472" customHeight="1" spans="7:7">
      <c r="G472" s="116"/>
    </row>
    <row r="473" customHeight="1" spans="7:7">
      <c r="G473" s="116"/>
    </row>
    <row r="474" customHeight="1" spans="7:7">
      <c r="G474" s="116"/>
    </row>
    <row r="475" customHeight="1" spans="7:7">
      <c r="G475" s="116"/>
    </row>
    <row r="476" customHeight="1" spans="7:7">
      <c r="G476" s="116"/>
    </row>
    <row r="477" customHeight="1" spans="7:7">
      <c r="G477" s="116"/>
    </row>
    <row r="478" customHeight="1" spans="7:7">
      <c r="G478" s="116"/>
    </row>
    <row r="479" customHeight="1" spans="7:7">
      <c r="G479" s="116"/>
    </row>
    <row r="480" customHeight="1" spans="7:7">
      <c r="G480" s="116"/>
    </row>
    <row r="481" customHeight="1" spans="7:7">
      <c r="G481" s="116"/>
    </row>
    <row r="482" customHeight="1" spans="7:7">
      <c r="G482" s="116"/>
    </row>
    <row r="483" customHeight="1" spans="7:7">
      <c r="G483" s="116"/>
    </row>
    <row r="484" customHeight="1" spans="7:7">
      <c r="G484" s="116"/>
    </row>
    <row r="485" customHeight="1" spans="7:7">
      <c r="G485" s="116"/>
    </row>
    <row r="486" customHeight="1" spans="7:7">
      <c r="G486" s="116"/>
    </row>
    <row r="487" customHeight="1" spans="7:7">
      <c r="G487" s="116"/>
    </row>
    <row r="488" customHeight="1" spans="7:7">
      <c r="G488" s="116"/>
    </row>
    <row r="489" customHeight="1" spans="7:7">
      <c r="G489" s="116"/>
    </row>
    <row r="490" customHeight="1" spans="7:7">
      <c r="G490" s="116"/>
    </row>
    <row r="491" customHeight="1" spans="7:7">
      <c r="G491" s="116"/>
    </row>
    <row r="492" customHeight="1" spans="7:7">
      <c r="G492" s="116"/>
    </row>
    <row r="493" customHeight="1" spans="7:7">
      <c r="G493" s="116"/>
    </row>
    <row r="494" customHeight="1" spans="7:7">
      <c r="G494" s="116"/>
    </row>
    <row r="495" customHeight="1" spans="7:7">
      <c r="G495" s="116"/>
    </row>
    <row r="496" customHeight="1" spans="7:7">
      <c r="G496" s="116"/>
    </row>
    <row r="497" customHeight="1" spans="7:7">
      <c r="G497" s="116"/>
    </row>
    <row r="498" customHeight="1" spans="7:7">
      <c r="G498" s="116"/>
    </row>
    <row r="499" customHeight="1" spans="7:7">
      <c r="G499" s="116"/>
    </row>
    <row r="500" customHeight="1" spans="7:7">
      <c r="G500" s="116"/>
    </row>
    <row r="501" customHeight="1" spans="7:7">
      <c r="G501" s="116"/>
    </row>
    <row r="502" customHeight="1" spans="7:7">
      <c r="G502" s="116"/>
    </row>
    <row r="503" customHeight="1" spans="7:7">
      <c r="G503" s="116"/>
    </row>
    <row r="504" customHeight="1" spans="7:7">
      <c r="G504" s="116"/>
    </row>
    <row r="505" customHeight="1" spans="7:7">
      <c r="G505" s="116"/>
    </row>
    <row r="506" customHeight="1" spans="7:7">
      <c r="G506" s="116"/>
    </row>
    <row r="507" customHeight="1" spans="7:7">
      <c r="G507" s="116"/>
    </row>
    <row r="508" customHeight="1" spans="7:7">
      <c r="G508" s="116"/>
    </row>
    <row r="509" customHeight="1" spans="7:7">
      <c r="G509" s="116"/>
    </row>
    <row r="510" customHeight="1" spans="7:7">
      <c r="G510" s="116"/>
    </row>
    <row r="511" customHeight="1" spans="7:7">
      <c r="G511" s="116"/>
    </row>
    <row r="512" customHeight="1" spans="7:7">
      <c r="G512" s="116"/>
    </row>
    <row r="513" customHeight="1" spans="7:7">
      <c r="G513" s="116"/>
    </row>
    <row r="514" customHeight="1" spans="7:7">
      <c r="G514" s="116"/>
    </row>
    <row r="515" customHeight="1" spans="7:7">
      <c r="G515" s="116"/>
    </row>
    <row r="516" customHeight="1" spans="7:7">
      <c r="G516" s="116"/>
    </row>
    <row r="517" customHeight="1" spans="7:7">
      <c r="G517" s="116"/>
    </row>
    <row r="518" customHeight="1" spans="7:7">
      <c r="G518" s="116"/>
    </row>
    <row r="519" customHeight="1" spans="7:7">
      <c r="G519" s="116"/>
    </row>
    <row r="520" customHeight="1" spans="7:7">
      <c r="G520" s="116"/>
    </row>
    <row r="521" customHeight="1" spans="7:7">
      <c r="G521" s="116"/>
    </row>
    <row r="522" customHeight="1" spans="7:7">
      <c r="G522" s="116"/>
    </row>
    <row r="523" customHeight="1" spans="7:7">
      <c r="G523" s="116"/>
    </row>
    <row r="524" customHeight="1" spans="7:7">
      <c r="G524" s="116"/>
    </row>
    <row r="525" customHeight="1" spans="7:7">
      <c r="G525" s="116"/>
    </row>
    <row r="526" customHeight="1" spans="7:7">
      <c r="G526" s="116"/>
    </row>
    <row r="527" customHeight="1" spans="7:7">
      <c r="G527" s="116"/>
    </row>
    <row r="528" customHeight="1" spans="7:7">
      <c r="G528" s="116"/>
    </row>
    <row r="529" customHeight="1" spans="7:7">
      <c r="G529" s="116"/>
    </row>
    <row r="530" customHeight="1" spans="7:7">
      <c r="G530" s="116"/>
    </row>
    <row r="531" customHeight="1" spans="7:7">
      <c r="G531" s="116"/>
    </row>
    <row r="532" customHeight="1" spans="7:7">
      <c r="G532" s="116"/>
    </row>
    <row r="533" customHeight="1" spans="7:7">
      <c r="G533" s="116"/>
    </row>
    <row r="534" customHeight="1" spans="7:7">
      <c r="G534" s="116"/>
    </row>
    <row r="535" customHeight="1" spans="7:7">
      <c r="G535" s="116"/>
    </row>
    <row r="536" customHeight="1" spans="7:7">
      <c r="G536" s="116"/>
    </row>
    <row r="537" customHeight="1" spans="7:7">
      <c r="G537" s="116"/>
    </row>
    <row r="538" customHeight="1" spans="7:7">
      <c r="G538" s="116"/>
    </row>
    <row r="539" customHeight="1" spans="7:7">
      <c r="G539" s="116"/>
    </row>
    <row r="540" customHeight="1" spans="7:7">
      <c r="G540" s="116"/>
    </row>
    <row r="541" customHeight="1" spans="7:7">
      <c r="G541" s="116"/>
    </row>
    <row r="542" customHeight="1" spans="7:7">
      <c r="G542" s="116"/>
    </row>
    <row r="543" customHeight="1" spans="7:7">
      <c r="G543" s="116"/>
    </row>
    <row r="544" customHeight="1" spans="7:7">
      <c r="G544" s="116"/>
    </row>
    <row r="545" customHeight="1" spans="7:7">
      <c r="G545" s="116"/>
    </row>
    <row r="546" customHeight="1" spans="7:7">
      <c r="G546" s="116"/>
    </row>
    <row r="547" customHeight="1" spans="7:7">
      <c r="G547" s="116"/>
    </row>
    <row r="548" customHeight="1" spans="7:7">
      <c r="G548" s="116"/>
    </row>
    <row r="549" customHeight="1" spans="7:7">
      <c r="G549" s="116"/>
    </row>
    <row r="550" customHeight="1" spans="7:7">
      <c r="G550" s="116"/>
    </row>
    <row r="551" customHeight="1" spans="7:7">
      <c r="G551" s="116"/>
    </row>
    <row r="552" customHeight="1" spans="7:7">
      <c r="G552" s="116"/>
    </row>
    <row r="553" customHeight="1" spans="7:7">
      <c r="G553" s="116"/>
    </row>
    <row r="554" customHeight="1" spans="7:7">
      <c r="G554" s="116"/>
    </row>
    <row r="555" customHeight="1" spans="7:7">
      <c r="G555" s="116"/>
    </row>
    <row r="556" customHeight="1" spans="7:7">
      <c r="G556" s="116"/>
    </row>
    <row r="557" customHeight="1" spans="7:7">
      <c r="G557" s="116"/>
    </row>
    <row r="558" customHeight="1" spans="7:7">
      <c r="G558" s="116"/>
    </row>
    <row r="559" customHeight="1" spans="7:7">
      <c r="G559" s="116"/>
    </row>
    <row r="560" customHeight="1" spans="7:7">
      <c r="G560" s="116"/>
    </row>
    <row r="561" customHeight="1" spans="7:7">
      <c r="G561" s="116"/>
    </row>
    <row r="562" customHeight="1" spans="7:7">
      <c r="G562" s="116"/>
    </row>
    <row r="563" customHeight="1" spans="7:7">
      <c r="G563" s="116"/>
    </row>
    <row r="564" customHeight="1" spans="7:7">
      <c r="G564" s="116"/>
    </row>
    <row r="565" customHeight="1" spans="7:7">
      <c r="G565" s="116"/>
    </row>
    <row r="566" customHeight="1" spans="7:7">
      <c r="G566" s="116"/>
    </row>
    <row r="567" customHeight="1" spans="7:7">
      <c r="G567" s="116"/>
    </row>
    <row r="568" customHeight="1" spans="7:7">
      <c r="G568" s="116"/>
    </row>
    <row r="569" customHeight="1" spans="7:7">
      <c r="G569" s="116"/>
    </row>
    <row r="570" customHeight="1" spans="7:7">
      <c r="G570" s="116"/>
    </row>
    <row r="571" customHeight="1" spans="7:7">
      <c r="G571" s="116"/>
    </row>
    <row r="572" customHeight="1" spans="7:7">
      <c r="G572" s="116"/>
    </row>
    <row r="573" customHeight="1" spans="7:7">
      <c r="G573" s="116"/>
    </row>
    <row r="574" customHeight="1" spans="7:7">
      <c r="G574" s="116"/>
    </row>
    <row r="575" customHeight="1" spans="7:7">
      <c r="G575" s="116"/>
    </row>
    <row r="576" customHeight="1" spans="7:7">
      <c r="G576" s="116"/>
    </row>
    <row r="577" customHeight="1" spans="7:7">
      <c r="G577" s="116"/>
    </row>
    <row r="578" customHeight="1" spans="7:7">
      <c r="G578" s="116"/>
    </row>
    <row r="579" customHeight="1" spans="7:7">
      <c r="G579" s="116"/>
    </row>
    <row r="580" customHeight="1" spans="7:7">
      <c r="G580" s="116"/>
    </row>
    <row r="581" customHeight="1" spans="7:7">
      <c r="G581" s="116"/>
    </row>
    <row r="582" customHeight="1" spans="7:7">
      <c r="G582" s="116"/>
    </row>
    <row r="583" customHeight="1" spans="7:7">
      <c r="G583" s="116"/>
    </row>
    <row r="584" customHeight="1" spans="7:7">
      <c r="G584" s="116"/>
    </row>
    <row r="585" customHeight="1" spans="7:7">
      <c r="G585" s="116"/>
    </row>
    <row r="586" customHeight="1" spans="7:7">
      <c r="G586" s="116"/>
    </row>
    <row r="587" customHeight="1" spans="7:7">
      <c r="G587" s="116"/>
    </row>
    <row r="588" customHeight="1" spans="7:7">
      <c r="G588" s="116"/>
    </row>
    <row r="589" customHeight="1" spans="7:7">
      <c r="G589" s="116"/>
    </row>
    <row r="590" customHeight="1" spans="7:7">
      <c r="G590" s="116"/>
    </row>
    <row r="591" customHeight="1" spans="7:7">
      <c r="G591" s="116"/>
    </row>
    <row r="592" customHeight="1" spans="7:7">
      <c r="G592" s="116"/>
    </row>
    <row r="593" customHeight="1" spans="7:7">
      <c r="G593" s="116"/>
    </row>
    <row r="594" customHeight="1" spans="7:7">
      <c r="G594" s="116"/>
    </row>
    <row r="595" customHeight="1" spans="7:7">
      <c r="G595" s="116"/>
    </row>
    <row r="596" customHeight="1" spans="7:7">
      <c r="G596" s="116"/>
    </row>
    <row r="597" customHeight="1" spans="7:7">
      <c r="G597" s="116"/>
    </row>
    <row r="598" customHeight="1" spans="7:7">
      <c r="G598" s="116"/>
    </row>
    <row r="599" customHeight="1" spans="7:7">
      <c r="G599" s="116"/>
    </row>
    <row r="600" customHeight="1" spans="7:7">
      <c r="G600" s="116"/>
    </row>
    <row r="601" customHeight="1" spans="7:7">
      <c r="G601" s="116"/>
    </row>
    <row r="602" customHeight="1" spans="7:7">
      <c r="G602" s="116"/>
    </row>
    <row r="603" customHeight="1" spans="7:7">
      <c r="G603" s="116"/>
    </row>
    <row r="604" customHeight="1" spans="7:7">
      <c r="G604" s="116"/>
    </row>
    <row r="605" customHeight="1" spans="7:7">
      <c r="G605" s="116"/>
    </row>
    <row r="606" customHeight="1" spans="7:7">
      <c r="G606" s="116"/>
    </row>
    <row r="607" customHeight="1" spans="7:7">
      <c r="G607" s="116"/>
    </row>
    <row r="608" customHeight="1" spans="7:7">
      <c r="G608" s="116"/>
    </row>
    <row r="609" customHeight="1" spans="7:7">
      <c r="G609" s="116"/>
    </row>
    <row r="610" customHeight="1" spans="7:7">
      <c r="G610" s="116"/>
    </row>
    <row r="611" customHeight="1" spans="7:7">
      <c r="G611" s="116"/>
    </row>
    <row r="612" customHeight="1" spans="7:7">
      <c r="G612" s="116"/>
    </row>
    <row r="613" customHeight="1" spans="7:7">
      <c r="G613" s="116"/>
    </row>
    <row r="614" customHeight="1" spans="7:7">
      <c r="G614" s="116"/>
    </row>
    <row r="615" customHeight="1" spans="7:7">
      <c r="G615" s="116"/>
    </row>
    <row r="616" customHeight="1" spans="7:7">
      <c r="G616" s="116"/>
    </row>
    <row r="617" customHeight="1" spans="7:7">
      <c r="G617" s="116"/>
    </row>
    <row r="618" customHeight="1" spans="7:7">
      <c r="G618" s="116"/>
    </row>
    <row r="619" customHeight="1" spans="7:7">
      <c r="G619" s="116"/>
    </row>
    <row r="620" customHeight="1" spans="7:7">
      <c r="G620" s="116"/>
    </row>
    <row r="621" customHeight="1" spans="7:7">
      <c r="G621" s="116"/>
    </row>
    <row r="622" customHeight="1" spans="7:7">
      <c r="G622" s="116"/>
    </row>
    <row r="623" customHeight="1" spans="7:7">
      <c r="G623" s="116"/>
    </row>
    <row r="624" customHeight="1" spans="7:7">
      <c r="G624" s="116"/>
    </row>
    <row r="625" customHeight="1" spans="7:7">
      <c r="G625" s="116"/>
    </row>
    <row r="626" customHeight="1" spans="7:7">
      <c r="G626" s="116"/>
    </row>
    <row r="627" customHeight="1" spans="7:7">
      <c r="G627" s="116"/>
    </row>
    <row r="628" customHeight="1" spans="7:7">
      <c r="G628" s="116"/>
    </row>
    <row r="629" customHeight="1" spans="7:7">
      <c r="G629" s="116"/>
    </row>
    <row r="630" customHeight="1" spans="7:7">
      <c r="G630" s="116"/>
    </row>
    <row r="631" customHeight="1" spans="7:7">
      <c r="G631" s="116"/>
    </row>
    <row r="632" customHeight="1" spans="7:7">
      <c r="G632" s="116"/>
    </row>
    <row r="633" customHeight="1" spans="7:7">
      <c r="G633" s="116"/>
    </row>
    <row r="634" customHeight="1" spans="7:7">
      <c r="G634" s="116"/>
    </row>
    <row r="635" customHeight="1" spans="7:7">
      <c r="G635" s="116"/>
    </row>
    <row r="636" customHeight="1" spans="7:7">
      <c r="G636" s="116"/>
    </row>
    <row r="637" customHeight="1" spans="7:7">
      <c r="G637" s="116"/>
    </row>
    <row r="638" customHeight="1" spans="7:7">
      <c r="G638" s="116"/>
    </row>
    <row r="639" customHeight="1" spans="7:7">
      <c r="G639" s="116"/>
    </row>
    <row r="640" customHeight="1" spans="7:7">
      <c r="G640" s="116"/>
    </row>
    <row r="641" customHeight="1" spans="7:7">
      <c r="G641" s="116"/>
    </row>
    <row r="642" customHeight="1" spans="7:7">
      <c r="G642" s="116"/>
    </row>
    <row r="643" customHeight="1" spans="7:7">
      <c r="G643" s="116"/>
    </row>
    <row r="644" customHeight="1" spans="7:7">
      <c r="G644" s="116"/>
    </row>
    <row r="645" customHeight="1" spans="7:7">
      <c r="G645" s="116"/>
    </row>
    <row r="646" customHeight="1" spans="7:7">
      <c r="G646" s="116"/>
    </row>
    <row r="647" customHeight="1" spans="7:7">
      <c r="G647" s="116"/>
    </row>
    <row r="648" customHeight="1" spans="7:7">
      <c r="G648" s="116"/>
    </row>
    <row r="649" customHeight="1" spans="7:7">
      <c r="G649" s="116"/>
    </row>
    <row r="650" customHeight="1" spans="7:7">
      <c r="G650" s="116"/>
    </row>
    <row r="651" customHeight="1" spans="7:7">
      <c r="G651" s="116"/>
    </row>
    <row r="652" customHeight="1" spans="7:7">
      <c r="G652" s="116"/>
    </row>
    <row r="653" customHeight="1" spans="7:7">
      <c r="G653" s="116"/>
    </row>
    <row r="654" customHeight="1" spans="7:7">
      <c r="G654" s="116"/>
    </row>
    <row r="655" customHeight="1" spans="7:7">
      <c r="G655" s="116"/>
    </row>
    <row r="656" customHeight="1" spans="7:7">
      <c r="G656" s="116"/>
    </row>
    <row r="657" customHeight="1" spans="7:7">
      <c r="G657" s="116"/>
    </row>
    <row r="658" customHeight="1" spans="7:7">
      <c r="G658" s="116"/>
    </row>
    <row r="659" customHeight="1" spans="7:7">
      <c r="G659" s="116"/>
    </row>
    <row r="660" customHeight="1" spans="7:7">
      <c r="G660" s="116"/>
    </row>
    <row r="661" customHeight="1" spans="7:7">
      <c r="G661" s="116"/>
    </row>
    <row r="662" customHeight="1" spans="7:7">
      <c r="G662" s="116"/>
    </row>
    <row r="663" customHeight="1" spans="7:7">
      <c r="G663" s="116"/>
    </row>
    <row r="664" customHeight="1" spans="7:7">
      <c r="G664" s="116"/>
    </row>
    <row r="665" customHeight="1" spans="7:7">
      <c r="G665" s="116"/>
    </row>
    <row r="666" customHeight="1" spans="7:7">
      <c r="G666" s="116"/>
    </row>
    <row r="667" customHeight="1" spans="7:7">
      <c r="G667" s="116"/>
    </row>
    <row r="668" customHeight="1" spans="7:7">
      <c r="G668" s="116"/>
    </row>
    <row r="669" customHeight="1" spans="7:7">
      <c r="G669" s="116"/>
    </row>
    <row r="670" customHeight="1" spans="7:7">
      <c r="G670" s="116"/>
    </row>
    <row r="671" customHeight="1" spans="7:7">
      <c r="G671" s="116"/>
    </row>
    <row r="672" customHeight="1" spans="7:7">
      <c r="G672" s="116"/>
    </row>
    <row r="673" customHeight="1" spans="7:7">
      <c r="G673" s="116"/>
    </row>
    <row r="674" customHeight="1" spans="7:7">
      <c r="G674" s="116"/>
    </row>
    <row r="675" customHeight="1" spans="7:7">
      <c r="G675" s="116"/>
    </row>
    <row r="676" customHeight="1" spans="7:7">
      <c r="G676" s="116"/>
    </row>
    <row r="677" customHeight="1" spans="7:7">
      <c r="G677" s="116"/>
    </row>
    <row r="678" customHeight="1" spans="7:7">
      <c r="G678" s="116"/>
    </row>
    <row r="679" customHeight="1" spans="7:7">
      <c r="G679" s="116"/>
    </row>
    <row r="680" customHeight="1" spans="7:7">
      <c r="G680" s="116"/>
    </row>
    <row r="681" customHeight="1" spans="7:7">
      <c r="G681" s="116"/>
    </row>
    <row r="682" customHeight="1" spans="7:7">
      <c r="G682" s="116"/>
    </row>
    <row r="683" customHeight="1" spans="7:7">
      <c r="G683" s="116"/>
    </row>
    <row r="684" customHeight="1" spans="7:7">
      <c r="G684" s="116"/>
    </row>
    <row r="685" customHeight="1" spans="7:7">
      <c r="G685" s="116"/>
    </row>
    <row r="686" customHeight="1" spans="7:7">
      <c r="G686" s="116"/>
    </row>
    <row r="687" customHeight="1" spans="7:7">
      <c r="G687" s="116"/>
    </row>
    <row r="688" customHeight="1" spans="7:7">
      <c r="G688" s="116"/>
    </row>
    <row r="689" customHeight="1" spans="7:7">
      <c r="G689" s="116"/>
    </row>
    <row r="690" customHeight="1" spans="7:7">
      <c r="G690" s="116"/>
    </row>
    <row r="691" customHeight="1" spans="7:7">
      <c r="G691" s="116"/>
    </row>
    <row r="692" customHeight="1" spans="7:7">
      <c r="G692" s="116"/>
    </row>
    <row r="693" customHeight="1" spans="7:7">
      <c r="G693" s="116"/>
    </row>
    <row r="694" customHeight="1" spans="7:7">
      <c r="G694" s="116"/>
    </row>
    <row r="695" customHeight="1" spans="7:7">
      <c r="G695" s="116"/>
    </row>
    <row r="696" customHeight="1" spans="7:7">
      <c r="G696" s="116"/>
    </row>
    <row r="697" customHeight="1" spans="7:7">
      <c r="G697" s="116"/>
    </row>
    <row r="698" customHeight="1" spans="7:7">
      <c r="G698" s="116"/>
    </row>
    <row r="699" customHeight="1" spans="7:7">
      <c r="G699" s="116"/>
    </row>
    <row r="700" customHeight="1" spans="7:7">
      <c r="G700" s="116"/>
    </row>
    <row r="701" customHeight="1" spans="7:7">
      <c r="G701" s="116"/>
    </row>
    <row r="702" customHeight="1" spans="7:7">
      <c r="G702" s="116"/>
    </row>
    <row r="703" customHeight="1" spans="7:7">
      <c r="G703" s="116"/>
    </row>
    <row r="704" customHeight="1" spans="7:7">
      <c r="G704" s="116"/>
    </row>
    <row r="705" customHeight="1" spans="7:7">
      <c r="G705" s="116"/>
    </row>
    <row r="706" customHeight="1" spans="7:7">
      <c r="G706" s="116"/>
    </row>
    <row r="707" customHeight="1" spans="7:7">
      <c r="G707" s="116"/>
    </row>
    <row r="708" customHeight="1" spans="7:7">
      <c r="G708" s="116"/>
    </row>
    <row r="709" customHeight="1" spans="7:7">
      <c r="G709" s="116"/>
    </row>
    <row r="710" customHeight="1" spans="7:7">
      <c r="G710" s="116"/>
    </row>
    <row r="711" customHeight="1" spans="7:7">
      <c r="G711" s="116"/>
    </row>
    <row r="712" customHeight="1" spans="7:7">
      <c r="G712" s="116"/>
    </row>
    <row r="713" customHeight="1" spans="7:7">
      <c r="G713" s="116"/>
    </row>
    <row r="714" customHeight="1" spans="7:7">
      <c r="G714" s="116"/>
    </row>
    <row r="715" customHeight="1" spans="7:7">
      <c r="G715" s="116"/>
    </row>
    <row r="716" customHeight="1" spans="7:7">
      <c r="G716" s="116"/>
    </row>
    <row r="717" customHeight="1" spans="7:7">
      <c r="G717" s="116"/>
    </row>
    <row r="718" customHeight="1" spans="7:7">
      <c r="G718" s="116"/>
    </row>
    <row r="719" customHeight="1" spans="7:7">
      <c r="G719" s="116"/>
    </row>
    <row r="720" customHeight="1" spans="7:7">
      <c r="G720" s="116"/>
    </row>
    <row r="721" customHeight="1" spans="7:7">
      <c r="G721" s="116"/>
    </row>
    <row r="722" customHeight="1" spans="7:7">
      <c r="G722" s="116"/>
    </row>
    <row r="723" customHeight="1" spans="7:7">
      <c r="G723" s="116"/>
    </row>
    <row r="724" customHeight="1" spans="7:7">
      <c r="G724" s="116"/>
    </row>
    <row r="725" customHeight="1" spans="7:7">
      <c r="G725" s="116"/>
    </row>
    <row r="726" customHeight="1" spans="7:7">
      <c r="G726" s="116"/>
    </row>
    <row r="727" customHeight="1" spans="7:7">
      <c r="G727" s="116"/>
    </row>
    <row r="728" customHeight="1" spans="7:7">
      <c r="G728" s="116"/>
    </row>
    <row r="729" customHeight="1" spans="7:7">
      <c r="G729" s="116"/>
    </row>
    <row r="730" customHeight="1" spans="7:7">
      <c r="G730" s="116"/>
    </row>
    <row r="731" customHeight="1" spans="7:7">
      <c r="G731" s="116"/>
    </row>
    <row r="732" customHeight="1" spans="7:7">
      <c r="G732" s="116"/>
    </row>
    <row r="733" customHeight="1" spans="7:7">
      <c r="G733" s="116"/>
    </row>
    <row r="734" customHeight="1" spans="7:7">
      <c r="G734" s="116"/>
    </row>
    <row r="735" customHeight="1" spans="7:7">
      <c r="G735" s="116"/>
    </row>
    <row r="736" customHeight="1" spans="7:7">
      <c r="G736" s="116"/>
    </row>
    <row r="737" customHeight="1" spans="7:7">
      <c r="G737" s="116"/>
    </row>
    <row r="738" customHeight="1" spans="7:7">
      <c r="G738" s="116"/>
    </row>
    <row r="739" customHeight="1" spans="7:7">
      <c r="G739" s="116"/>
    </row>
    <row r="740" customHeight="1" spans="7:7">
      <c r="G740" s="116"/>
    </row>
    <row r="741" customHeight="1" spans="7:7">
      <c r="G741" s="116"/>
    </row>
    <row r="742" customHeight="1" spans="7:7">
      <c r="G742" s="116"/>
    </row>
    <row r="743" customHeight="1" spans="7:7">
      <c r="G743" s="116"/>
    </row>
    <row r="744" customHeight="1" spans="7:7">
      <c r="G744" s="116"/>
    </row>
    <row r="745" customHeight="1" spans="7:7">
      <c r="G745" s="116"/>
    </row>
    <row r="746" customHeight="1" spans="7:7">
      <c r="G746" s="116"/>
    </row>
    <row r="747" customHeight="1" spans="7:7">
      <c r="G747" s="116"/>
    </row>
    <row r="748" customHeight="1" spans="7:7">
      <c r="G748" s="116"/>
    </row>
    <row r="749" customHeight="1" spans="7:7">
      <c r="G749" s="116"/>
    </row>
    <row r="750" customHeight="1" spans="7:7">
      <c r="G750" s="116"/>
    </row>
    <row r="751" customHeight="1" spans="7:7">
      <c r="G751" s="116"/>
    </row>
    <row r="752" customHeight="1" spans="7:7">
      <c r="G752" s="116"/>
    </row>
    <row r="753" customHeight="1" spans="7:7">
      <c r="G753" s="116"/>
    </row>
    <row r="754" customHeight="1" spans="7:7">
      <c r="G754" s="116"/>
    </row>
    <row r="755" customHeight="1" spans="7:7">
      <c r="G755" s="116"/>
    </row>
    <row r="756" customHeight="1" spans="7:7">
      <c r="G756" s="116"/>
    </row>
    <row r="757" customHeight="1" spans="7:7">
      <c r="G757" s="116"/>
    </row>
    <row r="758" customHeight="1" spans="7:7">
      <c r="G758" s="116"/>
    </row>
    <row r="759" customHeight="1" spans="7:7">
      <c r="G759" s="116"/>
    </row>
    <row r="760" customHeight="1" spans="7:7">
      <c r="G760" s="116"/>
    </row>
    <row r="761" customHeight="1" spans="7:7">
      <c r="G761" s="116"/>
    </row>
    <row r="762" customHeight="1" spans="7:7">
      <c r="G762" s="116"/>
    </row>
    <row r="763" customHeight="1" spans="7:7">
      <c r="G763" s="116"/>
    </row>
    <row r="764" customHeight="1" spans="7:7">
      <c r="G764" s="116"/>
    </row>
    <row r="765" customHeight="1" spans="7:7">
      <c r="G765" s="116"/>
    </row>
    <row r="766" customHeight="1" spans="7:7">
      <c r="G766" s="116"/>
    </row>
    <row r="767" customHeight="1" spans="7:7">
      <c r="G767" s="116"/>
    </row>
    <row r="768" customHeight="1" spans="7:7">
      <c r="G768" s="116"/>
    </row>
    <row r="769" customHeight="1" spans="7:7">
      <c r="G769" s="116"/>
    </row>
    <row r="770" customHeight="1" spans="7:7">
      <c r="G770" s="116"/>
    </row>
    <row r="771" customHeight="1" spans="7:7">
      <c r="G771" s="116"/>
    </row>
    <row r="772" customHeight="1" spans="7:7">
      <c r="G772" s="116"/>
    </row>
    <row r="773" customHeight="1" spans="7:7">
      <c r="G773" s="116"/>
    </row>
    <row r="774" customHeight="1" spans="7:7">
      <c r="G774" s="116"/>
    </row>
    <row r="775" customHeight="1" spans="7:7">
      <c r="G775" s="116"/>
    </row>
    <row r="776" customHeight="1" spans="7:7">
      <c r="G776" s="116"/>
    </row>
    <row r="777" customHeight="1" spans="7:7">
      <c r="G777" s="116"/>
    </row>
    <row r="778" customHeight="1" spans="7:7">
      <c r="G778" s="116"/>
    </row>
    <row r="779" customHeight="1" spans="7:7">
      <c r="G779" s="116"/>
    </row>
    <row r="780" customHeight="1" spans="7:7">
      <c r="G780" s="116"/>
    </row>
    <row r="781" customHeight="1" spans="7:7">
      <c r="G781" s="116"/>
    </row>
    <row r="782" customHeight="1" spans="7:7">
      <c r="G782" s="116"/>
    </row>
    <row r="783" customHeight="1" spans="7:7">
      <c r="G783" s="116"/>
    </row>
    <row r="784" customHeight="1" spans="7:7">
      <c r="G784" s="116"/>
    </row>
    <row r="785" customHeight="1" spans="7:7">
      <c r="G785" s="116"/>
    </row>
    <row r="786" customHeight="1" spans="7:7">
      <c r="G786" s="116"/>
    </row>
    <row r="787" customHeight="1" spans="7:7">
      <c r="G787" s="116"/>
    </row>
    <row r="788" customHeight="1" spans="7:7">
      <c r="G788" s="116"/>
    </row>
    <row r="789" customHeight="1" spans="7:7">
      <c r="G789" s="116"/>
    </row>
    <row r="790" customHeight="1" spans="7:7">
      <c r="G790" s="116"/>
    </row>
    <row r="791" customHeight="1" spans="7:7">
      <c r="G791" s="116"/>
    </row>
    <row r="792" customHeight="1" spans="7:7">
      <c r="G792" s="116"/>
    </row>
    <row r="793" customHeight="1" spans="7:7">
      <c r="G793" s="116"/>
    </row>
    <row r="794" customHeight="1" spans="7:7">
      <c r="G794" s="116"/>
    </row>
    <row r="795" customHeight="1" spans="7:7">
      <c r="G795" s="116"/>
    </row>
    <row r="796" customHeight="1" spans="7:7">
      <c r="G796" s="116"/>
    </row>
    <row r="797" customHeight="1" spans="7:7">
      <c r="G797" s="116"/>
    </row>
    <row r="798" customHeight="1" spans="7:7">
      <c r="G798" s="116"/>
    </row>
    <row r="799" customHeight="1" spans="7:7">
      <c r="G799" s="116"/>
    </row>
    <row r="800" customHeight="1" spans="7:7">
      <c r="G800" s="116"/>
    </row>
    <row r="801" customHeight="1" spans="7:7">
      <c r="G801" s="116"/>
    </row>
    <row r="802" customHeight="1" spans="7:7">
      <c r="G802" s="116"/>
    </row>
    <row r="803" customHeight="1" spans="7:7">
      <c r="G803" s="116"/>
    </row>
    <row r="804" customHeight="1" spans="7:7">
      <c r="G804" s="116"/>
    </row>
    <row r="805" customHeight="1" spans="7:7">
      <c r="G805" s="116"/>
    </row>
    <row r="806" customHeight="1" spans="7:7">
      <c r="G806" s="116"/>
    </row>
    <row r="807" customHeight="1" spans="7:7">
      <c r="G807" s="116"/>
    </row>
    <row r="808" customHeight="1" spans="7:7">
      <c r="G808" s="116"/>
    </row>
    <row r="809" customHeight="1" spans="7:7">
      <c r="G809" s="116"/>
    </row>
    <row r="810" customHeight="1" spans="7:7">
      <c r="G810" s="116"/>
    </row>
    <row r="811" customHeight="1" spans="7:7">
      <c r="G811" s="116"/>
    </row>
    <row r="812" customHeight="1" spans="7:7">
      <c r="G812" s="116"/>
    </row>
    <row r="813" customHeight="1" spans="7:7">
      <c r="G813" s="116"/>
    </row>
    <row r="814" customHeight="1" spans="7:7">
      <c r="G814" s="116"/>
    </row>
    <row r="815" customHeight="1" spans="7:7">
      <c r="G815" s="116"/>
    </row>
    <row r="816" customHeight="1" spans="7:7">
      <c r="G816" s="116"/>
    </row>
    <row r="817" customHeight="1" spans="7:7">
      <c r="G817" s="116"/>
    </row>
    <row r="818" customHeight="1" spans="7:7">
      <c r="G818" s="116"/>
    </row>
    <row r="819" customHeight="1" spans="7:7">
      <c r="G819" s="116"/>
    </row>
    <row r="820" customHeight="1" spans="7:7">
      <c r="G820" s="116"/>
    </row>
    <row r="821" customHeight="1" spans="7:7">
      <c r="G821" s="116"/>
    </row>
    <row r="822" customHeight="1" spans="7:7">
      <c r="G822" s="116"/>
    </row>
    <row r="823" customHeight="1" spans="7:7">
      <c r="G823" s="116"/>
    </row>
    <row r="824" customHeight="1" spans="7:7">
      <c r="G824" s="116"/>
    </row>
    <row r="825" customHeight="1" spans="7:7">
      <c r="G825" s="116"/>
    </row>
    <row r="826" customHeight="1" spans="7:7">
      <c r="G826" s="116"/>
    </row>
    <row r="827" customHeight="1" spans="7:7">
      <c r="G827" s="116"/>
    </row>
    <row r="828" customHeight="1" spans="7:7">
      <c r="G828" s="116"/>
    </row>
    <row r="829" customHeight="1" spans="7:7">
      <c r="G829" s="116"/>
    </row>
    <row r="830" customHeight="1" spans="7:7">
      <c r="G830" s="116"/>
    </row>
    <row r="831" customHeight="1" spans="7:7">
      <c r="G831" s="116"/>
    </row>
    <row r="832" customHeight="1" spans="7:7">
      <c r="G832" s="116"/>
    </row>
    <row r="833" customHeight="1" spans="7:7">
      <c r="G833" s="116"/>
    </row>
    <row r="834" customHeight="1" spans="7:7">
      <c r="G834" s="116"/>
    </row>
    <row r="835" customHeight="1" spans="7:7">
      <c r="G835" s="116"/>
    </row>
    <row r="836" customHeight="1" spans="7:7">
      <c r="G836" s="116"/>
    </row>
    <row r="837" customHeight="1" spans="7:7">
      <c r="G837" s="116"/>
    </row>
    <row r="838" customHeight="1" spans="7:7">
      <c r="G838" s="116"/>
    </row>
    <row r="839" customHeight="1" spans="7:7">
      <c r="G839" s="116"/>
    </row>
    <row r="840" customHeight="1" spans="7:7">
      <c r="G840" s="116"/>
    </row>
    <row r="841" customHeight="1" spans="7:7">
      <c r="G841" s="116"/>
    </row>
    <row r="842" customHeight="1" spans="7:7">
      <c r="G842" s="116"/>
    </row>
  </sheetData>
  <mergeCells count="6">
    <mergeCell ref="A2:K2"/>
    <mergeCell ref="A3:K3"/>
    <mergeCell ref="A24:B24"/>
    <mergeCell ref="A25:B25"/>
    <mergeCell ref="A26:B26"/>
    <mergeCell ref="A27:B27"/>
  </mergeCells>
  <hyperlinks>
    <hyperlink ref="A1" location="索引目录!D40" display="返回索引页"/>
    <hyperlink ref="B1" location="非流动资产汇总!B8" display="返回 "/>
  </hyperlinks>
  <printOptions horizontalCentered="1"/>
  <pageMargins left="0.354166666666667" right="0.354166666666667" top="0.786805555555556" bottom="0.786805555555556" header="1.02361111111111" footer="0.511805555555556"/>
  <pageSetup paperSize="9" scale="83" fitToHeight="0" orientation="landscape"/>
  <headerFooter alignWithMargins="0">
    <oddHeader>&amp;R&amp;"宋体,常规"&amp;10表&amp;"Times New Roman,常规"4-3
&amp;"宋体,常规"共&amp;"Times New Roman,常规"&amp;N&amp;"宋体,常规"页第&amp;"Times New Roman,常规"&amp;P&amp;"宋体,常规"页</oddHead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67"/>
  <sheetViews>
    <sheetView workbookViewId="0">
      <pane xSplit="2" ySplit="5" topLeftCell="D6" activePane="bottomRight" state="frozen"/>
      <selection/>
      <selection pane="topRight"/>
      <selection pane="bottomLeft"/>
      <selection pane="bottomRight" activeCell="I12" sqref="I12"/>
    </sheetView>
  </sheetViews>
  <sheetFormatPr defaultColWidth="9" defaultRowHeight="15.75" customHeight="1"/>
  <cols>
    <col min="1" max="1" width="5.1" customWidth="1"/>
    <col min="2" max="2" width="26" customWidth="1"/>
    <col min="3" max="3" width="15.5" customWidth="1" outlineLevel="1"/>
    <col min="4" max="4" width="16.1" customWidth="1" outlineLevel="1"/>
    <col min="5" max="8" width="23.1" customWidth="1"/>
  </cols>
  <sheetData>
    <row r="1" ht="12.75" customHeight="1" spans="1:9">
      <c r="A1" s="1" t="s">
        <v>421</v>
      </c>
      <c r="B1" s="2" t="s">
        <v>462</v>
      </c>
      <c r="C1" s="3"/>
      <c r="D1" s="3"/>
      <c r="E1" s="3"/>
      <c r="F1" s="3"/>
      <c r="G1" s="3"/>
      <c r="H1" s="115"/>
    </row>
    <row r="2" ht="30" customHeight="1" spans="1:9">
      <c r="A2" s="4" t="s">
        <v>463</v>
      </c>
      <c r="B2" s="4"/>
      <c r="C2" s="4"/>
      <c r="D2" s="4"/>
      <c r="E2" s="4"/>
      <c r="F2" s="4"/>
      <c r="G2" s="4"/>
      <c r="H2" s="4"/>
    </row>
    <row r="3" ht="15" customHeight="1" spans="1:9">
      <c r="A3" s="5" t="e">
        <f>CONCATENATE(#REF!,#REF!,#REF!,#REF!,#REF!,#REF!,#REF!)</f>
        <v>#REF!</v>
      </c>
      <c r="B3" s="5"/>
      <c r="C3" s="5"/>
      <c r="D3" s="5"/>
      <c r="E3" s="5"/>
      <c r="F3" s="5"/>
      <c r="G3" s="5"/>
      <c r="H3" s="5"/>
    </row>
    <row r="4" ht="12" customHeight="1" spans="1:9">
      <c r="A4" s="7" t="e">
        <f>#REF!&amp;#REF!</f>
        <v>#REF!</v>
      </c>
      <c r="B4" s="27"/>
      <c r="C4" s="27"/>
      <c r="D4" s="27"/>
      <c r="E4" s="27"/>
      <c r="F4" s="27"/>
      <c r="G4" s="27"/>
      <c r="H4" s="156" t="s">
        <v>464</v>
      </c>
    </row>
    <row r="5" ht="14.25" customHeight="1" spans="1:9">
      <c r="A5" s="9" t="s">
        <v>465</v>
      </c>
      <c r="B5" s="941" t="s">
        <v>466</v>
      </c>
      <c r="C5" s="10" t="s">
        <v>467</v>
      </c>
      <c r="D5" s="10" t="s">
        <v>468</v>
      </c>
      <c r="E5" s="32" t="s">
        <v>426</v>
      </c>
      <c r="F5" s="9" t="s">
        <v>427</v>
      </c>
      <c r="G5" s="9" t="s">
        <v>428</v>
      </c>
      <c r="H5" s="213" t="s">
        <v>469</v>
      </c>
      <c r="I5" s="45" t="s">
        <v>470</v>
      </c>
    </row>
    <row r="6" ht="13.65" customHeight="1" spans="1:9">
      <c r="A6" s="9">
        <v>1</v>
      </c>
      <c r="B6" s="947" t="s">
        <v>471</v>
      </c>
      <c r="C6" s="948">
        <f>SUM(C7:C17)</f>
        <v>0</v>
      </c>
      <c r="D6" s="949">
        <f t="shared" ref="D6:D59" si="0">E6-C6</f>
        <v>0</v>
      </c>
      <c r="E6" s="950">
        <f>SUM(E7:E17)</f>
        <v>0</v>
      </c>
      <c r="F6" s="950">
        <f>SUM(F7:F17)</f>
        <v>0</v>
      </c>
      <c r="G6" s="950">
        <f>SUM(G7:G17)</f>
        <v>0</v>
      </c>
      <c r="H6" s="909" t="str">
        <f t="shared" ref="H6:H58" si="1">IF(E6=0,"",G6/E6*100)</f>
        <v/>
      </c>
      <c r="I6" s="900" t="str">
        <f t="shared" ref="I6:I14" si="2">IF(F6="","",IF(G6=0,"正常","非正常核查原因"))</f>
        <v>正常</v>
      </c>
    </row>
    <row r="7" ht="13.65" customHeight="1" spans="1:9">
      <c r="A7" s="139">
        <v>2</v>
      </c>
      <c r="B7" s="951" t="s">
        <v>472</v>
      </c>
      <c r="C7" s="132">
        <f>流动汇总!C6</f>
        <v>0</v>
      </c>
      <c r="D7" s="949">
        <f t="shared" si="0"/>
        <v>0</v>
      </c>
      <c r="E7" s="131">
        <f>流动汇总!D6</f>
        <v>0</v>
      </c>
      <c r="F7" s="131">
        <f>流动汇总!E6</f>
        <v>0</v>
      </c>
      <c r="G7" s="131">
        <f t="shared" ref="G7:G35" si="3">F7-E7</f>
        <v>0</v>
      </c>
      <c r="H7" s="131" t="str">
        <f t="shared" si="1"/>
        <v/>
      </c>
      <c r="I7" s="900" t="str">
        <f t="shared" si="2"/>
        <v>正常</v>
      </c>
    </row>
    <row r="8" ht="13.65" customHeight="1" spans="1:9">
      <c r="A8" s="139">
        <v>3</v>
      </c>
      <c r="B8" s="951" t="s">
        <v>473</v>
      </c>
      <c r="C8" s="132">
        <f>流动汇总!C7</f>
        <v>0</v>
      </c>
      <c r="D8" s="949">
        <f t="shared" si="0"/>
        <v>0</v>
      </c>
      <c r="E8" s="131">
        <f>流动汇总!D7</f>
        <v>0</v>
      </c>
      <c r="F8" s="131">
        <f>流动汇总!E7</f>
        <v>0</v>
      </c>
      <c r="G8" s="131">
        <f t="shared" si="3"/>
        <v>0</v>
      </c>
      <c r="H8" s="131" t="str">
        <f t="shared" si="1"/>
        <v/>
      </c>
      <c r="I8" s="900" t="str">
        <f t="shared" si="2"/>
        <v>正常</v>
      </c>
    </row>
    <row r="9" ht="13.65" customHeight="1" spans="1:9">
      <c r="A9" s="139">
        <v>4</v>
      </c>
      <c r="B9" s="951" t="s">
        <v>474</v>
      </c>
      <c r="C9" s="132">
        <f>流动汇总!C8</f>
        <v>0</v>
      </c>
      <c r="D9" s="949">
        <f t="shared" si="0"/>
        <v>0</v>
      </c>
      <c r="E9" s="131">
        <f>流动汇总!D8</f>
        <v>0</v>
      </c>
      <c r="F9" s="131">
        <f>流动汇总!E8</f>
        <v>0</v>
      </c>
      <c r="G9" s="131">
        <f t="shared" si="3"/>
        <v>0</v>
      </c>
      <c r="H9" s="131" t="str">
        <f t="shared" si="1"/>
        <v/>
      </c>
      <c r="I9" s="900" t="str">
        <f t="shared" si="2"/>
        <v>正常</v>
      </c>
    </row>
    <row r="10" ht="13.65" customHeight="1" spans="1:9">
      <c r="A10" s="139">
        <v>5</v>
      </c>
      <c r="B10" s="951" t="s">
        <v>475</v>
      </c>
      <c r="C10" s="132">
        <f>流动汇总!C11</f>
        <v>0</v>
      </c>
      <c r="D10" s="949">
        <f t="shared" si="0"/>
        <v>0</v>
      </c>
      <c r="E10" s="131">
        <f>流动汇总!D11</f>
        <v>0</v>
      </c>
      <c r="F10" s="131">
        <f>流动汇总!E11</f>
        <v>0</v>
      </c>
      <c r="G10" s="131">
        <f t="shared" si="3"/>
        <v>0</v>
      </c>
      <c r="H10" s="131" t="str">
        <f t="shared" si="1"/>
        <v/>
      </c>
      <c r="I10" s="900" t="str">
        <f t="shared" si="2"/>
        <v>正常</v>
      </c>
    </row>
    <row r="11" ht="13.65" customHeight="1" spans="1:9">
      <c r="A11" s="139">
        <v>6</v>
      </c>
      <c r="B11" s="951" t="s">
        <v>476</v>
      </c>
      <c r="C11" s="132">
        <f>流动汇总!C12</f>
        <v>0</v>
      </c>
      <c r="D11" s="949">
        <f t="shared" si="0"/>
        <v>0</v>
      </c>
      <c r="E11" s="131">
        <f>流动汇总!D12</f>
        <v>0</v>
      </c>
      <c r="F11" s="131">
        <f>流动汇总!E12</f>
        <v>0</v>
      </c>
      <c r="G11" s="131">
        <f t="shared" si="3"/>
        <v>0</v>
      </c>
      <c r="H11" s="131" t="str">
        <f t="shared" si="1"/>
        <v/>
      </c>
      <c r="I11" s="900" t="str">
        <f t="shared" si="2"/>
        <v>正常</v>
      </c>
    </row>
    <row r="12" ht="13.65" customHeight="1" spans="1:9">
      <c r="A12" s="139">
        <v>7</v>
      </c>
      <c r="B12" s="951" t="s">
        <v>477</v>
      </c>
      <c r="C12" s="132">
        <f>流动汇总!C13</f>
        <v>0</v>
      </c>
      <c r="D12" s="949">
        <f t="shared" si="0"/>
        <v>0</v>
      </c>
      <c r="E12" s="131">
        <f>流动汇总!D13</f>
        <v>0</v>
      </c>
      <c r="F12" s="131">
        <f>流动汇总!E13</f>
        <v>0</v>
      </c>
      <c r="G12" s="131">
        <f t="shared" si="3"/>
        <v>0</v>
      </c>
      <c r="H12" s="131" t="str">
        <f t="shared" si="1"/>
        <v/>
      </c>
      <c r="I12" s="900" t="str">
        <f t="shared" si="2"/>
        <v>正常</v>
      </c>
    </row>
    <row r="13" ht="13.65" customHeight="1" spans="1:9">
      <c r="A13" s="139">
        <v>8</v>
      </c>
      <c r="B13" s="951" t="s">
        <v>478</v>
      </c>
      <c r="C13" s="132">
        <f>流动汇总!C14</f>
        <v>0</v>
      </c>
      <c r="D13" s="949">
        <f t="shared" si="0"/>
        <v>0</v>
      </c>
      <c r="E13" s="131">
        <f>流动汇总!D14</f>
        <v>0</v>
      </c>
      <c r="F13" s="131">
        <f>流动汇总!E14</f>
        <v>0</v>
      </c>
      <c r="G13" s="131">
        <f t="shared" si="3"/>
        <v>0</v>
      </c>
      <c r="H13" s="131" t="str">
        <f t="shared" si="1"/>
        <v/>
      </c>
      <c r="I13" s="900" t="str">
        <f t="shared" si="2"/>
        <v>正常</v>
      </c>
    </row>
    <row r="14" ht="13.65" customHeight="1" spans="1:9">
      <c r="A14" s="139">
        <v>9</v>
      </c>
      <c r="B14" s="951" t="s">
        <v>479</v>
      </c>
      <c r="C14" s="132">
        <f>流动汇总!C17</f>
        <v>0</v>
      </c>
      <c r="D14" s="949">
        <f t="shared" si="0"/>
        <v>0</v>
      </c>
      <c r="E14" s="131">
        <f>流动汇总!D17</f>
        <v>0</v>
      </c>
      <c r="F14" s="131">
        <f>流动汇总!E17</f>
        <v>0</v>
      </c>
      <c r="G14" s="131">
        <f t="shared" si="3"/>
        <v>0</v>
      </c>
      <c r="H14" s="131" t="str">
        <f t="shared" si="1"/>
        <v/>
      </c>
      <c r="I14" s="900" t="str">
        <f t="shared" si="2"/>
        <v>正常</v>
      </c>
    </row>
    <row r="15" ht="13.65" customHeight="1" spans="1:9">
      <c r="A15" s="139">
        <v>10</v>
      </c>
      <c r="B15" s="951" t="s">
        <v>480</v>
      </c>
      <c r="C15" s="132">
        <f>流动汇总!C18</f>
        <v>0</v>
      </c>
      <c r="D15" s="949">
        <f t="shared" si="0"/>
        <v>0</v>
      </c>
      <c r="E15" s="131">
        <f>流动汇总!D18</f>
        <v>0</v>
      </c>
      <c r="F15" s="131">
        <f>流动汇总!E18</f>
        <v>0</v>
      </c>
      <c r="G15" s="131">
        <f t="shared" si="3"/>
        <v>0</v>
      </c>
      <c r="H15" s="131" t="str">
        <f t="shared" si="1"/>
        <v/>
      </c>
      <c r="I15" s="48" t="str">
        <f>IF(H15="","正常",IF(H15&gt;30,"非正常核查原因",IF(H15&lt;-30,"非正常核查原因","正常")))</f>
        <v>正常</v>
      </c>
    </row>
    <row r="16" ht="13.65" customHeight="1" spans="1:9">
      <c r="A16" s="139">
        <v>11</v>
      </c>
      <c r="B16" s="951" t="s">
        <v>481</v>
      </c>
      <c r="C16" s="132">
        <f>流动汇总!C19</f>
        <v>0</v>
      </c>
      <c r="D16" s="949">
        <f t="shared" si="0"/>
        <v>0</v>
      </c>
      <c r="E16" s="131">
        <f>流动汇总!D19</f>
        <v>0</v>
      </c>
      <c r="F16" s="131">
        <f>流动汇总!E19</f>
        <v>0</v>
      </c>
      <c r="G16" s="131">
        <f t="shared" si="3"/>
        <v>0</v>
      </c>
      <c r="H16" s="131" t="str">
        <f t="shared" si="1"/>
        <v/>
      </c>
      <c r="I16" s="900" t="str">
        <f>IF(F16="","",IF(G16=0,"正常","非正常核查原因"))</f>
        <v>正常</v>
      </c>
    </row>
    <row r="17" ht="13.65" customHeight="1" spans="1:9">
      <c r="A17" s="139">
        <v>12</v>
      </c>
      <c r="B17" s="951" t="s">
        <v>482</v>
      </c>
      <c r="C17" s="132">
        <f>流动汇总!C20</f>
        <v>0</v>
      </c>
      <c r="D17" s="949">
        <f t="shared" si="0"/>
        <v>0</v>
      </c>
      <c r="E17" s="131">
        <f>流动汇总!D20</f>
        <v>0</v>
      </c>
      <c r="F17" s="131">
        <f>流动汇总!E20</f>
        <v>0</v>
      </c>
      <c r="G17" s="131">
        <f t="shared" si="3"/>
        <v>0</v>
      </c>
      <c r="H17" s="131" t="str">
        <f t="shared" si="1"/>
        <v/>
      </c>
      <c r="I17" s="900" t="str">
        <f>IF(F17="","",IF(G17=0,"正常","非正常核查原因"))</f>
        <v>正常</v>
      </c>
    </row>
    <row r="18" ht="13.65" customHeight="1" spans="1:9">
      <c r="A18" s="9">
        <v>13</v>
      </c>
      <c r="B18" s="947" t="s">
        <v>483</v>
      </c>
      <c r="C18" s="948" t="e">
        <f>SUM(C19:C35)</f>
        <v>#REF!</v>
      </c>
      <c r="D18" s="949" t="e">
        <f t="shared" si="0"/>
        <v>#REF!</v>
      </c>
      <c r="E18" s="950" t="e">
        <f>SUM(E19:E35)</f>
        <v>#REF!</v>
      </c>
      <c r="F18" s="952" t="e">
        <f>SUM(F19:F35)</f>
        <v>#REF!</v>
      </c>
      <c r="G18" s="909" t="e">
        <f t="shared" si="3"/>
        <v>#REF!</v>
      </c>
      <c r="H18" s="909" t="e">
        <f t="shared" si="1"/>
        <v>#REF!</v>
      </c>
      <c r="I18" s="48" t="e">
        <f t="shared" ref="I18:I24" si="4">IF(H18="","正常",IF(H18&gt;30,"非正常核查原因",IF(H18&lt;-30,"非正常核查原因","正常")))</f>
        <v>#REF!</v>
      </c>
    </row>
    <row r="19" ht="13.65" customHeight="1" spans="1:9">
      <c r="A19" s="12">
        <v>14</v>
      </c>
      <c r="B19" s="951" t="s">
        <v>484</v>
      </c>
      <c r="C19" s="15">
        <f>非流动资产汇总!C6</f>
        <v>0</v>
      </c>
      <c r="D19" s="949">
        <f t="shared" si="0"/>
        <v>0</v>
      </c>
      <c r="E19" s="74">
        <f>非流动资产汇总!D6</f>
        <v>0</v>
      </c>
      <c r="F19" s="16">
        <f>非流动资产汇总!F6</f>
        <v>0</v>
      </c>
      <c r="G19" s="18">
        <f t="shared" si="3"/>
        <v>0</v>
      </c>
      <c r="H19" s="131" t="str">
        <f t="shared" si="1"/>
        <v/>
      </c>
      <c r="I19" s="48" t="str">
        <f t="shared" si="4"/>
        <v>正常</v>
      </c>
    </row>
    <row r="20" ht="13.65" customHeight="1" spans="1:9">
      <c r="A20" s="12">
        <v>15</v>
      </c>
      <c r="B20" s="951" t="s">
        <v>485</v>
      </c>
      <c r="C20" s="15">
        <f>非流动资产汇总!C7</f>
        <v>0</v>
      </c>
      <c r="D20" s="949">
        <f t="shared" si="0"/>
        <v>0</v>
      </c>
      <c r="E20" s="74">
        <f>非流动资产汇总!D7</f>
        <v>0</v>
      </c>
      <c r="F20" s="16">
        <f>非流动资产汇总!F7</f>
        <v>0</v>
      </c>
      <c r="G20" s="16">
        <f t="shared" si="3"/>
        <v>0</v>
      </c>
      <c r="H20" s="131" t="str">
        <f t="shared" si="1"/>
        <v/>
      </c>
      <c r="I20" s="48" t="str">
        <f t="shared" si="4"/>
        <v>正常</v>
      </c>
    </row>
    <row r="21" ht="13.65" customHeight="1" spans="1:9">
      <c r="A21" s="12">
        <v>16</v>
      </c>
      <c r="B21" s="951" t="s">
        <v>486</v>
      </c>
      <c r="C21" s="15">
        <f>非流动资产汇总!C8</f>
        <v>0</v>
      </c>
      <c r="D21" s="949">
        <f t="shared" si="0"/>
        <v>0</v>
      </c>
      <c r="E21" s="74">
        <f>非流动资产汇总!D8</f>
        <v>0</v>
      </c>
      <c r="F21" s="16">
        <f>非流动资产汇总!F8</f>
        <v>0</v>
      </c>
      <c r="G21" s="16">
        <f t="shared" si="3"/>
        <v>0</v>
      </c>
      <c r="H21" s="131" t="str">
        <f t="shared" si="1"/>
        <v/>
      </c>
      <c r="I21" s="48" t="str">
        <f t="shared" si="4"/>
        <v>正常</v>
      </c>
    </row>
    <row r="22" ht="13.65" customHeight="1" spans="1:9">
      <c r="A22" s="12">
        <v>17</v>
      </c>
      <c r="B22" s="951" t="s">
        <v>487</v>
      </c>
      <c r="C22" s="15">
        <f>非流动资产汇总!C9</f>
        <v>0</v>
      </c>
      <c r="D22" s="949">
        <f t="shared" si="0"/>
        <v>0</v>
      </c>
      <c r="E22" s="74">
        <f>非流动资产汇总!D9</f>
        <v>0</v>
      </c>
      <c r="F22" s="16">
        <f>非流动资产汇总!F9</f>
        <v>0</v>
      </c>
      <c r="G22" s="16">
        <f t="shared" si="3"/>
        <v>0</v>
      </c>
      <c r="H22" s="131" t="str">
        <f t="shared" si="1"/>
        <v/>
      </c>
      <c r="I22" s="48" t="str">
        <f t="shared" si="4"/>
        <v>正常</v>
      </c>
    </row>
    <row r="23" ht="13.65" customHeight="1" spans="1:9">
      <c r="A23" s="12">
        <v>18</v>
      </c>
      <c r="B23" s="951" t="s">
        <v>488</v>
      </c>
      <c r="C23" s="15">
        <f>非流动资产汇总!C10</f>
        <v>0</v>
      </c>
      <c r="D23" s="949">
        <f t="shared" si="0"/>
        <v>0</v>
      </c>
      <c r="E23" s="74">
        <f>非流动资产汇总!D10</f>
        <v>0</v>
      </c>
      <c r="F23" s="16">
        <f>非流动资产汇总!F10</f>
        <v>0</v>
      </c>
      <c r="G23" s="16">
        <f t="shared" si="3"/>
        <v>0</v>
      </c>
      <c r="H23" s="131" t="str">
        <f t="shared" si="1"/>
        <v/>
      </c>
      <c r="I23" s="48" t="str">
        <f t="shared" si="4"/>
        <v>正常</v>
      </c>
    </row>
    <row r="24" ht="13.65" customHeight="1" spans="1:9">
      <c r="A24" s="12">
        <v>19</v>
      </c>
      <c r="B24" s="951" t="s">
        <v>489</v>
      </c>
      <c r="C24" s="15" t="e">
        <f>非流动资产汇总!C11</f>
        <v>#REF!</v>
      </c>
      <c r="D24" s="949" t="e">
        <f t="shared" si="0"/>
        <v>#REF!</v>
      </c>
      <c r="E24" s="74" t="e">
        <f>非流动资产汇总!D11</f>
        <v>#REF!</v>
      </c>
      <c r="F24" s="16" t="e">
        <f>非流动资产汇总!F11</f>
        <v>#REF!</v>
      </c>
      <c r="G24" s="16" t="e">
        <f t="shared" si="3"/>
        <v>#REF!</v>
      </c>
      <c r="H24" s="131" t="e">
        <f t="shared" si="1"/>
        <v>#REF!</v>
      </c>
      <c r="I24" s="48" t="e">
        <f t="shared" si="4"/>
        <v>#REF!</v>
      </c>
    </row>
    <row r="25" ht="13.65" customHeight="1" spans="1:9">
      <c r="A25" s="12">
        <v>20</v>
      </c>
      <c r="B25" s="951" t="s">
        <v>490</v>
      </c>
      <c r="C25" s="132">
        <f>非流动资产汇总!C12</f>
        <v>0</v>
      </c>
      <c r="D25" s="949">
        <f t="shared" si="0"/>
        <v>0</v>
      </c>
      <c r="E25" s="74">
        <f>非流动资产汇总!D12</f>
        <v>0</v>
      </c>
      <c r="F25" s="16">
        <f>非流动资产汇总!F12</f>
        <v>0</v>
      </c>
      <c r="G25" s="131">
        <f t="shared" si="3"/>
        <v>0</v>
      </c>
      <c r="H25" s="131" t="str">
        <f t="shared" si="1"/>
        <v/>
      </c>
      <c r="I25" s="900" t="str">
        <f>IF(F25="","",IF(G25=0,"正常","非正常核查原因"))</f>
        <v>正常</v>
      </c>
    </row>
    <row r="26" ht="13.65" customHeight="1" spans="1:9">
      <c r="A26" s="12">
        <v>21</v>
      </c>
      <c r="B26" s="951" t="s">
        <v>491</v>
      </c>
      <c r="C26" s="132">
        <f>非流动资产汇总!C13</f>
        <v>0</v>
      </c>
      <c r="D26" s="949">
        <f t="shared" si="0"/>
        <v>0</v>
      </c>
      <c r="E26" s="74">
        <f>非流动资产汇总!D13</f>
        <v>0</v>
      </c>
      <c r="F26" s="16">
        <f>非流动资产汇总!F13</f>
        <v>0</v>
      </c>
      <c r="G26" s="16">
        <f t="shared" si="3"/>
        <v>0</v>
      </c>
      <c r="H26" s="131" t="str">
        <f t="shared" si="1"/>
        <v/>
      </c>
      <c r="I26" s="900" t="str">
        <f>IF(F26="","",IF(G26=0,"正常","非正常核查原因"))</f>
        <v>正常</v>
      </c>
    </row>
    <row r="27" ht="13.65" customHeight="1" spans="1:9">
      <c r="A27" s="12">
        <v>22</v>
      </c>
      <c r="B27" s="951" t="s">
        <v>492</v>
      </c>
      <c r="C27" s="132">
        <f>非流动资产汇总!C14</f>
        <v>0</v>
      </c>
      <c r="D27" s="949">
        <f t="shared" si="0"/>
        <v>0</v>
      </c>
      <c r="E27" s="74">
        <f>非流动资产汇总!D14</f>
        <v>0</v>
      </c>
      <c r="F27" s="16">
        <f>非流动资产汇总!F14</f>
        <v>0</v>
      </c>
      <c r="G27" s="16">
        <f t="shared" si="3"/>
        <v>0</v>
      </c>
      <c r="H27" s="131" t="str">
        <f t="shared" si="1"/>
        <v/>
      </c>
      <c r="I27" s="900" t="str">
        <f>IF(F27="","",IF(G27=0,"正常","非正常核查原因"))</f>
        <v>正常</v>
      </c>
    </row>
    <row r="28" ht="13.65" customHeight="1" spans="1:9">
      <c r="A28" s="12">
        <v>23</v>
      </c>
      <c r="B28" s="951" t="s">
        <v>493</v>
      </c>
      <c r="C28" s="132">
        <f>非流动资产汇总!C15</f>
        <v>0</v>
      </c>
      <c r="D28" s="949">
        <f t="shared" si="0"/>
        <v>0</v>
      </c>
      <c r="E28" s="74">
        <f>非流动资产汇总!D15</f>
        <v>0</v>
      </c>
      <c r="F28" s="16">
        <f>非流动资产汇总!F15</f>
        <v>0</v>
      </c>
      <c r="G28" s="16">
        <f t="shared" si="3"/>
        <v>0</v>
      </c>
      <c r="H28" s="131" t="str">
        <f t="shared" si="1"/>
        <v/>
      </c>
      <c r="I28" s="48" t="str">
        <f>IF(H28="","正常",IF(H28&gt;30,"非正常核查原因",IF(H28&lt;-30,"非正常核查原因","正常")))</f>
        <v>正常</v>
      </c>
    </row>
    <row r="29" ht="13.65" customHeight="1" spans="1:9">
      <c r="A29" s="12">
        <v>24</v>
      </c>
      <c r="B29" s="951" t="s">
        <v>494</v>
      </c>
      <c r="C29" s="132">
        <f>非流动资产汇总!C16</f>
        <v>0</v>
      </c>
      <c r="D29" s="949">
        <f t="shared" si="0"/>
        <v>0</v>
      </c>
      <c r="E29" s="74">
        <f>非流动资产汇总!D16</f>
        <v>0</v>
      </c>
      <c r="F29" s="16">
        <f>非流动资产汇总!F16</f>
        <v>0</v>
      </c>
      <c r="G29" s="16">
        <f t="shared" si="3"/>
        <v>0</v>
      </c>
      <c r="H29" s="131" t="str">
        <f t="shared" si="1"/>
        <v/>
      </c>
      <c r="I29" s="48" t="str">
        <f>IF(H29="","正常",IF(H29&gt;30,"非正常核查原因",IF(H29&lt;-30,"非正常核查原因","正常")))</f>
        <v>正常</v>
      </c>
    </row>
    <row r="30" ht="13.65" customHeight="1" spans="1:9">
      <c r="A30" s="12">
        <v>25</v>
      </c>
      <c r="B30" s="951" t="s">
        <v>495</v>
      </c>
      <c r="C30" s="132">
        <f>非流动资产汇总!C17</f>
        <v>0</v>
      </c>
      <c r="D30" s="949">
        <f t="shared" si="0"/>
        <v>0</v>
      </c>
      <c r="E30" s="74">
        <f>非流动资产汇总!D17</f>
        <v>0</v>
      </c>
      <c r="F30" s="16">
        <f>非流动资产汇总!F17</f>
        <v>0</v>
      </c>
      <c r="G30" s="131">
        <f t="shared" si="3"/>
        <v>0</v>
      </c>
      <c r="H30" s="131" t="str">
        <f t="shared" si="1"/>
        <v/>
      </c>
      <c r="I30" s="48" t="str">
        <f>IF(H30="","正常",IF(H30&gt;30,"非正常核查原因",IF(H30&lt;-30,"非正常核查原因","正常")))</f>
        <v>正常</v>
      </c>
    </row>
    <row r="31" ht="13.65" customHeight="1" spans="1:9">
      <c r="A31" s="12">
        <v>26</v>
      </c>
      <c r="B31" s="951" t="s">
        <v>496</v>
      </c>
      <c r="C31" s="132">
        <f>非流动资产汇总!C18</f>
        <v>0</v>
      </c>
      <c r="D31" s="949">
        <f t="shared" si="0"/>
        <v>0</v>
      </c>
      <c r="E31" s="74">
        <f>非流动资产汇总!D18</f>
        <v>0</v>
      </c>
      <c r="F31" s="16">
        <f>非流动资产汇总!F18</f>
        <v>0</v>
      </c>
      <c r="G31" s="131">
        <f t="shared" si="3"/>
        <v>0</v>
      </c>
      <c r="H31" s="131" t="str">
        <f t="shared" si="1"/>
        <v/>
      </c>
      <c r="I31" s="900" t="str">
        <f>IF(F31="","",IF(G31=0,"正常","非正常核查原因"))</f>
        <v>正常</v>
      </c>
    </row>
    <row r="32" ht="13.65" customHeight="1" spans="1:9">
      <c r="A32" s="12">
        <v>27</v>
      </c>
      <c r="B32" s="951" t="s">
        <v>497</v>
      </c>
      <c r="C32" s="132">
        <f>非流动资产汇总!C19</f>
        <v>0</v>
      </c>
      <c r="D32" s="949">
        <f t="shared" si="0"/>
        <v>0</v>
      </c>
      <c r="E32" s="74">
        <f>非流动资产汇总!D19</f>
        <v>0</v>
      </c>
      <c r="F32" s="16">
        <f>非流动资产汇总!F19</f>
        <v>0</v>
      </c>
      <c r="G32" s="131">
        <f t="shared" si="3"/>
        <v>0</v>
      </c>
      <c r="H32" s="131" t="str">
        <f t="shared" si="1"/>
        <v/>
      </c>
      <c r="I32" s="900" t="str">
        <f>IF(F32="","",IF(G32=0,"正常","非正常核查原因"))</f>
        <v>正常</v>
      </c>
    </row>
    <row r="33" ht="13.65" customHeight="1" spans="1:9">
      <c r="A33" s="12">
        <v>28</v>
      </c>
      <c r="B33" s="951" t="s">
        <v>498</v>
      </c>
      <c r="C33" s="132">
        <f>非流动资产汇总!C20</f>
        <v>0</v>
      </c>
      <c r="D33" s="949">
        <f t="shared" si="0"/>
        <v>0</v>
      </c>
      <c r="E33" s="74">
        <f>非流动资产汇总!D20</f>
        <v>0</v>
      </c>
      <c r="F33" s="16">
        <f>非流动资产汇总!F20</f>
        <v>0</v>
      </c>
      <c r="G33" s="131">
        <f t="shared" si="3"/>
        <v>0</v>
      </c>
      <c r="H33" s="131" t="str">
        <f t="shared" si="1"/>
        <v/>
      </c>
      <c r="I33" s="900" t="str">
        <f>IF(F33="","",IF(G33=0,"正常","非正常核查原因"))</f>
        <v>正常</v>
      </c>
    </row>
    <row r="34" ht="13.65" customHeight="1" spans="1:9">
      <c r="A34" s="12">
        <v>29</v>
      </c>
      <c r="B34" s="951" t="s">
        <v>499</v>
      </c>
      <c r="C34" s="132">
        <f>非流动资产汇总!C21</f>
        <v>0</v>
      </c>
      <c r="D34" s="949">
        <f t="shared" si="0"/>
        <v>0</v>
      </c>
      <c r="E34" s="74">
        <f>非流动资产汇总!D21</f>
        <v>0</v>
      </c>
      <c r="F34" s="16">
        <f>非流动资产汇总!F21</f>
        <v>0</v>
      </c>
      <c r="G34" s="131">
        <f t="shared" si="3"/>
        <v>0</v>
      </c>
      <c r="H34" s="131" t="str">
        <f t="shared" si="1"/>
        <v/>
      </c>
      <c r="I34" s="900" t="str">
        <f>IF(F34="","",IF(G34=0,"正常","非正常核查原因"))</f>
        <v>正常</v>
      </c>
    </row>
    <row r="35" ht="13.65" customHeight="1" spans="1:9">
      <c r="A35" s="12">
        <v>30</v>
      </c>
      <c r="B35" s="951" t="s">
        <v>500</v>
      </c>
      <c r="C35" s="132">
        <f>非流动资产汇总!C22</f>
        <v>0</v>
      </c>
      <c r="D35" s="949">
        <f t="shared" si="0"/>
        <v>0</v>
      </c>
      <c r="E35" s="74">
        <f>非流动资产汇总!D22</f>
        <v>0</v>
      </c>
      <c r="F35" s="16">
        <f>非流动资产汇总!F22</f>
        <v>0</v>
      </c>
      <c r="G35" s="131">
        <f t="shared" si="3"/>
        <v>0</v>
      </c>
      <c r="H35" s="131" t="str">
        <f t="shared" si="1"/>
        <v/>
      </c>
      <c r="I35" s="900" t="str">
        <f>IF(F35="","",IF(G35=0,"正常","非正常核查原因"))</f>
        <v>正常</v>
      </c>
    </row>
    <row r="36" customHeight="1" spans="1:9">
      <c r="A36" s="12">
        <v>31</v>
      </c>
      <c r="B36" s="953" t="s">
        <v>501</v>
      </c>
      <c r="C36" s="949" t="e">
        <f>SUM(C6,C18)</f>
        <v>#REF!</v>
      </c>
      <c r="D36" s="950" t="e">
        <f t="shared" si="0"/>
        <v>#REF!</v>
      </c>
      <c r="E36" s="909" t="e">
        <f>SUM(E6,E18)</f>
        <v>#REF!</v>
      </c>
      <c r="F36" s="954" t="e">
        <f>SUM(F6,F18)</f>
        <v>#REF!</v>
      </c>
      <c r="G36" s="950" t="e">
        <f>SUM(G6,G18)</f>
        <v>#REF!</v>
      </c>
      <c r="H36" s="909" t="e">
        <f t="shared" si="1"/>
        <v>#REF!</v>
      </c>
      <c r="I36" s="48" t="e">
        <f>IF(H36="","正常",IF(H36&gt;30,"非正常核查原因",IF(H36&lt;-30,"非正常核查原因","正常")))</f>
        <v>#REF!</v>
      </c>
    </row>
    <row r="37" ht="18" customHeight="1" spans="1:9">
      <c r="A37" s="12">
        <v>32</v>
      </c>
      <c r="B37" s="953" t="s">
        <v>502</v>
      </c>
      <c r="C37" s="948">
        <f>SUM(C38:C49)</f>
        <v>0</v>
      </c>
      <c r="D37" s="949">
        <f t="shared" si="0"/>
        <v>0</v>
      </c>
      <c r="E37" s="950">
        <f>SUM(E38:E49)</f>
        <v>0</v>
      </c>
      <c r="F37" s="950">
        <f>SUM(F38:F49)</f>
        <v>0</v>
      </c>
      <c r="G37" s="950">
        <f>SUM(G38:G49)</f>
        <v>0</v>
      </c>
      <c r="H37" s="909" t="str">
        <f t="shared" si="1"/>
        <v/>
      </c>
      <c r="I37" s="900" t="str">
        <f t="shared" ref="I37:I58" si="5">IF(F37="","",IF(G37=0,"正常","非正常核查原因"))</f>
        <v>正常</v>
      </c>
    </row>
    <row r="38" ht="18" customHeight="1" spans="1:9">
      <c r="A38" s="12">
        <v>33</v>
      </c>
      <c r="B38" s="951" t="s">
        <v>503</v>
      </c>
      <c r="C38" s="132">
        <f>流动负债汇总!C6</f>
        <v>0</v>
      </c>
      <c r="D38" s="949">
        <f t="shared" si="0"/>
        <v>0</v>
      </c>
      <c r="E38" s="168">
        <f>流动负债汇总!D6</f>
        <v>0</v>
      </c>
      <c r="F38" s="131">
        <f>流动负债汇总!E6</f>
        <v>0</v>
      </c>
      <c r="G38" s="131">
        <f t="shared" ref="G38:G49" si="6">F38-E38</f>
        <v>0</v>
      </c>
      <c r="H38" s="131" t="str">
        <f t="shared" si="1"/>
        <v/>
      </c>
      <c r="I38" s="900" t="str">
        <f t="shared" si="5"/>
        <v>正常</v>
      </c>
    </row>
    <row r="39" ht="18" customHeight="1" spans="1:9">
      <c r="A39" s="12">
        <v>34</v>
      </c>
      <c r="B39" s="951" t="s">
        <v>504</v>
      </c>
      <c r="C39" s="132">
        <f>流动负债汇总!C7</f>
        <v>0</v>
      </c>
      <c r="D39" s="949">
        <f t="shared" si="0"/>
        <v>0</v>
      </c>
      <c r="E39" s="168">
        <f>流动负债汇总!D7</f>
        <v>0</v>
      </c>
      <c r="F39" s="131">
        <f>流动负债汇总!E7</f>
        <v>0</v>
      </c>
      <c r="G39" s="131">
        <f t="shared" si="6"/>
        <v>0</v>
      </c>
      <c r="H39" s="131" t="str">
        <f t="shared" si="1"/>
        <v/>
      </c>
      <c r="I39" s="900" t="str">
        <f t="shared" si="5"/>
        <v>正常</v>
      </c>
    </row>
    <row r="40" ht="18" customHeight="1" spans="1:9">
      <c r="A40" s="12">
        <v>35</v>
      </c>
      <c r="B40" s="951" t="s">
        <v>505</v>
      </c>
      <c r="C40" s="132">
        <f>流动负债汇总!C8</f>
        <v>0</v>
      </c>
      <c r="D40" s="949">
        <f t="shared" si="0"/>
        <v>0</v>
      </c>
      <c r="E40" s="168">
        <f>流动负债汇总!D8</f>
        <v>0</v>
      </c>
      <c r="F40" s="131">
        <f>流动负债汇总!E8</f>
        <v>0</v>
      </c>
      <c r="G40" s="131">
        <f t="shared" si="6"/>
        <v>0</v>
      </c>
      <c r="H40" s="131" t="str">
        <f t="shared" si="1"/>
        <v/>
      </c>
      <c r="I40" s="900" t="str">
        <f t="shared" si="5"/>
        <v>正常</v>
      </c>
    </row>
    <row r="41" ht="18" customHeight="1" spans="1:9">
      <c r="A41" s="12">
        <v>36</v>
      </c>
      <c r="B41" s="951" t="s">
        <v>506</v>
      </c>
      <c r="C41" s="132">
        <f>流动负债汇总!C9</f>
        <v>0</v>
      </c>
      <c r="D41" s="949">
        <f t="shared" si="0"/>
        <v>0</v>
      </c>
      <c r="E41" s="168">
        <f>流动负债汇总!D9</f>
        <v>0</v>
      </c>
      <c r="F41" s="131">
        <f>流动负债汇总!E9</f>
        <v>0</v>
      </c>
      <c r="G41" s="131">
        <f t="shared" si="6"/>
        <v>0</v>
      </c>
      <c r="H41" s="131" t="str">
        <f t="shared" si="1"/>
        <v/>
      </c>
      <c r="I41" s="900" t="str">
        <f t="shared" si="5"/>
        <v>正常</v>
      </c>
    </row>
    <row r="42" ht="18" customHeight="1" spans="1:9">
      <c r="A42" s="12">
        <v>37</v>
      </c>
      <c r="B42" s="951" t="s">
        <v>507</v>
      </c>
      <c r="C42" s="132">
        <f>流动负债汇总!C10</f>
        <v>0</v>
      </c>
      <c r="D42" s="949">
        <f t="shared" si="0"/>
        <v>0</v>
      </c>
      <c r="E42" s="168">
        <f>流动负债汇总!D10</f>
        <v>0</v>
      </c>
      <c r="F42" s="131">
        <f>流动负债汇总!E10</f>
        <v>0</v>
      </c>
      <c r="G42" s="131">
        <f t="shared" si="6"/>
        <v>0</v>
      </c>
      <c r="H42" s="131" t="str">
        <f t="shared" si="1"/>
        <v/>
      </c>
      <c r="I42" s="900" t="str">
        <f t="shared" si="5"/>
        <v>正常</v>
      </c>
    </row>
    <row r="43" ht="18" customHeight="1" spans="1:9">
      <c r="A43" s="12">
        <v>38</v>
      </c>
      <c r="B43" s="951" t="s">
        <v>508</v>
      </c>
      <c r="C43" s="132">
        <f>流动负债汇总!C11</f>
        <v>0</v>
      </c>
      <c r="D43" s="949">
        <f t="shared" si="0"/>
        <v>0</v>
      </c>
      <c r="E43" s="168">
        <f>流动负债汇总!D11</f>
        <v>0</v>
      </c>
      <c r="F43" s="131">
        <f>流动负债汇总!E11</f>
        <v>0</v>
      </c>
      <c r="G43" s="131">
        <f t="shared" si="6"/>
        <v>0</v>
      </c>
      <c r="H43" s="131" t="str">
        <f t="shared" si="1"/>
        <v/>
      </c>
      <c r="I43" s="900" t="str">
        <f t="shared" si="5"/>
        <v>正常</v>
      </c>
    </row>
    <row r="44" ht="18" customHeight="1" spans="1:9">
      <c r="A44" s="12">
        <v>39</v>
      </c>
      <c r="B44" s="951" t="s">
        <v>509</v>
      </c>
      <c r="C44" s="132">
        <f>流动负债汇总!C12</f>
        <v>0</v>
      </c>
      <c r="D44" s="949">
        <f t="shared" si="0"/>
        <v>0</v>
      </c>
      <c r="E44" s="168">
        <f>流动负债汇总!D12</f>
        <v>0</v>
      </c>
      <c r="F44" s="131">
        <f>流动负债汇总!E12</f>
        <v>0</v>
      </c>
      <c r="G44" s="131">
        <f t="shared" si="6"/>
        <v>0</v>
      </c>
      <c r="H44" s="131" t="str">
        <f t="shared" si="1"/>
        <v/>
      </c>
      <c r="I44" s="900" t="str">
        <f t="shared" si="5"/>
        <v>正常</v>
      </c>
    </row>
    <row r="45" ht="18" customHeight="1" spans="1:9">
      <c r="A45" s="12">
        <v>40</v>
      </c>
      <c r="B45" s="951" t="s">
        <v>510</v>
      </c>
      <c r="C45" s="132">
        <f>流动负债汇总!C13</f>
        <v>0</v>
      </c>
      <c r="D45" s="949">
        <f t="shared" si="0"/>
        <v>0</v>
      </c>
      <c r="E45" s="168">
        <f>流动负债汇总!D13</f>
        <v>0</v>
      </c>
      <c r="F45" s="131">
        <f>流动负债汇总!E13</f>
        <v>0</v>
      </c>
      <c r="G45" s="131">
        <f t="shared" si="6"/>
        <v>0</v>
      </c>
      <c r="H45" s="131" t="str">
        <f t="shared" si="1"/>
        <v/>
      </c>
      <c r="I45" s="900" t="str">
        <f t="shared" si="5"/>
        <v>正常</v>
      </c>
    </row>
    <row r="46" ht="18" customHeight="1" spans="1:9">
      <c r="A46" s="12">
        <v>41</v>
      </c>
      <c r="B46" s="951" t="s">
        <v>511</v>
      </c>
      <c r="C46" s="132">
        <f>流动负债汇总!C14</f>
        <v>0</v>
      </c>
      <c r="D46" s="949">
        <f t="shared" si="0"/>
        <v>0</v>
      </c>
      <c r="E46" s="168">
        <f>流动负债汇总!D14</f>
        <v>0</v>
      </c>
      <c r="F46" s="131">
        <f>流动负债汇总!E14</f>
        <v>0</v>
      </c>
      <c r="G46" s="131">
        <f t="shared" si="6"/>
        <v>0</v>
      </c>
      <c r="H46" s="131" t="str">
        <f t="shared" si="1"/>
        <v/>
      </c>
      <c r="I46" s="900" t="str">
        <f t="shared" si="5"/>
        <v>正常</v>
      </c>
    </row>
    <row r="47" ht="18" customHeight="1" spans="1:9">
      <c r="A47" s="12">
        <v>42</v>
      </c>
      <c r="B47" s="951" t="s">
        <v>512</v>
      </c>
      <c r="C47" s="132">
        <f>流动负债汇总!C15</f>
        <v>0</v>
      </c>
      <c r="D47" s="949">
        <f t="shared" si="0"/>
        <v>0</v>
      </c>
      <c r="E47" s="168">
        <f>流动负债汇总!D15</f>
        <v>0</v>
      </c>
      <c r="F47" s="131">
        <f>流动负债汇总!E15</f>
        <v>0</v>
      </c>
      <c r="G47" s="131">
        <f t="shared" si="6"/>
        <v>0</v>
      </c>
      <c r="H47" s="131" t="str">
        <f t="shared" si="1"/>
        <v/>
      </c>
      <c r="I47" s="900" t="str">
        <f t="shared" si="5"/>
        <v>正常</v>
      </c>
    </row>
    <row r="48" ht="18" customHeight="1" spans="1:9">
      <c r="A48" s="12">
        <v>43</v>
      </c>
      <c r="B48" s="951" t="s">
        <v>513</v>
      </c>
      <c r="C48" s="132">
        <f>流动负债汇总!C16</f>
        <v>0</v>
      </c>
      <c r="D48" s="949">
        <f t="shared" si="0"/>
        <v>0</v>
      </c>
      <c r="E48" s="168">
        <f>流动负债汇总!D16</f>
        <v>0</v>
      </c>
      <c r="F48" s="131">
        <f>流动负债汇总!E16</f>
        <v>0</v>
      </c>
      <c r="G48" s="131">
        <f t="shared" si="6"/>
        <v>0</v>
      </c>
      <c r="H48" s="131" t="str">
        <f t="shared" si="1"/>
        <v/>
      </c>
      <c r="I48" s="900" t="str">
        <f t="shared" si="5"/>
        <v>正常</v>
      </c>
    </row>
    <row r="49" ht="18" customHeight="1" spans="1:9">
      <c r="A49" s="12">
        <v>44</v>
      </c>
      <c r="B49" s="951" t="s">
        <v>514</v>
      </c>
      <c r="C49" s="132">
        <f>流动负债汇总!C17</f>
        <v>0</v>
      </c>
      <c r="D49" s="949">
        <f t="shared" si="0"/>
        <v>0</v>
      </c>
      <c r="E49" s="168">
        <f>流动负债汇总!D17</f>
        <v>0</v>
      </c>
      <c r="F49" s="131">
        <f>流动负债汇总!E17</f>
        <v>0</v>
      </c>
      <c r="G49" s="131">
        <f t="shared" si="6"/>
        <v>0</v>
      </c>
      <c r="H49" s="131" t="str">
        <f t="shared" si="1"/>
        <v/>
      </c>
      <c r="I49" s="900" t="str">
        <f t="shared" si="5"/>
        <v>正常</v>
      </c>
    </row>
    <row r="50" ht="18" customHeight="1" spans="1:9">
      <c r="A50" s="12">
        <v>45</v>
      </c>
      <c r="B50" s="953" t="s">
        <v>515</v>
      </c>
      <c r="C50" s="948">
        <f>SUM(C51:C57)</f>
        <v>0</v>
      </c>
      <c r="D50" s="949">
        <f t="shared" si="0"/>
        <v>0</v>
      </c>
      <c r="E50" s="950">
        <f>SUM(E51:E57)</f>
        <v>0</v>
      </c>
      <c r="F50" s="950">
        <f>SUM(F51:F57)</f>
        <v>0</v>
      </c>
      <c r="G50" s="950">
        <f>SUM(G51:G57)</f>
        <v>0</v>
      </c>
      <c r="H50" s="909" t="str">
        <f t="shared" si="1"/>
        <v/>
      </c>
      <c r="I50" s="900" t="str">
        <f t="shared" si="5"/>
        <v>正常</v>
      </c>
    </row>
    <row r="51" ht="18" customHeight="1" spans="1:9">
      <c r="A51" s="12">
        <v>46</v>
      </c>
      <c r="B51" s="951" t="s">
        <v>516</v>
      </c>
      <c r="C51" s="132">
        <f>'非流动负债汇总 '!C6</f>
        <v>0</v>
      </c>
      <c r="D51" s="949">
        <f t="shared" si="0"/>
        <v>0</v>
      </c>
      <c r="E51" s="168">
        <f>'非流动负债汇总 '!D6</f>
        <v>0</v>
      </c>
      <c r="F51" s="131">
        <f>'非流动负债汇总 '!E6</f>
        <v>0</v>
      </c>
      <c r="G51" s="170">
        <f t="shared" ref="G51:G57" si="7">F51-E51</f>
        <v>0</v>
      </c>
      <c r="H51" s="131" t="str">
        <f t="shared" si="1"/>
        <v/>
      </c>
      <c r="I51" s="900" t="str">
        <f t="shared" si="5"/>
        <v>正常</v>
      </c>
    </row>
    <row r="52" ht="18" customHeight="1" spans="1:9">
      <c r="A52" s="12">
        <v>47</v>
      </c>
      <c r="B52" s="951" t="s">
        <v>517</v>
      </c>
      <c r="C52" s="132">
        <f>'非流动负债汇总 '!C7</f>
        <v>0</v>
      </c>
      <c r="D52" s="949">
        <f t="shared" si="0"/>
        <v>0</v>
      </c>
      <c r="E52" s="168">
        <f>'非流动负债汇总 '!D7</f>
        <v>0</v>
      </c>
      <c r="F52" s="131">
        <f>'非流动负债汇总 '!E7</f>
        <v>0</v>
      </c>
      <c r="G52" s="170">
        <f t="shared" si="7"/>
        <v>0</v>
      </c>
      <c r="H52" s="131" t="str">
        <f t="shared" si="1"/>
        <v/>
      </c>
      <c r="I52" s="900" t="str">
        <f t="shared" si="5"/>
        <v>正常</v>
      </c>
    </row>
    <row r="53" ht="18" customHeight="1" spans="1:9">
      <c r="A53" s="12">
        <v>48</v>
      </c>
      <c r="B53" s="951" t="s">
        <v>518</v>
      </c>
      <c r="C53" s="132">
        <f>'非流动负债汇总 '!C8</f>
        <v>0</v>
      </c>
      <c r="D53" s="949">
        <f t="shared" si="0"/>
        <v>0</v>
      </c>
      <c r="E53" s="168">
        <f>'非流动负债汇总 '!D8</f>
        <v>0</v>
      </c>
      <c r="F53" s="131">
        <f>'非流动负债汇总 '!E8</f>
        <v>0</v>
      </c>
      <c r="G53" s="170">
        <f t="shared" si="7"/>
        <v>0</v>
      </c>
      <c r="H53" s="131" t="str">
        <f t="shared" si="1"/>
        <v/>
      </c>
      <c r="I53" s="900" t="str">
        <f t="shared" si="5"/>
        <v>正常</v>
      </c>
    </row>
    <row r="54" ht="18" customHeight="1" spans="1:9">
      <c r="A54" s="12">
        <v>49</v>
      </c>
      <c r="B54" s="951" t="s">
        <v>519</v>
      </c>
      <c r="C54" s="132">
        <f>'非流动负债汇总 '!C9</f>
        <v>0</v>
      </c>
      <c r="D54" s="949">
        <f t="shared" si="0"/>
        <v>0</v>
      </c>
      <c r="E54" s="168">
        <f>'非流动负债汇总 '!D9</f>
        <v>0</v>
      </c>
      <c r="F54" s="131">
        <f>'非流动负债汇总 '!E9</f>
        <v>0</v>
      </c>
      <c r="G54" s="170">
        <f t="shared" si="7"/>
        <v>0</v>
      </c>
      <c r="H54" s="131" t="str">
        <f t="shared" si="1"/>
        <v/>
      </c>
      <c r="I54" s="900" t="str">
        <f t="shared" si="5"/>
        <v>正常</v>
      </c>
    </row>
    <row r="55" ht="18" customHeight="1" spans="1:9">
      <c r="A55" s="12">
        <v>50</v>
      </c>
      <c r="B55" s="951" t="s">
        <v>520</v>
      </c>
      <c r="C55" s="132">
        <f>'非流动负债汇总 '!C10</f>
        <v>0</v>
      </c>
      <c r="D55" s="949">
        <f t="shared" si="0"/>
        <v>0</v>
      </c>
      <c r="E55" s="168">
        <f>'非流动负债汇总 '!D10</f>
        <v>0</v>
      </c>
      <c r="F55" s="131">
        <f>'非流动负债汇总 '!E10</f>
        <v>0</v>
      </c>
      <c r="G55" s="170">
        <f t="shared" si="7"/>
        <v>0</v>
      </c>
      <c r="H55" s="131" t="str">
        <f t="shared" si="1"/>
        <v/>
      </c>
      <c r="I55" s="900" t="str">
        <f t="shared" si="5"/>
        <v>正常</v>
      </c>
    </row>
    <row r="56" ht="18" customHeight="1" spans="1:9">
      <c r="A56" s="12">
        <v>51</v>
      </c>
      <c r="B56" s="951" t="s">
        <v>521</v>
      </c>
      <c r="C56" s="132">
        <f>'非流动负债汇总 '!C11</f>
        <v>0</v>
      </c>
      <c r="D56" s="949">
        <f t="shared" si="0"/>
        <v>0</v>
      </c>
      <c r="E56" s="168">
        <f>'非流动负债汇总 '!D11</f>
        <v>0</v>
      </c>
      <c r="F56" s="131">
        <f>'非流动负债汇总 '!E11</f>
        <v>0</v>
      </c>
      <c r="G56" s="170">
        <f t="shared" si="7"/>
        <v>0</v>
      </c>
      <c r="H56" s="131" t="str">
        <f t="shared" si="1"/>
        <v/>
      </c>
      <c r="I56" s="900" t="str">
        <f t="shared" si="5"/>
        <v>正常</v>
      </c>
    </row>
    <row r="57" ht="18" customHeight="1" spans="1:9">
      <c r="A57" s="12">
        <v>52</v>
      </c>
      <c r="B57" s="951" t="s">
        <v>522</v>
      </c>
      <c r="C57" s="132">
        <f>'非流动负债汇总 '!C12</f>
        <v>0</v>
      </c>
      <c r="D57" s="949">
        <f t="shared" si="0"/>
        <v>0</v>
      </c>
      <c r="E57" s="168">
        <f>'非流动负债汇总 '!D12</f>
        <v>0</v>
      </c>
      <c r="F57" s="131">
        <f>'非流动负债汇总 '!E12</f>
        <v>0</v>
      </c>
      <c r="G57" s="170">
        <f t="shared" si="7"/>
        <v>0</v>
      </c>
      <c r="H57" s="131" t="str">
        <f t="shared" si="1"/>
        <v/>
      </c>
      <c r="I57" s="900" t="str">
        <f t="shared" si="5"/>
        <v>正常</v>
      </c>
    </row>
    <row r="58" ht="18" customHeight="1" spans="1:9">
      <c r="A58" s="12">
        <v>53</v>
      </c>
      <c r="B58" s="953" t="s">
        <v>523</v>
      </c>
      <c r="C58" s="948">
        <f>SUM(C37,C50)</f>
        <v>0</v>
      </c>
      <c r="D58" s="949">
        <f t="shared" si="0"/>
        <v>0</v>
      </c>
      <c r="E58" s="950">
        <f>SUM(E37,E50)</f>
        <v>0</v>
      </c>
      <c r="F58" s="950">
        <f>SUM(F37,F50)</f>
        <v>0</v>
      </c>
      <c r="G58" s="950">
        <f>SUM(G37,G50)</f>
        <v>0</v>
      </c>
      <c r="H58" s="909" t="str">
        <f t="shared" si="1"/>
        <v/>
      </c>
      <c r="I58" s="900" t="str">
        <f t="shared" si="5"/>
        <v>正常</v>
      </c>
    </row>
    <row r="59" ht="18" customHeight="1" spans="1:9">
      <c r="A59" s="12">
        <v>54</v>
      </c>
      <c r="B59" s="953" t="s">
        <v>524</v>
      </c>
      <c r="C59" s="948" t="e">
        <f>C36-C58</f>
        <v>#REF!</v>
      </c>
      <c r="D59" s="949" t="e">
        <f t="shared" si="0"/>
        <v>#REF!</v>
      </c>
      <c r="E59" s="950" t="e">
        <f>E36-E58</f>
        <v>#REF!</v>
      </c>
      <c r="F59" s="950" t="e">
        <f>F36-F58</f>
        <v>#REF!</v>
      </c>
      <c r="G59" s="950" t="e">
        <f>G36-G58</f>
        <v>#REF!</v>
      </c>
      <c r="H59" s="909" t="e">
        <f>IF(E59=0,"",G59/ABS(E59)*100)</f>
        <v>#REF!</v>
      </c>
      <c r="I59" s="48" t="e">
        <f>IF(H59="","正常",IF(H59&gt;30,"非正常核查原因",IF(H59&lt;-30,"非正常核查原因","正常")))</f>
        <v>#REF!</v>
      </c>
    </row>
    <row r="60" ht="18" customHeight="1" spans="1:9">
      <c r="B60" s="955" t="s">
        <v>458</v>
      </c>
      <c r="C60" s="955"/>
      <c r="D60" s="956"/>
      <c r="E60" s="956"/>
      <c r="F60" s="957"/>
      <c r="G60" s="958"/>
    </row>
    <row r="61" customHeight="1" spans="1:9">
      <c r="B61" s="959"/>
      <c r="C61" s="959"/>
      <c r="D61" s="38"/>
      <c r="E61" s="38"/>
      <c r="F61" s="960" t="e">
        <f>ROUND(F59,-2)</f>
        <v>#REF!</v>
      </c>
      <c r="G61" s="959"/>
      <c r="H61" s="116"/>
    </row>
    <row r="62" customHeight="1" spans="1:9">
      <c r="H62" s="116"/>
    </row>
    <row r="63" customHeight="1" spans="1:9">
      <c r="H63" s="116"/>
    </row>
    <row r="64" customHeight="1" spans="1:9">
      <c r="H64" s="116"/>
    </row>
    <row r="65" customHeight="1" spans="7:8">
      <c r="H65" s="116"/>
    </row>
    <row r="66" customHeight="1" spans="7:8">
      <c r="H66" s="116"/>
    </row>
    <row r="67" customHeight="1" spans="7:8">
      <c r="G67" s="961"/>
      <c r="H67" s="961"/>
    </row>
  </sheetData>
  <sheetProtection formatColumns="0"/>
  <mergeCells count="2">
    <mergeCell ref="A2:H2"/>
    <mergeCell ref="A3:H3"/>
  </mergeCells>
  <hyperlinks>
    <hyperlink ref="B6" location="流动汇总!B1" display="一、流动资产合计"/>
    <hyperlink ref="B7" location="流动汇总!B6" display="货币资金"/>
    <hyperlink ref="B9" location="流动汇总!B8" display="应收票据"/>
    <hyperlink ref="B10" location="流动汇总!B9" display="应收账款"/>
    <hyperlink ref="B13" location="流动汇总!B12" display="应收股利"/>
    <hyperlink ref="B12" location="流动汇总!B11" display="应收利息"/>
    <hyperlink ref="B11" location="流动汇总!B10" display="预付款项"/>
    <hyperlink ref="B14" location="流动汇总!B13" display="其他应收款"/>
    <hyperlink ref="B15" location="流动汇总!B14" display="存货"/>
    <hyperlink ref="B16" location="流动汇总!B15" display="一年内到期的非流动资产"/>
    <hyperlink ref="B17" location="流动汇总!B16" display="其他流动资产"/>
    <hyperlink ref="B24" location="非流动资产汇总!B11" display="固定资产"/>
    <hyperlink ref="B26" location="非流动资产汇总!B13" display="工程物资"/>
    <hyperlink ref="B25" location="非流动资产汇总!B12" display="在建工程"/>
    <hyperlink ref="B27" location="非流动资产汇总!B14" display="固定资产清理"/>
    <hyperlink ref="B33" location="非流动资产汇总!B20" display="长期待摊费用"/>
    <hyperlink ref="B37" location="流动负债汇总!B1" display="四、流动负债合计"/>
    <hyperlink ref="B38" location="流动负债汇总!B6" display="短期借款"/>
    <hyperlink ref="B40" location="流动负债汇总!B8" display="应付票据"/>
    <hyperlink ref="B41" location="流动负债汇总!B9" display="应付账款"/>
    <hyperlink ref="B42" location="流动负债汇总!B10" display="预收款项"/>
    <hyperlink ref="B47" location="流动负债汇总!B15" display="其他应付款"/>
    <hyperlink ref="B44" location="流动负债汇总!B12" display="应交税费"/>
    <hyperlink ref="B46" location="流动负债汇总!B14" display="应付股利"/>
    <hyperlink ref="B48" location="流动负债汇总!B16" display="一年内到期的非流动负债"/>
    <hyperlink ref="B49" location="流动负债汇总!B17" display="其他流动负债"/>
    <hyperlink ref="B50" location="'非流动负债汇总 '!B1" display="五、非流动负债合计"/>
    <hyperlink ref="B51" location="'非流动负债汇总 '!B6" display="长期借款"/>
    <hyperlink ref="B52" location="'非流动负债汇总 '!B7" display="应付债券"/>
    <hyperlink ref="B53" location="'非流动负债汇总 '!B8" display="长期应付款"/>
    <hyperlink ref="B54" location="'非流动负债汇总 '!B9" display="专项应付款"/>
    <hyperlink ref="B57" location="'非流动负债汇总 '!B12" display="其他非流动负债"/>
    <hyperlink ref="B56" location="'非流动负债汇总 '!B11" display="递延所得税负债"/>
    <hyperlink ref="A1" location="索引目录!F4" display="返回索引页"/>
    <hyperlink ref="B8" location="流动汇总!B7" display="交易性金融资产"/>
    <hyperlink ref="B1" location="汇总表!A1" display="返回"/>
    <hyperlink ref="B19" location="非流动资产汇总!B6" display="可供出售金融资产"/>
    <hyperlink ref="B20" location="非流动资产汇总!B7" display="持有至到期投资"/>
    <hyperlink ref="B21" location="非流动资产汇总!B8" display="长期应收款"/>
    <hyperlink ref="B22" location="非流动资产汇总!B9" display="长期股权投资"/>
    <hyperlink ref="B23" location="非流动资产汇总!B10" display="投资性房地产"/>
    <hyperlink ref="B28" location="非流动资产汇总!B15" display="生产性生物资产"/>
    <hyperlink ref="B29" location="非流动资产汇总!B16" display="油气资产"/>
    <hyperlink ref="B30" location="非流动资产汇总!B17" display="无形资产"/>
    <hyperlink ref="B31" location="非流动资产汇总!B18" display="开发支出"/>
    <hyperlink ref="B32" location="非流动资产汇总!B19" display="商誉"/>
    <hyperlink ref="B34" location="非流动资产汇总!B21" display="递延所得税资产"/>
    <hyperlink ref="B35" location="非流动资产汇总!B22" display="其他非流动资产"/>
    <hyperlink ref="B39" location="流动负债汇总!B7" display="交易性金融负债"/>
    <hyperlink ref="B43" location="流动负债汇总!B11" display="应付职工薪酬"/>
    <hyperlink ref="B45" location="流动负债汇总!B13" display="应付利息"/>
    <hyperlink ref="B55" location="'非流动负债汇总 '!B10" display="预计负债"/>
    <hyperlink ref="B18" location="非流动资产汇总!A1" display="二、非流动资产合计"/>
  </hyperlinks>
  <printOptions horizontalCentered="1"/>
  <pageMargins left="0.550694444444444" right="0.550694444444444" top="0.66875" bottom="0.590277777777778" header="0.865972222222222" footer="0.236111111111111"/>
  <pageSetup paperSize="9" scale="81" fitToHeight="0" orientation="landscape"/>
  <headerFooter alignWithMargins="0">
    <oddHeader>&amp;R&amp;"宋体,常规"&amp;10表&amp;"Times New Roman,常规"2
&amp;"宋体,常规"共&amp;"Times New Roman,常规"&amp;N&amp;"宋体,常规"页第&amp;"Times New Roman,常规"&amp;P&amp;"宋体,常规"页</oddHeader>
  </headerFooter>
  <rowBreaks count="1" manualBreakCount="1">
    <brk id="36" max="7"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9"/>
  <sheetViews>
    <sheetView workbookViewId="0">
      <selection activeCell="H13" sqref="H13"/>
    </sheetView>
  </sheetViews>
  <sheetFormatPr defaultColWidth="9" defaultRowHeight="15.75" customHeight="1"/>
  <cols>
    <col min="1" max="1" width="4.6" customWidth="1"/>
    <col min="2" max="2" width="20.4" customWidth="1" outlineLevel="1"/>
    <col min="3" max="3" width="20.4" customWidth="1"/>
    <col min="4" max="4" width="8.1" customWidth="1"/>
    <col min="5" max="5" width="10" customWidth="1"/>
    <col min="6" max="7" width="9.4" customWidth="1"/>
    <col min="8" max="9" width="14.5" customWidth="1" outlineLevel="1"/>
    <col min="10" max="10" width="13.1" customWidth="1"/>
    <col min="11" max="11" width="13.1" customWidth="1" outlineLevel="1"/>
    <col min="12" max="12" width="15" customWidth="1"/>
    <col min="13" max="15" width="11.4" customWidth="1"/>
  </cols>
  <sheetData>
    <row r="1" spans="1:17">
      <c r="A1" s="1" t="s">
        <v>421</v>
      </c>
      <c r="B1" s="89" t="s">
        <v>1017</v>
      </c>
      <c r="C1" s="2"/>
      <c r="D1" s="3"/>
      <c r="E1" s="3"/>
      <c r="F1" s="3"/>
      <c r="G1" s="3"/>
      <c r="H1" s="3"/>
      <c r="I1" s="3"/>
      <c r="J1" s="3"/>
      <c r="K1" s="3"/>
      <c r="L1" s="3"/>
      <c r="M1" s="3"/>
      <c r="N1" s="3"/>
      <c r="O1" s="3"/>
    </row>
    <row r="2" ht="30" customHeight="1" spans="1:17">
      <c r="A2" s="4" t="s">
        <v>1045</v>
      </c>
      <c r="B2" s="4"/>
      <c r="C2" s="4"/>
      <c r="D2" s="4"/>
      <c r="E2" s="4"/>
      <c r="F2" s="4"/>
      <c r="G2" s="4"/>
      <c r="H2" s="4"/>
      <c r="I2" s="4"/>
      <c r="J2" s="4"/>
      <c r="K2" s="4"/>
      <c r="L2" s="4"/>
      <c r="M2" s="4"/>
      <c r="N2" s="4"/>
      <c r="O2" s="4"/>
    </row>
    <row r="3" ht="14.1" customHeight="1" spans="1:17">
      <c r="A3" s="5" t="e">
        <f>CONCATENATE(#REF!,#REF!,#REF!,#REF!,#REF!,#REF!,#REF!)</f>
        <v>#REF!</v>
      </c>
      <c r="B3" s="5"/>
      <c r="C3" s="5"/>
      <c r="D3" s="5"/>
      <c r="E3" s="5"/>
      <c r="F3" s="5"/>
      <c r="G3" s="5"/>
      <c r="H3" s="5"/>
      <c r="I3" s="5"/>
      <c r="J3" s="5"/>
      <c r="K3" s="5"/>
      <c r="L3" s="6"/>
      <c r="M3" s="6"/>
      <c r="N3" s="6"/>
      <c r="O3" s="6"/>
      <c r="P3" s="6"/>
      <c r="Q3" s="6"/>
    </row>
    <row r="4" customHeight="1" spans="1:17">
      <c r="A4" s="7" t="e">
        <f>#REF!&amp;#REF!</f>
        <v>#REF!</v>
      </c>
      <c r="O4" s="8" t="s">
        <v>464</v>
      </c>
    </row>
    <row r="5" ht="27.9" customHeight="1" spans="1:17">
      <c r="A5" s="9" t="s">
        <v>465</v>
      </c>
      <c r="B5" s="9" t="s">
        <v>1046</v>
      </c>
      <c r="C5" s="9" t="s">
        <v>595</v>
      </c>
      <c r="D5" s="9" t="s">
        <v>597</v>
      </c>
      <c r="E5" s="9" t="s">
        <v>1047</v>
      </c>
      <c r="F5" s="9" t="s">
        <v>1048</v>
      </c>
      <c r="G5" s="50" t="s">
        <v>1041</v>
      </c>
      <c r="H5" s="50" t="s">
        <v>467</v>
      </c>
      <c r="I5" s="10" t="s">
        <v>600</v>
      </c>
      <c r="J5" s="11" t="s">
        <v>426</v>
      </c>
      <c r="K5" s="11" t="s">
        <v>600</v>
      </c>
      <c r="L5" s="9" t="s">
        <v>427</v>
      </c>
      <c r="M5" s="9" t="s">
        <v>428</v>
      </c>
      <c r="N5" s="146" t="s">
        <v>469</v>
      </c>
      <c r="O5" s="9" t="s">
        <v>577</v>
      </c>
    </row>
    <row r="6" customHeight="1" spans="1:17">
      <c r="A6" s="12"/>
      <c r="B6" s="13"/>
      <c r="C6" s="13"/>
      <c r="D6" s="14"/>
      <c r="E6" s="12"/>
      <c r="F6" s="12"/>
      <c r="G6" s="52"/>
      <c r="H6" s="74"/>
      <c r="I6" s="15"/>
      <c r="J6" s="18"/>
      <c r="K6" s="18"/>
      <c r="L6" s="16"/>
      <c r="M6" s="147" t="str">
        <f t="shared" ref="M6:M27" si="0">IF(J6="","",L6-J6)</f>
        <v/>
      </c>
      <c r="N6" s="147" t="str">
        <f t="shared" ref="N6:N27" si="1">IF(J6=0,"",M6/J6*100)</f>
        <v/>
      </c>
      <c r="O6" s="17"/>
    </row>
    <row r="7" customHeight="1" spans="1:17">
      <c r="A7" s="12"/>
      <c r="B7" s="13"/>
      <c r="C7" s="13"/>
      <c r="D7" s="14"/>
      <c r="E7" s="12"/>
      <c r="F7" s="12"/>
      <c r="G7" s="52"/>
      <c r="H7" s="74"/>
      <c r="I7" s="15"/>
      <c r="J7" s="18"/>
      <c r="K7" s="18"/>
      <c r="L7" s="16"/>
      <c r="M7" s="147" t="str">
        <f t="shared" si="0"/>
        <v/>
      </c>
      <c r="N7" s="147" t="str">
        <f t="shared" si="1"/>
        <v/>
      </c>
      <c r="O7" s="17"/>
    </row>
    <row r="8" customHeight="1" spans="1:17">
      <c r="A8" s="12"/>
      <c r="B8" s="13"/>
      <c r="C8" s="13"/>
      <c r="D8" s="14"/>
      <c r="E8" s="12"/>
      <c r="F8" s="12"/>
      <c r="G8" s="52"/>
      <c r="H8" s="74"/>
      <c r="I8" s="15"/>
      <c r="J8" s="18"/>
      <c r="K8" s="18"/>
      <c r="L8" s="16"/>
      <c r="M8" s="147" t="str">
        <f t="shared" si="0"/>
        <v/>
      </c>
      <c r="N8" s="147" t="str">
        <f t="shared" si="1"/>
        <v/>
      </c>
      <c r="O8" s="17"/>
    </row>
    <row r="9" customHeight="1" spans="1:17">
      <c r="A9" s="12"/>
      <c r="B9" s="13"/>
      <c r="C9" s="13"/>
      <c r="D9" s="14"/>
      <c r="E9" s="12"/>
      <c r="F9" s="12"/>
      <c r="G9" s="52"/>
      <c r="H9" s="74"/>
      <c r="I9" s="15"/>
      <c r="J9" s="18"/>
      <c r="K9" s="18"/>
      <c r="L9" s="16"/>
      <c r="M9" s="147" t="str">
        <f t="shared" si="0"/>
        <v/>
      </c>
      <c r="N9" s="147" t="str">
        <f t="shared" si="1"/>
        <v/>
      </c>
      <c r="O9" s="17"/>
    </row>
    <row r="10" customHeight="1" spans="1:17">
      <c r="A10" s="12"/>
      <c r="B10" s="13"/>
      <c r="C10" s="13"/>
      <c r="D10" s="14"/>
      <c r="E10" s="12"/>
      <c r="F10" s="12"/>
      <c r="G10" s="52"/>
      <c r="H10" s="74"/>
      <c r="I10" s="15"/>
      <c r="J10" s="18"/>
      <c r="K10" s="18"/>
      <c r="L10" s="16"/>
      <c r="M10" s="147" t="str">
        <f t="shared" si="0"/>
        <v/>
      </c>
      <c r="N10" s="147" t="str">
        <f t="shared" si="1"/>
        <v/>
      </c>
      <c r="O10" s="17"/>
    </row>
    <row r="11" customHeight="1" spans="1:17">
      <c r="A11" s="12"/>
      <c r="B11" s="13"/>
      <c r="C11" s="13"/>
      <c r="D11" s="14"/>
      <c r="E11" s="12"/>
      <c r="F11" s="12"/>
      <c r="G11" s="52"/>
      <c r="H11" s="74"/>
      <c r="I11" s="15"/>
      <c r="J11" s="18"/>
      <c r="K11" s="18"/>
      <c r="L11" s="16"/>
      <c r="M11" s="147" t="str">
        <f t="shared" si="0"/>
        <v/>
      </c>
      <c r="N11" s="147" t="str">
        <f t="shared" si="1"/>
        <v/>
      </c>
      <c r="O11" s="17"/>
    </row>
    <row r="12" customHeight="1" spans="1:17">
      <c r="A12" s="12"/>
      <c r="B12" s="13"/>
      <c r="C12" s="13"/>
      <c r="D12" s="14"/>
      <c r="E12" s="12"/>
      <c r="F12" s="12"/>
      <c r="G12" s="52"/>
      <c r="H12" s="74"/>
      <c r="I12" s="15"/>
      <c r="J12" s="18"/>
      <c r="K12" s="18"/>
      <c r="L12" s="16"/>
      <c r="M12" s="147" t="str">
        <f t="shared" si="0"/>
        <v/>
      </c>
      <c r="N12" s="147" t="str">
        <f t="shared" si="1"/>
        <v/>
      </c>
      <c r="O12" s="17"/>
    </row>
    <row r="13" customHeight="1" spans="1:17">
      <c r="A13" s="12"/>
      <c r="B13" s="13"/>
      <c r="C13" s="13"/>
      <c r="D13" s="14"/>
      <c r="E13" s="12"/>
      <c r="F13" s="12"/>
      <c r="G13" s="52"/>
      <c r="H13" s="74"/>
      <c r="I13" s="15"/>
      <c r="J13" s="18"/>
      <c r="K13" s="18"/>
      <c r="L13" s="16"/>
      <c r="M13" s="147" t="str">
        <f t="shared" si="0"/>
        <v/>
      </c>
      <c r="N13" s="147" t="str">
        <f t="shared" si="1"/>
        <v/>
      </c>
      <c r="O13" s="17"/>
    </row>
    <row r="14" customHeight="1" spans="1:17">
      <c r="A14" s="12"/>
      <c r="B14" s="13"/>
      <c r="C14" s="13"/>
      <c r="D14" s="14"/>
      <c r="E14" s="12"/>
      <c r="F14" s="12"/>
      <c r="G14" s="52"/>
      <c r="H14" s="74"/>
      <c r="I14" s="15"/>
      <c r="J14" s="18"/>
      <c r="K14" s="18"/>
      <c r="L14" s="16"/>
      <c r="M14" s="147" t="str">
        <f t="shared" si="0"/>
        <v/>
      </c>
      <c r="N14" s="147" t="str">
        <f t="shared" si="1"/>
        <v/>
      </c>
      <c r="O14" s="17"/>
    </row>
    <row r="15" customHeight="1" spans="1:17">
      <c r="A15" s="12"/>
      <c r="B15" s="13"/>
      <c r="C15" s="13"/>
      <c r="D15" s="14"/>
      <c r="E15" s="12"/>
      <c r="F15" s="12"/>
      <c r="G15" s="52"/>
      <c r="H15" s="74"/>
      <c r="I15" s="15"/>
      <c r="J15" s="18"/>
      <c r="K15" s="18"/>
      <c r="L15" s="16"/>
      <c r="M15" s="147" t="str">
        <f t="shared" si="0"/>
        <v/>
      </c>
      <c r="N15" s="147" t="str">
        <f t="shared" si="1"/>
        <v/>
      </c>
      <c r="O15" s="17"/>
    </row>
    <row r="16" customHeight="1" spans="1:17">
      <c r="A16" s="12"/>
      <c r="B16" s="13"/>
      <c r="C16" s="13"/>
      <c r="D16" s="14"/>
      <c r="E16" s="12"/>
      <c r="F16" s="12"/>
      <c r="G16" s="52"/>
      <c r="H16" s="74"/>
      <c r="I16" s="15"/>
      <c r="J16" s="18"/>
      <c r="K16" s="18"/>
      <c r="L16" s="16"/>
      <c r="M16" s="147" t="str">
        <f t="shared" si="0"/>
        <v/>
      </c>
      <c r="N16" s="147" t="str">
        <f t="shared" si="1"/>
        <v/>
      </c>
      <c r="O16" s="17"/>
    </row>
    <row r="17" customHeight="1" spans="1:15">
      <c r="A17" s="12"/>
      <c r="B17" s="13"/>
      <c r="C17" s="13"/>
      <c r="D17" s="14"/>
      <c r="E17" s="12"/>
      <c r="F17" s="12"/>
      <c r="G17" s="52"/>
      <c r="H17" s="74"/>
      <c r="I17" s="15"/>
      <c r="J17" s="18"/>
      <c r="K17" s="18"/>
      <c r="L17" s="16"/>
      <c r="M17" s="147" t="str">
        <f t="shared" si="0"/>
        <v/>
      </c>
      <c r="N17" s="147" t="str">
        <f t="shared" si="1"/>
        <v/>
      </c>
      <c r="O17" s="17"/>
    </row>
    <row r="18" customHeight="1" spans="1:15">
      <c r="A18" s="12"/>
      <c r="B18" s="13"/>
      <c r="C18" s="13"/>
      <c r="D18" s="14"/>
      <c r="E18" s="12"/>
      <c r="F18" s="12"/>
      <c r="G18" s="52"/>
      <c r="H18" s="74"/>
      <c r="I18" s="15"/>
      <c r="J18" s="18"/>
      <c r="K18" s="18"/>
      <c r="L18" s="16"/>
      <c r="M18" s="147" t="str">
        <f t="shared" si="0"/>
        <v/>
      </c>
      <c r="N18" s="147" t="str">
        <f t="shared" si="1"/>
        <v/>
      </c>
      <c r="O18" s="17"/>
    </row>
    <row r="19" customHeight="1" spans="1:15">
      <c r="A19" s="12"/>
      <c r="B19" s="13"/>
      <c r="C19" s="13"/>
      <c r="D19" s="14"/>
      <c r="E19" s="12"/>
      <c r="F19" s="12"/>
      <c r="G19" s="52"/>
      <c r="H19" s="74"/>
      <c r="I19" s="15"/>
      <c r="J19" s="18"/>
      <c r="K19" s="18"/>
      <c r="L19" s="16"/>
      <c r="M19" s="147" t="str">
        <f t="shared" si="0"/>
        <v/>
      </c>
      <c r="N19" s="147" t="str">
        <f t="shared" si="1"/>
        <v/>
      </c>
      <c r="O19" s="17"/>
    </row>
    <row r="20" customHeight="1" spans="1:15">
      <c r="A20" s="12"/>
      <c r="B20" s="13"/>
      <c r="C20" s="13"/>
      <c r="D20" s="14"/>
      <c r="E20" s="12"/>
      <c r="F20" s="12"/>
      <c r="G20" s="52"/>
      <c r="H20" s="74"/>
      <c r="I20" s="15"/>
      <c r="J20" s="18"/>
      <c r="K20" s="18"/>
      <c r="L20" s="16"/>
      <c r="M20" s="147" t="str">
        <f t="shared" si="0"/>
        <v/>
      </c>
      <c r="N20" s="147" t="str">
        <f t="shared" si="1"/>
        <v/>
      </c>
      <c r="O20" s="17"/>
    </row>
    <row r="21" customHeight="1" spans="1:15">
      <c r="A21" s="12"/>
      <c r="B21" s="13"/>
      <c r="C21" s="13"/>
      <c r="D21" s="14"/>
      <c r="E21" s="12"/>
      <c r="F21" s="12"/>
      <c r="G21" s="52"/>
      <c r="H21" s="74"/>
      <c r="I21" s="15"/>
      <c r="J21" s="18"/>
      <c r="K21" s="18"/>
      <c r="L21" s="16"/>
      <c r="M21" s="147" t="str">
        <f t="shared" si="0"/>
        <v/>
      </c>
      <c r="N21" s="147" t="str">
        <f t="shared" si="1"/>
        <v/>
      </c>
      <c r="O21" s="17"/>
    </row>
    <row r="22" customHeight="1" spans="1:15">
      <c r="A22" s="12"/>
      <c r="B22" s="13"/>
      <c r="C22" s="13"/>
      <c r="D22" s="14"/>
      <c r="E22" s="12"/>
      <c r="F22" s="12"/>
      <c r="G22" s="52"/>
      <c r="H22" s="74"/>
      <c r="I22" s="15"/>
      <c r="J22" s="18"/>
      <c r="K22" s="18"/>
      <c r="L22" s="16"/>
      <c r="M22" s="147" t="str">
        <f t="shared" si="0"/>
        <v/>
      </c>
      <c r="N22" s="147" t="str">
        <f t="shared" si="1"/>
        <v/>
      </c>
      <c r="O22" s="17"/>
    </row>
    <row r="23" customHeight="1" spans="1:15">
      <c r="A23" s="12"/>
      <c r="B23" s="13"/>
      <c r="C23" s="13"/>
      <c r="D23" s="14"/>
      <c r="E23" s="12"/>
      <c r="F23" s="12"/>
      <c r="G23" s="52"/>
      <c r="H23" s="74"/>
      <c r="I23" s="15"/>
      <c r="J23" s="18"/>
      <c r="K23" s="18"/>
      <c r="L23" s="16"/>
      <c r="M23" s="147" t="str">
        <f t="shared" si="0"/>
        <v/>
      </c>
      <c r="N23" s="147" t="str">
        <f t="shared" si="1"/>
        <v/>
      </c>
      <c r="O23" s="17"/>
    </row>
    <row r="24" customHeight="1" spans="1:15">
      <c r="A24" s="12"/>
      <c r="B24" s="13"/>
      <c r="C24" s="13"/>
      <c r="D24" s="14"/>
      <c r="E24" s="12"/>
      <c r="F24" s="12"/>
      <c r="G24" s="52"/>
      <c r="H24" s="74"/>
      <c r="I24" s="15"/>
      <c r="J24" s="18"/>
      <c r="K24" s="18"/>
      <c r="L24" s="16"/>
      <c r="M24" s="147" t="str">
        <f t="shared" si="0"/>
        <v/>
      </c>
      <c r="N24" s="147" t="str">
        <f t="shared" si="1"/>
        <v/>
      </c>
      <c r="O24" s="17"/>
    </row>
    <row r="25" customHeight="1" spans="1:15">
      <c r="A25" s="52" t="s">
        <v>621</v>
      </c>
      <c r="B25" s="29"/>
      <c r="C25" s="29"/>
      <c r="D25" s="12"/>
      <c r="E25" s="14"/>
      <c r="F25" s="14"/>
      <c r="G25" s="577"/>
      <c r="H25" s="74">
        <f>SUM(H6:H24)</f>
        <v>0</v>
      </c>
      <c r="I25" s="15"/>
      <c r="J25" s="18">
        <f>SUM(J6:J24)</f>
        <v>0</v>
      </c>
      <c r="K25" s="18"/>
      <c r="L25" s="16">
        <f>SUM(L6:L24)</f>
        <v>0</v>
      </c>
      <c r="M25" s="147">
        <f t="shared" si="0"/>
        <v>0</v>
      </c>
      <c r="N25" s="147" t="str">
        <f t="shared" si="1"/>
        <v/>
      </c>
      <c r="O25" s="17"/>
    </row>
    <row r="26" customHeight="1" spans="1:15">
      <c r="A26" s="52" t="s">
        <v>1049</v>
      </c>
      <c r="B26" s="29"/>
      <c r="C26" s="29"/>
      <c r="D26" s="12"/>
      <c r="E26" s="14"/>
      <c r="F26" s="14"/>
      <c r="G26" s="577"/>
      <c r="H26" s="74"/>
      <c r="I26" s="15"/>
      <c r="J26" s="18"/>
      <c r="K26" s="18"/>
      <c r="L26" s="16">
        <v>0</v>
      </c>
      <c r="M26" s="147" t="str">
        <f t="shared" si="0"/>
        <v/>
      </c>
      <c r="N26" s="147" t="str">
        <f t="shared" si="1"/>
        <v/>
      </c>
      <c r="O26" s="17"/>
    </row>
    <row r="27" customHeight="1" spans="1:15">
      <c r="A27" s="52" t="s">
        <v>641</v>
      </c>
      <c r="B27" s="29"/>
      <c r="C27" s="29"/>
      <c r="D27" s="12"/>
      <c r="E27" s="14"/>
      <c r="F27" s="14"/>
      <c r="G27" s="577"/>
      <c r="H27" s="74">
        <f>H25-H26</f>
        <v>0</v>
      </c>
      <c r="I27" s="15"/>
      <c r="J27" s="18">
        <f>J25-J26</f>
        <v>0</v>
      </c>
      <c r="K27" s="18"/>
      <c r="L27" s="16">
        <f>L25-L26</f>
        <v>0</v>
      </c>
      <c r="M27" s="147">
        <f t="shared" si="0"/>
        <v>0</v>
      </c>
      <c r="N27" s="147" t="str">
        <f t="shared" si="1"/>
        <v/>
      </c>
      <c r="O27" s="17"/>
    </row>
    <row r="28" customHeight="1" spans="1:15">
      <c r="A28" s="20" t="e">
        <f>#REF!&amp;#REF!</f>
        <v>#REF!</v>
      </c>
      <c r="D28" s="578"/>
      <c r="L28" s="27" t="e">
        <f>"评估人员："&amp;#REF!</f>
        <v>#REF!</v>
      </c>
    </row>
    <row r="29" customHeight="1" spans="1:15">
      <c r="A29" s="20" t="e">
        <f>CONCATENATE(#REF!,#REF!,#REF!,#REF!,#REF!,#REF!,#REF!)</f>
        <v>#REF!</v>
      </c>
    </row>
  </sheetData>
  <mergeCells count="5">
    <mergeCell ref="A2:O2"/>
    <mergeCell ref="A3:O3"/>
    <mergeCell ref="A25:B25"/>
    <mergeCell ref="A26:B26"/>
    <mergeCell ref="A27:B27"/>
  </mergeCells>
  <hyperlinks>
    <hyperlink ref="A1" location="索引目录!D41" display="返回索引页"/>
    <hyperlink ref="B1" location="非流动资产汇总!B9" display="返回"/>
  </hyperlinks>
  <printOptions horizontalCentered="1"/>
  <pageMargins left="0.354166666666667" right="0.354166666666667" top="0.786805555555556" bottom="0.786805555555556" header="0.939583333333333" footer="0.511805555555556"/>
  <pageSetup paperSize="9" scale="70" fitToHeight="0" orientation="landscape"/>
  <headerFooter alignWithMargins="0">
    <oddHeader>&amp;R&amp;"宋体,常规"&amp;10表&amp;"Times New Roman,常规"4-4
&amp;"宋体,常规"共&amp;"Times New Roman,常规"&amp;N&amp;"宋体,常规"页第&amp;"Times New Roman,常规"&amp;P&amp;"宋体,常规"页</oddHead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Z842"/>
  <sheetViews>
    <sheetView workbookViewId="0">
      <selection activeCell="H13" sqref="H13"/>
    </sheetView>
  </sheetViews>
  <sheetFormatPr defaultColWidth="9" defaultRowHeight="15.75" customHeight="1"/>
  <cols>
    <col min="1" max="1" width="5" customWidth="1"/>
    <col min="2" max="2" width="7.1" customWidth="1" outlineLevel="1"/>
    <col min="3" max="11" width="7.1" customWidth="1" outlineLevel="2"/>
    <col min="12" max="12" width="7.1" customWidth="1"/>
    <col min="13" max="13" width="7.1" customWidth="1" outlineLevel="1"/>
    <col min="14" max="14" width="7.1" customWidth="1" outlineLevel="2"/>
    <col min="15" max="16" width="7.1" customWidth="1"/>
    <col min="17" max="17" width="4.9" customWidth="1"/>
    <col min="18" max="18" width="7.1" customWidth="1"/>
    <col min="19" max="19" width="4.1" customWidth="1"/>
    <col min="22" max="22" width="11.4" customWidth="1" outlineLevel="1"/>
    <col min="23" max="23" width="6.9" customWidth="1" outlineLevel="1"/>
    <col min="24" max="24" width="5.6" customWidth="1" outlineLevel="1"/>
    <col min="25" max="25" width="5.5" customWidth="1" outlineLevel="1"/>
    <col min="26" max="26" width="5" customWidth="1" outlineLevel="1"/>
    <col min="27" max="27" width="7.5" customWidth="1" outlineLevel="1"/>
    <col min="28" max="28" width="8.6" customWidth="1" outlineLevel="1"/>
    <col min="29" max="29" width="5" customWidth="1" outlineLevel="1"/>
    <col min="30" max="30" width="5.1" customWidth="1" outlineLevel="1"/>
    <col min="31" max="31" width="10.5" customWidth="1" outlineLevel="1"/>
    <col min="32" max="32" width="12" customWidth="1" outlineLevel="1"/>
    <col min="33" max="35" width="7.5" customWidth="1" outlineLevel="1"/>
    <col min="36" max="36" width="5" customWidth="1" outlineLevel="1"/>
    <col min="37" max="37" width="10.4" customWidth="1" outlineLevel="1"/>
    <col min="38" max="40" width="9.4" customWidth="1" outlineLevel="1"/>
    <col min="41" max="43" width="11" customWidth="1" outlineLevel="1"/>
    <col min="44" max="45" width="11" customWidth="1"/>
    <col min="46" max="46" width="11" customWidth="1" outlineLevel="1"/>
    <col min="47" max="47" width="11" customWidth="1"/>
    <col min="48" max="48" width="7.6" customWidth="1"/>
    <col min="49" max="49" width="11" customWidth="1"/>
    <col min="50" max="51" width="7.6" customWidth="1"/>
    <col min="52" max="52" width="7.5" customWidth="1"/>
  </cols>
  <sheetData>
    <row r="1" ht="19.5" customHeight="1" spans="1:52">
      <c r="A1" s="1" t="s">
        <v>421</v>
      </c>
      <c r="B1" s="89" t="s">
        <v>1017</v>
      </c>
      <c r="C1" s="2"/>
      <c r="D1" s="2"/>
      <c r="E1" s="2"/>
      <c r="F1" s="2"/>
      <c r="G1" s="2"/>
      <c r="H1" s="2"/>
      <c r="I1" s="2"/>
      <c r="J1" s="2"/>
      <c r="K1" s="2"/>
      <c r="L1" s="151"/>
      <c r="M1" s="151"/>
      <c r="N1" s="151"/>
      <c r="O1" s="151"/>
      <c r="P1" s="151"/>
      <c r="Q1" s="151"/>
      <c r="R1" s="151"/>
      <c r="S1" s="151"/>
      <c r="T1" s="115"/>
      <c r="U1" s="115"/>
      <c r="V1" s="115"/>
      <c r="W1" s="115"/>
      <c r="X1" s="115"/>
      <c r="Y1" s="115"/>
      <c r="Z1" s="115"/>
      <c r="AA1" s="115"/>
      <c r="AB1" s="115"/>
      <c r="AC1" s="115"/>
      <c r="AD1" s="115"/>
      <c r="AE1" s="115"/>
      <c r="AF1" s="115"/>
      <c r="AG1" s="115"/>
      <c r="AH1" s="115"/>
      <c r="AI1" s="115"/>
      <c r="AJ1" s="115"/>
      <c r="AK1" s="115"/>
      <c r="AL1" s="115"/>
      <c r="AM1" s="115"/>
      <c r="AN1" s="115"/>
      <c r="AO1" s="115"/>
      <c r="AP1" s="115"/>
      <c r="AQ1" s="3"/>
      <c r="AR1" s="3"/>
      <c r="AS1" s="3"/>
      <c r="AT1" s="3"/>
      <c r="AU1" s="3"/>
      <c r="AV1" s="3"/>
      <c r="AW1" s="3"/>
      <c r="AX1" s="3"/>
      <c r="AY1" s="3"/>
      <c r="AZ1" s="3"/>
    </row>
    <row r="2" ht="45.75" customHeight="1" spans="1:52">
      <c r="A2" s="4" t="s">
        <v>1050</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row>
    <row r="3" ht="14.1" customHeight="1" spans="1:52">
      <c r="A3" s="5" t="e">
        <f>CONCATENATE(#REF!,#REF!,#REF!,#REF!,#REF!,#REF!,#REF!)</f>
        <v>#REF!</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row>
    <row r="4" customHeight="1" spans="1:52">
      <c r="A4" s="7" t="e">
        <f>#REF!&amp;#REF!</f>
        <v>#REF!</v>
      </c>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Z4" s="8" t="s">
        <v>464</v>
      </c>
    </row>
    <row r="5" ht="18" customHeight="1" spans="1:52">
      <c r="A5" s="55" t="s">
        <v>465</v>
      </c>
      <c r="B5" s="572" t="s">
        <v>572</v>
      </c>
      <c r="C5" s="55" t="s">
        <v>848</v>
      </c>
      <c r="D5" s="55"/>
      <c r="E5" s="55"/>
      <c r="F5" s="55"/>
      <c r="G5" s="55"/>
      <c r="H5" s="55"/>
      <c r="I5" s="55"/>
      <c r="J5" s="55"/>
      <c r="K5" s="55"/>
      <c r="L5" s="198" t="s">
        <v>1051</v>
      </c>
      <c r="M5" s="198" t="s">
        <v>1052</v>
      </c>
      <c r="N5" s="198" t="s">
        <v>1053</v>
      </c>
      <c r="O5" s="198" t="s">
        <v>1054</v>
      </c>
      <c r="P5" s="198" t="s">
        <v>1055</v>
      </c>
      <c r="Q5" s="198" t="s">
        <v>1056</v>
      </c>
      <c r="R5" s="198" t="s">
        <v>1057</v>
      </c>
      <c r="S5" s="198" t="s">
        <v>714</v>
      </c>
      <c r="T5" s="198" t="s">
        <v>1058</v>
      </c>
      <c r="U5" s="198" t="s">
        <v>1059</v>
      </c>
      <c r="V5" s="198" t="s">
        <v>1060</v>
      </c>
      <c r="W5" s="198" t="s">
        <v>1061</v>
      </c>
      <c r="X5" s="198" t="s">
        <v>1062</v>
      </c>
      <c r="Y5" s="198" t="s">
        <v>1063</v>
      </c>
      <c r="Z5" s="198" t="s">
        <v>1064</v>
      </c>
      <c r="AA5" s="198" t="s">
        <v>1065</v>
      </c>
      <c r="AB5" s="198" t="s">
        <v>1066</v>
      </c>
      <c r="AC5" s="198" t="s">
        <v>1067</v>
      </c>
      <c r="AD5" s="198" t="s">
        <v>1068</v>
      </c>
      <c r="AE5" s="198" t="s">
        <v>1069</v>
      </c>
      <c r="AF5" s="198" t="s">
        <v>1070</v>
      </c>
      <c r="AG5" s="198" t="s">
        <v>1071</v>
      </c>
      <c r="AH5" s="198" t="s">
        <v>1072</v>
      </c>
      <c r="AI5" s="198" t="s">
        <v>1073</v>
      </c>
      <c r="AJ5" s="198" t="s">
        <v>1074</v>
      </c>
      <c r="AK5" s="198" t="s">
        <v>1075</v>
      </c>
      <c r="AL5" s="198" t="s">
        <v>1076</v>
      </c>
      <c r="AM5" s="573" t="s">
        <v>1077</v>
      </c>
      <c r="AN5" s="573" t="s">
        <v>1078</v>
      </c>
      <c r="AO5" s="50" t="s">
        <v>467</v>
      </c>
      <c r="AP5" s="227"/>
      <c r="AQ5" s="228"/>
      <c r="AR5" s="9" t="s">
        <v>426</v>
      </c>
      <c r="AS5" s="9"/>
      <c r="AT5" s="198" t="s">
        <v>600</v>
      </c>
      <c r="AU5" s="9" t="s">
        <v>427</v>
      </c>
      <c r="AV5" s="9"/>
      <c r="AW5" s="9"/>
      <c r="AX5" s="51" t="s">
        <v>469</v>
      </c>
      <c r="AY5" s="65" t="s">
        <v>1079</v>
      </c>
      <c r="AZ5" s="51" t="s">
        <v>577</v>
      </c>
    </row>
    <row r="6" ht="21" customHeight="1" spans="1:52">
      <c r="A6" s="55"/>
      <c r="B6" s="572"/>
      <c r="C6" s="55" t="s">
        <v>1080</v>
      </c>
      <c r="D6" s="55" t="s">
        <v>858</v>
      </c>
      <c r="E6" s="55" t="s">
        <v>859</v>
      </c>
      <c r="F6" s="55" t="s">
        <v>860</v>
      </c>
      <c r="G6" s="55" t="s">
        <v>861</v>
      </c>
      <c r="H6" s="563" t="s">
        <v>862</v>
      </c>
      <c r="I6" s="55" t="s">
        <v>1081</v>
      </c>
      <c r="J6" s="55" t="s">
        <v>1082</v>
      </c>
      <c r="K6" s="55" t="s">
        <v>1083</v>
      </c>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574"/>
      <c r="AN6" s="574"/>
      <c r="AO6" s="213" t="s">
        <v>1084</v>
      </c>
      <c r="AP6" s="208" t="s">
        <v>1085</v>
      </c>
      <c r="AQ6" s="10" t="s">
        <v>600</v>
      </c>
      <c r="AR6" s="32" t="s">
        <v>1084</v>
      </c>
      <c r="AS6" s="9" t="s">
        <v>1085</v>
      </c>
      <c r="AT6" s="198"/>
      <c r="AU6" s="9" t="s">
        <v>1084</v>
      </c>
      <c r="AV6" s="9" t="s">
        <v>953</v>
      </c>
      <c r="AW6" s="9" t="s">
        <v>1085</v>
      </c>
      <c r="AX6" s="9"/>
      <c r="AY6" s="66"/>
      <c r="AZ6" s="9"/>
    </row>
    <row r="7" customHeight="1" spans="1:52">
      <c r="A7" s="12">
        <v>1</v>
      </c>
      <c r="B7" s="13"/>
      <c r="C7" s="13"/>
      <c r="D7" s="13"/>
      <c r="E7" s="13"/>
      <c r="F7" s="13"/>
      <c r="G7" s="13"/>
      <c r="H7" s="13"/>
      <c r="I7" s="13"/>
      <c r="J7" s="13"/>
      <c r="K7" s="13"/>
      <c r="L7" s="145"/>
      <c r="M7" s="145"/>
      <c r="N7" s="145"/>
      <c r="O7" s="145"/>
      <c r="P7" s="145"/>
      <c r="Q7" s="145"/>
      <c r="R7" s="145"/>
      <c r="S7" s="145"/>
      <c r="T7" s="145"/>
      <c r="U7" s="145"/>
      <c r="V7" s="145"/>
      <c r="W7" s="139"/>
      <c r="X7" s="139"/>
      <c r="Y7" s="139"/>
      <c r="Z7" s="139"/>
      <c r="AA7" s="139"/>
      <c r="AB7" s="139"/>
      <c r="AC7" s="139"/>
      <c r="AD7" s="145"/>
      <c r="AE7" s="139"/>
      <c r="AF7" s="139"/>
      <c r="AG7" s="139"/>
      <c r="AH7" s="139"/>
      <c r="AI7" s="139"/>
      <c r="AJ7" s="139"/>
      <c r="AK7" s="167"/>
      <c r="AL7" s="167"/>
      <c r="AM7" s="167"/>
      <c r="AN7" s="167"/>
      <c r="AO7" s="131"/>
      <c r="AP7" s="168"/>
      <c r="AQ7" s="15"/>
      <c r="AR7" s="18"/>
      <c r="AS7" s="16"/>
      <c r="AT7" s="16"/>
      <c r="AU7" s="16">
        <f t="shared" ref="AU7:AU23" si="0">ROUND(T7*AY7,-1)</f>
        <v>0</v>
      </c>
      <c r="AV7" s="104"/>
      <c r="AW7" s="16">
        <f t="shared" ref="AW7:AW23" si="1">ROUND(AU7*AV7/100,0)</f>
        <v>0</v>
      </c>
      <c r="AX7" s="16" t="str">
        <f t="shared" ref="AX7:AX27" si="2">IF(AS7=0,"",(AW7-AS7)/AS7*100)</f>
        <v/>
      </c>
      <c r="AY7" s="16"/>
      <c r="AZ7" s="13"/>
    </row>
    <row r="8" customHeight="1" spans="1:52">
      <c r="A8" s="12">
        <v>2</v>
      </c>
      <c r="B8" s="13"/>
      <c r="C8" s="13"/>
      <c r="D8" s="13"/>
      <c r="E8" s="13"/>
      <c r="F8" s="13"/>
      <c r="G8" s="13"/>
      <c r="H8" s="13"/>
      <c r="I8" s="13"/>
      <c r="J8" s="13"/>
      <c r="K8" s="13"/>
      <c r="L8" s="145"/>
      <c r="M8" s="145"/>
      <c r="N8" s="145"/>
      <c r="O8" s="145"/>
      <c r="P8" s="145"/>
      <c r="Q8" s="145"/>
      <c r="R8" s="145"/>
      <c r="S8" s="145"/>
      <c r="T8" s="145"/>
      <c r="U8" s="145"/>
      <c r="V8" s="145"/>
      <c r="W8" s="139"/>
      <c r="X8" s="139"/>
      <c r="Y8" s="139"/>
      <c r="Z8" s="139"/>
      <c r="AA8" s="139"/>
      <c r="AB8" s="139"/>
      <c r="AC8" s="139"/>
      <c r="AD8" s="145"/>
      <c r="AE8" s="139"/>
      <c r="AF8" s="139"/>
      <c r="AG8" s="139"/>
      <c r="AH8" s="139"/>
      <c r="AI8" s="139"/>
      <c r="AJ8" s="139"/>
      <c r="AK8" s="167"/>
      <c r="AL8" s="167"/>
      <c r="AM8" s="167"/>
      <c r="AN8" s="167"/>
      <c r="AO8" s="131"/>
      <c r="AP8" s="168"/>
      <c r="AQ8" s="15"/>
      <c r="AR8" s="18"/>
      <c r="AS8" s="16"/>
      <c r="AT8" s="16"/>
      <c r="AU8" s="16">
        <f t="shared" si="0"/>
        <v>0</v>
      </c>
      <c r="AV8" s="104"/>
      <c r="AW8" s="16">
        <f t="shared" si="1"/>
        <v>0</v>
      </c>
      <c r="AX8" s="16" t="str">
        <f t="shared" si="2"/>
        <v/>
      </c>
      <c r="AY8" s="16"/>
      <c r="AZ8" s="13"/>
    </row>
    <row r="9" customHeight="1" spans="1:52">
      <c r="A9" s="12">
        <v>3</v>
      </c>
      <c r="B9" s="13"/>
      <c r="C9" s="13"/>
      <c r="D9" s="13"/>
      <c r="E9" s="13"/>
      <c r="F9" s="13"/>
      <c r="G9" s="13"/>
      <c r="H9" s="13"/>
      <c r="I9" s="13"/>
      <c r="J9" s="13"/>
      <c r="K9" s="13"/>
      <c r="L9" s="145"/>
      <c r="M9" s="145"/>
      <c r="N9" s="145"/>
      <c r="O9" s="145"/>
      <c r="P9" s="145"/>
      <c r="Q9" s="145"/>
      <c r="R9" s="145"/>
      <c r="S9" s="145"/>
      <c r="T9" s="145"/>
      <c r="U9" s="145"/>
      <c r="V9" s="145"/>
      <c r="W9" s="139"/>
      <c r="X9" s="139"/>
      <c r="Y9" s="139"/>
      <c r="Z9" s="139"/>
      <c r="AA9" s="139"/>
      <c r="AB9" s="139"/>
      <c r="AC9" s="139"/>
      <c r="AD9" s="145"/>
      <c r="AE9" s="139"/>
      <c r="AF9" s="139"/>
      <c r="AG9" s="139"/>
      <c r="AH9" s="139"/>
      <c r="AI9" s="139"/>
      <c r="AJ9" s="139"/>
      <c r="AK9" s="167"/>
      <c r="AL9" s="167"/>
      <c r="AM9" s="167"/>
      <c r="AN9" s="167"/>
      <c r="AO9" s="131"/>
      <c r="AP9" s="168"/>
      <c r="AQ9" s="15"/>
      <c r="AR9" s="131"/>
      <c r="AS9" s="168"/>
      <c r="AT9" s="16"/>
      <c r="AU9" s="16">
        <f t="shared" si="0"/>
        <v>0</v>
      </c>
      <c r="AV9" s="104"/>
      <c r="AW9" s="16">
        <f t="shared" si="1"/>
        <v>0</v>
      </c>
      <c r="AX9" s="16" t="str">
        <f t="shared" si="2"/>
        <v/>
      </c>
      <c r="AY9" s="16"/>
      <c r="AZ9" s="13"/>
    </row>
    <row r="10" customHeight="1" spans="1:52">
      <c r="A10" s="12">
        <v>4</v>
      </c>
      <c r="B10" s="13"/>
      <c r="C10" s="13"/>
      <c r="D10" s="13"/>
      <c r="E10" s="13"/>
      <c r="F10" s="13"/>
      <c r="G10" s="13"/>
      <c r="H10" s="13"/>
      <c r="I10" s="13"/>
      <c r="J10" s="13"/>
      <c r="K10" s="13"/>
      <c r="L10" s="145"/>
      <c r="M10" s="145"/>
      <c r="N10" s="145"/>
      <c r="O10" s="145"/>
      <c r="P10" s="145"/>
      <c r="Q10" s="145"/>
      <c r="R10" s="145"/>
      <c r="S10" s="145"/>
      <c r="T10" s="145"/>
      <c r="U10" s="145"/>
      <c r="V10" s="145"/>
      <c r="W10" s="139"/>
      <c r="X10" s="139"/>
      <c r="Y10" s="139"/>
      <c r="Z10" s="139"/>
      <c r="AA10" s="139"/>
      <c r="AB10" s="139"/>
      <c r="AC10" s="139"/>
      <c r="AD10" s="145"/>
      <c r="AE10" s="139"/>
      <c r="AF10" s="139"/>
      <c r="AG10" s="139"/>
      <c r="AH10" s="139"/>
      <c r="AI10" s="139"/>
      <c r="AJ10" s="139"/>
      <c r="AK10" s="167"/>
      <c r="AL10" s="167"/>
      <c r="AM10" s="167"/>
      <c r="AN10" s="167"/>
      <c r="AO10" s="131"/>
      <c r="AP10" s="168"/>
      <c r="AQ10" s="15"/>
      <c r="AR10" s="18"/>
      <c r="AS10" s="16"/>
      <c r="AT10" s="16"/>
      <c r="AU10" s="16">
        <f t="shared" si="0"/>
        <v>0</v>
      </c>
      <c r="AV10" s="104"/>
      <c r="AW10" s="16">
        <f t="shared" si="1"/>
        <v>0</v>
      </c>
      <c r="AX10" s="16" t="str">
        <f t="shared" si="2"/>
        <v/>
      </c>
      <c r="AY10" s="16"/>
      <c r="AZ10" s="13"/>
    </row>
    <row r="11" customHeight="1" spans="1:52">
      <c r="A11" s="12">
        <v>5</v>
      </c>
      <c r="B11" s="13"/>
      <c r="C11" s="13"/>
      <c r="D11" s="13"/>
      <c r="E11" s="13"/>
      <c r="F11" s="13"/>
      <c r="G11" s="13"/>
      <c r="H11" s="13"/>
      <c r="I11" s="13"/>
      <c r="J11" s="13"/>
      <c r="K11" s="13"/>
      <c r="L11" s="145"/>
      <c r="M11" s="145"/>
      <c r="N11" s="145"/>
      <c r="O11" s="145"/>
      <c r="P11" s="145"/>
      <c r="Q11" s="145"/>
      <c r="R11" s="145"/>
      <c r="S11" s="145"/>
      <c r="T11" s="145"/>
      <c r="U11" s="145"/>
      <c r="V11" s="145"/>
      <c r="W11" s="139"/>
      <c r="X11" s="139"/>
      <c r="Y11" s="139"/>
      <c r="Z11" s="139"/>
      <c r="AA11" s="139"/>
      <c r="AB11" s="139"/>
      <c r="AC11" s="139"/>
      <c r="AD11" s="145"/>
      <c r="AE11" s="139"/>
      <c r="AF11" s="139"/>
      <c r="AG11" s="139"/>
      <c r="AH11" s="139"/>
      <c r="AI11" s="139"/>
      <c r="AJ11" s="139"/>
      <c r="AK11" s="167"/>
      <c r="AL11" s="167"/>
      <c r="AM11" s="167"/>
      <c r="AN11" s="167"/>
      <c r="AO11" s="131"/>
      <c r="AP11" s="168"/>
      <c r="AQ11" s="15"/>
      <c r="AR11" s="18"/>
      <c r="AS11" s="16"/>
      <c r="AT11" s="16"/>
      <c r="AU11" s="16">
        <f t="shared" si="0"/>
        <v>0</v>
      </c>
      <c r="AV11" s="104"/>
      <c r="AW11" s="16">
        <f t="shared" si="1"/>
        <v>0</v>
      </c>
      <c r="AX11" s="16" t="str">
        <f t="shared" si="2"/>
        <v/>
      </c>
      <c r="AY11" s="16"/>
      <c r="AZ11" s="13"/>
    </row>
    <row r="12" customHeight="1" spans="1:52">
      <c r="A12" s="12">
        <v>6</v>
      </c>
      <c r="B12" s="13"/>
      <c r="C12" s="13"/>
      <c r="D12" s="13"/>
      <c r="E12" s="13"/>
      <c r="F12" s="13"/>
      <c r="G12" s="13"/>
      <c r="H12" s="13"/>
      <c r="I12" s="13"/>
      <c r="J12" s="13"/>
      <c r="K12" s="13"/>
      <c r="L12" s="145"/>
      <c r="M12" s="145"/>
      <c r="N12" s="145"/>
      <c r="O12" s="145"/>
      <c r="P12" s="145"/>
      <c r="Q12" s="145"/>
      <c r="R12" s="145"/>
      <c r="S12" s="145"/>
      <c r="T12" s="145"/>
      <c r="U12" s="145"/>
      <c r="V12" s="145"/>
      <c r="W12" s="139"/>
      <c r="X12" s="139"/>
      <c r="Y12" s="139"/>
      <c r="Z12" s="139"/>
      <c r="AA12" s="139"/>
      <c r="AB12" s="139"/>
      <c r="AC12" s="139"/>
      <c r="AD12" s="145"/>
      <c r="AE12" s="139"/>
      <c r="AF12" s="139"/>
      <c r="AG12" s="139"/>
      <c r="AH12" s="139"/>
      <c r="AI12" s="139"/>
      <c r="AJ12" s="139"/>
      <c r="AK12" s="167"/>
      <c r="AL12" s="167"/>
      <c r="AM12" s="167"/>
      <c r="AN12" s="167"/>
      <c r="AO12" s="131"/>
      <c r="AP12" s="168"/>
      <c r="AQ12" s="15"/>
      <c r="AR12" s="18"/>
      <c r="AS12" s="16"/>
      <c r="AT12" s="16"/>
      <c r="AU12" s="16">
        <f t="shared" si="0"/>
        <v>0</v>
      </c>
      <c r="AV12" s="104"/>
      <c r="AW12" s="16">
        <f t="shared" si="1"/>
        <v>0</v>
      </c>
      <c r="AX12" s="16" t="str">
        <f t="shared" si="2"/>
        <v/>
      </c>
      <c r="AY12" s="16"/>
      <c r="AZ12" s="13"/>
    </row>
    <row r="13" customHeight="1" spans="1:52">
      <c r="A13" s="12">
        <v>7</v>
      </c>
      <c r="B13" s="13"/>
      <c r="C13" s="13"/>
      <c r="D13" s="13"/>
      <c r="E13" s="13"/>
      <c r="F13" s="13"/>
      <c r="G13" s="13"/>
      <c r="H13" s="13"/>
      <c r="I13" s="13"/>
      <c r="J13" s="13"/>
      <c r="K13" s="13"/>
      <c r="L13" s="145"/>
      <c r="M13" s="145"/>
      <c r="N13" s="145"/>
      <c r="O13" s="145"/>
      <c r="P13" s="145"/>
      <c r="Q13" s="145"/>
      <c r="R13" s="145"/>
      <c r="S13" s="145"/>
      <c r="T13" s="145"/>
      <c r="U13" s="145"/>
      <c r="V13" s="145"/>
      <c r="W13" s="139"/>
      <c r="X13" s="139"/>
      <c r="Y13" s="139"/>
      <c r="Z13" s="139"/>
      <c r="AA13" s="139"/>
      <c r="AB13" s="139"/>
      <c r="AC13" s="139"/>
      <c r="AD13" s="145"/>
      <c r="AE13" s="139"/>
      <c r="AF13" s="139"/>
      <c r="AG13" s="139"/>
      <c r="AH13" s="139"/>
      <c r="AI13" s="139"/>
      <c r="AJ13" s="139"/>
      <c r="AK13" s="167"/>
      <c r="AL13" s="167"/>
      <c r="AM13" s="167"/>
      <c r="AN13" s="167"/>
      <c r="AO13" s="131"/>
      <c r="AP13" s="168"/>
      <c r="AQ13" s="15"/>
      <c r="AR13" s="18"/>
      <c r="AS13" s="16"/>
      <c r="AT13" s="16"/>
      <c r="AU13" s="16">
        <f t="shared" si="0"/>
        <v>0</v>
      </c>
      <c r="AV13" s="104"/>
      <c r="AW13" s="16">
        <f t="shared" si="1"/>
        <v>0</v>
      </c>
      <c r="AX13" s="16" t="str">
        <f t="shared" si="2"/>
        <v/>
      </c>
      <c r="AY13" s="16"/>
      <c r="AZ13" s="13"/>
    </row>
    <row r="14" customHeight="1" spans="1:52">
      <c r="A14" s="12">
        <v>8</v>
      </c>
      <c r="B14" s="13"/>
      <c r="C14" s="13"/>
      <c r="D14" s="13"/>
      <c r="E14" s="13"/>
      <c r="F14" s="13"/>
      <c r="G14" s="13"/>
      <c r="H14" s="13"/>
      <c r="I14" s="13"/>
      <c r="J14" s="13"/>
      <c r="K14" s="13"/>
      <c r="L14" s="145"/>
      <c r="M14" s="145"/>
      <c r="N14" s="145"/>
      <c r="O14" s="145"/>
      <c r="P14" s="145"/>
      <c r="Q14" s="145"/>
      <c r="R14" s="145"/>
      <c r="S14" s="145"/>
      <c r="T14" s="145"/>
      <c r="U14" s="145"/>
      <c r="V14" s="145"/>
      <c r="W14" s="139"/>
      <c r="X14" s="139"/>
      <c r="Y14" s="139"/>
      <c r="Z14" s="139"/>
      <c r="AA14" s="139"/>
      <c r="AB14" s="139"/>
      <c r="AC14" s="139"/>
      <c r="AD14" s="145"/>
      <c r="AE14" s="139"/>
      <c r="AF14" s="139"/>
      <c r="AG14" s="139"/>
      <c r="AH14" s="139"/>
      <c r="AI14" s="139"/>
      <c r="AJ14" s="139"/>
      <c r="AK14" s="167"/>
      <c r="AL14" s="167"/>
      <c r="AM14" s="167"/>
      <c r="AN14" s="167"/>
      <c r="AO14" s="131"/>
      <c r="AP14" s="168"/>
      <c r="AQ14" s="15"/>
      <c r="AR14" s="18"/>
      <c r="AS14" s="16"/>
      <c r="AT14" s="16"/>
      <c r="AU14" s="16">
        <f t="shared" si="0"/>
        <v>0</v>
      </c>
      <c r="AV14" s="104"/>
      <c r="AW14" s="16">
        <f t="shared" si="1"/>
        <v>0</v>
      </c>
      <c r="AX14" s="16" t="str">
        <f t="shared" si="2"/>
        <v/>
      </c>
      <c r="AY14" s="16"/>
      <c r="AZ14" s="13"/>
    </row>
    <row r="15" customHeight="1" spans="1:52">
      <c r="A15" s="12">
        <v>9</v>
      </c>
      <c r="B15" s="13"/>
      <c r="C15" s="13"/>
      <c r="D15" s="13"/>
      <c r="E15" s="13"/>
      <c r="F15" s="13"/>
      <c r="G15" s="13"/>
      <c r="H15" s="13"/>
      <c r="I15" s="13"/>
      <c r="J15" s="13"/>
      <c r="K15" s="13"/>
      <c r="L15" s="145"/>
      <c r="M15" s="145"/>
      <c r="N15" s="145"/>
      <c r="O15" s="145"/>
      <c r="P15" s="145"/>
      <c r="Q15" s="145"/>
      <c r="R15" s="145"/>
      <c r="S15" s="145"/>
      <c r="T15" s="145"/>
      <c r="U15" s="145"/>
      <c r="V15" s="145"/>
      <c r="W15" s="139"/>
      <c r="X15" s="139"/>
      <c r="Y15" s="139"/>
      <c r="Z15" s="139"/>
      <c r="AA15" s="139"/>
      <c r="AB15" s="139"/>
      <c r="AC15" s="139"/>
      <c r="AD15" s="145"/>
      <c r="AE15" s="139"/>
      <c r="AF15" s="139"/>
      <c r="AG15" s="139"/>
      <c r="AH15" s="139"/>
      <c r="AI15" s="139"/>
      <c r="AJ15" s="139"/>
      <c r="AK15" s="167"/>
      <c r="AL15" s="167"/>
      <c r="AM15" s="167"/>
      <c r="AN15" s="167"/>
      <c r="AO15" s="131"/>
      <c r="AP15" s="168"/>
      <c r="AQ15" s="15"/>
      <c r="AR15" s="18"/>
      <c r="AS15" s="16"/>
      <c r="AT15" s="16"/>
      <c r="AU15" s="16">
        <f t="shared" si="0"/>
        <v>0</v>
      </c>
      <c r="AV15" s="104"/>
      <c r="AW15" s="16">
        <f t="shared" si="1"/>
        <v>0</v>
      </c>
      <c r="AX15" s="16" t="str">
        <f t="shared" si="2"/>
        <v/>
      </c>
      <c r="AY15" s="16"/>
      <c r="AZ15" s="13"/>
    </row>
    <row r="16" customHeight="1" spans="1:52">
      <c r="A16" s="12">
        <v>10</v>
      </c>
      <c r="B16" s="13"/>
      <c r="C16" s="13"/>
      <c r="D16" s="13"/>
      <c r="E16" s="13"/>
      <c r="F16" s="13"/>
      <c r="G16" s="13"/>
      <c r="H16" s="13"/>
      <c r="I16" s="13"/>
      <c r="J16" s="13"/>
      <c r="K16" s="13"/>
      <c r="L16" s="145"/>
      <c r="M16" s="145"/>
      <c r="N16" s="145"/>
      <c r="O16" s="145"/>
      <c r="P16" s="145"/>
      <c r="Q16" s="145"/>
      <c r="R16" s="145"/>
      <c r="S16" s="145"/>
      <c r="T16" s="145"/>
      <c r="U16" s="145"/>
      <c r="V16" s="145"/>
      <c r="W16" s="139"/>
      <c r="X16" s="139"/>
      <c r="Y16" s="139"/>
      <c r="Z16" s="139"/>
      <c r="AA16" s="139"/>
      <c r="AB16" s="139"/>
      <c r="AC16" s="139"/>
      <c r="AD16" s="145"/>
      <c r="AE16" s="139"/>
      <c r="AF16" s="139"/>
      <c r="AG16" s="139"/>
      <c r="AH16" s="139"/>
      <c r="AI16" s="139"/>
      <c r="AJ16" s="139"/>
      <c r="AK16" s="167"/>
      <c r="AL16" s="167"/>
      <c r="AM16" s="167"/>
      <c r="AN16" s="167"/>
      <c r="AO16" s="131"/>
      <c r="AP16" s="168"/>
      <c r="AQ16" s="15"/>
      <c r="AR16" s="18"/>
      <c r="AS16" s="16"/>
      <c r="AT16" s="16"/>
      <c r="AU16" s="16">
        <f t="shared" si="0"/>
        <v>0</v>
      </c>
      <c r="AV16" s="104"/>
      <c r="AW16" s="16">
        <f t="shared" si="1"/>
        <v>0</v>
      </c>
      <c r="AX16" s="16" t="str">
        <f t="shared" si="2"/>
        <v/>
      </c>
      <c r="AY16" s="16"/>
      <c r="AZ16" s="13"/>
    </row>
    <row r="17" customHeight="1" spans="1:52">
      <c r="A17" s="12">
        <v>11</v>
      </c>
      <c r="B17" s="13"/>
      <c r="C17" s="13"/>
      <c r="D17" s="13"/>
      <c r="E17" s="13"/>
      <c r="F17" s="13"/>
      <c r="G17" s="13"/>
      <c r="H17" s="13"/>
      <c r="I17" s="13"/>
      <c r="J17" s="13"/>
      <c r="K17" s="13"/>
      <c r="L17" s="145"/>
      <c r="M17" s="145"/>
      <c r="N17" s="145"/>
      <c r="O17" s="145"/>
      <c r="P17" s="145"/>
      <c r="Q17" s="145"/>
      <c r="R17" s="145"/>
      <c r="S17" s="145"/>
      <c r="T17" s="145"/>
      <c r="U17" s="145"/>
      <c r="V17" s="145"/>
      <c r="W17" s="139"/>
      <c r="X17" s="139"/>
      <c r="Y17" s="139"/>
      <c r="Z17" s="139"/>
      <c r="AA17" s="139"/>
      <c r="AB17" s="139"/>
      <c r="AC17" s="139"/>
      <c r="AD17" s="145"/>
      <c r="AE17" s="139"/>
      <c r="AF17" s="139"/>
      <c r="AG17" s="139"/>
      <c r="AH17" s="139"/>
      <c r="AI17" s="139"/>
      <c r="AJ17" s="139"/>
      <c r="AK17" s="167"/>
      <c r="AL17" s="167"/>
      <c r="AM17" s="167"/>
      <c r="AN17" s="167"/>
      <c r="AO17" s="131"/>
      <c r="AP17" s="168"/>
      <c r="AQ17" s="15"/>
      <c r="AR17" s="18"/>
      <c r="AS17" s="16"/>
      <c r="AT17" s="16"/>
      <c r="AU17" s="16">
        <f t="shared" si="0"/>
        <v>0</v>
      </c>
      <c r="AV17" s="104"/>
      <c r="AW17" s="16">
        <f t="shared" si="1"/>
        <v>0</v>
      </c>
      <c r="AX17" s="16" t="str">
        <f t="shared" si="2"/>
        <v/>
      </c>
      <c r="AY17" s="16"/>
      <c r="AZ17" s="13"/>
    </row>
    <row r="18" customHeight="1" spans="1:52">
      <c r="A18" s="12">
        <v>12</v>
      </c>
      <c r="B18" s="13"/>
      <c r="C18" s="13"/>
      <c r="D18" s="13"/>
      <c r="E18" s="13"/>
      <c r="F18" s="13"/>
      <c r="G18" s="13"/>
      <c r="H18" s="13"/>
      <c r="I18" s="13"/>
      <c r="J18" s="13"/>
      <c r="K18" s="13"/>
      <c r="L18" s="145"/>
      <c r="M18" s="145"/>
      <c r="N18" s="145"/>
      <c r="O18" s="145"/>
      <c r="P18" s="145"/>
      <c r="Q18" s="145"/>
      <c r="R18" s="145"/>
      <c r="S18" s="145"/>
      <c r="T18" s="145"/>
      <c r="U18" s="145"/>
      <c r="V18" s="145"/>
      <c r="W18" s="139"/>
      <c r="X18" s="139"/>
      <c r="Y18" s="139"/>
      <c r="Z18" s="139"/>
      <c r="AA18" s="139"/>
      <c r="AB18" s="139"/>
      <c r="AC18" s="139"/>
      <c r="AD18" s="145"/>
      <c r="AE18" s="139"/>
      <c r="AF18" s="139"/>
      <c r="AG18" s="139"/>
      <c r="AH18" s="139"/>
      <c r="AI18" s="139"/>
      <c r="AJ18" s="139"/>
      <c r="AK18" s="167"/>
      <c r="AL18" s="167"/>
      <c r="AM18" s="167"/>
      <c r="AN18" s="167"/>
      <c r="AO18" s="131"/>
      <c r="AP18" s="168"/>
      <c r="AQ18" s="15"/>
      <c r="AR18" s="18"/>
      <c r="AS18" s="16"/>
      <c r="AT18" s="16"/>
      <c r="AU18" s="16">
        <f t="shared" si="0"/>
        <v>0</v>
      </c>
      <c r="AV18" s="104"/>
      <c r="AW18" s="16">
        <f t="shared" si="1"/>
        <v>0</v>
      </c>
      <c r="AX18" s="16" t="str">
        <f t="shared" si="2"/>
        <v/>
      </c>
      <c r="AY18" s="16"/>
      <c r="AZ18" s="13"/>
    </row>
    <row r="19" customHeight="1" spans="1:52">
      <c r="A19" s="12">
        <v>13</v>
      </c>
      <c r="B19" s="13"/>
      <c r="C19" s="13"/>
      <c r="D19" s="13"/>
      <c r="E19" s="13"/>
      <c r="F19" s="13"/>
      <c r="G19" s="13"/>
      <c r="H19" s="13"/>
      <c r="I19" s="13"/>
      <c r="J19" s="13"/>
      <c r="K19" s="13"/>
      <c r="L19" s="145"/>
      <c r="M19" s="145"/>
      <c r="N19" s="145"/>
      <c r="O19" s="145"/>
      <c r="P19" s="145"/>
      <c r="Q19" s="145"/>
      <c r="R19" s="145"/>
      <c r="S19" s="145"/>
      <c r="T19" s="145"/>
      <c r="U19" s="145"/>
      <c r="V19" s="145"/>
      <c r="W19" s="139"/>
      <c r="X19" s="139"/>
      <c r="Y19" s="139"/>
      <c r="Z19" s="139"/>
      <c r="AA19" s="139"/>
      <c r="AB19" s="139"/>
      <c r="AC19" s="139"/>
      <c r="AD19" s="145"/>
      <c r="AE19" s="139"/>
      <c r="AF19" s="139"/>
      <c r="AG19" s="139"/>
      <c r="AH19" s="139"/>
      <c r="AI19" s="139"/>
      <c r="AJ19" s="139"/>
      <c r="AK19" s="167"/>
      <c r="AL19" s="167"/>
      <c r="AM19" s="167"/>
      <c r="AN19" s="167"/>
      <c r="AO19" s="131"/>
      <c r="AP19" s="168"/>
      <c r="AQ19" s="15"/>
      <c r="AR19" s="18"/>
      <c r="AS19" s="16"/>
      <c r="AT19" s="16"/>
      <c r="AU19" s="16">
        <f t="shared" si="0"/>
        <v>0</v>
      </c>
      <c r="AV19" s="104"/>
      <c r="AW19" s="16">
        <f t="shared" si="1"/>
        <v>0</v>
      </c>
      <c r="AX19" s="16" t="str">
        <f t="shared" si="2"/>
        <v/>
      </c>
      <c r="AY19" s="16"/>
      <c r="AZ19" s="13"/>
    </row>
    <row r="20" customHeight="1" spans="1:52">
      <c r="A20" s="12">
        <v>14</v>
      </c>
      <c r="B20" s="13"/>
      <c r="C20" s="13"/>
      <c r="D20" s="13"/>
      <c r="E20" s="13"/>
      <c r="F20" s="13"/>
      <c r="G20" s="13"/>
      <c r="H20" s="13"/>
      <c r="I20" s="13"/>
      <c r="J20" s="13"/>
      <c r="K20" s="13"/>
      <c r="L20" s="145"/>
      <c r="M20" s="145"/>
      <c r="N20" s="145"/>
      <c r="O20" s="145"/>
      <c r="P20" s="145"/>
      <c r="Q20" s="145"/>
      <c r="R20" s="145"/>
      <c r="S20" s="145"/>
      <c r="T20" s="145"/>
      <c r="U20" s="145"/>
      <c r="V20" s="145"/>
      <c r="W20" s="139"/>
      <c r="X20" s="139"/>
      <c r="Y20" s="139"/>
      <c r="Z20" s="139"/>
      <c r="AA20" s="139"/>
      <c r="AB20" s="139"/>
      <c r="AC20" s="139"/>
      <c r="AD20" s="145"/>
      <c r="AE20" s="139"/>
      <c r="AF20" s="139"/>
      <c r="AG20" s="139"/>
      <c r="AH20" s="139"/>
      <c r="AI20" s="139"/>
      <c r="AJ20" s="139"/>
      <c r="AK20" s="167"/>
      <c r="AL20" s="167"/>
      <c r="AM20" s="167"/>
      <c r="AN20" s="167"/>
      <c r="AO20" s="131"/>
      <c r="AP20" s="168"/>
      <c r="AQ20" s="15"/>
      <c r="AR20" s="18"/>
      <c r="AS20" s="16"/>
      <c r="AT20" s="16"/>
      <c r="AU20" s="16">
        <f t="shared" si="0"/>
        <v>0</v>
      </c>
      <c r="AV20" s="104"/>
      <c r="AW20" s="16">
        <f t="shared" si="1"/>
        <v>0</v>
      </c>
      <c r="AX20" s="16" t="str">
        <f t="shared" si="2"/>
        <v/>
      </c>
      <c r="AY20" s="16"/>
      <c r="AZ20" s="13"/>
    </row>
    <row r="21" customHeight="1" spans="1:52">
      <c r="A21" s="12">
        <v>15</v>
      </c>
      <c r="B21" s="13"/>
      <c r="C21" s="13"/>
      <c r="D21" s="13"/>
      <c r="E21" s="13"/>
      <c r="F21" s="13"/>
      <c r="G21" s="13"/>
      <c r="H21" s="13"/>
      <c r="I21" s="13"/>
      <c r="J21" s="13"/>
      <c r="K21" s="13"/>
      <c r="L21" s="145"/>
      <c r="M21" s="145"/>
      <c r="N21" s="145"/>
      <c r="O21" s="145"/>
      <c r="P21" s="145"/>
      <c r="Q21" s="145"/>
      <c r="R21" s="145"/>
      <c r="S21" s="145"/>
      <c r="T21" s="145"/>
      <c r="U21" s="145"/>
      <c r="V21" s="145"/>
      <c r="W21" s="139"/>
      <c r="X21" s="139"/>
      <c r="Y21" s="139"/>
      <c r="Z21" s="139"/>
      <c r="AA21" s="139"/>
      <c r="AB21" s="139"/>
      <c r="AC21" s="139"/>
      <c r="AD21" s="145"/>
      <c r="AE21" s="139"/>
      <c r="AF21" s="139"/>
      <c r="AG21" s="139"/>
      <c r="AH21" s="139"/>
      <c r="AI21" s="139"/>
      <c r="AJ21" s="139"/>
      <c r="AK21" s="167"/>
      <c r="AL21" s="167"/>
      <c r="AM21" s="167"/>
      <c r="AN21" s="167"/>
      <c r="AO21" s="131"/>
      <c r="AP21" s="168"/>
      <c r="AQ21" s="15"/>
      <c r="AR21" s="18"/>
      <c r="AS21" s="16"/>
      <c r="AT21" s="16"/>
      <c r="AU21" s="16">
        <f t="shared" si="0"/>
        <v>0</v>
      </c>
      <c r="AV21" s="104"/>
      <c r="AW21" s="16">
        <f t="shared" si="1"/>
        <v>0</v>
      </c>
      <c r="AX21" s="16" t="str">
        <f t="shared" si="2"/>
        <v/>
      </c>
      <c r="AY21" s="16"/>
      <c r="AZ21" s="13"/>
    </row>
    <row r="22" customHeight="1" spans="1:52">
      <c r="A22" s="12">
        <v>16</v>
      </c>
      <c r="B22" s="13"/>
      <c r="C22" s="13"/>
      <c r="D22" s="13"/>
      <c r="E22" s="13"/>
      <c r="F22" s="13"/>
      <c r="G22" s="13"/>
      <c r="H22" s="13"/>
      <c r="I22" s="13"/>
      <c r="J22" s="13"/>
      <c r="K22" s="13"/>
      <c r="L22" s="145"/>
      <c r="M22" s="145"/>
      <c r="N22" s="145"/>
      <c r="O22" s="145"/>
      <c r="P22" s="145"/>
      <c r="Q22" s="145"/>
      <c r="R22" s="145"/>
      <c r="S22" s="145"/>
      <c r="T22" s="145"/>
      <c r="U22" s="145"/>
      <c r="V22" s="145"/>
      <c r="W22" s="139"/>
      <c r="X22" s="139"/>
      <c r="Y22" s="139"/>
      <c r="Z22" s="139"/>
      <c r="AA22" s="139"/>
      <c r="AB22" s="139"/>
      <c r="AC22" s="139"/>
      <c r="AD22" s="145"/>
      <c r="AE22" s="139"/>
      <c r="AF22" s="139"/>
      <c r="AG22" s="139"/>
      <c r="AH22" s="139"/>
      <c r="AI22" s="139"/>
      <c r="AJ22" s="139"/>
      <c r="AK22" s="167"/>
      <c r="AL22" s="167"/>
      <c r="AM22" s="167"/>
      <c r="AN22" s="167"/>
      <c r="AO22" s="131"/>
      <c r="AP22" s="168"/>
      <c r="AQ22" s="15"/>
      <c r="AR22" s="18"/>
      <c r="AS22" s="16"/>
      <c r="AT22" s="16"/>
      <c r="AU22" s="16">
        <f t="shared" si="0"/>
        <v>0</v>
      </c>
      <c r="AV22" s="104"/>
      <c r="AW22" s="16">
        <f t="shared" si="1"/>
        <v>0</v>
      </c>
      <c r="AX22" s="16" t="str">
        <f t="shared" si="2"/>
        <v/>
      </c>
      <c r="AY22" s="16"/>
      <c r="AZ22" s="13"/>
    </row>
    <row r="23" customHeight="1" spans="1:52">
      <c r="A23" s="12">
        <v>17</v>
      </c>
      <c r="B23" s="13"/>
      <c r="C23" s="13"/>
      <c r="D23" s="13"/>
      <c r="E23" s="13"/>
      <c r="F23" s="13"/>
      <c r="G23" s="13"/>
      <c r="H23" s="13"/>
      <c r="I23" s="13"/>
      <c r="J23" s="13"/>
      <c r="K23" s="13"/>
      <c r="L23" s="145"/>
      <c r="M23" s="145"/>
      <c r="N23" s="145"/>
      <c r="O23" s="145"/>
      <c r="P23" s="145"/>
      <c r="Q23" s="145"/>
      <c r="R23" s="145"/>
      <c r="S23" s="145"/>
      <c r="T23" s="145"/>
      <c r="U23" s="145"/>
      <c r="V23" s="145"/>
      <c r="W23" s="139"/>
      <c r="X23" s="139"/>
      <c r="Y23" s="139"/>
      <c r="Z23" s="139"/>
      <c r="AA23" s="139"/>
      <c r="AB23" s="139"/>
      <c r="AC23" s="139"/>
      <c r="AD23" s="145"/>
      <c r="AE23" s="139"/>
      <c r="AF23" s="139"/>
      <c r="AG23" s="139"/>
      <c r="AH23" s="139"/>
      <c r="AI23" s="139"/>
      <c r="AJ23" s="139"/>
      <c r="AK23" s="167"/>
      <c r="AL23" s="167"/>
      <c r="AM23" s="167"/>
      <c r="AN23" s="167"/>
      <c r="AO23" s="131"/>
      <c r="AP23" s="168"/>
      <c r="AQ23" s="15"/>
      <c r="AR23" s="18"/>
      <c r="AS23" s="16"/>
      <c r="AT23" s="16"/>
      <c r="AU23" s="16">
        <f t="shared" si="0"/>
        <v>0</v>
      </c>
      <c r="AV23" s="104"/>
      <c r="AW23" s="16">
        <f t="shared" si="1"/>
        <v>0</v>
      </c>
      <c r="AX23" s="16" t="str">
        <f t="shared" si="2"/>
        <v/>
      </c>
      <c r="AY23" s="16"/>
      <c r="AZ23" s="13"/>
    </row>
    <row r="24" customHeight="1" spans="1:52">
      <c r="A24" s="12">
        <v>18</v>
      </c>
      <c r="B24" s="13"/>
      <c r="C24" s="13"/>
      <c r="D24" s="13"/>
      <c r="E24" s="13"/>
      <c r="F24" s="13"/>
      <c r="G24" s="13"/>
      <c r="H24" s="13"/>
      <c r="I24" s="13"/>
      <c r="J24" s="13"/>
      <c r="K24" s="13"/>
      <c r="L24" s="145"/>
      <c r="M24" s="145"/>
      <c r="N24" s="145"/>
      <c r="O24" s="145"/>
      <c r="P24" s="145"/>
      <c r="Q24" s="145"/>
      <c r="R24" s="145"/>
      <c r="S24" s="145"/>
      <c r="T24" s="145"/>
      <c r="U24" s="145"/>
      <c r="V24" s="145"/>
      <c r="W24" s="139"/>
      <c r="X24" s="139"/>
      <c r="Y24" s="139"/>
      <c r="Z24" s="139"/>
      <c r="AA24" s="139"/>
      <c r="AB24" s="139"/>
      <c r="AC24" s="139"/>
      <c r="AD24" s="145"/>
      <c r="AE24" s="139"/>
      <c r="AF24" s="139"/>
      <c r="AG24" s="139"/>
      <c r="AH24" s="139"/>
      <c r="AI24" s="139"/>
      <c r="AJ24" s="139"/>
      <c r="AK24" s="167"/>
      <c r="AL24" s="167"/>
      <c r="AM24" s="167"/>
      <c r="AN24" s="167"/>
      <c r="AO24" s="131"/>
      <c r="AP24" s="168"/>
      <c r="AQ24" s="15"/>
      <c r="AR24" s="18"/>
      <c r="AS24" s="16"/>
      <c r="AT24" s="16"/>
      <c r="AU24" s="16"/>
      <c r="AV24" s="104"/>
      <c r="AW24" s="16"/>
      <c r="AX24" s="16" t="str">
        <f t="shared" si="2"/>
        <v/>
      </c>
      <c r="AY24" s="16"/>
      <c r="AZ24" s="13"/>
    </row>
    <row r="25" customHeight="1" spans="1:52">
      <c r="A25" s="52" t="s">
        <v>621</v>
      </c>
      <c r="B25" s="575"/>
      <c r="C25" s="575"/>
      <c r="D25" s="575"/>
      <c r="E25" s="575"/>
      <c r="F25" s="575"/>
      <c r="G25" s="575"/>
      <c r="H25" s="575"/>
      <c r="I25" s="575"/>
      <c r="J25" s="575"/>
      <c r="K25" s="575"/>
      <c r="L25" s="575"/>
      <c r="M25" s="575"/>
      <c r="N25" s="575"/>
      <c r="O25" s="575"/>
      <c r="P25" s="575"/>
      <c r="Q25" s="575"/>
      <c r="R25" s="575"/>
      <c r="S25" s="575"/>
      <c r="T25" s="576"/>
      <c r="U25" s="145"/>
      <c r="V25" s="145"/>
      <c r="W25" s="139"/>
      <c r="X25" s="139"/>
      <c r="Y25" s="139"/>
      <c r="Z25" s="139"/>
      <c r="AA25" s="139"/>
      <c r="AB25" s="139"/>
      <c r="AC25" s="139"/>
      <c r="AD25" s="145"/>
      <c r="AE25" s="139"/>
      <c r="AF25" s="139"/>
      <c r="AG25" s="139"/>
      <c r="AH25" s="139"/>
      <c r="AI25" s="139"/>
      <c r="AJ25" s="139"/>
      <c r="AK25" s="167"/>
      <c r="AL25" s="167"/>
      <c r="AM25" s="167"/>
      <c r="AN25" s="167"/>
      <c r="AO25" s="131">
        <f>SUM(AO7:AO24)</f>
        <v>0</v>
      </c>
      <c r="AP25" s="168">
        <f>SUM(AP7:AP24)</f>
        <v>0</v>
      </c>
      <c r="AQ25" s="15"/>
      <c r="AR25" s="18">
        <f>SUM(AR7:AR24)</f>
        <v>0</v>
      </c>
      <c r="AS25" s="16">
        <f>SUM(AS7:AS24)</f>
        <v>0</v>
      </c>
      <c r="AT25" s="16"/>
      <c r="AU25" s="16">
        <f>SUM(AU7:AU24)</f>
        <v>0</v>
      </c>
      <c r="AV25" s="104"/>
      <c r="AW25" s="16">
        <f>SUM(AW7:AW24)</f>
        <v>0</v>
      </c>
      <c r="AX25" s="16" t="str">
        <f t="shared" si="2"/>
        <v/>
      </c>
      <c r="AY25" s="16"/>
      <c r="AZ25" s="13"/>
    </row>
    <row r="26" customHeight="1" spans="1:52">
      <c r="A26" s="52" t="s">
        <v>1086</v>
      </c>
      <c r="B26" s="84"/>
      <c r="C26" s="84"/>
      <c r="D26" s="84"/>
      <c r="E26" s="84"/>
      <c r="F26" s="84"/>
      <c r="G26" s="84"/>
      <c r="H26" s="84"/>
      <c r="I26" s="84"/>
      <c r="J26" s="84"/>
      <c r="K26" s="84"/>
      <c r="L26" s="84"/>
      <c r="M26" s="84"/>
      <c r="N26" s="84"/>
      <c r="O26" s="84"/>
      <c r="P26" s="84"/>
      <c r="Q26" s="84"/>
      <c r="R26" s="84"/>
      <c r="S26" s="84"/>
      <c r="T26" s="29"/>
      <c r="U26" s="145"/>
      <c r="V26" s="145"/>
      <c r="W26" s="139"/>
      <c r="X26" s="139"/>
      <c r="Y26" s="139"/>
      <c r="Z26" s="139"/>
      <c r="AA26" s="139"/>
      <c r="AB26" s="139"/>
      <c r="AC26" s="139"/>
      <c r="AD26" s="145"/>
      <c r="AE26" s="139"/>
      <c r="AF26" s="139"/>
      <c r="AG26" s="139"/>
      <c r="AH26" s="139"/>
      <c r="AI26" s="139"/>
      <c r="AJ26" s="139"/>
      <c r="AK26" s="167"/>
      <c r="AL26" s="167"/>
      <c r="AM26" s="167"/>
      <c r="AN26" s="167"/>
      <c r="AO26" s="131"/>
      <c r="AP26" s="168">
        <f>SUM(AQ7:AQ24)</f>
        <v>0</v>
      </c>
      <c r="AQ26" s="15"/>
      <c r="AR26" s="18"/>
      <c r="AS26" s="16">
        <f>SUM(AT7:AT24)</f>
        <v>0</v>
      </c>
      <c r="AT26" s="16"/>
      <c r="AU26" s="16"/>
      <c r="AV26" s="104"/>
      <c r="AW26" s="16">
        <v>0</v>
      </c>
      <c r="AX26" s="16" t="str">
        <f t="shared" si="2"/>
        <v/>
      </c>
      <c r="AY26" s="16"/>
      <c r="AZ26" s="13"/>
    </row>
    <row r="27" customHeight="1" spans="1:52">
      <c r="A27" s="52" t="s">
        <v>641</v>
      </c>
      <c r="B27" s="84"/>
      <c r="C27" s="84"/>
      <c r="D27" s="84"/>
      <c r="E27" s="84"/>
      <c r="F27" s="84"/>
      <c r="G27" s="84"/>
      <c r="H27" s="84"/>
      <c r="I27" s="84"/>
      <c r="J27" s="84"/>
      <c r="K27" s="84"/>
      <c r="L27" s="84"/>
      <c r="M27" s="84"/>
      <c r="N27" s="84"/>
      <c r="O27" s="84"/>
      <c r="P27" s="84"/>
      <c r="Q27" s="84"/>
      <c r="R27" s="84"/>
      <c r="S27" s="84"/>
      <c r="T27" s="29"/>
      <c r="U27" s="171"/>
      <c r="V27" s="171"/>
      <c r="W27" s="139"/>
      <c r="X27" s="139"/>
      <c r="Y27" s="139"/>
      <c r="Z27" s="139"/>
      <c r="AA27" s="139"/>
      <c r="AB27" s="139"/>
      <c r="AC27" s="139"/>
      <c r="AD27" s="139"/>
      <c r="AE27" s="139"/>
      <c r="AF27" s="139"/>
      <c r="AG27" s="139"/>
      <c r="AH27" s="139"/>
      <c r="AI27" s="139"/>
      <c r="AJ27" s="139"/>
      <c r="AK27" s="167"/>
      <c r="AL27" s="167"/>
      <c r="AM27" s="167"/>
      <c r="AN27" s="167"/>
      <c r="AO27" s="131">
        <f>AO25-AO26</f>
        <v>0</v>
      </c>
      <c r="AP27" s="168">
        <f>AP25-AP26</f>
        <v>0</v>
      </c>
      <c r="AQ27" s="15"/>
      <c r="AR27" s="18">
        <f>AR25-AR26</f>
        <v>0</v>
      </c>
      <c r="AS27" s="16">
        <f>AS25-AS26</f>
        <v>0</v>
      </c>
      <c r="AT27" s="16"/>
      <c r="AU27" s="16">
        <f>AU25-AU26</f>
        <v>0</v>
      </c>
      <c r="AV27" s="104"/>
      <c r="AW27" s="16">
        <f>AW25-AW26</f>
        <v>0</v>
      </c>
      <c r="AX27" s="16" t="str">
        <f t="shared" si="2"/>
        <v/>
      </c>
      <c r="AY27" s="16"/>
      <c r="AZ27" s="13"/>
    </row>
    <row r="28" customHeight="1" spans="1:52">
      <c r="A28" s="20" t="e">
        <f>#REF!&amp;#REF!</f>
        <v>#REF!</v>
      </c>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U28" s="27" t="e">
        <f>"评估人员："&amp;#REF!</f>
        <v>#REF!</v>
      </c>
    </row>
    <row r="29" customHeight="1" spans="1:52">
      <c r="A29" s="20" t="e">
        <f>CONCATENATE(#REF!,#REF!,#REF!,#REF!,#REF!,#REF!,#REF!)</f>
        <v>#REF!</v>
      </c>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row>
    <row r="30" customHeight="1" spans="1:52">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row>
    <row r="31" customHeight="1" spans="1:52">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row>
    <row r="32" customHeight="1" spans="1:52">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row>
    <row r="33" customHeight="1" spans="12:42">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row>
    <row r="34" customHeight="1" spans="12:42">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row>
    <row r="35" customHeight="1" spans="12:42">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row>
    <row r="36" customHeight="1" spans="12:42">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row>
    <row r="37" customHeight="1" spans="12:42">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row>
    <row r="38" customHeight="1" spans="12:42">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row>
    <row r="39" customHeight="1" spans="12:42">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row>
    <row r="40" customHeight="1" spans="12:42">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row>
    <row r="41" customHeight="1" spans="12:42">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row>
    <row r="42" customHeight="1" spans="12:42">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row>
    <row r="43" customHeight="1" spans="12:42">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row>
    <row r="44" customHeight="1" spans="12:42">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row>
    <row r="45" customHeight="1" spans="12:42">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row>
    <row r="46" customHeight="1" spans="12:42">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row>
    <row r="47" customHeight="1" spans="12:42">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row>
    <row r="48" customHeight="1" spans="12:42">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row>
    <row r="49" customHeight="1" spans="12:42">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row>
    <row r="50" customHeight="1" spans="12:42">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row>
    <row r="51" customHeight="1" spans="12:42">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row>
    <row r="52" customHeight="1" spans="12:42">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row>
    <row r="53" customHeight="1" spans="12:42">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row>
    <row r="54" customHeight="1" spans="12:42">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row>
    <row r="55" customHeight="1" spans="12:42">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row>
    <row r="56" customHeight="1" spans="12:42">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row>
    <row r="57" customHeight="1" spans="12:42">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row>
    <row r="58" customHeight="1" spans="12:42">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customHeight="1" spans="12:42">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customHeight="1" spans="12:42">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customHeight="1" spans="12:42">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customHeight="1" spans="12:42">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customHeight="1" spans="12:42">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customHeight="1" spans="12:42">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customHeight="1" spans="12:42">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customHeight="1" spans="12:42">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customHeight="1" spans="12:42">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customHeight="1" spans="12:42">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customHeight="1" spans="12:42">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customHeight="1" spans="12:42">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customHeight="1" spans="12:42">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customHeight="1" spans="12:42">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customHeight="1" spans="12:42">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customHeight="1" spans="12:42">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customHeight="1" spans="12:42">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customHeight="1" spans="12:42">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customHeight="1" spans="12:42">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customHeight="1" spans="12:42">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customHeight="1" spans="12:42">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customHeight="1" spans="12:42">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customHeight="1" spans="12:42">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customHeight="1" spans="12:42">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customHeight="1" spans="12:42">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customHeight="1" spans="12:42">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customHeight="1" spans="12:42">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customHeight="1" spans="12:42">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customHeight="1" spans="12:42">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customHeight="1" spans="12:42">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customHeight="1" spans="12:42">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customHeight="1" spans="12:42">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customHeight="1" spans="12:42">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customHeight="1" spans="12:42">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customHeight="1" spans="12:42">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customHeight="1" spans="12:42">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customHeight="1" spans="12:42">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customHeight="1" spans="12:42">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customHeight="1" spans="12:42">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customHeight="1" spans="12:42">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customHeight="1" spans="12:42">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customHeight="1" spans="12:42">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customHeight="1" spans="12:42">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customHeight="1" spans="12:42">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customHeight="1" spans="12:42">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customHeight="1" spans="12:42">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customHeight="1" spans="12:42">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customHeight="1" spans="12:42">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customHeight="1" spans="12:42">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customHeight="1" spans="12:42">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customHeight="1" spans="12:42">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customHeight="1" spans="12:42">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customHeight="1" spans="12:42">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customHeight="1" spans="12:42">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customHeight="1" spans="12:42">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customHeight="1" spans="12:42">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customHeight="1" spans="12:42">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customHeight="1" spans="12:42">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customHeight="1" spans="12:42">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customHeight="1" spans="12:42">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customHeight="1" spans="12:42">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customHeight="1" spans="12:42">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customHeight="1" spans="12:42">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customHeight="1" spans="12:42">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customHeight="1" spans="12:42">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customHeight="1" spans="12:42">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customHeight="1" spans="12:42">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customHeight="1" spans="12:42">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customHeight="1" spans="12:42">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customHeight="1" spans="12:42">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customHeight="1" spans="12:42">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customHeight="1" spans="12:42">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customHeight="1" spans="12:42">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customHeight="1" spans="12:42">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customHeight="1" spans="12:42">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customHeight="1" spans="12:42">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customHeight="1" spans="12:42">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customHeight="1" spans="12:42">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customHeight="1" spans="12:42">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customHeight="1" spans="12:42">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customHeight="1" spans="12:42">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customHeight="1" spans="12:42">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customHeight="1" spans="12:42">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customHeight="1" spans="12:42">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customHeight="1" spans="12:42">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customHeight="1" spans="12:42">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customHeight="1" spans="12:42">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customHeight="1" spans="12:42">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customHeight="1" spans="12:42">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customHeight="1" spans="12:42">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customHeight="1" spans="12:42">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customHeight="1" spans="12:42">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customHeight="1" spans="12:42">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customHeight="1" spans="12:42">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customHeight="1" spans="12:42">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customHeight="1" spans="12:42">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customHeight="1" spans="12:42">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customHeight="1" spans="12:42">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customHeight="1" spans="12:42">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customHeight="1" spans="12:42">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customHeight="1" spans="12:42">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customHeight="1" spans="12:42">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customHeight="1" spans="12:42">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customHeight="1" spans="12:42">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customHeight="1" spans="12:42">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customHeight="1" spans="12:42">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customHeight="1" spans="12:42">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customHeight="1" spans="12:42">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customHeight="1" spans="12:42">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customHeight="1" spans="12:42">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customHeight="1" spans="12:42">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customHeight="1" spans="12:42">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customHeight="1" spans="12:42">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customHeight="1" spans="12:42">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customHeight="1" spans="12:42">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customHeight="1" spans="12:42">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customHeight="1" spans="12:42">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customHeight="1" spans="12:42">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customHeight="1" spans="12:42">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customHeight="1" spans="12:42">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customHeight="1" spans="12:42">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customHeight="1" spans="12:42">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customHeight="1" spans="12:42">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customHeight="1" spans="12:42">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customHeight="1" spans="12:42">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customHeight="1" spans="12:42">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customHeight="1" spans="12:42">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customHeight="1" spans="12:42">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customHeight="1" spans="12:42">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customHeight="1" spans="12:42">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customHeight="1" spans="12:42">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customHeight="1" spans="12:42">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customHeight="1" spans="12:42">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customHeight="1" spans="12:42">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customHeight="1" spans="12:42">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customHeight="1" spans="12:42">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customHeight="1" spans="12:42">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customHeight="1" spans="12:42">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customHeight="1" spans="12:42">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customHeight="1" spans="12:42">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customHeight="1" spans="12:42">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customHeight="1" spans="12:42">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customHeight="1" spans="12:42">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customHeight="1" spans="12:42">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customHeight="1" spans="12:42">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customHeight="1" spans="12:42">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customHeight="1" spans="12:42">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customHeight="1" spans="12:42">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customHeight="1" spans="12:42">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customHeight="1" spans="12:42">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customHeight="1" spans="12:42">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customHeight="1" spans="12:42">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customHeight="1" spans="12:42">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customHeight="1" spans="12:42">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customHeight="1" spans="12:42">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customHeight="1" spans="12:42">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customHeight="1" spans="12:42">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customHeight="1" spans="12:42">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customHeight="1" spans="12:42">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customHeight="1" spans="12:42">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customHeight="1" spans="12:42">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row r="220" customHeight="1" spans="12:42">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row>
    <row r="221" customHeight="1" spans="12:42">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row>
    <row r="222" customHeight="1" spans="12:42">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row>
    <row r="223" customHeight="1" spans="12:42">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row>
    <row r="224" customHeight="1" spans="12:42">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row>
    <row r="225" customHeight="1" spans="12:42">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row>
    <row r="226" customHeight="1" spans="12:42">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row>
    <row r="227" customHeight="1" spans="12:42">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row>
    <row r="228" customHeight="1" spans="12:42">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row>
    <row r="229" customHeight="1" spans="12:42">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row>
    <row r="230" customHeight="1" spans="12:42">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row>
    <row r="231" customHeight="1" spans="12:42">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row>
    <row r="232" customHeight="1" spans="12:42">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row>
    <row r="233" customHeight="1" spans="12:42">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row>
    <row r="234" customHeight="1" spans="12:42">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row>
    <row r="235" customHeight="1" spans="12:42">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row>
    <row r="236" customHeight="1" spans="12:42">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row>
    <row r="237" customHeight="1" spans="12:42">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row>
    <row r="238" customHeight="1" spans="12:42">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row>
    <row r="239" customHeight="1" spans="12:42">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row>
    <row r="240" customHeight="1" spans="12:42">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row>
    <row r="241" customHeight="1" spans="12:42">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row>
    <row r="242" customHeight="1" spans="12:42">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row>
    <row r="243" customHeight="1" spans="12:42">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row>
    <row r="244" customHeight="1" spans="12:42">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row>
    <row r="245" customHeight="1" spans="12:42">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row>
    <row r="246" customHeight="1" spans="12:42">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row>
    <row r="247" customHeight="1" spans="12:42">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row>
    <row r="248" customHeight="1" spans="12:42">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row>
    <row r="249" customHeight="1" spans="12:42">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row>
    <row r="250" customHeight="1" spans="12:42">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row>
    <row r="251" customHeight="1" spans="12:42">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row>
    <row r="252" customHeight="1" spans="12:42">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row>
    <row r="253" customHeight="1" spans="12:42">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row>
    <row r="254" customHeight="1" spans="12:42">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row>
    <row r="255" customHeight="1" spans="12:42">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row>
    <row r="256" customHeight="1" spans="12:42">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row>
    <row r="257" customHeight="1" spans="12:42">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row>
    <row r="258" customHeight="1" spans="12:42">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row>
    <row r="259" customHeight="1" spans="12:42">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row>
    <row r="260" customHeight="1" spans="12:42">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row>
    <row r="261" customHeight="1" spans="12:42">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row>
    <row r="262" customHeight="1" spans="12:42">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row>
    <row r="263" customHeight="1" spans="12:42">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row>
    <row r="264" customHeight="1" spans="12:42">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row>
    <row r="265" customHeight="1" spans="12:42">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row>
    <row r="266" customHeight="1" spans="12:42">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row>
    <row r="267" customHeight="1" spans="12:42">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row>
    <row r="268" customHeight="1" spans="12:42">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row>
    <row r="269" customHeight="1" spans="12:42">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row>
    <row r="270" customHeight="1" spans="12:42">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row>
    <row r="271" customHeight="1" spans="12:42">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row>
    <row r="272" customHeight="1" spans="12:42">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row>
    <row r="273" customHeight="1" spans="12:42">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row>
    <row r="274" customHeight="1" spans="12:42">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row>
    <row r="275" customHeight="1" spans="12:42">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row>
    <row r="276" customHeight="1" spans="12:42">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row>
    <row r="277" customHeight="1" spans="12:42">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row>
    <row r="278" customHeight="1" spans="12:42">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row>
    <row r="279" customHeight="1" spans="12:42">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row>
    <row r="280" customHeight="1" spans="12:42">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row>
    <row r="281" customHeight="1" spans="12:42">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row>
    <row r="282" customHeight="1" spans="12:42">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row>
    <row r="283" customHeight="1" spans="12:42">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row>
    <row r="284" customHeight="1" spans="12:42">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row>
    <row r="285" customHeight="1" spans="12:42">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row>
    <row r="286" customHeight="1" spans="12:42">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row>
    <row r="287" customHeight="1" spans="12:42">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row>
    <row r="288" customHeight="1" spans="12:42">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row>
    <row r="289" customHeight="1" spans="12:42">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row>
    <row r="290" customHeight="1" spans="12:42">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row>
    <row r="291" customHeight="1" spans="12:42">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row>
    <row r="292" customHeight="1" spans="12:42">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row>
    <row r="293" customHeight="1" spans="12:42">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row>
    <row r="294" customHeight="1" spans="12:42">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row>
    <row r="295" customHeight="1" spans="12:42">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row>
    <row r="296" customHeight="1" spans="12:42">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row>
    <row r="297" customHeight="1" spans="12:42">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row>
    <row r="298" customHeight="1" spans="12:42">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row>
    <row r="299" customHeight="1" spans="12:42">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row>
    <row r="300" customHeight="1" spans="12:42">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row>
    <row r="301" customHeight="1" spans="12:42">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row>
    <row r="302" customHeight="1" spans="12:42">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row>
    <row r="303" customHeight="1" spans="12:42">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row>
    <row r="304" customHeight="1" spans="12:42">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row>
    <row r="305" customHeight="1" spans="12:42">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row>
    <row r="306" customHeight="1" spans="12:42">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row>
    <row r="307" customHeight="1" spans="12:42">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row>
    <row r="308" customHeight="1" spans="12:42">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row>
    <row r="309" customHeight="1" spans="12:42">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row>
    <row r="310" customHeight="1" spans="12:42">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row>
    <row r="311" customHeight="1" spans="12:42">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row>
    <row r="312" customHeight="1" spans="12:42">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row>
    <row r="313" customHeight="1" spans="12:42">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row>
    <row r="314" customHeight="1" spans="12:42">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row>
    <row r="315" customHeight="1" spans="12:42">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row>
    <row r="316" customHeight="1" spans="12:42">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row>
    <row r="317" customHeight="1" spans="12:42">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row>
    <row r="318" customHeight="1" spans="12:42">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row>
    <row r="319" customHeight="1" spans="12:42">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row>
    <row r="320" customHeight="1" spans="12:42">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row>
    <row r="321" customHeight="1" spans="12:42">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row>
    <row r="322" customHeight="1" spans="12:42">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row>
    <row r="323" customHeight="1" spans="12:42">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row>
    <row r="324" customHeight="1" spans="12:42">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row>
    <row r="325" customHeight="1" spans="12:42">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row>
    <row r="326" customHeight="1" spans="12:42">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row>
    <row r="327" customHeight="1" spans="12:42">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row>
    <row r="328" customHeight="1" spans="12:42">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row>
    <row r="329" customHeight="1" spans="12:42">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row>
    <row r="330" customHeight="1" spans="12:42">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row>
    <row r="331" customHeight="1" spans="12:42">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row>
    <row r="332" customHeight="1" spans="12:42">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row>
    <row r="333" customHeight="1" spans="12:42">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row>
    <row r="334" customHeight="1" spans="12:42">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row>
    <row r="335" customHeight="1" spans="12:42">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row>
    <row r="336" customHeight="1" spans="12:42">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row>
    <row r="337" customHeight="1" spans="12:42">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row>
    <row r="338" customHeight="1" spans="12:42">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row>
    <row r="339" customHeight="1" spans="12:42">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row>
    <row r="340" customHeight="1" spans="12:42">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row>
    <row r="341" customHeight="1" spans="12:42">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row>
    <row r="342" customHeight="1" spans="12:42">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row>
    <row r="343" customHeight="1" spans="12:42">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row>
    <row r="344" customHeight="1" spans="12:42">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row>
    <row r="345" customHeight="1" spans="12:42">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row>
    <row r="346" customHeight="1" spans="12:42">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row>
    <row r="347" customHeight="1" spans="12:42">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row>
    <row r="348" customHeight="1" spans="12:42">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row>
    <row r="349" customHeight="1" spans="12:42">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row>
    <row r="350" customHeight="1" spans="12:42">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row>
    <row r="351" customHeight="1" spans="12:42">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row>
    <row r="352" customHeight="1" spans="12:42">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row>
    <row r="353" customHeight="1" spans="12:42">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row>
    <row r="354" customHeight="1" spans="12:42">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row>
    <row r="355" customHeight="1" spans="12:42">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row>
    <row r="356" customHeight="1" spans="12:42">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row>
    <row r="357" customHeight="1" spans="12:42">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row>
    <row r="358" customHeight="1" spans="12:42">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row>
    <row r="359" customHeight="1" spans="12:42">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row>
    <row r="360" customHeight="1" spans="12:42">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row>
    <row r="361" customHeight="1" spans="12:42">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row>
    <row r="362" customHeight="1" spans="12:42">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row>
    <row r="363" customHeight="1" spans="12:42">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row>
    <row r="364" customHeight="1" spans="12:42">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row>
    <row r="365" customHeight="1" spans="12:42">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row>
    <row r="366" customHeight="1" spans="12:42">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row>
    <row r="367" customHeight="1" spans="12:42">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row>
    <row r="368" customHeight="1" spans="12:42">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row>
    <row r="369" customHeight="1" spans="12:42">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row>
    <row r="370" customHeight="1" spans="12:42">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row>
    <row r="371" customHeight="1" spans="12:42">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row>
    <row r="372" customHeight="1" spans="12:42">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row>
    <row r="373" customHeight="1" spans="12:42">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row>
    <row r="374" customHeight="1" spans="12:42">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row>
    <row r="375" customHeight="1" spans="12:42">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row>
    <row r="376" customHeight="1" spans="12:42">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row>
    <row r="377" customHeight="1" spans="12:42">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row>
    <row r="378" customHeight="1" spans="12:42">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row>
    <row r="379" customHeight="1" spans="12:42">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row>
    <row r="380" customHeight="1" spans="12:42">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row>
    <row r="381" customHeight="1" spans="12:42">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row>
    <row r="382" customHeight="1" spans="12:42">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row>
    <row r="383" customHeight="1" spans="12:42">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row>
    <row r="384" customHeight="1" spans="12:42">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row>
    <row r="385" customHeight="1" spans="12:42">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row>
    <row r="386" customHeight="1" spans="12:42">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row>
    <row r="387" customHeight="1" spans="12:42">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row>
    <row r="388" customHeight="1" spans="12:42">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row>
    <row r="389" customHeight="1" spans="12:42">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row>
    <row r="390" customHeight="1" spans="12:42">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row>
    <row r="391" customHeight="1" spans="12:42">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row>
    <row r="392" customHeight="1" spans="12:42">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row>
    <row r="393" customHeight="1" spans="12:42">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row>
    <row r="394" customHeight="1" spans="12:42">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row>
    <row r="395" customHeight="1" spans="12:42">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row>
    <row r="396" customHeight="1" spans="12:42">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row>
    <row r="397" customHeight="1" spans="12:42">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row>
    <row r="398" customHeight="1" spans="12:42">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row>
    <row r="399" customHeight="1" spans="12:42">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row>
    <row r="400" customHeight="1" spans="12:42">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row>
    <row r="401" customHeight="1" spans="12:42">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row>
    <row r="402" customHeight="1" spans="12:42">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row>
    <row r="403" customHeight="1" spans="12:42">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row>
    <row r="404" customHeight="1" spans="12:42">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row>
    <row r="405" customHeight="1" spans="12:42">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row>
    <row r="406" customHeight="1" spans="12:42">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row>
    <row r="407" customHeight="1" spans="12:42">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row>
    <row r="408" customHeight="1" spans="12:42">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row>
    <row r="409" customHeight="1" spans="12:42">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row>
    <row r="410" customHeight="1" spans="12:42">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row>
    <row r="411" customHeight="1" spans="12:42">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row>
    <row r="412" customHeight="1" spans="12:42">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row>
    <row r="413" customHeight="1" spans="12:42">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row>
    <row r="414" customHeight="1" spans="12:42">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row>
    <row r="415" customHeight="1" spans="12:42">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row>
    <row r="416" customHeight="1" spans="12:42">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row>
    <row r="417" customHeight="1" spans="12:42">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row>
    <row r="418" customHeight="1" spans="12:42">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row>
    <row r="419" customHeight="1" spans="12:42">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row>
    <row r="420" customHeight="1" spans="12:42">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row>
    <row r="421" customHeight="1" spans="12:42">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row>
    <row r="422" customHeight="1" spans="12:42">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row>
    <row r="423" customHeight="1" spans="12:42">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row>
    <row r="424" customHeight="1" spans="12:42">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row>
    <row r="425" customHeight="1" spans="12:42">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row>
    <row r="426" customHeight="1" spans="12:42">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row>
    <row r="427" customHeight="1" spans="12:42">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row>
    <row r="428" customHeight="1" spans="12:42">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row>
    <row r="429" customHeight="1" spans="12:42">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row>
    <row r="430" customHeight="1" spans="12:42">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row>
    <row r="431" customHeight="1" spans="12:42">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row>
    <row r="432" customHeight="1" spans="12:42">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row>
    <row r="433" customHeight="1" spans="12:42">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row>
    <row r="434" customHeight="1" spans="12:42">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row>
    <row r="435" customHeight="1" spans="12:42">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row>
    <row r="436" customHeight="1" spans="12:42">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row>
    <row r="437" customHeight="1" spans="12:42">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row>
    <row r="438" customHeight="1" spans="12:42">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row>
    <row r="439" customHeight="1" spans="12:42">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row>
    <row r="440" customHeight="1" spans="12:42">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row>
    <row r="441" customHeight="1" spans="12:42">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row>
    <row r="442" customHeight="1" spans="12:42">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row>
    <row r="443" customHeight="1" spans="12:42">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row>
    <row r="444" customHeight="1" spans="12:42">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row>
    <row r="445" customHeight="1" spans="12:42">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row>
    <row r="446" customHeight="1" spans="12:42">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row>
    <row r="447" customHeight="1" spans="12:42">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row>
    <row r="448" customHeight="1" spans="12:42">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row>
    <row r="449" customHeight="1" spans="12:42">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row>
    <row r="450" customHeight="1" spans="12:42">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row>
    <row r="451" customHeight="1" spans="12:42">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row>
    <row r="452" customHeight="1" spans="12:42">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row>
    <row r="453" customHeight="1" spans="12:42">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row>
    <row r="454" customHeight="1" spans="12:42">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row>
    <row r="455" customHeight="1" spans="12:42">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row>
    <row r="456" customHeight="1" spans="12:42">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row>
    <row r="457" customHeight="1" spans="12:42">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row>
    <row r="458" customHeight="1" spans="12:42">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row>
    <row r="459" customHeight="1" spans="12:42">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row>
    <row r="460" customHeight="1" spans="12:42">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row>
    <row r="461" customHeight="1" spans="12:42">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row>
    <row r="462" customHeight="1" spans="12:42">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row>
    <row r="463" customHeight="1" spans="12:42">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row>
    <row r="464" customHeight="1" spans="12:42">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row>
    <row r="465" customHeight="1" spans="12:42">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row>
    <row r="466" customHeight="1" spans="12:42">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row>
    <row r="467" customHeight="1" spans="12:42">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row>
    <row r="468" customHeight="1" spans="12:42">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row>
    <row r="469" customHeight="1" spans="12:42">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row>
    <row r="470" customHeight="1" spans="12:42">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row>
    <row r="471" customHeight="1" spans="12:42">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row>
    <row r="472" customHeight="1" spans="12:42">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row>
    <row r="473" customHeight="1" spans="12:42">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row>
    <row r="474" customHeight="1" spans="12:42">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row>
    <row r="475" customHeight="1" spans="12:42">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row>
    <row r="476" customHeight="1" spans="12:42">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row>
    <row r="477" customHeight="1" spans="12:42">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row>
    <row r="478" customHeight="1" spans="12:42">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row>
    <row r="479" customHeight="1" spans="12:42">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row>
    <row r="480" customHeight="1" spans="12:42">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row>
    <row r="481" customHeight="1" spans="12:42">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row>
    <row r="482" customHeight="1" spans="12:42">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row>
    <row r="483" customHeight="1" spans="12:42">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row>
    <row r="484" customHeight="1" spans="12:42">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row>
    <row r="485" customHeight="1" spans="12:42">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row>
    <row r="486" customHeight="1" spans="12:42">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row>
    <row r="487" customHeight="1" spans="12:42">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row>
    <row r="488" customHeight="1" spans="12:42">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row>
    <row r="489" customHeight="1" spans="12:42">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row>
    <row r="490" customHeight="1" spans="12:42">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row>
    <row r="491" customHeight="1" spans="12:42">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row>
    <row r="492" customHeight="1" spans="12:42">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row>
    <row r="493" customHeight="1" spans="12:42">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row>
    <row r="494" customHeight="1" spans="12:42">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row>
    <row r="495" customHeight="1" spans="12:42">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row>
    <row r="496" customHeight="1" spans="12:42">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row>
    <row r="497" customHeight="1" spans="12:42">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row>
    <row r="498" customHeight="1" spans="12:42">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row>
    <row r="499" customHeight="1" spans="12:42">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row>
    <row r="500" customHeight="1" spans="12:42">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row>
    <row r="501" customHeight="1" spans="12:42">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row>
    <row r="502" customHeight="1" spans="12:42">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row>
    <row r="503" customHeight="1" spans="12:42">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row>
    <row r="504" customHeight="1" spans="12:42">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row>
    <row r="505" customHeight="1" spans="12:42">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row>
    <row r="506" customHeight="1" spans="12:42">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row>
    <row r="507" customHeight="1" spans="12:42">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row>
    <row r="508" customHeight="1" spans="12:42">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row>
    <row r="509" customHeight="1" spans="12:42">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row>
    <row r="510" customHeight="1" spans="12:42">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row>
    <row r="511" customHeight="1" spans="12:42">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row>
    <row r="512" customHeight="1" spans="12:42">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row>
    <row r="513" customHeight="1" spans="12:42">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row>
    <row r="514" customHeight="1" spans="12:42">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row>
    <row r="515" customHeight="1" spans="12:42">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row>
    <row r="516" customHeight="1" spans="12:42">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row>
    <row r="517" customHeight="1" spans="12:42">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row>
    <row r="518" customHeight="1" spans="12:42">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row>
    <row r="519" customHeight="1" spans="12:42">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row>
    <row r="520" customHeight="1" spans="12:42">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row>
    <row r="521" customHeight="1" spans="12:42">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row>
    <row r="522" customHeight="1" spans="12:42">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row>
    <row r="523" customHeight="1" spans="12:42">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row>
    <row r="524" customHeight="1" spans="12:42">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row>
    <row r="525" customHeight="1" spans="12:42">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row>
    <row r="526" customHeight="1" spans="12:42">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row>
    <row r="527" customHeight="1" spans="12:42">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row>
    <row r="528" customHeight="1" spans="12:42">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row>
    <row r="529" customHeight="1" spans="12:42">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row>
    <row r="530" customHeight="1" spans="12:42">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row>
    <row r="531" customHeight="1" spans="12:42">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row>
    <row r="532" customHeight="1" spans="12:42">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row>
    <row r="533" customHeight="1" spans="12:42">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row>
    <row r="534" customHeight="1" spans="12:42">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row>
    <row r="535" customHeight="1" spans="12:42">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row>
    <row r="536" customHeight="1" spans="12:42">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row>
    <row r="537" customHeight="1" spans="12:42">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row>
    <row r="538" customHeight="1" spans="12:42">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row>
    <row r="539" customHeight="1" spans="12:42">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row>
    <row r="540" customHeight="1" spans="12:42">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row>
    <row r="541" customHeight="1" spans="12:42">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row>
    <row r="542" customHeight="1" spans="12:42">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row>
    <row r="543" customHeight="1" spans="12:42">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row>
    <row r="544" customHeight="1" spans="12:42">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row>
    <row r="545" customHeight="1" spans="12:42">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row>
    <row r="546" customHeight="1" spans="12:42">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row>
    <row r="547" customHeight="1" spans="12:42">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row>
    <row r="548" customHeight="1" spans="12:42">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row>
    <row r="549" customHeight="1" spans="12:42">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row>
    <row r="550" customHeight="1" spans="12:42">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row>
    <row r="551" customHeight="1" spans="12:42">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row>
    <row r="552" customHeight="1" spans="12:42">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row>
    <row r="553" customHeight="1" spans="12:42">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row>
    <row r="554" customHeight="1" spans="12:42">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row>
    <row r="555" customHeight="1" spans="12:42">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row>
    <row r="556" customHeight="1" spans="12:42">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row>
    <row r="557" customHeight="1" spans="12:42">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row>
    <row r="558" customHeight="1" spans="12:42">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row>
    <row r="559" customHeight="1" spans="12:42">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row>
    <row r="560" customHeight="1" spans="12:42">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row>
    <row r="561" customHeight="1" spans="12:42">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row>
    <row r="562" customHeight="1" spans="12:42">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row>
    <row r="563" customHeight="1" spans="12:42">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row>
    <row r="564" customHeight="1" spans="12:42">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row>
    <row r="565" customHeight="1" spans="12:42">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row>
    <row r="566" customHeight="1" spans="12:42">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row>
    <row r="567" customHeight="1" spans="12:42">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row>
    <row r="568" customHeight="1" spans="12:42">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row>
    <row r="569" customHeight="1" spans="12:42">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row>
    <row r="570" customHeight="1" spans="12:42">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row>
    <row r="571" customHeight="1" spans="12:42">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row>
    <row r="572" customHeight="1" spans="12:42">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row>
    <row r="573" customHeight="1" spans="12:42">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row>
    <row r="574" customHeight="1" spans="12:42">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row>
    <row r="575" customHeight="1" spans="12:42">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row>
    <row r="576" customHeight="1" spans="12:42">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row>
    <row r="577" customHeight="1" spans="12:42">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row>
    <row r="578" customHeight="1" spans="12:42">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row>
    <row r="579" customHeight="1" spans="12:42">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row>
    <row r="580" customHeight="1" spans="12:42">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row>
    <row r="581" customHeight="1" spans="12:42">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row>
    <row r="582" customHeight="1" spans="12:42">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row>
    <row r="583" customHeight="1" spans="12:42">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row>
    <row r="584" customHeight="1" spans="12:42">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row>
    <row r="585" customHeight="1" spans="12:42">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row>
    <row r="586" customHeight="1" spans="12:42">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row>
    <row r="587" customHeight="1" spans="12:42">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row>
    <row r="588" customHeight="1" spans="12:42">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row>
    <row r="589" customHeight="1" spans="12:42">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row>
    <row r="590" customHeight="1" spans="12:42">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row>
    <row r="591" customHeight="1" spans="12:42">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row>
    <row r="592" customHeight="1" spans="12:42">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row>
    <row r="593" customHeight="1" spans="12:42">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row>
    <row r="594" customHeight="1" spans="12:42">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row>
    <row r="595" customHeight="1" spans="12:42">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row>
    <row r="596" customHeight="1" spans="12:42">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row>
    <row r="597" customHeight="1" spans="12:42">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row>
    <row r="598" customHeight="1" spans="12:42">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row>
    <row r="599" customHeight="1" spans="12:42">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row>
    <row r="600" customHeight="1" spans="12:42">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row>
    <row r="601" customHeight="1" spans="12:42">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row>
    <row r="602" customHeight="1" spans="12:42">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row>
    <row r="603" customHeight="1" spans="12:42">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row>
    <row r="604" customHeight="1" spans="12:42">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row>
    <row r="605" customHeight="1" spans="12:42">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row>
    <row r="606" customHeight="1" spans="12:42">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row>
    <row r="607" customHeight="1" spans="12:42">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row>
    <row r="608" customHeight="1" spans="12:42">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row>
    <row r="609" customHeight="1" spans="12:42">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row>
    <row r="610" customHeight="1" spans="12:42">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row>
    <row r="611" customHeight="1" spans="12:42">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row>
    <row r="612" customHeight="1" spans="12:42">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row>
    <row r="613" customHeight="1" spans="12:42">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row>
    <row r="614" customHeight="1" spans="12:42">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row>
    <row r="615" customHeight="1" spans="12:42">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row>
    <row r="616" customHeight="1" spans="12:42">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row>
    <row r="617" customHeight="1" spans="12:42">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row>
    <row r="618" customHeight="1" spans="12:42">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row>
    <row r="619" customHeight="1" spans="12:42">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row>
    <row r="620" customHeight="1" spans="12:42">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row>
    <row r="621" customHeight="1" spans="12:42">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row>
    <row r="622" customHeight="1" spans="12:42">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row>
    <row r="623" customHeight="1" spans="12:42">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row>
    <row r="624" customHeight="1" spans="12:42">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row>
    <row r="625" customHeight="1" spans="12:42">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row>
    <row r="626" customHeight="1" spans="12:42">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row>
    <row r="627" customHeight="1" spans="12:42">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row>
    <row r="628" customHeight="1" spans="12:42">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row>
    <row r="629" customHeight="1" spans="12:42">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row>
    <row r="630" customHeight="1" spans="12:42">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row>
    <row r="631" customHeight="1" spans="12:42">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row>
    <row r="632" customHeight="1" spans="12:42">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row>
    <row r="633" customHeight="1" spans="12:42">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row>
    <row r="634" customHeight="1" spans="12:42">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row>
    <row r="635" customHeight="1" spans="12:42">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row>
    <row r="636" customHeight="1" spans="12:42">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row>
    <row r="637" customHeight="1" spans="12:42">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row>
    <row r="638" customHeight="1" spans="12:42">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row>
    <row r="639" customHeight="1" spans="12:42">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row>
    <row r="640" customHeight="1" spans="12:42">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row>
    <row r="641" customHeight="1" spans="12:42">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row>
    <row r="642" customHeight="1" spans="12:42">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row>
    <row r="643" customHeight="1" spans="12:42">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row>
    <row r="644" customHeight="1" spans="12:42">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row>
    <row r="645" customHeight="1" spans="12:42">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row>
    <row r="646" customHeight="1" spans="12:42">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row>
    <row r="647" customHeight="1" spans="12:42">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row>
    <row r="648" customHeight="1" spans="12:42">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row>
    <row r="649" customHeight="1" spans="12:42">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row>
    <row r="650" customHeight="1" spans="12:42">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row>
    <row r="651" customHeight="1" spans="12:42">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row>
    <row r="652" customHeight="1" spans="12:42">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row>
    <row r="653" customHeight="1" spans="12:42">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row>
    <row r="654" customHeight="1" spans="12:42">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row>
    <row r="655" customHeight="1" spans="12:42">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row>
    <row r="656" customHeight="1" spans="12:42">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row>
    <row r="657" customHeight="1" spans="12:42">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row>
    <row r="658" customHeight="1" spans="12:42">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row>
    <row r="659" customHeight="1" spans="12:42">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row>
    <row r="660" customHeight="1" spans="12:42">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row>
    <row r="661" customHeight="1" spans="12:42">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row>
    <row r="662" customHeight="1" spans="12:42">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row>
    <row r="663" customHeight="1" spans="12:42">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row>
    <row r="664" customHeight="1" spans="12:42">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row>
    <row r="665" customHeight="1" spans="12:42">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row>
    <row r="666" customHeight="1" spans="12:42">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row>
    <row r="667" customHeight="1" spans="12:42">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row>
    <row r="668" customHeight="1" spans="12:42">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row>
    <row r="669" customHeight="1" spans="12:42">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row>
    <row r="670" customHeight="1" spans="12:42">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row>
    <row r="671" customHeight="1" spans="12:42">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row>
    <row r="672" customHeight="1" spans="12:42">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row>
    <row r="673" customHeight="1" spans="12:42">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row>
    <row r="674" customHeight="1" spans="12:42">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row>
    <row r="675" customHeight="1" spans="12:42">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row>
    <row r="676" customHeight="1" spans="12:42">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row>
    <row r="677" customHeight="1" spans="12:42">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row>
    <row r="678" customHeight="1" spans="12:42">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row>
    <row r="679" customHeight="1" spans="12:42">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row>
    <row r="680" customHeight="1" spans="12:42">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row>
    <row r="681" customHeight="1" spans="12:42">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row>
    <row r="682" customHeight="1" spans="12:42">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row>
    <row r="683" customHeight="1" spans="12:42">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row>
    <row r="684" customHeight="1" spans="12:42">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row>
    <row r="685" customHeight="1" spans="12:42">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row>
    <row r="686" customHeight="1" spans="12:42">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row>
    <row r="687" customHeight="1" spans="12:42">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row>
    <row r="688" customHeight="1" spans="12:42">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row>
    <row r="689" customHeight="1" spans="12:42">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row>
    <row r="690" customHeight="1" spans="12:42">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row>
    <row r="691" customHeight="1" spans="12:42">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row>
    <row r="692" customHeight="1" spans="12:42">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row>
    <row r="693" customHeight="1" spans="12:42">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row>
    <row r="694" customHeight="1" spans="12:42">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row>
    <row r="695" customHeight="1" spans="12:42">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row>
    <row r="696" customHeight="1" spans="12:42">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row>
    <row r="697" customHeight="1" spans="12:42">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row>
    <row r="698" customHeight="1" spans="12:42">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row>
    <row r="699" customHeight="1" spans="12:42">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row>
    <row r="700" customHeight="1" spans="12:42">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row>
    <row r="701" customHeight="1" spans="12:42">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row>
    <row r="702" customHeight="1" spans="12:42">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row>
    <row r="703" customHeight="1" spans="12:42">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row>
    <row r="704" customHeight="1" spans="12:42">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row>
    <row r="705" customHeight="1" spans="12:42">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row>
    <row r="706" customHeight="1" spans="12:42">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row>
    <row r="707" customHeight="1" spans="12:42">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row>
    <row r="708" customHeight="1" spans="12:42">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row>
    <row r="709" customHeight="1" spans="12:42">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row>
    <row r="710" customHeight="1" spans="12:42">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row>
    <row r="711" customHeight="1" spans="12:42">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row>
    <row r="712" customHeight="1" spans="12:42">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row>
    <row r="713" customHeight="1" spans="12:42">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row>
    <row r="714" customHeight="1" spans="12:42">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row>
    <row r="715" customHeight="1" spans="12:42">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row>
    <row r="716" customHeight="1" spans="12:42">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row>
    <row r="717" customHeight="1" spans="12:42">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row>
    <row r="718" customHeight="1" spans="12:42">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row>
    <row r="719" customHeight="1" spans="12:42">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row>
    <row r="720" customHeight="1" spans="12:42">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row>
    <row r="721" customHeight="1" spans="12:42">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row>
    <row r="722" customHeight="1" spans="12:42">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row>
    <row r="723" customHeight="1" spans="12:42">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row>
    <row r="724" customHeight="1" spans="12:42">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row>
    <row r="725" customHeight="1" spans="12:42">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row>
    <row r="726" customHeight="1" spans="12:42">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row>
    <row r="727" customHeight="1" spans="12:42">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row>
    <row r="728" customHeight="1" spans="12:42">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row>
    <row r="729" customHeight="1" spans="12:42">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row>
    <row r="730" customHeight="1" spans="12:42">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row>
    <row r="731" customHeight="1" spans="12:42">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row>
    <row r="732" customHeight="1" spans="12:42">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row>
    <row r="733" customHeight="1" spans="12:42">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row>
    <row r="734" customHeight="1" spans="12:42">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row>
    <row r="735" customHeight="1" spans="12:42">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row>
    <row r="736" customHeight="1" spans="12:42">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row>
    <row r="737" customHeight="1" spans="12:42">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row>
    <row r="738" customHeight="1" spans="12:42">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row>
    <row r="739" customHeight="1" spans="12:42">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row>
    <row r="740" customHeight="1" spans="12:42">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row>
    <row r="741" customHeight="1" spans="12:42">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row>
    <row r="742" customHeight="1" spans="12:42">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row>
    <row r="743" customHeight="1" spans="12:42">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row>
    <row r="744" customHeight="1" spans="12:42">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row>
    <row r="745" customHeight="1" spans="12:42">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row>
    <row r="746" customHeight="1" spans="12:42">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row>
    <row r="747" customHeight="1" spans="12:42">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row>
    <row r="748" customHeight="1" spans="12:42">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row>
    <row r="749" customHeight="1" spans="12:42">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row>
    <row r="750" customHeight="1" spans="12:42">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row>
    <row r="751" customHeight="1" spans="12:42">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row>
    <row r="752" customHeight="1" spans="12:42">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row>
    <row r="753" customHeight="1" spans="12:42">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row>
    <row r="754" customHeight="1" spans="12:42">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row>
    <row r="755" customHeight="1" spans="12:42">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row>
    <row r="756" customHeight="1" spans="12:42">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row>
    <row r="757" customHeight="1" spans="12:42">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row>
    <row r="758" customHeight="1" spans="12:42">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row>
    <row r="759" customHeight="1" spans="12:42">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row>
    <row r="760" customHeight="1" spans="12:42">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row>
    <row r="761" customHeight="1" spans="12:42">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row>
    <row r="762" customHeight="1" spans="12:42">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row>
    <row r="763" customHeight="1" spans="12:42">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row>
    <row r="764" customHeight="1" spans="12:42">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row>
    <row r="765" customHeight="1" spans="12:42">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row>
    <row r="766" customHeight="1" spans="12:42">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row>
    <row r="767" customHeight="1" spans="12:42">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row>
    <row r="768" customHeight="1" spans="12:42">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row>
    <row r="769" customHeight="1" spans="12:42">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row>
    <row r="770" customHeight="1" spans="12:42">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row>
    <row r="771" customHeight="1" spans="12:42">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row>
    <row r="772" customHeight="1" spans="12:42">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row>
    <row r="773" customHeight="1" spans="12:42">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row>
    <row r="774" customHeight="1" spans="12:42">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row>
    <row r="775" customHeight="1" spans="12:42">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row>
    <row r="776" customHeight="1" spans="12:42">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row>
    <row r="777" customHeight="1" spans="12:42">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row>
    <row r="778" customHeight="1" spans="12:42">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row>
    <row r="779" customHeight="1" spans="12:42">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row>
    <row r="780" customHeight="1" spans="12:42">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row>
    <row r="781" customHeight="1" spans="12:42">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row>
    <row r="782" customHeight="1" spans="12:42">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row>
    <row r="783" customHeight="1" spans="12:42">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row>
    <row r="784" customHeight="1" spans="12:42">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row>
    <row r="785" customHeight="1" spans="12:42">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row>
    <row r="786" customHeight="1" spans="12:42">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row>
    <row r="787" customHeight="1" spans="12:42">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row>
    <row r="788" customHeight="1" spans="12:42">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row>
    <row r="789" customHeight="1" spans="12:42">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row>
    <row r="790" customHeight="1" spans="12:42">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row>
    <row r="791" customHeight="1" spans="12:42">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row>
    <row r="792" customHeight="1" spans="12:42">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row>
    <row r="793" customHeight="1" spans="12:42">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row>
    <row r="794" customHeight="1" spans="12:42">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row>
    <row r="795" customHeight="1" spans="12:42">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row>
    <row r="796" customHeight="1" spans="12:42">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row>
    <row r="797" customHeight="1" spans="12:42">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row>
    <row r="798" customHeight="1" spans="12:42">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row>
    <row r="799" customHeight="1" spans="12:42">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row>
    <row r="800" customHeight="1" spans="12:42">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row>
    <row r="801" customHeight="1" spans="12:42">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row>
    <row r="802" customHeight="1" spans="12:42">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row>
    <row r="803" customHeight="1" spans="12:42">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row>
    <row r="804" customHeight="1" spans="12:42">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row>
    <row r="805" customHeight="1" spans="12:42">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row>
    <row r="806" customHeight="1" spans="12:42">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row>
    <row r="807" customHeight="1" spans="12:42">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row>
    <row r="808" customHeight="1" spans="12:42">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row>
    <row r="809" customHeight="1" spans="12:42">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row>
    <row r="810" customHeight="1" spans="12:42">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row>
    <row r="811" customHeight="1" spans="12:42">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row>
    <row r="812" customHeight="1" spans="12:42">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row>
    <row r="813" customHeight="1" spans="12:42">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row>
    <row r="814" customHeight="1" spans="12:42">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row>
    <row r="815" customHeight="1" spans="12:42">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row>
    <row r="816" customHeight="1" spans="12:42">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row>
    <row r="817" customHeight="1" spans="12:42">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row>
    <row r="818" customHeight="1" spans="12:42">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row>
    <row r="819" customHeight="1" spans="12:42">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row>
    <row r="820" customHeight="1" spans="12:42">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row>
    <row r="821" customHeight="1" spans="12:42">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row>
    <row r="822" customHeight="1" spans="12:42">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row>
    <row r="823" customHeight="1" spans="12:42">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row>
    <row r="824" customHeight="1" spans="12:42">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row>
    <row r="825" customHeight="1" spans="12:42">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row>
    <row r="826" customHeight="1" spans="12:42">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row>
    <row r="827" customHeight="1" spans="12:42">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row>
    <row r="828" customHeight="1" spans="12:42">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row>
    <row r="829" customHeight="1" spans="12:42">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row>
    <row r="830" customHeight="1" spans="12:42">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row>
    <row r="831" customHeight="1" spans="12:42">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row>
    <row r="832" customHeight="1" spans="12:42">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row>
    <row r="833" customHeight="1" spans="12:42">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row>
    <row r="834" customHeight="1" spans="12:42">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row>
    <row r="835" customHeight="1" spans="12:42">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row>
    <row r="836" customHeight="1" spans="12:42">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row>
    <row r="837" customHeight="1" spans="12:42">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row>
    <row r="838" customHeight="1" spans="12:42">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row>
    <row r="839" customHeight="1" spans="12:42">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row>
    <row r="840" customHeight="1" spans="12:42">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row>
    <row r="841" customHeight="1" spans="12:42">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row>
    <row r="842" customHeight="1" spans="12:42">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row>
  </sheetData>
  <mergeCells count="44">
    <mergeCell ref="A2:AZ2"/>
    <mergeCell ref="A3:AZ3"/>
    <mergeCell ref="C5:K5"/>
    <mergeCell ref="AO5:AQ5"/>
    <mergeCell ref="AR5:AS5"/>
    <mergeCell ref="AU5:AW5"/>
    <mergeCell ref="A25:T25"/>
    <mergeCell ref="A26:T26"/>
    <mergeCell ref="A27:T27"/>
    <mergeCell ref="A5:A6"/>
    <mergeCell ref="B5:B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 ref="AJ5:AJ6"/>
    <mergeCell ref="AK5:AK6"/>
    <mergeCell ref="AL5:AL6"/>
    <mergeCell ref="AM5:AM6"/>
    <mergeCell ref="AN5:AN6"/>
    <mergeCell ref="AT5:AT6"/>
    <mergeCell ref="AX5:AX6"/>
    <mergeCell ref="AY5:AY6"/>
    <mergeCell ref="AZ5:AZ6"/>
  </mergeCells>
  <hyperlinks>
    <hyperlink ref="A1" location="索引目录!D42" display="返回索引页"/>
    <hyperlink ref="B1" location="非流动资产汇总!B10" display="返回"/>
  </hyperlinks>
  <printOptions horizontalCentered="1"/>
  <pageMargins left="0.354166666666667" right="0.354166666666667" top="0.786805555555556" bottom="0.786805555555556" header="0.909722222222222" footer="0.511805555555556"/>
  <pageSetup paperSize="9" scale="31" fitToHeight="0" orientation="landscape"/>
  <headerFooter alignWithMargins="0">
    <oddHeader>&amp;R&amp;"宋体,常规"&amp;10表&amp;"Times New Roman,常规"4-5-1
&amp;"宋体,常规"共&amp;"Times New Roman,常规"&amp;N&amp;"宋体,常规"页第&amp;"Times New Roman,常规"&amp;P&amp;"宋体,常规"页</oddHeader>
  </headerFooter>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Y842"/>
  <sheetViews>
    <sheetView workbookViewId="0">
      <selection activeCell="H13" sqref="H13"/>
    </sheetView>
  </sheetViews>
  <sheetFormatPr defaultColWidth="9" defaultRowHeight="15.75"/>
  <cols>
    <col min="1" max="1" width="5" customWidth="1"/>
    <col min="2" max="2" width="7.1" customWidth="1" outlineLevel="1"/>
    <col min="3" max="11" width="7.1" customWidth="1" outlineLevel="2"/>
    <col min="12" max="12" width="7.1" customWidth="1"/>
    <col min="13" max="13" width="7.1" customWidth="1" outlineLevel="1"/>
    <col min="14" max="14" width="7.1" customWidth="1" outlineLevel="2"/>
    <col min="15" max="19" width="7.1" customWidth="1"/>
    <col min="22" max="22" width="11.4" customWidth="1" outlineLevel="1"/>
    <col min="23" max="23" width="6.9" customWidth="1" outlineLevel="1"/>
    <col min="24" max="24" width="5.6" customWidth="1" outlineLevel="1"/>
    <col min="25" max="25" width="5.5" customWidth="1" outlineLevel="1"/>
    <col min="26" max="26" width="5" customWidth="1" outlineLevel="1"/>
    <col min="27" max="27" width="7.5" customWidth="1" outlineLevel="1"/>
    <col min="28" max="28" width="8.6" customWidth="1" outlineLevel="1"/>
    <col min="29" max="29" width="5" customWidth="1" outlineLevel="1"/>
    <col min="30" max="30" width="5.1" customWidth="1" outlineLevel="1"/>
    <col min="31" max="31" width="10.5" customWidth="1" outlineLevel="1"/>
    <col min="32" max="32" width="12" customWidth="1" outlineLevel="1"/>
    <col min="33" max="35" width="7.5" customWidth="1" outlineLevel="1"/>
    <col min="36" max="36" width="5" customWidth="1" outlineLevel="1"/>
    <col min="37" max="37" width="10.4" customWidth="1" outlineLevel="1"/>
    <col min="38" max="40" width="9.4" customWidth="1" outlineLevel="1"/>
    <col min="41" max="43" width="11" customWidth="1" outlineLevel="1"/>
    <col min="44" max="45" width="11" customWidth="1"/>
    <col min="46" max="46" width="11" customWidth="1" outlineLevel="1"/>
    <col min="47" max="48" width="11" customWidth="1"/>
    <col min="49" max="50" width="7.6" customWidth="1"/>
    <col min="51" max="51" width="7.5" customWidth="1"/>
  </cols>
  <sheetData>
    <row r="1" spans="1:51">
      <c r="A1" s="1" t="s">
        <v>421</v>
      </c>
      <c r="B1" s="89" t="s">
        <v>1017</v>
      </c>
      <c r="C1" s="2"/>
      <c r="D1" s="2"/>
      <c r="E1" s="2"/>
      <c r="F1" s="2"/>
      <c r="G1" s="2"/>
      <c r="H1" s="2"/>
      <c r="I1" s="2"/>
      <c r="J1" s="2"/>
      <c r="K1" s="2"/>
      <c r="L1" s="151"/>
      <c r="M1" s="151"/>
      <c r="N1" s="151"/>
      <c r="O1" s="151"/>
      <c r="P1" s="151"/>
      <c r="Q1" s="151"/>
      <c r="R1" s="151"/>
      <c r="S1" s="151"/>
      <c r="T1" s="115"/>
      <c r="U1" s="115"/>
      <c r="V1" s="115"/>
      <c r="W1" s="115"/>
      <c r="X1" s="115"/>
      <c r="Y1" s="115"/>
      <c r="Z1" s="115"/>
      <c r="AA1" s="115"/>
      <c r="AB1" s="115"/>
      <c r="AC1" s="115"/>
      <c r="AD1" s="115"/>
      <c r="AE1" s="115"/>
      <c r="AF1" s="115"/>
      <c r="AG1" s="115"/>
      <c r="AH1" s="115"/>
      <c r="AI1" s="115"/>
      <c r="AJ1" s="115"/>
      <c r="AK1" s="115"/>
      <c r="AL1" s="115"/>
      <c r="AM1" s="115"/>
      <c r="AN1" s="115"/>
      <c r="AO1" s="115"/>
      <c r="AP1" s="115"/>
      <c r="AQ1" s="3"/>
      <c r="AR1" s="3"/>
      <c r="AS1" s="3"/>
      <c r="AT1" s="3"/>
      <c r="AU1" s="3"/>
      <c r="AV1" s="3"/>
      <c r="AW1" s="3"/>
      <c r="AX1" s="3"/>
      <c r="AY1" s="3"/>
    </row>
    <row r="2" ht="33.75" customHeight="1" spans="1:51">
      <c r="A2" s="4" t="s">
        <v>1087</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row>
    <row r="3" ht="14.1" customHeight="1" spans="1:51">
      <c r="A3" s="5" t="e">
        <f>CONCATENATE(#REF!,#REF!,#REF!,#REF!,#REF!,#REF!,#REF!)</f>
        <v>#REF!</v>
      </c>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row>
    <row r="4" customHeight="1" spans="1:51">
      <c r="A4" s="7" t="e">
        <f>#REF!&amp;#REF!</f>
        <v>#REF!</v>
      </c>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Y4" s="8" t="s">
        <v>464</v>
      </c>
    </row>
    <row r="5" ht="18" customHeight="1" spans="1:51">
      <c r="A5" s="55" t="s">
        <v>465</v>
      </c>
      <c r="B5" s="572" t="s">
        <v>572</v>
      </c>
      <c r="C5" s="55" t="s">
        <v>848</v>
      </c>
      <c r="D5" s="55"/>
      <c r="E5" s="55"/>
      <c r="F5" s="55"/>
      <c r="G5" s="55"/>
      <c r="H5" s="55"/>
      <c r="I5" s="55"/>
      <c r="J5" s="55"/>
      <c r="K5" s="55"/>
      <c r="L5" s="198" t="s">
        <v>1051</v>
      </c>
      <c r="M5" s="198" t="s">
        <v>1052</v>
      </c>
      <c r="N5" s="198" t="s">
        <v>1053</v>
      </c>
      <c r="O5" s="198" t="s">
        <v>1054</v>
      </c>
      <c r="P5" s="198" t="s">
        <v>1055</v>
      </c>
      <c r="Q5" s="198" t="s">
        <v>1056</v>
      </c>
      <c r="R5" s="198" t="s">
        <v>1057</v>
      </c>
      <c r="S5" s="198" t="s">
        <v>714</v>
      </c>
      <c r="T5" s="198" t="s">
        <v>1058</v>
      </c>
      <c r="U5" s="198" t="s">
        <v>1059</v>
      </c>
      <c r="V5" s="198" t="s">
        <v>1060</v>
      </c>
      <c r="W5" s="198" t="s">
        <v>1061</v>
      </c>
      <c r="X5" s="198" t="s">
        <v>1062</v>
      </c>
      <c r="Y5" s="198" t="s">
        <v>1063</v>
      </c>
      <c r="Z5" s="198" t="s">
        <v>1064</v>
      </c>
      <c r="AA5" s="198" t="s">
        <v>1065</v>
      </c>
      <c r="AB5" s="198" t="s">
        <v>1066</v>
      </c>
      <c r="AC5" s="198" t="s">
        <v>1067</v>
      </c>
      <c r="AD5" s="198" t="s">
        <v>1068</v>
      </c>
      <c r="AE5" s="198" t="s">
        <v>1069</v>
      </c>
      <c r="AF5" s="198" t="s">
        <v>1070</v>
      </c>
      <c r="AG5" s="198" t="s">
        <v>1071</v>
      </c>
      <c r="AH5" s="198" t="s">
        <v>1072</v>
      </c>
      <c r="AI5" s="198" t="s">
        <v>1073</v>
      </c>
      <c r="AJ5" s="198" t="s">
        <v>1074</v>
      </c>
      <c r="AK5" s="198" t="s">
        <v>1075</v>
      </c>
      <c r="AL5" s="198" t="s">
        <v>1076</v>
      </c>
      <c r="AM5" s="573" t="s">
        <v>1077</v>
      </c>
      <c r="AN5" s="573" t="s">
        <v>1078</v>
      </c>
      <c r="AO5" s="50" t="s">
        <v>467</v>
      </c>
      <c r="AP5" s="227"/>
      <c r="AQ5" s="228"/>
      <c r="AR5" s="51" t="s">
        <v>1088</v>
      </c>
      <c r="AS5" s="51" t="s">
        <v>426</v>
      </c>
      <c r="AT5" s="51" t="s">
        <v>600</v>
      </c>
      <c r="AU5" s="51" t="s">
        <v>427</v>
      </c>
      <c r="AV5" s="51" t="s">
        <v>428</v>
      </c>
      <c r="AW5" s="51" t="s">
        <v>469</v>
      </c>
      <c r="AX5" s="65" t="s">
        <v>1079</v>
      </c>
      <c r="AY5" s="51" t="s">
        <v>577</v>
      </c>
    </row>
    <row r="6" ht="21" customHeight="1" spans="1:51">
      <c r="A6" s="55"/>
      <c r="B6" s="572"/>
      <c r="C6" s="55" t="s">
        <v>1080</v>
      </c>
      <c r="D6" s="55" t="s">
        <v>858</v>
      </c>
      <c r="E6" s="55" t="s">
        <v>859</v>
      </c>
      <c r="F6" s="55" t="s">
        <v>860</v>
      </c>
      <c r="G6" s="55" t="s">
        <v>861</v>
      </c>
      <c r="H6" s="563" t="s">
        <v>862</v>
      </c>
      <c r="I6" s="55" t="s">
        <v>1081</v>
      </c>
      <c r="J6" s="55" t="s">
        <v>1082</v>
      </c>
      <c r="K6" s="55" t="s">
        <v>1083</v>
      </c>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574"/>
      <c r="AN6" s="574"/>
      <c r="AO6" s="213" t="s">
        <v>1084</v>
      </c>
      <c r="AP6" s="208" t="s">
        <v>1085</v>
      </c>
      <c r="AQ6" s="10" t="s">
        <v>600</v>
      </c>
      <c r="AR6" s="9"/>
      <c r="AS6" s="9"/>
      <c r="AT6" s="9"/>
      <c r="AU6" s="9"/>
      <c r="AV6" s="9"/>
      <c r="AW6" s="9"/>
      <c r="AX6" s="66"/>
      <c r="AY6" s="9"/>
    </row>
    <row r="7" customHeight="1" spans="1:51">
      <c r="A7" s="12">
        <v>1</v>
      </c>
      <c r="B7" s="13"/>
      <c r="C7" s="13"/>
      <c r="D7" s="13"/>
      <c r="E7" s="13"/>
      <c r="F7" s="13"/>
      <c r="G7" s="13"/>
      <c r="H7" s="13"/>
      <c r="I7" s="13"/>
      <c r="J7" s="13"/>
      <c r="K7" s="13"/>
      <c r="L7" s="145"/>
      <c r="M7" s="145"/>
      <c r="N7" s="145"/>
      <c r="O7" s="145"/>
      <c r="P7" s="145"/>
      <c r="Q7" s="145"/>
      <c r="R7" s="145"/>
      <c r="S7" s="145"/>
      <c r="T7" s="145"/>
      <c r="U7" s="145"/>
      <c r="V7" s="145"/>
      <c r="W7" s="139"/>
      <c r="X7" s="139"/>
      <c r="Y7" s="139"/>
      <c r="Z7" s="139"/>
      <c r="AA7" s="139"/>
      <c r="AB7" s="139"/>
      <c r="AC7" s="139"/>
      <c r="AD7" s="145"/>
      <c r="AE7" s="139"/>
      <c r="AF7" s="139"/>
      <c r="AG7" s="139"/>
      <c r="AH7" s="139"/>
      <c r="AI7" s="139"/>
      <c r="AJ7" s="139"/>
      <c r="AK7" s="167"/>
      <c r="AL7" s="167"/>
      <c r="AM7" s="167"/>
      <c r="AN7" s="167"/>
      <c r="AO7" s="131"/>
      <c r="AP7" s="168"/>
      <c r="AQ7" s="15"/>
      <c r="AR7" s="18"/>
      <c r="AS7" s="16"/>
      <c r="AT7" s="16"/>
      <c r="AU7" s="16">
        <f t="shared" ref="AU7:AU23" si="0">ROUND(T7*AX7,-1)</f>
        <v>0</v>
      </c>
      <c r="AV7" s="16">
        <f t="shared" ref="AV7:AV27" si="1">AU7-AS7</f>
        <v>0</v>
      </c>
      <c r="AW7" s="16" t="str">
        <f t="shared" ref="AW7:AW27" si="2">IF(AS7=0,"",(AV7)/AS7*100)</f>
        <v/>
      </c>
      <c r="AX7" s="16"/>
      <c r="AY7" s="13"/>
    </row>
    <row r="8" customHeight="1" spans="1:51">
      <c r="A8" s="12">
        <v>2</v>
      </c>
      <c r="B8" s="13"/>
      <c r="C8" s="13"/>
      <c r="D8" s="13"/>
      <c r="E8" s="13"/>
      <c r="F8" s="13"/>
      <c r="G8" s="13"/>
      <c r="H8" s="13"/>
      <c r="I8" s="13"/>
      <c r="J8" s="13"/>
      <c r="K8" s="13"/>
      <c r="L8" s="145"/>
      <c r="M8" s="145"/>
      <c r="N8" s="145"/>
      <c r="O8" s="145"/>
      <c r="P8" s="145"/>
      <c r="Q8" s="145"/>
      <c r="R8" s="145"/>
      <c r="S8" s="145"/>
      <c r="T8" s="145"/>
      <c r="U8" s="145"/>
      <c r="V8" s="145"/>
      <c r="W8" s="139"/>
      <c r="X8" s="139"/>
      <c r="Y8" s="139"/>
      <c r="Z8" s="139"/>
      <c r="AA8" s="139"/>
      <c r="AB8" s="139"/>
      <c r="AC8" s="139"/>
      <c r="AD8" s="145"/>
      <c r="AE8" s="139"/>
      <c r="AF8" s="139"/>
      <c r="AG8" s="139"/>
      <c r="AH8" s="139"/>
      <c r="AI8" s="139"/>
      <c r="AJ8" s="139"/>
      <c r="AK8" s="167"/>
      <c r="AL8" s="167"/>
      <c r="AM8" s="167"/>
      <c r="AN8" s="167"/>
      <c r="AO8" s="131"/>
      <c r="AP8" s="168"/>
      <c r="AQ8" s="15"/>
      <c r="AR8" s="18"/>
      <c r="AS8" s="16"/>
      <c r="AT8" s="16"/>
      <c r="AU8" s="16">
        <f t="shared" si="0"/>
        <v>0</v>
      </c>
      <c r="AV8" s="16">
        <f t="shared" si="1"/>
        <v>0</v>
      </c>
      <c r="AW8" s="16" t="str">
        <f t="shared" si="2"/>
        <v/>
      </c>
      <c r="AX8" s="16"/>
      <c r="AY8" s="13"/>
    </row>
    <row r="9" customHeight="1" spans="1:51">
      <c r="A9" s="12">
        <v>3</v>
      </c>
      <c r="B9" s="13"/>
      <c r="C9" s="13"/>
      <c r="D9" s="13"/>
      <c r="E9" s="13"/>
      <c r="F9" s="13"/>
      <c r="G9" s="13"/>
      <c r="H9" s="13"/>
      <c r="I9" s="13"/>
      <c r="J9" s="13"/>
      <c r="K9" s="13"/>
      <c r="L9" s="145"/>
      <c r="M9" s="145"/>
      <c r="N9" s="145"/>
      <c r="O9" s="145"/>
      <c r="P9" s="145"/>
      <c r="Q9" s="145"/>
      <c r="R9" s="145"/>
      <c r="S9" s="145"/>
      <c r="T9" s="145"/>
      <c r="U9" s="145"/>
      <c r="V9" s="145"/>
      <c r="W9" s="139"/>
      <c r="X9" s="139"/>
      <c r="Y9" s="139"/>
      <c r="Z9" s="139"/>
      <c r="AA9" s="139"/>
      <c r="AB9" s="139"/>
      <c r="AC9" s="139"/>
      <c r="AD9" s="145"/>
      <c r="AE9" s="139"/>
      <c r="AF9" s="139"/>
      <c r="AG9" s="139"/>
      <c r="AH9" s="139"/>
      <c r="AI9" s="139"/>
      <c r="AJ9" s="139"/>
      <c r="AK9" s="167"/>
      <c r="AL9" s="167"/>
      <c r="AM9" s="167"/>
      <c r="AN9" s="167"/>
      <c r="AO9" s="131"/>
      <c r="AP9" s="168"/>
      <c r="AQ9" s="15"/>
      <c r="AR9" s="131"/>
      <c r="AS9" s="168"/>
      <c r="AT9" s="16"/>
      <c r="AU9" s="16">
        <f t="shared" si="0"/>
        <v>0</v>
      </c>
      <c r="AV9" s="16">
        <f t="shared" si="1"/>
        <v>0</v>
      </c>
      <c r="AW9" s="16" t="str">
        <f t="shared" si="2"/>
        <v/>
      </c>
      <c r="AX9" s="16"/>
      <c r="AY9" s="13"/>
    </row>
    <row r="10" customHeight="1" spans="1:51">
      <c r="A10" s="12">
        <v>4</v>
      </c>
      <c r="B10" s="13"/>
      <c r="C10" s="13"/>
      <c r="D10" s="13"/>
      <c r="E10" s="13"/>
      <c r="F10" s="13"/>
      <c r="G10" s="13"/>
      <c r="H10" s="13"/>
      <c r="I10" s="13"/>
      <c r="J10" s="13"/>
      <c r="K10" s="13"/>
      <c r="L10" s="145"/>
      <c r="M10" s="145"/>
      <c r="N10" s="145"/>
      <c r="O10" s="145"/>
      <c r="P10" s="145"/>
      <c r="Q10" s="145"/>
      <c r="R10" s="145"/>
      <c r="S10" s="145"/>
      <c r="T10" s="145"/>
      <c r="U10" s="145"/>
      <c r="V10" s="145"/>
      <c r="W10" s="139"/>
      <c r="X10" s="139"/>
      <c r="Y10" s="139"/>
      <c r="Z10" s="139"/>
      <c r="AA10" s="139"/>
      <c r="AB10" s="139"/>
      <c r="AC10" s="139"/>
      <c r="AD10" s="145"/>
      <c r="AE10" s="139"/>
      <c r="AF10" s="139"/>
      <c r="AG10" s="139"/>
      <c r="AH10" s="139"/>
      <c r="AI10" s="139"/>
      <c r="AJ10" s="139"/>
      <c r="AK10" s="167"/>
      <c r="AL10" s="167"/>
      <c r="AM10" s="167"/>
      <c r="AN10" s="167"/>
      <c r="AO10" s="131"/>
      <c r="AP10" s="168"/>
      <c r="AQ10" s="15"/>
      <c r="AR10" s="18"/>
      <c r="AS10" s="16"/>
      <c r="AT10" s="16"/>
      <c r="AU10" s="16">
        <f t="shared" si="0"/>
        <v>0</v>
      </c>
      <c r="AV10" s="16">
        <f t="shared" si="1"/>
        <v>0</v>
      </c>
      <c r="AW10" s="16" t="str">
        <f t="shared" si="2"/>
        <v/>
      </c>
      <c r="AX10" s="16"/>
      <c r="AY10" s="13"/>
    </row>
    <row r="11" customHeight="1" spans="1:51">
      <c r="A11" s="12">
        <v>5</v>
      </c>
      <c r="B11" s="13"/>
      <c r="C11" s="13"/>
      <c r="D11" s="13"/>
      <c r="E11" s="13"/>
      <c r="F11" s="13"/>
      <c r="G11" s="13"/>
      <c r="H11" s="13"/>
      <c r="I11" s="13"/>
      <c r="J11" s="13"/>
      <c r="K11" s="13"/>
      <c r="L11" s="145"/>
      <c r="M11" s="145"/>
      <c r="N11" s="145"/>
      <c r="O11" s="145"/>
      <c r="P11" s="145"/>
      <c r="Q11" s="145"/>
      <c r="R11" s="145"/>
      <c r="S11" s="145"/>
      <c r="T11" s="145"/>
      <c r="U11" s="145"/>
      <c r="V11" s="145"/>
      <c r="W11" s="139"/>
      <c r="X11" s="139"/>
      <c r="Y11" s="139"/>
      <c r="Z11" s="139"/>
      <c r="AA11" s="139"/>
      <c r="AB11" s="139"/>
      <c r="AC11" s="139"/>
      <c r="AD11" s="145"/>
      <c r="AE11" s="139"/>
      <c r="AF11" s="139"/>
      <c r="AG11" s="139"/>
      <c r="AH11" s="139"/>
      <c r="AI11" s="139"/>
      <c r="AJ11" s="139"/>
      <c r="AK11" s="167"/>
      <c r="AL11" s="167"/>
      <c r="AM11" s="167"/>
      <c r="AN11" s="167"/>
      <c r="AO11" s="131"/>
      <c r="AP11" s="168"/>
      <c r="AQ11" s="15"/>
      <c r="AR11" s="18"/>
      <c r="AS11" s="16"/>
      <c r="AT11" s="16"/>
      <c r="AU11" s="16">
        <f t="shared" si="0"/>
        <v>0</v>
      </c>
      <c r="AV11" s="16">
        <f t="shared" si="1"/>
        <v>0</v>
      </c>
      <c r="AW11" s="16" t="str">
        <f t="shared" si="2"/>
        <v/>
      </c>
      <c r="AX11" s="16"/>
      <c r="AY11" s="13"/>
    </row>
    <row r="12" customHeight="1" spans="1:51">
      <c r="A12" s="12">
        <v>6</v>
      </c>
      <c r="B12" s="13"/>
      <c r="C12" s="13"/>
      <c r="D12" s="13"/>
      <c r="E12" s="13"/>
      <c r="F12" s="13"/>
      <c r="G12" s="13"/>
      <c r="H12" s="13"/>
      <c r="I12" s="13"/>
      <c r="J12" s="13"/>
      <c r="K12" s="13"/>
      <c r="L12" s="145"/>
      <c r="M12" s="145"/>
      <c r="N12" s="145"/>
      <c r="O12" s="145"/>
      <c r="P12" s="145"/>
      <c r="Q12" s="145"/>
      <c r="R12" s="145"/>
      <c r="S12" s="145"/>
      <c r="T12" s="145"/>
      <c r="U12" s="145"/>
      <c r="V12" s="145"/>
      <c r="W12" s="139"/>
      <c r="X12" s="139"/>
      <c r="Y12" s="139"/>
      <c r="Z12" s="139"/>
      <c r="AA12" s="139"/>
      <c r="AB12" s="139"/>
      <c r="AC12" s="139"/>
      <c r="AD12" s="145"/>
      <c r="AE12" s="139"/>
      <c r="AF12" s="139"/>
      <c r="AG12" s="139"/>
      <c r="AH12" s="139"/>
      <c r="AI12" s="139"/>
      <c r="AJ12" s="139"/>
      <c r="AK12" s="167"/>
      <c r="AL12" s="167"/>
      <c r="AM12" s="167"/>
      <c r="AN12" s="167"/>
      <c r="AO12" s="131"/>
      <c r="AP12" s="168"/>
      <c r="AQ12" s="15"/>
      <c r="AR12" s="18"/>
      <c r="AS12" s="16"/>
      <c r="AT12" s="16"/>
      <c r="AU12" s="16">
        <f t="shared" si="0"/>
        <v>0</v>
      </c>
      <c r="AV12" s="16">
        <f t="shared" si="1"/>
        <v>0</v>
      </c>
      <c r="AW12" s="16" t="str">
        <f t="shared" si="2"/>
        <v/>
      </c>
      <c r="AX12" s="16"/>
      <c r="AY12" s="13"/>
    </row>
    <row r="13" customHeight="1" spans="1:51">
      <c r="A13" s="12">
        <v>7</v>
      </c>
      <c r="B13" s="13"/>
      <c r="C13" s="13"/>
      <c r="D13" s="13"/>
      <c r="E13" s="13"/>
      <c r="F13" s="13"/>
      <c r="G13" s="13"/>
      <c r="H13" s="13"/>
      <c r="I13" s="13"/>
      <c r="J13" s="13"/>
      <c r="K13" s="13"/>
      <c r="L13" s="145"/>
      <c r="M13" s="145"/>
      <c r="N13" s="145"/>
      <c r="O13" s="145"/>
      <c r="P13" s="145"/>
      <c r="Q13" s="145"/>
      <c r="R13" s="145"/>
      <c r="S13" s="145"/>
      <c r="T13" s="145"/>
      <c r="U13" s="145"/>
      <c r="V13" s="145"/>
      <c r="W13" s="139"/>
      <c r="X13" s="139"/>
      <c r="Y13" s="139"/>
      <c r="Z13" s="139"/>
      <c r="AA13" s="139"/>
      <c r="AB13" s="139"/>
      <c r="AC13" s="139"/>
      <c r="AD13" s="145"/>
      <c r="AE13" s="139"/>
      <c r="AF13" s="139"/>
      <c r="AG13" s="139"/>
      <c r="AH13" s="139"/>
      <c r="AI13" s="139"/>
      <c r="AJ13" s="139"/>
      <c r="AK13" s="167"/>
      <c r="AL13" s="167"/>
      <c r="AM13" s="167"/>
      <c r="AN13" s="167"/>
      <c r="AO13" s="131"/>
      <c r="AP13" s="168"/>
      <c r="AQ13" s="15"/>
      <c r="AR13" s="18"/>
      <c r="AS13" s="16"/>
      <c r="AT13" s="16"/>
      <c r="AU13" s="16">
        <f t="shared" si="0"/>
        <v>0</v>
      </c>
      <c r="AV13" s="16">
        <f t="shared" si="1"/>
        <v>0</v>
      </c>
      <c r="AW13" s="16" t="str">
        <f t="shared" si="2"/>
        <v/>
      </c>
      <c r="AX13" s="16"/>
      <c r="AY13" s="13"/>
    </row>
    <row r="14" customHeight="1" spans="1:51">
      <c r="A14" s="12">
        <v>8</v>
      </c>
      <c r="B14" s="13"/>
      <c r="C14" s="13"/>
      <c r="D14" s="13"/>
      <c r="E14" s="13"/>
      <c r="F14" s="13"/>
      <c r="G14" s="13"/>
      <c r="H14" s="13"/>
      <c r="I14" s="13"/>
      <c r="J14" s="13"/>
      <c r="K14" s="13"/>
      <c r="L14" s="145"/>
      <c r="M14" s="145"/>
      <c r="N14" s="145"/>
      <c r="O14" s="145"/>
      <c r="P14" s="145"/>
      <c r="Q14" s="145"/>
      <c r="R14" s="145"/>
      <c r="S14" s="145"/>
      <c r="T14" s="145"/>
      <c r="U14" s="145"/>
      <c r="V14" s="145"/>
      <c r="W14" s="139"/>
      <c r="X14" s="139"/>
      <c r="Y14" s="139"/>
      <c r="Z14" s="139"/>
      <c r="AA14" s="139"/>
      <c r="AB14" s="139"/>
      <c r="AC14" s="139"/>
      <c r="AD14" s="145"/>
      <c r="AE14" s="139"/>
      <c r="AF14" s="139"/>
      <c r="AG14" s="139"/>
      <c r="AH14" s="139"/>
      <c r="AI14" s="139"/>
      <c r="AJ14" s="139"/>
      <c r="AK14" s="167"/>
      <c r="AL14" s="167"/>
      <c r="AM14" s="167"/>
      <c r="AN14" s="167"/>
      <c r="AO14" s="131"/>
      <c r="AP14" s="168"/>
      <c r="AQ14" s="15"/>
      <c r="AR14" s="18"/>
      <c r="AS14" s="16"/>
      <c r="AT14" s="16"/>
      <c r="AU14" s="16">
        <f t="shared" si="0"/>
        <v>0</v>
      </c>
      <c r="AV14" s="16">
        <f t="shared" si="1"/>
        <v>0</v>
      </c>
      <c r="AW14" s="16" t="str">
        <f t="shared" si="2"/>
        <v/>
      </c>
      <c r="AX14" s="16"/>
      <c r="AY14" s="13"/>
    </row>
    <row r="15" customHeight="1" spans="1:51">
      <c r="A15" s="12">
        <v>9</v>
      </c>
      <c r="B15" s="13"/>
      <c r="C15" s="13"/>
      <c r="D15" s="13"/>
      <c r="E15" s="13"/>
      <c r="F15" s="13"/>
      <c r="G15" s="13"/>
      <c r="H15" s="13"/>
      <c r="I15" s="13"/>
      <c r="J15" s="13"/>
      <c r="K15" s="13"/>
      <c r="L15" s="145"/>
      <c r="M15" s="145"/>
      <c r="N15" s="145"/>
      <c r="O15" s="145"/>
      <c r="P15" s="145"/>
      <c r="Q15" s="145"/>
      <c r="R15" s="145"/>
      <c r="S15" s="145"/>
      <c r="T15" s="145"/>
      <c r="U15" s="145"/>
      <c r="V15" s="145"/>
      <c r="W15" s="139"/>
      <c r="X15" s="139"/>
      <c r="Y15" s="139"/>
      <c r="Z15" s="139"/>
      <c r="AA15" s="139"/>
      <c r="AB15" s="139"/>
      <c r="AC15" s="139"/>
      <c r="AD15" s="145"/>
      <c r="AE15" s="139"/>
      <c r="AF15" s="139"/>
      <c r="AG15" s="139"/>
      <c r="AH15" s="139"/>
      <c r="AI15" s="139"/>
      <c r="AJ15" s="139"/>
      <c r="AK15" s="167"/>
      <c r="AL15" s="167"/>
      <c r="AM15" s="167"/>
      <c r="AN15" s="167"/>
      <c r="AO15" s="131"/>
      <c r="AP15" s="168"/>
      <c r="AQ15" s="15"/>
      <c r="AR15" s="18"/>
      <c r="AS15" s="16"/>
      <c r="AT15" s="16"/>
      <c r="AU15" s="16">
        <f t="shared" si="0"/>
        <v>0</v>
      </c>
      <c r="AV15" s="16">
        <f t="shared" si="1"/>
        <v>0</v>
      </c>
      <c r="AW15" s="16" t="str">
        <f t="shared" si="2"/>
        <v/>
      </c>
      <c r="AX15" s="16"/>
      <c r="AY15" s="13"/>
    </row>
    <row r="16" customHeight="1" spans="1:51">
      <c r="A16" s="12">
        <v>10</v>
      </c>
      <c r="B16" s="13"/>
      <c r="C16" s="13"/>
      <c r="D16" s="13"/>
      <c r="E16" s="13"/>
      <c r="F16" s="13"/>
      <c r="G16" s="13"/>
      <c r="H16" s="13"/>
      <c r="I16" s="13"/>
      <c r="J16" s="13"/>
      <c r="K16" s="13"/>
      <c r="L16" s="145"/>
      <c r="M16" s="145"/>
      <c r="N16" s="145"/>
      <c r="O16" s="145"/>
      <c r="P16" s="145"/>
      <c r="Q16" s="145"/>
      <c r="R16" s="145"/>
      <c r="S16" s="145"/>
      <c r="T16" s="145"/>
      <c r="U16" s="145"/>
      <c r="V16" s="145"/>
      <c r="W16" s="139"/>
      <c r="X16" s="139"/>
      <c r="Y16" s="139"/>
      <c r="Z16" s="139"/>
      <c r="AA16" s="139"/>
      <c r="AB16" s="139"/>
      <c r="AC16" s="139"/>
      <c r="AD16" s="145"/>
      <c r="AE16" s="139"/>
      <c r="AF16" s="139"/>
      <c r="AG16" s="139"/>
      <c r="AH16" s="139"/>
      <c r="AI16" s="139"/>
      <c r="AJ16" s="139"/>
      <c r="AK16" s="167"/>
      <c r="AL16" s="167"/>
      <c r="AM16" s="167"/>
      <c r="AN16" s="167"/>
      <c r="AO16" s="131"/>
      <c r="AP16" s="168"/>
      <c r="AQ16" s="15"/>
      <c r="AR16" s="18"/>
      <c r="AS16" s="16"/>
      <c r="AT16" s="16"/>
      <c r="AU16" s="16">
        <f t="shared" si="0"/>
        <v>0</v>
      </c>
      <c r="AV16" s="16">
        <f t="shared" si="1"/>
        <v>0</v>
      </c>
      <c r="AW16" s="16" t="str">
        <f t="shared" si="2"/>
        <v/>
      </c>
      <c r="AX16" s="16"/>
      <c r="AY16" s="13"/>
    </row>
    <row r="17" customHeight="1" spans="1:51">
      <c r="A17" s="12">
        <v>11</v>
      </c>
      <c r="B17" s="13"/>
      <c r="C17" s="13"/>
      <c r="D17" s="13"/>
      <c r="E17" s="13"/>
      <c r="F17" s="13"/>
      <c r="G17" s="13"/>
      <c r="H17" s="13"/>
      <c r="I17" s="13"/>
      <c r="J17" s="13"/>
      <c r="K17" s="13"/>
      <c r="L17" s="145"/>
      <c r="M17" s="145"/>
      <c r="N17" s="145"/>
      <c r="O17" s="145"/>
      <c r="P17" s="145"/>
      <c r="Q17" s="145"/>
      <c r="R17" s="145"/>
      <c r="S17" s="145"/>
      <c r="T17" s="145"/>
      <c r="U17" s="145"/>
      <c r="V17" s="145"/>
      <c r="W17" s="139"/>
      <c r="X17" s="139"/>
      <c r="Y17" s="139"/>
      <c r="Z17" s="139"/>
      <c r="AA17" s="139"/>
      <c r="AB17" s="139"/>
      <c r="AC17" s="139"/>
      <c r="AD17" s="145"/>
      <c r="AE17" s="139"/>
      <c r="AF17" s="139"/>
      <c r="AG17" s="139"/>
      <c r="AH17" s="139"/>
      <c r="AI17" s="139"/>
      <c r="AJ17" s="139"/>
      <c r="AK17" s="167"/>
      <c r="AL17" s="167"/>
      <c r="AM17" s="167"/>
      <c r="AN17" s="167"/>
      <c r="AO17" s="131"/>
      <c r="AP17" s="168"/>
      <c r="AQ17" s="15"/>
      <c r="AR17" s="18"/>
      <c r="AS17" s="16"/>
      <c r="AT17" s="16"/>
      <c r="AU17" s="16">
        <f t="shared" si="0"/>
        <v>0</v>
      </c>
      <c r="AV17" s="16">
        <f t="shared" si="1"/>
        <v>0</v>
      </c>
      <c r="AW17" s="16" t="str">
        <f t="shared" si="2"/>
        <v/>
      </c>
      <c r="AX17" s="16"/>
      <c r="AY17" s="13"/>
    </row>
    <row r="18" customHeight="1" spans="1:51">
      <c r="A18" s="12">
        <v>12</v>
      </c>
      <c r="B18" s="13"/>
      <c r="C18" s="13"/>
      <c r="D18" s="13"/>
      <c r="E18" s="13"/>
      <c r="F18" s="13"/>
      <c r="G18" s="13"/>
      <c r="H18" s="13"/>
      <c r="I18" s="13"/>
      <c r="J18" s="13"/>
      <c r="K18" s="13"/>
      <c r="L18" s="145"/>
      <c r="M18" s="145"/>
      <c r="N18" s="145"/>
      <c r="O18" s="145"/>
      <c r="P18" s="145"/>
      <c r="Q18" s="145"/>
      <c r="R18" s="145"/>
      <c r="S18" s="145"/>
      <c r="T18" s="145"/>
      <c r="U18" s="145"/>
      <c r="V18" s="145"/>
      <c r="W18" s="139"/>
      <c r="X18" s="139"/>
      <c r="Y18" s="139"/>
      <c r="Z18" s="139"/>
      <c r="AA18" s="139"/>
      <c r="AB18" s="139"/>
      <c r="AC18" s="139"/>
      <c r="AD18" s="145"/>
      <c r="AE18" s="139"/>
      <c r="AF18" s="139"/>
      <c r="AG18" s="139"/>
      <c r="AH18" s="139"/>
      <c r="AI18" s="139"/>
      <c r="AJ18" s="139"/>
      <c r="AK18" s="167"/>
      <c r="AL18" s="167"/>
      <c r="AM18" s="167"/>
      <c r="AN18" s="167"/>
      <c r="AO18" s="131"/>
      <c r="AP18" s="168"/>
      <c r="AQ18" s="15"/>
      <c r="AR18" s="18"/>
      <c r="AS18" s="16"/>
      <c r="AT18" s="16"/>
      <c r="AU18" s="16">
        <f t="shared" si="0"/>
        <v>0</v>
      </c>
      <c r="AV18" s="16">
        <f t="shared" si="1"/>
        <v>0</v>
      </c>
      <c r="AW18" s="16" t="str">
        <f t="shared" si="2"/>
        <v/>
      </c>
      <c r="AX18" s="16"/>
      <c r="AY18" s="13"/>
    </row>
    <row r="19" customHeight="1" spans="1:51">
      <c r="A19" s="12">
        <v>13</v>
      </c>
      <c r="B19" s="13"/>
      <c r="C19" s="13"/>
      <c r="D19" s="13"/>
      <c r="E19" s="13"/>
      <c r="F19" s="13"/>
      <c r="G19" s="13"/>
      <c r="H19" s="13"/>
      <c r="I19" s="13"/>
      <c r="J19" s="13"/>
      <c r="K19" s="13"/>
      <c r="L19" s="145"/>
      <c r="M19" s="145"/>
      <c r="N19" s="145"/>
      <c r="O19" s="145"/>
      <c r="P19" s="145"/>
      <c r="Q19" s="145"/>
      <c r="R19" s="145"/>
      <c r="S19" s="145"/>
      <c r="T19" s="145"/>
      <c r="U19" s="145"/>
      <c r="V19" s="145"/>
      <c r="W19" s="139"/>
      <c r="X19" s="139"/>
      <c r="Y19" s="139"/>
      <c r="Z19" s="139"/>
      <c r="AA19" s="139"/>
      <c r="AB19" s="139"/>
      <c r="AC19" s="139"/>
      <c r="AD19" s="145"/>
      <c r="AE19" s="139"/>
      <c r="AF19" s="139"/>
      <c r="AG19" s="139"/>
      <c r="AH19" s="139"/>
      <c r="AI19" s="139"/>
      <c r="AJ19" s="139"/>
      <c r="AK19" s="167"/>
      <c r="AL19" s="167"/>
      <c r="AM19" s="167"/>
      <c r="AN19" s="167"/>
      <c r="AO19" s="131"/>
      <c r="AP19" s="168"/>
      <c r="AQ19" s="15"/>
      <c r="AR19" s="18"/>
      <c r="AS19" s="16"/>
      <c r="AT19" s="16"/>
      <c r="AU19" s="16">
        <f t="shared" si="0"/>
        <v>0</v>
      </c>
      <c r="AV19" s="16">
        <f t="shared" si="1"/>
        <v>0</v>
      </c>
      <c r="AW19" s="16" t="str">
        <f t="shared" si="2"/>
        <v/>
      </c>
      <c r="AX19" s="16"/>
      <c r="AY19" s="13"/>
    </row>
    <row r="20" customHeight="1" spans="1:51">
      <c r="A20" s="12">
        <v>14</v>
      </c>
      <c r="B20" s="13"/>
      <c r="C20" s="13"/>
      <c r="D20" s="13"/>
      <c r="E20" s="13"/>
      <c r="F20" s="13"/>
      <c r="G20" s="13"/>
      <c r="H20" s="13"/>
      <c r="I20" s="13"/>
      <c r="J20" s="13"/>
      <c r="K20" s="13"/>
      <c r="L20" s="145"/>
      <c r="M20" s="145"/>
      <c r="N20" s="145"/>
      <c r="O20" s="145"/>
      <c r="P20" s="145"/>
      <c r="Q20" s="145"/>
      <c r="R20" s="145"/>
      <c r="S20" s="145"/>
      <c r="T20" s="145"/>
      <c r="U20" s="145"/>
      <c r="V20" s="145"/>
      <c r="W20" s="139"/>
      <c r="X20" s="139"/>
      <c r="Y20" s="139"/>
      <c r="Z20" s="139"/>
      <c r="AA20" s="139"/>
      <c r="AB20" s="139"/>
      <c r="AC20" s="139"/>
      <c r="AD20" s="145"/>
      <c r="AE20" s="139"/>
      <c r="AF20" s="139"/>
      <c r="AG20" s="139"/>
      <c r="AH20" s="139"/>
      <c r="AI20" s="139"/>
      <c r="AJ20" s="139"/>
      <c r="AK20" s="167"/>
      <c r="AL20" s="167"/>
      <c r="AM20" s="167"/>
      <c r="AN20" s="167"/>
      <c r="AO20" s="131"/>
      <c r="AP20" s="168"/>
      <c r="AQ20" s="15"/>
      <c r="AR20" s="18"/>
      <c r="AS20" s="16"/>
      <c r="AT20" s="16"/>
      <c r="AU20" s="16">
        <f t="shared" si="0"/>
        <v>0</v>
      </c>
      <c r="AV20" s="16">
        <f t="shared" si="1"/>
        <v>0</v>
      </c>
      <c r="AW20" s="16" t="str">
        <f t="shared" si="2"/>
        <v/>
      </c>
      <c r="AX20" s="16"/>
      <c r="AY20" s="13"/>
    </row>
    <row r="21" customHeight="1" spans="1:51">
      <c r="A21" s="12">
        <v>15</v>
      </c>
      <c r="B21" s="13"/>
      <c r="C21" s="13"/>
      <c r="D21" s="13"/>
      <c r="E21" s="13"/>
      <c r="F21" s="13"/>
      <c r="G21" s="13"/>
      <c r="H21" s="13"/>
      <c r="I21" s="13"/>
      <c r="J21" s="13"/>
      <c r="K21" s="13"/>
      <c r="L21" s="145"/>
      <c r="M21" s="145"/>
      <c r="N21" s="145"/>
      <c r="O21" s="145"/>
      <c r="P21" s="145"/>
      <c r="Q21" s="145"/>
      <c r="R21" s="145"/>
      <c r="S21" s="145"/>
      <c r="T21" s="145"/>
      <c r="U21" s="145"/>
      <c r="V21" s="145"/>
      <c r="W21" s="139"/>
      <c r="X21" s="139"/>
      <c r="Y21" s="139"/>
      <c r="Z21" s="139"/>
      <c r="AA21" s="139"/>
      <c r="AB21" s="139"/>
      <c r="AC21" s="139"/>
      <c r="AD21" s="145"/>
      <c r="AE21" s="139"/>
      <c r="AF21" s="139"/>
      <c r="AG21" s="139"/>
      <c r="AH21" s="139"/>
      <c r="AI21" s="139"/>
      <c r="AJ21" s="139"/>
      <c r="AK21" s="167"/>
      <c r="AL21" s="167"/>
      <c r="AM21" s="167"/>
      <c r="AN21" s="167"/>
      <c r="AO21" s="131"/>
      <c r="AP21" s="168"/>
      <c r="AQ21" s="15"/>
      <c r="AR21" s="18"/>
      <c r="AS21" s="16"/>
      <c r="AT21" s="16"/>
      <c r="AU21" s="16">
        <f t="shared" si="0"/>
        <v>0</v>
      </c>
      <c r="AV21" s="16">
        <f t="shared" si="1"/>
        <v>0</v>
      </c>
      <c r="AW21" s="16" t="str">
        <f t="shared" si="2"/>
        <v/>
      </c>
      <c r="AX21" s="16"/>
      <c r="AY21" s="13"/>
    </row>
    <row r="22" customHeight="1" spans="1:51">
      <c r="A22" s="12">
        <v>16</v>
      </c>
      <c r="B22" s="13"/>
      <c r="C22" s="13"/>
      <c r="D22" s="13"/>
      <c r="E22" s="13"/>
      <c r="F22" s="13"/>
      <c r="G22" s="13"/>
      <c r="H22" s="13"/>
      <c r="I22" s="13"/>
      <c r="J22" s="13"/>
      <c r="K22" s="13"/>
      <c r="L22" s="145"/>
      <c r="M22" s="145"/>
      <c r="N22" s="145"/>
      <c r="O22" s="145"/>
      <c r="P22" s="145"/>
      <c r="Q22" s="145"/>
      <c r="R22" s="145"/>
      <c r="S22" s="145"/>
      <c r="T22" s="145"/>
      <c r="U22" s="145"/>
      <c r="V22" s="145"/>
      <c r="W22" s="139"/>
      <c r="X22" s="139"/>
      <c r="Y22" s="139"/>
      <c r="Z22" s="139"/>
      <c r="AA22" s="139"/>
      <c r="AB22" s="139"/>
      <c r="AC22" s="139"/>
      <c r="AD22" s="145"/>
      <c r="AE22" s="139"/>
      <c r="AF22" s="139"/>
      <c r="AG22" s="139"/>
      <c r="AH22" s="139"/>
      <c r="AI22" s="139"/>
      <c r="AJ22" s="139"/>
      <c r="AK22" s="167"/>
      <c r="AL22" s="167"/>
      <c r="AM22" s="167"/>
      <c r="AN22" s="167"/>
      <c r="AO22" s="131"/>
      <c r="AP22" s="168"/>
      <c r="AQ22" s="15"/>
      <c r="AR22" s="18"/>
      <c r="AS22" s="16"/>
      <c r="AT22" s="16"/>
      <c r="AU22" s="16">
        <f t="shared" si="0"/>
        <v>0</v>
      </c>
      <c r="AV22" s="16">
        <f t="shared" si="1"/>
        <v>0</v>
      </c>
      <c r="AW22" s="16" t="str">
        <f t="shared" si="2"/>
        <v/>
      </c>
      <c r="AX22" s="16"/>
      <c r="AY22" s="13"/>
    </row>
    <row r="23" customHeight="1" spans="1:51">
      <c r="A23" s="12">
        <v>17</v>
      </c>
      <c r="B23" s="13"/>
      <c r="C23" s="13"/>
      <c r="D23" s="13"/>
      <c r="E23" s="13"/>
      <c r="F23" s="13"/>
      <c r="G23" s="13"/>
      <c r="H23" s="13"/>
      <c r="I23" s="13"/>
      <c r="J23" s="13"/>
      <c r="K23" s="13"/>
      <c r="L23" s="145"/>
      <c r="M23" s="145"/>
      <c r="N23" s="145"/>
      <c r="O23" s="145"/>
      <c r="P23" s="145"/>
      <c r="Q23" s="145"/>
      <c r="R23" s="145"/>
      <c r="S23" s="145"/>
      <c r="T23" s="145"/>
      <c r="U23" s="145"/>
      <c r="V23" s="145"/>
      <c r="W23" s="139"/>
      <c r="X23" s="139"/>
      <c r="Y23" s="139"/>
      <c r="Z23" s="139"/>
      <c r="AA23" s="139"/>
      <c r="AB23" s="139"/>
      <c r="AC23" s="139"/>
      <c r="AD23" s="145"/>
      <c r="AE23" s="139"/>
      <c r="AF23" s="139"/>
      <c r="AG23" s="139"/>
      <c r="AH23" s="139"/>
      <c r="AI23" s="139"/>
      <c r="AJ23" s="139"/>
      <c r="AK23" s="167"/>
      <c r="AL23" s="167"/>
      <c r="AM23" s="167"/>
      <c r="AN23" s="167"/>
      <c r="AO23" s="131"/>
      <c r="AP23" s="168"/>
      <c r="AQ23" s="15"/>
      <c r="AR23" s="18"/>
      <c r="AS23" s="16"/>
      <c r="AT23" s="16"/>
      <c r="AU23" s="16">
        <f t="shared" si="0"/>
        <v>0</v>
      </c>
      <c r="AV23" s="16">
        <f t="shared" si="1"/>
        <v>0</v>
      </c>
      <c r="AW23" s="16" t="str">
        <f t="shared" si="2"/>
        <v/>
      </c>
      <c r="AX23" s="16"/>
      <c r="AY23" s="13"/>
    </row>
    <row r="24" customHeight="1" spans="1:51">
      <c r="A24" s="12">
        <v>18</v>
      </c>
      <c r="B24" s="13"/>
      <c r="C24" s="13"/>
      <c r="D24" s="13"/>
      <c r="E24" s="13"/>
      <c r="F24" s="13"/>
      <c r="G24" s="13"/>
      <c r="H24" s="13"/>
      <c r="I24" s="13"/>
      <c r="J24" s="13"/>
      <c r="K24" s="13"/>
      <c r="L24" s="145"/>
      <c r="M24" s="145"/>
      <c r="N24" s="145"/>
      <c r="O24" s="145"/>
      <c r="P24" s="145"/>
      <c r="Q24" s="145"/>
      <c r="R24" s="145"/>
      <c r="S24" s="145"/>
      <c r="T24" s="145"/>
      <c r="U24" s="145"/>
      <c r="V24" s="145"/>
      <c r="W24" s="139"/>
      <c r="X24" s="139"/>
      <c r="Y24" s="139"/>
      <c r="Z24" s="139"/>
      <c r="AA24" s="139"/>
      <c r="AB24" s="139"/>
      <c r="AC24" s="139"/>
      <c r="AD24" s="145"/>
      <c r="AE24" s="139"/>
      <c r="AF24" s="139"/>
      <c r="AG24" s="139"/>
      <c r="AH24" s="139"/>
      <c r="AI24" s="139"/>
      <c r="AJ24" s="139"/>
      <c r="AK24" s="167"/>
      <c r="AL24" s="167"/>
      <c r="AM24" s="167"/>
      <c r="AN24" s="167"/>
      <c r="AO24" s="131"/>
      <c r="AP24" s="168"/>
      <c r="AQ24" s="15"/>
      <c r="AR24" s="18"/>
      <c r="AS24" s="16"/>
      <c r="AT24" s="16"/>
      <c r="AU24" s="16"/>
      <c r="AV24" s="16">
        <f t="shared" si="1"/>
        <v>0</v>
      </c>
      <c r="AW24" s="16" t="str">
        <f t="shared" si="2"/>
        <v/>
      </c>
      <c r="AX24" s="16"/>
      <c r="AY24" s="13"/>
    </row>
    <row r="25" customHeight="1" spans="1:51">
      <c r="A25" s="52" t="s">
        <v>621</v>
      </c>
      <c r="B25" s="575"/>
      <c r="C25" s="575"/>
      <c r="D25" s="575"/>
      <c r="E25" s="575"/>
      <c r="F25" s="575"/>
      <c r="G25" s="575"/>
      <c r="H25" s="575"/>
      <c r="I25" s="575"/>
      <c r="J25" s="575"/>
      <c r="K25" s="575"/>
      <c r="L25" s="575"/>
      <c r="M25" s="575"/>
      <c r="N25" s="575"/>
      <c r="O25" s="575"/>
      <c r="P25" s="575"/>
      <c r="Q25" s="575"/>
      <c r="R25" s="575"/>
      <c r="S25" s="575"/>
      <c r="T25" s="576"/>
      <c r="U25" s="145"/>
      <c r="V25" s="145"/>
      <c r="W25" s="139"/>
      <c r="X25" s="139"/>
      <c r="Y25" s="139"/>
      <c r="Z25" s="139"/>
      <c r="AA25" s="139"/>
      <c r="AB25" s="139"/>
      <c r="AC25" s="139"/>
      <c r="AD25" s="145"/>
      <c r="AE25" s="139"/>
      <c r="AF25" s="139"/>
      <c r="AG25" s="139"/>
      <c r="AH25" s="139"/>
      <c r="AI25" s="139"/>
      <c r="AJ25" s="139"/>
      <c r="AK25" s="167"/>
      <c r="AL25" s="167"/>
      <c r="AM25" s="167"/>
      <c r="AN25" s="167"/>
      <c r="AO25" s="131">
        <f>SUM(AO7:AO24)</f>
        <v>0</v>
      </c>
      <c r="AP25" s="168">
        <f>SUM(AP7:AP24)</f>
        <v>0</v>
      </c>
      <c r="AQ25" s="15"/>
      <c r="AR25" s="18">
        <f>SUM(AR7:AR24)</f>
        <v>0</v>
      </c>
      <c r="AS25" s="16">
        <f>SUM(AS7:AS24)</f>
        <v>0</v>
      </c>
      <c r="AT25" s="16"/>
      <c r="AU25" s="16">
        <f>SUM(AU7:AU24)</f>
        <v>0</v>
      </c>
      <c r="AV25" s="16">
        <f t="shared" si="1"/>
        <v>0</v>
      </c>
      <c r="AW25" s="16" t="str">
        <f t="shared" si="2"/>
        <v/>
      </c>
      <c r="AX25" s="16"/>
      <c r="AY25" s="13"/>
    </row>
    <row r="26" customHeight="1" spans="1:51">
      <c r="A26" s="52" t="s">
        <v>1086</v>
      </c>
      <c r="B26" s="84"/>
      <c r="C26" s="84"/>
      <c r="D26" s="84"/>
      <c r="E26" s="84"/>
      <c r="F26" s="84"/>
      <c r="G26" s="84"/>
      <c r="H26" s="84"/>
      <c r="I26" s="84"/>
      <c r="J26" s="84"/>
      <c r="K26" s="84"/>
      <c r="L26" s="84"/>
      <c r="M26" s="84"/>
      <c r="N26" s="84"/>
      <c r="O26" s="84"/>
      <c r="P26" s="84"/>
      <c r="Q26" s="84"/>
      <c r="R26" s="84"/>
      <c r="S26" s="84"/>
      <c r="T26" s="29"/>
      <c r="U26" s="145"/>
      <c r="V26" s="145"/>
      <c r="W26" s="139"/>
      <c r="X26" s="139"/>
      <c r="Y26" s="139"/>
      <c r="Z26" s="139"/>
      <c r="AA26" s="139"/>
      <c r="AB26" s="139"/>
      <c r="AC26" s="139"/>
      <c r="AD26" s="145"/>
      <c r="AE26" s="139"/>
      <c r="AF26" s="139"/>
      <c r="AG26" s="139"/>
      <c r="AH26" s="139"/>
      <c r="AI26" s="139"/>
      <c r="AJ26" s="139"/>
      <c r="AK26" s="167"/>
      <c r="AL26" s="167"/>
      <c r="AM26" s="167"/>
      <c r="AN26" s="167"/>
      <c r="AO26" s="131"/>
      <c r="AP26" s="168">
        <f>SUM(AQ7:AQ24)</f>
        <v>0</v>
      </c>
      <c r="AQ26" s="15"/>
      <c r="AR26" s="18"/>
      <c r="AS26" s="16">
        <f>SUM(AT7:AT24)</f>
        <v>0</v>
      </c>
      <c r="AT26" s="16"/>
      <c r="AU26" s="16"/>
      <c r="AV26" s="16">
        <f t="shared" si="1"/>
        <v>0</v>
      </c>
      <c r="AW26" s="16" t="str">
        <f t="shared" si="2"/>
        <v/>
      </c>
      <c r="AX26" s="16"/>
      <c r="AY26" s="13"/>
    </row>
    <row r="27" customHeight="1" spans="1:51">
      <c r="A27" s="52" t="s">
        <v>641</v>
      </c>
      <c r="B27" s="84"/>
      <c r="C27" s="84"/>
      <c r="D27" s="84"/>
      <c r="E27" s="84"/>
      <c r="F27" s="84"/>
      <c r="G27" s="84"/>
      <c r="H27" s="84"/>
      <c r="I27" s="84"/>
      <c r="J27" s="84"/>
      <c r="K27" s="84"/>
      <c r="L27" s="84"/>
      <c r="M27" s="84"/>
      <c r="N27" s="84"/>
      <c r="O27" s="84"/>
      <c r="P27" s="84"/>
      <c r="Q27" s="84"/>
      <c r="R27" s="84"/>
      <c r="S27" s="84"/>
      <c r="T27" s="29"/>
      <c r="U27" s="171"/>
      <c r="V27" s="171"/>
      <c r="W27" s="139"/>
      <c r="X27" s="139"/>
      <c r="Y27" s="139"/>
      <c r="Z27" s="139"/>
      <c r="AA27" s="139"/>
      <c r="AB27" s="139"/>
      <c r="AC27" s="139"/>
      <c r="AD27" s="139"/>
      <c r="AE27" s="139"/>
      <c r="AF27" s="139"/>
      <c r="AG27" s="139"/>
      <c r="AH27" s="139"/>
      <c r="AI27" s="139"/>
      <c r="AJ27" s="139"/>
      <c r="AK27" s="167"/>
      <c r="AL27" s="167"/>
      <c r="AM27" s="167"/>
      <c r="AN27" s="167"/>
      <c r="AO27" s="131">
        <f>AO25-AO26</f>
        <v>0</v>
      </c>
      <c r="AP27" s="168">
        <f>AP25-AP26</f>
        <v>0</v>
      </c>
      <c r="AQ27" s="15"/>
      <c r="AR27" s="18">
        <f>AR25-AR26</f>
        <v>0</v>
      </c>
      <c r="AS27" s="16">
        <f>AS25-AS26</f>
        <v>0</v>
      </c>
      <c r="AT27" s="16"/>
      <c r="AU27" s="16">
        <f>AU25-AU26</f>
        <v>0</v>
      </c>
      <c r="AV27" s="16">
        <f t="shared" si="1"/>
        <v>0</v>
      </c>
      <c r="AW27" s="16" t="str">
        <f t="shared" si="2"/>
        <v/>
      </c>
      <c r="AX27" s="16"/>
      <c r="AY27" s="13"/>
    </row>
    <row r="28" customHeight="1" spans="1:51">
      <c r="A28" s="20" t="e">
        <f>#REF!&amp;#REF!</f>
        <v>#REF!</v>
      </c>
      <c r="L28" s="116"/>
      <c r="M28" s="116"/>
      <c r="N28" s="116"/>
      <c r="O28" s="116"/>
      <c r="P28" s="116"/>
      <c r="Q28" s="116"/>
      <c r="R28" s="116"/>
      <c r="S28" s="116"/>
      <c r="T28" s="116"/>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U28" s="27" t="e">
        <f>"评估人员："&amp;#REF!</f>
        <v>#REF!</v>
      </c>
    </row>
    <row r="29" customHeight="1" spans="1:51">
      <c r="A29" s="20" t="e">
        <f>CONCATENATE(#REF!,#REF!,#REF!,#REF!,#REF!,#REF!,#REF!)</f>
        <v>#REF!</v>
      </c>
      <c r="L29" s="116"/>
      <c r="M29" s="116"/>
      <c r="N29" s="116"/>
      <c r="O29" s="116"/>
      <c r="P29" s="116"/>
      <c r="Q29" s="116"/>
      <c r="R29" s="116"/>
      <c r="S29" s="116"/>
      <c r="T29" s="116"/>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row>
    <row r="30" customHeight="1" spans="1:51">
      <c r="L30" s="116"/>
      <c r="M30" s="116"/>
      <c r="N30" s="116"/>
      <c r="O30" s="116"/>
      <c r="P30" s="116"/>
      <c r="Q30" s="116"/>
      <c r="R30" s="116"/>
      <c r="S30" s="116"/>
      <c r="T30" s="116"/>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row>
    <row r="31" customHeight="1" spans="1:51">
      <c r="L31" s="116"/>
      <c r="M31" s="116"/>
      <c r="N31" s="116"/>
      <c r="O31" s="116"/>
      <c r="P31" s="116"/>
      <c r="Q31" s="116"/>
      <c r="R31" s="116"/>
      <c r="S31" s="116"/>
      <c r="T31" s="116"/>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row>
    <row r="32" customHeight="1" spans="1:51">
      <c r="L32" s="116"/>
      <c r="M32" s="116"/>
      <c r="N32" s="116"/>
      <c r="O32" s="116"/>
      <c r="P32" s="116"/>
      <c r="Q32" s="116"/>
      <c r="R32" s="116"/>
      <c r="S32" s="116"/>
      <c r="T32" s="116"/>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row>
    <row r="33" customHeight="1" spans="12:42">
      <c r="L33" s="116"/>
      <c r="M33" s="116"/>
      <c r="N33" s="116"/>
      <c r="O33" s="116"/>
      <c r="P33" s="116"/>
      <c r="Q33" s="116"/>
      <c r="R33" s="116"/>
      <c r="S33" s="116"/>
      <c r="T33" s="116"/>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row>
    <row r="34" customHeight="1" spans="12:42">
      <c r="L34" s="116"/>
      <c r="M34" s="116"/>
      <c r="N34" s="116"/>
      <c r="O34" s="116"/>
      <c r="P34" s="116"/>
      <c r="Q34" s="116"/>
      <c r="R34" s="116"/>
      <c r="S34" s="116"/>
      <c r="T34" s="116"/>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row>
    <row r="35" customHeight="1" spans="12:42">
      <c r="L35" s="116"/>
      <c r="M35" s="116"/>
      <c r="N35" s="116"/>
      <c r="O35" s="116"/>
      <c r="P35" s="116"/>
      <c r="Q35" s="116"/>
      <c r="R35" s="116"/>
      <c r="S35" s="116"/>
      <c r="T35" s="116"/>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row>
    <row r="36" customHeight="1" spans="12:42">
      <c r="L36" s="116"/>
      <c r="M36" s="116"/>
      <c r="N36" s="116"/>
      <c r="O36" s="116"/>
      <c r="P36" s="116"/>
      <c r="Q36" s="116"/>
      <c r="R36" s="116"/>
      <c r="S36" s="116"/>
      <c r="T36" s="116"/>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row>
    <row r="37" customHeight="1" spans="12:42">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row>
    <row r="38" customHeight="1" spans="12:42">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row>
    <row r="39" customHeight="1" spans="12:42">
      <c r="L39" s="116"/>
      <c r="M39" s="116"/>
      <c r="N39" s="116"/>
      <c r="O39" s="116"/>
      <c r="P39" s="116"/>
      <c r="Q39" s="116"/>
      <c r="R39" s="116"/>
      <c r="S39" s="116"/>
      <c r="T39" s="116"/>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row>
    <row r="40" customHeight="1" spans="12:42">
      <c r="L40" s="116"/>
      <c r="M40" s="116"/>
      <c r="N40" s="116"/>
      <c r="O40" s="116"/>
      <c r="P40" s="116"/>
      <c r="Q40" s="116"/>
      <c r="R40" s="116"/>
      <c r="S40" s="116"/>
      <c r="T40" s="116"/>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row>
    <row r="41" customHeight="1" spans="12:42">
      <c r="L41" s="116"/>
      <c r="M41" s="116"/>
      <c r="N41" s="116"/>
      <c r="O41" s="116"/>
      <c r="P41" s="116"/>
      <c r="Q41" s="116"/>
      <c r="R41" s="116"/>
      <c r="S41" s="116"/>
      <c r="T41" s="116"/>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row>
    <row r="42" customHeight="1" spans="12:42">
      <c r="L42" s="116"/>
      <c r="M42" s="116"/>
      <c r="N42" s="116"/>
      <c r="O42" s="116"/>
      <c r="P42" s="116"/>
      <c r="Q42" s="116"/>
      <c r="R42" s="116"/>
      <c r="S42" s="116"/>
      <c r="T42" s="116"/>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row>
    <row r="43" customHeight="1" spans="12:42">
      <c r="L43" s="116"/>
      <c r="M43" s="116"/>
      <c r="N43" s="116"/>
      <c r="O43" s="116"/>
      <c r="P43" s="116"/>
      <c r="Q43" s="116"/>
      <c r="R43" s="116"/>
      <c r="S43" s="116"/>
      <c r="T43" s="116"/>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row>
    <row r="44" customHeight="1" spans="12:42">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row>
    <row r="45" customHeight="1" spans="12:42">
      <c r="L45" s="116"/>
      <c r="M45" s="116"/>
      <c r="N45" s="116"/>
      <c r="O45" s="116"/>
      <c r="P45" s="116"/>
      <c r="Q45" s="116"/>
      <c r="R45" s="116"/>
      <c r="S45" s="116"/>
      <c r="T45" s="116"/>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row>
    <row r="46" customHeight="1" spans="12:42">
      <c r="L46" s="116"/>
      <c r="M46" s="116"/>
      <c r="N46" s="116"/>
      <c r="O46" s="116"/>
      <c r="P46" s="116"/>
      <c r="Q46" s="116"/>
      <c r="R46" s="116"/>
      <c r="S46" s="116"/>
      <c r="T46" s="116"/>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row>
    <row r="47" customHeight="1" spans="12:42">
      <c r="L47" s="116"/>
      <c r="M47" s="116"/>
      <c r="N47" s="116"/>
      <c r="O47" s="116"/>
      <c r="P47" s="116"/>
      <c r="Q47" s="116"/>
      <c r="R47" s="116"/>
      <c r="S47" s="116"/>
      <c r="T47" s="116"/>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row>
    <row r="48" customHeight="1" spans="12:42">
      <c r="L48" s="116"/>
      <c r="M48" s="116"/>
      <c r="N48" s="116"/>
      <c r="O48" s="116"/>
      <c r="P48" s="116"/>
      <c r="Q48" s="116"/>
      <c r="R48" s="116"/>
      <c r="S48" s="116"/>
      <c r="T48" s="116"/>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row>
    <row r="49" customHeight="1" spans="12:42">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row>
    <row r="50" customHeight="1" spans="12:42">
      <c r="L50" s="116"/>
      <c r="M50" s="116"/>
      <c r="N50" s="116"/>
      <c r="O50" s="116"/>
      <c r="P50" s="116"/>
      <c r="Q50" s="116"/>
      <c r="R50" s="116"/>
      <c r="S50" s="116"/>
      <c r="T50" s="116"/>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row>
    <row r="51" customHeight="1" spans="12:42">
      <c r="L51" s="116"/>
      <c r="M51" s="116"/>
      <c r="N51" s="116"/>
      <c r="O51" s="116"/>
      <c r="P51" s="116"/>
      <c r="Q51" s="116"/>
      <c r="R51" s="116"/>
      <c r="S51" s="116"/>
      <c r="T51" s="116"/>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row>
    <row r="52" customHeight="1" spans="12:42">
      <c r="L52" s="116"/>
      <c r="M52" s="116"/>
      <c r="N52" s="116"/>
      <c r="O52" s="116"/>
      <c r="P52" s="116"/>
      <c r="Q52" s="116"/>
      <c r="R52" s="116"/>
      <c r="S52" s="116"/>
      <c r="T52" s="116"/>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row>
    <row r="53" customHeight="1" spans="12:42">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row>
    <row r="54" customHeight="1" spans="12:42">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row>
    <row r="55" customHeight="1" spans="12:42">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row>
    <row r="56" customHeight="1" spans="12:42">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row>
    <row r="57" customHeight="1" spans="12:42">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row>
    <row r="58" customHeight="1" spans="12:42">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row>
    <row r="59" customHeight="1" spans="12:42">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row>
    <row r="60" customHeight="1" spans="12:42">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row>
    <row r="61" customHeight="1" spans="12:42">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row>
    <row r="62" customHeight="1" spans="12:42">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row>
    <row r="63" customHeight="1" spans="12:42">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row>
    <row r="64" customHeight="1" spans="12:42">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row>
    <row r="65" customHeight="1" spans="12:42">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row>
    <row r="66" customHeight="1" spans="12:42">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row>
    <row r="67" customHeight="1" spans="12:42">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row>
    <row r="68" customHeight="1" spans="12:42">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row>
    <row r="69" customHeight="1" spans="12:42">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row>
    <row r="70" customHeight="1" spans="12:42">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row>
    <row r="71" customHeight="1" spans="12:42">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row>
    <row r="72" customHeight="1" spans="12:42">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row>
    <row r="73" customHeight="1" spans="12:42">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row>
    <row r="74" customHeight="1" spans="12:42">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row>
    <row r="75" customHeight="1" spans="12:42">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row>
    <row r="76" customHeight="1" spans="12:42">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row>
    <row r="77" customHeight="1" spans="12:42">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row>
    <row r="78" customHeight="1" spans="12:42">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row>
    <row r="79" customHeight="1" spans="12:42">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row>
    <row r="80" customHeight="1" spans="12:42">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row>
    <row r="81" customHeight="1" spans="12:42">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row>
    <row r="82" customHeight="1" spans="12:42">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row>
    <row r="83" customHeight="1" spans="12:42">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row>
    <row r="84" customHeight="1" spans="12:42">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row>
    <row r="85" customHeight="1" spans="12:42">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row>
    <row r="86" customHeight="1" spans="12:42">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row>
    <row r="87" customHeight="1" spans="12:42">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row>
    <row r="88" customHeight="1" spans="12:42">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row>
    <row r="89" customHeight="1" spans="12:42">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row>
    <row r="90" customHeight="1" spans="12:42">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row>
    <row r="91" customHeight="1" spans="12:42">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row>
    <row r="92" customHeight="1" spans="12:42">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row>
    <row r="93" customHeight="1" spans="12:42">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row>
    <row r="94" customHeight="1" spans="12:42">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row>
    <row r="95" customHeight="1" spans="12:42">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row>
    <row r="96" customHeight="1" spans="12:42">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row>
    <row r="97" customHeight="1" spans="12:42">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row>
    <row r="98" customHeight="1" spans="12:42">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row>
    <row r="99" customHeight="1" spans="12:42">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row>
    <row r="100" customHeight="1" spans="12:42">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row>
    <row r="101" customHeight="1" spans="12:42">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row>
    <row r="102" customHeight="1" spans="12:42">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row>
    <row r="103" customHeight="1" spans="12:42">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row>
    <row r="104" customHeight="1" spans="12:42">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row>
    <row r="105" customHeight="1" spans="12:42">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row>
    <row r="106" customHeight="1" spans="12:42">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row>
    <row r="107" customHeight="1" spans="12:42">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row>
    <row r="108" customHeight="1" spans="12:42">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row>
    <row r="109" customHeight="1" spans="12:42">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row>
    <row r="110" customHeight="1" spans="12:42">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row>
    <row r="111" customHeight="1" spans="12:42">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row>
    <row r="112" customHeight="1" spans="12:42">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row>
    <row r="113" customHeight="1" spans="12:42">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row>
    <row r="114" customHeight="1" spans="12:42">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row>
    <row r="115" customHeight="1" spans="12:42">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row>
    <row r="116" customHeight="1" spans="12:42">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row>
    <row r="117" customHeight="1" spans="12:42">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row>
    <row r="118" customHeight="1" spans="12:42">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row>
    <row r="119" customHeight="1" spans="12:42">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row>
    <row r="120" customHeight="1" spans="12:42">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row>
    <row r="121" customHeight="1" spans="12:42">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row>
    <row r="122" customHeight="1" spans="12:42">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row>
    <row r="123" customHeight="1" spans="12:42">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row>
    <row r="124" customHeight="1" spans="12:42">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row>
    <row r="125" customHeight="1" spans="12:42">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row>
    <row r="126" customHeight="1" spans="12:42">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row>
    <row r="127" customHeight="1" spans="12:42">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row>
    <row r="128" customHeight="1" spans="12:42">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row>
    <row r="129" customHeight="1" spans="12:42">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row>
    <row r="130" customHeight="1" spans="12:42">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row>
    <row r="131" customHeight="1" spans="12:42">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row>
    <row r="132" customHeight="1" spans="12:42">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row>
    <row r="133" customHeight="1" spans="12:42">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row>
    <row r="134" customHeight="1" spans="12:42">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row>
    <row r="135" customHeight="1" spans="12:42">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row>
    <row r="136" customHeight="1" spans="12:42">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row>
    <row r="137" customHeight="1" spans="12:42">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row>
    <row r="138" customHeight="1" spans="12:42">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row>
    <row r="139" customHeight="1" spans="12:42">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row>
    <row r="140" customHeight="1" spans="12:42">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row>
    <row r="141" customHeight="1" spans="12:42">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row>
    <row r="142" customHeight="1" spans="12:42">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row>
    <row r="143" customHeight="1" spans="12:42">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row>
    <row r="144" customHeight="1" spans="12:42">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row>
    <row r="145" customHeight="1" spans="12:42">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row>
    <row r="146" customHeight="1" spans="12:42">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row>
    <row r="147" customHeight="1" spans="12:42">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row>
    <row r="148" customHeight="1" spans="12:42">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row>
    <row r="149" customHeight="1" spans="12:42">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row>
    <row r="150" customHeight="1" spans="12:42">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row>
    <row r="151" customHeight="1" spans="12:42">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row>
    <row r="152" customHeight="1" spans="12:42">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row>
    <row r="153" customHeight="1" spans="12:42">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row>
    <row r="154" customHeight="1" spans="12:42">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row>
    <row r="155" customHeight="1" spans="12:42">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row>
    <row r="156" customHeight="1" spans="12:42">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row>
    <row r="157" customHeight="1" spans="12:42">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row>
    <row r="158" customHeight="1" spans="12:42">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row>
    <row r="159" customHeight="1" spans="12:42">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row>
    <row r="160" customHeight="1" spans="12:42">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row>
    <row r="161" customHeight="1" spans="12:42">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row>
    <row r="162" customHeight="1" spans="12:42">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row>
    <row r="163" customHeight="1" spans="12:42">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row>
    <row r="164" customHeight="1" spans="12:42">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row>
    <row r="165" customHeight="1" spans="12:42">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row>
    <row r="166" customHeight="1" spans="12:42">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row>
    <row r="167" customHeight="1" spans="12:42">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row>
    <row r="168" customHeight="1" spans="12:42">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row>
    <row r="169" customHeight="1" spans="12:42">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row>
    <row r="170" customHeight="1" spans="12:42">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row>
    <row r="171" customHeight="1" spans="12:42">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row>
    <row r="172" customHeight="1" spans="12:42">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row>
    <row r="173" customHeight="1" spans="12:42">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row>
    <row r="174" customHeight="1" spans="12:42">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row>
    <row r="175" customHeight="1" spans="12:42">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row>
    <row r="176" customHeight="1" spans="12:42">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row>
    <row r="177" customHeight="1" spans="12:42">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row>
    <row r="178" customHeight="1" spans="12:42">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row>
    <row r="179" customHeight="1" spans="12:42">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row>
    <row r="180" customHeight="1" spans="12:42">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row>
    <row r="181" customHeight="1" spans="12:42">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row>
    <row r="182" customHeight="1" spans="12:42">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row>
    <row r="183" customHeight="1" spans="12:42">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row>
    <row r="184" customHeight="1" spans="12:42">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row>
    <row r="185" customHeight="1" spans="12:42">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row>
    <row r="186" customHeight="1" spans="12:42">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row>
    <row r="187" customHeight="1" spans="12:42">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row>
    <row r="188" customHeight="1" spans="12:42">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row>
    <row r="189" customHeight="1" spans="12:42">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row>
    <row r="190" customHeight="1" spans="12:42">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row>
    <row r="191" customHeight="1" spans="12:42">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row>
    <row r="192" customHeight="1" spans="12:42">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row>
    <row r="193" customHeight="1" spans="12:42">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row>
    <row r="194" customHeight="1" spans="12:42">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row>
    <row r="195" customHeight="1" spans="12:42">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row>
    <row r="196" customHeight="1" spans="12:42">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row>
    <row r="197" customHeight="1" spans="12:42">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row>
    <row r="198" customHeight="1" spans="12:42">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row>
    <row r="199" customHeight="1" spans="12:42">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row>
    <row r="200" customHeight="1" spans="12:42">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row>
    <row r="201" customHeight="1" spans="12:42">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row>
    <row r="202" customHeight="1" spans="12:42">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row>
    <row r="203" customHeight="1" spans="12:42">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row>
    <row r="204" customHeight="1" spans="12:42">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row>
    <row r="205" customHeight="1" spans="12:42">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row>
    <row r="206" customHeight="1" spans="12:42">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row>
    <row r="207" customHeight="1" spans="12:42">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row>
    <row r="208" customHeight="1" spans="12:42">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row>
    <row r="209" customHeight="1" spans="12:42">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row>
    <row r="210" customHeight="1" spans="12:42">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row>
    <row r="211" customHeight="1" spans="12:42">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row>
    <row r="212" customHeight="1" spans="12:42">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row>
    <row r="213" customHeight="1" spans="12:42">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row>
    <row r="214" customHeight="1" spans="12:42">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row>
    <row r="215" customHeight="1" spans="12:42">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row>
    <row r="216" customHeight="1" spans="12:42">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row>
    <row r="217" customHeight="1" spans="12:42">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row>
    <row r="218" customHeight="1" spans="12:42">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row>
    <row r="219" customHeight="1" spans="12:42">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row>
    <row r="220" customHeight="1" spans="12:42">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row>
    <row r="221" customHeight="1" spans="12:42">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row>
    <row r="222" customHeight="1" spans="12:42">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row>
    <row r="223" customHeight="1" spans="12:42">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row>
    <row r="224" customHeight="1" spans="12:42">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row>
    <row r="225" customHeight="1" spans="12:42">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row>
    <row r="226" customHeight="1" spans="12:42">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row>
    <row r="227" customHeight="1" spans="12:42">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row>
    <row r="228" customHeight="1" spans="12:42">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row>
    <row r="229" customHeight="1" spans="12:42">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row>
    <row r="230" customHeight="1" spans="12:42">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row>
    <row r="231" customHeight="1" spans="12:42">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row>
    <row r="232" customHeight="1" spans="12:42">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row>
    <row r="233" customHeight="1" spans="12:42">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row>
    <row r="234" customHeight="1" spans="12:42">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row>
    <row r="235" customHeight="1" spans="12:42">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row>
    <row r="236" customHeight="1" spans="12:42">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row>
    <row r="237" customHeight="1" spans="12:42">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row>
    <row r="238" customHeight="1" spans="12:42">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row>
    <row r="239" customHeight="1" spans="12:42">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row>
    <row r="240" customHeight="1" spans="12:42">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row>
    <row r="241" customHeight="1" spans="12:42">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row>
    <row r="242" customHeight="1" spans="12:42">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row>
    <row r="243" customHeight="1" spans="12:42">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row>
    <row r="244" customHeight="1" spans="12:42">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row>
    <row r="245" customHeight="1" spans="12:42">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row>
    <row r="246" customHeight="1" spans="12:42">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row>
    <row r="247" customHeight="1" spans="12:42">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row>
    <row r="248" customHeight="1" spans="12:42">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row>
    <row r="249" customHeight="1" spans="12:42">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row>
    <row r="250" customHeight="1" spans="12:42">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row>
    <row r="251" customHeight="1" spans="12:42">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row>
    <row r="252" customHeight="1" spans="12:42">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row>
    <row r="253" customHeight="1" spans="12:42">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row>
    <row r="254" customHeight="1" spans="12:42">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row>
    <row r="255" customHeight="1" spans="12:42">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row>
    <row r="256" customHeight="1" spans="12:42">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row>
    <row r="257" customHeight="1" spans="12:42">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row>
    <row r="258" customHeight="1" spans="12:42">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row>
    <row r="259" customHeight="1" spans="12:42">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row>
    <row r="260" customHeight="1" spans="12:42">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row>
    <row r="261" customHeight="1" spans="12:42">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row>
    <row r="262" customHeight="1" spans="12:42">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row>
    <row r="263" customHeight="1" spans="12:42">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row>
    <row r="264" customHeight="1" spans="12:42">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row>
    <row r="265" customHeight="1" spans="12:42">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row>
    <row r="266" customHeight="1" spans="12:42">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row>
    <row r="267" customHeight="1" spans="12:42">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row>
    <row r="268" customHeight="1" spans="12:42">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row>
    <row r="269" customHeight="1" spans="12:42">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row>
    <row r="270" customHeight="1" spans="12:42">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row>
    <row r="271" customHeight="1" spans="12:42">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row>
    <row r="272" customHeight="1" spans="12:42">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row>
    <row r="273" customHeight="1" spans="12:42">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row>
    <row r="274" customHeight="1" spans="12:42">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row>
    <row r="275" customHeight="1" spans="12:42">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row>
    <row r="276" customHeight="1" spans="12:42">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row>
    <row r="277" customHeight="1" spans="12:42">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row>
    <row r="278" customHeight="1" spans="12:42">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row>
    <row r="279" customHeight="1" spans="12:42">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row>
    <row r="280" customHeight="1" spans="12:42">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row>
    <row r="281" customHeight="1" spans="12:42">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row>
    <row r="282" customHeight="1" spans="12:42">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row>
    <row r="283" customHeight="1" spans="12:42">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row>
    <row r="284" customHeight="1" spans="12:42">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row>
    <row r="285" customHeight="1" spans="12:42">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row>
    <row r="286" customHeight="1" spans="12:42">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row>
    <row r="287" customHeight="1" spans="12:42">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row>
    <row r="288" customHeight="1" spans="12:42">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row>
    <row r="289" customHeight="1" spans="12:42">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row>
    <row r="290" customHeight="1" spans="12:42">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row>
    <row r="291" customHeight="1" spans="12:42">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row>
    <row r="292" customHeight="1" spans="12:42">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row>
    <row r="293" customHeight="1" spans="12:42">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row>
    <row r="294" customHeight="1" spans="12:42">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row>
    <row r="295" customHeight="1" spans="12:42">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row>
    <row r="296" customHeight="1" spans="12:42">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row>
    <row r="297" customHeight="1" spans="12:42">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row>
    <row r="298" customHeight="1" spans="12:42">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row>
    <row r="299" customHeight="1" spans="12:42">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row>
    <row r="300" customHeight="1" spans="12:42">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row>
    <row r="301" customHeight="1" spans="12:42">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row>
    <row r="302" customHeight="1" spans="12:42">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row>
    <row r="303" customHeight="1" spans="12:42">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row>
    <row r="304" customHeight="1" spans="12:42">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row>
    <row r="305" customHeight="1" spans="12:42">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row>
    <row r="306" customHeight="1" spans="12:42">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row>
    <row r="307" customHeight="1" spans="12:42">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row>
    <row r="308" customHeight="1" spans="12:42">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row>
    <row r="309" customHeight="1" spans="12:42">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row>
    <row r="310" customHeight="1" spans="12:42">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row>
    <row r="311" customHeight="1" spans="12:42">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row>
    <row r="312" customHeight="1" spans="12:42">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row>
    <row r="313" customHeight="1" spans="12:42">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row>
    <row r="314" customHeight="1" spans="12:42">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row>
    <row r="315" customHeight="1" spans="12:42">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row>
    <row r="316" customHeight="1" spans="12:42">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row>
    <row r="317" customHeight="1" spans="12:42">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row>
    <row r="318" customHeight="1" spans="12:42">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row>
    <row r="319" customHeight="1" spans="12:42">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row>
    <row r="320" customHeight="1" spans="12:42">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row>
    <row r="321" customHeight="1" spans="12:42">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row>
    <row r="322" customHeight="1" spans="12:42">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row>
    <row r="323" customHeight="1" spans="12:42">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row>
    <row r="324" customHeight="1" spans="12:42">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row>
    <row r="325" customHeight="1" spans="12:42">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row>
    <row r="326" customHeight="1" spans="12:42">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row>
    <row r="327" customHeight="1" spans="12:42">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row>
    <row r="328" customHeight="1" spans="12:42">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row>
    <row r="329" customHeight="1" spans="12:42">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row>
    <row r="330" customHeight="1" spans="12:42">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row>
    <row r="331" customHeight="1" spans="12:42">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row>
    <row r="332" customHeight="1" spans="12:42">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row>
    <row r="333" customHeight="1" spans="12:42">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row>
    <row r="334" customHeight="1" spans="12:42">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row>
    <row r="335" customHeight="1" spans="12:42">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row>
    <row r="336" customHeight="1" spans="12:42">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row>
    <row r="337" customHeight="1" spans="12:42">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row>
    <row r="338" customHeight="1" spans="12:42">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row>
    <row r="339" customHeight="1" spans="12:42">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row>
    <row r="340" customHeight="1" spans="12:42">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row>
    <row r="341" customHeight="1" spans="12:42">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row>
    <row r="342" customHeight="1" spans="12:42">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row>
    <row r="343" customHeight="1" spans="12:42">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row>
    <row r="344" customHeight="1" spans="12:42">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row>
    <row r="345" customHeight="1" spans="12:42">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row>
    <row r="346" customHeight="1" spans="12:42">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row>
    <row r="347" customHeight="1" spans="12:42">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row>
    <row r="348" customHeight="1" spans="12:42">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row>
    <row r="349" customHeight="1" spans="12:42">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row>
    <row r="350" customHeight="1" spans="12:42">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row>
    <row r="351" customHeight="1" spans="12:42">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row>
    <row r="352" customHeight="1" spans="12:42">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row>
    <row r="353" customHeight="1" spans="12:42">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row>
    <row r="354" customHeight="1" spans="12:42">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row>
    <row r="355" customHeight="1" spans="12:42">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row>
    <row r="356" customHeight="1" spans="12:42">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row>
    <row r="357" customHeight="1" spans="12:42">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row>
    <row r="358" customHeight="1" spans="12:42">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row>
    <row r="359" customHeight="1" spans="12:42">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row>
    <row r="360" customHeight="1" spans="12:42">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row>
    <row r="361" customHeight="1" spans="12:42">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row>
    <row r="362" customHeight="1" spans="12:42">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row>
    <row r="363" customHeight="1" spans="12:42">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row>
    <row r="364" customHeight="1" spans="12:42">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row>
    <row r="365" customHeight="1" spans="12:42">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row>
    <row r="366" customHeight="1" spans="12:42">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row>
    <row r="367" customHeight="1" spans="12:42">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row>
    <row r="368" customHeight="1" spans="12:42">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row>
    <row r="369" customHeight="1" spans="12:42">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row>
    <row r="370" customHeight="1" spans="12:42">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row>
    <row r="371" customHeight="1" spans="12:42">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row>
    <row r="372" customHeight="1" spans="12:42">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row>
    <row r="373" customHeight="1" spans="12:42">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row>
    <row r="374" customHeight="1" spans="12:42">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row>
    <row r="375" customHeight="1" spans="12:42">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row>
    <row r="376" customHeight="1" spans="12:42">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row>
    <row r="377" customHeight="1" spans="12:42">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row>
    <row r="378" customHeight="1" spans="12:42">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row>
    <row r="379" customHeight="1" spans="12:42">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row>
    <row r="380" customHeight="1" spans="12:42">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row>
    <row r="381" customHeight="1" spans="12:42">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row>
    <row r="382" customHeight="1" spans="12:42">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row>
    <row r="383" customHeight="1" spans="12:42">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row>
    <row r="384" customHeight="1" spans="12:42">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row>
    <row r="385" customHeight="1" spans="12:42">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row>
    <row r="386" customHeight="1" spans="12:42">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row>
    <row r="387" customHeight="1" spans="12:42">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row>
    <row r="388" customHeight="1" spans="12:42">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row>
    <row r="389" customHeight="1" spans="12:42">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row>
    <row r="390" customHeight="1" spans="12:42">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row>
    <row r="391" customHeight="1" spans="12:42">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row>
    <row r="392" customHeight="1" spans="12:42">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row>
    <row r="393" customHeight="1" spans="12:42">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row>
    <row r="394" customHeight="1" spans="12:42">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row>
    <row r="395" customHeight="1" spans="12:42">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row>
    <row r="396" customHeight="1" spans="12:42">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row>
    <row r="397" customHeight="1" spans="12:42">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row>
    <row r="398" customHeight="1" spans="12:42">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row>
    <row r="399" customHeight="1" spans="12:42">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row>
    <row r="400" customHeight="1" spans="12:42">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row>
    <row r="401" customHeight="1" spans="12:42">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row>
    <row r="402" customHeight="1" spans="12:42">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row>
    <row r="403" customHeight="1" spans="12:42">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row>
    <row r="404" customHeight="1" spans="12:42">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row>
    <row r="405" customHeight="1" spans="12:42">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row>
    <row r="406" customHeight="1" spans="12:42">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row>
    <row r="407" customHeight="1" spans="12:42">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row>
    <row r="408" customHeight="1" spans="12:42">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row>
    <row r="409" customHeight="1" spans="12:42">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row>
    <row r="410" customHeight="1" spans="12:42">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row>
    <row r="411" customHeight="1" spans="12:42">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row>
    <row r="412" customHeight="1" spans="12:42">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row>
    <row r="413" customHeight="1" spans="12:42">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row>
    <row r="414" customHeight="1" spans="12:42">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row>
    <row r="415" customHeight="1" spans="12:42">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row>
    <row r="416" customHeight="1" spans="12:42">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row>
    <row r="417" customHeight="1" spans="12:42">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row>
    <row r="418" customHeight="1" spans="12:42">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row>
    <row r="419" customHeight="1" spans="12:42">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row>
    <row r="420" customHeight="1" spans="12:42">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row>
    <row r="421" customHeight="1" spans="12:42">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row>
    <row r="422" customHeight="1" spans="12:42">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row>
    <row r="423" customHeight="1" spans="12:42">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row>
    <row r="424" customHeight="1" spans="12:42">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row>
    <row r="425" customHeight="1" spans="12:42">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row>
    <row r="426" customHeight="1" spans="12:42">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row>
    <row r="427" customHeight="1" spans="12:42">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row>
    <row r="428" customHeight="1" spans="12:42">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row>
    <row r="429" customHeight="1" spans="12:42">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row>
    <row r="430" customHeight="1" spans="12:42">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row>
    <row r="431" customHeight="1" spans="12:42">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row>
    <row r="432" customHeight="1" spans="12:42">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row>
    <row r="433" customHeight="1" spans="12:42">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row>
    <row r="434" customHeight="1" spans="12:42">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row>
    <row r="435" customHeight="1" spans="12:42">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row>
    <row r="436" customHeight="1" spans="12:42">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row>
    <row r="437" customHeight="1" spans="12:42">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row>
    <row r="438" customHeight="1" spans="12:42">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row>
    <row r="439" customHeight="1" spans="12:42">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row>
    <row r="440" customHeight="1" spans="12:42">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row>
    <row r="441" customHeight="1" spans="12:42">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row>
    <row r="442" customHeight="1" spans="12:42">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row>
    <row r="443" customHeight="1" spans="12:42">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row>
    <row r="444" customHeight="1" spans="12:42">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row>
    <row r="445" customHeight="1" spans="12:42">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row>
    <row r="446" customHeight="1" spans="12:42">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row>
    <row r="447" customHeight="1" spans="12:42">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row>
    <row r="448" customHeight="1" spans="12:42">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row>
    <row r="449" customHeight="1" spans="12:42">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row>
    <row r="450" customHeight="1" spans="12:42">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row>
    <row r="451" customHeight="1" spans="12:42">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row>
    <row r="452" customHeight="1" spans="12:42">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row>
    <row r="453" customHeight="1" spans="12:42">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row>
    <row r="454" customHeight="1" spans="12:42">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row>
    <row r="455" customHeight="1" spans="12:42">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row>
    <row r="456" customHeight="1" spans="12:42">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row>
    <row r="457" customHeight="1" spans="12:42">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row>
    <row r="458" customHeight="1" spans="12:42">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row>
    <row r="459" customHeight="1" spans="12:42">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row>
    <row r="460" customHeight="1" spans="12:42">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row>
    <row r="461" customHeight="1" spans="12:42">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row>
    <row r="462" customHeight="1" spans="12:42">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row>
    <row r="463" customHeight="1" spans="12:42">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row>
    <row r="464" customHeight="1" spans="12:42">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row>
    <row r="465" customHeight="1" spans="12:42">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row>
    <row r="466" customHeight="1" spans="12:42">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row>
    <row r="467" customHeight="1" spans="12:42">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row>
    <row r="468" customHeight="1" spans="12:42">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row>
    <row r="469" customHeight="1" spans="12:42">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row>
    <row r="470" customHeight="1" spans="12:42">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row>
    <row r="471" customHeight="1" spans="12:42">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row>
    <row r="472" customHeight="1" spans="12:42">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row>
    <row r="473" customHeight="1" spans="12:42">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row>
    <row r="474" customHeight="1" spans="12:42">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row>
    <row r="475" customHeight="1" spans="12:42">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row>
    <row r="476" customHeight="1" spans="12:42">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row>
    <row r="477" customHeight="1" spans="12:42">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row>
    <row r="478" customHeight="1" spans="12:42">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row>
    <row r="479" customHeight="1" spans="12:42">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row>
    <row r="480" customHeight="1" spans="12:42">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row>
    <row r="481" customHeight="1" spans="12:42">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row>
    <row r="482" customHeight="1" spans="12:42">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row>
    <row r="483" customHeight="1" spans="12:42">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row>
    <row r="484" customHeight="1" spans="12:42">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row>
    <row r="485" customHeight="1" spans="12:42">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row>
    <row r="486" customHeight="1" spans="12:42">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row>
    <row r="487" customHeight="1" spans="12:42">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row>
    <row r="488" customHeight="1" spans="12:42">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row>
    <row r="489" customHeight="1" spans="12:42">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row>
    <row r="490" customHeight="1" spans="12:42">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row>
    <row r="491" customHeight="1" spans="12:42">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row>
    <row r="492" customHeight="1" spans="12:42">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row>
    <row r="493" customHeight="1" spans="12:42">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row>
    <row r="494" customHeight="1" spans="12:42">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row>
    <row r="495" customHeight="1" spans="12:42">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row>
    <row r="496" customHeight="1" spans="12:42">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row>
    <row r="497" customHeight="1" spans="12:42">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row>
    <row r="498" customHeight="1" spans="12:42">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row>
    <row r="499" customHeight="1" spans="12:42">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row>
    <row r="500" customHeight="1" spans="12:42">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row>
    <row r="501" customHeight="1" spans="12:42">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row>
    <row r="502" customHeight="1" spans="12:42">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row>
    <row r="503" customHeight="1" spans="12:42">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row>
    <row r="504" customHeight="1" spans="12:42">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row>
    <row r="505" customHeight="1" spans="12:42">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row>
    <row r="506" customHeight="1" spans="12:42">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row>
    <row r="507" customHeight="1" spans="12:42">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row>
    <row r="508" customHeight="1" spans="12:42">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row>
    <row r="509" customHeight="1" spans="12:42">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row>
    <row r="510" customHeight="1" spans="12:42">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row>
    <row r="511" customHeight="1" spans="12:42">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row>
    <row r="512" customHeight="1" spans="12:42">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row>
    <row r="513" customHeight="1" spans="12:42">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row>
    <row r="514" customHeight="1" spans="12:42">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row>
    <row r="515" customHeight="1" spans="12:42">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row>
    <row r="516" customHeight="1" spans="12:42">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row>
    <row r="517" customHeight="1" spans="12:42">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row>
    <row r="518" customHeight="1" spans="12:42">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row>
    <row r="519" customHeight="1" spans="12:42">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row>
    <row r="520" customHeight="1" spans="12:42">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row>
    <row r="521" customHeight="1" spans="12:42">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row>
    <row r="522" customHeight="1" spans="12:42">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row>
    <row r="523" customHeight="1" spans="12:42">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row>
    <row r="524" customHeight="1" spans="12:42">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row>
    <row r="525" customHeight="1" spans="12:42">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row>
    <row r="526" customHeight="1" spans="12:42">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row>
    <row r="527" customHeight="1" spans="12:42">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row>
    <row r="528" customHeight="1" spans="12:42">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row>
    <row r="529" customHeight="1" spans="12:42">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row>
    <row r="530" customHeight="1" spans="12:42">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row>
    <row r="531" customHeight="1" spans="12:42">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row>
    <row r="532" customHeight="1" spans="12:42">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row>
    <row r="533" customHeight="1" spans="12:42">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row>
    <row r="534" customHeight="1" spans="12:42">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row>
    <row r="535" customHeight="1" spans="12:42">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row>
    <row r="536" customHeight="1" spans="12:42">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row>
    <row r="537" customHeight="1" spans="12:42">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row>
    <row r="538" customHeight="1" spans="12:42">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row>
    <row r="539" customHeight="1" spans="12:42">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row>
    <row r="540" customHeight="1" spans="12:42">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row>
    <row r="541" customHeight="1" spans="12:42">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row>
    <row r="542" customHeight="1" spans="12:42">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row>
    <row r="543" customHeight="1" spans="12:42">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row>
    <row r="544" customHeight="1" spans="12:42">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row>
    <row r="545" customHeight="1" spans="12:42">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row>
    <row r="546" customHeight="1" spans="12:42">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row>
    <row r="547" customHeight="1" spans="12:42">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row>
    <row r="548" customHeight="1" spans="12:42">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row>
    <row r="549" customHeight="1" spans="12:42">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row>
    <row r="550" customHeight="1" spans="12:42">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row>
    <row r="551" customHeight="1" spans="12:42">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row>
    <row r="552" customHeight="1" spans="12:42">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row>
    <row r="553" customHeight="1" spans="12:42">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row>
    <row r="554" customHeight="1" spans="12:42">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row>
    <row r="555" customHeight="1" spans="12:42">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row>
    <row r="556" customHeight="1" spans="12:42">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row>
    <row r="557" customHeight="1" spans="12:42">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row>
    <row r="558" customHeight="1" spans="12:42">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row>
    <row r="559" customHeight="1" spans="12:42">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row>
    <row r="560" customHeight="1" spans="12:42">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row>
    <row r="561" customHeight="1" spans="12:42">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row>
    <row r="562" customHeight="1" spans="12:42">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row>
    <row r="563" customHeight="1" spans="12:42">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row>
    <row r="564" customHeight="1" spans="12:42">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row>
    <row r="565" customHeight="1" spans="12:42">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row>
    <row r="566" customHeight="1" spans="12:42">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row>
    <row r="567" customHeight="1" spans="12:42">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row>
    <row r="568" customHeight="1" spans="12:42">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row>
    <row r="569" customHeight="1" spans="12:42">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row>
    <row r="570" customHeight="1" spans="12:42">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row>
    <row r="571" customHeight="1" spans="12:42">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row>
    <row r="572" customHeight="1" spans="12:42">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row>
    <row r="573" customHeight="1" spans="12:42">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row>
    <row r="574" customHeight="1" spans="12:42">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row>
    <row r="575" customHeight="1" spans="12:42">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row>
    <row r="576" customHeight="1" spans="12:42">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row>
    <row r="577" customHeight="1" spans="12:42">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row>
    <row r="578" customHeight="1" spans="12:42">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row>
    <row r="579" customHeight="1" spans="12:42">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row>
    <row r="580" customHeight="1" spans="12:42">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row>
    <row r="581" customHeight="1" spans="12:42">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row>
    <row r="582" customHeight="1" spans="12:42">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row>
    <row r="583" customHeight="1" spans="12:42">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row>
    <row r="584" customHeight="1" spans="12:42">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row>
    <row r="585" customHeight="1" spans="12:42">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row>
    <row r="586" customHeight="1" spans="12:42">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row>
    <row r="587" customHeight="1" spans="12:42">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row>
    <row r="588" customHeight="1" spans="12:42">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row>
    <row r="589" customHeight="1" spans="12:42">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row>
    <row r="590" customHeight="1" spans="12:42">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row>
    <row r="591" customHeight="1" spans="12:42">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row>
    <row r="592" customHeight="1" spans="12:42">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row>
    <row r="593" customHeight="1" spans="12:42">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row>
    <row r="594" customHeight="1" spans="12:42">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row>
    <row r="595" customHeight="1" spans="12:42">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row>
    <row r="596" customHeight="1" spans="12:42">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row>
    <row r="597" customHeight="1" spans="12:42">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row>
    <row r="598" customHeight="1" spans="12:42">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row>
    <row r="599" customHeight="1" spans="12:42">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row>
    <row r="600" customHeight="1" spans="12:42">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row>
    <row r="601" customHeight="1" spans="12:42">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row>
    <row r="602" customHeight="1" spans="12:42">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row>
    <row r="603" customHeight="1" spans="12:42">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row>
    <row r="604" customHeight="1" spans="12:42">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row>
    <row r="605" customHeight="1" spans="12:42">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row>
    <row r="606" customHeight="1" spans="12:42">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row>
    <row r="607" customHeight="1" spans="12:42">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row>
    <row r="608" customHeight="1" spans="12:42">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row>
    <row r="609" customHeight="1" spans="12:42">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row>
    <row r="610" customHeight="1" spans="12:42">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row>
    <row r="611" customHeight="1" spans="12:42">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row>
    <row r="612" customHeight="1" spans="12:42">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row>
    <row r="613" customHeight="1" spans="12:42">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row>
    <row r="614" customHeight="1" spans="12:42">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row>
    <row r="615" customHeight="1" spans="12:42">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row>
    <row r="616" customHeight="1" spans="12:42">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row>
    <row r="617" customHeight="1" spans="12:42">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row>
    <row r="618" customHeight="1" spans="12:42">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row>
    <row r="619" customHeight="1" spans="12:42">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row>
    <row r="620" customHeight="1" spans="12:42">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row>
    <row r="621" customHeight="1" spans="12:42">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row>
    <row r="622" customHeight="1" spans="12:42">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row>
    <row r="623" customHeight="1" spans="12:42">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row>
    <row r="624" customHeight="1" spans="12:42">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row>
    <row r="625" customHeight="1" spans="12:42">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row>
    <row r="626" customHeight="1" spans="12:42">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row>
    <row r="627" customHeight="1" spans="12:42">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row>
    <row r="628" customHeight="1" spans="12:42">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row>
    <row r="629" customHeight="1" spans="12:42">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row>
    <row r="630" customHeight="1" spans="12:42">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row>
    <row r="631" customHeight="1" spans="12:42">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row>
    <row r="632" customHeight="1" spans="12:42">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row>
    <row r="633" customHeight="1" spans="12:42">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row>
    <row r="634" customHeight="1" spans="12:42">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row>
    <row r="635" customHeight="1" spans="12:42">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row>
    <row r="636" customHeight="1" spans="12:42">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row>
    <row r="637" customHeight="1" spans="12:42">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row>
    <row r="638" customHeight="1" spans="12:42">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row>
    <row r="639" customHeight="1" spans="12:42">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row>
    <row r="640" customHeight="1" spans="12:42">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row>
    <row r="641" customHeight="1" spans="12:42">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row>
    <row r="642" customHeight="1" spans="12:42">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row>
    <row r="643" customHeight="1" spans="12:42">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row>
    <row r="644" customHeight="1" spans="12:42">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row>
    <row r="645" customHeight="1" spans="12:42">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row>
    <row r="646" customHeight="1" spans="12:42">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row>
    <row r="647" customHeight="1" spans="12:42">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row>
    <row r="648" customHeight="1" spans="12:42">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row>
    <row r="649" customHeight="1" spans="12:42">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row>
    <row r="650" customHeight="1" spans="12:42">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row>
    <row r="651" customHeight="1" spans="12:42">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row>
    <row r="652" customHeight="1" spans="12:42">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row>
    <row r="653" customHeight="1" spans="12:42">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row>
    <row r="654" customHeight="1" spans="12:42">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row>
    <row r="655" customHeight="1" spans="12:42">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row>
    <row r="656" customHeight="1" spans="12:42">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row>
    <row r="657" customHeight="1" spans="12:42">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row>
    <row r="658" customHeight="1" spans="12:42">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row>
    <row r="659" customHeight="1" spans="12:42">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row>
    <row r="660" customHeight="1" spans="12:42">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row>
    <row r="661" customHeight="1" spans="12:42">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row>
    <row r="662" customHeight="1" spans="12:42">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row>
    <row r="663" customHeight="1" spans="12:42">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row>
    <row r="664" customHeight="1" spans="12:42">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row>
    <row r="665" customHeight="1" spans="12:42">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row>
    <row r="666" customHeight="1" spans="12:42">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row>
    <row r="667" customHeight="1" spans="12:42">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row>
    <row r="668" customHeight="1" spans="12:42">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row>
    <row r="669" customHeight="1" spans="12:42">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row>
    <row r="670" customHeight="1" spans="12:42">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row>
    <row r="671" customHeight="1" spans="12:42">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row>
    <row r="672" customHeight="1" spans="12:42">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row>
    <row r="673" customHeight="1" spans="12:42">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row>
    <row r="674" customHeight="1" spans="12:42">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row>
    <row r="675" customHeight="1" spans="12:42">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row>
    <row r="676" customHeight="1" spans="12:42">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row>
    <row r="677" customHeight="1" spans="12:42">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row>
    <row r="678" customHeight="1" spans="12:42">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row>
    <row r="679" customHeight="1" spans="12:42">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row>
    <row r="680" customHeight="1" spans="12:42">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row>
    <row r="681" customHeight="1" spans="12:42">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row>
    <row r="682" customHeight="1" spans="12:42">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row>
    <row r="683" customHeight="1" spans="12:42">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row>
    <row r="684" customHeight="1" spans="12:42">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row>
    <row r="685" customHeight="1" spans="12:42">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row>
    <row r="686" customHeight="1" spans="12:42">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row>
    <row r="687" customHeight="1" spans="12:42">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row>
    <row r="688" customHeight="1" spans="12:42">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row>
    <row r="689" customHeight="1" spans="12:42">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row>
    <row r="690" customHeight="1" spans="12:42">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row>
    <row r="691" customHeight="1" spans="12:42">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row>
    <row r="692" customHeight="1" spans="12:42">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row>
    <row r="693" customHeight="1" spans="12:42">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row>
    <row r="694" customHeight="1" spans="12:42">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row>
    <row r="695" customHeight="1" spans="12:42">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row>
    <row r="696" customHeight="1" spans="12:42">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row>
    <row r="697" customHeight="1" spans="12:42">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row>
    <row r="698" customHeight="1" spans="12:42">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row>
    <row r="699" customHeight="1" spans="12:42">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row>
    <row r="700" customHeight="1" spans="12:42">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row>
    <row r="701" customHeight="1" spans="12:42">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row>
    <row r="702" customHeight="1" spans="12:42">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row>
    <row r="703" customHeight="1" spans="12:42">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row>
    <row r="704" customHeight="1" spans="12:42">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row>
    <row r="705" customHeight="1" spans="12:42">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row>
    <row r="706" customHeight="1" spans="12:42">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row>
    <row r="707" customHeight="1" spans="12:42">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row>
    <row r="708" customHeight="1" spans="12:42">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row>
    <row r="709" customHeight="1" spans="12:42">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row>
    <row r="710" customHeight="1" spans="12:42">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row>
    <row r="711" customHeight="1" spans="12:42">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row>
    <row r="712" customHeight="1" spans="12:42">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row>
    <row r="713" customHeight="1" spans="12:42">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row>
    <row r="714" customHeight="1" spans="12:42">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row>
    <row r="715" customHeight="1" spans="12:42">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row>
    <row r="716" customHeight="1" spans="12:42">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row>
    <row r="717" customHeight="1" spans="12:42">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row>
    <row r="718" customHeight="1" spans="12:42">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row>
    <row r="719" customHeight="1" spans="12:42">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row>
    <row r="720" customHeight="1" spans="12:42">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row>
    <row r="721" customHeight="1" spans="12:42">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row>
    <row r="722" customHeight="1" spans="12:42">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row>
    <row r="723" customHeight="1" spans="12:42">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row>
    <row r="724" customHeight="1" spans="12:42">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row>
    <row r="725" customHeight="1" spans="12:42">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row>
    <row r="726" customHeight="1" spans="12:42">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row>
    <row r="727" customHeight="1" spans="12:42">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row>
    <row r="728" customHeight="1" spans="12:42">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row>
    <row r="729" customHeight="1" spans="12:42">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row>
    <row r="730" customHeight="1" spans="12:42">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row>
    <row r="731" customHeight="1" spans="12:42">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row>
    <row r="732" customHeight="1" spans="12:42">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row>
    <row r="733" customHeight="1" spans="12:42">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row>
    <row r="734" customHeight="1" spans="12:42">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row>
    <row r="735" customHeight="1" spans="12:42">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row>
    <row r="736" customHeight="1" spans="12:42">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row>
    <row r="737" customHeight="1" spans="12:42">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row>
    <row r="738" customHeight="1" spans="12:42">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row>
    <row r="739" customHeight="1" spans="12:42">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row>
    <row r="740" customHeight="1" spans="12:42">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row>
    <row r="741" customHeight="1" spans="12:42">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row>
    <row r="742" customHeight="1" spans="12:42">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row>
    <row r="743" customHeight="1" spans="12:42">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row>
    <row r="744" customHeight="1" spans="12:42">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row>
    <row r="745" customHeight="1" spans="12:42">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row>
    <row r="746" customHeight="1" spans="12:42">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row>
    <row r="747" customHeight="1" spans="12:42">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row>
    <row r="748" customHeight="1" spans="12:42">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row>
    <row r="749" customHeight="1" spans="12:42">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row>
    <row r="750" customHeight="1" spans="12:42">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row>
    <row r="751" customHeight="1" spans="12:42">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row>
    <row r="752" customHeight="1" spans="12:42">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row>
    <row r="753" customHeight="1" spans="12:42">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row>
    <row r="754" customHeight="1" spans="12:42">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row>
    <row r="755" customHeight="1" spans="12:42">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row>
    <row r="756" customHeight="1" spans="12:42">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row>
    <row r="757" customHeight="1" spans="12:42">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row>
    <row r="758" customHeight="1" spans="12:42">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row>
    <row r="759" customHeight="1" spans="12:42">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row>
    <row r="760" customHeight="1" spans="12:42">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row>
    <row r="761" customHeight="1" spans="12:42">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row>
    <row r="762" customHeight="1" spans="12:42">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row>
    <row r="763" customHeight="1" spans="12:42">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row>
    <row r="764" customHeight="1" spans="12:42">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row>
    <row r="765" customHeight="1" spans="12:42">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row>
    <row r="766" customHeight="1" spans="12:42">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row>
    <row r="767" customHeight="1" spans="12:42">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row>
    <row r="768" customHeight="1" spans="12:42">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row>
    <row r="769" customHeight="1" spans="12:42">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row>
    <row r="770" customHeight="1" spans="12:42">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row>
    <row r="771" customHeight="1" spans="12:42">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row>
    <row r="772" customHeight="1" spans="12:42">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row>
    <row r="773" customHeight="1" spans="12:42">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row>
    <row r="774" customHeight="1" spans="12:42">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row>
    <row r="775" customHeight="1" spans="12:42">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row>
    <row r="776" customHeight="1" spans="12:42">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row>
    <row r="777" customHeight="1" spans="12:42">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row>
    <row r="778" customHeight="1" spans="12:42">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row>
    <row r="779" customHeight="1" spans="12:42">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row>
    <row r="780" customHeight="1" spans="12:42">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row>
    <row r="781" customHeight="1" spans="12:42">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row>
    <row r="782" customHeight="1" spans="12:42">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row>
    <row r="783" customHeight="1" spans="12:42">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row>
    <row r="784" customHeight="1" spans="12:42">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row>
    <row r="785" customHeight="1" spans="12:42">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row>
    <row r="786" customHeight="1" spans="12:42">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row>
    <row r="787" customHeight="1" spans="12:42">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row>
    <row r="788" customHeight="1" spans="12:42">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row>
    <row r="789" customHeight="1" spans="12:42">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row>
    <row r="790" customHeight="1" spans="12:42">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row>
    <row r="791" customHeight="1" spans="12:42">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row>
    <row r="792" customHeight="1" spans="12:42">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row>
    <row r="793" customHeight="1" spans="12:42">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row>
    <row r="794" customHeight="1" spans="12:42">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row>
    <row r="795" customHeight="1" spans="12:42">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row>
    <row r="796" customHeight="1" spans="12:42">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row>
    <row r="797" customHeight="1" spans="12:42">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row>
    <row r="798" customHeight="1" spans="12:42">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row>
    <row r="799" customHeight="1" spans="12:42">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row>
    <row r="800" customHeight="1" spans="12:42">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row>
    <row r="801" customHeight="1" spans="12:42">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row>
    <row r="802" customHeight="1" spans="12:42">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row>
    <row r="803" customHeight="1" spans="12:42">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row>
    <row r="804" customHeight="1" spans="12:42">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row>
    <row r="805" customHeight="1" spans="12:42">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row>
    <row r="806" customHeight="1" spans="12:42">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row>
    <row r="807" customHeight="1" spans="12:42">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row>
    <row r="808" customHeight="1" spans="12:42">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row>
    <row r="809" customHeight="1" spans="12:42">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row>
    <row r="810" customHeight="1" spans="12:42">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row>
    <row r="811" customHeight="1" spans="12:42">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row>
    <row r="812" customHeight="1" spans="12:42">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row>
    <row r="813" customHeight="1" spans="12:42">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row>
    <row r="814" customHeight="1" spans="12:42">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row>
    <row r="815" customHeight="1" spans="12:42">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row>
    <row r="816" customHeight="1" spans="12:42">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row>
    <row r="817" customHeight="1" spans="12:42">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row>
    <row r="818" customHeight="1" spans="12:42">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row>
    <row r="819" customHeight="1" spans="12:42">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row>
    <row r="820" customHeight="1" spans="12:42">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row>
    <row r="821" customHeight="1" spans="12:42">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row>
    <row r="822" customHeight="1" spans="12:42">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row>
    <row r="823" customHeight="1" spans="12:42">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row>
    <row r="824" customHeight="1" spans="12:42">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row>
    <row r="825" customHeight="1" spans="12:42">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row>
    <row r="826" customHeight="1" spans="12:42">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row>
    <row r="827" customHeight="1" spans="12:42">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row>
    <row r="828" customHeight="1" spans="12:42">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row>
    <row r="829" customHeight="1" spans="12:42">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row>
    <row r="830" customHeight="1" spans="12:42">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row>
    <row r="831" customHeight="1" spans="12:42">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row>
    <row r="832" customHeight="1" spans="12:42">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row>
    <row r="833" customHeight="1" spans="12:42">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row>
    <row r="834" customHeight="1" spans="12:42">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row>
    <row r="835" customHeight="1" spans="12:42">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row>
    <row r="836" customHeight="1" spans="12:42">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row>
    <row r="837" customHeight="1" spans="12:42">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row>
    <row r="838" customHeight="1" spans="12:42">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row>
    <row r="839" customHeight="1" spans="12:42">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row>
    <row r="840" customHeight="1" spans="12:42">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row>
    <row r="841" customHeight="1" spans="12:42">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row>
    <row r="842" customHeight="1" spans="12:42">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row>
  </sheetData>
  <mergeCells count="46">
    <mergeCell ref="A2:AY2"/>
    <mergeCell ref="A3:AY3"/>
    <mergeCell ref="C5:K5"/>
    <mergeCell ref="AO5:AQ5"/>
    <mergeCell ref="A25:T25"/>
    <mergeCell ref="A26:T26"/>
    <mergeCell ref="A27:T27"/>
    <mergeCell ref="A5:A6"/>
    <mergeCell ref="B5:B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 ref="AJ5:AJ6"/>
    <mergeCell ref="AK5:AK6"/>
    <mergeCell ref="AL5:AL6"/>
    <mergeCell ref="AM5:AM6"/>
    <mergeCell ref="AN5:AN6"/>
    <mergeCell ref="AR5:AR6"/>
    <mergeCell ref="AS5:AS6"/>
    <mergeCell ref="AT5:AT6"/>
    <mergeCell ref="AU5:AU6"/>
    <mergeCell ref="AV5:AV6"/>
    <mergeCell ref="AW5:AW6"/>
    <mergeCell ref="AX5:AX6"/>
    <mergeCell ref="AY5:AY6"/>
  </mergeCells>
  <hyperlinks>
    <hyperlink ref="A1" location="索引目录!D42" display="返回索引页"/>
    <hyperlink ref="B1" location="非流动资产汇总!B10" display="返回"/>
  </hyperlinks>
  <printOptions horizontalCentered="1"/>
  <pageMargins left="0.354166666666667" right="0.354166666666667" top="0.786805555555556" bottom="0.786805555555556" header="0.9" footer="0.511805555555556"/>
  <pageSetup paperSize="9" scale="31" fitToHeight="0" orientation="landscape"/>
  <headerFooter alignWithMargins="0">
    <oddHeader>&amp;R&amp;"宋体,常规"&amp;10表&amp;"Times New Roman,常规"4-5-2
&amp;"宋体,常规"共&amp;"Times New Roman,常规"&amp;N&amp;"宋体,常规"页第&amp;"Times New Roman,常规"&amp;P&amp;"宋体,常规"页</oddHeader>
  </headerFooter>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842"/>
  <sheetViews>
    <sheetView workbookViewId="0">
      <selection activeCell="H13" sqref="H13"/>
    </sheetView>
  </sheetViews>
  <sheetFormatPr defaultColWidth="9" defaultRowHeight="15.75"/>
  <cols>
    <col min="1" max="1" width="4.4" customWidth="1"/>
    <col min="2" max="5" width="6.9" customWidth="1" outlineLevel="1"/>
    <col min="6" max="6" width="6.9" customWidth="1"/>
    <col min="7" max="8" width="8.1" customWidth="1"/>
    <col min="9" max="10" width="6.9" customWidth="1"/>
    <col min="11" max="12" width="5.4" customWidth="1"/>
    <col min="13" max="13" width="5.1" customWidth="1"/>
    <col min="14" max="16" width="6.9" customWidth="1"/>
    <col min="17" max="17" width="5.4" customWidth="1" outlineLevel="1"/>
    <col min="18" max="19" width="6.9" customWidth="1" outlineLevel="1"/>
    <col min="20" max="20" width="6.4" customWidth="1" outlineLevel="1"/>
    <col min="21" max="21" width="9.5" customWidth="1" outlineLevel="1"/>
    <col min="22" max="22" width="10.1" customWidth="1" outlineLevel="1"/>
    <col min="23" max="24" width="9.5" customWidth="1" outlineLevel="1"/>
    <col min="25" max="25" width="8.9" customWidth="1"/>
    <col min="26" max="26" width="8.9" customWidth="1" outlineLevel="1"/>
    <col min="27" max="28" width="13" customWidth="1"/>
    <col min="29" max="29" width="8.1" customWidth="1"/>
  </cols>
  <sheetData>
    <row r="1" spans="1:30">
      <c r="A1" s="101" t="s">
        <v>558</v>
      </c>
      <c r="B1" s="89" t="s">
        <v>1017</v>
      </c>
      <c r="C1" s="2"/>
      <c r="D1" s="2"/>
      <c r="E1" s="2"/>
      <c r="F1" s="2"/>
      <c r="G1" s="2"/>
      <c r="H1" s="2"/>
      <c r="I1" s="2"/>
      <c r="J1" s="2"/>
      <c r="K1" s="2"/>
      <c r="L1" s="2"/>
      <c r="M1" s="2"/>
      <c r="N1" s="2"/>
      <c r="O1" s="2"/>
      <c r="P1" s="2"/>
      <c r="Q1" s="2"/>
      <c r="R1" s="2"/>
      <c r="S1" s="2"/>
      <c r="T1" s="3"/>
      <c r="U1" s="3"/>
      <c r="V1" s="3"/>
      <c r="W1" s="115"/>
      <c r="X1" s="115"/>
      <c r="Y1" s="115"/>
      <c r="Z1" s="3"/>
      <c r="AA1" s="3"/>
      <c r="AB1" s="3"/>
      <c r="AC1" s="3"/>
      <c r="AD1" s="3"/>
    </row>
    <row r="2" ht="30" customHeight="1" spans="1:30">
      <c r="A2" s="4" t="s">
        <v>1089</v>
      </c>
      <c r="B2" s="4"/>
      <c r="C2" s="4"/>
      <c r="D2" s="4"/>
      <c r="E2" s="4"/>
      <c r="F2" s="4"/>
      <c r="G2" s="4"/>
      <c r="H2" s="4"/>
      <c r="I2" s="4"/>
      <c r="J2" s="4"/>
      <c r="K2" s="4"/>
      <c r="L2" s="4"/>
      <c r="M2" s="4"/>
      <c r="N2" s="4"/>
      <c r="O2" s="4"/>
      <c r="P2" s="4"/>
      <c r="Q2" s="4"/>
      <c r="R2" s="4"/>
      <c r="S2" s="4"/>
      <c r="T2" s="4"/>
      <c r="U2" s="4"/>
      <c r="V2" s="4"/>
      <c r="W2" s="4"/>
      <c r="X2" s="4"/>
      <c r="Y2" s="4"/>
      <c r="Z2" s="4"/>
      <c r="AA2" s="4"/>
      <c r="AB2" s="4"/>
      <c r="AC2" s="4"/>
      <c r="AD2" s="4"/>
    </row>
    <row r="3" ht="15" customHeight="1" spans="1:30">
      <c r="A3" s="5" t="e">
        <f>CONCATENATE(#REF!,#REF!,#REF!,#REF!,#REF!,#REF!,#REF!)</f>
        <v>#REF!</v>
      </c>
      <c r="B3" s="5"/>
      <c r="C3" s="5"/>
      <c r="D3" s="5"/>
      <c r="E3" s="5"/>
      <c r="F3" s="5"/>
      <c r="G3" s="5"/>
      <c r="H3" s="5"/>
      <c r="I3" s="5"/>
      <c r="J3" s="5"/>
      <c r="K3" s="5"/>
      <c r="L3" s="5"/>
      <c r="M3" s="5"/>
      <c r="N3" s="5"/>
      <c r="O3" s="5"/>
      <c r="P3" s="5"/>
      <c r="Q3" s="5"/>
      <c r="R3" s="5"/>
      <c r="S3" s="5"/>
      <c r="T3" s="5"/>
      <c r="U3" s="5"/>
      <c r="V3" s="6"/>
      <c r="W3" s="6"/>
      <c r="X3" s="6"/>
      <c r="Y3" s="6"/>
      <c r="Z3" s="6"/>
      <c r="AA3" s="6"/>
      <c r="AB3" s="6"/>
      <c r="AC3" s="6"/>
      <c r="AD3" s="6"/>
    </row>
    <row r="4" customHeight="1" spans="1:30">
      <c r="A4" s="7" t="e">
        <f>#REF!&amp;#REF!</f>
        <v>#REF!</v>
      </c>
      <c r="W4" s="116"/>
      <c r="X4" s="116"/>
      <c r="Y4" s="116"/>
      <c r="AD4" s="8" t="s">
        <v>464</v>
      </c>
    </row>
    <row r="5" ht="24" customHeight="1" spans="1:30">
      <c r="A5" s="55" t="s">
        <v>465</v>
      </c>
      <c r="B5" s="55" t="s">
        <v>572</v>
      </c>
      <c r="C5" s="55" t="s">
        <v>1090</v>
      </c>
      <c r="D5" s="55" t="s">
        <v>1091</v>
      </c>
      <c r="E5" s="55" t="s">
        <v>858</v>
      </c>
      <c r="F5" s="55" t="s">
        <v>1092</v>
      </c>
      <c r="G5" s="55" t="s">
        <v>859</v>
      </c>
      <c r="H5" s="198" t="s">
        <v>1055</v>
      </c>
      <c r="I5" s="55" t="s">
        <v>1093</v>
      </c>
      <c r="J5" s="55" t="s">
        <v>1094</v>
      </c>
      <c r="K5" s="55" t="s">
        <v>1095</v>
      </c>
      <c r="L5" s="55" t="s">
        <v>1081</v>
      </c>
      <c r="M5" s="55" t="s">
        <v>1096</v>
      </c>
      <c r="N5" s="55" t="s">
        <v>1082</v>
      </c>
      <c r="O5" s="55" t="s">
        <v>1097</v>
      </c>
      <c r="P5" s="55" t="s">
        <v>1088</v>
      </c>
      <c r="Q5" s="123" t="s">
        <v>1098</v>
      </c>
      <c r="R5" s="55" t="s">
        <v>1099</v>
      </c>
      <c r="S5" s="123" t="s">
        <v>1100</v>
      </c>
      <c r="T5" s="123" t="s">
        <v>1101</v>
      </c>
      <c r="U5" s="123" t="s">
        <v>1102</v>
      </c>
      <c r="V5" s="55" t="s">
        <v>425</v>
      </c>
      <c r="W5" s="55"/>
      <c r="X5" s="130"/>
      <c r="Y5" s="55" t="s">
        <v>426</v>
      </c>
      <c r="Z5" s="55" t="s">
        <v>600</v>
      </c>
      <c r="AA5" s="123" t="s">
        <v>427</v>
      </c>
      <c r="AB5" s="51" t="s">
        <v>428</v>
      </c>
      <c r="AC5" s="51" t="s">
        <v>469</v>
      </c>
      <c r="AD5" s="123" t="s">
        <v>577</v>
      </c>
    </row>
    <row r="6" ht="24" customHeight="1" spans="1:30">
      <c r="A6" s="55"/>
      <c r="B6" s="55"/>
      <c r="C6" s="127"/>
      <c r="D6" s="127"/>
      <c r="E6" s="127"/>
      <c r="F6" s="127"/>
      <c r="G6" s="127"/>
      <c r="H6" s="198"/>
      <c r="I6" s="127"/>
      <c r="J6" s="127"/>
      <c r="K6" s="127"/>
      <c r="L6" s="127"/>
      <c r="M6" s="127"/>
      <c r="N6" s="127"/>
      <c r="O6" s="127"/>
      <c r="P6" s="127"/>
      <c r="Q6" s="123"/>
      <c r="R6" s="127"/>
      <c r="S6" s="123"/>
      <c r="T6" s="123"/>
      <c r="U6" s="123"/>
      <c r="V6" s="55" t="s">
        <v>1103</v>
      </c>
      <c r="W6" s="55" t="s">
        <v>1104</v>
      </c>
      <c r="X6" s="130" t="s">
        <v>600</v>
      </c>
      <c r="Y6" s="127"/>
      <c r="Z6" s="127"/>
      <c r="AA6" s="123"/>
      <c r="AB6" s="9"/>
      <c r="AC6" s="9"/>
      <c r="AD6" s="123"/>
    </row>
    <row r="7" customHeight="1" spans="1:30">
      <c r="A7" s="12">
        <v>1</v>
      </c>
      <c r="B7" s="12"/>
      <c r="C7" s="12"/>
      <c r="D7" s="12"/>
      <c r="E7" s="12"/>
      <c r="F7" s="12"/>
      <c r="G7" s="12"/>
      <c r="H7" s="12"/>
      <c r="I7" s="12"/>
      <c r="J7" s="12"/>
      <c r="K7" s="12"/>
      <c r="L7" s="12"/>
      <c r="M7" s="12"/>
      <c r="N7" s="12"/>
      <c r="O7" s="12"/>
      <c r="P7" s="12"/>
      <c r="Q7" s="12"/>
      <c r="R7" s="12"/>
      <c r="S7" s="12"/>
      <c r="T7" s="145"/>
      <c r="U7" s="145"/>
      <c r="V7" s="16"/>
      <c r="W7" s="131"/>
      <c r="X7" s="132"/>
      <c r="Y7" s="170"/>
      <c r="Z7" s="16"/>
      <c r="AA7" s="16"/>
      <c r="AB7" s="16">
        <f t="shared" ref="AB7:AB27" si="0">AA7-Y7</f>
        <v>0</v>
      </c>
      <c r="AC7" s="16" t="str">
        <f t="shared" ref="AC7:AC27" si="1">IF(Y7=0,"",(AB7)/Y7*100)</f>
        <v/>
      </c>
      <c r="AD7" s="17"/>
    </row>
    <row r="8" customHeight="1" spans="1:30">
      <c r="A8" s="12">
        <v>2</v>
      </c>
      <c r="B8" s="12"/>
      <c r="C8" s="12"/>
      <c r="D8" s="12"/>
      <c r="E8" s="12"/>
      <c r="F8" s="12"/>
      <c r="G8" s="12"/>
      <c r="H8" s="12"/>
      <c r="I8" s="12"/>
      <c r="J8" s="12"/>
      <c r="K8" s="12"/>
      <c r="L8" s="12"/>
      <c r="M8" s="12"/>
      <c r="N8" s="12"/>
      <c r="O8" s="12"/>
      <c r="P8" s="12"/>
      <c r="Q8" s="12"/>
      <c r="R8" s="12"/>
      <c r="S8" s="12"/>
      <c r="T8" s="145"/>
      <c r="U8" s="145"/>
      <c r="V8" s="16"/>
      <c r="W8" s="131"/>
      <c r="X8" s="132"/>
      <c r="Y8" s="170"/>
      <c r="Z8" s="16"/>
      <c r="AA8" s="16"/>
      <c r="AB8" s="16">
        <f t="shared" si="0"/>
        <v>0</v>
      </c>
      <c r="AC8" s="16" t="str">
        <f t="shared" si="1"/>
        <v/>
      </c>
      <c r="AD8" s="17"/>
    </row>
    <row r="9" customHeight="1" spans="1:30">
      <c r="A9" s="12">
        <v>3</v>
      </c>
      <c r="B9" s="12"/>
      <c r="C9" s="12"/>
      <c r="D9" s="12"/>
      <c r="E9" s="12"/>
      <c r="F9" s="12"/>
      <c r="G9" s="12"/>
      <c r="H9" s="12"/>
      <c r="I9" s="12"/>
      <c r="J9" s="12"/>
      <c r="K9" s="12"/>
      <c r="L9" s="12"/>
      <c r="M9" s="12"/>
      <c r="N9" s="12"/>
      <c r="O9" s="12"/>
      <c r="P9" s="12"/>
      <c r="Q9" s="12"/>
      <c r="R9" s="12"/>
      <c r="S9" s="12"/>
      <c r="T9" s="145"/>
      <c r="U9" s="145"/>
      <c r="V9" s="16"/>
      <c r="W9" s="131"/>
      <c r="X9" s="132"/>
      <c r="Y9" s="170"/>
      <c r="Z9" s="16"/>
      <c r="AA9" s="16"/>
      <c r="AB9" s="16">
        <f t="shared" si="0"/>
        <v>0</v>
      </c>
      <c r="AC9" s="16" t="str">
        <f t="shared" si="1"/>
        <v/>
      </c>
      <c r="AD9" s="17"/>
    </row>
    <row r="10" customHeight="1" spans="1:30">
      <c r="A10" s="12">
        <v>4</v>
      </c>
      <c r="B10" s="12"/>
      <c r="C10" s="12"/>
      <c r="D10" s="12"/>
      <c r="E10" s="12"/>
      <c r="F10" s="12"/>
      <c r="G10" s="12"/>
      <c r="H10" s="12"/>
      <c r="I10" s="12"/>
      <c r="J10" s="12"/>
      <c r="K10" s="12"/>
      <c r="L10" s="12"/>
      <c r="M10" s="12"/>
      <c r="N10" s="12"/>
      <c r="O10" s="12"/>
      <c r="P10" s="12"/>
      <c r="Q10" s="12"/>
      <c r="R10" s="12"/>
      <c r="S10" s="12"/>
      <c r="T10" s="145"/>
      <c r="U10" s="145"/>
      <c r="V10" s="16"/>
      <c r="W10" s="131"/>
      <c r="X10" s="132"/>
      <c r="Y10" s="16"/>
      <c r="Z10" s="16"/>
      <c r="AA10" s="16"/>
      <c r="AB10" s="16">
        <f t="shared" si="0"/>
        <v>0</v>
      </c>
      <c r="AC10" s="16" t="str">
        <f t="shared" si="1"/>
        <v/>
      </c>
      <c r="AD10" s="17"/>
    </row>
    <row r="11" customHeight="1" spans="1:30">
      <c r="A11" s="12">
        <v>5</v>
      </c>
      <c r="B11" s="12"/>
      <c r="C11" s="12"/>
      <c r="D11" s="12"/>
      <c r="E11" s="12"/>
      <c r="F11" s="12"/>
      <c r="G11" s="12"/>
      <c r="H11" s="12"/>
      <c r="I11" s="12"/>
      <c r="J11" s="12"/>
      <c r="K11" s="12"/>
      <c r="L11" s="12"/>
      <c r="M11" s="12"/>
      <c r="N11" s="12"/>
      <c r="O11" s="12"/>
      <c r="P11" s="12"/>
      <c r="Q11" s="12"/>
      <c r="R11" s="12"/>
      <c r="S11" s="12"/>
      <c r="T11" s="145"/>
      <c r="U11" s="145"/>
      <c r="V11" s="16"/>
      <c r="W11" s="131"/>
      <c r="X11" s="132"/>
      <c r="Y11" s="170"/>
      <c r="Z11" s="16"/>
      <c r="AA11" s="16"/>
      <c r="AB11" s="16">
        <f t="shared" si="0"/>
        <v>0</v>
      </c>
      <c r="AC11" s="16" t="str">
        <f t="shared" si="1"/>
        <v/>
      </c>
      <c r="AD11" s="17"/>
    </row>
    <row r="12" customHeight="1" spans="1:30">
      <c r="A12" s="12">
        <v>6</v>
      </c>
      <c r="B12" s="12"/>
      <c r="C12" s="12"/>
      <c r="D12" s="12"/>
      <c r="E12" s="12"/>
      <c r="F12" s="12"/>
      <c r="G12" s="12"/>
      <c r="H12" s="12"/>
      <c r="I12" s="12"/>
      <c r="J12" s="12"/>
      <c r="K12" s="12"/>
      <c r="L12" s="12"/>
      <c r="M12" s="12"/>
      <c r="N12" s="12"/>
      <c r="O12" s="12"/>
      <c r="P12" s="12"/>
      <c r="Q12" s="12"/>
      <c r="R12" s="12"/>
      <c r="S12" s="12"/>
      <c r="T12" s="145"/>
      <c r="U12" s="145"/>
      <c r="V12" s="16"/>
      <c r="W12" s="131"/>
      <c r="X12" s="132"/>
      <c r="Y12" s="170"/>
      <c r="Z12" s="16"/>
      <c r="AA12" s="16"/>
      <c r="AB12" s="16">
        <f t="shared" si="0"/>
        <v>0</v>
      </c>
      <c r="AC12" s="16" t="str">
        <f t="shared" si="1"/>
        <v/>
      </c>
      <c r="AD12" s="17"/>
    </row>
    <row r="13" customHeight="1" spans="1:30">
      <c r="A13" s="12">
        <v>7</v>
      </c>
      <c r="B13" s="12"/>
      <c r="C13" s="12"/>
      <c r="D13" s="12"/>
      <c r="E13" s="12"/>
      <c r="F13" s="12"/>
      <c r="G13" s="12"/>
      <c r="H13" s="12"/>
      <c r="I13" s="12"/>
      <c r="J13" s="12"/>
      <c r="K13" s="12"/>
      <c r="L13" s="12"/>
      <c r="M13" s="12"/>
      <c r="N13" s="12"/>
      <c r="O13" s="12"/>
      <c r="P13" s="12"/>
      <c r="Q13" s="12"/>
      <c r="R13" s="12"/>
      <c r="S13" s="12"/>
      <c r="T13" s="145"/>
      <c r="U13" s="145"/>
      <c r="V13" s="16"/>
      <c r="W13" s="131"/>
      <c r="X13" s="132"/>
      <c r="Y13" s="170"/>
      <c r="Z13" s="16"/>
      <c r="AA13" s="16"/>
      <c r="AB13" s="16">
        <f t="shared" si="0"/>
        <v>0</v>
      </c>
      <c r="AC13" s="16" t="str">
        <f t="shared" si="1"/>
        <v/>
      </c>
      <c r="AD13" s="17"/>
    </row>
    <row r="14" customHeight="1" spans="1:30">
      <c r="A14" s="12">
        <v>8</v>
      </c>
      <c r="B14" s="12"/>
      <c r="C14" s="12"/>
      <c r="D14" s="12"/>
      <c r="E14" s="12"/>
      <c r="F14" s="12"/>
      <c r="G14" s="12"/>
      <c r="H14" s="12"/>
      <c r="I14" s="12"/>
      <c r="J14" s="12"/>
      <c r="K14" s="12"/>
      <c r="L14" s="12"/>
      <c r="M14" s="12"/>
      <c r="N14" s="12"/>
      <c r="O14" s="12"/>
      <c r="P14" s="12"/>
      <c r="Q14" s="12"/>
      <c r="R14" s="12"/>
      <c r="S14" s="12"/>
      <c r="T14" s="145"/>
      <c r="U14" s="145"/>
      <c r="V14" s="16"/>
      <c r="W14" s="131"/>
      <c r="X14" s="132"/>
      <c r="Y14" s="170"/>
      <c r="Z14" s="16"/>
      <c r="AA14" s="16"/>
      <c r="AB14" s="16">
        <f t="shared" si="0"/>
        <v>0</v>
      </c>
      <c r="AC14" s="16" t="str">
        <f t="shared" si="1"/>
        <v/>
      </c>
      <c r="AD14" s="17"/>
    </row>
    <row r="15" customHeight="1" spans="1:30">
      <c r="A15" s="12">
        <v>9</v>
      </c>
      <c r="B15" s="12"/>
      <c r="C15" s="12"/>
      <c r="D15" s="12"/>
      <c r="E15" s="12"/>
      <c r="F15" s="12"/>
      <c r="G15" s="12"/>
      <c r="H15" s="12"/>
      <c r="I15" s="12"/>
      <c r="J15" s="12"/>
      <c r="K15" s="12"/>
      <c r="L15" s="12"/>
      <c r="M15" s="12"/>
      <c r="N15" s="12"/>
      <c r="O15" s="12"/>
      <c r="P15" s="12"/>
      <c r="Q15" s="12"/>
      <c r="R15" s="12"/>
      <c r="S15" s="12"/>
      <c r="T15" s="145"/>
      <c r="U15" s="145"/>
      <c r="V15" s="16"/>
      <c r="W15" s="131"/>
      <c r="X15" s="132"/>
      <c r="Y15" s="170"/>
      <c r="Z15" s="16"/>
      <c r="AA15" s="16"/>
      <c r="AB15" s="16">
        <f t="shared" si="0"/>
        <v>0</v>
      </c>
      <c r="AC15" s="16" t="str">
        <f t="shared" si="1"/>
        <v/>
      </c>
      <c r="AD15" s="17"/>
    </row>
    <row r="16" customHeight="1" spans="1:30">
      <c r="A16" s="12">
        <v>10</v>
      </c>
      <c r="B16" s="12"/>
      <c r="C16" s="12"/>
      <c r="D16" s="12"/>
      <c r="E16" s="12"/>
      <c r="F16" s="12"/>
      <c r="G16" s="12"/>
      <c r="H16" s="12"/>
      <c r="I16" s="12"/>
      <c r="J16" s="12"/>
      <c r="K16" s="12"/>
      <c r="L16" s="12"/>
      <c r="M16" s="12"/>
      <c r="N16" s="12"/>
      <c r="O16" s="12"/>
      <c r="P16" s="12"/>
      <c r="Q16" s="12"/>
      <c r="R16" s="12"/>
      <c r="S16" s="12"/>
      <c r="T16" s="145"/>
      <c r="U16" s="145"/>
      <c r="V16" s="16"/>
      <c r="W16" s="131"/>
      <c r="X16" s="132"/>
      <c r="Y16" s="170"/>
      <c r="Z16" s="16"/>
      <c r="AA16" s="16"/>
      <c r="AB16" s="16">
        <f t="shared" si="0"/>
        <v>0</v>
      </c>
      <c r="AC16" s="16" t="str">
        <f t="shared" si="1"/>
        <v/>
      </c>
      <c r="AD16" s="17"/>
    </row>
    <row r="17" customHeight="1" spans="1:30">
      <c r="A17" s="12">
        <v>11</v>
      </c>
      <c r="B17" s="12"/>
      <c r="C17" s="12"/>
      <c r="D17" s="12"/>
      <c r="E17" s="12"/>
      <c r="F17" s="12"/>
      <c r="G17" s="12"/>
      <c r="H17" s="12"/>
      <c r="I17" s="12"/>
      <c r="J17" s="12"/>
      <c r="K17" s="12"/>
      <c r="L17" s="12"/>
      <c r="M17" s="12"/>
      <c r="N17" s="12"/>
      <c r="O17" s="12"/>
      <c r="P17" s="12"/>
      <c r="Q17" s="12"/>
      <c r="R17" s="12"/>
      <c r="S17" s="12"/>
      <c r="T17" s="145"/>
      <c r="U17" s="145"/>
      <c r="V17" s="16"/>
      <c r="W17" s="131"/>
      <c r="X17" s="132"/>
      <c r="Y17" s="170"/>
      <c r="Z17" s="16"/>
      <c r="AA17" s="16"/>
      <c r="AB17" s="16">
        <f t="shared" si="0"/>
        <v>0</v>
      </c>
      <c r="AC17" s="16" t="str">
        <f t="shared" si="1"/>
        <v/>
      </c>
      <c r="AD17" s="17"/>
    </row>
    <row r="18" customHeight="1" spans="1:30">
      <c r="A18" s="12">
        <v>12</v>
      </c>
      <c r="B18" s="12"/>
      <c r="C18" s="12"/>
      <c r="D18" s="12"/>
      <c r="E18" s="12"/>
      <c r="F18" s="12"/>
      <c r="G18" s="12"/>
      <c r="H18" s="12"/>
      <c r="I18" s="12"/>
      <c r="J18" s="12"/>
      <c r="K18" s="12"/>
      <c r="L18" s="12"/>
      <c r="M18" s="12"/>
      <c r="N18" s="12"/>
      <c r="O18" s="12"/>
      <c r="P18" s="12"/>
      <c r="Q18" s="12"/>
      <c r="R18" s="12"/>
      <c r="S18" s="12"/>
      <c r="T18" s="145"/>
      <c r="U18" s="145"/>
      <c r="V18" s="16"/>
      <c r="W18" s="131"/>
      <c r="X18" s="132"/>
      <c r="Y18" s="170"/>
      <c r="Z18" s="16"/>
      <c r="AA18" s="16"/>
      <c r="AB18" s="16">
        <f t="shared" si="0"/>
        <v>0</v>
      </c>
      <c r="AC18" s="16" t="str">
        <f t="shared" si="1"/>
        <v/>
      </c>
      <c r="AD18" s="17"/>
    </row>
    <row r="19" customHeight="1" spans="1:30">
      <c r="A19" s="12">
        <v>13</v>
      </c>
      <c r="B19" s="12"/>
      <c r="C19" s="12"/>
      <c r="D19" s="12"/>
      <c r="E19" s="12"/>
      <c r="F19" s="12"/>
      <c r="G19" s="12"/>
      <c r="H19" s="12"/>
      <c r="I19" s="12"/>
      <c r="J19" s="12"/>
      <c r="K19" s="12"/>
      <c r="L19" s="12"/>
      <c r="M19" s="12"/>
      <c r="N19" s="12"/>
      <c r="O19" s="12"/>
      <c r="P19" s="12"/>
      <c r="Q19" s="12"/>
      <c r="R19" s="12"/>
      <c r="S19" s="12"/>
      <c r="T19" s="145"/>
      <c r="U19" s="145"/>
      <c r="V19" s="16"/>
      <c r="W19" s="131"/>
      <c r="X19" s="132"/>
      <c r="Y19" s="170"/>
      <c r="Z19" s="16"/>
      <c r="AA19" s="16"/>
      <c r="AB19" s="16">
        <f t="shared" si="0"/>
        <v>0</v>
      </c>
      <c r="AC19" s="16" t="str">
        <f t="shared" si="1"/>
        <v/>
      </c>
      <c r="AD19" s="17"/>
    </row>
    <row r="20" customHeight="1" spans="1:30">
      <c r="A20" s="12">
        <v>14</v>
      </c>
      <c r="B20" s="12"/>
      <c r="C20" s="12"/>
      <c r="D20" s="12"/>
      <c r="E20" s="12"/>
      <c r="F20" s="12"/>
      <c r="G20" s="12"/>
      <c r="H20" s="12"/>
      <c r="I20" s="12"/>
      <c r="J20" s="12"/>
      <c r="K20" s="12"/>
      <c r="L20" s="12"/>
      <c r="M20" s="12"/>
      <c r="N20" s="12"/>
      <c r="O20" s="12"/>
      <c r="P20" s="12"/>
      <c r="Q20" s="12"/>
      <c r="R20" s="12"/>
      <c r="S20" s="12"/>
      <c r="T20" s="145"/>
      <c r="U20" s="145"/>
      <c r="V20" s="16"/>
      <c r="W20" s="131"/>
      <c r="X20" s="132"/>
      <c r="Y20" s="170"/>
      <c r="Z20" s="16"/>
      <c r="AA20" s="16"/>
      <c r="AB20" s="16">
        <f t="shared" si="0"/>
        <v>0</v>
      </c>
      <c r="AC20" s="16" t="str">
        <f t="shared" si="1"/>
        <v/>
      </c>
      <c r="AD20" s="17"/>
    </row>
    <row r="21" customHeight="1" spans="1:30">
      <c r="A21" s="12">
        <v>15</v>
      </c>
      <c r="B21" s="12"/>
      <c r="C21" s="12"/>
      <c r="D21" s="12"/>
      <c r="E21" s="12"/>
      <c r="F21" s="12"/>
      <c r="G21" s="12"/>
      <c r="H21" s="12"/>
      <c r="I21" s="12"/>
      <c r="J21" s="12"/>
      <c r="K21" s="12"/>
      <c r="L21" s="12"/>
      <c r="M21" s="12"/>
      <c r="N21" s="12"/>
      <c r="O21" s="12"/>
      <c r="P21" s="12"/>
      <c r="Q21" s="12"/>
      <c r="R21" s="12"/>
      <c r="S21" s="12"/>
      <c r="T21" s="145"/>
      <c r="U21" s="145"/>
      <c r="V21" s="16"/>
      <c r="W21" s="131"/>
      <c r="X21" s="132"/>
      <c r="Y21" s="170"/>
      <c r="Z21" s="16"/>
      <c r="AA21" s="16"/>
      <c r="AB21" s="16">
        <f t="shared" si="0"/>
        <v>0</v>
      </c>
      <c r="AC21" s="16" t="str">
        <f t="shared" si="1"/>
        <v/>
      </c>
      <c r="AD21" s="17"/>
    </row>
    <row r="22" customHeight="1" spans="1:30">
      <c r="A22" s="12">
        <v>16</v>
      </c>
      <c r="B22" s="12"/>
      <c r="C22" s="12"/>
      <c r="D22" s="12"/>
      <c r="E22" s="12"/>
      <c r="F22" s="12"/>
      <c r="G22" s="12"/>
      <c r="H22" s="12"/>
      <c r="I22" s="12"/>
      <c r="J22" s="12"/>
      <c r="K22" s="12"/>
      <c r="L22" s="12"/>
      <c r="M22" s="12"/>
      <c r="N22" s="12"/>
      <c r="O22" s="12"/>
      <c r="P22" s="12"/>
      <c r="Q22" s="12"/>
      <c r="R22" s="12"/>
      <c r="S22" s="12"/>
      <c r="T22" s="145"/>
      <c r="U22" s="145"/>
      <c r="V22" s="16"/>
      <c r="W22" s="131"/>
      <c r="X22" s="132"/>
      <c r="Y22" s="170"/>
      <c r="Z22" s="16"/>
      <c r="AA22" s="16"/>
      <c r="AB22" s="16">
        <f t="shared" si="0"/>
        <v>0</v>
      </c>
      <c r="AC22" s="16" t="str">
        <f t="shared" si="1"/>
        <v/>
      </c>
      <c r="AD22" s="17"/>
    </row>
    <row r="23" customHeight="1" spans="1:30">
      <c r="A23" s="12">
        <v>17</v>
      </c>
      <c r="B23" s="12"/>
      <c r="C23" s="12"/>
      <c r="D23" s="12"/>
      <c r="E23" s="12"/>
      <c r="F23" s="12"/>
      <c r="G23" s="12"/>
      <c r="H23" s="12"/>
      <c r="I23" s="12"/>
      <c r="J23" s="12"/>
      <c r="K23" s="12"/>
      <c r="L23" s="12"/>
      <c r="M23" s="12"/>
      <c r="N23" s="12"/>
      <c r="O23" s="12"/>
      <c r="P23" s="12"/>
      <c r="Q23" s="12"/>
      <c r="R23" s="12"/>
      <c r="S23" s="12"/>
      <c r="T23" s="145"/>
      <c r="U23" s="145"/>
      <c r="V23" s="16"/>
      <c r="W23" s="131"/>
      <c r="X23" s="132"/>
      <c r="Y23" s="170"/>
      <c r="Z23" s="16"/>
      <c r="AA23" s="16"/>
      <c r="AB23" s="16">
        <f t="shared" si="0"/>
        <v>0</v>
      </c>
      <c r="AC23" s="16" t="str">
        <f t="shared" si="1"/>
        <v/>
      </c>
      <c r="AD23" s="17"/>
    </row>
    <row r="24" customHeight="1" spans="1:30">
      <c r="A24" s="12">
        <v>18</v>
      </c>
      <c r="B24" s="12"/>
      <c r="C24" s="12"/>
      <c r="D24" s="12"/>
      <c r="E24" s="12"/>
      <c r="F24" s="12"/>
      <c r="G24" s="12"/>
      <c r="H24" s="12"/>
      <c r="I24" s="12"/>
      <c r="J24" s="12"/>
      <c r="K24" s="12"/>
      <c r="L24" s="12"/>
      <c r="M24" s="12"/>
      <c r="N24" s="12"/>
      <c r="O24" s="12"/>
      <c r="P24" s="12"/>
      <c r="Q24" s="12"/>
      <c r="R24" s="12"/>
      <c r="S24" s="12"/>
      <c r="T24" s="145"/>
      <c r="U24" s="145"/>
      <c r="V24" s="16"/>
      <c r="W24" s="131"/>
      <c r="X24" s="132"/>
      <c r="Y24" s="170"/>
      <c r="Z24" s="16"/>
      <c r="AA24" s="16"/>
      <c r="AB24" s="16">
        <f t="shared" si="0"/>
        <v>0</v>
      </c>
      <c r="AC24" s="16" t="str">
        <f t="shared" si="1"/>
        <v/>
      </c>
      <c r="AD24" s="17"/>
    </row>
    <row r="25" customHeight="1" spans="1:30">
      <c r="A25" s="19" t="s">
        <v>1105</v>
      </c>
      <c r="B25" s="19"/>
      <c r="C25" s="19"/>
      <c r="D25" s="19"/>
      <c r="E25" s="19"/>
      <c r="F25" s="19"/>
      <c r="G25" s="19"/>
      <c r="H25" s="19"/>
      <c r="I25" s="19"/>
      <c r="J25" s="19"/>
      <c r="K25" s="19"/>
      <c r="L25" s="19"/>
      <c r="M25" s="12"/>
      <c r="N25" s="12"/>
      <c r="O25" s="12"/>
      <c r="P25" s="12"/>
      <c r="Q25" s="12"/>
      <c r="R25" s="12"/>
      <c r="S25" s="12"/>
      <c r="T25" s="145"/>
      <c r="U25" s="145"/>
      <c r="V25" s="16"/>
      <c r="W25" s="131">
        <f>SUM(W7:W24)</f>
        <v>0</v>
      </c>
      <c r="X25" s="132"/>
      <c r="Y25" s="170">
        <f>SUM(Y7:Y24)</f>
        <v>0</v>
      </c>
      <c r="Z25" s="16"/>
      <c r="AA25" s="16">
        <f>SUM(AA7:AA24)</f>
        <v>0</v>
      </c>
      <c r="AB25" s="16">
        <f t="shared" si="0"/>
        <v>0</v>
      </c>
      <c r="AC25" s="16" t="str">
        <f t="shared" si="1"/>
        <v/>
      </c>
      <c r="AD25" s="17"/>
    </row>
    <row r="26" customHeight="1" spans="1:30">
      <c r="A26" s="19" t="s">
        <v>1086</v>
      </c>
      <c r="B26" s="19"/>
      <c r="C26" s="19"/>
      <c r="D26" s="19"/>
      <c r="E26" s="19"/>
      <c r="F26" s="19"/>
      <c r="G26" s="19"/>
      <c r="H26" s="19"/>
      <c r="I26" s="19"/>
      <c r="J26" s="19"/>
      <c r="K26" s="19"/>
      <c r="L26" s="19"/>
      <c r="M26" s="12"/>
      <c r="N26" s="12"/>
      <c r="O26" s="12"/>
      <c r="P26" s="12"/>
      <c r="Q26" s="12"/>
      <c r="R26" s="12"/>
      <c r="S26" s="12"/>
      <c r="T26" s="145"/>
      <c r="U26" s="145"/>
      <c r="V26" s="16"/>
      <c r="W26" s="131">
        <f>SUM(X7:X24)</f>
        <v>0</v>
      </c>
      <c r="X26" s="132"/>
      <c r="Y26" s="170">
        <f>SUM(Z7:Z24)</f>
        <v>0</v>
      </c>
      <c r="Z26" s="16"/>
      <c r="AA26" s="16">
        <v>0</v>
      </c>
      <c r="AB26" s="16">
        <f t="shared" si="0"/>
        <v>0</v>
      </c>
      <c r="AC26" s="16" t="str">
        <f t="shared" si="1"/>
        <v/>
      </c>
      <c r="AD26" s="17"/>
    </row>
    <row r="27" customHeight="1" spans="1:30">
      <c r="A27" s="19" t="s">
        <v>1106</v>
      </c>
      <c r="B27" s="19"/>
      <c r="C27" s="19"/>
      <c r="D27" s="19"/>
      <c r="E27" s="19"/>
      <c r="F27" s="19"/>
      <c r="G27" s="19"/>
      <c r="H27" s="19"/>
      <c r="I27" s="19"/>
      <c r="J27" s="19"/>
      <c r="K27" s="19"/>
      <c r="L27" s="19"/>
      <c r="M27" s="12"/>
      <c r="N27" s="12"/>
      <c r="O27" s="12"/>
      <c r="P27" s="12"/>
      <c r="Q27" s="12"/>
      <c r="R27" s="12"/>
      <c r="S27" s="12"/>
      <c r="T27" s="12"/>
      <c r="U27" s="84"/>
      <c r="V27" s="16"/>
      <c r="W27" s="131">
        <f>W25-W26</f>
        <v>0</v>
      </c>
      <c r="X27" s="132"/>
      <c r="Y27" s="170">
        <f>Y25-Y26</f>
        <v>0</v>
      </c>
      <c r="Z27" s="16"/>
      <c r="AA27" s="16">
        <f>AA25-AA26</f>
        <v>0</v>
      </c>
      <c r="AB27" s="16">
        <f t="shared" si="0"/>
        <v>0</v>
      </c>
      <c r="AC27" s="16" t="str">
        <f t="shared" si="1"/>
        <v/>
      </c>
      <c r="AD27" s="17"/>
    </row>
    <row r="28" customHeight="1" spans="1:30">
      <c r="A28" s="20" t="e">
        <f>#REF!&amp;#REF!</f>
        <v>#REF!</v>
      </c>
      <c r="W28" s="116"/>
      <c r="X28" s="116"/>
      <c r="Y28" s="116"/>
      <c r="AA28" s="27" t="e">
        <f>"评估人员："&amp;#REF!</f>
        <v>#REF!</v>
      </c>
    </row>
    <row r="29" customHeight="1" spans="1:30">
      <c r="A29" s="20" t="e">
        <f>CONCATENATE(#REF!,#REF!,#REF!,#REF!,#REF!,#REF!,#REF!)</f>
        <v>#REF!</v>
      </c>
      <c r="W29" s="116"/>
      <c r="X29" s="116"/>
      <c r="Y29" s="116"/>
    </row>
    <row r="30" customHeight="1" spans="1:30">
      <c r="W30" s="116"/>
      <c r="X30" s="116"/>
      <c r="Y30" s="116"/>
    </row>
    <row r="31" customHeight="1" spans="1:30">
      <c r="W31" s="116"/>
      <c r="X31" s="116"/>
      <c r="Y31" s="116"/>
    </row>
    <row r="32" customHeight="1" spans="1:30">
      <c r="W32" s="116"/>
      <c r="X32" s="116"/>
      <c r="Y32" s="116"/>
    </row>
    <row r="33" customHeight="1" spans="23:25">
      <c r="W33" s="116"/>
      <c r="X33" s="116"/>
      <c r="Y33" s="116"/>
    </row>
    <row r="34" customHeight="1" spans="23:25">
      <c r="W34" s="116"/>
      <c r="X34" s="116"/>
      <c r="Y34" s="116"/>
    </row>
    <row r="35" customHeight="1" spans="23:25">
      <c r="W35" s="116"/>
      <c r="X35" s="116"/>
      <c r="Y35" s="116"/>
    </row>
    <row r="36" customHeight="1" spans="23:25">
      <c r="W36" s="116"/>
      <c r="X36" s="116"/>
      <c r="Y36" s="116"/>
    </row>
    <row r="37" customHeight="1" spans="23:25">
      <c r="W37" s="116"/>
      <c r="X37" s="116"/>
      <c r="Y37" s="116"/>
    </row>
    <row r="38" customHeight="1" spans="23:25">
      <c r="W38" s="116"/>
      <c r="X38" s="116"/>
      <c r="Y38" s="116"/>
    </row>
    <row r="39" customHeight="1" spans="23:25">
      <c r="W39" s="116"/>
      <c r="X39" s="116"/>
      <c r="Y39" s="116"/>
    </row>
    <row r="40" customHeight="1" spans="23:25">
      <c r="W40" s="116"/>
      <c r="X40" s="116"/>
      <c r="Y40" s="116"/>
    </row>
    <row r="41" customHeight="1" spans="23:25">
      <c r="W41" s="116"/>
      <c r="X41" s="116"/>
      <c r="Y41" s="116"/>
    </row>
    <row r="42" customHeight="1" spans="23:25">
      <c r="W42" s="116"/>
      <c r="X42" s="116"/>
      <c r="Y42" s="116"/>
    </row>
    <row r="43" customHeight="1" spans="23:25">
      <c r="W43" s="116"/>
      <c r="X43" s="116"/>
      <c r="Y43" s="116"/>
    </row>
    <row r="44" customHeight="1" spans="23:25">
      <c r="W44" s="116"/>
      <c r="X44" s="116"/>
      <c r="Y44" s="116"/>
    </row>
    <row r="45" customHeight="1" spans="23:25">
      <c r="W45" s="116"/>
      <c r="X45" s="116"/>
      <c r="Y45" s="116"/>
    </row>
    <row r="46" customHeight="1" spans="23:25">
      <c r="W46" s="116"/>
      <c r="X46" s="116"/>
      <c r="Y46" s="116"/>
    </row>
    <row r="47" customHeight="1" spans="23:25">
      <c r="W47" s="116"/>
      <c r="X47" s="116"/>
      <c r="Y47" s="116"/>
    </row>
    <row r="48" customHeight="1" spans="23:25">
      <c r="W48" s="116"/>
      <c r="X48" s="116"/>
      <c r="Y48" s="116"/>
    </row>
    <row r="49" customHeight="1" spans="23:25">
      <c r="W49" s="116"/>
      <c r="X49" s="116"/>
      <c r="Y49" s="116"/>
    </row>
    <row r="50" customHeight="1" spans="23:25">
      <c r="W50" s="116"/>
      <c r="X50" s="116"/>
      <c r="Y50" s="116"/>
    </row>
    <row r="51" customHeight="1" spans="23:25">
      <c r="W51" s="116"/>
      <c r="X51" s="116"/>
      <c r="Y51" s="116"/>
    </row>
    <row r="52" customHeight="1" spans="23:25">
      <c r="W52" s="116"/>
      <c r="X52" s="116"/>
      <c r="Y52" s="116"/>
    </row>
    <row r="53" customHeight="1" spans="23:25">
      <c r="W53" s="116"/>
      <c r="X53" s="116"/>
      <c r="Y53" s="116"/>
    </row>
    <row r="54" customHeight="1" spans="23:25">
      <c r="W54" s="116"/>
      <c r="X54" s="116"/>
      <c r="Y54" s="116"/>
    </row>
    <row r="55" customHeight="1" spans="23:25">
      <c r="W55" s="116"/>
      <c r="X55" s="116"/>
      <c r="Y55" s="116"/>
    </row>
    <row r="56" customHeight="1" spans="23:25">
      <c r="W56" s="116"/>
      <c r="X56" s="116"/>
      <c r="Y56" s="116"/>
    </row>
    <row r="57" customHeight="1" spans="23:25">
      <c r="W57" s="116"/>
      <c r="X57" s="116"/>
      <c r="Y57" s="116"/>
    </row>
    <row r="58" customHeight="1" spans="23:25">
      <c r="W58" s="116"/>
      <c r="X58" s="116"/>
      <c r="Y58" s="116"/>
    </row>
    <row r="59" customHeight="1" spans="23:25">
      <c r="W59" s="116"/>
      <c r="X59" s="116"/>
      <c r="Y59" s="116"/>
    </row>
    <row r="60" customHeight="1" spans="23:25">
      <c r="W60" s="116"/>
      <c r="X60" s="116"/>
      <c r="Y60" s="116"/>
    </row>
    <row r="61" customHeight="1" spans="23:25">
      <c r="W61" s="116"/>
      <c r="X61" s="116"/>
      <c r="Y61" s="116"/>
    </row>
    <row r="62" customHeight="1" spans="23:25">
      <c r="W62" s="116"/>
      <c r="X62" s="116"/>
      <c r="Y62" s="116"/>
    </row>
    <row r="63" customHeight="1" spans="23:25">
      <c r="W63" s="116"/>
      <c r="X63" s="116"/>
      <c r="Y63" s="116"/>
    </row>
    <row r="64" customHeight="1" spans="23:25">
      <c r="W64" s="116"/>
      <c r="X64" s="116"/>
      <c r="Y64" s="116"/>
    </row>
    <row r="65" customHeight="1" spans="23:25">
      <c r="W65" s="116"/>
      <c r="X65" s="116"/>
      <c r="Y65" s="116"/>
    </row>
    <row r="66" customHeight="1" spans="23:25">
      <c r="W66" s="116"/>
      <c r="X66" s="116"/>
      <c r="Y66" s="116"/>
    </row>
    <row r="67" customHeight="1" spans="23:25">
      <c r="W67" s="116"/>
      <c r="X67" s="116"/>
      <c r="Y67" s="116"/>
    </row>
    <row r="68" customHeight="1" spans="23:25">
      <c r="W68" s="116"/>
      <c r="X68" s="116"/>
      <c r="Y68" s="116"/>
    </row>
    <row r="69" customHeight="1" spans="23:25">
      <c r="W69" s="116"/>
      <c r="X69" s="116"/>
      <c r="Y69" s="116"/>
    </row>
    <row r="70" customHeight="1" spans="23:25">
      <c r="W70" s="116"/>
      <c r="X70" s="116"/>
      <c r="Y70" s="116"/>
    </row>
    <row r="71" customHeight="1" spans="23:25">
      <c r="W71" s="116"/>
      <c r="X71" s="116"/>
      <c r="Y71" s="116"/>
    </row>
    <row r="72" customHeight="1" spans="23:25">
      <c r="W72" s="116"/>
      <c r="X72" s="116"/>
      <c r="Y72" s="116"/>
    </row>
    <row r="73" customHeight="1" spans="23:25">
      <c r="W73" s="116"/>
      <c r="X73" s="116"/>
      <c r="Y73" s="116"/>
    </row>
    <row r="74" customHeight="1" spans="23:25">
      <c r="W74" s="116"/>
      <c r="X74" s="116"/>
      <c r="Y74" s="116"/>
    </row>
    <row r="75" customHeight="1" spans="23:25">
      <c r="W75" s="116"/>
      <c r="X75" s="116"/>
      <c r="Y75" s="116"/>
    </row>
    <row r="76" customHeight="1" spans="23:25">
      <c r="W76" s="116"/>
      <c r="X76" s="116"/>
      <c r="Y76" s="116"/>
    </row>
    <row r="77" customHeight="1" spans="23:25">
      <c r="W77" s="116"/>
      <c r="X77" s="116"/>
      <c r="Y77" s="116"/>
    </row>
    <row r="78" customHeight="1" spans="23:25">
      <c r="W78" s="116"/>
      <c r="X78" s="116"/>
      <c r="Y78" s="116"/>
    </row>
    <row r="79" customHeight="1" spans="23:25">
      <c r="W79" s="116"/>
      <c r="X79" s="116"/>
      <c r="Y79" s="116"/>
    </row>
    <row r="80" customHeight="1" spans="23:25">
      <c r="W80" s="116"/>
      <c r="X80" s="116"/>
      <c r="Y80" s="116"/>
    </row>
    <row r="81" customHeight="1" spans="23:25">
      <c r="W81" s="116"/>
      <c r="X81" s="116"/>
      <c r="Y81" s="116"/>
    </row>
    <row r="82" customHeight="1" spans="23:25">
      <c r="W82" s="116"/>
      <c r="X82" s="116"/>
      <c r="Y82" s="116"/>
    </row>
    <row r="83" customHeight="1" spans="23:25">
      <c r="W83" s="116"/>
      <c r="X83" s="116"/>
      <c r="Y83" s="116"/>
    </row>
    <row r="84" customHeight="1" spans="23:25">
      <c r="W84" s="116"/>
      <c r="X84" s="116"/>
      <c r="Y84" s="116"/>
    </row>
    <row r="85" customHeight="1" spans="23:25">
      <c r="W85" s="116"/>
      <c r="X85" s="116"/>
      <c r="Y85" s="116"/>
    </row>
    <row r="86" customHeight="1" spans="23:25">
      <c r="W86" s="116"/>
      <c r="X86" s="116"/>
      <c r="Y86" s="116"/>
    </row>
    <row r="87" customHeight="1" spans="23:25">
      <c r="W87" s="116"/>
      <c r="X87" s="116"/>
      <c r="Y87" s="116"/>
    </row>
    <row r="88" customHeight="1" spans="23:25">
      <c r="W88" s="116"/>
      <c r="X88" s="116"/>
      <c r="Y88" s="116"/>
    </row>
    <row r="89" customHeight="1" spans="23:25">
      <c r="W89" s="116"/>
      <c r="X89" s="116"/>
      <c r="Y89" s="116"/>
    </row>
    <row r="90" customHeight="1" spans="23:25">
      <c r="W90" s="116"/>
      <c r="X90" s="116"/>
      <c r="Y90" s="116"/>
    </row>
    <row r="91" customHeight="1" spans="23:25">
      <c r="W91" s="116"/>
      <c r="X91" s="116"/>
      <c r="Y91" s="116"/>
    </row>
    <row r="92" customHeight="1" spans="23:25">
      <c r="W92" s="116"/>
      <c r="X92" s="116"/>
      <c r="Y92" s="116"/>
    </row>
    <row r="93" customHeight="1" spans="23:25">
      <c r="W93" s="116"/>
      <c r="X93" s="116"/>
      <c r="Y93" s="116"/>
    </row>
    <row r="94" customHeight="1" spans="23:25">
      <c r="W94" s="116"/>
      <c r="X94" s="116"/>
      <c r="Y94" s="116"/>
    </row>
    <row r="95" customHeight="1" spans="23:25">
      <c r="W95" s="116"/>
      <c r="X95" s="116"/>
      <c r="Y95" s="116"/>
    </row>
    <row r="96" customHeight="1" spans="23:25">
      <c r="W96" s="116"/>
      <c r="X96" s="116"/>
      <c r="Y96" s="116"/>
    </row>
    <row r="97" customHeight="1" spans="23:25">
      <c r="W97" s="116"/>
      <c r="X97" s="116"/>
      <c r="Y97" s="116"/>
    </row>
    <row r="98" customHeight="1" spans="23:25">
      <c r="W98" s="116"/>
      <c r="X98" s="116"/>
      <c r="Y98" s="116"/>
    </row>
    <row r="99" customHeight="1" spans="23:25">
      <c r="W99" s="116"/>
      <c r="X99" s="116"/>
      <c r="Y99" s="116"/>
    </row>
    <row r="100" customHeight="1" spans="23:25">
      <c r="W100" s="116"/>
      <c r="X100" s="116"/>
      <c r="Y100" s="116"/>
    </row>
    <row r="101" customHeight="1" spans="23:25">
      <c r="W101" s="116"/>
      <c r="X101" s="116"/>
      <c r="Y101" s="116"/>
    </row>
    <row r="102" customHeight="1" spans="23:25">
      <c r="W102" s="116"/>
      <c r="X102" s="116"/>
      <c r="Y102" s="116"/>
    </row>
    <row r="103" customHeight="1" spans="23:25">
      <c r="W103" s="116"/>
      <c r="X103" s="116"/>
      <c r="Y103" s="116"/>
    </row>
    <row r="104" customHeight="1" spans="23:25">
      <c r="W104" s="116"/>
      <c r="X104" s="116"/>
      <c r="Y104" s="116"/>
    </row>
    <row r="105" customHeight="1" spans="23:25">
      <c r="W105" s="116"/>
      <c r="X105" s="116"/>
      <c r="Y105" s="116"/>
    </row>
    <row r="106" customHeight="1" spans="23:25">
      <c r="W106" s="116"/>
      <c r="X106" s="116"/>
      <c r="Y106" s="116"/>
    </row>
    <row r="107" customHeight="1" spans="23:25">
      <c r="W107" s="116"/>
      <c r="X107" s="116"/>
      <c r="Y107" s="116"/>
    </row>
    <row r="108" customHeight="1" spans="23:25">
      <c r="W108" s="116"/>
      <c r="X108" s="116"/>
      <c r="Y108" s="116"/>
    </row>
    <row r="109" customHeight="1" spans="23:25">
      <c r="W109" s="116"/>
      <c r="X109" s="116"/>
      <c r="Y109" s="116"/>
    </row>
    <row r="110" customHeight="1" spans="23:25">
      <c r="W110" s="116"/>
      <c r="X110" s="116"/>
      <c r="Y110" s="116"/>
    </row>
    <row r="111" customHeight="1" spans="23:25">
      <c r="W111" s="116"/>
      <c r="X111" s="116"/>
      <c r="Y111" s="116"/>
    </row>
    <row r="112" customHeight="1" spans="23:25">
      <c r="W112" s="116"/>
      <c r="X112" s="116"/>
      <c r="Y112" s="116"/>
    </row>
    <row r="113" customHeight="1" spans="23:25">
      <c r="W113" s="116"/>
      <c r="X113" s="116"/>
      <c r="Y113" s="116"/>
    </row>
    <row r="114" customHeight="1" spans="23:25">
      <c r="W114" s="116"/>
      <c r="X114" s="116"/>
      <c r="Y114" s="116"/>
    </row>
    <row r="115" customHeight="1" spans="23:25">
      <c r="W115" s="116"/>
      <c r="X115" s="116"/>
      <c r="Y115" s="116"/>
    </row>
    <row r="116" customHeight="1" spans="23:25">
      <c r="W116" s="116"/>
      <c r="X116" s="116"/>
      <c r="Y116" s="116"/>
    </row>
    <row r="117" customHeight="1" spans="23:25">
      <c r="W117" s="116"/>
      <c r="X117" s="116"/>
      <c r="Y117" s="116"/>
    </row>
    <row r="118" customHeight="1" spans="23:25">
      <c r="W118" s="116"/>
      <c r="X118" s="116"/>
      <c r="Y118" s="116"/>
    </row>
    <row r="119" customHeight="1" spans="23:25">
      <c r="W119" s="116"/>
      <c r="X119" s="116"/>
      <c r="Y119" s="116"/>
    </row>
    <row r="120" customHeight="1" spans="23:25">
      <c r="W120" s="116"/>
      <c r="X120" s="116"/>
      <c r="Y120" s="116"/>
    </row>
    <row r="121" customHeight="1" spans="23:25">
      <c r="W121" s="116"/>
      <c r="X121" s="116"/>
      <c r="Y121" s="116"/>
    </row>
    <row r="122" customHeight="1" spans="23:25">
      <c r="W122" s="116"/>
      <c r="X122" s="116"/>
      <c r="Y122" s="116"/>
    </row>
    <row r="123" customHeight="1" spans="23:25">
      <c r="W123" s="116"/>
      <c r="X123" s="116"/>
      <c r="Y123" s="116"/>
    </row>
    <row r="124" customHeight="1" spans="23:25">
      <c r="W124" s="116"/>
      <c r="X124" s="116"/>
      <c r="Y124" s="116"/>
    </row>
    <row r="125" customHeight="1" spans="23:25">
      <c r="W125" s="116"/>
      <c r="X125" s="116"/>
      <c r="Y125" s="116"/>
    </row>
    <row r="126" customHeight="1" spans="23:25">
      <c r="W126" s="116"/>
      <c r="X126" s="116"/>
      <c r="Y126" s="116"/>
    </row>
    <row r="127" customHeight="1" spans="23:25">
      <c r="W127" s="116"/>
      <c r="X127" s="116"/>
      <c r="Y127" s="116"/>
    </row>
    <row r="128" customHeight="1" spans="23:25">
      <c r="W128" s="116"/>
      <c r="X128" s="116"/>
      <c r="Y128" s="116"/>
    </row>
    <row r="129" customHeight="1" spans="23:25">
      <c r="W129" s="116"/>
      <c r="X129" s="116"/>
      <c r="Y129" s="116"/>
    </row>
    <row r="130" customHeight="1" spans="23:25">
      <c r="W130" s="116"/>
      <c r="X130" s="116"/>
      <c r="Y130" s="116"/>
    </row>
    <row r="131" customHeight="1" spans="23:25">
      <c r="W131" s="116"/>
      <c r="X131" s="116"/>
      <c r="Y131" s="116"/>
    </row>
    <row r="132" customHeight="1" spans="23:25">
      <c r="W132" s="116"/>
      <c r="X132" s="116"/>
      <c r="Y132" s="116"/>
    </row>
    <row r="133" customHeight="1" spans="23:25">
      <c r="W133" s="116"/>
      <c r="X133" s="116"/>
      <c r="Y133" s="116"/>
    </row>
    <row r="134" customHeight="1" spans="23:25">
      <c r="W134" s="116"/>
      <c r="X134" s="116"/>
      <c r="Y134" s="116"/>
    </row>
    <row r="135" customHeight="1" spans="23:25">
      <c r="W135" s="116"/>
      <c r="X135" s="116"/>
      <c r="Y135" s="116"/>
    </row>
    <row r="136" customHeight="1" spans="23:25">
      <c r="W136" s="116"/>
      <c r="X136" s="116"/>
      <c r="Y136" s="116"/>
    </row>
    <row r="137" customHeight="1" spans="23:25">
      <c r="W137" s="116"/>
      <c r="X137" s="116"/>
      <c r="Y137" s="116"/>
    </row>
    <row r="138" customHeight="1" spans="23:25">
      <c r="W138" s="116"/>
      <c r="X138" s="116"/>
      <c r="Y138" s="116"/>
    </row>
    <row r="139" customHeight="1" spans="23:25">
      <c r="W139" s="116"/>
      <c r="X139" s="116"/>
      <c r="Y139" s="116"/>
    </row>
    <row r="140" customHeight="1" spans="23:25">
      <c r="W140" s="116"/>
      <c r="X140" s="116"/>
      <c r="Y140" s="116"/>
    </row>
    <row r="141" customHeight="1" spans="23:25">
      <c r="W141" s="116"/>
      <c r="X141" s="116"/>
      <c r="Y141" s="116"/>
    </row>
    <row r="142" customHeight="1" spans="23:25">
      <c r="W142" s="116"/>
      <c r="X142" s="116"/>
      <c r="Y142" s="116"/>
    </row>
    <row r="143" customHeight="1" spans="23:25">
      <c r="W143" s="116"/>
      <c r="X143" s="116"/>
      <c r="Y143" s="116"/>
    </row>
    <row r="144" customHeight="1" spans="23:25">
      <c r="W144" s="116"/>
      <c r="X144" s="116"/>
      <c r="Y144" s="116"/>
    </row>
    <row r="145" customHeight="1" spans="23:25">
      <c r="W145" s="116"/>
      <c r="X145" s="116"/>
      <c r="Y145" s="116"/>
    </row>
    <row r="146" customHeight="1" spans="23:25">
      <c r="W146" s="116"/>
      <c r="X146" s="116"/>
      <c r="Y146" s="116"/>
    </row>
    <row r="147" customHeight="1" spans="23:25">
      <c r="W147" s="116"/>
      <c r="X147" s="116"/>
      <c r="Y147" s="116"/>
    </row>
    <row r="148" customHeight="1" spans="23:25">
      <c r="W148" s="116"/>
      <c r="X148" s="116"/>
      <c r="Y148" s="116"/>
    </row>
    <row r="149" customHeight="1" spans="23:25">
      <c r="W149" s="116"/>
      <c r="X149" s="116"/>
      <c r="Y149" s="116"/>
    </row>
    <row r="150" customHeight="1" spans="23:25">
      <c r="W150" s="116"/>
      <c r="X150" s="116"/>
      <c r="Y150" s="116"/>
    </row>
    <row r="151" customHeight="1" spans="23:25">
      <c r="W151" s="116"/>
      <c r="X151" s="116"/>
      <c r="Y151" s="116"/>
    </row>
    <row r="152" customHeight="1" spans="23:25">
      <c r="W152" s="116"/>
      <c r="X152" s="116"/>
      <c r="Y152" s="116"/>
    </row>
    <row r="153" customHeight="1" spans="23:25">
      <c r="W153" s="116"/>
      <c r="X153" s="116"/>
      <c r="Y153" s="116"/>
    </row>
    <row r="154" customHeight="1" spans="23:25">
      <c r="W154" s="116"/>
      <c r="X154" s="116"/>
      <c r="Y154" s="116"/>
    </row>
    <row r="155" customHeight="1" spans="23:25">
      <c r="W155" s="116"/>
      <c r="X155" s="116"/>
      <c r="Y155" s="116"/>
    </row>
    <row r="156" customHeight="1" spans="23:25">
      <c r="W156" s="116"/>
      <c r="X156" s="116"/>
      <c r="Y156" s="116"/>
    </row>
    <row r="157" customHeight="1" spans="23:25">
      <c r="W157" s="116"/>
      <c r="X157" s="116"/>
      <c r="Y157" s="116"/>
    </row>
    <row r="158" customHeight="1" spans="23:25">
      <c r="W158" s="116"/>
      <c r="X158" s="116"/>
      <c r="Y158" s="116"/>
    </row>
    <row r="159" customHeight="1" spans="23:25">
      <c r="W159" s="116"/>
      <c r="X159" s="116"/>
      <c r="Y159" s="116"/>
    </row>
    <row r="160" customHeight="1" spans="23:25">
      <c r="W160" s="116"/>
      <c r="X160" s="116"/>
      <c r="Y160" s="116"/>
    </row>
    <row r="161" customHeight="1" spans="23:25">
      <c r="W161" s="116"/>
      <c r="X161" s="116"/>
      <c r="Y161" s="116"/>
    </row>
    <row r="162" customHeight="1" spans="23:25">
      <c r="W162" s="116"/>
      <c r="X162" s="116"/>
      <c r="Y162" s="116"/>
    </row>
    <row r="163" customHeight="1" spans="23:25">
      <c r="W163" s="116"/>
      <c r="X163" s="116"/>
      <c r="Y163" s="116"/>
    </row>
    <row r="164" customHeight="1" spans="23:25">
      <c r="W164" s="116"/>
      <c r="X164" s="116"/>
      <c r="Y164" s="116"/>
    </row>
    <row r="165" customHeight="1" spans="23:25">
      <c r="W165" s="116"/>
      <c r="X165" s="116"/>
      <c r="Y165" s="116"/>
    </row>
    <row r="166" customHeight="1" spans="23:25">
      <c r="W166" s="116"/>
      <c r="X166" s="116"/>
      <c r="Y166" s="116"/>
    </row>
    <row r="167" customHeight="1" spans="23:25">
      <c r="W167" s="116"/>
      <c r="X167" s="116"/>
      <c r="Y167" s="116"/>
    </row>
    <row r="168" customHeight="1" spans="23:25">
      <c r="W168" s="116"/>
      <c r="X168" s="116"/>
      <c r="Y168" s="116"/>
    </row>
    <row r="169" customHeight="1" spans="23:25">
      <c r="W169" s="116"/>
      <c r="X169" s="116"/>
      <c r="Y169" s="116"/>
    </row>
    <row r="170" customHeight="1" spans="23:25">
      <c r="W170" s="116"/>
      <c r="X170" s="116"/>
      <c r="Y170" s="116"/>
    </row>
    <row r="171" customHeight="1" spans="23:25">
      <c r="W171" s="116"/>
      <c r="X171" s="116"/>
      <c r="Y171" s="116"/>
    </row>
    <row r="172" customHeight="1" spans="23:25">
      <c r="W172" s="116"/>
      <c r="X172" s="116"/>
      <c r="Y172" s="116"/>
    </row>
    <row r="173" customHeight="1" spans="23:25">
      <c r="W173" s="116"/>
      <c r="X173" s="116"/>
      <c r="Y173" s="116"/>
    </row>
    <row r="174" customHeight="1" spans="23:25">
      <c r="W174" s="116"/>
      <c r="X174" s="116"/>
      <c r="Y174" s="116"/>
    </row>
    <row r="175" customHeight="1" spans="23:25">
      <c r="W175" s="116"/>
      <c r="X175" s="116"/>
      <c r="Y175" s="116"/>
    </row>
    <row r="176" customHeight="1" spans="23:25">
      <c r="W176" s="116"/>
      <c r="X176" s="116"/>
      <c r="Y176" s="116"/>
    </row>
    <row r="177" customHeight="1" spans="23:25">
      <c r="W177" s="116"/>
      <c r="X177" s="116"/>
      <c r="Y177" s="116"/>
    </row>
    <row r="178" customHeight="1" spans="23:25">
      <c r="W178" s="116"/>
      <c r="X178" s="116"/>
      <c r="Y178" s="116"/>
    </row>
    <row r="179" customHeight="1" spans="23:25">
      <c r="W179" s="116"/>
      <c r="X179" s="116"/>
      <c r="Y179" s="116"/>
    </row>
    <row r="180" customHeight="1" spans="23:25">
      <c r="W180" s="116"/>
      <c r="X180" s="116"/>
      <c r="Y180" s="116"/>
    </row>
    <row r="181" customHeight="1" spans="23:25">
      <c r="W181" s="116"/>
      <c r="X181" s="116"/>
      <c r="Y181" s="116"/>
    </row>
    <row r="182" customHeight="1" spans="23:25">
      <c r="W182" s="116"/>
      <c r="X182" s="116"/>
      <c r="Y182" s="116"/>
    </row>
    <row r="183" customHeight="1" spans="23:25">
      <c r="W183" s="116"/>
      <c r="X183" s="116"/>
      <c r="Y183" s="116"/>
    </row>
    <row r="184" customHeight="1" spans="23:25">
      <c r="W184" s="116"/>
      <c r="X184" s="116"/>
      <c r="Y184" s="116"/>
    </row>
    <row r="185" customHeight="1" spans="23:25">
      <c r="W185" s="116"/>
      <c r="X185" s="116"/>
      <c r="Y185" s="116"/>
    </row>
    <row r="186" customHeight="1" spans="23:25">
      <c r="W186" s="116"/>
      <c r="X186" s="116"/>
      <c r="Y186" s="116"/>
    </row>
    <row r="187" customHeight="1" spans="23:25">
      <c r="W187" s="116"/>
      <c r="X187" s="116"/>
      <c r="Y187" s="116"/>
    </row>
    <row r="188" customHeight="1" spans="23:25">
      <c r="W188" s="116"/>
      <c r="X188" s="116"/>
      <c r="Y188" s="116"/>
    </row>
    <row r="189" customHeight="1" spans="23:25">
      <c r="W189" s="116"/>
      <c r="X189" s="116"/>
      <c r="Y189" s="116"/>
    </row>
    <row r="190" customHeight="1" spans="23:25">
      <c r="W190" s="116"/>
      <c r="X190" s="116"/>
      <c r="Y190" s="116"/>
    </row>
    <row r="191" customHeight="1" spans="23:25">
      <c r="W191" s="116"/>
      <c r="X191" s="116"/>
      <c r="Y191" s="116"/>
    </row>
    <row r="192" customHeight="1" spans="23:25">
      <c r="W192" s="116"/>
      <c r="X192" s="116"/>
      <c r="Y192" s="116"/>
    </row>
    <row r="193" customHeight="1" spans="23:25">
      <c r="W193" s="116"/>
      <c r="X193" s="116"/>
      <c r="Y193" s="116"/>
    </row>
    <row r="194" customHeight="1" spans="23:25">
      <c r="W194" s="116"/>
      <c r="X194" s="116"/>
      <c r="Y194" s="116"/>
    </row>
    <row r="195" customHeight="1" spans="23:25">
      <c r="W195" s="116"/>
      <c r="X195" s="116"/>
      <c r="Y195" s="116"/>
    </row>
    <row r="196" customHeight="1" spans="23:25">
      <c r="W196" s="116"/>
      <c r="X196" s="116"/>
      <c r="Y196" s="116"/>
    </row>
    <row r="197" customHeight="1" spans="23:25">
      <c r="W197" s="116"/>
      <c r="X197" s="116"/>
      <c r="Y197" s="116"/>
    </row>
    <row r="198" customHeight="1" spans="23:25">
      <c r="W198" s="116"/>
      <c r="X198" s="116"/>
      <c r="Y198" s="116"/>
    </row>
    <row r="199" customHeight="1" spans="23:25">
      <c r="W199" s="116"/>
      <c r="X199" s="116"/>
      <c r="Y199" s="116"/>
    </row>
    <row r="200" customHeight="1" spans="23:25">
      <c r="W200" s="116"/>
      <c r="X200" s="116"/>
      <c r="Y200" s="116"/>
    </row>
    <row r="201" customHeight="1" spans="23:25">
      <c r="W201" s="116"/>
      <c r="X201" s="116"/>
      <c r="Y201" s="116"/>
    </row>
    <row r="202" customHeight="1" spans="23:25">
      <c r="W202" s="116"/>
      <c r="X202" s="116"/>
      <c r="Y202" s="116"/>
    </row>
    <row r="203" customHeight="1" spans="23:25">
      <c r="W203" s="116"/>
      <c r="X203" s="116"/>
      <c r="Y203" s="116"/>
    </row>
    <row r="204" customHeight="1" spans="23:25">
      <c r="W204" s="116"/>
      <c r="X204" s="116"/>
      <c r="Y204" s="116"/>
    </row>
    <row r="205" customHeight="1" spans="23:25">
      <c r="W205" s="116"/>
      <c r="X205" s="116"/>
      <c r="Y205" s="116"/>
    </row>
    <row r="206" customHeight="1" spans="23:25">
      <c r="W206" s="116"/>
      <c r="X206" s="116"/>
      <c r="Y206" s="116"/>
    </row>
    <row r="207" customHeight="1" spans="23:25">
      <c r="W207" s="116"/>
      <c r="X207" s="116"/>
      <c r="Y207" s="116"/>
    </row>
    <row r="208" customHeight="1" spans="23:25">
      <c r="W208" s="116"/>
      <c r="X208" s="116"/>
      <c r="Y208" s="116"/>
    </row>
    <row r="209" customHeight="1" spans="23:25">
      <c r="W209" s="116"/>
      <c r="X209" s="116"/>
      <c r="Y209" s="116"/>
    </row>
    <row r="210" customHeight="1" spans="23:25">
      <c r="W210" s="116"/>
      <c r="X210" s="116"/>
      <c r="Y210" s="116"/>
    </row>
    <row r="211" customHeight="1" spans="23:25">
      <c r="W211" s="116"/>
      <c r="X211" s="116"/>
      <c r="Y211" s="116"/>
    </row>
    <row r="212" customHeight="1" spans="23:25">
      <c r="W212" s="116"/>
      <c r="X212" s="116"/>
      <c r="Y212" s="116"/>
    </row>
    <row r="213" customHeight="1" spans="23:25">
      <c r="W213" s="116"/>
      <c r="X213" s="116"/>
      <c r="Y213" s="116"/>
    </row>
    <row r="214" customHeight="1" spans="23:25">
      <c r="W214" s="116"/>
      <c r="X214" s="116"/>
      <c r="Y214" s="116"/>
    </row>
    <row r="215" customHeight="1" spans="23:25">
      <c r="W215" s="116"/>
      <c r="X215" s="116"/>
      <c r="Y215" s="116"/>
    </row>
    <row r="216" customHeight="1" spans="23:25">
      <c r="W216" s="116"/>
      <c r="X216" s="116"/>
      <c r="Y216" s="116"/>
    </row>
    <row r="217" customHeight="1" spans="23:25">
      <c r="W217" s="116"/>
      <c r="X217" s="116"/>
      <c r="Y217" s="116"/>
    </row>
    <row r="218" customHeight="1" spans="23:25">
      <c r="W218" s="116"/>
      <c r="X218" s="116"/>
      <c r="Y218" s="116"/>
    </row>
    <row r="219" customHeight="1" spans="23:25">
      <c r="W219" s="116"/>
      <c r="X219" s="116"/>
      <c r="Y219" s="116"/>
    </row>
    <row r="220" customHeight="1" spans="23:25">
      <c r="W220" s="116"/>
      <c r="X220" s="116"/>
      <c r="Y220" s="116"/>
    </row>
    <row r="221" customHeight="1" spans="23:25">
      <c r="W221" s="116"/>
      <c r="X221" s="116"/>
      <c r="Y221" s="116"/>
    </row>
    <row r="222" customHeight="1" spans="23:25">
      <c r="W222" s="116"/>
      <c r="X222" s="116"/>
      <c r="Y222" s="116"/>
    </row>
    <row r="223" customHeight="1" spans="23:25">
      <c r="W223" s="116"/>
      <c r="X223" s="116"/>
      <c r="Y223" s="116"/>
    </row>
    <row r="224" customHeight="1" spans="23:25">
      <c r="W224" s="116"/>
      <c r="X224" s="116"/>
      <c r="Y224" s="116"/>
    </row>
    <row r="225" customHeight="1" spans="23:25">
      <c r="W225" s="116"/>
      <c r="X225" s="116"/>
      <c r="Y225" s="116"/>
    </row>
    <row r="226" customHeight="1" spans="23:25">
      <c r="W226" s="116"/>
      <c r="X226" s="116"/>
      <c r="Y226" s="116"/>
    </row>
    <row r="227" customHeight="1" spans="23:25">
      <c r="W227" s="116"/>
      <c r="X227" s="116"/>
      <c r="Y227" s="116"/>
    </row>
    <row r="228" customHeight="1" spans="23:25">
      <c r="W228" s="116"/>
      <c r="X228" s="116"/>
      <c r="Y228" s="116"/>
    </row>
    <row r="229" customHeight="1" spans="23:25">
      <c r="W229" s="116"/>
      <c r="X229" s="116"/>
      <c r="Y229" s="116"/>
    </row>
    <row r="230" customHeight="1" spans="23:25">
      <c r="W230" s="116"/>
      <c r="X230" s="116"/>
      <c r="Y230" s="116"/>
    </row>
    <row r="231" customHeight="1" spans="23:25">
      <c r="W231" s="116"/>
      <c r="X231" s="116"/>
      <c r="Y231" s="116"/>
    </row>
    <row r="232" customHeight="1" spans="23:25">
      <c r="W232" s="116"/>
      <c r="X232" s="116"/>
      <c r="Y232" s="116"/>
    </row>
    <row r="233" customHeight="1" spans="23:25">
      <c r="W233" s="116"/>
      <c r="X233" s="116"/>
      <c r="Y233" s="116"/>
    </row>
    <row r="234" customHeight="1" spans="23:25">
      <c r="W234" s="116"/>
      <c r="X234" s="116"/>
      <c r="Y234" s="116"/>
    </row>
    <row r="235" customHeight="1" spans="23:25">
      <c r="W235" s="116"/>
      <c r="X235" s="116"/>
      <c r="Y235" s="116"/>
    </row>
    <row r="236" customHeight="1" spans="23:25">
      <c r="W236" s="116"/>
      <c r="X236" s="116"/>
      <c r="Y236" s="116"/>
    </row>
    <row r="237" customHeight="1" spans="23:25">
      <c r="W237" s="116"/>
      <c r="X237" s="116"/>
      <c r="Y237" s="116"/>
    </row>
    <row r="238" customHeight="1" spans="23:25">
      <c r="W238" s="116"/>
      <c r="X238" s="116"/>
      <c r="Y238" s="116"/>
    </row>
    <row r="239" customHeight="1" spans="23:25">
      <c r="W239" s="116"/>
      <c r="X239" s="116"/>
      <c r="Y239" s="116"/>
    </row>
    <row r="240" customHeight="1" spans="23:25">
      <c r="W240" s="116"/>
      <c r="X240" s="116"/>
      <c r="Y240" s="116"/>
    </row>
    <row r="241" customHeight="1" spans="23:25">
      <c r="W241" s="116"/>
      <c r="X241" s="116"/>
      <c r="Y241" s="116"/>
    </row>
    <row r="242" customHeight="1" spans="23:25">
      <c r="W242" s="116"/>
      <c r="X242" s="116"/>
      <c r="Y242" s="116"/>
    </row>
    <row r="243" customHeight="1" spans="23:25">
      <c r="W243" s="116"/>
      <c r="X243" s="116"/>
      <c r="Y243" s="116"/>
    </row>
    <row r="244" customHeight="1" spans="23:25">
      <c r="W244" s="116"/>
      <c r="X244" s="116"/>
      <c r="Y244" s="116"/>
    </row>
    <row r="245" customHeight="1" spans="23:25">
      <c r="W245" s="116"/>
      <c r="X245" s="116"/>
      <c r="Y245" s="116"/>
    </row>
    <row r="246" customHeight="1" spans="23:25">
      <c r="W246" s="116"/>
      <c r="X246" s="116"/>
      <c r="Y246" s="116"/>
    </row>
    <row r="247" customHeight="1" spans="23:25">
      <c r="W247" s="116"/>
      <c r="X247" s="116"/>
      <c r="Y247" s="116"/>
    </row>
    <row r="248" customHeight="1" spans="23:25">
      <c r="W248" s="116"/>
      <c r="X248" s="116"/>
      <c r="Y248" s="116"/>
    </row>
    <row r="249" customHeight="1" spans="23:25">
      <c r="W249" s="116"/>
      <c r="X249" s="116"/>
      <c r="Y249" s="116"/>
    </row>
    <row r="250" customHeight="1" spans="23:25">
      <c r="W250" s="116"/>
      <c r="X250" s="116"/>
      <c r="Y250" s="116"/>
    </row>
    <row r="251" customHeight="1" spans="23:25">
      <c r="W251" s="116"/>
      <c r="X251" s="116"/>
      <c r="Y251" s="116"/>
    </row>
    <row r="252" customHeight="1" spans="23:25">
      <c r="W252" s="116"/>
      <c r="X252" s="116"/>
      <c r="Y252" s="116"/>
    </row>
    <row r="253" customHeight="1" spans="23:25">
      <c r="W253" s="116"/>
      <c r="X253" s="116"/>
      <c r="Y253" s="116"/>
    </row>
    <row r="254" customHeight="1" spans="23:25">
      <c r="W254" s="116"/>
      <c r="X254" s="116"/>
      <c r="Y254" s="116"/>
    </row>
    <row r="255" customHeight="1" spans="23:25">
      <c r="W255" s="116"/>
      <c r="X255" s="116"/>
      <c r="Y255" s="116"/>
    </row>
    <row r="256" customHeight="1" spans="23:25">
      <c r="W256" s="116"/>
      <c r="X256" s="116"/>
      <c r="Y256" s="116"/>
    </row>
    <row r="257" customHeight="1" spans="23:25">
      <c r="W257" s="116"/>
      <c r="X257" s="116"/>
      <c r="Y257" s="116"/>
    </row>
    <row r="258" customHeight="1" spans="23:25">
      <c r="W258" s="116"/>
      <c r="X258" s="116"/>
      <c r="Y258" s="116"/>
    </row>
    <row r="259" customHeight="1" spans="23:25">
      <c r="W259" s="116"/>
      <c r="X259" s="116"/>
      <c r="Y259" s="116"/>
    </row>
    <row r="260" customHeight="1" spans="23:25">
      <c r="W260" s="116"/>
      <c r="X260" s="116"/>
      <c r="Y260" s="116"/>
    </row>
    <row r="261" customHeight="1" spans="23:25">
      <c r="W261" s="116"/>
      <c r="X261" s="116"/>
      <c r="Y261" s="116"/>
    </row>
    <row r="262" customHeight="1" spans="23:25">
      <c r="W262" s="116"/>
      <c r="X262" s="116"/>
      <c r="Y262" s="116"/>
    </row>
    <row r="263" customHeight="1" spans="23:25">
      <c r="W263" s="116"/>
      <c r="X263" s="116"/>
      <c r="Y263" s="116"/>
    </row>
    <row r="264" customHeight="1" spans="23:25">
      <c r="W264" s="116"/>
      <c r="X264" s="116"/>
      <c r="Y264" s="116"/>
    </row>
    <row r="265" customHeight="1" spans="23:25">
      <c r="W265" s="116"/>
      <c r="X265" s="116"/>
      <c r="Y265" s="116"/>
    </row>
    <row r="266" customHeight="1" spans="23:25">
      <c r="W266" s="116"/>
      <c r="X266" s="116"/>
      <c r="Y266" s="116"/>
    </row>
    <row r="267" customHeight="1" spans="23:25">
      <c r="W267" s="116"/>
      <c r="X267" s="116"/>
      <c r="Y267" s="116"/>
    </row>
    <row r="268" customHeight="1" spans="23:25">
      <c r="W268" s="116"/>
      <c r="X268" s="116"/>
      <c r="Y268" s="116"/>
    </row>
    <row r="269" customHeight="1" spans="23:25">
      <c r="W269" s="116"/>
      <c r="X269" s="116"/>
      <c r="Y269" s="116"/>
    </row>
    <row r="270" customHeight="1" spans="23:25">
      <c r="W270" s="116"/>
      <c r="X270" s="116"/>
      <c r="Y270" s="116"/>
    </row>
    <row r="271" customHeight="1" spans="23:25">
      <c r="W271" s="116"/>
      <c r="X271" s="116"/>
      <c r="Y271" s="116"/>
    </row>
    <row r="272" customHeight="1" spans="23:25">
      <c r="W272" s="116"/>
      <c r="X272" s="116"/>
      <c r="Y272" s="116"/>
    </row>
    <row r="273" customHeight="1" spans="23:25">
      <c r="W273" s="116"/>
      <c r="X273" s="116"/>
      <c r="Y273" s="116"/>
    </row>
    <row r="274" customHeight="1" spans="23:25">
      <c r="W274" s="116"/>
      <c r="X274" s="116"/>
      <c r="Y274" s="116"/>
    </row>
    <row r="275" customHeight="1" spans="23:25">
      <c r="W275" s="116"/>
      <c r="X275" s="116"/>
      <c r="Y275" s="116"/>
    </row>
    <row r="276" customHeight="1" spans="23:25">
      <c r="W276" s="116"/>
      <c r="X276" s="116"/>
      <c r="Y276" s="116"/>
    </row>
    <row r="277" customHeight="1" spans="23:25">
      <c r="W277" s="116"/>
      <c r="X277" s="116"/>
      <c r="Y277" s="116"/>
    </row>
    <row r="278" customHeight="1" spans="23:25">
      <c r="W278" s="116"/>
      <c r="X278" s="116"/>
      <c r="Y278" s="116"/>
    </row>
    <row r="279" customHeight="1" spans="23:25">
      <c r="W279" s="116"/>
      <c r="X279" s="116"/>
      <c r="Y279" s="116"/>
    </row>
    <row r="280" customHeight="1" spans="23:25">
      <c r="W280" s="116"/>
      <c r="X280" s="116"/>
      <c r="Y280" s="116"/>
    </row>
    <row r="281" customHeight="1" spans="23:25">
      <c r="W281" s="116"/>
      <c r="X281" s="116"/>
      <c r="Y281" s="116"/>
    </row>
    <row r="282" customHeight="1" spans="23:25">
      <c r="W282" s="116"/>
      <c r="X282" s="116"/>
      <c r="Y282" s="116"/>
    </row>
    <row r="283" customHeight="1" spans="23:25">
      <c r="W283" s="116"/>
      <c r="X283" s="116"/>
      <c r="Y283" s="116"/>
    </row>
    <row r="284" customHeight="1" spans="23:25">
      <c r="W284" s="116"/>
      <c r="X284" s="116"/>
      <c r="Y284" s="116"/>
    </row>
    <row r="285" customHeight="1" spans="23:25">
      <c r="W285" s="116"/>
      <c r="X285" s="116"/>
      <c r="Y285" s="116"/>
    </row>
    <row r="286" customHeight="1" spans="23:25">
      <c r="W286" s="116"/>
      <c r="X286" s="116"/>
      <c r="Y286" s="116"/>
    </row>
    <row r="287" customHeight="1" spans="23:25">
      <c r="W287" s="116"/>
      <c r="X287" s="116"/>
      <c r="Y287" s="116"/>
    </row>
    <row r="288" customHeight="1" spans="23:25">
      <c r="W288" s="116"/>
      <c r="X288" s="116"/>
      <c r="Y288" s="116"/>
    </row>
    <row r="289" customHeight="1" spans="23:25">
      <c r="W289" s="116"/>
      <c r="X289" s="116"/>
      <c r="Y289" s="116"/>
    </row>
    <row r="290" customHeight="1" spans="23:25">
      <c r="W290" s="116"/>
      <c r="X290" s="116"/>
      <c r="Y290" s="116"/>
    </row>
    <row r="291" customHeight="1" spans="23:25">
      <c r="W291" s="116"/>
      <c r="X291" s="116"/>
      <c r="Y291" s="116"/>
    </row>
    <row r="292" customHeight="1" spans="23:25">
      <c r="W292" s="116"/>
      <c r="X292" s="116"/>
      <c r="Y292" s="116"/>
    </row>
    <row r="293" customHeight="1" spans="23:25">
      <c r="W293" s="116"/>
      <c r="X293" s="116"/>
      <c r="Y293" s="116"/>
    </row>
    <row r="294" customHeight="1" spans="23:25">
      <c r="W294" s="116"/>
      <c r="X294" s="116"/>
      <c r="Y294" s="116"/>
    </row>
    <row r="295" customHeight="1" spans="23:25">
      <c r="W295" s="116"/>
      <c r="X295" s="116"/>
      <c r="Y295" s="116"/>
    </row>
    <row r="296" customHeight="1" spans="23:25">
      <c r="W296" s="116"/>
      <c r="X296" s="116"/>
      <c r="Y296" s="116"/>
    </row>
    <row r="297" customHeight="1" spans="23:25">
      <c r="W297" s="116"/>
      <c r="X297" s="116"/>
      <c r="Y297" s="116"/>
    </row>
    <row r="298" customHeight="1" spans="23:25">
      <c r="W298" s="116"/>
      <c r="X298" s="116"/>
      <c r="Y298" s="116"/>
    </row>
    <row r="299" customHeight="1" spans="23:25">
      <c r="W299" s="116"/>
      <c r="X299" s="116"/>
      <c r="Y299" s="116"/>
    </row>
    <row r="300" customHeight="1" spans="23:25">
      <c r="W300" s="116"/>
      <c r="X300" s="116"/>
      <c r="Y300" s="116"/>
    </row>
    <row r="301" customHeight="1" spans="23:25">
      <c r="W301" s="116"/>
      <c r="X301" s="116"/>
      <c r="Y301" s="116"/>
    </row>
    <row r="302" customHeight="1" spans="23:25">
      <c r="W302" s="116"/>
      <c r="X302" s="116"/>
      <c r="Y302" s="116"/>
    </row>
    <row r="303" customHeight="1" spans="23:25">
      <c r="W303" s="116"/>
      <c r="X303" s="116"/>
      <c r="Y303" s="116"/>
    </row>
    <row r="304" customHeight="1" spans="23:25">
      <c r="W304" s="116"/>
      <c r="X304" s="116"/>
      <c r="Y304" s="116"/>
    </row>
    <row r="305" customHeight="1" spans="23:25">
      <c r="W305" s="116"/>
      <c r="X305" s="116"/>
      <c r="Y305" s="116"/>
    </row>
    <row r="306" customHeight="1" spans="23:25">
      <c r="W306" s="116"/>
      <c r="X306" s="116"/>
      <c r="Y306" s="116"/>
    </row>
    <row r="307" customHeight="1" spans="23:25">
      <c r="W307" s="116"/>
      <c r="X307" s="116"/>
      <c r="Y307" s="116"/>
    </row>
    <row r="308" customHeight="1" spans="23:25">
      <c r="W308" s="116"/>
      <c r="X308" s="116"/>
      <c r="Y308" s="116"/>
    </row>
    <row r="309" customHeight="1" spans="23:25">
      <c r="W309" s="116"/>
      <c r="X309" s="116"/>
      <c r="Y309" s="116"/>
    </row>
    <row r="310" customHeight="1" spans="23:25">
      <c r="W310" s="116"/>
      <c r="X310" s="116"/>
      <c r="Y310" s="116"/>
    </row>
    <row r="311" customHeight="1" spans="23:25">
      <c r="W311" s="116"/>
      <c r="X311" s="116"/>
      <c r="Y311" s="116"/>
    </row>
    <row r="312" customHeight="1" spans="23:25">
      <c r="W312" s="116"/>
      <c r="X312" s="116"/>
      <c r="Y312" s="116"/>
    </row>
    <row r="313" customHeight="1" spans="23:25">
      <c r="W313" s="116"/>
      <c r="X313" s="116"/>
      <c r="Y313" s="116"/>
    </row>
    <row r="314" customHeight="1" spans="23:25">
      <c r="W314" s="116"/>
      <c r="X314" s="116"/>
      <c r="Y314" s="116"/>
    </row>
    <row r="315" customHeight="1" spans="23:25">
      <c r="W315" s="116"/>
      <c r="X315" s="116"/>
      <c r="Y315" s="116"/>
    </row>
    <row r="316" customHeight="1" spans="23:25">
      <c r="W316" s="116"/>
      <c r="X316" s="116"/>
      <c r="Y316" s="116"/>
    </row>
    <row r="317" customHeight="1" spans="23:25">
      <c r="W317" s="116"/>
      <c r="X317" s="116"/>
      <c r="Y317" s="116"/>
    </row>
    <row r="318" customHeight="1" spans="23:25">
      <c r="W318" s="116"/>
      <c r="X318" s="116"/>
      <c r="Y318" s="116"/>
    </row>
    <row r="319" customHeight="1" spans="23:25">
      <c r="W319" s="116"/>
      <c r="X319" s="116"/>
      <c r="Y319" s="116"/>
    </row>
    <row r="320" customHeight="1" spans="23:25">
      <c r="W320" s="116"/>
      <c r="X320" s="116"/>
      <c r="Y320" s="116"/>
    </row>
    <row r="321" customHeight="1" spans="23:25">
      <c r="W321" s="116"/>
      <c r="X321" s="116"/>
      <c r="Y321" s="116"/>
    </row>
    <row r="322" customHeight="1" spans="23:25">
      <c r="W322" s="116"/>
      <c r="X322" s="116"/>
      <c r="Y322" s="116"/>
    </row>
    <row r="323" customHeight="1" spans="23:25">
      <c r="W323" s="116"/>
      <c r="X323" s="116"/>
      <c r="Y323" s="116"/>
    </row>
    <row r="324" customHeight="1" spans="23:25">
      <c r="W324" s="116"/>
      <c r="X324" s="116"/>
      <c r="Y324" s="116"/>
    </row>
    <row r="325" customHeight="1" spans="23:25">
      <c r="W325" s="116"/>
      <c r="X325" s="116"/>
      <c r="Y325" s="116"/>
    </row>
    <row r="326" customHeight="1" spans="23:25">
      <c r="W326" s="116"/>
      <c r="X326" s="116"/>
      <c r="Y326" s="116"/>
    </row>
    <row r="327" customHeight="1" spans="23:25">
      <c r="W327" s="116"/>
      <c r="X327" s="116"/>
      <c r="Y327" s="116"/>
    </row>
    <row r="328" customHeight="1" spans="23:25">
      <c r="W328" s="116"/>
      <c r="X328" s="116"/>
      <c r="Y328" s="116"/>
    </row>
    <row r="329" customHeight="1" spans="23:25">
      <c r="W329" s="116"/>
      <c r="X329" s="116"/>
      <c r="Y329" s="116"/>
    </row>
    <row r="330" customHeight="1" spans="23:25">
      <c r="W330" s="116"/>
      <c r="X330" s="116"/>
      <c r="Y330" s="116"/>
    </row>
    <row r="331" customHeight="1" spans="23:25">
      <c r="W331" s="116"/>
      <c r="X331" s="116"/>
      <c r="Y331" s="116"/>
    </row>
    <row r="332" customHeight="1" spans="23:25">
      <c r="W332" s="116"/>
      <c r="X332" s="116"/>
      <c r="Y332" s="116"/>
    </row>
    <row r="333" customHeight="1" spans="23:25">
      <c r="W333" s="116"/>
      <c r="X333" s="116"/>
      <c r="Y333" s="116"/>
    </row>
    <row r="334" customHeight="1" spans="23:25">
      <c r="W334" s="116"/>
      <c r="X334" s="116"/>
      <c r="Y334" s="116"/>
    </row>
    <row r="335" customHeight="1" spans="23:25">
      <c r="W335" s="116"/>
      <c r="X335" s="116"/>
      <c r="Y335" s="116"/>
    </row>
    <row r="336" customHeight="1" spans="23:25">
      <c r="W336" s="116"/>
      <c r="X336" s="116"/>
      <c r="Y336" s="116"/>
    </row>
    <row r="337" customHeight="1" spans="23:25">
      <c r="W337" s="116"/>
      <c r="X337" s="116"/>
      <c r="Y337" s="116"/>
    </row>
    <row r="338" customHeight="1" spans="23:25">
      <c r="W338" s="116"/>
      <c r="X338" s="116"/>
      <c r="Y338" s="116"/>
    </row>
    <row r="339" customHeight="1" spans="23:25">
      <c r="W339" s="116"/>
      <c r="X339" s="116"/>
      <c r="Y339" s="116"/>
    </row>
    <row r="340" customHeight="1" spans="23:25">
      <c r="W340" s="116"/>
      <c r="X340" s="116"/>
      <c r="Y340" s="116"/>
    </row>
    <row r="341" customHeight="1" spans="23:25">
      <c r="W341" s="116"/>
      <c r="X341" s="116"/>
      <c r="Y341" s="116"/>
    </row>
    <row r="342" customHeight="1" spans="23:25">
      <c r="W342" s="116"/>
      <c r="X342" s="116"/>
      <c r="Y342" s="116"/>
    </row>
    <row r="343" customHeight="1" spans="23:25">
      <c r="W343" s="116"/>
      <c r="X343" s="116"/>
      <c r="Y343" s="116"/>
    </row>
    <row r="344" customHeight="1" spans="23:25">
      <c r="W344" s="116"/>
      <c r="X344" s="116"/>
      <c r="Y344" s="116"/>
    </row>
    <row r="345" customHeight="1" spans="23:25">
      <c r="W345" s="116"/>
      <c r="X345" s="116"/>
      <c r="Y345" s="116"/>
    </row>
    <row r="346" customHeight="1" spans="23:25">
      <c r="W346" s="116"/>
      <c r="X346" s="116"/>
      <c r="Y346" s="116"/>
    </row>
    <row r="347" customHeight="1" spans="23:25">
      <c r="W347" s="116"/>
      <c r="X347" s="116"/>
      <c r="Y347" s="116"/>
    </row>
    <row r="348" customHeight="1" spans="23:25">
      <c r="W348" s="116"/>
      <c r="X348" s="116"/>
      <c r="Y348" s="116"/>
    </row>
    <row r="349" customHeight="1" spans="23:25">
      <c r="W349" s="116"/>
      <c r="X349" s="116"/>
      <c r="Y349" s="116"/>
    </row>
    <row r="350" customHeight="1" spans="23:25">
      <c r="W350" s="116"/>
      <c r="X350" s="116"/>
      <c r="Y350" s="116"/>
    </row>
    <row r="351" customHeight="1" spans="23:25">
      <c r="W351" s="116"/>
      <c r="X351" s="116"/>
      <c r="Y351" s="116"/>
    </row>
    <row r="352" customHeight="1" spans="23:25">
      <c r="W352" s="116"/>
      <c r="X352" s="116"/>
      <c r="Y352" s="116"/>
    </row>
    <row r="353" customHeight="1" spans="23:25">
      <c r="W353" s="116"/>
      <c r="X353" s="116"/>
      <c r="Y353" s="116"/>
    </row>
    <row r="354" customHeight="1" spans="23:25">
      <c r="W354" s="116"/>
      <c r="X354" s="116"/>
      <c r="Y354" s="116"/>
    </row>
    <row r="355" customHeight="1" spans="23:25">
      <c r="W355" s="116"/>
      <c r="X355" s="116"/>
      <c r="Y355" s="116"/>
    </row>
    <row r="356" customHeight="1" spans="23:25">
      <c r="W356" s="116"/>
      <c r="X356" s="116"/>
      <c r="Y356" s="116"/>
    </row>
    <row r="357" customHeight="1" spans="23:25">
      <c r="W357" s="116"/>
      <c r="X357" s="116"/>
      <c r="Y357" s="116"/>
    </row>
    <row r="358" customHeight="1" spans="23:25">
      <c r="W358" s="116"/>
      <c r="X358" s="116"/>
      <c r="Y358" s="116"/>
    </row>
    <row r="359" customHeight="1" spans="23:25">
      <c r="W359" s="116"/>
      <c r="X359" s="116"/>
      <c r="Y359" s="116"/>
    </row>
    <row r="360" customHeight="1" spans="23:25">
      <c r="W360" s="116"/>
      <c r="X360" s="116"/>
      <c r="Y360" s="116"/>
    </row>
    <row r="361" customHeight="1" spans="23:25">
      <c r="W361" s="116"/>
      <c r="X361" s="116"/>
      <c r="Y361" s="116"/>
    </row>
    <row r="362" customHeight="1" spans="23:25">
      <c r="W362" s="116"/>
      <c r="X362" s="116"/>
      <c r="Y362" s="116"/>
    </row>
    <row r="363" customHeight="1" spans="23:25">
      <c r="W363" s="116"/>
      <c r="X363" s="116"/>
      <c r="Y363" s="116"/>
    </row>
    <row r="364" customHeight="1" spans="23:25">
      <c r="W364" s="116"/>
      <c r="X364" s="116"/>
      <c r="Y364" s="116"/>
    </row>
    <row r="365" customHeight="1" spans="23:25">
      <c r="W365" s="116"/>
      <c r="X365" s="116"/>
      <c r="Y365" s="116"/>
    </row>
    <row r="366" customHeight="1" spans="23:25">
      <c r="W366" s="116"/>
      <c r="X366" s="116"/>
      <c r="Y366" s="116"/>
    </row>
    <row r="367" customHeight="1" spans="23:25">
      <c r="W367" s="116"/>
      <c r="X367" s="116"/>
      <c r="Y367" s="116"/>
    </row>
    <row r="368" customHeight="1" spans="23:25">
      <c r="W368" s="116"/>
      <c r="X368" s="116"/>
      <c r="Y368" s="116"/>
    </row>
    <row r="369" customHeight="1" spans="23:25">
      <c r="W369" s="116"/>
      <c r="X369" s="116"/>
      <c r="Y369" s="116"/>
    </row>
    <row r="370" customHeight="1" spans="23:25">
      <c r="W370" s="116"/>
      <c r="X370" s="116"/>
      <c r="Y370" s="116"/>
    </row>
    <row r="371" customHeight="1" spans="23:25">
      <c r="W371" s="116"/>
      <c r="X371" s="116"/>
      <c r="Y371" s="116"/>
    </row>
    <row r="372" customHeight="1" spans="23:25">
      <c r="W372" s="116"/>
      <c r="X372" s="116"/>
      <c r="Y372" s="116"/>
    </row>
    <row r="373" customHeight="1" spans="23:25">
      <c r="W373" s="116"/>
      <c r="X373" s="116"/>
      <c r="Y373" s="116"/>
    </row>
    <row r="374" customHeight="1" spans="23:25">
      <c r="W374" s="116"/>
      <c r="X374" s="116"/>
      <c r="Y374" s="116"/>
    </row>
    <row r="375" customHeight="1" spans="23:25">
      <c r="W375" s="116"/>
      <c r="X375" s="116"/>
      <c r="Y375" s="116"/>
    </row>
    <row r="376" customHeight="1" spans="23:25">
      <c r="W376" s="116"/>
      <c r="X376" s="116"/>
      <c r="Y376" s="116"/>
    </row>
    <row r="377" customHeight="1" spans="23:25">
      <c r="W377" s="116"/>
      <c r="X377" s="116"/>
      <c r="Y377" s="116"/>
    </row>
    <row r="378" customHeight="1" spans="23:25">
      <c r="W378" s="116"/>
      <c r="X378" s="116"/>
      <c r="Y378" s="116"/>
    </row>
    <row r="379" customHeight="1" spans="23:25">
      <c r="W379" s="116"/>
      <c r="X379" s="116"/>
      <c r="Y379" s="116"/>
    </row>
    <row r="380" customHeight="1" spans="23:25">
      <c r="W380" s="116"/>
      <c r="X380" s="116"/>
      <c r="Y380" s="116"/>
    </row>
    <row r="381" customHeight="1" spans="23:25">
      <c r="W381" s="116"/>
      <c r="X381" s="116"/>
      <c r="Y381" s="116"/>
    </row>
    <row r="382" customHeight="1" spans="23:25">
      <c r="W382" s="116"/>
      <c r="X382" s="116"/>
      <c r="Y382" s="116"/>
    </row>
    <row r="383" customHeight="1" spans="23:25">
      <c r="W383" s="116"/>
      <c r="X383" s="116"/>
      <c r="Y383" s="116"/>
    </row>
    <row r="384" customHeight="1" spans="23:25">
      <c r="W384" s="116"/>
      <c r="X384" s="116"/>
      <c r="Y384" s="116"/>
    </row>
    <row r="385" customHeight="1" spans="23:25">
      <c r="W385" s="116"/>
      <c r="X385" s="116"/>
      <c r="Y385" s="116"/>
    </row>
    <row r="386" customHeight="1" spans="23:25">
      <c r="W386" s="116"/>
      <c r="X386" s="116"/>
      <c r="Y386" s="116"/>
    </row>
    <row r="387" customHeight="1" spans="23:25">
      <c r="W387" s="116"/>
      <c r="X387" s="116"/>
      <c r="Y387" s="116"/>
    </row>
    <row r="388" customHeight="1" spans="23:25">
      <c r="W388" s="116"/>
      <c r="X388" s="116"/>
      <c r="Y388" s="116"/>
    </row>
    <row r="389" customHeight="1" spans="23:25">
      <c r="W389" s="116"/>
      <c r="X389" s="116"/>
      <c r="Y389" s="116"/>
    </row>
    <row r="390" customHeight="1" spans="23:25">
      <c r="W390" s="116"/>
      <c r="X390" s="116"/>
      <c r="Y390" s="116"/>
    </row>
    <row r="391" customHeight="1" spans="23:25">
      <c r="W391" s="116"/>
      <c r="X391" s="116"/>
      <c r="Y391" s="116"/>
    </row>
    <row r="392" customHeight="1" spans="23:25">
      <c r="W392" s="116"/>
      <c r="X392" s="116"/>
      <c r="Y392" s="116"/>
    </row>
    <row r="393" customHeight="1" spans="23:25">
      <c r="W393" s="116"/>
      <c r="X393" s="116"/>
      <c r="Y393" s="116"/>
    </row>
    <row r="394" customHeight="1" spans="23:25">
      <c r="W394" s="116"/>
      <c r="X394" s="116"/>
      <c r="Y394" s="116"/>
    </row>
    <row r="395" customHeight="1" spans="23:25">
      <c r="W395" s="116"/>
      <c r="X395" s="116"/>
      <c r="Y395" s="116"/>
    </row>
    <row r="396" customHeight="1" spans="23:25">
      <c r="W396" s="116"/>
      <c r="X396" s="116"/>
      <c r="Y396" s="116"/>
    </row>
    <row r="397" customHeight="1" spans="23:25">
      <c r="W397" s="116"/>
      <c r="X397" s="116"/>
      <c r="Y397" s="116"/>
    </row>
    <row r="398" customHeight="1" spans="23:25">
      <c r="W398" s="116"/>
      <c r="X398" s="116"/>
      <c r="Y398" s="116"/>
    </row>
    <row r="399" customHeight="1" spans="23:25">
      <c r="W399" s="116"/>
      <c r="X399" s="116"/>
      <c r="Y399" s="116"/>
    </row>
    <row r="400" customHeight="1" spans="23:25">
      <c r="W400" s="116"/>
      <c r="X400" s="116"/>
      <c r="Y400" s="116"/>
    </row>
    <row r="401" customHeight="1" spans="23:25">
      <c r="W401" s="116"/>
      <c r="X401" s="116"/>
      <c r="Y401" s="116"/>
    </row>
    <row r="402" customHeight="1" spans="23:25">
      <c r="W402" s="116"/>
      <c r="X402" s="116"/>
      <c r="Y402" s="116"/>
    </row>
    <row r="403" customHeight="1" spans="23:25">
      <c r="W403" s="116"/>
      <c r="X403" s="116"/>
      <c r="Y403" s="116"/>
    </row>
    <row r="404" customHeight="1" spans="23:25">
      <c r="W404" s="116"/>
      <c r="X404" s="116"/>
      <c r="Y404" s="116"/>
    </row>
    <row r="405" customHeight="1" spans="23:25">
      <c r="W405" s="116"/>
      <c r="X405" s="116"/>
      <c r="Y405" s="116"/>
    </row>
    <row r="406" customHeight="1" spans="23:25">
      <c r="W406" s="116"/>
      <c r="X406" s="116"/>
      <c r="Y406" s="116"/>
    </row>
    <row r="407" customHeight="1" spans="23:25">
      <c r="W407" s="116"/>
      <c r="X407" s="116"/>
      <c r="Y407" s="116"/>
    </row>
    <row r="408" customHeight="1" spans="23:25">
      <c r="W408" s="116"/>
      <c r="X408" s="116"/>
      <c r="Y408" s="116"/>
    </row>
    <row r="409" customHeight="1" spans="23:25">
      <c r="W409" s="116"/>
      <c r="X409" s="116"/>
      <c r="Y409" s="116"/>
    </row>
    <row r="410" customHeight="1" spans="23:25">
      <c r="W410" s="116"/>
      <c r="X410" s="116"/>
      <c r="Y410" s="116"/>
    </row>
    <row r="411" customHeight="1" spans="23:25">
      <c r="W411" s="116"/>
      <c r="X411" s="116"/>
      <c r="Y411" s="116"/>
    </row>
    <row r="412" customHeight="1" spans="23:25">
      <c r="W412" s="116"/>
      <c r="X412" s="116"/>
      <c r="Y412" s="116"/>
    </row>
    <row r="413" customHeight="1" spans="23:25">
      <c r="W413" s="116"/>
      <c r="X413" s="116"/>
      <c r="Y413" s="116"/>
    </row>
    <row r="414" customHeight="1" spans="23:25">
      <c r="W414" s="116"/>
      <c r="X414" s="116"/>
      <c r="Y414" s="116"/>
    </row>
    <row r="415" customHeight="1" spans="23:25">
      <c r="W415" s="116"/>
      <c r="X415" s="116"/>
      <c r="Y415" s="116"/>
    </row>
    <row r="416" customHeight="1" spans="23:25">
      <c r="W416" s="116"/>
      <c r="X416" s="116"/>
      <c r="Y416" s="116"/>
    </row>
    <row r="417" customHeight="1" spans="23:25">
      <c r="W417" s="116"/>
      <c r="X417" s="116"/>
      <c r="Y417" s="116"/>
    </row>
    <row r="418" customHeight="1" spans="23:25">
      <c r="W418" s="116"/>
      <c r="X418" s="116"/>
      <c r="Y418" s="116"/>
    </row>
    <row r="419" customHeight="1" spans="23:25">
      <c r="W419" s="116"/>
      <c r="X419" s="116"/>
      <c r="Y419" s="116"/>
    </row>
    <row r="420" customHeight="1" spans="23:25">
      <c r="W420" s="116"/>
      <c r="X420" s="116"/>
      <c r="Y420" s="116"/>
    </row>
    <row r="421" customHeight="1" spans="23:25">
      <c r="W421" s="116"/>
      <c r="X421" s="116"/>
      <c r="Y421" s="116"/>
    </row>
    <row r="422" customHeight="1" spans="23:25">
      <c r="W422" s="116"/>
      <c r="X422" s="116"/>
      <c r="Y422" s="116"/>
    </row>
    <row r="423" customHeight="1" spans="23:25">
      <c r="W423" s="116"/>
      <c r="X423" s="116"/>
      <c r="Y423" s="116"/>
    </row>
    <row r="424" customHeight="1" spans="23:25">
      <c r="W424" s="116"/>
      <c r="X424" s="116"/>
      <c r="Y424" s="116"/>
    </row>
    <row r="425" customHeight="1" spans="23:25">
      <c r="W425" s="116"/>
      <c r="X425" s="116"/>
      <c r="Y425" s="116"/>
    </row>
    <row r="426" customHeight="1" spans="23:25">
      <c r="W426" s="116"/>
      <c r="X426" s="116"/>
      <c r="Y426" s="116"/>
    </row>
    <row r="427" customHeight="1" spans="23:25">
      <c r="W427" s="116"/>
      <c r="X427" s="116"/>
      <c r="Y427" s="116"/>
    </row>
    <row r="428" customHeight="1" spans="23:25">
      <c r="W428" s="116"/>
      <c r="X428" s="116"/>
      <c r="Y428" s="116"/>
    </row>
    <row r="429" customHeight="1" spans="23:25">
      <c r="W429" s="116"/>
      <c r="X429" s="116"/>
      <c r="Y429" s="116"/>
    </row>
    <row r="430" customHeight="1" spans="23:25">
      <c r="W430" s="116"/>
      <c r="X430" s="116"/>
      <c r="Y430" s="116"/>
    </row>
    <row r="431" customHeight="1" spans="23:25">
      <c r="W431" s="116"/>
      <c r="X431" s="116"/>
      <c r="Y431" s="116"/>
    </row>
    <row r="432" customHeight="1" spans="23:25">
      <c r="W432" s="116"/>
      <c r="X432" s="116"/>
      <c r="Y432" s="116"/>
    </row>
    <row r="433" customHeight="1" spans="23:25">
      <c r="W433" s="116"/>
      <c r="X433" s="116"/>
      <c r="Y433" s="116"/>
    </row>
    <row r="434" customHeight="1" spans="23:25">
      <c r="W434" s="116"/>
      <c r="X434" s="116"/>
      <c r="Y434" s="116"/>
    </row>
    <row r="435" customHeight="1" spans="23:25">
      <c r="W435" s="116"/>
      <c r="X435" s="116"/>
      <c r="Y435" s="116"/>
    </row>
    <row r="436" customHeight="1" spans="23:25">
      <c r="W436" s="116"/>
      <c r="X436" s="116"/>
      <c r="Y436" s="116"/>
    </row>
    <row r="437" customHeight="1" spans="23:25">
      <c r="W437" s="116"/>
      <c r="X437" s="116"/>
      <c r="Y437" s="116"/>
    </row>
    <row r="438" customHeight="1" spans="23:25">
      <c r="W438" s="116"/>
      <c r="X438" s="116"/>
      <c r="Y438" s="116"/>
    </row>
    <row r="439" customHeight="1" spans="23:25">
      <c r="W439" s="116"/>
      <c r="X439" s="116"/>
      <c r="Y439" s="116"/>
    </row>
    <row r="440" customHeight="1" spans="23:25">
      <c r="W440" s="116"/>
      <c r="X440" s="116"/>
      <c r="Y440" s="116"/>
    </row>
    <row r="441" customHeight="1" spans="23:25">
      <c r="W441" s="116"/>
      <c r="X441" s="116"/>
      <c r="Y441" s="116"/>
    </row>
    <row r="442" customHeight="1" spans="23:25">
      <c r="W442" s="116"/>
      <c r="X442" s="116"/>
      <c r="Y442" s="116"/>
    </row>
    <row r="443" customHeight="1" spans="23:25">
      <c r="W443" s="116"/>
      <c r="X443" s="116"/>
      <c r="Y443" s="116"/>
    </row>
    <row r="444" customHeight="1" spans="23:25">
      <c r="W444" s="116"/>
      <c r="X444" s="116"/>
      <c r="Y444" s="116"/>
    </row>
    <row r="445" customHeight="1" spans="23:25">
      <c r="W445" s="116"/>
      <c r="X445" s="116"/>
      <c r="Y445" s="116"/>
    </row>
    <row r="446" customHeight="1" spans="23:25">
      <c r="W446" s="116"/>
      <c r="X446" s="116"/>
      <c r="Y446" s="116"/>
    </row>
    <row r="447" customHeight="1" spans="23:25">
      <c r="W447" s="116"/>
      <c r="X447" s="116"/>
      <c r="Y447" s="116"/>
    </row>
    <row r="448" customHeight="1" spans="23:25">
      <c r="W448" s="116"/>
      <c r="X448" s="116"/>
      <c r="Y448" s="116"/>
    </row>
    <row r="449" customHeight="1" spans="23:25">
      <c r="W449" s="116"/>
      <c r="X449" s="116"/>
      <c r="Y449" s="116"/>
    </row>
    <row r="450" customHeight="1" spans="23:25">
      <c r="W450" s="116"/>
      <c r="X450" s="116"/>
      <c r="Y450" s="116"/>
    </row>
    <row r="451" customHeight="1" spans="23:25">
      <c r="W451" s="116"/>
      <c r="X451" s="116"/>
      <c r="Y451" s="116"/>
    </row>
    <row r="452" customHeight="1" spans="23:25">
      <c r="W452" s="116"/>
      <c r="X452" s="116"/>
      <c r="Y452" s="116"/>
    </row>
    <row r="453" customHeight="1" spans="23:25">
      <c r="W453" s="116"/>
      <c r="X453" s="116"/>
      <c r="Y453" s="116"/>
    </row>
    <row r="454" customHeight="1" spans="23:25">
      <c r="W454" s="116"/>
      <c r="X454" s="116"/>
      <c r="Y454" s="116"/>
    </row>
    <row r="455" customHeight="1" spans="23:25">
      <c r="W455" s="116"/>
      <c r="X455" s="116"/>
      <c r="Y455" s="116"/>
    </row>
    <row r="456" customHeight="1" spans="23:25">
      <c r="W456" s="116"/>
      <c r="X456" s="116"/>
      <c r="Y456" s="116"/>
    </row>
    <row r="457" customHeight="1" spans="23:25">
      <c r="W457" s="116"/>
      <c r="X457" s="116"/>
      <c r="Y457" s="116"/>
    </row>
    <row r="458" customHeight="1" spans="23:25">
      <c r="W458" s="116"/>
      <c r="X458" s="116"/>
      <c r="Y458" s="116"/>
    </row>
    <row r="459" customHeight="1" spans="23:25">
      <c r="W459" s="116"/>
      <c r="X459" s="116"/>
      <c r="Y459" s="116"/>
    </row>
    <row r="460" customHeight="1" spans="23:25">
      <c r="W460" s="116"/>
      <c r="X460" s="116"/>
      <c r="Y460" s="116"/>
    </row>
    <row r="461" customHeight="1" spans="23:25">
      <c r="W461" s="116"/>
      <c r="X461" s="116"/>
      <c r="Y461" s="116"/>
    </row>
    <row r="462" customHeight="1" spans="23:25">
      <c r="W462" s="116"/>
      <c r="X462" s="116"/>
      <c r="Y462" s="116"/>
    </row>
    <row r="463" customHeight="1" spans="23:25">
      <c r="W463" s="116"/>
      <c r="X463" s="116"/>
      <c r="Y463" s="116"/>
    </row>
    <row r="464" customHeight="1" spans="23:25">
      <c r="W464" s="116"/>
      <c r="X464" s="116"/>
      <c r="Y464" s="116"/>
    </row>
    <row r="465" customHeight="1" spans="23:25">
      <c r="W465" s="116"/>
      <c r="X465" s="116"/>
      <c r="Y465" s="116"/>
    </row>
    <row r="466" customHeight="1" spans="23:25">
      <c r="W466" s="116"/>
      <c r="X466" s="116"/>
      <c r="Y466" s="116"/>
    </row>
    <row r="467" customHeight="1" spans="23:25">
      <c r="W467" s="116"/>
      <c r="X467" s="116"/>
      <c r="Y467" s="116"/>
    </row>
    <row r="468" customHeight="1" spans="23:25">
      <c r="W468" s="116"/>
      <c r="X468" s="116"/>
      <c r="Y468" s="116"/>
    </row>
    <row r="469" customHeight="1" spans="23:25">
      <c r="W469" s="116"/>
      <c r="X469" s="116"/>
      <c r="Y469" s="116"/>
    </row>
    <row r="470" customHeight="1" spans="23:25">
      <c r="W470" s="116"/>
      <c r="X470" s="116"/>
      <c r="Y470" s="116"/>
    </row>
    <row r="471" customHeight="1" spans="23:25">
      <c r="W471" s="116"/>
      <c r="X471" s="116"/>
      <c r="Y471" s="116"/>
    </row>
    <row r="472" customHeight="1" spans="23:25">
      <c r="W472" s="116"/>
      <c r="X472" s="116"/>
      <c r="Y472" s="116"/>
    </row>
    <row r="473" customHeight="1" spans="23:25">
      <c r="W473" s="116"/>
      <c r="X473" s="116"/>
      <c r="Y473" s="116"/>
    </row>
    <row r="474" customHeight="1" spans="23:25">
      <c r="W474" s="116"/>
      <c r="X474" s="116"/>
      <c r="Y474" s="116"/>
    </row>
    <row r="475" customHeight="1" spans="23:25">
      <c r="W475" s="116"/>
      <c r="X475" s="116"/>
      <c r="Y475" s="116"/>
    </row>
    <row r="476" customHeight="1" spans="23:25">
      <c r="W476" s="116"/>
      <c r="X476" s="116"/>
      <c r="Y476" s="116"/>
    </row>
    <row r="477" customHeight="1" spans="23:25">
      <c r="W477" s="116"/>
      <c r="X477" s="116"/>
      <c r="Y477" s="116"/>
    </row>
    <row r="478" customHeight="1" spans="23:25">
      <c r="W478" s="116"/>
      <c r="X478" s="116"/>
      <c r="Y478" s="116"/>
    </row>
    <row r="479" customHeight="1" spans="23:25">
      <c r="W479" s="116"/>
      <c r="X479" s="116"/>
      <c r="Y479" s="116"/>
    </row>
    <row r="480" customHeight="1" spans="23:25">
      <c r="W480" s="116"/>
      <c r="X480" s="116"/>
      <c r="Y480" s="116"/>
    </row>
    <row r="481" customHeight="1" spans="23:25">
      <c r="W481" s="116"/>
      <c r="X481" s="116"/>
      <c r="Y481" s="116"/>
    </row>
    <row r="482" customHeight="1" spans="23:25">
      <c r="W482" s="116"/>
      <c r="X482" s="116"/>
      <c r="Y482" s="116"/>
    </row>
    <row r="483" customHeight="1" spans="23:25">
      <c r="W483" s="116"/>
      <c r="X483" s="116"/>
      <c r="Y483" s="116"/>
    </row>
    <row r="484" customHeight="1" spans="23:25">
      <c r="W484" s="116"/>
      <c r="X484" s="116"/>
      <c r="Y484" s="116"/>
    </row>
    <row r="485" customHeight="1" spans="23:25">
      <c r="W485" s="116"/>
      <c r="X485" s="116"/>
      <c r="Y485" s="116"/>
    </row>
    <row r="486" customHeight="1" spans="23:25">
      <c r="W486" s="116"/>
      <c r="X486" s="116"/>
      <c r="Y486" s="116"/>
    </row>
    <row r="487" customHeight="1" spans="23:25">
      <c r="W487" s="116"/>
      <c r="X487" s="116"/>
      <c r="Y487" s="116"/>
    </row>
    <row r="488" customHeight="1" spans="23:25">
      <c r="W488" s="116"/>
      <c r="X488" s="116"/>
      <c r="Y488" s="116"/>
    </row>
    <row r="489" customHeight="1" spans="23:25">
      <c r="W489" s="116"/>
      <c r="X489" s="116"/>
      <c r="Y489" s="116"/>
    </row>
    <row r="490" customHeight="1" spans="23:25">
      <c r="W490" s="116"/>
      <c r="X490" s="116"/>
      <c r="Y490" s="116"/>
    </row>
    <row r="491" customHeight="1" spans="23:25">
      <c r="W491" s="116"/>
      <c r="X491" s="116"/>
      <c r="Y491" s="116"/>
    </row>
    <row r="492" customHeight="1" spans="23:25">
      <c r="W492" s="116"/>
      <c r="X492" s="116"/>
      <c r="Y492" s="116"/>
    </row>
    <row r="493" customHeight="1" spans="23:25">
      <c r="W493" s="116"/>
      <c r="X493" s="116"/>
      <c r="Y493" s="116"/>
    </row>
    <row r="494" customHeight="1" spans="23:25">
      <c r="W494" s="116"/>
      <c r="X494" s="116"/>
      <c r="Y494" s="116"/>
    </row>
    <row r="495" customHeight="1" spans="23:25">
      <c r="W495" s="116"/>
      <c r="X495" s="116"/>
      <c r="Y495" s="116"/>
    </row>
    <row r="496" customHeight="1" spans="23:25">
      <c r="W496" s="116"/>
      <c r="X496" s="116"/>
      <c r="Y496" s="116"/>
    </row>
    <row r="497" customHeight="1" spans="23:25">
      <c r="W497" s="116"/>
      <c r="X497" s="116"/>
      <c r="Y497" s="116"/>
    </row>
    <row r="498" customHeight="1" spans="23:25">
      <c r="W498" s="116"/>
      <c r="X498" s="116"/>
      <c r="Y498" s="116"/>
    </row>
    <row r="499" customHeight="1" spans="23:25">
      <c r="W499" s="116"/>
      <c r="X499" s="116"/>
      <c r="Y499" s="116"/>
    </row>
    <row r="500" customHeight="1" spans="23:25">
      <c r="W500" s="116"/>
      <c r="X500" s="116"/>
      <c r="Y500" s="116"/>
    </row>
    <row r="501" customHeight="1" spans="23:25">
      <c r="W501" s="116"/>
      <c r="X501" s="116"/>
      <c r="Y501" s="116"/>
    </row>
    <row r="502" customHeight="1" spans="23:25">
      <c r="W502" s="116"/>
      <c r="X502" s="116"/>
      <c r="Y502" s="116"/>
    </row>
    <row r="503" customHeight="1" spans="23:25">
      <c r="W503" s="116"/>
      <c r="X503" s="116"/>
      <c r="Y503" s="116"/>
    </row>
    <row r="504" customHeight="1" spans="23:25">
      <c r="W504" s="116"/>
      <c r="X504" s="116"/>
      <c r="Y504" s="116"/>
    </row>
    <row r="505" customHeight="1" spans="23:25">
      <c r="W505" s="116"/>
      <c r="X505" s="116"/>
      <c r="Y505" s="116"/>
    </row>
    <row r="506" customHeight="1" spans="23:25">
      <c r="W506" s="116"/>
      <c r="X506" s="116"/>
      <c r="Y506" s="116"/>
    </row>
    <row r="507" customHeight="1" spans="23:25">
      <c r="W507" s="116"/>
      <c r="X507" s="116"/>
      <c r="Y507" s="116"/>
    </row>
    <row r="508" customHeight="1" spans="23:25">
      <c r="W508" s="116"/>
      <c r="X508" s="116"/>
      <c r="Y508" s="116"/>
    </row>
    <row r="509" customHeight="1" spans="23:25">
      <c r="W509" s="116"/>
      <c r="X509" s="116"/>
      <c r="Y509" s="116"/>
    </row>
    <row r="510" customHeight="1" spans="23:25">
      <c r="W510" s="116"/>
      <c r="X510" s="116"/>
      <c r="Y510" s="116"/>
    </row>
    <row r="511" customHeight="1" spans="23:25">
      <c r="W511" s="116"/>
      <c r="X511" s="116"/>
      <c r="Y511" s="116"/>
    </row>
    <row r="512" customHeight="1" spans="23:25">
      <c r="W512" s="116"/>
      <c r="X512" s="116"/>
      <c r="Y512" s="116"/>
    </row>
    <row r="513" customHeight="1" spans="23:25">
      <c r="W513" s="116"/>
      <c r="X513" s="116"/>
      <c r="Y513" s="116"/>
    </row>
    <row r="514" customHeight="1" spans="23:25">
      <c r="W514" s="116"/>
      <c r="X514" s="116"/>
      <c r="Y514" s="116"/>
    </row>
    <row r="515" customHeight="1" spans="23:25">
      <c r="W515" s="116"/>
      <c r="X515" s="116"/>
      <c r="Y515" s="116"/>
    </row>
    <row r="516" customHeight="1" spans="23:25">
      <c r="W516" s="116"/>
      <c r="X516" s="116"/>
      <c r="Y516" s="116"/>
    </row>
    <row r="517" customHeight="1" spans="23:25">
      <c r="W517" s="116"/>
      <c r="X517" s="116"/>
      <c r="Y517" s="116"/>
    </row>
    <row r="518" customHeight="1" spans="23:25">
      <c r="W518" s="116"/>
      <c r="X518" s="116"/>
      <c r="Y518" s="116"/>
    </row>
    <row r="519" customHeight="1" spans="23:25">
      <c r="W519" s="116"/>
      <c r="X519" s="116"/>
      <c r="Y519" s="116"/>
    </row>
    <row r="520" customHeight="1" spans="23:25">
      <c r="W520" s="116"/>
      <c r="X520" s="116"/>
      <c r="Y520" s="116"/>
    </row>
    <row r="521" customHeight="1" spans="23:25">
      <c r="W521" s="116"/>
      <c r="X521" s="116"/>
      <c r="Y521" s="116"/>
    </row>
    <row r="522" customHeight="1" spans="23:25">
      <c r="W522" s="116"/>
      <c r="X522" s="116"/>
      <c r="Y522" s="116"/>
    </row>
    <row r="523" customHeight="1" spans="23:25">
      <c r="W523" s="116"/>
      <c r="X523" s="116"/>
      <c r="Y523" s="116"/>
    </row>
    <row r="524" customHeight="1" spans="23:25">
      <c r="W524" s="116"/>
      <c r="X524" s="116"/>
      <c r="Y524" s="116"/>
    </row>
    <row r="525" customHeight="1" spans="23:25">
      <c r="W525" s="116"/>
      <c r="X525" s="116"/>
      <c r="Y525" s="116"/>
    </row>
    <row r="526" customHeight="1" spans="23:25">
      <c r="W526" s="116"/>
      <c r="X526" s="116"/>
      <c r="Y526" s="116"/>
    </row>
    <row r="527" customHeight="1" spans="23:25">
      <c r="W527" s="116"/>
      <c r="X527" s="116"/>
      <c r="Y527" s="116"/>
    </row>
    <row r="528" customHeight="1" spans="23:25">
      <c r="W528" s="116"/>
      <c r="X528" s="116"/>
      <c r="Y528" s="116"/>
    </row>
    <row r="529" customHeight="1" spans="23:25">
      <c r="W529" s="116"/>
      <c r="X529" s="116"/>
      <c r="Y529" s="116"/>
    </row>
    <row r="530" customHeight="1" spans="23:25">
      <c r="W530" s="116"/>
      <c r="X530" s="116"/>
      <c r="Y530" s="116"/>
    </row>
    <row r="531" customHeight="1" spans="23:25">
      <c r="W531" s="116"/>
      <c r="X531" s="116"/>
      <c r="Y531" s="116"/>
    </row>
    <row r="532" customHeight="1" spans="23:25">
      <c r="W532" s="116"/>
      <c r="X532" s="116"/>
      <c r="Y532" s="116"/>
    </row>
    <row r="533" customHeight="1" spans="23:25">
      <c r="W533" s="116"/>
      <c r="X533" s="116"/>
      <c r="Y533" s="116"/>
    </row>
    <row r="534" customHeight="1" spans="23:25">
      <c r="W534" s="116"/>
      <c r="X534" s="116"/>
      <c r="Y534" s="116"/>
    </row>
    <row r="535" customHeight="1" spans="23:25">
      <c r="W535" s="116"/>
      <c r="X535" s="116"/>
      <c r="Y535" s="116"/>
    </row>
    <row r="536" customHeight="1" spans="23:25">
      <c r="W536" s="116"/>
      <c r="X536" s="116"/>
      <c r="Y536" s="116"/>
    </row>
    <row r="537" customHeight="1" spans="23:25">
      <c r="W537" s="116"/>
      <c r="X537" s="116"/>
      <c r="Y537" s="116"/>
    </row>
    <row r="538" customHeight="1" spans="23:25">
      <c r="W538" s="116"/>
      <c r="X538" s="116"/>
      <c r="Y538" s="116"/>
    </row>
    <row r="539" customHeight="1" spans="23:25">
      <c r="W539" s="116"/>
      <c r="X539" s="116"/>
      <c r="Y539" s="116"/>
    </row>
    <row r="540" customHeight="1" spans="23:25">
      <c r="W540" s="116"/>
      <c r="X540" s="116"/>
      <c r="Y540" s="116"/>
    </row>
    <row r="541" customHeight="1" spans="23:25">
      <c r="W541" s="116"/>
      <c r="X541" s="116"/>
      <c r="Y541" s="116"/>
    </row>
    <row r="542" customHeight="1" spans="23:25">
      <c r="W542" s="116"/>
      <c r="X542" s="116"/>
      <c r="Y542" s="116"/>
    </row>
    <row r="543" customHeight="1" spans="23:25">
      <c r="W543" s="116"/>
      <c r="X543" s="116"/>
      <c r="Y543" s="116"/>
    </row>
    <row r="544" customHeight="1" spans="23:25">
      <c r="W544" s="116"/>
      <c r="X544" s="116"/>
      <c r="Y544" s="116"/>
    </row>
    <row r="545" customHeight="1" spans="23:25">
      <c r="W545" s="116"/>
      <c r="X545" s="116"/>
      <c r="Y545" s="116"/>
    </row>
    <row r="546" customHeight="1" spans="23:25">
      <c r="W546" s="116"/>
      <c r="X546" s="116"/>
      <c r="Y546" s="116"/>
    </row>
    <row r="547" customHeight="1" spans="23:25">
      <c r="W547" s="116"/>
      <c r="X547" s="116"/>
      <c r="Y547" s="116"/>
    </row>
    <row r="548" customHeight="1" spans="23:25">
      <c r="W548" s="116"/>
      <c r="X548" s="116"/>
      <c r="Y548" s="116"/>
    </row>
    <row r="549" customHeight="1" spans="23:25">
      <c r="W549" s="116"/>
      <c r="X549" s="116"/>
      <c r="Y549" s="116"/>
    </row>
    <row r="550" customHeight="1" spans="23:25">
      <c r="W550" s="116"/>
      <c r="X550" s="116"/>
      <c r="Y550" s="116"/>
    </row>
    <row r="551" customHeight="1" spans="23:25">
      <c r="W551" s="116"/>
      <c r="X551" s="116"/>
      <c r="Y551" s="116"/>
    </row>
    <row r="552" customHeight="1" spans="23:25">
      <c r="W552" s="116"/>
      <c r="X552" s="116"/>
      <c r="Y552" s="116"/>
    </row>
    <row r="553" customHeight="1" spans="23:25">
      <c r="W553" s="116"/>
      <c r="X553" s="116"/>
      <c r="Y553" s="116"/>
    </row>
    <row r="554" customHeight="1" spans="23:25">
      <c r="W554" s="116"/>
      <c r="X554" s="116"/>
      <c r="Y554" s="116"/>
    </row>
    <row r="555" customHeight="1" spans="23:25">
      <c r="W555" s="116"/>
      <c r="X555" s="116"/>
      <c r="Y555" s="116"/>
    </row>
    <row r="556" customHeight="1" spans="23:25">
      <c r="W556" s="116"/>
      <c r="X556" s="116"/>
      <c r="Y556" s="116"/>
    </row>
    <row r="557" customHeight="1" spans="23:25">
      <c r="W557" s="116"/>
      <c r="X557" s="116"/>
      <c r="Y557" s="116"/>
    </row>
    <row r="558" customHeight="1" spans="23:25">
      <c r="W558" s="116"/>
      <c r="X558" s="116"/>
      <c r="Y558" s="116"/>
    </row>
    <row r="559" customHeight="1" spans="23:25">
      <c r="W559" s="116"/>
      <c r="X559" s="116"/>
      <c r="Y559" s="116"/>
    </row>
    <row r="560" customHeight="1" spans="23:25">
      <c r="W560" s="116"/>
      <c r="X560" s="116"/>
      <c r="Y560" s="116"/>
    </row>
    <row r="561" customHeight="1" spans="23:25">
      <c r="W561" s="116"/>
      <c r="X561" s="116"/>
      <c r="Y561" s="116"/>
    </row>
    <row r="562" customHeight="1" spans="23:25">
      <c r="W562" s="116"/>
      <c r="X562" s="116"/>
      <c r="Y562" s="116"/>
    </row>
    <row r="563" customHeight="1" spans="23:25">
      <c r="W563" s="116"/>
      <c r="X563" s="116"/>
      <c r="Y563" s="116"/>
    </row>
    <row r="564" customHeight="1" spans="23:25">
      <c r="W564" s="116"/>
      <c r="X564" s="116"/>
      <c r="Y564" s="116"/>
    </row>
    <row r="565" customHeight="1" spans="23:25">
      <c r="W565" s="116"/>
      <c r="X565" s="116"/>
      <c r="Y565" s="116"/>
    </row>
    <row r="566" customHeight="1" spans="23:25">
      <c r="W566" s="116"/>
      <c r="X566" s="116"/>
      <c r="Y566" s="116"/>
    </row>
    <row r="567" customHeight="1" spans="23:25">
      <c r="W567" s="116"/>
      <c r="X567" s="116"/>
      <c r="Y567" s="116"/>
    </row>
    <row r="568" customHeight="1" spans="23:25">
      <c r="W568" s="116"/>
      <c r="X568" s="116"/>
      <c r="Y568" s="116"/>
    </row>
    <row r="569" customHeight="1" spans="23:25">
      <c r="W569" s="116"/>
      <c r="X569" s="116"/>
      <c r="Y569" s="116"/>
    </row>
    <row r="570" customHeight="1" spans="23:25">
      <c r="W570" s="116"/>
      <c r="X570" s="116"/>
      <c r="Y570" s="116"/>
    </row>
    <row r="571" customHeight="1" spans="23:25">
      <c r="W571" s="116"/>
      <c r="X571" s="116"/>
      <c r="Y571" s="116"/>
    </row>
    <row r="572" customHeight="1" spans="23:25">
      <c r="W572" s="116"/>
      <c r="X572" s="116"/>
      <c r="Y572" s="116"/>
    </row>
    <row r="573" customHeight="1" spans="23:25">
      <c r="W573" s="116"/>
      <c r="X573" s="116"/>
      <c r="Y573" s="116"/>
    </row>
    <row r="574" customHeight="1" spans="23:25">
      <c r="W574" s="116"/>
      <c r="X574" s="116"/>
      <c r="Y574" s="116"/>
    </row>
    <row r="575" customHeight="1" spans="23:25">
      <c r="W575" s="116"/>
      <c r="X575" s="116"/>
      <c r="Y575" s="116"/>
    </row>
    <row r="576" customHeight="1" spans="23:25">
      <c r="W576" s="116"/>
      <c r="X576" s="116"/>
      <c r="Y576" s="116"/>
    </row>
    <row r="577" customHeight="1" spans="23:25">
      <c r="W577" s="116"/>
      <c r="X577" s="116"/>
      <c r="Y577" s="116"/>
    </row>
    <row r="578" customHeight="1" spans="23:25">
      <c r="W578" s="116"/>
      <c r="X578" s="116"/>
      <c r="Y578" s="116"/>
    </row>
    <row r="579" customHeight="1" spans="23:25">
      <c r="W579" s="116"/>
      <c r="X579" s="116"/>
      <c r="Y579" s="116"/>
    </row>
    <row r="580" customHeight="1" spans="23:25">
      <c r="W580" s="116"/>
      <c r="X580" s="116"/>
      <c r="Y580" s="116"/>
    </row>
    <row r="581" customHeight="1" spans="23:25">
      <c r="W581" s="116"/>
      <c r="X581" s="116"/>
      <c r="Y581" s="116"/>
    </row>
    <row r="582" customHeight="1" spans="23:25">
      <c r="W582" s="116"/>
      <c r="X582" s="116"/>
      <c r="Y582" s="116"/>
    </row>
    <row r="583" customHeight="1" spans="23:25">
      <c r="W583" s="116"/>
      <c r="X583" s="116"/>
      <c r="Y583" s="116"/>
    </row>
    <row r="584" customHeight="1" spans="23:25">
      <c r="W584" s="116"/>
      <c r="X584" s="116"/>
      <c r="Y584" s="116"/>
    </row>
    <row r="585" customHeight="1" spans="23:25">
      <c r="W585" s="116"/>
      <c r="X585" s="116"/>
      <c r="Y585" s="116"/>
    </row>
    <row r="586" customHeight="1" spans="23:25">
      <c r="W586" s="116"/>
      <c r="X586" s="116"/>
      <c r="Y586" s="116"/>
    </row>
    <row r="587" customHeight="1" spans="23:25">
      <c r="W587" s="116"/>
      <c r="X587" s="116"/>
      <c r="Y587" s="116"/>
    </row>
    <row r="588" customHeight="1" spans="23:25">
      <c r="W588" s="116"/>
      <c r="X588" s="116"/>
      <c r="Y588" s="116"/>
    </row>
    <row r="589" customHeight="1" spans="23:25">
      <c r="W589" s="116"/>
      <c r="X589" s="116"/>
      <c r="Y589" s="116"/>
    </row>
    <row r="590" customHeight="1" spans="23:25">
      <c r="W590" s="116"/>
      <c r="X590" s="116"/>
      <c r="Y590" s="116"/>
    </row>
    <row r="591" customHeight="1" spans="23:25">
      <c r="W591" s="116"/>
      <c r="X591" s="116"/>
      <c r="Y591" s="116"/>
    </row>
    <row r="592" customHeight="1" spans="23:25">
      <c r="W592" s="116"/>
      <c r="X592" s="116"/>
      <c r="Y592" s="116"/>
    </row>
    <row r="593" customHeight="1" spans="23:25">
      <c r="W593" s="116"/>
      <c r="X593" s="116"/>
      <c r="Y593" s="116"/>
    </row>
    <row r="594" customHeight="1" spans="23:25">
      <c r="W594" s="116"/>
      <c r="X594" s="116"/>
      <c r="Y594" s="116"/>
    </row>
    <row r="595" customHeight="1" spans="23:25">
      <c r="W595" s="116"/>
      <c r="X595" s="116"/>
      <c r="Y595" s="116"/>
    </row>
    <row r="596" customHeight="1" spans="23:25">
      <c r="W596" s="116"/>
      <c r="X596" s="116"/>
      <c r="Y596" s="116"/>
    </row>
    <row r="597" customHeight="1" spans="23:25">
      <c r="W597" s="116"/>
      <c r="X597" s="116"/>
      <c r="Y597" s="116"/>
    </row>
    <row r="598" customHeight="1" spans="23:25">
      <c r="W598" s="116"/>
      <c r="X598" s="116"/>
      <c r="Y598" s="116"/>
    </row>
    <row r="599" customHeight="1" spans="23:25">
      <c r="W599" s="116"/>
      <c r="X599" s="116"/>
      <c r="Y599" s="116"/>
    </row>
    <row r="600" customHeight="1" spans="23:25">
      <c r="W600" s="116"/>
      <c r="X600" s="116"/>
      <c r="Y600" s="116"/>
    </row>
    <row r="601" customHeight="1" spans="23:25">
      <c r="W601" s="116"/>
      <c r="X601" s="116"/>
      <c r="Y601" s="116"/>
    </row>
    <row r="602" customHeight="1" spans="23:25">
      <c r="W602" s="116"/>
      <c r="X602" s="116"/>
      <c r="Y602" s="116"/>
    </row>
    <row r="603" customHeight="1" spans="23:25">
      <c r="W603" s="116"/>
      <c r="X603" s="116"/>
      <c r="Y603" s="116"/>
    </row>
    <row r="604" customHeight="1" spans="23:25">
      <c r="W604" s="116"/>
      <c r="X604" s="116"/>
      <c r="Y604" s="116"/>
    </row>
    <row r="605" customHeight="1" spans="23:25">
      <c r="W605" s="116"/>
      <c r="X605" s="116"/>
      <c r="Y605" s="116"/>
    </row>
    <row r="606" customHeight="1" spans="23:25">
      <c r="W606" s="116"/>
      <c r="X606" s="116"/>
      <c r="Y606" s="116"/>
    </row>
    <row r="607" customHeight="1" spans="23:25">
      <c r="W607" s="116"/>
      <c r="X607" s="116"/>
      <c r="Y607" s="116"/>
    </row>
    <row r="608" customHeight="1" spans="23:25">
      <c r="W608" s="116"/>
      <c r="X608" s="116"/>
      <c r="Y608" s="116"/>
    </row>
    <row r="609" customHeight="1" spans="23:25">
      <c r="W609" s="116"/>
      <c r="X609" s="116"/>
      <c r="Y609" s="116"/>
    </row>
    <row r="610" customHeight="1" spans="23:25">
      <c r="W610" s="116"/>
      <c r="X610" s="116"/>
      <c r="Y610" s="116"/>
    </row>
    <row r="611" customHeight="1" spans="23:25">
      <c r="W611" s="116"/>
      <c r="X611" s="116"/>
      <c r="Y611" s="116"/>
    </row>
    <row r="612" customHeight="1" spans="23:25">
      <c r="W612" s="116"/>
      <c r="X612" s="116"/>
      <c r="Y612" s="116"/>
    </row>
    <row r="613" customHeight="1" spans="23:25">
      <c r="W613" s="116"/>
      <c r="X613" s="116"/>
      <c r="Y613" s="116"/>
    </row>
    <row r="614" customHeight="1" spans="23:25">
      <c r="W614" s="116"/>
      <c r="X614" s="116"/>
      <c r="Y614" s="116"/>
    </row>
    <row r="615" customHeight="1" spans="23:25">
      <c r="W615" s="116"/>
      <c r="X615" s="116"/>
      <c r="Y615" s="116"/>
    </row>
    <row r="616" customHeight="1" spans="23:25">
      <c r="W616" s="116"/>
      <c r="X616" s="116"/>
      <c r="Y616" s="116"/>
    </row>
    <row r="617" customHeight="1" spans="23:25">
      <c r="W617" s="116"/>
      <c r="X617" s="116"/>
      <c r="Y617" s="116"/>
    </row>
    <row r="618" customHeight="1" spans="23:25">
      <c r="W618" s="116"/>
      <c r="X618" s="116"/>
      <c r="Y618" s="116"/>
    </row>
    <row r="619" customHeight="1" spans="23:25">
      <c r="W619" s="116"/>
      <c r="X619" s="116"/>
      <c r="Y619" s="116"/>
    </row>
    <row r="620" customHeight="1" spans="23:25">
      <c r="W620" s="116"/>
      <c r="X620" s="116"/>
      <c r="Y620" s="116"/>
    </row>
    <row r="621" customHeight="1" spans="23:25">
      <c r="W621" s="116"/>
      <c r="X621" s="116"/>
      <c r="Y621" s="116"/>
    </row>
    <row r="622" customHeight="1" spans="23:25">
      <c r="W622" s="116"/>
      <c r="X622" s="116"/>
      <c r="Y622" s="116"/>
    </row>
    <row r="623" customHeight="1" spans="23:25">
      <c r="W623" s="116"/>
      <c r="X623" s="116"/>
      <c r="Y623" s="116"/>
    </row>
    <row r="624" customHeight="1" spans="23:25">
      <c r="W624" s="116"/>
      <c r="X624" s="116"/>
      <c r="Y624" s="116"/>
    </row>
    <row r="625" customHeight="1" spans="23:25">
      <c r="W625" s="116"/>
      <c r="X625" s="116"/>
      <c r="Y625" s="116"/>
    </row>
    <row r="626" customHeight="1" spans="23:25">
      <c r="W626" s="116"/>
      <c r="X626" s="116"/>
      <c r="Y626" s="116"/>
    </row>
    <row r="627" customHeight="1" spans="23:25">
      <c r="W627" s="116"/>
      <c r="X627" s="116"/>
      <c r="Y627" s="116"/>
    </row>
    <row r="628" customHeight="1" spans="23:25">
      <c r="W628" s="116"/>
      <c r="X628" s="116"/>
      <c r="Y628" s="116"/>
    </row>
    <row r="629" customHeight="1" spans="23:25">
      <c r="W629" s="116"/>
      <c r="X629" s="116"/>
      <c r="Y629" s="116"/>
    </row>
    <row r="630" customHeight="1" spans="23:25">
      <c r="W630" s="116"/>
      <c r="X630" s="116"/>
      <c r="Y630" s="116"/>
    </row>
    <row r="631" customHeight="1" spans="23:25">
      <c r="W631" s="116"/>
      <c r="X631" s="116"/>
      <c r="Y631" s="116"/>
    </row>
    <row r="632" customHeight="1" spans="23:25">
      <c r="W632" s="116"/>
      <c r="X632" s="116"/>
      <c r="Y632" s="116"/>
    </row>
    <row r="633" customHeight="1" spans="23:25">
      <c r="W633" s="116"/>
      <c r="X633" s="116"/>
      <c r="Y633" s="116"/>
    </row>
    <row r="634" customHeight="1" spans="23:25">
      <c r="W634" s="116"/>
      <c r="X634" s="116"/>
      <c r="Y634" s="116"/>
    </row>
    <row r="635" customHeight="1" spans="23:25">
      <c r="W635" s="116"/>
      <c r="X635" s="116"/>
      <c r="Y635" s="116"/>
    </row>
    <row r="636" customHeight="1" spans="23:25">
      <c r="W636" s="116"/>
      <c r="X636" s="116"/>
      <c r="Y636" s="116"/>
    </row>
    <row r="637" customHeight="1" spans="23:25">
      <c r="W637" s="116"/>
      <c r="X637" s="116"/>
      <c r="Y637" s="116"/>
    </row>
    <row r="638" customHeight="1" spans="23:25">
      <c r="W638" s="116"/>
      <c r="X638" s="116"/>
      <c r="Y638" s="116"/>
    </row>
    <row r="639" customHeight="1" spans="23:25">
      <c r="W639" s="116"/>
      <c r="X639" s="116"/>
      <c r="Y639" s="116"/>
    </row>
    <row r="640" customHeight="1" spans="23:25">
      <c r="W640" s="116"/>
      <c r="X640" s="116"/>
      <c r="Y640" s="116"/>
    </row>
    <row r="641" customHeight="1" spans="23:25">
      <c r="W641" s="116"/>
      <c r="X641" s="116"/>
      <c r="Y641" s="116"/>
    </row>
    <row r="642" customHeight="1" spans="23:25">
      <c r="W642" s="116"/>
      <c r="X642" s="116"/>
      <c r="Y642" s="116"/>
    </row>
    <row r="643" customHeight="1" spans="23:25">
      <c r="W643" s="116"/>
      <c r="X643" s="116"/>
      <c r="Y643" s="116"/>
    </row>
    <row r="644" customHeight="1" spans="23:25">
      <c r="W644" s="116"/>
      <c r="X644" s="116"/>
      <c r="Y644" s="116"/>
    </row>
    <row r="645" customHeight="1" spans="23:25">
      <c r="W645" s="116"/>
      <c r="X645" s="116"/>
      <c r="Y645" s="116"/>
    </row>
    <row r="646" customHeight="1" spans="23:25">
      <c r="W646" s="116"/>
      <c r="X646" s="116"/>
      <c r="Y646" s="116"/>
    </row>
    <row r="647" customHeight="1" spans="23:25">
      <c r="W647" s="116"/>
      <c r="X647" s="116"/>
      <c r="Y647" s="116"/>
    </row>
    <row r="648" customHeight="1" spans="23:25">
      <c r="W648" s="116"/>
      <c r="X648" s="116"/>
      <c r="Y648" s="116"/>
    </row>
    <row r="649" customHeight="1" spans="23:25">
      <c r="W649" s="116"/>
      <c r="X649" s="116"/>
      <c r="Y649" s="116"/>
    </row>
    <row r="650" customHeight="1" spans="23:25">
      <c r="W650" s="116"/>
      <c r="X650" s="116"/>
      <c r="Y650" s="116"/>
    </row>
    <row r="651" customHeight="1" spans="23:25">
      <c r="W651" s="116"/>
      <c r="X651" s="116"/>
      <c r="Y651" s="116"/>
    </row>
    <row r="652" customHeight="1" spans="23:25">
      <c r="W652" s="116"/>
      <c r="X652" s="116"/>
      <c r="Y652" s="116"/>
    </row>
    <row r="653" customHeight="1" spans="23:25">
      <c r="W653" s="116"/>
      <c r="X653" s="116"/>
      <c r="Y653" s="116"/>
    </row>
    <row r="654" customHeight="1" spans="23:25">
      <c r="W654" s="116"/>
      <c r="X654" s="116"/>
      <c r="Y654" s="116"/>
    </row>
    <row r="655" customHeight="1" spans="23:25">
      <c r="W655" s="116"/>
      <c r="X655" s="116"/>
      <c r="Y655" s="116"/>
    </row>
    <row r="656" customHeight="1" spans="23:25">
      <c r="W656" s="116"/>
      <c r="X656" s="116"/>
      <c r="Y656" s="116"/>
    </row>
    <row r="657" customHeight="1" spans="23:25">
      <c r="W657" s="116"/>
      <c r="X657" s="116"/>
      <c r="Y657" s="116"/>
    </row>
    <row r="658" customHeight="1" spans="23:25">
      <c r="W658" s="116"/>
      <c r="X658" s="116"/>
      <c r="Y658" s="116"/>
    </row>
    <row r="659" customHeight="1" spans="23:25">
      <c r="W659" s="116"/>
      <c r="X659" s="116"/>
      <c r="Y659" s="116"/>
    </row>
    <row r="660" customHeight="1" spans="23:25">
      <c r="W660" s="116"/>
      <c r="X660" s="116"/>
      <c r="Y660" s="116"/>
    </row>
    <row r="661" customHeight="1" spans="23:25">
      <c r="W661" s="116"/>
      <c r="X661" s="116"/>
      <c r="Y661" s="116"/>
    </row>
    <row r="662" customHeight="1" spans="23:25">
      <c r="W662" s="116"/>
      <c r="X662" s="116"/>
      <c r="Y662" s="116"/>
    </row>
    <row r="663" customHeight="1" spans="23:25">
      <c r="W663" s="116"/>
      <c r="X663" s="116"/>
      <c r="Y663" s="116"/>
    </row>
    <row r="664" customHeight="1" spans="23:25">
      <c r="W664" s="116"/>
      <c r="X664" s="116"/>
      <c r="Y664" s="116"/>
    </row>
    <row r="665" customHeight="1" spans="23:25">
      <c r="W665" s="116"/>
      <c r="X665" s="116"/>
      <c r="Y665" s="116"/>
    </row>
    <row r="666" customHeight="1" spans="23:25">
      <c r="W666" s="116"/>
      <c r="X666" s="116"/>
      <c r="Y666" s="116"/>
    </row>
    <row r="667" customHeight="1" spans="23:25">
      <c r="W667" s="116"/>
      <c r="X667" s="116"/>
      <c r="Y667" s="116"/>
    </row>
    <row r="668" customHeight="1" spans="23:25">
      <c r="W668" s="116"/>
      <c r="X668" s="116"/>
      <c r="Y668" s="116"/>
    </row>
    <row r="669" customHeight="1" spans="23:25">
      <c r="W669" s="116"/>
      <c r="X669" s="116"/>
      <c r="Y669" s="116"/>
    </row>
    <row r="670" customHeight="1" spans="23:25">
      <c r="W670" s="116"/>
      <c r="X670" s="116"/>
      <c r="Y670" s="116"/>
    </row>
    <row r="671" customHeight="1" spans="23:25">
      <c r="W671" s="116"/>
      <c r="X671" s="116"/>
      <c r="Y671" s="116"/>
    </row>
    <row r="672" customHeight="1" spans="23:25">
      <c r="W672" s="116"/>
      <c r="X672" s="116"/>
      <c r="Y672" s="116"/>
    </row>
    <row r="673" customHeight="1" spans="23:25">
      <c r="W673" s="116"/>
      <c r="X673" s="116"/>
      <c r="Y673" s="116"/>
    </row>
    <row r="674" customHeight="1" spans="23:25">
      <c r="W674" s="116"/>
      <c r="X674" s="116"/>
      <c r="Y674" s="116"/>
    </row>
    <row r="675" customHeight="1" spans="23:25">
      <c r="W675" s="116"/>
      <c r="X675" s="116"/>
      <c r="Y675" s="116"/>
    </row>
    <row r="676" customHeight="1" spans="23:25">
      <c r="W676" s="116"/>
      <c r="X676" s="116"/>
      <c r="Y676" s="116"/>
    </row>
    <row r="677" customHeight="1" spans="23:25">
      <c r="W677" s="116"/>
      <c r="X677" s="116"/>
      <c r="Y677" s="116"/>
    </row>
    <row r="678" customHeight="1" spans="23:25">
      <c r="W678" s="116"/>
      <c r="X678" s="116"/>
      <c r="Y678" s="116"/>
    </row>
    <row r="679" customHeight="1" spans="23:25">
      <c r="W679" s="116"/>
      <c r="X679" s="116"/>
      <c r="Y679" s="116"/>
    </row>
    <row r="680" customHeight="1" spans="23:25">
      <c r="W680" s="116"/>
      <c r="X680" s="116"/>
      <c r="Y680" s="116"/>
    </row>
    <row r="681" customHeight="1" spans="23:25">
      <c r="W681" s="116"/>
      <c r="X681" s="116"/>
      <c r="Y681" s="116"/>
    </row>
    <row r="682" customHeight="1" spans="23:25">
      <c r="W682" s="116"/>
      <c r="X682" s="116"/>
      <c r="Y682" s="116"/>
    </row>
    <row r="683" customHeight="1" spans="23:25">
      <c r="W683" s="116"/>
      <c r="X683" s="116"/>
      <c r="Y683" s="116"/>
    </row>
    <row r="684" customHeight="1" spans="23:25">
      <c r="W684" s="116"/>
      <c r="X684" s="116"/>
      <c r="Y684" s="116"/>
    </row>
    <row r="685" customHeight="1" spans="23:25">
      <c r="W685" s="116"/>
      <c r="X685" s="116"/>
      <c r="Y685" s="116"/>
    </row>
    <row r="686" customHeight="1" spans="23:25">
      <c r="W686" s="116"/>
      <c r="X686" s="116"/>
      <c r="Y686" s="116"/>
    </row>
    <row r="687" customHeight="1" spans="23:25">
      <c r="W687" s="116"/>
      <c r="X687" s="116"/>
      <c r="Y687" s="116"/>
    </row>
    <row r="688" customHeight="1" spans="23:25">
      <c r="W688" s="116"/>
      <c r="X688" s="116"/>
      <c r="Y688" s="116"/>
    </row>
    <row r="689" customHeight="1" spans="23:25">
      <c r="W689" s="116"/>
      <c r="X689" s="116"/>
      <c r="Y689" s="116"/>
    </row>
    <row r="690" customHeight="1" spans="23:25">
      <c r="W690" s="116"/>
      <c r="X690" s="116"/>
      <c r="Y690" s="116"/>
    </row>
    <row r="691" customHeight="1" spans="23:25">
      <c r="W691" s="116"/>
      <c r="X691" s="116"/>
      <c r="Y691" s="116"/>
    </row>
    <row r="692" customHeight="1" spans="23:25">
      <c r="W692" s="116"/>
      <c r="X692" s="116"/>
      <c r="Y692" s="116"/>
    </row>
    <row r="693" customHeight="1" spans="23:25">
      <c r="W693" s="116"/>
      <c r="X693" s="116"/>
      <c r="Y693" s="116"/>
    </row>
    <row r="694" customHeight="1" spans="23:25">
      <c r="W694" s="116"/>
      <c r="X694" s="116"/>
      <c r="Y694" s="116"/>
    </row>
    <row r="695" customHeight="1" spans="23:25">
      <c r="W695" s="116"/>
      <c r="X695" s="116"/>
      <c r="Y695" s="116"/>
    </row>
    <row r="696" customHeight="1" spans="23:25">
      <c r="W696" s="116"/>
      <c r="X696" s="116"/>
      <c r="Y696" s="116"/>
    </row>
    <row r="697" customHeight="1" spans="23:25">
      <c r="W697" s="116"/>
      <c r="X697" s="116"/>
      <c r="Y697" s="116"/>
    </row>
    <row r="698" customHeight="1" spans="23:25">
      <c r="W698" s="116"/>
      <c r="X698" s="116"/>
      <c r="Y698" s="116"/>
    </row>
    <row r="699" customHeight="1" spans="23:25">
      <c r="W699" s="116"/>
      <c r="X699" s="116"/>
      <c r="Y699" s="116"/>
    </row>
    <row r="700" customHeight="1" spans="23:25">
      <c r="W700" s="116"/>
      <c r="X700" s="116"/>
      <c r="Y700" s="116"/>
    </row>
    <row r="701" customHeight="1" spans="23:25">
      <c r="W701" s="116"/>
      <c r="X701" s="116"/>
      <c r="Y701" s="116"/>
    </row>
    <row r="702" customHeight="1" spans="23:25">
      <c r="W702" s="116"/>
      <c r="X702" s="116"/>
      <c r="Y702" s="116"/>
    </row>
    <row r="703" customHeight="1" spans="23:25">
      <c r="W703" s="116"/>
      <c r="X703" s="116"/>
      <c r="Y703" s="116"/>
    </row>
    <row r="704" customHeight="1" spans="23:25">
      <c r="W704" s="116"/>
      <c r="X704" s="116"/>
      <c r="Y704" s="116"/>
    </row>
    <row r="705" customHeight="1" spans="23:25">
      <c r="W705" s="116"/>
      <c r="X705" s="116"/>
      <c r="Y705" s="116"/>
    </row>
    <row r="706" customHeight="1" spans="23:25">
      <c r="W706" s="116"/>
      <c r="X706" s="116"/>
      <c r="Y706" s="116"/>
    </row>
    <row r="707" customHeight="1" spans="23:25">
      <c r="W707" s="116"/>
      <c r="X707" s="116"/>
      <c r="Y707" s="116"/>
    </row>
    <row r="708" customHeight="1" spans="23:25">
      <c r="W708" s="116"/>
      <c r="X708" s="116"/>
      <c r="Y708" s="116"/>
    </row>
    <row r="709" customHeight="1" spans="23:25">
      <c r="W709" s="116"/>
      <c r="X709" s="116"/>
      <c r="Y709" s="116"/>
    </row>
    <row r="710" customHeight="1" spans="23:25">
      <c r="W710" s="116"/>
      <c r="X710" s="116"/>
      <c r="Y710" s="116"/>
    </row>
    <row r="711" customHeight="1" spans="23:25">
      <c r="W711" s="116"/>
      <c r="X711" s="116"/>
      <c r="Y711" s="116"/>
    </row>
    <row r="712" customHeight="1" spans="23:25">
      <c r="W712" s="116"/>
      <c r="X712" s="116"/>
      <c r="Y712" s="116"/>
    </row>
    <row r="713" customHeight="1" spans="23:25">
      <c r="W713" s="116"/>
      <c r="X713" s="116"/>
      <c r="Y713" s="116"/>
    </row>
    <row r="714" customHeight="1" spans="23:25">
      <c r="W714" s="116"/>
      <c r="X714" s="116"/>
      <c r="Y714" s="116"/>
    </row>
    <row r="715" customHeight="1" spans="23:25">
      <c r="W715" s="116"/>
      <c r="X715" s="116"/>
      <c r="Y715" s="116"/>
    </row>
    <row r="716" customHeight="1" spans="23:25">
      <c r="W716" s="116"/>
      <c r="X716" s="116"/>
      <c r="Y716" s="116"/>
    </row>
    <row r="717" customHeight="1" spans="23:25">
      <c r="W717" s="116"/>
      <c r="X717" s="116"/>
      <c r="Y717" s="116"/>
    </row>
    <row r="718" customHeight="1" spans="23:25">
      <c r="W718" s="116"/>
      <c r="X718" s="116"/>
      <c r="Y718" s="116"/>
    </row>
    <row r="719" customHeight="1" spans="23:25">
      <c r="W719" s="116"/>
      <c r="X719" s="116"/>
      <c r="Y719" s="116"/>
    </row>
    <row r="720" customHeight="1" spans="23:25">
      <c r="W720" s="116"/>
      <c r="X720" s="116"/>
      <c r="Y720" s="116"/>
    </row>
    <row r="721" customHeight="1" spans="23:25">
      <c r="W721" s="116"/>
      <c r="X721" s="116"/>
      <c r="Y721" s="116"/>
    </row>
    <row r="722" customHeight="1" spans="23:25">
      <c r="W722" s="116"/>
      <c r="X722" s="116"/>
      <c r="Y722" s="116"/>
    </row>
    <row r="723" customHeight="1" spans="23:25">
      <c r="W723" s="116"/>
      <c r="X723" s="116"/>
      <c r="Y723" s="116"/>
    </row>
    <row r="724" customHeight="1" spans="23:25">
      <c r="W724" s="116"/>
      <c r="X724" s="116"/>
      <c r="Y724" s="116"/>
    </row>
    <row r="725" customHeight="1" spans="23:25">
      <c r="W725" s="116"/>
      <c r="X725" s="116"/>
      <c r="Y725" s="116"/>
    </row>
    <row r="726" customHeight="1" spans="23:25">
      <c r="W726" s="116"/>
      <c r="X726" s="116"/>
      <c r="Y726" s="116"/>
    </row>
    <row r="727" customHeight="1" spans="23:25">
      <c r="W727" s="116"/>
      <c r="X727" s="116"/>
      <c r="Y727" s="116"/>
    </row>
    <row r="728" customHeight="1" spans="23:25">
      <c r="W728" s="116"/>
      <c r="X728" s="116"/>
      <c r="Y728" s="116"/>
    </row>
    <row r="729" customHeight="1" spans="23:25">
      <c r="W729" s="116"/>
      <c r="X729" s="116"/>
      <c r="Y729" s="116"/>
    </row>
    <row r="730" customHeight="1" spans="23:25">
      <c r="W730" s="116"/>
      <c r="X730" s="116"/>
      <c r="Y730" s="116"/>
    </row>
    <row r="731" customHeight="1" spans="23:25">
      <c r="W731" s="116"/>
      <c r="X731" s="116"/>
      <c r="Y731" s="116"/>
    </row>
    <row r="732" customHeight="1" spans="23:25">
      <c r="W732" s="116"/>
      <c r="X732" s="116"/>
      <c r="Y732" s="116"/>
    </row>
    <row r="733" customHeight="1" spans="23:25">
      <c r="W733" s="116"/>
      <c r="X733" s="116"/>
      <c r="Y733" s="116"/>
    </row>
    <row r="734" customHeight="1" spans="23:25">
      <c r="W734" s="116"/>
      <c r="X734" s="116"/>
      <c r="Y734" s="116"/>
    </row>
    <row r="735" customHeight="1" spans="23:25">
      <c r="W735" s="116"/>
      <c r="X735" s="116"/>
      <c r="Y735" s="116"/>
    </row>
    <row r="736" customHeight="1" spans="23:25">
      <c r="W736" s="116"/>
      <c r="X736" s="116"/>
      <c r="Y736" s="116"/>
    </row>
    <row r="737" customHeight="1" spans="23:25">
      <c r="W737" s="116"/>
      <c r="X737" s="116"/>
      <c r="Y737" s="116"/>
    </row>
    <row r="738" customHeight="1" spans="23:25">
      <c r="W738" s="116"/>
      <c r="X738" s="116"/>
      <c r="Y738" s="116"/>
    </row>
    <row r="739" customHeight="1" spans="23:25">
      <c r="W739" s="116"/>
      <c r="X739" s="116"/>
      <c r="Y739" s="116"/>
    </row>
    <row r="740" customHeight="1" spans="23:25">
      <c r="W740" s="116"/>
      <c r="X740" s="116"/>
      <c r="Y740" s="116"/>
    </row>
    <row r="741" customHeight="1" spans="23:25">
      <c r="W741" s="116"/>
      <c r="X741" s="116"/>
      <c r="Y741" s="116"/>
    </row>
    <row r="742" customHeight="1" spans="23:25">
      <c r="W742" s="116"/>
      <c r="X742" s="116"/>
      <c r="Y742" s="116"/>
    </row>
    <row r="743" customHeight="1" spans="23:25">
      <c r="W743" s="116"/>
      <c r="X743" s="116"/>
      <c r="Y743" s="116"/>
    </row>
    <row r="744" customHeight="1" spans="23:25">
      <c r="W744" s="116"/>
      <c r="X744" s="116"/>
      <c r="Y744" s="116"/>
    </row>
    <row r="745" customHeight="1" spans="23:25">
      <c r="W745" s="116"/>
      <c r="X745" s="116"/>
      <c r="Y745" s="116"/>
    </row>
    <row r="746" customHeight="1" spans="23:25">
      <c r="W746" s="116"/>
      <c r="X746" s="116"/>
      <c r="Y746" s="116"/>
    </row>
    <row r="747" customHeight="1" spans="23:25">
      <c r="W747" s="116"/>
      <c r="X747" s="116"/>
      <c r="Y747" s="116"/>
    </row>
    <row r="748" customHeight="1" spans="23:25">
      <c r="W748" s="116"/>
      <c r="X748" s="116"/>
      <c r="Y748" s="116"/>
    </row>
    <row r="749" customHeight="1" spans="23:25">
      <c r="W749" s="116"/>
      <c r="X749" s="116"/>
      <c r="Y749" s="116"/>
    </row>
    <row r="750" customHeight="1" spans="23:25">
      <c r="W750" s="116"/>
      <c r="X750" s="116"/>
      <c r="Y750" s="116"/>
    </row>
    <row r="751" customHeight="1" spans="23:25">
      <c r="W751" s="116"/>
      <c r="X751" s="116"/>
      <c r="Y751" s="116"/>
    </row>
    <row r="752" customHeight="1" spans="23:25">
      <c r="W752" s="116"/>
      <c r="X752" s="116"/>
      <c r="Y752" s="116"/>
    </row>
    <row r="753" customHeight="1" spans="23:25">
      <c r="W753" s="116"/>
      <c r="X753" s="116"/>
      <c r="Y753" s="116"/>
    </row>
    <row r="754" customHeight="1" spans="23:25">
      <c r="W754" s="116"/>
      <c r="X754" s="116"/>
      <c r="Y754" s="116"/>
    </row>
    <row r="755" customHeight="1" spans="23:25">
      <c r="W755" s="116"/>
      <c r="X755" s="116"/>
      <c r="Y755" s="116"/>
    </row>
    <row r="756" customHeight="1" spans="23:25">
      <c r="W756" s="116"/>
      <c r="X756" s="116"/>
      <c r="Y756" s="116"/>
    </row>
    <row r="757" customHeight="1" spans="23:25">
      <c r="W757" s="116"/>
      <c r="X757" s="116"/>
      <c r="Y757" s="116"/>
    </row>
    <row r="758" customHeight="1" spans="23:25">
      <c r="W758" s="116"/>
      <c r="X758" s="116"/>
      <c r="Y758" s="116"/>
    </row>
    <row r="759" customHeight="1" spans="23:25">
      <c r="W759" s="116"/>
      <c r="X759" s="116"/>
      <c r="Y759" s="116"/>
    </row>
    <row r="760" customHeight="1" spans="23:25">
      <c r="W760" s="116"/>
      <c r="X760" s="116"/>
      <c r="Y760" s="116"/>
    </row>
    <row r="761" customHeight="1" spans="23:25">
      <c r="W761" s="116"/>
      <c r="X761" s="116"/>
      <c r="Y761" s="116"/>
    </row>
    <row r="762" customHeight="1" spans="23:25">
      <c r="W762" s="116"/>
      <c r="X762" s="116"/>
      <c r="Y762" s="116"/>
    </row>
    <row r="763" customHeight="1" spans="23:25">
      <c r="W763" s="116"/>
      <c r="X763" s="116"/>
      <c r="Y763" s="116"/>
    </row>
    <row r="764" customHeight="1" spans="23:25">
      <c r="W764" s="116"/>
      <c r="X764" s="116"/>
      <c r="Y764" s="116"/>
    </row>
    <row r="765" customHeight="1" spans="23:25">
      <c r="W765" s="116"/>
      <c r="X765" s="116"/>
      <c r="Y765" s="116"/>
    </row>
    <row r="766" customHeight="1" spans="23:25">
      <c r="W766" s="116"/>
      <c r="X766" s="116"/>
      <c r="Y766" s="116"/>
    </row>
    <row r="767" customHeight="1" spans="23:25">
      <c r="W767" s="116"/>
      <c r="X767" s="116"/>
      <c r="Y767" s="116"/>
    </row>
    <row r="768" customHeight="1" spans="23:25">
      <c r="W768" s="116"/>
      <c r="X768" s="116"/>
      <c r="Y768" s="116"/>
    </row>
    <row r="769" customHeight="1" spans="23:25">
      <c r="W769" s="116"/>
      <c r="X769" s="116"/>
      <c r="Y769" s="116"/>
    </row>
    <row r="770" customHeight="1" spans="23:25">
      <c r="W770" s="116"/>
      <c r="X770" s="116"/>
      <c r="Y770" s="116"/>
    </row>
    <row r="771" customHeight="1" spans="23:25">
      <c r="W771" s="116"/>
      <c r="X771" s="116"/>
      <c r="Y771" s="116"/>
    </row>
    <row r="772" customHeight="1" spans="23:25">
      <c r="W772" s="116"/>
      <c r="X772" s="116"/>
      <c r="Y772" s="116"/>
    </row>
    <row r="773" customHeight="1" spans="23:25">
      <c r="W773" s="116"/>
      <c r="X773" s="116"/>
      <c r="Y773" s="116"/>
    </row>
    <row r="774" customHeight="1" spans="23:25">
      <c r="W774" s="116"/>
      <c r="X774" s="116"/>
      <c r="Y774" s="116"/>
    </row>
    <row r="775" customHeight="1" spans="23:25">
      <c r="W775" s="116"/>
      <c r="X775" s="116"/>
      <c r="Y775" s="116"/>
    </row>
    <row r="776" customHeight="1" spans="23:25">
      <c r="W776" s="116"/>
      <c r="X776" s="116"/>
      <c r="Y776" s="116"/>
    </row>
    <row r="777" customHeight="1" spans="23:25">
      <c r="W777" s="116"/>
      <c r="X777" s="116"/>
      <c r="Y777" s="116"/>
    </row>
    <row r="778" customHeight="1" spans="23:25">
      <c r="W778" s="116"/>
      <c r="X778" s="116"/>
      <c r="Y778" s="116"/>
    </row>
    <row r="779" customHeight="1" spans="23:25">
      <c r="W779" s="116"/>
      <c r="X779" s="116"/>
      <c r="Y779" s="116"/>
    </row>
    <row r="780" customHeight="1" spans="23:25">
      <c r="W780" s="116"/>
      <c r="X780" s="116"/>
      <c r="Y780" s="116"/>
    </row>
    <row r="781" customHeight="1" spans="23:25">
      <c r="W781" s="116"/>
      <c r="X781" s="116"/>
      <c r="Y781" s="116"/>
    </row>
    <row r="782" customHeight="1" spans="23:25">
      <c r="W782" s="116"/>
      <c r="X782" s="116"/>
      <c r="Y782" s="116"/>
    </row>
    <row r="783" customHeight="1" spans="23:25">
      <c r="W783" s="116"/>
      <c r="X783" s="116"/>
      <c r="Y783" s="116"/>
    </row>
    <row r="784" customHeight="1" spans="23:25">
      <c r="W784" s="116"/>
      <c r="X784" s="116"/>
      <c r="Y784" s="116"/>
    </row>
    <row r="785" customHeight="1" spans="23:25">
      <c r="W785" s="116"/>
      <c r="X785" s="116"/>
      <c r="Y785" s="116"/>
    </row>
    <row r="786" customHeight="1" spans="23:25">
      <c r="W786" s="116"/>
      <c r="X786" s="116"/>
      <c r="Y786" s="116"/>
    </row>
    <row r="787" customHeight="1" spans="23:25">
      <c r="W787" s="116"/>
      <c r="X787" s="116"/>
      <c r="Y787" s="116"/>
    </row>
    <row r="788" customHeight="1" spans="23:25">
      <c r="W788" s="116"/>
      <c r="X788" s="116"/>
      <c r="Y788" s="116"/>
    </row>
    <row r="789" customHeight="1" spans="23:25">
      <c r="W789" s="116"/>
      <c r="X789" s="116"/>
      <c r="Y789" s="116"/>
    </row>
    <row r="790" customHeight="1" spans="23:25">
      <c r="W790" s="116"/>
      <c r="X790" s="116"/>
      <c r="Y790" s="116"/>
    </row>
    <row r="791" customHeight="1" spans="23:25">
      <c r="W791" s="116"/>
      <c r="X791" s="116"/>
      <c r="Y791" s="116"/>
    </row>
    <row r="792" customHeight="1" spans="23:25">
      <c r="W792" s="116"/>
      <c r="X792" s="116"/>
      <c r="Y792" s="116"/>
    </row>
    <row r="793" customHeight="1" spans="23:25">
      <c r="W793" s="116"/>
      <c r="X793" s="116"/>
      <c r="Y793" s="116"/>
    </row>
    <row r="794" customHeight="1" spans="23:25">
      <c r="W794" s="116"/>
      <c r="X794" s="116"/>
      <c r="Y794" s="116"/>
    </row>
    <row r="795" customHeight="1" spans="23:25">
      <c r="W795" s="116"/>
      <c r="X795" s="116"/>
      <c r="Y795" s="116"/>
    </row>
    <row r="796" customHeight="1" spans="23:25">
      <c r="W796" s="116"/>
      <c r="X796" s="116"/>
      <c r="Y796" s="116"/>
    </row>
    <row r="797" customHeight="1" spans="23:25">
      <c r="W797" s="116"/>
      <c r="X797" s="116"/>
      <c r="Y797" s="116"/>
    </row>
    <row r="798" customHeight="1" spans="23:25">
      <c r="W798" s="116"/>
      <c r="X798" s="116"/>
      <c r="Y798" s="116"/>
    </row>
    <row r="799" customHeight="1" spans="23:25">
      <c r="W799" s="116"/>
      <c r="X799" s="116"/>
      <c r="Y799" s="116"/>
    </row>
    <row r="800" customHeight="1" spans="23:25">
      <c r="W800" s="116"/>
      <c r="X800" s="116"/>
      <c r="Y800" s="116"/>
    </row>
    <row r="801" customHeight="1" spans="23:25">
      <c r="W801" s="116"/>
      <c r="X801" s="116"/>
      <c r="Y801" s="116"/>
    </row>
    <row r="802" customHeight="1" spans="23:25">
      <c r="W802" s="116"/>
      <c r="X802" s="116"/>
      <c r="Y802" s="116"/>
    </row>
    <row r="803" customHeight="1" spans="23:25">
      <c r="W803" s="116"/>
      <c r="X803" s="116"/>
      <c r="Y803" s="116"/>
    </row>
    <row r="804" customHeight="1" spans="23:25">
      <c r="W804" s="116"/>
      <c r="X804" s="116"/>
      <c r="Y804" s="116"/>
    </row>
    <row r="805" customHeight="1" spans="23:25">
      <c r="W805" s="116"/>
      <c r="X805" s="116"/>
      <c r="Y805" s="116"/>
    </row>
    <row r="806" customHeight="1" spans="23:25">
      <c r="W806" s="116"/>
      <c r="X806" s="116"/>
      <c r="Y806" s="116"/>
    </row>
    <row r="807" customHeight="1" spans="23:25">
      <c r="W807" s="116"/>
      <c r="X807" s="116"/>
      <c r="Y807" s="116"/>
    </row>
    <row r="808" customHeight="1" spans="23:25">
      <c r="W808" s="116"/>
      <c r="X808" s="116"/>
      <c r="Y808" s="116"/>
    </row>
    <row r="809" customHeight="1" spans="23:25">
      <c r="W809" s="116"/>
      <c r="X809" s="116"/>
      <c r="Y809" s="116"/>
    </row>
    <row r="810" customHeight="1" spans="23:25">
      <c r="W810" s="116"/>
      <c r="X810" s="116"/>
      <c r="Y810" s="116"/>
    </row>
    <row r="811" customHeight="1" spans="23:25">
      <c r="W811" s="116"/>
      <c r="X811" s="116"/>
      <c r="Y811" s="116"/>
    </row>
    <row r="812" customHeight="1" spans="23:25">
      <c r="W812" s="116"/>
      <c r="X812" s="116"/>
      <c r="Y812" s="116"/>
    </row>
    <row r="813" customHeight="1" spans="23:25">
      <c r="W813" s="116"/>
      <c r="X813" s="116"/>
      <c r="Y813" s="116"/>
    </row>
    <row r="814" customHeight="1" spans="23:25">
      <c r="W814" s="116"/>
      <c r="X814" s="116"/>
      <c r="Y814" s="116"/>
    </row>
    <row r="815" customHeight="1" spans="23:25">
      <c r="W815" s="116"/>
      <c r="X815" s="116"/>
      <c r="Y815" s="116"/>
    </row>
    <row r="816" customHeight="1" spans="23:25">
      <c r="W816" s="116"/>
      <c r="X816" s="116"/>
      <c r="Y816" s="116"/>
    </row>
    <row r="817" customHeight="1" spans="23:25">
      <c r="W817" s="116"/>
      <c r="X817" s="116"/>
      <c r="Y817" s="116"/>
    </row>
    <row r="818" customHeight="1" spans="23:25">
      <c r="W818" s="116"/>
      <c r="X818" s="116"/>
      <c r="Y818" s="116"/>
    </row>
    <row r="819" customHeight="1" spans="23:25">
      <c r="W819" s="116"/>
      <c r="X819" s="116"/>
      <c r="Y819" s="116"/>
    </row>
    <row r="820" customHeight="1" spans="23:25">
      <c r="W820" s="116"/>
      <c r="X820" s="116"/>
      <c r="Y820" s="116"/>
    </row>
    <row r="821" customHeight="1" spans="23:25">
      <c r="W821" s="116"/>
      <c r="X821" s="116"/>
      <c r="Y821" s="116"/>
    </row>
    <row r="822" customHeight="1" spans="23:25">
      <c r="W822" s="116"/>
      <c r="X822" s="116"/>
      <c r="Y822" s="116"/>
    </row>
    <row r="823" customHeight="1" spans="23:25">
      <c r="W823" s="116"/>
      <c r="X823" s="116"/>
      <c r="Y823" s="116"/>
    </row>
    <row r="824" customHeight="1" spans="23:25">
      <c r="W824" s="116"/>
      <c r="X824" s="116"/>
      <c r="Y824" s="116"/>
    </row>
    <row r="825" customHeight="1" spans="23:25">
      <c r="W825" s="116"/>
      <c r="X825" s="116"/>
      <c r="Y825" s="116"/>
    </row>
    <row r="826" customHeight="1" spans="23:25">
      <c r="W826" s="116"/>
      <c r="X826" s="116"/>
      <c r="Y826" s="116"/>
    </row>
    <row r="827" customHeight="1" spans="23:25">
      <c r="W827" s="116"/>
      <c r="X827" s="116"/>
      <c r="Y827" s="116"/>
    </row>
    <row r="828" customHeight="1" spans="23:25">
      <c r="W828" s="116"/>
      <c r="X828" s="116"/>
      <c r="Y828" s="116"/>
    </row>
    <row r="829" customHeight="1" spans="23:25">
      <c r="W829" s="116"/>
      <c r="X829" s="116"/>
      <c r="Y829" s="116"/>
    </row>
    <row r="830" customHeight="1" spans="23:25">
      <c r="W830" s="116"/>
      <c r="X830" s="116"/>
      <c r="Y830" s="116"/>
    </row>
    <row r="831" customHeight="1" spans="23:25">
      <c r="W831" s="116"/>
      <c r="X831" s="116"/>
      <c r="Y831" s="116"/>
    </row>
    <row r="832" customHeight="1" spans="23:25">
      <c r="W832" s="116"/>
      <c r="X832" s="116"/>
      <c r="Y832" s="116"/>
    </row>
    <row r="833" customHeight="1" spans="23:25">
      <c r="W833" s="116"/>
      <c r="X833" s="116"/>
      <c r="Y833" s="116"/>
    </row>
    <row r="834" customHeight="1" spans="23:25">
      <c r="W834" s="116"/>
      <c r="X834" s="116"/>
      <c r="Y834" s="116"/>
    </row>
    <row r="835" customHeight="1" spans="23:25">
      <c r="W835" s="116"/>
      <c r="X835" s="116"/>
      <c r="Y835" s="116"/>
    </row>
    <row r="836" customHeight="1" spans="23:25">
      <c r="W836" s="116"/>
      <c r="X836" s="116"/>
      <c r="Y836" s="116"/>
    </row>
    <row r="837" customHeight="1" spans="23:25">
      <c r="W837" s="116"/>
      <c r="X837" s="116"/>
      <c r="Y837" s="116"/>
    </row>
    <row r="838" customHeight="1" spans="23:25">
      <c r="W838" s="116"/>
      <c r="X838" s="116"/>
      <c r="Y838" s="116"/>
    </row>
    <row r="839" customHeight="1" spans="23:25">
      <c r="W839" s="116"/>
      <c r="X839" s="116"/>
      <c r="Y839" s="116"/>
    </row>
    <row r="840" customHeight="1" spans="23:25">
      <c r="W840" s="116"/>
      <c r="X840" s="116"/>
      <c r="Y840" s="116"/>
    </row>
    <row r="841" customHeight="1" spans="23:25">
      <c r="W841" s="116"/>
      <c r="X841" s="116"/>
      <c r="Y841" s="116"/>
    </row>
    <row r="842" customHeight="1" spans="23:25">
      <c r="W842" s="116"/>
      <c r="X842" s="116"/>
      <c r="Y842" s="116"/>
    </row>
  </sheetData>
  <mergeCells count="30">
    <mergeCell ref="A2:AD2"/>
    <mergeCell ref="A3:AD3"/>
    <mergeCell ref="V5:X5"/>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Y5:Y6"/>
    <mergeCell ref="Z5:Z6"/>
    <mergeCell ref="AA5:AA6"/>
    <mergeCell ref="AB5:AB6"/>
    <mergeCell ref="AC5:AC6"/>
    <mergeCell ref="AD5:AD6"/>
  </mergeCells>
  <hyperlinks>
    <hyperlink ref="A1" location="索引目录!D42" display="返回索引页"/>
    <hyperlink ref="B1" location="非流动资产汇总!B10" display="返回"/>
  </hyperlinks>
  <printOptions horizontalCentered="1"/>
  <pageMargins left="0.354166666666667" right="0.354166666666667" top="0.786805555555556" bottom="0.786805555555556" header="0.919444444444445" footer="0.511805555555556"/>
  <pageSetup paperSize="9" scale="56" fitToHeight="0" orientation="landscape"/>
  <headerFooter alignWithMargins="0">
    <oddHeader>&amp;R&amp;"宋体,常规"&amp;10表&amp;"Times New Roman,常规"4-5-3
&amp;"宋体,常规"共&amp;"Times New Roman,常规"&amp;N&amp;"宋体,常规"页第&amp;"Times New Roman,常规"&amp;P&amp;"宋体,常规"页</oddHeader>
  </headerFooter>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842"/>
  <sheetViews>
    <sheetView topLeftCell="K1" workbookViewId="0">
      <selection activeCell="H13" sqref="H13"/>
    </sheetView>
  </sheetViews>
  <sheetFormatPr defaultColWidth="9" defaultRowHeight="15.75"/>
  <cols>
    <col min="1" max="1" width="4.4" customWidth="1"/>
    <col min="2" max="5" width="6.9" customWidth="1" outlineLevel="1"/>
    <col min="6" max="6" width="6.9" customWidth="1"/>
    <col min="7" max="8" width="8.1" customWidth="1"/>
    <col min="9" max="10" width="6.9" customWidth="1"/>
    <col min="11" max="12" width="5.4" customWidth="1"/>
    <col min="13" max="13" width="5.1" customWidth="1"/>
    <col min="14" max="16" width="6.9" customWidth="1"/>
    <col min="17" max="17" width="5.4" customWidth="1" outlineLevel="1"/>
    <col min="18" max="19" width="6.9" customWidth="1" outlineLevel="1"/>
    <col min="20" max="20" width="6.4" customWidth="1" outlineLevel="1"/>
    <col min="21" max="21" width="9.5" customWidth="1" outlineLevel="1"/>
    <col min="22" max="22" width="10.1" customWidth="1" outlineLevel="1"/>
    <col min="23" max="24" width="9.5" customWidth="1" outlineLevel="1"/>
    <col min="25" max="25" width="8.9" customWidth="1"/>
    <col min="26" max="26" width="8.9" customWidth="1" outlineLevel="1"/>
    <col min="27" max="28" width="13" customWidth="1"/>
    <col min="29" max="29" width="8.1" customWidth="1"/>
  </cols>
  <sheetData>
    <row r="1" spans="1:30">
      <c r="A1" s="101" t="s">
        <v>558</v>
      </c>
      <c r="B1" s="89" t="s">
        <v>1017</v>
      </c>
      <c r="C1" s="2"/>
      <c r="D1" s="2"/>
      <c r="E1" s="2"/>
      <c r="F1" s="2"/>
      <c r="G1" s="2"/>
      <c r="H1" s="2"/>
      <c r="I1" s="2"/>
      <c r="J1" s="2"/>
      <c r="K1" s="2"/>
      <c r="L1" s="2"/>
      <c r="M1" s="2"/>
      <c r="N1" s="2"/>
      <c r="O1" s="2"/>
      <c r="P1" s="2"/>
      <c r="Q1" s="2"/>
      <c r="R1" s="2"/>
      <c r="S1" s="2"/>
      <c r="T1" s="3"/>
      <c r="U1" s="3"/>
      <c r="V1" s="3"/>
      <c r="W1" s="115"/>
      <c r="X1" s="115"/>
      <c r="Y1" s="115"/>
      <c r="Z1" s="3"/>
      <c r="AA1" s="3"/>
      <c r="AB1" s="3"/>
      <c r="AC1" s="3"/>
      <c r="AD1" s="3"/>
    </row>
    <row r="2" ht="30" customHeight="1" spans="1:30">
      <c r="A2" s="4" t="s">
        <v>1107</v>
      </c>
      <c r="B2" s="4"/>
      <c r="C2" s="4"/>
      <c r="D2" s="4"/>
      <c r="E2" s="4"/>
      <c r="F2" s="4"/>
      <c r="G2" s="4"/>
      <c r="H2" s="4"/>
      <c r="I2" s="4"/>
      <c r="J2" s="4"/>
      <c r="K2" s="4"/>
      <c r="L2" s="4"/>
      <c r="M2" s="4"/>
      <c r="N2" s="4"/>
      <c r="O2" s="4"/>
      <c r="P2" s="4"/>
      <c r="Q2" s="4"/>
      <c r="R2" s="4"/>
      <c r="S2" s="4"/>
      <c r="T2" s="4"/>
      <c r="U2" s="4"/>
      <c r="V2" s="4"/>
      <c r="W2" s="4"/>
      <c r="X2" s="4"/>
      <c r="Y2" s="4"/>
      <c r="Z2" s="4"/>
      <c r="AA2" s="4"/>
      <c r="AB2" s="4"/>
      <c r="AC2" s="4"/>
      <c r="AD2" s="4"/>
    </row>
    <row r="3" ht="15" customHeight="1" spans="1:30">
      <c r="A3" s="5" t="e">
        <f>CONCATENATE(#REF!,#REF!,#REF!,#REF!,#REF!,#REF!,#REF!)</f>
        <v>#REF!</v>
      </c>
      <c r="B3" s="5"/>
      <c r="C3" s="5"/>
      <c r="D3" s="5"/>
      <c r="E3" s="5"/>
      <c r="F3" s="5"/>
      <c r="G3" s="5"/>
      <c r="H3" s="5"/>
      <c r="I3" s="5"/>
      <c r="J3" s="5"/>
      <c r="K3" s="5"/>
      <c r="L3" s="5"/>
      <c r="M3" s="5"/>
      <c r="N3" s="5"/>
      <c r="O3" s="5"/>
      <c r="P3" s="5"/>
      <c r="Q3" s="5"/>
      <c r="R3" s="5"/>
      <c r="S3" s="5"/>
      <c r="T3" s="5"/>
      <c r="U3" s="5"/>
      <c r="V3" s="6"/>
      <c r="W3" s="6"/>
      <c r="X3" s="6"/>
      <c r="Y3" s="6"/>
      <c r="Z3" s="6"/>
      <c r="AA3" s="6"/>
      <c r="AB3" s="6"/>
      <c r="AC3" s="6"/>
      <c r="AD3" s="6"/>
    </row>
    <row r="4" customHeight="1" spans="1:30">
      <c r="A4" s="7" t="e">
        <f>#REF!&amp;#REF!</f>
        <v>#REF!</v>
      </c>
      <c r="W4" s="116"/>
      <c r="X4" s="116"/>
      <c r="Y4" s="116"/>
      <c r="AD4" s="8" t="s">
        <v>464</v>
      </c>
    </row>
    <row r="5" ht="24" customHeight="1" spans="1:30">
      <c r="A5" s="55" t="s">
        <v>465</v>
      </c>
      <c r="B5" s="55" t="s">
        <v>572</v>
      </c>
      <c r="C5" s="55" t="s">
        <v>1090</v>
      </c>
      <c r="D5" s="55" t="s">
        <v>1091</v>
      </c>
      <c r="E5" s="55" t="s">
        <v>858</v>
      </c>
      <c r="F5" s="55" t="s">
        <v>1092</v>
      </c>
      <c r="G5" s="55" t="s">
        <v>859</v>
      </c>
      <c r="H5" s="198" t="s">
        <v>1055</v>
      </c>
      <c r="I5" s="55" t="s">
        <v>1093</v>
      </c>
      <c r="J5" s="55" t="s">
        <v>1094</v>
      </c>
      <c r="K5" s="55" t="s">
        <v>1095</v>
      </c>
      <c r="L5" s="55" t="s">
        <v>1081</v>
      </c>
      <c r="M5" s="55" t="s">
        <v>1096</v>
      </c>
      <c r="N5" s="55" t="s">
        <v>1082</v>
      </c>
      <c r="O5" s="55" t="s">
        <v>1097</v>
      </c>
      <c r="P5" s="55" t="s">
        <v>1108</v>
      </c>
      <c r="Q5" s="123" t="s">
        <v>1098</v>
      </c>
      <c r="R5" s="55" t="s">
        <v>1099</v>
      </c>
      <c r="S5" s="123" t="s">
        <v>1100</v>
      </c>
      <c r="T5" s="123" t="s">
        <v>1101</v>
      </c>
      <c r="U5" s="123" t="s">
        <v>1102</v>
      </c>
      <c r="V5" s="55" t="s">
        <v>425</v>
      </c>
      <c r="W5" s="55"/>
      <c r="X5" s="130"/>
      <c r="Y5" s="55" t="s">
        <v>426</v>
      </c>
      <c r="Z5" s="55" t="s">
        <v>600</v>
      </c>
      <c r="AA5" s="123" t="s">
        <v>427</v>
      </c>
      <c r="AB5" s="51" t="s">
        <v>428</v>
      </c>
      <c r="AC5" s="51" t="s">
        <v>469</v>
      </c>
      <c r="AD5" s="123" t="s">
        <v>577</v>
      </c>
    </row>
    <row r="6" ht="24" customHeight="1" spans="1:30">
      <c r="A6" s="55"/>
      <c r="B6" s="55"/>
      <c r="C6" s="127"/>
      <c r="D6" s="127"/>
      <c r="E6" s="127"/>
      <c r="F6" s="127"/>
      <c r="G6" s="127"/>
      <c r="H6" s="198"/>
      <c r="I6" s="127"/>
      <c r="J6" s="127"/>
      <c r="K6" s="127"/>
      <c r="L6" s="127"/>
      <c r="M6" s="127"/>
      <c r="N6" s="127"/>
      <c r="O6" s="127"/>
      <c r="P6" s="127"/>
      <c r="Q6" s="123"/>
      <c r="R6" s="127"/>
      <c r="S6" s="123"/>
      <c r="T6" s="123"/>
      <c r="U6" s="123"/>
      <c r="V6" s="55" t="s">
        <v>1103</v>
      </c>
      <c r="W6" s="55" t="s">
        <v>1104</v>
      </c>
      <c r="X6" s="130" t="s">
        <v>600</v>
      </c>
      <c r="Y6" s="127"/>
      <c r="Z6" s="127"/>
      <c r="AA6" s="123"/>
      <c r="AB6" s="9"/>
      <c r="AC6" s="9"/>
      <c r="AD6" s="123"/>
    </row>
    <row r="7" customHeight="1" spans="1:30">
      <c r="A7" s="12">
        <v>1</v>
      </c>
      <c r="B7" s="12"/>
      <c r="C7" s="12"/>
      <c r="D7" s="12"/>
      <c r="E7" s="12"/>
      <c r="F7" s="12"/>
      <c r="G7" s="12"/>
      <c r="H7" s="12"/>
      <c r="I7" s="12"/>
      <c r="J7" s="12"/>
      <c r="K7" s="12"/>
      <c r="L7" s="12"/>
      <c r="M7" s="12"/>
      <c r="N7" s="12"/>
      <c r="O7" s="12"/>
      <c r="P7" s="12"/>
      <c r="Q7" s="12"/>
      <c r="R7" s="12"/>
      <c r="S7" s="12"/>
      <c r="T7" s="145"/>
      <c r="U7" s="145"/>
      <c r="V7" s="16"/>
      <c r="W7" s="131"/>
      <c r="X7" s="132"/>
      <c r="Y7" s="170"/>
      <c r="Z7" s="16"/>
      <c r="AA7" s="16"/>
      <c r="AB7" s="16">
        <f t="shared" ref="AB7:AB27" si="0">AA7-Y7</f>
        <v>0</v>
      </c>
      <c r="AC7" s="16" t="str">
        <f t="shared" ref="AC7:AC27" si="1">IF(Y7=0,"",(AB7)/Y7*100)</f>
        <v/>
      </c>
      <c r="AD7" s="17"/>
    </row>
    <row r="8" customHeight="1" spans="1:30">
      <c r="A8" s="12">
        <v>2</v>
      </c>
      <c r="B8" s="12"/>
      <c r="C8" s="12"/>
      <c r="D8" s="12"/>
      <c r="E8" s="12"/>
      <c r="F8" s="12"/>
      <c r="G8" s="12"/>
      <c r="H8" s="12"/>
      <c r="I8" s="12"/>
      <c r="J8" s="12"/>
      <c r="K8" s="12"/>
      <c r="L8" s="12"/>
      <c r="M8" s="12"/>
      <c r="N8" s="12"/>
      <c r="O8" s="12"/>
      <c r="P8" s="12"/>
      <c r="Q8" s="12"/>
      <c r="R8" s="12"/>
      <c r="S8" s="12"/>
      <c r="T8" s="145"/>
      <c r="U8" s="145"/>
      <c r="V8" s="16"/>
      <c r="W8" s="131"/>
      <c r="X8" s="132"/>
      <c r="Y8" s="170"/>
      <c r="Z8" s="16"/>
      <c r="AA8" s="16"/>
      <c r="AB8" s="16">
        <f t="shared" si="0"/>
        <v>0</v>
      </c>
      <c r="AC8" s="16" t="str">
        <f t="shared" si="1"/>
        <v/>
      </c>
      <c r="AD8" s="17"/>
    </row>
    <row r="9" customHeight="1" spans="1:30">
      <c r="A9" s="12">
        <v>3</v>
      </c>
      <c r="B9" s="12"/>
      <c r="C9" s="12"/>
      <c r="D9" s="12"/>
      <c r="E9" s="12"/>
      <c r="F9" s="12"/>
      <c r="G9" s="12"/>
      <c r="H9" s="12"/>
      <c r="I9" s="12"/>
      <c r="J9" s="12"/>
      <c r="K9" s="12"/>
      <c r="L9" s="12"/>
      <c r="M9" s="12"/>
      <c r="N9" s="12"/>
      <c r="O9" s="12"/>
      <c r="P9" s="12"/>
      <c r="Q9" s="12"/>
      <c r="R9" s="12"/>
      <c r="S9" s="12"/>
      <c r="T9" s="145"/>
      <c r="U9" s="145"/>
      <c r="V9" s="16"/>
      <c r="W9" s="131"/>
      <c r="X9" s="132"/>
      <c r="Y9" s="170"/>
      <c r="Z9" s="16"/>
      <c r="AA9" s="16"/>
      <c r="AB9" s="16">
        <f t="shared" si="0"/>
        <v>0</v>
      </c>
      <c r="AC9" s="16" t="str">
        <f t="shared" si="1"/>
        <v/>
      </c>
      <c r="AD9" s="17"/>
    </row>
    <row r="10" customHeight="1" spans="1:30">
      <c r="A10" s="12">
        <v>4</v>
      </c>
      <c r="B10" s="12"/>
      <c r="C10" s="12"/>
      <c r="D10" s="12"/>
      <c r="E10" s="12"/>
      <c r="F10" s="12"/>
      <c r="G10" s="12"/>
      <c r="H10" s="12"/>
      <c r="I10" s="12"/>
      <c r="J10" s="12"/>
      <c r="K10" s="12"/>
      <c r="L10" s="12"/>
      <c r="M10" s="12"/>
      <c r="N10" s="12"/>
      <c r="O10" s="12"/>
      <c r="P10" s="12"/>
      <c r="Q10" s="12"/>
      <c r="R10" s="12"/>
      <c r="S10" s="12"/>
      <c r="T10" s="145"/>
      <c r="U10" s="145"/>
      <c r="V10" s="16"/>
      <c r="W10" s="131"/>
      <c r="X10" s="132"/>
      <c r="Y10" s="16"/>
      <c r="Z10" s="16"/>
      <c r="AA10" s="16"/>
      <c r="AB10" s="16">
        <f t="shared" si="0"/>
        <v>0</v>
      </c>
      <c r="AC10" s="16" t="str">
        <f t="shared" si="1"/>
        <v/>
      </c>
      <c r="AD10" s="17"/>
    </row>
    <row r="11" customHeight="1" spans="1:30">
      <c r="A11" s="12">
        <v>5</v>
      </c>
      <c r="B11" s="12"/>
      <c r="C11" s="12"/>
      <c r="D11" s="12"/>
      <c r="E11" s="12"/>
      <c r="F11" s="12"/>
      <c r="G11" s="12"/>
      <c r="H11" s="12"/>
      <c r="I11" s="12"/>
      <c r="J11" s="12"/>
      <c r="K11" s="12"/>
      <c r="L11" s="12"/>
      <c r="M11" s="12"/>
      <c r="N11" s="12"/>
      <c r="O11" s="12"/>
      <c r="P11" s="12"/>
      <c r="Q11" s="12"/>
      <c r="R11" s="12"/>
      <c r="S11" s="12"/>
      <c r="T11" s="145"/>
      <c r="U11" s="145"/>
      <c r="V11" s="16"/>
      <c r="W11" s="131"/>
      <c r="X11" s="132"/>
      <c r="Y11" s="170"/>
      <c r="Z11" s="16"/>
      <c r="AA11" s="16"/>
      <c r="AB11" s="16">
        <f t="shared" si="0"/>
        <v>0</v>
      </c>
      <c r="AC11" s="16" t="str">
        <f t="shared" si="1"/>
        <v/>
      </c>
      <c r="AD11" s="17"/>
    </row>
    <row r="12" customHeight="1" spans="1:30">
      <c r="A12" s="12">
        <v>6</v>
      </c>
      <c r="B12" s="12"/>
      <c r="C12" s="12"/>
      <c r="D12" s="12"/>
      <c r="E12" s="12"/>
      <c r="F12" s="12"/>
      <c r="G12" s="12"/>
      <c r="H12" s="12"/>
      <c r="I12" s="12"/>
      <c r="J12" s="12"/>
      <c r="K12" s="12"/>
      <c r="L12" s="12"/>
      <c r="M12" s="12"/>
      <c r="N12" s="12"/>
      <c r="O12" s="12"/>
      <c r="P12" s="12"/>
      <c r="Q12" s="12"/>
      <c r="R12" s="12"/>
      <c r="S12" s="12"/>
      <c r="T12" s="145"/>
      <c r="U12" s="145"/>
      <c r="V12" s="16"/>
      <c r="W12" s="131"/>
      <c r="X12" s="132"/>
      <c r="Y12" s="170"/>
      <c r="Z12" s="16"/>
      <c r="AA12" s="16"/>
      <c r="AB12" s="16">
        <f t="shared" si="0"/>
        <v>0</v>
      </c>
      <c r="AC12" s="16" t="str">
        <f t="shared" si="1"/>
        <v/>
      </c>
      <c r="AD12" s="17"/>
    </row>
    <row r="13" customHeight="1" spans="1:30">
      <c r="A13" s="12">
        <v>7</v>
      </c>
      <c r="B13" s="12"/>
      <c r="C13" s="12"/>
      <c r="D13" s="12"/>
      <c r="E13" s="12"/>
      <c r="F13" s="12"/>
      <c r="G13" s="12"/>
      <c r="H13" s="12"/>
      <c r="I13" s="12"/>
      <c r="J13" s="12"/>
      <c r="K13" s="12"/>
      <c r="L13" s="12"/>
      <c r="M13" s="12"/>
      <c r="N13" s="12"/>
      <c r="O13" s="12"/>
      <c r="P13" s="12"/>
      <c r="Q13" s="12"/>
      <c r="R13" s="12"/>
      <c r="S13" s="12"/>
      <c r="T13" s="145"/>
      <c r="U13" s="145"/>
      <c r="V13" s="16"/>
      <c r="W13" s="131"/>
      <c r="X13" s="132"/>
      <c r="Y13" s="170"/>
      <c r="Z13" s="16"/>
      <c r="AA13" s="16"/>
      <c r="AB13" s="16">
        <f t="shared" si="0"/>
        <v>0</v>
      </c>
      <c r="AC13" s="16" t="str">
        <f t="shared" si="1"/>
        <v/>
      </c>
      <c r="AD13" s="17"/>
    </row>
    <row r="14" customHeight="1" spans="1:30">
      <c r="A14" s="12">
        <v>8</v>
      </c>
      <c r="B14" s="12"/>
      <c r="C14" s="12"/>
      <c r="D14" s="12"/>
      <c r="E14" s="12"/>
      <c r="F14" s="12"/>
      <c r="G14" s="12"/>
      <c r="H14" s="12"/>
      <c r="I14" s="12"/>
      <c r="J14" s="12"/>
      <c r="K14" s="12"/>
      <c r="L14" s="12"/>
      <c r="M14" s="12"/>
      <c r="N14" s="12"/>
      <c r="O14" s="12"/>
      <c r="P14" s="12"/>
      <c r="Q14" s="12"/>
      <c r="R14" s="12"/>
      <c r="S14" s="12"/>
      <c r="T14" s="145"/>
      <c r="U14" s="145"/>
      <c r="V14" s="16"/>
      <c r="W14" s="131"/>
      <c r="X14" s="132"/>
      <c r="Y14" s="170"/>
      <c r="Z14" s="16"/>
      <c r="AA14" s="16"/>
      <c r="AB14" s="16">
        <f t="shared" si="0"/>
        <v>0</v>
      </c>
      <c r="AC14" s="16" t="str">
        <f t="shared" si="1"/>
        <v/>
      </c>
      <c r="AD14" s="17"/>
    </row>
    <row r="15" customHeight="1" spans="1:30">
      <c r="A15" s="12">
        <v>9</v>
      </c>
      <c r="B15" s="12"/>
      <c r="C15" s="12"/>
      <c r="D15" s="12"/>
      <c r="E15" s="12"/>
      <c r="F15" s="12"/>
      <c r="G15" s="12"/>
      <c r="H15" s="12"/>
      <c r="I15" s="12"/>
      <c r="J15" s="12"/>
      <c r="K15" s="12"/>
      <c r="L15" s="12"/>
      <c r="M15" s="12"/>
      <c r="N15" s="12"/>
      <c r="O15" s="12"/>
      <c r="P15" s="12"/>
      <c r="Q15" s="12"/>
      <c r="R15" s="12"/>
      <c r="S15" s="12"/>
      <c r="T15" s="145"/>
      <c r="U15" s="145"/>
      <c r="V15" s="16"/>
      <c r="W15" s="131"/>
      <c r="X15" s="132"/>
      <c r="Y15" s="170"/>
      <c r="Z15" s="16"/>
      <c r="AA15" s="16"/>
      <c r="AB15" s="16">
        <f t="shared" si="0"/>
        <v>0</v>
      </c>
      <c r="AC15" s="16" t="str">
        <f t="shared" si="1"/>
        <v/>
      </c>
      <c r="AD15" s="17"/>
    </row>
    <row r="16" customHeight="1" spans="1:30">
      <c r="A16" s="12">
        <v>10</v>
      </c>
      <c r="B16" s="12"/>
      <c r="C16" s="12"/>
      <c r="D16" s="12"/>
      <c r="E16" s="12"/>
      <c r="F16" s="12"/>
      <c r="G16" s="12"/>
      <c r="H16" s="12"/>
      <c r="I16" s="12"/>
      <c r="J16" s="12"/>
      <c r="K16" s="12"/>
      <c r="L16" s="12"/>
      <c r="M16" s="12"/>
      <c r="N16" s="12"/>
      <c r="O16" s="12"/>
      <c r="P16" s="12"/>
      <c r="Q16" s="12"/>
      <c r="R16" s="12"/>
      <c r="S16" s="12"/>
      <c r="T16" s="145"/>
      <c r="U16" s="145"/>
      <c r="V16" s="16"/>
      <c r="W16" s="131"/>
      <c r="X16" s="132"/>
      <c r="Y16" s="170"/>
      <c r="Z16" s="16"/>
      <c r="AA16" s="16"/>
      <c r="AB16" s="16">
        <f t="shared" si="0"/>
        <v>0</v>
      </c>
      <c r="AC16" s="16" t="str">
        <f t="shared" si="1"/>
        <v/>
      </c>
      <c r="AD16" s="17"/>
    </row>
    <row r="17" customHeight="1" spans="1:30">
      <c r="A17" s="12">
        <v>11</v>
      </c>
      <c r="B17" s="12"/>
      <c r="C17" s="12"/>
      <c r="D17" s="12"/>
      <c r="E17" s="12"/>
      <c r="F17" s="12"/>
      <c r="G17" s="12"/>
      <c r="H17" s="12"/>
      <c r="I17" s="12"/>
      <c r="J17" s="12"/>
      <c r="K17" s="12"/>
      <c r="L17" s="12"/>
      <c r="M17" s="12"/>
      <c r="N17" s="12"/>
      <c r="O17" s="12"/>
      <c r="P17" s="12"/>
      <c r="Q17" s="12"/>
      <c r="R17" s="12"/>
      <c r="S17" s="12"/>
      <c r="T17" s="145"/>
      <c r="U17" s="145"/>
      <c r="V17" s="16"/>
      <c r="W17" s="131"/>
      <c r="X17" s="132"/>
      <c r="Y17" s="170"/>
      <c r="Z17" s="16"/>
      <c r="AA17" s="16"/>
      <c r="AB17" s="16">
        <f t="shared" si="0"/>
        <v>0</v>
      </c>
      <c r="AC17" s="16" t="str">
        <f t="shared" si="1"/>
        <v/>
      </c>
      <c r="AD17" s="17"/>
    </row>
    <row r="18" customHeight="1" spans="1:30">
      <c r="A18" s="12">
        <v>12</v>
      </c>
      <c r="B18" s="12"/>
      <c r="C18" s="12"/>
      <c r="D18" s="12"/>
      <c r="E18" s="12"/>
      <c r="F18" s="12"/>
      <c r="G18" s="12"/>
      <c r="H18" s="12"/>
      <c r="I18" s="12"/>
      <c r="J18" s="12"/>
      <c r="K18" s="12"/>
      <c r="L18" s="12"/>
      <c r="M18" s="12"/>
      <c r="N18" s="12"/>
      <c r="O18" s="12"/>
      <c r="P18" s="12"/>
      <c r="Q18" s="12"/>
      <c r="R18" s="12"/>
      <c r="S18" s="12"/>
      <c r="T18" s="145"/>
      <c r="U18" s="145"/>
      <c r="V18" s="16"/>
      <c r="W18" s="131"/>
      <c r="X18" s="132"/>
      <c r="Y18" s="170"/>
      <c r="Z18" s="16"/>
      <c r="AA18" s="16"/>
      <c r="AB18" s="16">
        <f t="shared" si="0"/>
        <v>0</v>
      </c>
      <c r="AC18" s="16" t="str">
        <f t="shared" si="1"/>
        <v/>
      </c>
      <c r="AD18" s="17"/>
    </row>
    <row r="19" customHeight="1" spans="1:30">
      <c r="A19" s="12">
        <v>13</v>
      </c>
      <c r="B19" s="12"/>
      <c r="C19" s="12"/>
      <c r="D19" s="12"/>
      <c r="E19" s="12"/>
      <c r="F19" s="12"/>
      <c r="G19" s="12"/>
      <c r="H19" s="12"/>
      <c r="I19" s="12"/>
      <c r="J19" s="12"/>
      <c r="K19" s="12"/>
      <c r="L19" s="12"/>
      <c r="M19" s="12"/>
      <c r="N19" s="12"/>
      <c r="O19" s="12"/>
      <c r="P19" s="12"/>
      <c r="Q19" s="12"/>
      <c r="R19" s="12"/>
      <c r="S19" s="12"/>
      <c r="T19" s="145"/>
      <c r="U19" s="145"/>
      <c r="V19" s="16"/>
      <c r="W19" s="131"/>
      <c r="X19" s="132"/>
      <c r="Y19" s="170"/>
      <c r="Z19" s="16"/>
      <c r="AA19" s="16"/>
      <c r="AB19" s="16">
        <f t="shared" si="0"/>
        <v>0</v>
      </c>
      <c r="AC19" s="16" t="str">
        <f t="shared" si="1"/>
        <v/>
      </c>
      <c r="AD19" s="17"/>
    </row>
    <row r="20" customHeight="1" spans="1:30">
      <c r="A20" s="12">
        <v>14</v>
      </c>
      <c r="B20" s="12"/>
      <c r="C20" s="12"/>
      <c r="D20" s="12"/>
      <c r="E20" s="12"/>
      <c r="F20" s="12"/>
      <c r="G20" s="12"/>
      <c r="H20" s="12"/>
      <c r="I20" s="12"/>
      <c r="J20" s="12"/>
      <c r="K20" s="12"/>
      <c r="L20" s="12"/>
      <c r="M20" s="12"/>
      <c r="N20" s="12"/>
      <c r="O20" s="12"/>
      <c r="P20" s="12"/>
      <c r="Q20" s="12"/>
      <c r="R20" s="12"/>
      <c r="S20" s="12"/>
      <c r="T20" s="145"/>
      <c r="U20" s="145"/>
      <c r="V20" s="16"/>
      <c r="W20" s="131"/>
      <c r="X20" s="132"/>
      <c r="Y20" s="170"/>
      <c r="Z20" s="16"/>
      <c r="AA20" s="16"/>
      <c r="AB20" s="16">
        <f t="shared" si="0"/>
        <v>0</v>
      </c>
      <c r="AC20" s="16" t="str">
        <f t="shared" si="1"/>
        <v/>
      </c>
      <c r="AD20" s="17"/>
    </row>
    <row r="21" customHeight="1" spans="1:30">
      <c r="A21" s="12">
        <v>15</v>
      </c>
      <c r="B21" s="12"/>
      <c r="C21" s="12"/>
      <c r="D21" s="12"/>
      <c r="E21" s="12"/>
      <c r="F21" s="12"/>
      <c r="G21" s="12"/>
      <c r="H21" s="12"/>
      <c r="I21" s="12"/>
      <c r="J21" s="12"/>
      <c r="K21" s="12"/>
      <c r="L21" s="12"/>
      <c r="M21" s="12"/>
      <c r="N21" s="12"/>
      <c r="O21" s="12"/>
      <c r="P21" s="12"/>
      <c r="Q21" s="12"/>
      <c r="R21" s="12"/>
      <c r="S21" s="12"/>
      <c r="T21" s="145"/>
      <c r="U21" s="145"/>
      <c r="V21" s="16"/>
      <c r="W21" s="131"/>
      <c r="X21" s="132"/>
      <c r="Y21" s="170"/>
      <c r="Z21" s="16"/>
      <c r="AA21" s="16"/>
      <c r="AB21" s="16">
        <f t="shared" si="0"/>
        <v>0</v>
      </c>
      <c r="AC21" s="16" t="str">
        <f t="shared" si="1"/>
        <v/>
      </c>
      <c r="AD21" s="17"/>
    </row>
    <row r="22" customHeight="1" spans="1:30">
      <c r="A22" s="12">
        <v>16</v>
      </c>
      <c r="B22" s="12"/>
      <c r="C22" s="12"/>
      <c r="D22" s="12"/>
      <c r="E22" s="12"/>
      <c r="F22" s="12"/>
      <c r="G22" s="12"/>
      <c r="H22" s="12"/>
      <c r="I22" s="12"/>
      <c r="J22" s="12"/>
      <c r="K22" s="12"/>
      <c r="L22" s="12"/>
      <c r="M22" s="12"/>
      <c r="N22" s="12"/>
      <c r="O22" s="12"/>
      <c r="P22" s="12"/>
      <c r="Q22" s="12"/>
      <c r="R22" s="12"/>
      <c r="S22" s="12"/>
      <c r="T22" s="145"/>
      <c r="U22" s="145"/>
      <c r="V22" s="16"/>
      <c r="W22" s="131"/>
      <c r="X22" s="132"/>
      <c r="Y22" s="170"/>
      <c r="Z22" s="16"/>
      <c r="AA22" s="16"/>
      <c r="AB22" s="16">
        <f t="shared" si="0"/>
        <v>0</v>
      </c>
      <c r="AC22" s="16" t="str">
        <f t="shared" si="1"/>
        <v/>
      </c>
      <c r="AD22" s="17"/>
    </row>
    <row r="23" customHeight="1" spans="1:30">
      <c r="A23" s="12">
        <v>17</v>
      </c>
      <c r="B23" s="12"/>
      <c r="C23" s="12"/>
      <c r="D23" s="12"/>
      <c r="E23" s="12"/>
      <c r="F23" s="12"/>
      <c r="G23" s="12"/>
      <c r="H23" s="12"/>
      <c r="I23" s="12"/>
      <c r="J23" s="12"/>
      <c r="K23" s="12"/>
      <c r="L23" s="12"/>
      <c r="M23" s="12"/>
      <c r="N23" s="12"/>
      <c r="O23" s="12"/>
      <c r="P23" s="12"/>
      <c r="Q23" s="12"/>
      <c r="R23" s="12"/>
      <c r="S23" s="12"/>
      <c r="T23" s="145"/>
      <c r="U23" s="145"/>
      <c r="V23" s="16"/>
      <c r="W23" s="131"/>
      <c r="X23" s="132"/>
      <c r="Y23" s="170"/>
      <c r="Z23" s="16"/>
      <c r="AA23" s="16"/>
      <c r="AB23" s="16">
        <f t="shared" si="0"/>
        <v>0</v>
      </c>
      <c r="AC23" s="16" t="str">
        <f t="shared" si="1"/>
        <v/>
      </c>
      <c r="AD23" s="17"/>
    </row>
    <row r="24" customHeight="1" spans="1:30">
      <c r="A24" s="12">
        <v>18</v>
      </c>
      <c r="B24" s="12"/>
      <c r="C24" s="12"/>
      <c r="D24" s="12"/>
      <c r="E24" s="12"/>
      <c r="F24" s="12"/>
      <c r="G24" s="12"/>
      <c r="H24" s="12"/>
      <c r="I24" s="12"/>
      <c r="J24" s="12"/>
      <c r="K24" s="12"/>
      <c r="L24" s="12"/>
      <c r="M24" s="12"/>
      <c r="N24" s="12"/>
      <c r="O24" s="12"/>
      <c r="P24" s="12"/>
      <c r="Q24" s="12"/>
      <c r="R24" s="12"/>
      <c r="S24" s="12"/>
      <c r="T24" s="145"/>
      <c r="U24" s="145"/>
      <c r="V24" s="16"/>
      <c r="W24" s="131"/>
      <c r="X24" s="132"/>
      <c r="Y24" s="170"/>
      <c r="Z24" s="16"/>
      <c r="AA24" s="16"/>
      <c r="AB24" s="16">
        <f t="shared" si="0"/>
        <v>0</v>
      </c>
      <c r="AC24" s="16" t="str">
        <f t="shared" si="1"/>
        <v/>
      </c>
      <c r="AD24" s="17"/>
    </row>
    <row r="25" customHeight="1" spans="1:30">
      <c r="A25" s="19" t="s">
        <v>1105</v>
      </c>
      <c r="B25" s="19"/>
      <c r="C25" s="19"/>
      <c r="D25" s="19"/>
      <c r="E25" s="19"/>
      <c r="F25" s="19"/>
      <c r="G25" s="19"/>
      <c r="H25" s="19"/>
      <c r="I25" s="19"/>
      <c r="J25" s="19"/>
      <c r="K25" s="19"/>
      <c r="L25" s="19"/>
      <c r="M25" s="12"/>
      <c r="N25" s="12"/>
      <c r="O25" s="12"/>
      <c r="P25" s="12"/>
      <c r="Q25" s="12"/>
      <c r="R25" s="12"/>
      <c r="S25" s="12"/>
      <c r="T25" s="145"/>
      <c r="U25" s="145"/>
      <c r="V25" s="16"/>
      <c r="W25" s="131">
        <f>SUM(W7:W24)</f>
        <v>0</v>
      </c>
      <c r="X25" s="132"/>
      <c r="Y25" s="170">
        <f>SUM(Y7:Y24)</f>
        <v>0</v>
      </c>
      <c r="Z25" s="16"/>
      <c r="AA25" s="16">
        <f>SUM(AA7:AA24)</f>
        <v>0</v>
      </c>
      <c r="AB25" s="16">
        <f t="shared" si="0"/>
        <v>0</v>
      </c>
      <c r="AC25" s="16" t="str">
        <f t="shared" si="1"/>
        <v/>
      </c>
      <c r="AD25" s="17"/>
    </row>
    <row r="26" customHeight="1" spans="1:30">
      <c r="A26" s="19" t="s">
        <v>1086</v>
      </c>
      <c r="B26" s="19"/>
      <c r="C26" s="19"/>
      <c r="D26" s="19"/>
      <c r="E26" s="19"/>
      <c r="F26" s="19"/>
      <c r="G26" s="19"/>
      <c r="H26" s="19"/>
      <c r="I26" s="19"/>
      <c r="J26" s="19"/>
      <c r="K26" s="19"/>
      <c r="L26" s="19"/>
      <c r="M26" s="12"/>
      <c r="N26" s="12"/>
      <c r="O26" s="12"/>
      <c r="P26" s="12"/>
      <c r="Q26" s="12"/>
      <c r="R26" s="12"/>
      <c r="S26" s="12"/>
      <c r="T26" s="145"/>
      <c r="U26" s="145"/>
      <c r="V26" s="16"/>
      <c r="W26" s="131">
        <f>SUM(X7:X24)</f>
        <v>0</v>
      </c>
      <c r="X26" s="132"/>
      <c r="Y26" s="170">
        <f>SUM(Z7:Z24)</f>
        <v>0</v>
      </c>
      <c r="Z26" s="16"/>
      <c r="AA26" s="16">
        <v>0</v>
      </c>
      <c r="AB26" s="16">
        <f t="shared" si="0"/>
        <v>0</v>
      </c>
      <c r="AC26" s="16" t="str">
        <f t="shared" si="1"/>
        <v/>
      </c>
      <c r="AD26" s="17"/>
    </row>
    <row r="27" customHeight="1" spans="1:30">
      <c r="A27" s="19" t="s">
        <v>1106</v>
      </c>
      <c r="B27" s="19"/>
      <c r="C27" s="19"/>
      <c r="D27" s="19"/>
      <c r="E27" s="19"/>
      <c r="F27" s="19"/>
      <c r="G27" s="19"/>
      <c r="H27" s="19"/>
      <c r="I27" s="19"/>
      <c r="J27" s="19"/>
      <c r="K27" s="19"/>
      <c r="L27" s="19"/>
      <c r="M27" s="12"/>
      <c r="N27" s="12"/>
      <c r="O27" s="12"/>
      <c r="P27" s="12"/>
      <c r="Q27" s="12"/>
      <c r="R27" s="12"/>
      <c r="S27" s="12"/>
      <c r="T27" s="12"/>
      <c r="U27" s="84"/>
      <c r="V27" s="16"/>
      <c r="W27" s="131">
        <f>W25-W26</f>
        <v>0</v>
      </c>
      <c r="X27" s="132"/>
      <c r="Y27" s="170">
        <f>Y25-Y26</f>
        <v>0</v>
      </c>
      <c r="Z27" s="16"/>
      <c r="AA27" s="16">
        <f>AA25-AA26</f>
        <v>0</v>
      </c>
      <c r="AB27" s="16">
        <f t="shared" si="0"/>
        <v>0</v>
      </c>
      <c r="AC27" s="16" t="str">
        <f t="shared" si="1"/>
        <v/>
      </c>
      <c r="AD27" s="17"/>
    </row>
    <row r="28" customHeight="1" spans="1:30">
      <c r="A28" s="20" t="e">
        <f>#REF!&amp;#REF!</f>
        <v>#REF!</v>
      </c>
      <c r="W28" s="116"/>
      <c r="X28" s="116"/>
      <c r="Y28" s="116"/>
      <c r="AA28" s="27" t="e">
        <f>"评估人员："&amp;#REF!</f>
        <v>#REF!</v>
      </c>
    </row>
    <row r="29" customHeight="1" spans="1:30">
      <c r="A29" s="20" t="e">
        <f>CONCATENATE(#REF!,#REF!,#REF!,#REF!,#REF!,#REF!,#REF!)</f>
        <v>#REF!</v>
      </c>
      <c r="W29" s="116"/>
      <c r="X29" s="116"/>
      <c r="Y29" s="116"/>
    </row>
    <row r="30" customHeight="1" spans="1:30">
      <c r="W30" s="116"/>
      <c r="X30" s="116"/>
      <c r="Y30" s="116"/>
    </row>
    <row r="31" customHeight="1" spans="1:30">
      <c r="W31" s="116"/>
      <c r="X31" s="116"/>
      <c r="Y31" s="116"/>
    </row>
    <row r="32" customHeight="1" spans="1:30">
      <c r="W32" s="116"/>
      <c r="X32" s="116"/>
      <c r="Y32" s="116"/>
    </row>
    <row r="33" customHeight="1" spans="23:25">
      <c r="W33" s="116"/>
      <c r="X33" s="116"/>
      <c r="Y33" s="116"/>
    </row>
    <row r="34" customHeight="1" spans="23:25">
      <c r="W34" s="116"/>
      <c r="X34" s="116"/>
      <c r="Y34" s="116"/>
    </row>
    <row r="35" customHeight="1" spans="23:25">
      <c r="W35" s="116"/>
      <c r="X35" s="116"/>
      <c r="Y35" s="116"/>
    </row>
    <row r="36" customHeight="1" spans="23:25">
      <c r="W36" s="116"/>
      <c r="X36" s="116"/>
      <c r="Y36" s="116"/>
    </row>
    <row r="37" customHeight="1" spans="23:25">
      <c r="W37" s="116"/>
      <c r="X37" s="116"/>
      <c r="Y37" s="116"/>
    </row>
    <row r="38" customHeight="1" spans="23:25">
      <c r="W38" s="116"/>
      <c r="X38" s="116"/>
      <c r="Y38" s="116"/>
    </row>
    <row r="39" customHeight="1" spans="23:25">
      <c r="W39" s="116"/>
      <c r="X39" s="116"/>
      <c r="Y39" s="116"/>
    </row>
    <row r="40" customHeight="1" spans="23:25">
      <c r="W40" s="116"/>
      <c r="X40" s="116"/>
      <c r="Y40" s="116"/>
    </row>
    <row r="41" customHeight="1" spans="23:25">
      <c r="W41" s="116"/>
      <c r="X41" s="116"/>
      <c r="Y41" s="116"/>
    </row>
    <row r="42" customHeight="1" spans="23:25">
      <c r="W42" s="116"/>
      <c r="X42" s="116"/>
      <c r="Y42" s="116"/>
    </row>
    <row r="43" customHeight="1" spans="23:25">
      <c r="W43" s="116"/>
      <c r="X43" s="116"/>
      <c r="Y43" s="116"/>
    </row>
    <row r="44" customHeight="1" spans="23:25">
      <c r="W44" s="116"/>
      <c r="X44" s="116"/>
      <c r="Y44" s="116"/>
    </row>
    <row r="45" customHeight="1" spans="23:25">
      <c r="W45" s="116"/>
      <c r="X45" s="116"/>
      <c r="Y45" s="116"/>
    </row>
    <row r="46" customHeight="1" spans="23:25">
      <c r="W46" s="116"/>
      <c r="X46" s="116"/>
      <c r="Y46" s="116"/>
    </row>
    <row r="47" customHeight="1" spans="23:25">
      <c r="W47" s="116"/>
      <c r="X47" s="116"/>
      <c r="Y47" s="116"/>
    </row>
    <row r="48" customHeight="1" spans="23:25">
      <c r="W48" s="116"/>
      <c r="X48" s="116"/>
      <c r="Y48" s="116"/>
    </row>
    <row r="49" customHeight="1" spans="23:25">
      <c r="W49" s="116"/>
      <c r="X49" s="116"/>
      <c r="Y49" s="116"/>
    </row>
    <row r="50" customHeight="1" spans="23:25">
      <c r="W50" s="116"/>
      <c r="X50" s="116"/>
      <c r="Y50" s="116"/>
    </row>
    <row r="51" customHeight="1" spans="23:25">
      <c r="W51" s="116"/>
      <c r="X51" s="116"/>
      <c r="Y51" s="116"/>
    </row>
    <row r="52" customHeight="1" spans="23:25">
      <c r="W52" s="116"/>
      <c r="X52" s="116"/>
      <c r="Y52" s="116"/>
    </row>
    <row r="53" customHeight="1" spans="23:25">
      <c r="W53" s="116"/>
      <c r="X53" s="116"/>
      <c r="Y53" s="116"/>
    </row>
    <row r="54" customHeight="1" spans="23:25">
      <c r="W54" s="116"/>
      <c r="X54" s="116"/>
      <c r="Y54" s="116"/>
    </row>
    <row r="55" customHeight="1" spans="23:25">
      <c r="W55" s="116"/>
      <c r="X55" s="116"/>
      <c r="Y55" s="116"/>
    </row>
    <row r="56" customHeight="1" spans="23:25">
      <c r="W56" s="116"/>
      <c r="X56" s="116"/>
      <c r="Y56" s="116"/>
    </row>
    <row r="57" customHeight="1" spans="23:25">
      <c r="W57" s="116"/>
      <c r="X57" s="116"/>
      <c r="Y57" s="116"/>
    </row>
    <row r="58" customHeight="1" spans="23:25">
      <c r="W58" s="116"/>
      <c r="X58" s="116"/>
      <c r="Y58" s="116"/>
    </row>
    <row r="59" customHeight="1" spans="23:25">
      <c r="W59" s="116"/>
      <c r="X59" s="116"/>
      <c r="Y59" s="116"/>
    </row>
    <row r="60" customHeight="1" spans="23:25">
      <c r="W60" s="116"/>
      <c r="X60" s="116"/>
      <c r="Y60" s="116"/>
    </row>
    <row r="61" customHeight="1" spans="23:25">
      <c r="W61" s="116"/>
      <c r="X61" s="116"/>
      <c r="Y61" s="116"/>
    </row>
    <row r="62" customHeight="1" spans="23:25">
      <c r="W62" s="116"/>
      <c r="X62" s="116"/>
      <c r="Y62" s="116"/>
    </row>
    <row r="63" customHeight="1" spans="23:25">
      <c r="W63" s="116"/>
      <c r="X63" s="116"/>
      <c r="Y63" s="116"/>
    </row>
    <row r="64" customHeight="1" spans="23:25">
      <c r="W64" s="116"/>
      <c r="X64" s="116"/>
      <c r="Y64" s="116"/>
    </row>
    <row r="65" customHeight="1" spans="23:25">
      <c r="W65" s="116"/>
      <c r="X65" s="116"/>
      <c r="Y65" s="116"/>
    </row>
    <row r="66" customHeight="1" spans="23:25">
      <c r="W66" s="116"/>
      <c r="X66" s="116"/>
      <c r="Y66" s="116"/>
    </row>
    <row r="67" customHeight="1" spans="23:25">
      <c r="W67" s="116"/>
      <c r="X67" s="116"/>
      <c r="Y67" s="116"/>
    </row>
    <row r="68" customHeight="1" spans="23:25">
      <c r="W68" s="116"/>
      <c r="X68" s="116"/>
      <c r="Y68" s="116"/>
    </row>
    <row r="69" customHeight="1" spans="23:25">
      <c r="W69" s="116"/>
      <c r="X69" s="116"/>
      <c r="Y69" s="116"/>
    </row>
    <row r="70" customHeight="1" spans="23:25">
      <c r="W70" s="116"/>
      <c r="X70" s="116"/>
      <c r="Y70" s="116"/>
    </row>
    <row r="71" customHeight="1" spans="23:25">
      <c r="W71" s="116"/>
      <c r="X71" s="116"/>
      <c r="Y71" s="116"/>
    </row>
    <row r="72" customHeight="1" spans="23:25">
      <c r="W72" s="116"/>
      <c r="X72" s="116"/>
      <c r="Y72" s="116"/>
    </row>
    <row r="73" customHeight="1" spans="23:25">
      <c r="W73" s="116"/>
      <c r="X73" s="116"/>
      <c r="Y73" s="116"/>
    </row>
    <row r="74" customHeight="1" spans="23:25">
      <c r="W74" s="116"/>
      <c r="X74" s="116"/>
      <c r="Y74" s="116"/>
    </row>
    <row r="75" customHeight="1" spans="23:25">
      <c r="W75" s="116"/>
      <c r="X75" s="116"/>
      <c r="Y75" s="116"/>
    </row>
    <row r="76" customHeight="1" spans="23:25">
      <c r="W76" s="116"/>
      <c r="X76" s="116"/>
      <c r="Y76" s="116"/>
    </row>
    <row r="77" customHeight="1" spans="23:25">
      <c r="W77" s="116"/>
      <c r="X77" s="116"/>
      <c r="Y77" s="116"/>
    </row>
    <row r="78" customHeight="1" spans="23:25">
      <c r="W78" s="116"/>
      <c r="X78" s="116"/>
      <c r="Y78" s="116"/>
    </row>
    <row r="79" customHeight="1" spans="23:25">
      <c r="W79" s="116"/>
      <c r="X79" s="116"/>
      <c r="Y79" s="116"/>
    </row>
    <row r="80" customHeight="1" spans="23:25">
      <c r="W80" s="116"/>
      <c r="X80" s="116"/>
      <c r="Y80" s="116"/>
    </row>
    <row r="81" customHeight="1" spans="23:25">
      <c r="W81" s="116"/>
      <c r="X81" s="116"/>
      <c r="Y81" s="116"/>
    </row>
    <row r="82" customHeight="1" spans="23:25">
      <c r="W82" s="116"/>
      <c r="X82" s="116"/>
      <c r="Y82" s="116"/>
    </row>
    <row r="83" customHeight="1" spans="23:25">
      <c r="W83" s="116"/>
      <c r="X83" s="116"/>
      <c r="Y83" s="116"/>
    </row>
    <row r="84" customHeight="1" spans="23:25">
      <c r="W84" s="116"/>
      <c r="X84" s="116"/>
      <c r="Y84" s="116"/>
    </row>
    <row r="85" customHeight="1" spans="23:25">
      <c r="W85" s="116"/>
      <c r="X85" s="116"/>
      <c r="Y85" s="116"/>
    </row>
    <row r="86" customHeight="1" spans="23:25">
      <c r="W86" s="116"/>
      <c r="X86" s="116"/>
      <c r="Y86" s="116"/>
    </row>
    <row r="87" customHeight="1" spans="23:25">
      <c r="W87" s="116"/>
      <c r="X87" s="116"/>
      <c r="Y87" s="116"/>
    </row>
    <row r="88" customHeight="1" spans="23:25">
      <c r="W88" s="116"/>
      <c r="X88" s="116"/>
      <c r="Y88" s="116"/>
    </row>
    <row r="89" customHeight="1" spans="23:25">
      <c r="W89" s="116"/>
      <c r="X89" s="116"/>
      <c r="Y89" s="116"/>
    </row>
    <row r="90" customHeight="1" spans="23:25">
      <c r="W90" s="116"/>
      <c r="X90" s="116"/>
      <c r="Y90" s="116"/>
    </row>
    <row r="91" customHeight="1" spans="23:25">
      <c r="W91" s="116"/>
      <c r="X91" s="116"/>
      <c r="Y91" s="116"/>
    </row>
    <row r="92" customHeight="1" spans="23:25">
      <c r="W92" s="116"/>
      <c r="X92" s="116"/>
      <c r="Y92" s="116"/>
    </row>
    <row r="93" customHeight="1" spans="23:25">
      <c r="W93" s="116"/>
      <c r="X93" s="116"/>
      <c r="Y93" s="116"/>
    </row>
    <row r="94" customHeight="1" spans="23:25">
      <c r="W94" s="116"/>
      <c r="X94" s="116"/>
      <c r="Y94" s="116"/>
    </row>
    <row r="95" customHeight="1" spans="23:25">
      <c r="W95" s="116"/>
      <c r="X95" s="116"/>
      <c r="Y95" s="116"/>
    </row>
    <row r="96" customHeight="1" spans="23:25">
      <c r="W96" s="116"/>
      <c r="X96" s="116"/>
      <c r="Y96" s="116"/>
    </row>
    <row r="97" customHeight="1" spans="23:25">
      <c r="W97" s="116"/>
      <c r="X97" s="116"/>
      <c r="Y97" s="116"/>
    </row>
    <row r="98" customHeight="1" spans="23:25">
      <c r="W98" s="116"/>
      <c r="X98" s="116"/>
      <c r="Y98" s="116"/>
    </row>
    <row r="99" customHeight="1" spans="23:25">
      <c r="W99" s="116"/>
      <c r="X99" s="116"/>
      <c r="Y99" s="116"/>
    </row>
    <row r="100" customHeight="1" spans="23:25">
      <c r="W100" s="116"/>
      <c r="X100" s="116"/>
      <c r="Y100" s="116"/>
    </row>
    <row r="101" customHeight="1" spans="23:25">
      <c r="W101" s="116"/>
      <c r="X101" s="116"/>
      <c r="Y101" s="116"/>
    </row>
    <row r="102" customHeight="1" spans="23:25">
      <c r="W102" s="116"/>
      <c r="X102" s="116"/>
      <c r="Y102" s="116"/>
    </row>
    <row r="103" customHeight="1" spans="23:25">
      <c r="W103" s="116"/>
      <c r="X103" s="116"/>
      <c r="Y103" s="116"/>
    </row>
    <row r="104" customHeight="1" spans="23:25">
      <c r="W104" s="116"/>
      <c r="X104" s="116"/>
      <c r="Y104" s="116"/>
    </row>
    <row r="105" customHeight="1" spans="23:25">
      <c r="W105" s="116"/>
      <c r="X105" s="116"/>
      <c r="Y105" s="116"/>
    </row>
    <row r="106" customHeight="1" spans="23:25">
      <c r="W106" s="116"/>
      <c r="X106" s="116"/>
      <c r="Y106" s="116"/>
    </row>
    <row r="107" customHeight="1" spans="23:25">
      <c r="W107" s="116"/>
      <c r="X107" s="116"/>
      <c r="Y107" s="116"/>
    </row>
    <row r="108" customHeight="1" spans="23:25">
      <c r="W108" s="116"/>
      <c r="X108" s="116"/>
      <c r="Y108" s="116"/>
    </row>
    <row r="109" customHeight="1" spans="23:25">
      <c r="W109" s="116"/>
      <c r="X109" s="116"/>
      <c r="Y109" s="116"/>
    </row>
    <row r="110" customHeight="1" spans="23:25">
      <c r="W110" s="116"/>
      <c r="X110" s="116"/>
      <c r="Y110" s="116"/>
    </row>
    <row r="111" customHeight="1" spans="23:25">
      <c r="W111" s="116"/>
      <c r="X111" s="116"/>
      <c r="Y111" s="116"/>
    </row>
    <row r="112" customHeight="1" spans="23:25">
      <c r="W112" s="116"/>
      <c r="X112" s="116"/>
      <c r="Y112" s="116"/>
    </row>
    <row r="113" customHeight="1" spans="23:25">
      <c r="W113" s="116"/>
      <c r="X113" s="116"/>
      <c r="Y113" s="116"/>
    </row>
    <row r="114" customHeight="1" spans="23:25">
      <c r="W114" s="116"/>
      <c r="X114" s="116"/>
      <c r="Y114" s="116"/>
    </row>
    <row r="115" customHeight="1" spans="23:25">
      <c r="W115" s="116"/>
      <c r="X115" s="116"/>
      <c r="Y115" s="116"/>
    </row>
    <row r="116" customHeight="1" spans="23:25">
      <c r="W116" s="116"/>
      <c r="X116" s="116"/>
      <c r="Y116" s="116"/>
    </row>
    <row r="117" customHeight="1" spans="23:25">
      <c r="W117" s="116"/>
      <c r="X117" s="116"/>
      <c r="Y117" s="116"/>
    </row>
    <row r="118" customHeight="1" spans="23:25">
      <c r="W118" s="116"/>
      <c r="X118" s="116"/>
      <c r="Y118" s="116"/>
    </row>
    <row r="119" customHeight="1" spans="23:25">
      <c r="W119" s="116"/>
      <c r="X119" s="116"/>
      <c r="Y119" s="116"/>
    </row>
    <row r="120" customHeight="1" spans="23:25">
      <c r="W120" s="116"/>
      <c r="X120" s="116"/>
      <c r="Y120" s="116"/>
    </row>
    <row r="121" customHeight="1" spans="23:25">
      <c r="W121" s="116"/>
      <c r="X121" s="116"/>
      <c r="Y121" s="116"/>
    </row>
    <row r="122" customHeight="1" spans="23:25">
      <c r="W122" s="116"/>
      <c r="X122" s="116"/>
      <c r="Y122" s="116"/>
    </row>
    <row r="123" customHeight="1" spans="23:25">
      <c r="W123" s="116"/>
      <c r="X123" s="116"/>
      <c r="Y123" s="116"/>
    </row>
    <row r="124" customHeight="1" spans="23:25">
      <c r="W124" s="116"/>
      <c r="X124" s="116"/>
      <c r="Y124" s="116"/>
    </row>
    <row r="125" customHeight="1" spans="23:25">
      <c r="W125" s="116"/>
      <c r="X125" s="116"/>
      <c r="Y125" s="116"/>
    </row>
    <row r="126" customHeight="1" spans="23:25">
      <c r="W126" s="116"/>
      <c r="X126" s="116"/>
      <c r="Y126" s="116"/>
    </row>
    <row r="127" customHeight="1" spans="23:25">
      <c r="W127" s="116"/>
      <c r="X127" s="116"/>
      <c r="Y127" s="116"/>
    </row>
    <row r="128" customHeight="1" spans="23:25">
      <c r="W128" s="116"/>
      <c r="X128" s="116"/>
      <c r="Y128" s="116"/>
    </row>
    <row r="129" customHeight="1" spans="23:25">
      <c r="W129" s="116"/>
      <c r="X129" s="116"/>
      <c r="Y129" s="116"/>
    </row>
    <row r="130" customHeight="1" spans="23:25">
      <c r="W130" s="116"/>
      <c r="X130" s="116"/>
      <c r="Y130" s="116"/>
    </row>
    <row r="131" customHeight="1" spans="23:25">
      <c r="W131" s="116"/>
      <c r="X131" s="116"/>
      <c r="Y131" s="116"/>
    </row>
    <row r="132" customHeight="1" spans="23:25">
      <c r="W132" s="116"/>
      <c r="X132" s="116"/>
      <c r="Y132" s="116"/>
    </row>
    <row r="133" customHeight="1" spans="23:25">
      <c r="W133" s="116"/>
      <c r="X133" s="116"/>
      <c r="Y133" s="116"/>
    </row>
    <row r="134" customHeight="1" spans="23:25">
      <c r="W134" s="116"/>
      <c r="X134" s="116"/>
      <c r="Y134" s="116"/>
    </row>
    <row r="135" customHeight="1" spans="23:25">
      <c r="W135" s="116"/>
      <c r="X135" s="116"/>
      <c r="Y135" s="116"/>
    </row>
    <row r="136" customHeight="1" spans="23:25">
      <c r="W136" s="116"/>
      <c r="X136" s="116"/>
      <c r="Y136" s="116"/>
    </row>
    <row r="137" customHeight="1" spans="23:25">
      <c r="W137" s="116"/>
      <c r="X137" s="116"/>
      <c r="Y137" s="116"/>
    </row>
    <row r="138" customHeight="1" spans="23:25">
      <c r="W138" s="116"/>
      <c r="X138" s="116"/>
      <c r="Y138" s="116"/>
    </row>
    <row r="139" customHeight="1" spans="23:25">
      <c r="W139" s="116"/>
      <c r="X139" s="116"/>
      <c r="Y139" s="116"/>
    </row>
    <row r="140" customHeight="1" spans="23:25">
      <c r="W140" s="116"/>
      <c r="X140" s="116"/>
      <c r="Y140" s="116"/>
    </row>
    <row r="141" customHeight="1" spans="23:25">
      <c r="W141" s="116"/>
      <c r="X141" s="116"/>
      <c r="Y141" s="116"/>
    </row>
    <row r="142" customHeight="1" spans="23:25">
      <c r="W142" s="116"/>
      <c r="X142" s="116"/>
      <c r="Y142" s="116"/>
    </row>
    <row r="143" customHeight="1" spans="23:25">
      <c r="W143" s="116"/>
      <c r="X143" s="116"/>
      <c r="Y143" s="116"/>
    </row>
    <row r="144" customHeight="1" spans="23:25">
      <c r="W144" s="116"/>
      <c r="X144" s="116"/>
      <c r="Y144" s="116"/>
    </row>
    <row r="145" customHeight="1" spans="23:25">
      <c r="W145" s="116"/>
      <c r="X145" s="116"/>
      <c r="Y145" s="116"/>
    </row>
    <row r="146" customHeight="1" spans="23:25">
      <c r="W146" s="116"/>
      <c r="X146" s="116"/>
      <c r="Y146" s="116"/>
    </row>
    <row r="147" customHeight="1" spans="23:25">
      <c r="W147" s="116"/>
      <c r="X147" s="116"/>
      <c r="Y147" s="116"/>
    </row>
    <row r="148" customHeight="1" spans="23:25">
      <c r="W148" s="116"/>
      <c r="X148" s="116"/>
      <c r="Y148" s="116"/>
    </row>
    <row r="149" customHeight="1" spans="23:25">
      <c r="W149" s="116"/>
      <c r="X149" s="116"/>
      <c r="Y149" s="116"/>
    </row>
    <row r="150" customHeight="1" spans="23:25">
      <c r="W150" s="116"/>
      <c r="X150" s="116"/>
      <c r="Y150" s="116"/>
    </row>
    <row r="151" customHeight="1" spans="23:25">
      <c r="W151" s="116"/>
      <c r="X151" s="116"/>
      <c r="Y151" s="116"/>
    </row>
    <row r="152" customHeight="1" spans="23:25">
      <c r="W152" s="116"/>
      <c r="X152" s="116"/>
      <c r="Y152" s="116"/>
    </row>
    <row r="153" customHeight="1" spans="23:25">
      <c r="W153" s="116"/>
      <c r="X153" s="116"/>
      <c r="Y153" s="116"/>
    </row>
    <row r="154" customHeight="1" spans="23:25">
      <c r="W154" s="116"/>
      <c r="X154" s="116"/>
      <c r="Y154" s="116"/>
    </row>
    <row r="155" customHeight="1" spans="23:25">
      <c r="W155" s="116"/>
      <c r="X155" s="116"/>
      <c r="Y155" s="116"/>
    </row>
    <row r="156" customHeight="1" spans="23:25">
      <c r="W156" s="116"/>
      <c r="X156" s="116"/>
      <c r="Y156" s="116"/>
    </row>
    <row r="157" customHeight="1" spans="23:25">
      <c r="W157" s="116"/>
      <c r="X157" s="116"/>
      <c r="Y157" s="116"/>
    </row>
    <row r="158" customHeight="1" spans="23:25">
      <c r="W158" s="116"/>
      <c r="X158" s="116"/>
      <c r="Y158" s="116"/>
    </row>
    <row r="159" customHeight="1" spans="23:25">
      <c r="W159" s="116"/>
      <c r="X159" s="116"/>
      <c r="Y159" s="116"/>
    </row>
    <row r="160" customHeight="1" spans="23:25">
      <c r="W160" s="116"/>
      <c r="X160" s="116"/>
      <c r="Y160" s="116"/>
    </row>
    <row r="161" customHeight="1" spans="23:25">
      <c r="W161" s="116"/>
      <c r="X161" s="116"/>
      <c r="Y161" s="116"/>
    </row>
    <row r="162" customHeight="1" spans="23:25">
      <c r="W162" s="116"/>
      <c r="X162" s="116"/>
      <c r="Y162" s="116"/>
    </row>
    <row r="163" customHeight="1" spans="23:25">
      <c r="W163" s="116"/>
      <c r="X163" s="116"/>
      <c r="Y163" s="116"/>
    </row>
    <row r="164" customHeight="1" spans="23:25">
      <c r="W164" s="116"/>
      <c r="X164" s="116"/>
      <c r="Y164" s="116"/>
    </row>
    <row r="165" customHeight="1" spans="23:25">
      <c r="W165" s="116"/>
      <c r="X165" s="116"/>
      <c r="Y165" s="116"/>
    </row>
    <row r="166" customHeight="1" spans="23:25">
      <c r="W166" s="116"/>
      <c r="X166" s="116"/>
      <c r="Y166" s="116"/>
    </row>
    <row r="167" customHeight="1" spans="23:25">
      <c r="W167" s="116"/>
      <c r="X167" s="116"/>
      <c r="Y167" s="116"/>
    </row>
    <row r="168" customHeight="1" spans="23:25">
      <c r="W168" s="116"/>
      <c r="X168" s="116"/>
      <c r="Y168" s="116"/>
    </row>
    <row r="169" customHeight="1" spans="23:25">
      <c r="W169" s="116"/>
      <c r="X169" s="116"/>
      <c r="Y169" s="116"/>
    </row>
    <row r="170" customHeight="1" spans="23:25">
      <c r="W170" s="116"/>
      <c r="X170" s="116"/>
      <c r="Y170" s="116"/>
    </row>
    <row r="171" customHeight="1" spans="23:25">
      <c r="W171" s="116"/>
      <c r="X171" s="116"/>
      <c r="Y171" s="116"/>
    </row>
    <row r="172" customHeight="1" spans="23:25">
      <c r="W172" s="116"/>
      <c r="X172" s="116"/>
      <c r="Y172" s="116"/>
    </row>
    <row r="173" customHeight="1" spans="23:25">
      <c r="W173" s="116"/>
      <c r="X173" s="116"/>
      <c r="Y173" s="116"/>
    </row>
    <row r="174" customHeight="1" spans="23:25">
      <c r="W174" s="116"/>
      <c r="X174" s="116"/>
      <c r="Y174" s="116"/>
    </row>
    <row r="175" customHeight="1" spans="23:25">
      <c r="W175" s="116"/>
      <c r="X175" s="116"/>
      <c r="Y175" s="116"/>
    </row>
    <row r="176" customHeight="1" spans="23:25">
      <c r="W176" s="116"/>
      <c r="X176" s="116"/>
      <c r="Y176" s="116"/>
    </row>
    <row r="177" customHeight="1" spans="23:25">
      <c r="W177" s="116"/>
      <c r="X177" s="116"/>
      <c r="Y177" s="116"/>
    </row>
    <row r="178" customHeight="1" spans="23:25">
      <c r="W178" s="116"/>
      <c r="X178" s="116"/>
      <c r="Y178" s="116"/>
    </row>
    <row r="179" customHeight="1" spans="23:25">
      <c r="W179" s="116"/>
      <c r="X179" s="116"/>
      <c r="Y179" s="116"/>
    </row>
    <row r="180" customHeight="1" spans="23:25">
      <c r="W180" s="116"/>
      <c r="X180" s="116"/>
      <c r="Y180" s="116"/>
    </row>
    <row r="181" customHeight="1" spans="23:25">
      <c r="W181" s="116"/>
      <c r="X181" s="116"/>
      <c r="Y181" s="116"/>
    </row>
    <row r="182" customHeight="1" spans="23:25">
      <c r="W182" s="116"/>
      <c r="X182" s="116"/>
      <c r="Y182" s="116"/>
    </row>
    <row r="183" customHeight="1" spans="23:25">
      <c r="W183" s="116"/>
      <c r="X183" s="116"/>
      <c r="Y183" s="116"/>
    </row>
    <row r="184" customHeight="1" spans="23:25">
      <c r="W184" s="116"/>
      <c r="X184" s="116"/>
      <c r="Y184" s="116"/>
    </row>
    <row r="185" customHeight="1" spans="23:25">
      <c r="W185" s="116"/>
      <c r="X185" s="116"/>
      <c r="Y185" s="116"/>
    </row>
    <row r="186" customHeight="1" spans="23:25">
      <c r="W186" s="116"/>
      <c r="X186" s="116"/>
      <c r="Y186" s="116"/>
    </row>
    <row r="187" customHeight="1" spans="23:25">
      <c r="W187" s="116"/>
      <c r="X187" s="116"/>
      <c r="Y187" s="116"/>
    </row>
    <row r="188" customHeight="1" spans="23:25">
      <c r="W188" s="116"/>
      <c r="X188" s="116"/>
      <c r="Y188" s="116"/>
    </row>
    <row r="189" customHeight="1" spans="23:25">
      <c r="W189" s="116"/>
      <c r="X189" s="116"/>
      <c r="Y189" s="116"/>
    </row>
    <row r="190" customHeight="1" spans="23:25">
      <c r="W190" s="116"/>
      <c r="X190" s="116"/>
      <c r="Y190" s="116"/>
    </row>
    <row r="191" customHeight="1" spans="23:25">
      <c r="W191" s="116"/>
      <c r="X191" s="116"/>
      <c r="Y191" s="116"/>
    </row>
    <row r="192" customHeight="1" spans="23:25">
      <c r="W192" s="116"/>
      <c r="X192" s="116"/>
      <c r="Y192" s="116"/>
    </row>
    <row r="193" customHeight="1" spans="23:25">
      <c r="W193" s="116"/>
      <c r="X193" s="116"/>
      <c r="Y193" s="116"/>
    </row>
    <row r="194" customHeight="1" spans="23:25">
      <c r="W194" s="116"/>
      <c r="X194" s="116"/>
      <c r="Y194" s="116"/>
    </row>
    <row r="195" customHeight="1" spans="23:25">
      <c r="W195" s="116"/>
      <c r="X195" s="116"/>
      <c r="Y195" s="116"/>
    </row>
    <row r="196" customHeight="1" spans="23:25">
      <c r="W196" s="116"/>
      <c r="X196" s="116"/>
      <c r="Y196" s="116"/>
    </row>
    <row r="197" customHeight="1" spans="23:25">
      <c r="W197" s="116"/>
      <c r="X197" s="116"/>
      <c r="Y197" s="116"/>
    </row>
    <row r="198" customHeight="1" spans="23:25">
      <c r="W198" s="116"/>
      <c r="X198" s="116"/>
      <c r="Y198" s="116"/>
    </row>
    <row r="199" customHeight="1" spans="23:25">
      <c r="W199" s="116"/>
      <c r="X199" s="116"/>
      <c r="Y199" s="116"/>
    </row>
    <row r="200" customHeight="1" spans="23:25">
      <c r="W200" s="116"/>
      <c r="X200" s="116"/>
      <c r="Y200" s="116"/>
    </row>
    <row r="201" customHeight="1" spans="23:25">
      <c r="W201" s="116"/>
      <c r="X201" s="116"/>
      <c r="Y201" s="116"/>
    </row>
    <row r="202" customHeight="1" spans="23:25">
      <c r="W202" s="116"/>
      <c r="X202" s="116"/>
      <c r="Y202" s="116"/>
    </row>
    <row r="203" customHeight="1" spans="23:25">
      <c r="W203" s="116"/>
      <c r="X203" s="116"/>
      <c r="Y203" s="116"/>
    </row>
    <row r="204" customHeight="1" spans="23:25">
      <c r="W204" s="116"/>
      <c r="X204" s="116"/>
      <c r="Y204" s="116"/>
    </row>
    <row r="205" customHeight="1" spans="23:25">
      <c r="W205" s="116"/>
      <c r="X205" s="116"/>
      <c r="Y205" s="116"/>
    </row>
    <row r="206" customHeight="1" spans="23:25">
      <c r="W206" s="116"/>
      <c r="X206" s="116"/>
      <c r="Y206" s="116"/>
    </row>
    <row r="207" customHeight="1" spans="23:25">
      <c r="W207" s="116"/>
      <c r="X207" s="116"/>
      <c r="Y207" s="116"/>
    </row>
    <row r="208" customHeight="1" spans="23:25">
      <c r="W208" s="116"/>
      <c r="X208" s="116"/>
      <c r="Y208" s="116"/>
    </row>
    <row r="209" customHeight="1" spans="23:25">
      <c r="W209" s="116"/>
      <c r="X209" s="116"/>
      <c r="Y209" s="116"/>
    </row>
    <row r="210" customHeight="1" spans="23:25">
      <c r="W210" s="116"/>
      <c r="X210" s="116"/>
      <c r="Y210" s="116"/>
    </row>
    <row r="211" customHeight="1" spans="23:25">
      <c r="W211" s="116"/>
      <c r="X211" s="116"/>
      <c r="Y211" s="116"/>
    </row>
    <row r="212" customHeight="1" spans="23:25">
      <c r="W212" s="116"/>
      <c r="X212" s="116"/>
      <c r="Y212" s="116"/>
    </row>
    <row r="213" customHeight="1" spans="23:25">
      <c r="W213" s="116"/>
      <c r="X213" s="116"/>
      <c r="Y213" s="116"/>
    </row>
    <row r="214" customHeight="1" spans="23:25">
      <c r="W214" s="116"/>
      <c r="X214" s="116"/>
      <c r="Y214" s="116"/>
    </row>
    <row r="215" customHeight="1" spans="23:25">
      <c r="W215" s="116"/>
      <c r="X215" s="116"/>
      <c r="Y215" s="116"/>
    </row>
    <row r="216" customHeight="1" spans="23:25">
      <c r="W216" s="116"/>
      <c r="X216" s="116"/>
      <c r="Y216" s="116"/>
    </row>
    <row r="217" customHeight="1" spans="23:25">
      <c r="W217" s="116"/>
      <c r="X217" s="116"/>
      <c r="Y217" s="116"/>
    </row>
    <row r="218" customHeight="1" spans="23:25">
      <c r="W218" s="116"/>
      <c r="X218" s="116"/>
      <c r="Y218" s="116"/>
    </row>
    <row r="219" customHeight="1" spans="23:25">
      <c r="W219" s="116"/>
      <c r="X219" s="116"/>
      <c r="Y219" s="116"/>
    </row>
    <row r="220" customHeight="1" spans="23:25">
      <c r="W220" s="116"/>
      <c r="X220" s="116"/>
      <c r="Y220" s="116"/>
    </row>
    <row r="221" customHeight="1" spans="23:25">
      <c r="W221" s="116"/>
      <c r="X221" s="116"/>
      <c r="Y221" s="116"/>
    </row>
    <row r="222" customHeight="1" spans="23:25">
      <c r="W222" s="116"/>
      <c r="X222" s="116"/>
      <c r="Y222" s="116"/>
    </row>
    <row r="223" customHeight="1" spans="23:25">
      <c r="W223" s="116"/>
      <c r="X223" s="116"/>
      <c r="Y223" s="116"/>
    </row>
    <row r="224" customHeight="1" spans="23:25">
      <c r="W224" s="116"/>
      <c r="X224" s="116"/>
      <c r="Y224" s="116"/>
    </row>
    <row r="225" customHeight="1" spans="23:25">
      <c r="W225" s="116"/>
      <c r="X225" s="116"/>
      <c r="Y225" s="116"/>
    </row>
    <row r="226" customHeight="1" spans="23:25">
      <c r="W226" s="116"/>
      <c r="X226" s="116"/>
      <c r="Y226" s="116"/>
    </row>
    <row r="227" customHeight="1" spans="23:25">
      <c r="W227" s="116"/>
      <c r="X227" s="116"/>
      <c r="Y227" s="116"/>
    </row>
    <row r="228" customHeight="1" spans="23:25">
      <c r="W228" s="116"/>
      <c r="X228" s="116"/>
      <c r="Y228" s="116"/>
    </row>
    <row r="229" customHeight="1" spans="23:25">
      <c r="W229" s="116"/>
      <c r="X229" s="116"/>
      <c r="Y229" s="116"/>
    </row>
    <row r="230" customHeight="1" spans="23:25">
      <c r="W230" s="116"/>
      <c r="X230" s="116"/>
      <c r="Y230" s="116"/>
    </row>
    <row r="231" customHeight="1" spans="23:25">
      <c r="W231" s="116"/>
      <c r="X231" s="116"/>
      <c r="Y231" s="116"/>
    </row>
    <row r="232" customHeight="1" spans="23:25">
      <c r="W232" s="116"/>
      <c r="X232" s="116"/>
      <c r="Y232" s="116"/>
    </row>
    <row r="233" customHeight="1" spans="23:25">
      <c r="W233" s="116"/>
      <c r="X233" s="116"/>
      <c r="Y233" s="116"/>
    </row>
    <row r="234" customHeight="1" spans="23:25">
      <c r="W234" s="116"/>
      <c r="X234" s="116"/>
      <c r="Y234" s="116"/>
    </row>
    <row r="235" customHeight="1" spans="23:25">
      <c r="W235" s="116"/>
      <c r="X235" s="116"/>
      <c r="Y235" s="116"/>
    </row>
    <row r="236" customHeight="1" spans="23:25">
      <c r="W236" s="116"/>
      <c r="X236" s="116"/>
      <c r="Y236" s="116"/>
    </row>
    <row r="237" customHeight="1" spans="23:25">
      <c r="W237" s="116"/>
      <c r="X237" s="116"/>
      <c r="Y237" s="116"/>
    </row>
    <row r="238" customHeight="1" spans="23:25">
      <c r="W238" s="116"/>
      <c r="X238" s="116"/>
      <c r="Y238" s="116"/>
    </row>
    <row r="239" customHeight="1" spans="23:25">
      <c r="W239" s="116"/>
      <c r="X239" s="116"/>
      <c r="Y239" s="116"/>
    </row>
    <row r="240" customHeight="1" spans="23:25">
      <c r="W240" s="116"/>
      <c r="X240" s="116"/>
      <c r="Y240" s="116"/>
    </row>
    <row r="241" customHeight="1" spans="23:25">
      <c r="W241" s="116"/>
      <c r="X241" s="116"/>
      <c r="Y241" s="116"/>
    </row>
    <row r="242" customHeight="1" spans="23:25">
      <c r="W242" s="116"/>
      <c r="X242" s="116"/>
      <c r="Y242" s="116"/>
    </row>
    <row r="243" customHeight="1" spans="23:25">
      <c r="W243" s="116"/>
      <c r="X243" s="116"/>
      <c r="Y243" s="116"/>
    </row>
    <row r="244" customHeight="1" spans="23:25">
      <c r="W244" s="116"/>
      <c r="X244" s="116"/>
      <c r="Y244" s="116"/>
    </row>
    <row r="245" customHeight="1" spans="23:25">
      <c r="W245" s="116"/>
      <c r="X245" s="116"/>
      <c r="Y245" s="116"/>
    </row>
    <row r="246" customHeight="1" spans="23:25">
      <c r="W246" s="116"/>
      <c r="X246" s="116"/>
      <c r="Y246" s="116"/>
    </row>
    <row r="247" customHeight="1" spans="23:25">
      <c r="W247" s="116"/>
      <c r="X247" s="116"/>
      <c r="Y247" s="116"/>
    </row>
    <row r="248" customHeight="1" spans="23:25">
      <c r="W248" s="116"/>
      <c r="X248" s="116"/>
      <c r="Y248" s="116"/>
    </row>
    <row r="249" customHeight="1" spans="23:25">
      <c r="W249" s="116"/>
      <c r="X249" s="116"/>
      <c r="Y249" s="116"/>
    </row>
    <row r="250" customHeight="1" spans="23:25">
      <c r="W250" s="116"/>
      <c r="X250" s="116"/>
      <c r="Y250" s="116"/>
    </row>
    <row r="251" customHeight="1" spans="23:25">
      <c r="W251" s="116"/>
      <c r="X251" s="116"/>
      <c r="Y251" s="116"/>
    </row>
    <row r="252" customHeight="1" spans="23:25">
      <c r="W252" s="116"/>
      <c r="X252" s="116"/>
      <c r="Y252" s="116"/>
    </row>
    <row r="253" customHeight="1" spans="23:25">
      <c r="W253" s="116"/>
      <c r="X253" s="116"/>
      <c r="Y253" s="116"/>
    </row>
    <row r="254" customHeight="1" spans="23:25">
      <c r="W254" s="116"/>
      <c r="X254" s="116"/>
      <c r="Y254" s="116"/>
    </row>
    <row r="255" customHeight="1" spans="23:25">
      <c r="W255" s="116"/>
      <c r="X255" s="116"/>
      <c r="Y255" s="116"/>
    </row>
    <row r="256" customHeight="1" spans="23:25">
      <c r="W256" s="116"/>
      <c r="X256" s="116"/>
      <c r="Y256" s="116"/>
    </row>
    <row r="257" customHeight="1" spans="23:25">
      <c r="W257" s="116"/>
      <c r="X257" s="116"/>
      <c r="Y257" s="116"/>
    </row>
    <row r="258" customHeight="1" spans="23:25">
      <c r="W258" s="116"/>
      <c r="X258" s="116"/>
      <c r="Y258" s="116"/>
    </row>
    <row r="259" customHeight="1" spans="23:25">
      <c r="W259" s="116"/>
      <c r="X259" s="116"/>
      <c r="Y259" s="116"/>
    </row>
    <row r="260" customHeight="1" spans="23:25">
      <c r="W260" s="116"/>
      <c r="X260" s="116"/>
      <c r="Y260" s="116"/>
    </row>
    <row r="261" customHeight="1" spans="23:25">
      <c r="W261" s="116"/>
      <c r="X261" s="116"/>
      <c r="Y261" s="116"/>
    </row>
    <row r="262" customHeight="1" spans="23:25">
      <c r="W262" s="116"/>
      <c r="X262" s="116"/>
      <c r="Y262" s="116"/>
    </row>
    <row r="263" customHeight="1" spans="23:25">
      <c r="W263" s="116"/>
      <c r="X263" s="116"/>
      <c r="Y263" s="116"/>
    </row>
    <row r="264" customHeight="1" spans="23:25">
      <c r="W264" s="116"/>
      <c r="X264" s="116"/>
      <c r="Y264" s="116"/>
    </row>
    <row r="265" customHeight="1" spans="23:25">
      <c r="W265" s="116"/>
      <c r="X265" s="116"/>
      <c r="Y265" s="116"/>
    </row>
    <row r="266" customHeight="1" spans="23:25">
      <c r="W266" s="116"/>
      <c r="X266" s="116"/>
      <c r="Y266" s="116"/>
    </row>
    <row r="267" customHeight="1" spans="23:25">
      <c r="W267" s="116"/>
      <c r="X267" s="116"/>
      <c r="Y267" s="116"/>
    </row>
    <row r="268" customHeight="1" spans="23:25">
      <c r="W268" s="116"/>
      <c r="X268" s="116"/>
      <c r="Y268" s="116"/>
    </row>
    <row r="269" customHeight="1" spans="23:25">
      <c r="W269" s="116"/>
      <c r="X269" s="116"/>
      <c r="Y269" s="116"/>
    </row>
    <row r="270" customHeight="1" spans="23:25">
      <c r="W270" s="116"/>
      <c r="X270" s="116"/>
      <c r="Y270" s="116"/>
    </row>
    <row r="271" customHeight="1" spans="23:25">
      <c r="W271" s="116"/>
      <c r="X271" s="116"/>
      <c r="Y271" s="116"/>
    </row>
    <row r="272" customHeight="1" spans="23:25">
      <c r="W272" s="116"/>
      <c r="X272" s="116"/>
      <c r="Y272" s="116"/>
    </row>
    <row r="273" customHeight="1" spans="23:25">
      <c r="W273" s="116"/>
      <c r="X273" s="116"/>
      <c r="Y273" s="116"/>
    </row>
    <row r="274" customHeight="1" spans="23:25">
      <c r="W274" s="116"/>
      <c r="X274" s="116"/>
      <c r="Y274" s="116"/>
    </row>
    <row r="275" customHeight="1" spans="23:25">
      <c r="W275" s="116"/>
      <c r="X275" s="116"/>
      <c r="Y275" s="116"/>
    </row>
    <row r="276" customHeight="1" spans="23:25">
      <c r="W276" s="116"/>
      <c r="X276" s="116"/>
      <c r="Y276" s="116"/>
    </row>
    <row r="277" customHeight="1" spans="23:25">
      <c r="W277" s="116"/>
      <c r="X277" s="116"/>
      <c r="Y277" s="116"/>
    </row>
    <row r="278" customHeight="1" spans="23:25">
      <c r="W278" s="116"/>
      <c r="X278" s="116"/>
      <c r="Y278" s="116"/>
    </row>
    <row r="279" customHeight="1" spans="23:25">
      <c r="W279" s="116"/>
      <c r="X279" s="116"/>
      <c r="Y279" s="116"/>
    </row>
    <row r="280" customHeight="1" spans="23:25">
      <c r="W280" s="116"/>
      <c r="X280" s="116"/>
      <c r="Y280" s="116"/>
    </row>
    <row r="281" customHeight="1" spans="23:25">
      <c r="W281" s="116"/>
      <c r="X281" s="116"/>
      <c r="Y281" s="116"/>
    </row>
    <row r="282" customHeight="1" spans="23:25">
      <c r="W282" s="116"/>
      <c r="X282" s="116"/>
      <c r="Y282" s="116"/>
    </row>
    <row r="283" customHeight="1" spans="23:25">
      <c r="W283" s="116"/>
      <c r="X283" s="116"/>
      <c r="Y283" s="116"/>
    </row>
    <row r="284" customHeight="1" spans="23:25">
      <c r="W284" s="116"/>
      <c r="X284" s="116"/>
      <c r="Y284" s="116"/>
    </row>
    <row r="285" customHeight="1" spans="23:25">
      <c r="W285" s="116"/>
      <c r="X285" s="116"/>
      <c r="Y285" s="116"/>
    </row>
    <row r="286" customHeight="1" spans="23:25">
      <c r="W286" s="116"/>
      <c r="X286" s="116"/>
      <c r="Y286" s="116"/>
    </row>
    <row r="287" customHeight="1" spans="23:25">
      <c r="W287" s="116"/>
      <c r="X287" s="116"/>
      <c r="Y287" s="116"/>
    </row>
    <row r="288" customHeight="1" spans="23:25">
      <c r="W288" s="116"/>
      <c r="X288" s="116"/>
      <c r="Y288" s="116"/>
    </row>
    <row r="289" customHeight="1" spans="23:25">
      <c r="W289" s="116"/>
      <c r="X289" s="116"/>
      <c r="Y289" s="116"/>
    </row>
    <row r="290" customHeight="1" spans="23:25">
      <c r="W290" s="116"/>
      <c r="X290" s="116"/>
      <c r="Y290" s="116"/>
    </row>
    <row r="291" customHeight="1" spans="23:25">
      <c r="W291" s="116"/>
      <c r="X291" s="116"/>
      <c r="Y291" s="116"/>
    </row>
    <row r="292" customHeight="1" spans="23:25">
      <c r="W292" s="116"/>
      <c r="X292" s="116"/>
      <c r="Y292" s="116"/>
    </row>
    <row r="293" customHeight="1" spans="23:25">
      <c r="W293" s="116"/>
      <c r="X293" s="116"/>
      <c r="Y293" s="116"/>
    </row>
    <row r="294" customHeight="1" spans="23:25">
      <c r="W294" s="116"/>
      <c r="X294" s="116"/>
      <c r="Y294" s="116"/>
    </row>
    <row r="295" customHeight="1" spans="23:25">
      <c r="W295" s="116"/>
      <c r="X295" s="116"/>
      <c r="Y295" s="116"/>
    </row>
    <row r="296" customHeight="1" spans="23:25">
      <c r="W296" s="116"/>
      <c r="X296" s="116"/>
      <c r="Y296" s="116"/>
    </row>
    <row r="297" customHeight="1" spans="23:25">
      <c r="W297" s="116"/>
      <c r="X297" s="116"/>
      <c r="Y297" s="116"/>
    </row>
    <row r="298" customHeight="1" spans="23:25">
      <c r="W298" s="116"/>
      <c r="X298" s="116"/>
      <c r="Y298" s="116"/>
    </row>
    <row r="299" customHeight="1" spans="23:25">
      <c r="W299" s="116"/>
      <c r="X299" s="116"/>
      <c r="Y299" s="116"/>
    </row>
    <row r="300" customHeight="1" spans="23:25">
      <c r="W300" s="116"/>
      <c r="X300" s="116"/>
      <c r="Y300" s="116"/>
    </row>
    <row r="301" customHeight="1" spans="23:25">
      <c r="W301" s="116"/>
      <c r="X301" s="116"/>
      <c r="Y301" s="116"/>
    </row>
    <row r="302" customHeight="1" spans="23:25">
      <c r="W302" s="116"/>
      <c r="X302" s="116"/>
      <c r="Y302" s="116"/>
    </row>
    <row r="303" customHeight="1" spans="23:25">
      <c r="W303" s="116"/>
      <c r="X303" s="116"/>
      <c r="Y303" s="116"/>
    </row>
    <row r="304" customHeight="1" spans="23:25">
      <c r="W304" s="116"/>
      <c r="X304" s="116"/>
      <c r="Y304" s="116"/>
    </row>
    <row r="305" customHeight="1" spans="23:25">
      <c r="W305" s="116"/>
      <c r="X305" s="116"/>
      <c r="Y305" s="116"/>
    </row>
    <row r="306" customHeight="1" spans="23:25">
      <c r="W306" s="116"/>
      <c r="X306" s="116"/>
      <c r="Y306" s="116"/>
    </row>
    <row r="307" customHeight="1" spans="23:25">
      <c r="W307" s="116"/>
      <c r="X307" s="116"/>
      <c r="Y307" s="116"/>
    </row>
    <row r="308" customHeight="1" spans="23:25">
      <c r="W308" s="116"/>
      <c r="X308" s="116"/>
      <c r="Y308" s="116"/>
    </row>
    <row r="309" customHeight="1" spans="23:25">
      <c r="W309" s="116"/>
      <c r="X309" s="116"/>
      <c r="Y309" s="116"/>
    </row>
    <row r="310" customHeight="1" spans="23:25">
      <c r="W310" s="116"/>
      <c r="X310" s="116"/>
      <c r="Y310" s="116"/>
    </row>
    <row r="311" customHeight="1" spans="23:25">
      <c r="W311" s="116"/>
      <c r="X311" s="116"/>
      <c r="Y311" s="116"/>
    </row>
    <row r="312" customHeight="1" spans="23:25">
      <c r="W312" s="116"/>
      <c r="X312" s="116"/>
      <c r="Y312" s="116"/>
    </row>
    <row r="313" customHeight="1" spans="23:25">
      <c r="W313" s="116"/>
      <c r="X313" s="116"/>
      <c r="Y313" s="116"/>
    </row>
    <row r="314" customHeight="1" spans="23:25">
      <c r="W314" s="116"/>
      <c r="X314" s="116"/>
      <c r="Y314" s="116"/>
    </row>
    <row r="315" customHeight="1" spans="23:25">
      <c r="W315" s="116"/>
      <c r="X315" s="116"/>
      <c r="Y315" s="116"/>
    </row>
    <row r="316" customHeight="1" spans="23:25">
      <c r="W316" s="116"/>
      <c r="X316" s="116"/>
      <c r="Y316" s="116"/>
    </row>
    <row r="317" customHeight="1" spans="23:25">
      <c r="W317" s="116"/>
      <c r="X317" s="116"/>
      <c r="Y317" s="116"/>
    </row>
    <row r="318" customHeight="1" spans="23:25">
      <c r="W318" s="116"/>
      <c r="X318" s="116"/>
      <c r="Y318" s="116"/>
    </row>
    <row r="319" customHeight="1" spans="23:25">
      <c r="W319" s="116"/>
      <c r="X319" s="116"/>
      <c r="Y319" s="116"/>
    </row>
    <row r="320" customHeight="1" spans="23:25">
      <c r="W320" s="116"/>
      <c r="X320" s="116"/>
      <c r="Y320" s="116"/>
    </row>
    <row r="321" customHeight="1" spans="23:25">
      <c r="W321" s="116"/>
      <c r="X321" s="116"/>
      <c r="Y321" s="116"/>
    </row>
    <row r="322" customHeight="1" spans="23:25">
      <c r="W322" s="116"/>
      <c r="X322" s="116"/>
      <c r="Y322" s="116"/>
    </row>
    <row r="323" customHeight="1" spans="23:25">
      <c r="W323" s="116"/>
      <c r="X323" s="116"/>
      <c r="Y323" s="116"/>
    </row>
    <row r="324" customHeight="1" spans="23:25">
      <c r="W324" s="116"/>
      <c r="X324" s="116"/>
      <c r="Y324" s="116"/>
    </row>
    <row r="325" customHeight="1" spans="23:25">
      <c r="W325" s="116"/>
      <c r="X325" s="116"/>
      <c r="Y325" s="116"/>
    </row>
    <row r="326" customHeight="1" spans="23:25">
      <c r="W326" s="116"/>
      <c r="X326" s="116"/>
      <c r="Y326" s="116"/>
    </row>
    <row r="327" customHeight="1" spans="23:25">
      <c r="W327" s="116"/>
      <c r="X327" s="116"/>
      <c r="Y327" s="116"/>
    </row>
    <row r="328" customHeight="1" spans="23:25">
      <c r="W328" s="116"/>
      <c r="X328" s="116"/>
      <c r="Y328" s="116"/>
    </row>
    <row r="329" customHeight="1" spans="23:25">
      <c r="W329" s="116"/>
      <c r="X329" s="116"/>
      <c r="Y329" s="116"/>
    </row>
    <row r="330" customHeight="1" spans="23:25">
      <c r="W330" s="116"/>
      <c r="X330" s="116"/>
      <c r="Y330" s="116"/>
    </row>
    <row r="331" customHeight="1" spans="23:25">
      <c r="W331" s="116"/>
      <c r="X331" s="116"/>
      <c r="Y331" s="116"/>
    </row>
    <row r="332" customHeight="1" spans="23:25">
      <c r="W332" s="116"/>
      <c r="X332" s="116"/>
      <c r="Y332" s="116"/>
    </row>
    <row r="333" customHeight="1" spans="23:25">
      <c r="W333" s="116"/>
      <c r="X333" s="116"/>
      <c r="Y333" s="116"/>
    </row>
    <row r="334" customHeight="1" spans="23:25">
      <c r="W334" s="116"/>
      <c r="X334" s="116"/>
      <c r="Y334" s="116"/>
    </row>
    <row r="335" customHeight="1" spans="23:25">
      <c r="W335" s="116"/>
      <c r="X335" s="116"/>
      <c r="Y335" s="116"/>
    </row>
    <row r="336" customHeight="1" spans="23:25">
      <c r="W336" s="116"/>
      <c r="X336" s="116"/>
      <c r="Y336" s="116"/>
    </row>
    <row r="337" customHeight="1" spans="23:25">
      <c r="W337" s="116"/>
      <c r="X337" s="116"/>
      <c r="Y337" s="116"/>
    </row>
    <row r="338" customHeight="1" spans="23:25">
      <c r="W338" s="116"/>
      <c r="X338" s="116"/>
      <c r="Y338" s="116"/>
    </row>
    <row r="339" customHeight="1" spans="23:25">
      <c r="W339" s="116"/>
      <c r="X339" s="116"/>
      <c r="Y339" s="116"/>
    </row>
    <row r="340" customHeight="1" spans="23:25">
      <c r="W340" s="116"/>
      <c r="X340" s="116"/>
      <c r="Y340" s="116"/>
    </row>
    <row r="341" customHeight="1" spans="23:25">
      <c r="W341" s="116"/>
      <c r="X341" s="116"/>
      <c r="Y341" s="116"/>
    </row>
    <row r="342" customHeight="1" spans="23:25">
      <c r="W342" s="116"/>
      <c r="X342" s="116"/>
      <c r="Y342" s="116"/>
    </row>
    <row r="343" customHeight="1" spans="23:25">
      <c r="W343" s="116"/>
      <c r="X343" s="116"/>
      <c r="Y343" s="116"/>
    </row>
    <row r="344" customHeight="1" spans="23:25">
      <c r="W344" s="116"/>
      <c r="X344" s="116"/>
      <c r="Y344" s="116"/>
    </row>
    <row r="345" customHeight="1" spans="23:25">
      <c r="W345" s="116"/>
      <c r="X345" s="116"/>
      <c r="Y345" s="116"/>
    </row>
    <row r="346" customHeight="1" spans="23:25">
      <c r="W346" s="116"/>
      <c r="X346" s="116"/>
      <c r="Y346" s="116"/>
    </row>
    <row r="347" customHeight="1" spans="23:25">
      <c r="W347" s="116"/>
      <c r="X347" s="116"/>
      <c r="Y347" s="116"/>
    </row>
    <row r="348" customHeight="1" spans="23:25">
      <c r="W348" s="116"/>
      <c r="X348" s="116"/>
      <c r="Y348" s="116"/>
    </row>
    <row r="349" customHeight="1" spans="23:25">
      <c r="W349" s="116"/>
      <c r="X349" s="116"/>
      <c r="Y349" s="116"/>
    </row>
    <row r="350" customHeight="1" spans="23:25">
      <c r="W350" s="116"/>
      <c r="X350" s="116"/>
      <c r="Y350" s="116"/>
    </row>
    <row r="351" customHeight="1" spans="23:25">
      <c r="W351" s="116"/>
      <c r="X351" s="116"/>
      <c r="Y351" s="116"/>
    </row>
    <row r="352" customHeight="1" spans="23:25">
      <c r="W352" s="116"/>
      <c r="X352" s="116"/>
      <c r="Y352" s="116"/>
    </row>
    <row r="353" customHeight="1" spans="23:25">
      <c r="W353" s="116"/>
      <c r="X353" s="116"/>
      <c r="Y353" s="116"/>
    </row>
    <row r="354" customHeight="1" spans="23:25">
      <c r="W354" s="116"/>
      <c r="X354" s="116"/>
      <c r="Y354" s="116"/>
    </row>
    <row r="355" customHeight="1" spans="23:25">
      <c r="W355" s="116"/>
      <c r="X355" s="116"/>
      <c r="Y355" s="116"/>
    </row>
    <row r="356" customHeight="1" spans="23:25">
      <c r="W356" s="116"/>
      <c r="X356" s="116"/>
      <c r="Y356" s="116"/>
    </row>
    <row r="357" customHeight="1" spans="23:25">
      <c r="W357" s="116"/>
      <c r="X357" s="116"/>
      <c r="Y357" s="116"/>
    </row>
    <row r="358" customHeight="1" spans="23:25">
      <c r="W358" s="116"/>
      <c r="X358" s="116"/>
      <c r="Y358" s="116"/>
    </row>
    <row r="359" customHeight="1" spans="23:25">
      <c r="W359" s="116"/>
      <c r="X359" s="116"/>
      <c r="Y359" s="116"/>
    </row>
    <row r="360" customHeight="1" spans="23:25">
      <c r="W360" s="116"/>
      <c r="X360" s="116"/>
      <c r="Y360" s="116"/>
    </row>
    <row r="361" customHeight="1" spans="23:25">
      <c r="W361" s="116"/>
      <c r="X361" s="116"/>
      <c r="Y361" s="116"/>
    </row>
    <row r="362" customHeight="1" spans="23:25">
      <c r="W362" s="116"/>
      <c r="X362" s="116"/>
      <c r="Y362" s="116"/>
    </row>
    <row r="363" customHeight="1" spans="23:25">
      <c r="W363" s="116"/>
      <c r="X363" s="116"/>
      <c r="Y363" s="116"/>
    </row>
    <row r="364" customHeight="1" spans="23:25">
      <c r="W364" s="116"/>
      <c r="X364" s="116"/>
      <c r="Y364" s="116"/>
    </row>
    <row r="365" customHeight="1" spans="23:25">
      <c r="W365" s="116"/>
      <c r="X365" s="116"/>
      <c r="Y365" s="116"/>
    </row>
    <row r="366" customHeight="1" spans="23:25">
      <c r="W366" s="116"/>
      <c r="X366" s="116"/>
      <c r="Y366" s="116"/>
    </row>
    <row r="367" customHeight="1" spans="23:25">
      <c r="W367" s="116"/>
      <c r="X367" s="116"/>
      <c r="Y367" s="116"/>
    </row>
    <row r="368" customHeight="1" spans="23:25">
      <c r="W368" s="116"/>
      <c r="X368" s="116"/>
      <c r="Y368" s="116"/>
    </row>
    <row r="369" customHeight="1" spans="23:25">
      <c r="W369" s="116"/>
      <c r="X369" s="116"/>
      <c r="Y369" s="116"/>
    </row>
    <row r="370" customHeight="1" spans="23:25">
      <c r="W370" s="116"/>
      <c r="X370" s="116"/>
      <c r="Y370" s="116"/>
    </row>
    <row r="371" customHeight="1" spans="23:25">
      <c r="W371" s="116"/>
      <c r="X371" s="116"/>
      <c r="Y371" s="116"/>
    </row>
    <row r="372" customHeight="1" spans="23:25">
      <c r="W372" s="116"/>
      <c r="X372" s="116"/>
      <c r="Y372" s="116"/>
    </row>
    <row r="373" customHeight="1" spans="23:25">
      <c r="W373" s="116"/>
      <c r="X373" s="116"/>
      <c r="Y373" s="116"/>
    </row>
    <row r="374" customHeight="1" spans="23:25">
      <c r="W374" s="116"/>
      <c r="X374" s="116"/>
      <c r="Y374" s="116"/>
    </row>
    <row r="375" customHeight="1" spans="23:25">
      <c r="W375" s="116"/>
      <c r="X375" s="116"/>
      <c r="Y375" s="116"/>
    </row>
    <row r="376" customHeight="1" spans="23:25">
      <c r="W376" s="116"/>
      <c r="X376" s="116"/>
      <c r="Y376" s="116"/>
    </row>
    <row r="377" customHeight="1" spans="23:25">
      <c r="W377" s="116"/>
      <c r="X377" s="116"/>
      <c r="Y377" s="116"/>
    </row>
    <row r="378" customHeight="1" spans="23:25">
      <c r="W378" s="116"/>
      <c r="X378" s="116"/>
      <c r="Y378" s="116"/>
    </row>
    <row r="379" customHeight="1" spans="23:25">
      <c r="W379" s="116"/>
      <c r="X379" s="116"/>
      <c r="Y379" s="116"/>
    </row>
    <row r="380" customHeight="1" spans="23:25">
      <c r="W380" s="116"/>
      <c r="X380" s="116"/>
      <c r="Y380" s="116"/>
    </row>
    <row r="381" customHeight="1" spans="23:25">
      <c r="W381" s="116"/>
      <c r="X381" s="116"/>
      <c r="Y381" s="116"/>
    </row>
    <row r="382" customHeight="1" spans="23:25">
      <c r="W382" s="116"/>
      <c r="X382" s="116"/>
      <c r="Y382" s="116"/>
    </row>
    <row r="383" customHeight="1" spans="23:25">
      <c r="W383" s="116"/>
      <c r="X383" s="116"/>
      <c r="Y383" s="116"/>
    </row>
    <row r="384" customHeight="1" spans="23:25">
      <c r="W384" s="116"/>
      <c r="X384" s="116"/>
      <c r="Y384" s="116"/>
    </row>
    <row r="385" customHeight="1" spans="23:25">
      <c r="W385" s="116"/>
      <c r="X385" s="116"/>
      <c r="Y385" s="116"/>
    </row>
    <row r="386" customHeight="1" spans="23:25">
      <c r="W386" s="116"/>
      <c r="X386" s="116"/>
      <c r="Y386" s="116"/>
    </row>
    <row r="387" customHeight="1" spans="23:25">
      <c r="W387" s="116"/>
      <c r="X387" s="116"/>
      <c r="Y387" s="116"/>
    </row>
    <row r="388" customHeight="1" spans="23:25">
      <c r="W388" s="116"/>
      <c r="X388" s="116"/>
      <c r="Y388" s="116"/>
    </row>
    <row r="389" customHeight="1" spans="23:25">
      <c r="W389" s="116"/>
      <c r="X389" s="116"/>
      <c r="Y389" s="116"/>
    </row>
    <row r="390" customHeight="1" spans="23:25">
      <c r="W390" s="116"/>
      <c r="X390" s="116"/>
      <c r="Y390" s="116"/>
    </row>
    <row r="391" customHeight="1" spans="23:25">
      <c r="W391" s="116"/>
      <c r="X391" s="116"/>
      <c r="Y391" s="116"/>
    </row>
    <row r="392" customHeight="1" spans="23:25">
      <c r="W392" s="116"/>
      <c r="X392" s="116"/>
      <c r="Y392" s="116"/>
    </row>
    <row r="393" customHeight="1" spans="23:25">
      <c r="W393" s="116"/>
      <c r="X393" s="116"/>
      <c r="Y393" s="116"/>
    </row>
    <row r="394" customHeight="1" spans="23:25">
      <c r="W394" s="116"/>
      <c r="X394" s="116"/>
      <c r="Y394" s="116"/>
    </row>
    <row r="395" customHeight="1" spans="23:25">
      <c r="W395" s="116"/>
      <c r="X395" s="116"/>
      <c r="Y395" s="116"/>
    </row>
    <row r="396" customHeight="1" spans="23:25">
      <c r="W396" s="116"/>
      <c r="X396" s="116"/>
      <c r="Y396" s="116"/>
    </row>
    <row r="397" customHeight="1" spans="23:25">
      <c r="W397" s="116"/>
      <c r="X397" s="116"/>
      <c r="Y397" s="116"/>
    </row>
    <row r="398" customHeight="1" spans="23:25">
      <c r="W398" s="116"/>
      <c r="X398" s="116"/>
      <c r="Y398" s="116"/>
    </row>
    <row r="399" customHeight="1" spans="23:25">
      <c r="W399" s="116"/>
      <c r="X399" s="116"/>
      <c r="Y399" s="116"/>
    </row>
    <row r="400" customHeight="1" spans="23:25">
      <c r="W400" s="116"/>
      <c r="X400" s="116"/>
      <c r="Y400" s="116"/>
    </row>
    <row r="401" customHeight="1" spans="23:25">
      <c r="W401" s="116"/>
      <c r="X401" s="116"/>
      <c r="Y401" s="116"/>
    </row>
    <row r="402" customHeight="1" spans="23:25">
      <c r="W402" s="116"/>
      <c r="X402" s="116"/>
      <c r="Y402" s="116"/>
    </row>
    <row r="403" customHeight="1" spans="23:25">
      <c r="W403" s="116"/>
      <c r="X403" s="116"/>
      <c r="Y403" s="116"/>
    </row>
    <row r="404" customHeight="1" spans="23:25">
      <c r="W404" s="116"/>
      <c r="X404" s="116"/>
      <c r="Y404" s="116"/>
    </row>
    <row r="405" customHeight="1" spans="23:25">
      <c r="W405" s="116"/>
      <c r="X405" s="116"/>
      <c r="Y405" s="116"/>
    </row>
    <row r="406" customHeight="1" spans="23:25">
      <c r="W406" s="116"/>
      <c r="X406" s="116"/>
      <c r="Y406" s="116"/>
    </row>
    <row r="407" customHeight="1" spans="23:25">
      <c r="W407" s="116"/>
      <c r="X407" s="116"/>
      <c r="Y407" s="116"/>
    </row>
    <row r="408" customHeight="1" spans="23:25">
      <c r="W408" s="116"/>
      <c r="X408" s="116"/>
      <c r="Y408" s="116"/>
    </row>
    <row r="409" customHeight="1" spans="23:25">
      <c r="W409" s="116"/>
      <c r="X409" s="116"/>
      <c r="Y409" s="116"/>
    </row>
    <row r="410" customHeight="1" spans="23:25">
      <c r="W410" s="116"/>
      <c r="X410" s="116"/>
      <c r="Y410" s="116"/>
    </row>
    <row r="411" customHeight="1" spans="23:25">
      <c r="W411" s="116"/>
      <c r="X411" s="116"/>
      <c r="Y411" s="116"/>
    </row>
    <row r="412" customHeight="1" spans="23:25">
      <c r="W412" s="116"/>
      <c r="X412" s="116"/>
      <c r="Y412" s="116"/>
    </row>
    <row r="413" customHeight="1" spans="23:25">
      <c r="W413" s="116"/>
      <c r="X413" s="116"/>
      <c r="Y413" s="116"/>
    </row>
    <row r="414" customHeight="1" spans="23:25">
      <c r="W414" s="116"/>
      <c r="X414" s="116"/>
      <c r="Y414" s="116"/>
    </row>
    <row r="415" customHeight="1" spans="23:25">
      <c r="W415" s="116"/>
      <c r="X415" s="116"/>
      <c r="Y415" s="116"/>
    </row>
    <row r="416" customHeight="1" spans="23:25">
      <c r="W416" s="116"/>
      <c r="X416" s="116"/>
      <c r="Y416" s="116"/>
    </row>
    <row r="417" customHeight="1" spans="23:25">
      <c r="W417" s="116"/>
      <c r="X417" s="116"/>
      <c r="Y417" s="116"/>
    </row>
    <row r="418" customHeight="1" spans="23:25">
      <c r="W418" s="116"/>
      <c r="X418" s="116"/>
      <c r="Y418" s="116"/>
    </row>
    <row r="419" customHeight="1" spans="23:25">
      <c r="W419" s="116"/>
      <c r="X419" s="116"/>
      <c r="Y419" s="116"/>
    </row>
    <row r="420" customHeight="1" spans="23:25">
      <c r="W420" s="116"/>
      <c r="X420" s="116"/>
      <c r="Y420" s="116"/>
    </row>
    <row r="421" customHeight="1" spans="23:25">
      <c r="W421" s="116"/>
      <c r="X421" s="116"/>
      <c r="Y421" s="116"/>
    </row>
    <row r="422" customHeight="1" spans="23:25">
      <c r="W422" s="116"/>
      <c r="X422" s="116"/>
      <c r="Y422" s="116"/>
    </row>
    <row r="423" customHeight="1" spans="23:25">
      <c r="W423" s="116"/>
      <c r="X423" s="116"/>
      <c r="Y423" s="116"/>
    </row>
    <row r="424" customHeight="1" spans="23:25">
      <c r="W424" s="116"/>
      <c r="X424" s="116"/>
      <c r="Y424" s="116"/>
    </row>
    <row r="425" customHeight="1" spans="23:25">
      <c r="W425" s="116"/>
      <c r="X425" s="116"/>
      <c r="Y425" s="116"/>
    </row>
    <row r="426" customHeight="1" spans="23:25">
      <c r="W426" s="116"/>
      <c r="X426" s="116"/>
      <c r="Y426" s="116"/>
    </row>
    <row r="427" customHeight="1" spans="23:25">
      <c r="W427" s="116"/>
      <c r="X427" s="116"/>
      <c r="Y427" s="116"/>
    </row>
    <row r="428" customHeight="1" spans="23:25">
      <c r="W428" s="116"/>
      <c r="X428" s="116"/>
      <c r="Y428" s="116"/>
    </row>
    <row r="429" customHeight="1" spans="23:25">
      <c r="W429" s="116"/>
      <c r="X429" s="116"/>
      <c r="Y429" s="116"/>
    </row>
    <row r="430" customHeight="1" spans="23:25">
      <c r="W430" s="116"/>
      <c r="X430" s="116"/>
      <c r="Y430" s="116"/>
    </row>
    <row r="431" customHeight="1" spans="23:25">
      <c r="W431" s="116"/>
      <c r="X431" s="116"/>
      <c r="Y431" s="116"/>
    </row>
    <row r="432" customHeight="1" spans="23:25">
      <c r="W432" s="116"/>
      <c r="X432" s="116"/>
      <c r="Y432" s="116"/>
    </row>
    <row r="433" customHeight="1" spans="23:25">
      <c r="W433" s="116"/>
      <c r="X433" s="116"/>
      <c r="Y433" s="116"/>
    </row>
    <row r="434" customHeight="1" spans="23:25">
      <c r="W434" s="116"/>
      <c r="X434" s="116"/>
      <c r="Y434" s="116"/>
    </row>
    <row r="435" customHeight="1" spans="23:25">
      <c r="W435" s="116"/>
      <c r="X435" s="116"/>
      <c r="Y435" s="116"/>
    </row>
    <row r="436" customHeight="1" spans="23:25">
      <c r="W436" s="116"/>
      <c r="X436" s="116"/>
      <c r="Y436" s="116"/>
    </row>
    <row r="437" customHeight="1" spans="23:25">
      <c r="W437" s="116"/>
      <c r="X437" s="116"/>
      <c r="Y437" s="116"/>
    </row>
    <row r="438" customHeight="1" spans="23:25">
      <c r="W438" s="116"/>
      <c r="X438" s="116"/>
      <c r="Y438" s="116"/>
    </row>
    <row r="439" customHeight="1" spans="23:25">
      <c r="W439" s="116"/>
      <c r="X439" s="116"/>
      <c r="Y439" s="116"/>
    </row>
    <row r="440" customHeight="1" spans="23:25">
      <c r="W440" s="116"/>
      <c r="X440" s="116"/>
      <c r="Y440" s="116"/>
    </row>
    <row r="441" customHeight="1" spans="23:25">
      <c r="W441" s="116"/>
      <c r="X441" s="116"/>
      <c r="Y441" s="116"/>
    </row>
    <row r="442" customHeight="1" spans="23:25">
      <c r="W442" s="116"/>
      <c r="X442" s="116"/>
      <c r="Y442" s="116"/>
    </row>
    <row r="443" customHeight="1" spans="23:25">
      <c r="W443" s="116"/>
      <c r="X443" s="116"/>
      <c r="Y443" s="116"/>
    </row>
    <row r="444" customHeight="1" spans="23:25">
      <c r="W444" s="116"/>
      <c r="X444" s="116"/>
      <c r="Y444" s="116"/>
    </row>
    <row r="445" customHeight="1" spans="23:25">
      <c r="W445" s="116"/>
      <c r="X445" s="116"/>
      <c r="Y445" s="116"/>
    </row>
    <row r="446" customHeight="1" spans="23:25">
      <c r="W446" s="116"/>
      <c r="X446" s="116"/>
      <c r="Y446" s="116"/>
    </row>
    <row r="447" customHeight="1" spans="23:25">
      <c r="W447" s="116"/>
      <c r="X447" s="116"/>
      <c r="Y447" s="116"/>
    </row>
    <row r="448" customHeight="1" spans="23:25">
      <c r="W448" s="116"/>
      <c r="X448" s="116"/>
      <c r="Y448" s="116"/>
    </row>
    <row r="449" customHeight="1" spans="23:25">
      <c r="W449" s="116"/>
      <c r="X449" s="116"/>
      <c r="Y449" s="116"/>
    </row>
    <row r="450" customHeight="1" spans="23:25">
      <c r="W450" s="116"/>
      <c r="X450" s="116"/>
      <c r="Y450" s="116"/>
    </row>
    <row r="451" customHeight="1" spans="23:25">
      <c r="W451" s="116"/>
      <c r="X451" s="116"/>
      <c r="Y451" s="116"/>
    </row>
    <row r="452" customHeight="1" spans="23:25">
      <c r="W452" s="116"/>
      <c r="X452" s="116"/>
      <c r="Y452" s="116"/>
    </row>
    <row r="453" customHeight="1" spans="23:25">
      <c r="W453" s="116"/>
      <c r="X453" s="116"/>
      <c r="Y453" s="116"/>
    </row>
    <row r="454" customHeight="1" spans="23:25">
      <c r="W454" s="116"/>
      <c r="X454" s="116"/>
      <c r="Y454" s="116"/>
    </row>
    <row r="455" customHeight="1" spans="23:25">
      <c r="W455" s="116"/>
      <c r="X455" s="116"/>
      <c r="Y455" s="116"/>
    </row>
    <row r="456" customHeight="1" spans="23:25">
      <c r="W456" s="116"/>
      <c r="X456" s="116"/>
      <c r="Y456" s="116"/>
    </row>
    <row r="457" customHeight="1" spans="23:25">
      <c r="W457" s="116"/>
      <c r="X457" s="116"/>
      <c r="Y457" s="116"/>
    </row>
    <row r="458" customHeight="1" spans="23:25">
      <c r="W458" s="116"/>
      <c r="X458" s="116"/>
      <c r="Y458" s="116"/>
    </row>
    <row r="459" customHeight="1" spans="23:25">
      <c r="W459" s="116"/>
      <c r="X459" s="116"/>
      <c r="Y459" s="116"/>
    </row>
    <row r="460" customHeight="1" spans="23:25">
      <c r="W460" s="116"/>
      <c r="X460" s="116"/>
      <c r="Y460" s="116"/>
    </row>
    <row r="461" customHeight="1" spans="23:25">
      <c r="W461" s="116"/>
      <c r="X461" s="116"/>
      <c r="Y461" s="116"/>
    </row>
    <row r="462" customHeight="1" spans="23:25">
      <c r="W462" s="116"/>
      <c r="X462" s="116"/>
      <c r="Y462" s="116"/>
    </row>
    <row r="463" customHeight="1" spans="23:25">
      <c r="W463" s="116"/>
      <c r="X463" s="116"/>
      <c r="Y463" s="116"/>
    </row>
    <row r="464" customHeight="1" spans="23:25">
      <c r="W464" s="116"/>
      <c r="X464" s="116"/>
      <c r="Y464" s="116"/>
    </row>
    <row r="465" customHeight="1" spans="23:25">
      <c r="W465" s="116"/>
      <c r="X465" s="116"/>
      <c r="Y465" s="116"/>
    </row>
    <row r="466" customHeight="1" spans="23:25">
      <c r="W466" s="116"/>
      <c r="X466" s="116"/>
      <c r="Y466" s="116"/>
    </row>
    <row r="467" customHeight="1" spans="23:25">
      <c r="W467" s="116"/>
      <c r="X467" s="116"/>
      <c r="Y467" s="116"/>
    </row>
    <row r="468" customHeight="1" spans="23:25">
      <c r="W468" s="116"/>
      <c r="X468" s="116"/>
      <c r="Y468" s="116"/>
    </row>
    <row r="469" customHeight="1" spans="23:25">
      <c r="W469" s="116"/>
      <c r="X469" s="116"/>
      <c r="Y469" s="116"/>
    </row>
    <row r="470" customHeight="1" spans="23:25">
      <c r="W470" s="116"/>
      <c r="X470" s="116"/>
      <c r="Y470" s="116"/>
    </row>
    <row r="471" customHeight="1" spans="23:25">
      <c r="W471" s="116"/>
      <c r="X471" s="116"/>
      <c r="Y471" s="116"/>
    </row>
    <row r="472" customHeight="1" spans="23:25">
      <c r="W472" s="116"/>
      <c r="X472" s="116"/>
      <c r="Y472" s="116"/>
    </row>
    <row r="473" customHeight="1" spans="23:25">
      <c r="W473" s="116"/>
      <c r="X473" s="116"/>
      <c r="Y473" s="116"/>
    </row>
    <row r="474" customHeight="1" spans="23:25">
      <c r="W474" s="116"/>
      <c r="X474" s="116"/>
      <c r="Y474" s="116"/>
    </row>
    <row r="475" customHeight="1" spans="23:25">
      <c r="W475" s="116"/>
      <c r="X475" s="116"/>
      <c r="Y475" s="116"/>
    </row>
    <row r="476" customHeight="1" spans="23:25">
      <c r="W476" s="116"/>
      <c r="X476" s="116"/>
      <c r="Y476" s="116"/>
    </row>
    <row r="477" customHeight="1" spans="23:25">
      <c r="W477" s="116"/>
      <c r="X477" s="116"/>
      <c r="Y477" s="116"/>
    </row>
    <row r="478" customHeight="1" spans="23:25">
      <c r="W478" s="116"/>
      <c r="X478" s="116"/>
      <c r="Y478" s="116"/>
    </row>
    <row r="479" customHeight="1" spans="23:25">
      <c r="W479" s="116"/>
      <c r="X479" s="116"/>
      <c r="Y479" s="116"/>
    </row>
    <row r="480" customHeight="1" spans="23:25">
      <c r="W480" s="116"/>
      <c r="X480" s="116"/>
      <c r="Y480" s="116"/>
    </row>
    <row r="481" customHeight="1" spans="23:25">
      <c r="W481" s="116"/>
      <c r="X481" s="116"/>
      <c r="Y481" s="116"/>
    </row>
    <row r="482" customHeight="1" spans="23:25">
      <c r="W482" s="116"/>
      <c r="X482" s="116"/>
      <c r="Y482" s="116"/>
    </row>
    <row r="483" customHeight="1" spans="23:25">
      <c r="W483" s="116"/>
      <c r="X483" s="116"/>
      <c r="Y483" s="116"/>
    </row>
    <row r="484" customHeight="1" spans="23:25">
      <c r="W484" s="116"/>
      <c r="X484" s="116"/>
      <c r="Y484" s="116"/>
    </row>
    <row r="485" customHeight="1" spans="23:25">
      <c r="W485" s="116"/>
      <c r="X485" s="116"/>
      <c r="Y485" s="116"/>
    </row>
    <row r="486" customHeight="1" spans="23:25">
      <c r="W486" s="116"/>
      <c r="X486" s="116"/>
      <c r="Y486" s="116"/>
    </row>
    <row r="487" customHeight="1" spans="23:25">
      <c r="W487" s="116"/>
      <c r="X487" s="116"/>
      <c r="Y487" s="116"/>
    </row>
    <row r="488" customHeight="1" spans="23:25">
      <c r="W488" s="116"/>
      <c r="X488" s="116"/>
      <c r="Y488" s="116"/>
    </row>
    <row r="489" customHeight="1" spans="23:25">
      <c r="W489" s="116"/>
      <c r="X489" s="116"/>
      <c r="Y489" s="116"/>
    </row>
    <row r="490" customHeight="1" spans="23:25">
      <c r="W490" s="116"/>
      <c r="X490" s="116"/>
      <c r="Y490" s="116"/>
    </row>
    <row r="491" customHeight="1" spans="23:25">
      <c r="W491" s="116"/>
      <c r="X491" s="116"/>
      <c r="Y491" s="116"/>
    </row>
    <row r="492" customHeight="1" spans="23:25">
      <c r="W492" s="116"/>
      <c r="X492" s="116"/>
      <c r="Y492" s="116"/>
    </row>
    <row r="493" customHeight="1" spans="23:25">
      <c r="W493" s="116"/>
      <c r="X493" s="116"/>
      <c r="Y493" s="116"/>
    </row>
    <row r="494" customHeight="1" spans="23:25">
      <c r="W494" s="116"/>
      <c r="X494" s="116"/>
      <c r="Y494" s="116"/>
    </row>
    <row r="495" customHeight="1" spans="23:25">
      <c r="W495" s="116"/>
      <c r="X495" s="116"/>
      <c r="Y495" s="116"/>
    </row>
    <row r="496" customHeight="1" spans="23:25">
      <c r="W496" s="116"/>
      <c r="X496" s="116"/>
      <c r="Y496" s="116"/>
    </row>
    <row r="497" customHeight="1" spans="23:25">
      <c r="W497" s="116"/>
      <c r="X497" s="116"/>
      <c r="Y497" s="116"/>
    </row>
    <row r="498" customHeight="1" spans="23:25">
      <c r="W498" s="116"/>
      <c r="X498" s="116"/>
      <c r="Y498" s="116"/>
    </row>
    <row r="499" customHeight="1" spans="23:25">
      <c r="W499" s="116"/>
      <c r="X499" s="116"/>
      <c r="Y499" s="116"/>
    </row>
    <row r="500" customHeight="1" spans="23:25">
      <c r="W500" s="116"/>
      <c r="X500" s="116"/>
      <c r="Y500" s="116"/>
    </row>
    <row r="501" customHeight="1" spans="23:25">
      <c r="W501" s="116"/>
      <c r="X501" s="116"/>
      <c r="Y501" s="116"/>
    </row>
    <row r="502" customHeight="1" spans="23:25">
      <c r="W502" s="116"/>
      <c r="X502" s="116"/>
      <c r="Y502" s="116"/>
    </row>
    <row r="503" customHeight="1" spans="23:25">
      <c r="W503" s="116"/>
      <c r="X503" s="116"/>
      <c r="Y503" s="116"/>
    </row>
    <row r="504" customHeight="1" spans="23:25">
      <c r="W504" s="116"/>
      <c r="X504" s="116"/>
      <c r="Y504" s="116"/>
    </row>
    <row r="505" customHeight="1" spans="23:25">
      <c r="W505" s="116"/>
      <c r="X505" s="116"/>
      <c r="Y505" s="116"/>
    </row>
    <row r="506" customHeight="1" spans="23:25">
      <c r="W506" s="116"/>
      <c r="X506" s="116"/>
      <c r="Y506" s="116"/>
    </row>
    <row r="507" customHeight="1" spans="23:25">
      <c r="W507" s="116"/>
      <c r="X507" s="116"/>
      <c r="Y507" s="116"/>
    </row>
    <row r="508" customHeight="1" spans="23:25">
      <c r="W508" s="116"/>
      <c r="X508" s="116"/>
      <c r="Y508" s="116"/>
    </row>
    <row r="509" customHeight="1" spans="23:25">
      <c r="W509" s="116"/>
      <c r="X509" s="116"/>
      <c r="Y509" s="116"/>
    </row>
    <row r="510" customHeight="1" spans="23:25">
      <c r="W510" s="116"/>
      <c r="X510" s="116"/>
      <c r="Y510" s="116"/>
    </row>
    <row r="511" customHeight="1" spans="23:25">
      <c r="W511" s="116"/>
      <c r="X511" s="116"/>
      <c r="Y511" s="116"/>
    </row>
    <row r="512" customHeight="1" spans="23:25">
      <c r="W512" s="116"/>
      <c r="X512" s="116"/>
      <c r="Y512" s="116"/>
    </row>
    <row r="513" customHeight="1" spans="23:25">
      <c r="W513" s="116"/>
      <c r="X513" s="116"/>
      <c r="Y513" s="116"/>
    </row>
    <row r="514" customHeight="1" spans="23:25">
      <c r="W514" s="116"/>
      <c r="X514" s="116"/>
      <c r="Y514" s="116"/>
    </row>
    <row r="515" customHeight="1" spans="23:25">
      <c r="W515" s="116"/>
      <c r="X515" s="116"/>
      <c r="Y515" s="116"/>
    </row>
    <row r="516" customHeight="1" spans="23:25">
      <c r="W516" s="116"/>
      <c r="X516" s="116"/>
      <c r="Y516" s="116"/>
    </row>
    <row r="517" customHeight="1" spans="23:25">
      <c r="W517" s="116"/>
      <c r="X517" s="116"/>
      <c r="Y517" s="116"/>
    </row>
    <row r="518" customHeight="1" spans="23:25">
      <c r="W518" s="116"/>
      <c r="X518" s="116"/>
      <c r="Y518" s="116"/>
    </row>
    <row r="519" customHeight="1" spans="23:25">
      <c r="W519" s="116"/>
      <c r="X519" s="116"/>
      <c r="Y519" s="116"/>
    </row>
    <row r="520" customHeight="1" spans="23:25">
      <c r="W520" s="116"/>
      <c r="X520" s="116"/>
      <c r="Y520" s="116"/>
    </row>
    <row r="521" customHeight="1" spans="23:25">
      <c r="W521" s="116"/>
      <c r="X521" s="116"/>
      <c r="Y521" s="116"/>
    </row>
    <row r="522" customHeight="1" spans="23:25">
      <c r="W522" s="116"/>
      <c r="X522" s="116"/>
      <c r="Y522" s="116"/>
    </row>
    <row r="523" customHeight="1" spans="23:25">
      <c r="W523" s="116"/>
      <c r="X523" s="116"/>
      <c r="Y523" s="116"/>
    </row>
    <row r="524" customHeight="1" spans="23:25">
      <c r="W524" s="116"/>
      <c r="X524" s="116"/>
      <c r="Y524" s="116"/>
    </row>
    <row r="525" customHeight="1" spans="23:25">
      <c r="W525" s="116"/>
      <c r="X525" s="116"/>
      <c r="Y525" s="116"/>
    </row>
    <row r="526" customHeight="1" spans="23:25">
      <c r="W526" s="116"/>
      <c r="X526" s="116"/>
      <c r="Y526" s="116"/>
    </row>
    <row r="527" customHeight="1" spans="23:25">
      <c r="W527" s="116"/>
      <c r="X527" s="116"/>
      <c r="Y527" s="116"/>
    </row>
    <row r="528" customHeight="1" spans="23:25">
      <c r="W528" s="116"/>
      <c r="X528" s="116"/>
      <c r="Y528" s="116"/>
    </row>
    <row r="529" customHeight="1" spans="23:25">
      <c r="W529" s="116"/>
      <c r="X529" s="116"/>
      <c r="Y529" s="116"/>
    </row>
    <row r="530" customHeight="1" spans="23:25">
      <c r="W530" s="116"/>
      <c r="X530" s="116"/>
      <c r="Y530" s="116"/>
    </row>
    <row r="531" customHeight="1" spans="23:25">
      <c r="W531" s="116"/>
      <c r="X531" s="116"/>
      <c r="Y531" s="116"/>
    </row>
    <row r="532" customHeight="1" spans="23:25">
      <c r="W532" s="116"/>
      <c r="X532" s="116"/>
      <c r="Y532" s="116"/>
    </row>
    <row r="533" customHeight="1" spans="23:25">
      <c r="W533" s="116"/>
      <c r="X533" s="116"/>
      <c r="Y533" s="116"/>
    </row>
    <row r="534" customHeight="1" spans="23:25">
      <c r="W534" s="116"/>
      <c r="X534" s="116"/>
      <c r="Y534" s="116"/>
    </row>
    <row r="535" customHeight="1" spans="23:25">
      <c r="W535" s="116"/>
      <c r="X535" s="116"/>
      <c r="Y535" s="116"/>
    </row>
    <row r="536" customHeight="1" spans="23:25">
      <c r="W536" s="116"/>
      <c r="X536" s="116"/>
      <c r="Y536" s="116"/>
    </row>
    <row r="537" customHeight="1" spans="23:25">
      <c r="W537" s="116"/>
      <c r="X537" s="116"/>
      <c r="Y537" s="116"/>
    </row>
    <row r="538" customHeight="1" spans="23:25">
      <c r="W538" s="116"/>
      <c r="X538" s="116"/>
      <c r="Y538" s="116"/>
    </row>
    <row r="539" customHeight="1" spans="23:25">
      <c r="W539" s="116"/>
      <c r="X539" s="116"/>
      <c r="Y539" s="116"/>
    </row>
    <row r="540" customHeight="1" spans="23:25">
      <c r="W540" s="116"/>
      <c r="X540" s="116"/>
      <c r="Y540" s="116"/>
    </row>
    <row r="541" customHeight="1" spans="23:25">
      <c r="W541" s="116"/>
      <c r="X541" s="116"/>
      <c r="Y541" s="116"/>
    </row>
    <row r="542" customHeight="1" spans="23:25">
      <c r="W542" s="116"/>
      <c r="X542" s="116"/>
      <c r="Y542" s="116"/>
    </row>
    <row r="543" customHeight="1" spans="23:25">
      <c r="W543" s="116"/>
      <c r="X543" s="116"/>
      <c r="Y543" s="116"/>
    </row>
    <row r="544" customHeight="1" spans="23:25">
      <c r="W544" s="116"/>
      <c r="X544" s="116"/>
      <c r="Y544" s="116"/>
    </row>
    <row r="545" customHeight="1" spans="23:25">
      <c r="W545" s="116"/>
      <c r="X545" s="116"/>
      <c r="Y545" s="116"/>
    </row>
    <row r="546" customHeight="1" spans="23:25">
      <c r="W546" s="116"/>
      <c r="X546" s="116"/>
      <c r="Y546" s="116"/>
    </row>
    <row r="547" customHeight="1" spans="23:25">
      <c r="W547" s="116"/>
      <c r="X547" s="116"/>
      <c r="Y547" s="116"/>
    </row>
    <row r="548" customHeight="1" spans="23:25">
      <c r="W548" s="116"/>
      <c r="X548" s="116"/>
      <c r="Y548" s="116"/>
    </row>
    <row r="549" customHeight="1" spans="23:25">
      <c r="W549" s="116"/>
      <c r="X549" s="116"/>
      <c r="Y549" s="116"/>
    </row>
    <row r="550" customHeight="1" spans="23:25">
      <c r="W550" s="116"/>
      <c r="X550" s="116"/>
      <c r="Y550" s="116"/>
    </row>
    <row r="551" customHeight="1" spans="23:25">
      <c r="W551" s="116"/>
      <c r="X551" s="116"/>
      <c r="Y551" s="116"/>
    </row>
    <row r="552" customHeight="1" spans="23:25">
      <c r="W552" s="116"/>
      <c r="X552" s="116"/>
      <c r="Y552" s="116"/>
    </row>
    <row r="553" customHeight="1" spans="23:25">
      <c r="W553" s="116"/>
      <c r="X553" s="116"/>
      <c r="Y553" s="116"/>
    </row>
    <row r="554" customHeight="1" spans="23:25">
      <c r="W554" s="116"/>
      <c r="X554" s="116"/>
      <c r="Y554" s="116"/>
    </row>
    <row r="555" customHeight="1" spans="23:25">
      <c r="W555" s="116"/>
      <c r="X555" s="116"/>
      <c r="Y555" s="116"/>
    </row>
    <row r="556" customHeight="1" spans="23:25">
      <c r="W556" s="116"/>
      <c r="X556" s="116"/>
      <c r="Y556" s="116"/>
    </row>
    <row r="557" customHeight="1" spans="23:25">
      <c r="W557" s="116"/>
      <c r="X557" s="116"/>
      <c r="Y557" s="116"/>
    </row>
    <row r="558" customHeight="1" spans="23:25">
      <c r="W558" s="116"/>
      <c r="X558" s="116"/>
      <c r="Y558" s="116"/>
    </row>
    <row r="559" customHeight="1" spans="23:25">
      <c r="W559" s="116"/>
      <c r="X559" s="116"/>
      <c r="Y559" s="116"/>
    </row>
    <row r="560" customHeight="1" spans="23:25">
      <c r="W560" s="116"/>
      <c r="X560" s="116"/>
      <c r="Y560" s="116"/>
    </row>
    <row r="561" customHeight="1" spans="23:25">
      <c r="W561" s="116"/>
      <c r="X561" s="116"/>
      <c r="Y561" s="116"/>
    </row>
    <row r="562" customHeight="1" spans="23:25">
      <c r="W562" s="116"/>
      <c r="X562" s="116"/>
      <c r="Y562" s="116"/>
    </row>
    <row r="563" customHeight="1" spans="23:25">
      <c r="W563" s="116"/>
      <c r="X563" s="116"/>
      <c r="Y563" s="116"/>
    </row>
    <row r="564" customHeight="1" spans="23:25">
      <c r="W564" s="116"/>
      <c r="X564" s="116"/>
      <c r="Y564" s="116"/>
    </row>
    <row r="565" customHeight="1" spans="23:25">
      <c r="W565" s="116"/>
      <c r="X565" s="116"/>
      <c r="Y565" s="116"/>
    </row>
    <row r="566" customHeight="1" spans="23:25">
      <c r="W566" s="116"/>
      <c r="X566" s="116"/>
      <c r="Y566" s="116"/>
    </row>
    <row r="567" customHeight="1" spans="23:25">
      <c r="W567" s="116"/>
      <c r="X567" s="116"/>
      <c r="Y567" s="116"/>
    </row>
    <row r="568" customHeight="1" spans="23:25">
      <c r="W568" s="116"/>
      <c r="X568" s="116"/>
      <c r="Y568" s="116"/>
    </row>
    <row r="569" customHeight="1" spans="23:25">
      <c r="W569" s="116"/>
      <c r="X569" s="116"/>
      <c r="Y569" s="116"/>
    </row>
    <row r="570" customHeight="1" spans="23:25">
      <c r="W570" s="116"/>
      <c r="X570" s="116"/>
      <c r="Y570" s="116"/>
    </row>
    <row r="571" customHeight="1" spans="23:25">
      <c r="W571" s="116"/>
      <c r="X571" s="116"/>
      <c r="Y571" s="116"/>
    </row>
    <row r="572" customHeight="1" spans="23:25">
      <c r="W572" s="116"/>
      <c r="X572" s="116"/>
      <c r="Y572" s="116"/>
    </row>
    <row r="573" customHeight="1" spans="23:25">
      <c r="W573" s="116"/>
      <c r="X573" s="116"/>
      <c r="Y573" s="116"/>
    </row>
    <row r="574" customHeight="1" spans="23:25">
      <c r="W574" s="116"/>
      <c r="X574" s="116"/>
      <c r="Y574" s="116"/>
    </row>
    <row r="575" customHeight="1" spans="23:25">
      <c r="W575" s="116"/>
      <c r="X575" s="116"/>
      <c r="Y575" s="116"/>
    </row>
    <row r="576" customHeight="1" spans="23:25">
      <c r="W576" s="116"/>
      <c r="X576" s="116"/>
      <c r="Y576" s="116"/>
    </row>
    <row r="577" customHeight="1" spans="23:25">
      <c r="W577" s="116"/>
      <c r="X577" s="116"/>
      <c r="Y577" s="116"/>
    </row>
    <row r="578" customHeight="1" spans="23:25">
      <c r="W578" s="116"/>
      <c r="X578" s="116"/>
      <c r="Y578" s="116"/>
    </row>
    <row r="579" customHeight="1" spans="23:25">
      <c r="W579" s="116"/>
      <c r="X579" s="116"/>
      <c r="Y579" s="116"/>
    </row>
    <row r="580" customHeight="1" spans="23:25">
      <c r="W580" s="116"/>
      <c r="X580" s="116"/>
      <c r="Y580" s="116"/>
    </row>
    <row r="581" customHeight="1" spans="23:25">
      <c r="W581" s="116"/>
      <c r="X581" s="116"/>
      <c r="Y581" s="116"/>
    </row>
    <row r="582" customHeight="1" spans="23:25">
      <c r="W582" s="116"/>
      <c r="X582" s="116"/>
      <c r="Y582" s="116"/>
    </row>
    <row r="583" customHeight="1" spans="23:25">
      <c r="W583" s="116"/>
      <c r="X583" s="116"/>
      <c r="Y583" s="116"/>
    </row>
    <row r="584" customHeight="1" spans="23:25">
      <c r="W584" s="116"/>
      <c r="X584" s="116"/>
      <c r="Y584" s="116"/>
    </row>
    <row r="585" customHeight="1" spans="23:25">
      <c r="W585" s="116"/>
      <c r="X585" s="116"/>
      <c r="Y585" s="116"/>
    </row>
    <row r="586" customHeight="1" spans="23:25">
      <c r="W586" s="116"/>
      <c r="X586" s="116"/>
      <c r="Y586" s="116"/>
    </row>
    <row r="587" customHeight="1" spans="23:25">
      <c r="W587" s="116"/>
      <c r="X587" s="116"/>
      <c r="Y587" s="116"/>
    </row>
    <row r="588" customHeight="1" spans="23:25">
      <c r="W588" s="116"/>
      <c r="X588" s="116"/>
      <c r="Y588" s="116"/>
    </row>
    <row r="589" customHeight="1" spans="23:25">
      <c r="W589" s="116"/>
      <c r="X589" s="116"/>
      <c r="Y589" s="116"/>
    </row>
    <row r="590" customHeight="1" spans="23:25">
      <c r="W590" s="116"/>
      <c r="X590" s="116"/>
      <c r="Y590" s="116"/>
    </row>
    <row r="591" customHeight="1" spans="23:25">
      <c r="W591" s="116"/>
      <c r="X591" s="116"/>
      <c r="Y591" s="116"/>
    </row>
    <row r="592" customHeight="1" spans="23:25">
      <c r="W592" s="116"/>
      <c r="X592" s="116"/>
      <c r="Y592" s="116"/>
    </row>
    <row r="593" customHeight="1" spans="23:25">
      <c r="W593" s="116"/>
      <c r="X593" s="116"/>
      <c r="Y593" s="116"/>
    </row>
    <row r="594" customHeight="1" spans="23:25">
      <c r="W594" s="116"/>
      <c r="X594" s="116"/>
      <c r="Y594" s="116"/>
    </row>
    <row r="595" customHeight="1" spans="23:25">
      <c r="W595" s="116"/>
      <c r="X595" s="116"/>
      <c r="Y595" s="116"/>
    </row>
    <row r="596" customHeight="1" spans="23:25">
      <c r="W596" s="116"/>
      <c r="X596" s="116"/>
      <c r="Y596" s="116"/>
    </row>
    <row r="597" customHeight="1" spans="23:25">
      <c r="W597" s="116"/>
      <c r="X597" s="116"/>
      <c r="Y597" s="116"/>
    </row>
    <row r="598" customHeight="1" spans="23:25">
      <c r="W598" s="116"/>
      <c r="X598" s="116"/>
      <c r="Y598" s="116"/>
    </row>
    <row r="599" customHeight="1" spans="23:25">
      <c r="W599" s="116"/>
      <c r="X599" s="116"/>
      <c r="Y599" s="116"/>
    </row>
    <row r="600" customHeight="1" spans="23:25">
      <c r="W600" s="116"/>
      <c r="X600" s="116"/>
      <c r="Y600" s="116"/>
    </row>
    <row r="601" customHeight="1" spans="23:25">
      <c r="W601" s="116"/>
      <c r="X601" s="116"/>
      <c r="Y601" s="116"/>
    </row>
    <row r="602" customHeight="1" spans="23:25">
      <c r="W602" s="116"/>
      <c r="X602" s="116"/>
      <c r="Y602" s="116"/>
    </row>
    <row r="603" customHeight="1" spans="23:25">
      <c r="W603" s="116"/>
      <c r="X603" s="116"/>
      <c r="Y603" s="116"/>
    </row>
    <row r="604" customHeight="1" spans="23:25">
      <c r="W604" s="116"/>
      <c r="X604" s="116"/>
      <c r="Y604" s="116"/>
    </row>
    <row r="605" customHeight="1" spans="23:25">
      <c r="W605" s="116"/>
      <c r="X605" s="116"/>
      <c r="Y605" s="116"/>
    </row>
    <row r="606" customHeight="1" spans="23:25">
      <c r="W606" s="116"/>
      <c r="X606" s="116"/>
      <c r="Y606" s="116"/>
    </row>
    <row r="607" customHeight="1" spans="23:25">
      <c r="W607" s="116"/>
      <c r="X607" s="116"/>
      <c r="Y607" s="116"/>
    </row>
    <row r="608" customHeight="1" spans="23:25">
      <c r="W608" s="116"/>
      <c r="X608" s="116"/>
      <c r="Y608" s="116"/>
    </row>
    <row r="609" customHeight="1" spans="23:25">
      <c r="W609" s="116"/>
      <c r="X609" s="116"/>
      <c r="Y609" s="116"/>
    </row>
    <row r="610" customHeight="1" spans="23:25">
      <c r="W610" s="116"/>
      <c r="X610" s="116"/>
      <c r="Y610" s="116"/>
    </row>
    <row r="611" customHeight="1" spans="23:25">
      <c r="W611" s="116"/>
      <c r="X611" s="116"/>
      <c r="Y611" s="116"/>
    </row>
    <row r="612" customHeight="1" spans="23:25">
      <c r="W612" s="116"/>
      <c r="X612" s="116"/>
      <c r="Y612" s="116"/>
    </row>
    <row r="613" customHeight="1" spans="23:25">
      <c r="W613" s="116"/>
      <c r="X613" s="116"/>
      <c r="Y613" s="116"/>
    </row>
    <row r="614" customHeight="1" spans="23:25">
      <c r="W614" s="116"/>
      <c r="X614" s="116"/>
      <c r="Y614" s="116"/>
    </row>
    <row r="615" customHeight="1" spans="23:25">
      <c r="W615" s="116"/>
      <c r="X615" s="116"/>
      <c r="Y615" s="116"/>
    </row>
    <row r="616" customHeight="1" spans="23:25">
      <c r="W616" s="116"/>
      <c r="X616" s="116"/>
      <c r="Y616" s="116"/>
    </row>
    <row r="617" customHeight="1" spans="23:25">
      <c r="W617" s="116"/>
      <c r="X617" s="116"/>
      <c r="Y617" s="116"/>
    </row>
    <row r="618" customHeight="1" spans="23:25">
      <c r="W618" s="116"/>
      <c r="X618" s="116"/>
      <c r="Y618" s="116"/>
    </row>
    <row r="619" customHeight="1" spans="23:25">
      <c r="W619" s="116"/>
      <c r="X619" s="116"/>
      <c r="Y619" s="116"/>
    </row>
    <row r="620" customHeight="1" spans="23:25">
      <c r="W620" s="116"/>
      <c r="X620" s="116"/>
      <c r="Y620" s="116"/>
    </row>
    <row r="621" customHeight="1" spans="23:25">
      <c r="W621" s="116"/>
      <c r="X621" s="116"/>
      <c r="Y621" s="116"/>
    </row>
    <row r="622" customHeight="1" spans="23:25">
      <c r="W622" s="116"/>
      <c r="X622" s="116"/>
      <c r="Y622" s="116"/>
    </row>
    <row r="623" customHeight="1" spans="23:25">
      <c r="W623" s="116"/>
      <c r="X623" s="116"/>
      <c r="Y623" s="116"/>
    </row>
    <row r="624" customHeight="1" spans="23:25">
      <c r="W624" s="116"/>
      <c r="X624" s="116"/>
      <c r="Y624" s="116"/>
    </row>
    <row r="625" customHeight="1" spans="23:25">
      <c r="W625" s="116"/>
      <c r="X625" s="116"/>
      <c r="Y625" s="116"/>
    </row>
    <row r="626" customHeight="1" spans="23:25">
      <c r="W626" s="116"/>
      <c r="X626" s="116"/>
      <c r="Y626" s="116"/>
    </row>
    <row r="627" customHeight="1" spans="23:25">
      <c r="W627" s="116"/>
      <c r="X627" s="116"/>
      <c r="Y627" s="116"/>
    </row>
    <row r="628" customHeight="1" spans="23:25">
      <c r="W628" s="116"/>
      <c r="X628" s="116"/>
      <c r="Y628" s="116"/>
    </row>
    <row r="629" customHeight="1" spans="23:25">
      <c r="W629" s="116"/>
      <c r="X629" s="116"/>
      <c r="Y629" s="116"/>
    </row>
    <row r="630" customHeight="1" spans="23:25">
      <c r="W630" s="116"/>
      <c r="X630" s="116"/>
      <c r="Y630" s="116"/>
    </row>
    <row r="631" customHeight="1" spans="23:25">
      <c r="W631" s="116"/>
      <c r="X631" s="116"/>
      <c r="Y631" s="116"/>
    </row>
    <row r="632" customHeight="1" spans="23:25">
      <c r="W632" s="116"/>
      <c r="X632" s="116"/>
      <c r="Y632" s="116"/>
    </row>
    <row r="633" customHeight="1" spans="23:25">
      <c r="W633" s="116"/>
      <c r="X633" s="116"/>
      <c r="Y633" s="116"/>
    </row>
    <row r="634" customHeight="1" spans="23:25">
      <c r="W634" s="116"/>
      <c r="X634" s="116"/>
      <c r="Y634" s="116"/>
    </row>
    <row r="635" customHeight="1" spans="23:25">
      <c r="W635" s="116"/>
      <c r="X635" s="116"/>
      <c r="Y635" s="116"/>
    </row>
    <row r="636" customHeight="1" spans="23:25">
      <c r="W636" s="116"/>
      <c r="X636" s="116"/>
      <c r="Y636" s="116"/>
    </row>
    <row r="637" customHeight="1" spans="23:25">
      <c r="W637" s="116"/>
      <c r="X637" s="116"/>
      <c r="Y637" s="116"/>
    </row>
    <row r="638" customHeight="1" spans="23:25">
      <c r="W638" s="116"/>
      <c r="X638" s="116"/>
      <c r="Y638" s="116"/>
    </row>
    <row r="639" customHeight="1" spans="23:25">
      <c r="W639" s="116"/>
      <c r="X639" s="116"/>
      <c r="Y639" s="116"/>
    </row>
    <row r="640" customHeight="1" spans="23:25">
      <c r="W640" s="116"/>
      <c r="X640" s="116"/>
      <c r="Y640" s="116"/>
    </row>
    <row r="641" customHeight="1" spans="23:25">
      <c r="W641" s="116"/>
      <c r="X641" s="116"/>
      <c r="Y641" s="116"/>
    </row>
    <row r="642" customHeight="1" spans="23:25">
      <c r="W642" s="116"/>
      <c r="X642" s="116"/>
      <c r="Y642" s="116"/>
    </row>
    <row r="643" customHeight="1" spans="23:25">
      <c r="W643" s="116"/>
      <c r="X643" s="116"/>
      <c r="Y643" s="116"/>
    </row>
    <row r="644" customHeight="1" spans="23:25">
      <c r="W644" s="116"/>
      <c r="X644" s="116"/>
      <c r="Y644" s="116"/>
    </row>
    <row r="645" customHeight="1" spans="23:25">
      <c r="W645" s="116"/>
      <c r="X645" s="116"/>
      <c r="Y645" s="116"/>
    </row>
    <row r="646" customHeight="1" spans="23:25">
      <c r="W646" s="116"/>
      <c r="X646" s="116"/>
      <c r="Y646" s="116"/>
    </row>
    <row r="647" customHeight="1" spans="23:25">
      <c r="W647" s="116"/>
      <c r="X647" s="116"/>
      <c r="Y647" s="116"/>
    </row>
    <row r="648" customHeight="1" spans="23:25">
      <c r="W648" s="116"/>
      <c r="X648" s="116"/>
      <c r="Y648" s="116"/>
    </row>
    <row r="649" customHeight="1" spans="23:25">
      <c r="W649" s="116"/>
      <c r="X649" s="116"/>
      <c r="Y649" s="116"/>
    </row>
    <row r="650" customHeight="1" spans="23:25">
      <c r="W650" s="116"/>
      <c r="X650" s="116"/>
      <c r="Y650" s="116"/>
    </row>
    <row r="651" customHeight="1" spans="23:25">
      <c r="W651" s="116"/>
      <c r="X651" s="116"/>
      <c r="Y651" s="116"/>
    </row>
    <row r="652" customHeight="1" spans="23:25">
      <c r="W652" s="116"/>
      <c r="X652" s="116"/>
      <c r="Y652" s="116"/>
    </row>
    <row r="653" customHeight="1" spans="23:25">
      <c r="W653" s="116"/>
      <c r="X653" s="116"/>
      <c r="Y653" s="116"/>
    </row>
    <row r="654" customHeight="1" spans="23:25">
      <c r="W654" s="116"/>
      <c r="X654" s="116"/>
      <c r="Y654" s="116"/>
    </row>
    <row r="655" customHeight="1" spans="23:25">
      <c r="W655" s="116"/>
      <c r="X655" s="116"/>
      <c r="Y655" s="116"/>
    </row>
    <row r="656" customHeight="1" spans="23:25">
      <c r="W656" s="116"/>
      <c r="X656" s="116"/>
      <c r="Y656" s="116"/>
    </row>
    <row r="657" customHeight="1" spans="23:25">
      <c r="W657" s="116"/>
      <c r="X657" s="116"/>
      <c r="Y657" s="116"/>
    </row>
    <row r="658" customHeight="1" spans="23:25">
      <c r="W658" s="116"/>
      <c r="X658" s="116"/>
      <c r="Y658" s="116"/>
    </row>
    <row r="659" customHeight="1" spans="23:25">
      <c r="W659" s="116"/>
      <c r="X659" s="116"/>
      <c r="Y659" s="116"/>
    </row>
    <row r="660" customHeight="1" spans="23:25">
      <c r="W660" s="116"/>
      <c r="X660" s="116"/>
      <c r="Y660" s="116"/>
    </row>
    <row r="661" customHeight="1" spans="23:25">
      <c r="W661" s="116"/>
      <c r="X661" s="116"/>
      <c r="Y661" s="116"/>
    </row>
    <row r="662" customHeight="1" spans="23:25">
      <c r="W662" s="116"/>
      <c r="X662" s="116"/>
      <c r="Y662" s="116"/>
    </row>
    <row r="663" customHeight="1" spans="23:25">
      <c r="W663" s="116"/>
      <c r="X663" s="116"/>
      <c r="Y663" s="116"/>
    </row>
    <row r="664" customHeight="1" spans="23:25">
      <c r="W664" s="116"/>
      <c r="X664" s="116"/>
      <c r="Y664" s="116"/>
    </row>
    <row r="665" customHeight="1" spans="23:25">
      <c r="W665" s="116"/>
      <c r="X665" s="116"/>
      <c r="Y665" s="116"/>
    </row>
    <row r="666" customHeight="1" spans="23:25">
      <c r="W666" s="116"/>
      <c r="X666" s="116"/>
      <c r="Y666" s="116"/>
    </row>
    <row r="667" customHeight="1" spans="23:25">
      <c r="W667" s="116"/>
      <c r="X667" s="116"/>
      <c r="Y667" s="116"/>
    </row>
    <row r="668" customHeight="1" spans="23:25">
      <c r="W668" s="116"/>
      <c r="X668" s="116"/>
      <c r="Y668" s="116"/>
    </row>
    <row r="669" customHeight="1" spans="23:25">
      <c r="W669" s="116"/>
      <c r="X669" s="116"/>
      <c r="Y669" s="116"/>
    </row>
    <row r="670" customHeight="1" spans="23:25">
      <c r="W670" s="116"/>
      <c r="X670" s="116"/>
      <c r="Y670" s="116"/>
    </row>
    <row r="671" customHeight="1" spans="23:25">
      <c r="W671" s="116"/>
      <c r="X671" s="116"/>
      <c r="Y671" s="116"/>
    </row>
    <row r="672" customHeight="1" spans="23:25">
      <c r="W672" s="116"/>
      <c r="X672" s="116"/>
      <c r="Y672" s="116"/>
    </row>
    <row r="673" customHeight="1" spans="23:25">
      <c r="W673" s="116"/>
      <c r="X673" s="116"/>
      <c r="Y673" s="116"/>
    </row>
    <row r="674" customHeight="1" spans="23:25">
      <c r="W674" s="116"/>
      <c r="X674" s="116"/>
      <c r="Y674" s="116"/>
    </row>
    <row r="675" customHeight="1" spans="23:25">
      <c r="W675" s="116"/>
      <c r="X675" s="116"/>
      <c r="Y675" s="116"/>
    </row>
    <row r="676" customHeight="1" spans="23:25">
      <c r="W676" s="116"/>
      <c r="X676" s="116"/>
      <c r="Y676" s="116"/>
    </row>
    <row r="677" customHeight="1" spans="23:25">
      <c r="W677" s="116"/>
      <c r="X677" s="116"/>
      <c r="Y677" s="116"/>
    </row>
    <row r="678" customHeight="1" spans="23:25">
      <c r="W678" s="116"/>
      <c r="X678" s="116"/>
      <c r="Y678" s="116"/>
    </row>
    <row r="679" customHeight="1" spans="23:25">
      <c r="W679" s="116"/>
      <c r="X679" s="116"/>
      <c r="Y679" s="116"/>
    </row>
    <row r="680" customHeight="1" spans="23:25">
      <c r="W680" s="116"/>
      <c r="X680" s="116"/>
      <c r="Y680" s="116"/>
    </row>
    <row r="681" customHeight="1" spans="23:25">
      <c r="W681" s="116"/>
      <c r="X681" s="116"/>
      <c r="Y681" s="116"/>
    </row>
    <row r="682" customHeight="1" spans="23:25">
      <c r="W682" s="116"/>
      <c r="X682" s="116"/>
      <c r="Y682" s="116"/>
    </row>
    <row r="683" customHeight="1" spans="23:25">
      <c r="W683" s="116"/>
      <c r="X683" s="116"/>
      <c r="Y683" s="116"/>
    </row>
    <row r="684" customHeight="1" spans="23:25">
      <c r="W684" s="116"/>
      <c r="X684" s="116"/>
      <c r="Y684" s="116"/>
    </row>
    <row r="685" customHeight="1" spans="23:25">
      <c r="W685" s="116"/>
      <c r="X685" s="116"/>
      <c r="Y685" s="116"/>
    </row>
    <row r="686" customHeight="1" spans="23:25">
      <c r="W686" s="116"/>
      <c r="X686" s="116"/>
      <c r="Y686" s="116"/>
    </row>
    <row r="687" customHeight="1" spans="23:25">
      <c r="W687" s="116"/>
      <c r="X687" s="116"/>
      <c r="Y687" s="116"/>
    </row>
    <row r="688" customHeight="1" spans="23:25">
      <c r="W688" s="116"/>
      <c r="X688" s="116"/>
      <c r="Y688" s="116"/>
    </row>
    <row r="689" customHeight="1" spans="23:25">
      <c r="W689" s="116"/>
      <c r="X689" s="116"/>
      <c r="Y689" s="116"/>
    </row>
    <row r="690" customHeight="1" spans="23:25">
      <c r="W690" s="116"/>
      <c r="X690" s="116"/>
      <c r="Y690" s="116"/>
    </row>
    <row r="691" customHeight="1" spans="23:25">
      <c r="W691" s="116"/>
      <c r="X691" s="116"/>
      <c r="Y691" s="116"/>
    </row>
    <row r="692" customHeight="1" spans="23:25">
      <c r="W692" s="116"/>
      <c r="X692" s="116"/>
      <c r="Y692" s="116"/>
    </row>
    <row r="693" customHeight="1" spans="23:25">
      <c r="W693" s="116"/>
      <c r="X693" s="116"/>
      <c r="Y693" s="116"/>
    </row>
    <row r="694" customHeight="1" spans="23:25">
      <c r="W694" s="116"/>
      <c r="X694" s="116"/>
      <c r="Y694" s="116"/>
    </row>
    <row r="695" customHeight="1" spans="23:25">
      <c r="W695" s="116"/>
      <c r="X695" s="116"/>
      <c r="Y695" s="116"/>
    </row>
    <row r="696" customHeight="1" spans="23:25">
      <c r="W696" s="116"/>
      <c r="X696" s="116"/>
      <c r="Y696" s="116"/>
    </row>
    <row r="697" customHeight="1" spans="23:25">
      <c r="W697" s="116"/>
      <c r="X697" s="116"/>
      <c r="Y697" s="116"/>
    </row>
    <row r="698" customHeight="1" spans="23:25">
      <c r="W698" s="116"/>
      <c r="X698" s="116"/>
      <c r="Y698" s="116"/>
    </row>
    <row r="699" customHeight="1" spans="23:25">
      <c r="W699" s="116"/>
      <c r="X699" s="116"/>
      <c r="Y699" s="116"/>
    </row>
    <row r="700" customHeight="1" spans="23:25">
      <c r="W700" s="116"/>
      <c r="X700" s="116"/>
      <c r="Y700" s="116"/>
    </row>
    <row r="701" customHeight="1" spans="23:25">
      <c r="W701" s="116"/>
      <c r="X701" s="116"/>
      <c r="Y701" s="116"/>
    </row>
    <row r="702" customHeight="1" spans="23:25">
      <c r="W702" s="116"/>
      <c r="X702" s="116"/>
      <c r="Y702" s="116"/>
    </row>
    <row r="703" customHeight="1" spans="23:25">
      <c r="W703" s="116"/>
      <c r="X703" s="116"/>
      <c r="Y703" s="116"/>
    </row>
    <row r="704" customHeight="1" spans="23:25">
      <c r="W704" s="116"/>
      <c r="X704" s="116"/>
      <c r="Y704" s="116"/>
    </row>
    <row r="705" customHeight="1" spans="23:25">
      <c r="W705" s="116"/>
      <c r="X705" s="116"/>
      <c r="Y705" s="116"/>
    </row>
    <row r="706" customHeight="1" spans="23:25">
      <c r="W706" s="116"/>
      <c r="X706" s="116"/>
      <c r="Y706" s="116"/>
    </row>
    <row r="707" customHeight="1" spans="23:25">
      <c r="W707" s="116"/>
      <c r="X707" s="116"/>
      <c r="Y707" s="116"/>
    </row>
    <row r="708" customHeight="1" spans="23:25">
      <c r="W708" s="116"/>
      <c r="X708" s="116"/>
      <c r="Y708" s="116"/>
    </row>
    <row r="709" customHeight="1" spans="23:25">
      <c r="W709" s="116"/>
      <c r="X709" s="116"/>
      <c r="Y709" s="116"/>
    </row>
    <row r="710" customHeight="1" spans="23:25">
      <c r="W710" s="116"/>
      <c r="X710" s="116"/>
      <c r="Y710" s="116"/>
    </row>
    <row r="711" customHeight="1" spans="23:25">
      <c r="W711" s="116"/>
      <c r="X711" s="116"/>
      <c r="Y711" s="116"/>
    </row>
    <row r="712" customHeight="1" spans="23:25">
      <c r="W712" s="116"/>
      <c r="X712" s="116"/>
      <c r="Y712" s="116"/>
    </row>
    <row r="713" customHeight="1" spans="23:25">
      <c r="W713" s="116"/>
      <c r="X713" s="116"/>
      <c r="Y713" s="116"/>
    </row>
    <row r="714" customHeight="1" spans="23:25">
      <c r="W714" s="116"/>
      <c r="X714" s="116"/>
      <c r="Y714" s="116"/>
    </row>
    <row r="715" customHeight="1" spans="23:25">
      <c r="W715" s="116"/>
      <c r="X715" s="116"/>
      <c r="Y715" s="116"/>
    </row>
    <row r="716" customHeight="1" spans="23:25">
      <c r="W716" s="116"/>
      <c r="X716" s="116"/>
      <c r="Y716" s="116"/>
    </row>
    <row r="717" customHeight="1" spans="23:25">
      <c r="W717" s="116"/>
      <c r="X717" s="116"/>
      <c r="Y717" s="116"/>
    </row>
    <row r="718" customHeight="1" spans="23:25">
      <c r="W718" s="116"/>
      <c r="X718" s="116"/>
      <c r="Y718" s="116"/>
    </row>
    <row r="719" customHeight="1" spans="23:25">
      <c r="W719" s="116"/>
      <c r="X719" s="116"/>
      <c r="Y719" s="116"/>
    </row>
    <row r="720" customHeight="1" spans="23:25">
      <c r="W720" s="116"/>
      <c r="X720" s="116"/>
      <c r="Y720" s="116"/>
    </row>
    <row r="721" customHeight="1" spans="23:25">
      <c r="W721" s="116"/>
      <c r="X721" s="116"/>
      <c r="Y721" s="116"/>
    </row>
    <row r="722" customHeight="1" spans="23:25">
      <c r="W722" s="116"/>
      <c r="X722" s="116"/>
      <c r="Y722" s="116"/>
    </row>
    <row r="723" customHeight="1" spans="23:25">
      <c r="W723" s="116"/>
      <c r="X723" s="116"/>
      <c r="Y723" s="116"/>
    </row>
    <row r="724" customHeight="1" spans="23:25">
      <c r="W724" s="116"/>
      <c r="X724" s="116"/>
      <c r="Y724" s="116"/>
    </row>
    <row r="725" customHeight="1" spans="23:25">
      <c r="W725" s="116"/>
      <c r="X725" s="116"/>
      <c r="Y725" s="116"/>
    </row>
    <row r="726" customHeight="1" spans="23:25">
      <c r="W726" s="116"/>
      <c r="X726" s="116"/>
      <c r="Y726" s="116"/>
    </row>
    <row r="727" customHeight="1" spans="23:25">
      <c r="W727" s="116"/>
      <c r="X727" s="116"/>
      <c r="Y727" s="116"/>
    </row>
    <row r="728" customHeight="1" spans="23:25">
      <c r="W728" s="116"/>
      <c r="X728" s="116"/>
      <c r="Y728" s="116"/>
    </row>
    <row r="729" customHeight="1" spans="23:25">
      <c r="W729" s="116"/>
      <c r="X729" s="116"/>
      <c r="Y729" s="116"/>
    </row>
    <row r="730" customHeight="1" spans="23:25">
      <c r="W730" s="116"/>
      <c r="X730" s="116"/>
      <c r="Y730" s="116"/>
    </row>
    <row r="731" customHeight="1" spans="23:25">
      <c r="W731" s="116"/>
      <c r="X731" s="116"/>
      <c r="Y731" s="116"/>
    </row>
    <row r="732" customHeight="1" spans="23:25">
      <c r="W732" s="116"/>
      <c r="X732" s="116"/>
      <c r="Y732" s="116"/>
    </row>
    <row r="733" customHeight="1" spans="23:25">
      <c r="W733" s="116"/>
      <c r="X733" s="116"/>
      <c r="Y733" s="116"/>
    </row>
    <row r="734" customHeight="1" spans="23:25">
      <c r="W734" s="116"/>
      <c r="X734" s="116"/>
      <c r="Y734" s="116"/>
    </row>
    <row r="735" customHeight="1" spans="23:25">
      <c r="W735" s="116"/>
      <c r="X735" s="116"/>
      <c r="Y735" s="116"/>
    </row>
    <row r="736" customHeight="1" spans="23:25">
      <c r="W736" s="116"/>
      <c r="X736" s="116"/>
      <c r="Y736" s="116"/>
    </row>
    <row r="737" customHeight="1" spans="23:25">
      <c r="W737" s="116"/>
      <c r="X737" s="116"/>
      <c r="Y737" s="116"/>
    </row>
    <row r="738" customHeight="1" spans="23:25">
      <c r="W738" s="116"/>
      <c r="X738" s="116"/>
      <c r="Y738" s="116"/>
    </row>
    <row r="739" customHeight="1" spans="23:25">
      <c r="W739" s="116"/>
      <c r="X739" s="116"/>
      <c r="Y739" s="116"/>
    </row>
    <row r="740" customHeight="1" spans="23:25">
      <c r="W740" s="116"/>
      <c r="X740" s="116"/>
      <c r="Y740" s="116"/>
    </row>
    <row r="741" customHeight="1" spans="23:25">
      <c r="W741" s="116"/>
      <c r="X741" s="116"/>
      <c r="Y741" s="116"/>
    </row>
    <row r="742" customHeight="1" spans="23:25">
      <c r="W742" s="116"/>
      <c r="X742" s="116"/>
      <c r="Y742" s="116"/>
    </row>
    <row r="743" customHeight="1" spans="23:25">
      <c r="W743" s="116"/>
      <c r="X743" s="116"/>
      <c r="Y743" s="116"/>
    </row>
    <row r="744" customHeight="1" spans="23:25">
      <c r="W744" s="116"/>
      <c r="X744" s="116"/>
      <c r="Y744" s="116"/>
    </row>
    <row r="745" customHeight="1" spans="23:25">
      <c r="W745" s="116"/>
      <c r="X745" s="116"/>
      <c r="Y745" s="116"/>
    </row>
    <row r="746" customHeight="1" spans="23:25">
      <c r="W746" s="116"/>
      <c r="X746" s="116"/>
      <c r="Y746" s="116"/>
    </row>
    <row r="747" customHeight="1" spans="23:25">
      <c r="W747" s="116"/>
      <c r="X747" s="116"/>
      <c r="Y747" s="116"/>
    </row>
    <row r="748" customHeight="1" spans="23:25">
      <c r="W748" s="116"/>
      <c r="X748" s="116"/>
      <c r="Y748" s="116"/>
    </row>
    <row r="749" customHeight="1" spans="23:25">
      <c r="W749" s="116"/>
      <c r="X749" s="116"/>
      <c r="Y749" s="116"/>
    </row>
    <row r="750" customHeight="1" spans="23:25">
      <c r="W750" s="116"/>
      <c r="X750" s="116"/>
      <c r="Y750" s="116"/>
    </row>
    <row r="751" customHeight="1" spans="23:25">
      <c r="W751" s="116"/>
      <c r="X751" s="116"/>
      <c r="Y751" s="116"/>
    </row>
    <row r="752" customHeight="1" spans="23:25">
      <c r="W752" s="116"/>
      <c r="X752" s="116"/>
      <c r="Y752" s="116"/>
    </row>
    <row r="753" customHeight="1" spans="23:25">
      <c r="W753" s="116"/>
      <c r="X753" s="116"/>
      <c r="Y753" s="116"/>
    </row>
    <row r="754" customHeight="1" spans="23:25">
      <c r="W754" s="116"/>
      <c r="X754" s="116"/>
      <c r="Y754" s="116"/>
    </row>
    <row r="755" customHeight="1" spans="23:25">
      <c r="W755" s="116"/>
      <c r="X755" s="116"/>
      <c r="Y755" s="116"/>
    </row>
    <row r="756" customHeight="1" spans="23:25">
      <c r="W756" s="116"/>
      <c r="X756" s="116"/>
      <c r="Y756" s="116"/>
    </row>
    <row r="757" customHeight="1" spans="23:25">
      <c r="W757" s="116"/>
      <c r="X757" s="116"/>
      <c r="Y757" s="116"/>
    </row>
    <row r="758" customHeight="1" spans="23:25">
      <c r="W758" s="116"/>
      <c r="X758" s="116"/>
      <c r="Y758" s="116"/>
    </row>
    <row r="759" customHeight="1" spans="23:25">
      <c r="W759" s="116"/>
      <c r="X759" s="116"/>
      <c r="Y759" s="116"/>
    </row>
    <row r="760" customHeight="1" spans="23:25">
      <c r="W760" s="116"/>
      <c r="X760" s="116"/>
      <c r="Y760" s="116"/>
    </row>
    <row r="761" customHeight="1" spans="23:25">
      <c r="W761" s="116"/>
      <c r="X761" s="116"/>
      <c r="Y761" s="116"/>
    </row>
    <row r="762" customHeight="1" spans="23:25">
      <c r="W762" s="116"/>
      <c r="X762" s="116"/>
      <c r="Y762" s="116"/>
    </row>
    <row r="763" customHeight="1" spans="23:25">
      <c r="W763" s="116"/>
      <c r="X763" s="116"/>
      <c r="Y763" s="116"/>
    </row>
    <row r="764" customHeight="1" spans="23:25">
      <c r="W764" s="116"/>
      <c r="X764" s="116"/>
      <c r="Y764" s="116"/>
    </row>
    <row r="765" customHeight="1" spans="23:25">
      <c r="W765" s="116"/>
      <c r="X765" s="116"/>
      <c r="Y765" s="116"/>
    </row>
    <row r="766" customHeight="1" spans="23:25">
      <c r="W766" s="116"/>
      <c r="X766" s="116"/>
      <c r="Y766" s="116"/>
    </row>
    <row r="767" customHeight="1" spans="23:25">
      <c r="W767" s="116"/>
      <c r="X767" s="116"/>
      <c r="Y767" s="116"/>
    </row>
    <row r="768" customHeight="1" spans="23:25">
      <c r="W768" s="116"/>
      <c r="X768" s="116"/>
      <c r="Y768" s="116"/>
    </row>
    <row r="769" customHeight="1" spans="23:25">
      <c r="W769" s="116"/>
      <c r="X769" s="116"/>
      <c r="Y769" s="116"/>
    </row>
    <row r="770" customHeight="1" spans="23:25">
      <c r="W770" s="116"/>
      <c r="X770" s="116"/>
      <c r="Y770" s="116"/>
    </row>
    <row r="771" customHeight="1" spans="23:25">
      <c r="W771" s="116"/>
      <c r="X771" s="116"/>
      <c r="Y771" s="116"/>
    </row>
    <row r="772" customHeight="1" spans="23:25">
      <c r="W772" s="116"/>
      <c r="X772" s="116"/>
      <c r="Y772" s="116"/>
    </row>
    <row r="773" customHeight="1" spans="23:25">
      <c r="W773" s="116"/>
      <c r="X773" s="116"/>
      <c r="Y773" s="116"/>
    </row>
    <row r="774" customHeight="1" spans="23:25">
      <c r="W774" s="116"/>
      <c r="X774" s="116"/>
      <c r="Y774" s="116"/>
    </row>
    <row r="775" customHeight="1" spans="23:25">
      <c r="W775" s="116"/>
      <c r="X775" s="116"/>
      <c r="Y775" s="116"/>
    </row>
    <row r="776" customHeight="1" spans="23:25">
      <c r="W776" s="116"/>
      <c r="X776" s="116"/>
      <c r="Y776" s="116"/>
    </row>
    <row r="777" customHeight="1" spans="23:25">
      <c r="W777" s="116"/>
      <c r="X777" s="116"/>
      <c r="Y777" s="116"/>
    </row>
    <row r="778" customHeight="1" spans="23:25">
      <c r="W778" s="116"/>
      <c r="X778" s="116"/>
      <c r="Y778" s="116"/>
    </row>
    <row r="779" customHeight="1" spans="23:25">
      <c r="W779" s="116"/>
      <c r="X779" s="116"/>
      <c r="Y779" s="116"/>
    </row>
    <row r="780" customHeight="1" spans="23:25">
      <c r="W780" s="116"/>
      <c r="X780" s="116"/>
      <c r="Y780" s="116"/>
    </row>
    <row r="781" customHeight="1" spans="23:25">
      <c r="W781" s="116"/>
      <c r="X781" s="116"/>
      <c r="Y781" s="116"/>
    </row>
    <row r="782" customHeight="1" spans="23:25">
      <c r="W782" s="116"/>
      <c r="X782" s="116"/>
      <c r="Y782" s="116"/>
    </row>
    <row r="783" customHeight="1" spans="23:25">
      <c r="W783" s="116"/>
      <c r="X783" s="116"/>
      <c r="Y783" s="116"/>
    </row>
    <row r="784" customHeight="1" spans="23:25">
      <c r="W784" s="116"/>
      <c r="X784" s="116"/>
      <c r="Y784" s="116"/>
    </row>
    <row r="785" customHeight="1" spans="23:25">
      <c r="W785" s="116"/>
      <c r="X785" s="116"/>
      <c r="Y785" s="116"/>
    </row>
    <row r="786" customHeight="1" spans="23:25">
      <c r="W786" s="116"/>
      <c r="X786" s="116"/>
      <c r="Y786" s="116"/>
    </row>
    <row r="787" customHeight="1" spans="23:25">
      <c r="W787" s="116"/>
      <c r="X787" s="116"/>
      <c r="Y787" s="116"/>
    </row>
    <row r="788" customHeight="1" spans="23:25">
      <c r="W788" s="116"/>
      <c r="X788" s="116"/>
      <c r="Y788" s="116"/>
    </row>
    <row r="789" customHeight="1" spans="23:25">
      <c r="W789" s="116"/>
      <c r="X789" s="116"/>
      <c r="Y789" s="116"/>
    </row>
    <row r="790" customHeight="1" spans="23:25">
      <c r="W790" s="116"/>
      <c r="X790" s="116"/>
      <c r="Y790" s="116"/>
    </row>
    <row r="791" customHeight="1" spans="23:25">
      <c r="W791" s="116"/>
      <c r="X791" s="116"/>
      <c r="Y791" s="116"/>
    </row>
    <row r="792" customHeight="1" spans="23:25">
      <c r="W792" s="116"/>
      <c r="X792" s="116"/>
      <c r="Y792" s="116"/>
    </row>
    <row r="793" customHeight="1" spans="23:25">
      <c r="W793" s="116"/>
      <c r="X793" s="116"/>
      <c r="Y793" s="116"/>
    </row>
    <row r="794" customHeight="1" spans="23:25">
      <c r="W794" s="116"/>
      <c r="X794" s="116"/>
      <c r="Y794" s="116"/>
    </row>
    <row r="795" customHeight="1" spans="23:25">
      <c r="W795" s="116"/>
      <c r="X795" s="116"/>
      <c r="Y795" s="116"/>
    </row>
    <row r="796" customHeight="1" spans="23:25">
      <c r="W796" s="116"/>
      <c r="X796" s="116"/>
      <c r="Y796" s="116"/>
    </row>
    <row r="797" customHeight="1" spans="23:25">
      <c r="W797" s="116"/>
      <c r="X797" s="116"/>
      <c r="Y797" s="116"/>
    </row>
    <row r="798" customHeight="1" spans="23:25">
      <c r="W798" s="116"/>
      <c r="X798" s="116"/>
      <c r="Y798" s="116"/>
    </row>
    <row r="799" customHeight="1" spans="23:25">
      <c r="W799" s="116"/>
      <c r="X799" s="116"/>
      <c r="Y799" s="116"/>
    </row>
    <row r="800" customHeight="1" spans="23:25">
      <c r="W800" s="116"/>
      <c r="X800" s="116"/>
      <c r="Y800" s="116"/>
    </row>
    <row r="801" customHeight="1" spans="23:25">
      <c r="W801" s="116"/>
      <c r="X801" s="116"/>
      <c r="Y801" s="116"/>
    </row>
    <row r="802" customHeight="1" spans="23:25">
      <c r="W802" s="116"/>
      <c r="X802" s="116"/>
      <c r="Y802" s="116"/>
    </row>
    <row r="803" customHeight="1" spans="23:25">
      <c r="W803" s="116"/>
      <c r="X803" s="116"/>
      <c r="Y803" s="116"/>
    </row>
    <row r="804" customHeight="1" spans="23:25">
      <c r="W804" s="116"/>
      <c r="X804" s="116"/>
      <c r="Y804" s="116"/>
    </row>
    <row r="805" customHeight="1" spans="23:25">
      <c r="W805" s="116"/>
      <c r="X805" s="116"/>
      <c r="Y805" s="116"/>
    </row>
    <row r="806" customHeight="1" spans="23:25">
      <c r="W806" s="116"/>
      <c r="X806" s="116"/>
      <c r="Y806" s="116"/>
    </row>
    <row r="807" customHeight="1" spans="23:25">
      <c r="W807" s="116"/>
      <c r="X807" s="116"/>
      <c r="Y807" s="116"/>
    </row>
    <row r="808" customHeight="1" spans="23:25">
      <c r="W808" s="116"/>
      <c r="X808" s="116"/>
      <c r="Y808" s="116"/>
    </row>
    <row r="809" customHeight="1" spans="23:25">
      <c r="W809" s="116"/>
      <c r="X809" s="116"/>
      <c r="Y809" s="116"/>
    </row>
    <row r="810" customHeight="1" spans="23:25">
      <c r="W810" s="116"/>
      <c r="X810" s="116"/>
      <c r="Y810" s="116"/>
    </row>
    <row r="811" customHeight="1" spans="23:25">
      <c r="W811" s="116"/>
      <c r="X811" s="116"/>
      <c r="Y811" s="116"/>
    </row>
    <row r="812" customHeight="1" spans="23:25">
      <c r="W812" s="116"/>
      <c r="X812" s="116"/>
      <c r="Y812" s="116"/>
    </row>
    <row r="813" customHeight="1" spans="23:25">
      <c r="W813" s="116"/>
      <c r="X813" s="116"/>
      <c r="Y813" s="116"/>
    </row>
    <row r="814" customHeight="1" spans="23:25">
      <c r="W814" s="116"/>
      <c r="X814" s="116"/>
      <c r="Y814" s="116"/>
    </row>
    <row r="815" customHeight="1" spans="23:25">
      <c r="W815" s="116"/>
      <c r="X815" s="116"/>
      <c r="Y815" s="116"/>
    </row>
    <row r="816" customHeight="1" spans="23:25">
      <c r="W816" s="116"/>
      <c r="X816" s="116"/>
      <c r="Y816" s="116"/>
    </row>
    <row r="817" customHeight="1" spans="23:25">
      <c r="W817" s="116"/>
      <c r="X817" s="116"/>
      <c r="Y817" s="116"/>
    </row>
    <row r="818" customHeight="1" spans="23:25">
      <c r="W818" s="116"/>
      <c r="X818" s="116"/>
      <c r="Y818" s="116"/>
    </row>
    <row r="819" customHeight="1" spans="23:25">
      <c r="W819" s="116"/>
      <c r="X819" s="116"/>
      <c r="Y819" s="116"/>
    </row>
    <row r="820" customHeight="1" spans="23:25">
      <c r="W820" s="116"/>
      <c r="X820" s="116"/>
      <c r="Y820" s="116"/>
    </row>
    <row r="821" customHeight="1" spans="23:25">
      <c r="W821" s="116"/>
      <c r="X821" s="116"/>
      <c r="Y821" s="116"/>
    </row>
    <row r="822" customHeight="1" spans="23:25">
      <c r="W822" s="116"/>
      <c r="X822" s="116"/>
      <c r="Y822" s="116"/>
    </row>
    <row r="823" customHeight="1" spans="23:25">
      <c r="W823" s="116"/>
      <c r="X823" s="116"/>
      <c r="Y823" s="116"/>
    </row>
    <row r="824" customHeight="1" spans="23:25">
      <c r="W824" s="116"/>
      <c r="X824" s="116"/>
      <c r="Y824" s="116"/>
    </row>
    <row r="825" customHeight="1" spans="23:25">
      <c r="W825" s="116"/>
      <c r="X825" s="116"/>
      <c r="Y825" s="116"/>
    </row>
    <row r="826" customHeight="1" spans="23:25">
      <c r="W826" s="116"/>
      <c r="X826" s="116"/>
      <c r="Y826" s="116"/>
    </row>
    <row r="827" customHeight="1" spans="23:25">
      <c r="W827" s="116"/>
      <c r="X827" s="116"/>
      <c r="Y827" s="116"/>
    </row>
    <row r="828" customHeight="1" spans="23:25">
      <c r="W828" s="116"/>
      <c r="X828" s="116"/>
      <c r="Y828" s="116"/>
    </row>
    <row r="829" customHeight="1" spans="23:25">
      <c r="W829" s="116"/>
      <c r="X829" s="116"/>
      <c r="Y829" s="116"/>
    </row>
    <row r="830" customHeight="1" spans="23:25">
      <c r="W830" s="116"/>
      <c r="X830" s="116"/>
      <c r="Y830" s="116"/>
    </row>
    <row r="831" customHeight="1" spans="23:25">
      <c r="W831" s="116"/>
      <c r="X831" s="116"/>
      <c r="Y831" s="116"/>
    </row>
    <row r="832" customHeight="1" spans="23:25">
      <c r="W832" s="116"/>
      <c r="X832" s="116"/>
      <c r="Y832" s="116"/>
    </row>
    <row r="833" customHeight="1" spans="23:25">
      <c r="W833" s="116"/>
      <c r="X833" s="116"/>
      <c r="Y833" s="116"/>
    </row>
    <row r="834" customHeight="1" spans="23:25">
      <c r="W834" s="116"/>
      <c r="X834" s="116"/>
      <c r="Y834" s="116"/>
    </row>
    <row r="835" customHeight="1" spans="23:25">
      <c r="W835" s="116"/>
      <c r="X835" s="116"/>
      <c r="Y835" s="116"/>
    </row>
    <row r="836" customHeight="1" spans="23:25">
      <c r="W836" s="116"/>
      <c r="X836" s="116"/>
      <c r="Y836" s="116"/>
    </row>
    <row r="837" customHeight="1" spans="23:25">
      <c r="W837" s="116"/>
      <c r="X837" s="116"/>
      <c r="Y837" s="116"/>
    </row>
    <row r="838" customHeight="1" spans="23:25">
      <c r="W838" s="116"/>
      <c r="X838" s="116"/>
      <c r="Y838" s="116"/>
    </row>
    <row r="839" customHeight="1" spans="23:25">
      <c r="W839" s="116"/>
      <c r="X839" s="116"/>
      <c r="Y839" s="116"/>
    </row>
    <row r="840" customHeight="1" spans="23:25">
      <c r="W840" s="116"/>
      <c r="X840" s="116"/>
      <c r="Y840" s="116"/>
    </row>
    <row r="841" customHeight="1" spans="23:25">
      <c r="W841" s="116"/>
      <c r="X841" s="116"/>
      <c r="Y841" s="116"/>
    </row>
    <row r="842" customHeight="1" spans="23:25">
      <c r="W842" s="116"/>
      <c r="X842" s="116"/>
      <c r="Y842" s="116"/>
    </row>
  </sheetData>
  <mergeCells count="30">
    <mergeCell ref="A2:AD2"/>
    <mergeCell ref="A3:AD3"/>
    <mergeCell ref="V5:X5"/>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Y5:Y6"/>
    <mergeCell ref="Z5:Z6"/>
    <mergeCell ref="AA5:AA6"/>
    <mergeCell ref="AB5:AB6"/>
    <mergeCell ref="AC5:AC6"/>
    <mergeCell ref="AD5:AD6"/>
  </mergeCells>
  <hyperlinks>
    <hyperlink ref="A1" location="索引目录!D42" display="返回索引页"/>
    <hyperlink ref="B1" location="非流动资产汇总!B10" display="返回"/>
  </hyperlinks>
  <printOptions horizontalCentered="1"/>
  <pageMargins left="0.354166666666667" right="0.354166666666667" top="0.786805555555556" bottom="0.786805555555556" header="0.889583333333333" footer="0.511805555555556"/>
  <pageSetup paperSize="9" scale="56" fitToHeight="0" orientation="landscape"/>
  <headerFooter alignWithMargins="0">
    <oddHeader>&amp;R&amp;"宋体,常规"&amp;10表&amp;"Times New Roman,常规"4-5-4
&amp;"宋体,常规"共&amp;"Times New Roman,常规"&amp;N&amp;"宋体,常规"页第&amp;"Times New Roman,常规"&amp;P&amp;"宋体,常规"页</oddHeader>
  </headerFooter>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BB60"/>
  <sheetViews>
    <sheetView zoomScale="89" zoomScaleNormal="89" topLeftCell="M1" workbookViewId="0">
      <pane ySplit="1728" topLeftCell="A22" activePane="bottomLeft"/>
      <selection/>
      <selection pane="bottomLeft" activeCell="AZ10" sqref="AZ10"/>
    </sheetView>
  </sheetViews>
  <sheetFormatPr defaultColWidth="9" defaultRowHeight="15.75" customHeight="1"/>
  <cols>
    <col min="1" max="1" width="4.6" customWidth="1"/>
    <col min="2" max="2" width="7.1" customWidth="1" outlineLevel="1"/>
    <col min="3" max="10" width="9" customWidth="1" outlineLevel="1"/>
    <col min="11" max="11" width="13.5" customWidth="1"/>
    <col min="12" max="13" width="9" customWidth="1" outlineLevel="1"/>
    <col min="14" max="14" width="17.4" customWidth="1"/>
    <col min="15" max="15" width="9.5" hidden="1" customWidth="1"/>
    <col min="16" max="16" width="6.6" customWidth="1"/>
    <col min="17" max="17" width="12.5" customWidth="1"/>
    <col min="20" max="20" width="11" hidden="1" customWidth="1" outlineLevel="1"/>
    <col min="21" max="22" width="9" hidden="1" customWidth="1" outlineLevel="1"/>
    <col min="23" max="23" width="11.4" hidden="1" customWidth="1" outlineLevel="1"/>
    <col min="24" max="24" width="6.9" hidden="1" customWidth="1" outlineLevel="1"/>
    <col min="25" max="25" width="5.6" hidden="1" customWidth="1" outlineLevel="1"/>
    <col min="26" max="26" width="5.5" hidden="1" customWidth="1" outlineLevel="1"/>
    <col min="27" max="30" width="5" hidden="1" customWidth="1" outlineLevel="1"/>
    <col min="31" max="31" width="5.1" hidden="1" customWidth="1" outlineLevel="1"/>
    <col min="32" max="32" width="5" hidden="1" customWidth="1" outlineLevel="1"/>
    <col min="33" max="33" width="5.4" hidden="1" customWidth="1" outlineLevel="1"/>
    <col min="34" max="34" width="4.5" hidden="1" customWidth="1" outlineLevel="1"/>
    <col min="35" max="35" width="7.6" hidden="1" customWidth="1" outlineLevel="1"/>
    <col min="36" max="36" width="12" hidden="1" customWidth="1" outlineLevel="1"/>
    <col min="37" max="37" width="11" hidden="1" customWidth="1" outlineLevel="1"/>
    <col min="38" max="38" width="8.1" hidden="1" customWidth="1" outlineLevel="1"/>
    <col min="39" max="40" width="9.9" hidden="1" customWidth="1" outlineLevel="1"/>
    <col min="41" max="42" width="11" hidden="1" customWidth="1" outlineLevel="1"/>
    <col min="43" max="43" width="11" customWidth="1" collapsed="1"/>
    <col min="44" max="46" width="11" customWidth="1"/>
    <col min="47" max="47" width="7.6" customWidth="1"/>
    <col min="48" max="48" width="11" customWidth="1"/>
    <col min="49" max="50" width="7.6" customWidth="1"/>
    <col min="51" max="51" width="11.9" customWidth="1"/>
  </cols>
  <sheetData>
    <row r="1" spans="1:54">
      <c r="A1" s="471" t="s">
        <v>1109</v>
      </c>
      <c r="B1" s="472" t="s">
        <v>1110</v>
      </c>
      <c r="C1" s="115"/>
      <c r="D1" s="115"/>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row>
    <row r="2" ht="40.65" customHeight="1" spans="1:54">
      <c r="A2" s="152" t="s">
        <v>1111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c r="AJ2" s="152"/>
      <c r="AK2" s="152"/>
      <c r="AL2" s="152"/>
      <c r="AM2" s="152"/>
      <c r="AN2" s="152"/>
      <c r="AO2" s="152"/>
      <c r="AP2" s="152"/>
      <c r="AQ2" s="152"/>
      <c r="AR2" s="152"/>
      <c r="AS2" s="152"/>
      <c r="AT2" s="152"/>
      <c r="AU2" s="152"/>
      <c r="AV2" s="152"/>
      <c r="AW2" s="152"/>
      <c r="AX2" s="152"/>
      <c r="AY2" s="152"/>
    </row>
    <row r="3" ht="14.1" customHeight="1" spans="1:54">
      <c r="A3" s="153" t="e">
        <f>CONCATENATE(#REF!,#REF!,#REF!,#REF!,#REF!,#REF!,#REF!)</f>
        <v>#REF!</v>
      </c>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3"/>
      <c r="AN3" s="153"/>
      <c r="AO3" s="153"/>
      <c r="AP3" s="153"/>
      <c r="AQ3" s="153"/>
      <c r="AR3" s="153"/>
      <c r="AS3" s="153"/>
      <c r="AT3" s="153"/>
      <c r="AU3" s="153"/>
      <c r="AV3" s="153"/>
      <c r="AW3" s="153"/>
      <c r="AX3" s="153"/>
      <c r="AY3" s="153"/>
    </row>
    <row r="4" customHeight="1" spans="1:54">
      <c r="A4" s="155" t="e">
        <f>#REF!&amp;#REF!</f>
        <v>#REF!</v>
      </c>
      <c r="AY4" s="156" t="s">
        <v>464</v>
      </c>
    </row>
    <row r="5" ht="24" customHeight="1" spans="1:54">
      <c r="A5" s="55" t="s">
        <v>1112</v>
      </c>
      <c r="B5" s="55" t="s">
        <v>1113</v>
      </c>
      <c r="C5" s="55" t="s">
        <v>1114</v>
      </c>
      <c r="D5" s="55"/>
      <c r="E5" s="55"/>
      <c r="F5" s="55"/>
      <c r="G5" s="55"/>
      <c r="H5" s="55"/>
      <c r="I5" s="55"/>
      <c r="J5" s="55"/>
      <c r="K5" s="198" t="s">
        <v>1115</v>
      </c>
      <c r="L5" s="198" t="s">
        <v>1116</v>
      </c>
      <c r="M5" s="198" t="s">
        <v>1117</v>
      </c>
      <c r="N5" s="198" t="s">
        <v>1118</v>
      </c>
      <c r="O5" s="198" t="s">
        <v>1119</v>
      </c>
      <c r="P5" s="198" t="s">
        <v>1120</v>
      </c>
      <c r="Q5" s="198" t="s">
        <v>1121</v>
      </c>
      <c r="R5" s="198" t="s">
        <v>1122</v>
      </c>
      <c r="S5" s="198" t="s">
        <v>1123</v>
      </c>
      <c r="T5" s="198" t="s">
        <v>1124</v>
      </c>
      <c r="U5" s="198" t="s">
        <v>1125</v>
      </c>
      <c r="V5" s="198" t="s">
        <v>1126</v>
      </c>
      <c r="W5" s="198" t="s">
        <v>1127</v>
      </c>
      <c r="X5" s="198" t="s">
        <v>1128</v>
      </c>
      <c r="Y5" s="198" t="s">
        <v>1129</v>
      </c>
      <c r="Z5" s="198" t="s">
        <v>1130</v>
      </c>
      <c r="AA5" s="198" t="s">
        <v>1131</v>
      </c>
      <c r="AB5" s="198" t="s">
        <v>1132</v>
      </c>
      <c r="AC5" s="198" t="s">
        <v>1133</v>
      </c>
      <c r="AD5" s="198" t="s">
        <v>1134</v>
      </c>
      <c r="AE5" s="198" t="s">
        <v>1135</v>
      </c>
      <c r="AF5" s="198" t="s">
        <v>1136</v>
      </c>
      <c r="AG5" s="198" t="s">
        <v>1137</v>
      </c>
      <c r="AH5" s="198" t="s">
        <v>1138</v>
      </c>
      <c r="AI5" s="198" t="s">
        <v>1139</v>
      </c>
      <c r="AJ5" s="198" t="s">
        <v>1140</v>
      </c>
      <c r="AK5" s="477" t="s">
        <v>978</v>
      </c>
      <c r="AL5" s="209"/>
      <c r="AM5" s="209"/>
      <c r="AN5" s="209"/>
      <c r="AO5" s="209"/>
      <c r="AP5" s="210"/>
      <c r="AQ5" s="474" t="s">
        <v>733</v>
      </c>
      <c r="AR5" s="209"/>
      <c r="AS5" s="211"/>
      <c r="AT5" s="213" t="s">
        <v>1141</v>
      </c>
      <c r="AU5" s="213"/>
      <c r="AV5" s="213"/>
      <c r="AW5" s="214" t="s">
        <v>1142</v>
      </c>
      <c r="AX5" s="562" t="s">
        <v>1143</v>
      </c>
      <c r="AY5" s="214" t="s">
        <v>1144</v>
      </c>
      <c r="AZ5" s="232" t="s">
        <v>1145</v>
      </c>
      <c r="BA5" s="475"/>
      <c r="BB5" s="475"/>
    </row>
    <row r="6" ht="24" customHeight="1" spans="1:54">
      <c r="A6" s="55"/>
      <c r="B6" s="55"/>
      <c r="C6" s="55" t="s">
        <v>1146</v>
      </c>
      <c r="D6" s="55" t="s">
        <v>1147</v>
      </c>
      <c r="E6" s="55" t="s">
        <v>1148</v>
      </c>
      <c r="F6" s="55" t="s">
        <v>1149</v>
      </c>
      <c r="G6" s="55" t="s">
        <v>1150</v>
      </c>
      <c r="H6" s="563" t="s">
        <v>1151</v>
      </c>
      <c r="I6" s="55" t="s">
        <v>1152</v>
      </c>
      <c r="J6" s="55" t="s">
        <v>1153</v>
      </c>
      <c r="K6" s="198"/>
      <c r="L6" s="198"/>
      <c r="M6" s="198"/>
      <c r="N6" s="198"/>
      <c r="O6" s="198"/>
      <c r="P6" s="198"/>
      <c r="Q6" s="198"/>
      <c r="R6" s="198"/>
      <c r="S6" s="198"/>
      <c r="T6" s="198"/>
      <c r="U6" s="198"/>
      <c r="V6" s="198"/>
      <c r="W6" s="198"/>
      <c r="X6" s="198"/>
      <c r="Y6" s="198"/>
      <c r="Z6" s="198"/>
      <c r="AA6" s="198"/>
      <c r="AB6" s="198"/>
      <c r="AC6" s="198"/>
      <c r="AD6" s="198"/>
      <c r="AE6" s="198"/>
      <c r="AF6" s="198"/>
      <c r="AG6" s="198"/>
      <c r="AH6" s="198"/>
      <c r="AI6" s="198"/>
      <c r="AJ6" s="198"/>
      <c r="AK6" s="213" t="s">
        <v>1154</v>
      </c>
      <c r="AL6" s="477" t="s">
        <v>1155</v>
      </c>
      <c r="AM6" s="477" t="s">
        <v>1156</v>
      </c>
      <c r="AN6" s="477" t="s">
        <v>1157</v>
      </c>
      <c r="AO6" s="208" t="s">
        <v>1158</v>
      </c>
      <c r="AP6" s="218" t="s">
        <v>1159</v>
      </c>
      <c r="AQ6" s="211" t="s">
        <v>1154</v>
      </c>
      <c r="AR6" s="213" t="s">
        <v>1158</v>
      </c>
      <c r="AS6" s="213" t="s">
        <v>1159</v>
      </c>
      <c r="AT6" s="213" t="s">
        <v>1154</v>
      </c>
      <c r="AU6" s="213" t="s">
        <v>1160</v>
      </c>
      <c r="AV6" s="213" t="s">
        <v>1158</v>
      </c>
      <c r="AW6" s="213"/>
      <c r="AX6" s="564"/>
      <c r="AY6" s="213"/>
      <c r="AZ6" s="232" t="s">
        <v>1161</v>
      </c>
      <c r="BA6" s="232" t="s">
        <v>1162</v>
      </c>
      <c r="BB6" s="232" t="s">
        <v>1145</v>
      </c>
    </row>
    <row r="7" ht="22.65" customHeight="1" spans="1:54">
      <c r="A7" s="139">
        <v>1</v>
      </c>
      <c r="B7" s="145"/>
      <c r="C7" s="145"/>
      <c r="D7" s="145"/>
      <c r="E7" s="145"/>
      <c r="F7" s="145"/>
      <c r="G7" s="145"/>
      <c r="H7" s="145"/>
      <c r="I7" s="145"/>
      <c r="J7" s="145"/>
      <c r="K7" s="145"/>
      <c r="L7" s="145"/>
      <c r="M7" s="145"/>
      <c r="N7" s="145"/>
      <c r="O7" s="145"/>
      <c r="P7" s="145"/>
      <c r="Q7" s="492"/>
      <c r="R7" s="565"/>
      <c r="S7" s="145"/>
      <c r="T7" s="145"/>
      <c r="U7" s="145"/>
      <c r="V7" s="145"/>
      <c r="W7" s="145"/>
      <c r="X7" s="139"/>
      <c r="Y7" s="139"/>
      <c r="Z7" s="139"/>
      <c r="AA7" s="139"/>
      <c r="AB7" s="139"/>
      <c r="AC7" s="139"/>
      <c r="AD7" s="139"/>
      <c r="AE7" s="145"/>
      <c r="AF7" s="139"/>
      <c r="AG7" s="167"/>
      <c r="AH7" s="167"/>
      <c r="AI7" s="492"/>
      <c r="AJ7" s="131"/>
      <c r="AK7" s="131"/>
      <c r="AL7" s="131"/>
      <c r="AM7" s="131"/>
      <c r="AN7" s="131"/>
      <c r="AO7" s="131"/>
      <c r="AP7" s="132"/>
      <c r="AQ7" s="170"/>
      <c r="AR7" s="170"/>
      <c r="AS7" s="131"/>
      <c r="AT7" s="131"/>
      <c r="AU7" s="131"/>
      <c r="AV7" s="131">
        <f t="shared" ref="AV7:AV23" si="0">ROUND(AT7*AU7/100,0)</f>
        <v>0</v>
      </c>
      <c r="AW7" s="131" t="str">
        <f t="shared" ref="AW7:AW26" si="1">IF(AR7-AS7=0,"",(AV7-AR7+AS7)/(AR7-AS7)*100)</f>
        <v/>
      </c>
      <c r="AX7" s="131" t="e">
        <f t="shared" ref="AX7:AX27" si="2">AT7/R7</f>
        <v>#DIV/0!</v>
      </c>
      <c r="AY7" s="566"/>
      <c r="AZ7" s="238">
        <f t="shared" ref="AZ7:AZ30" si="3">AT7-AQ7</f>
        <v>0</v>
      </c>
      <c r="BA7" s="239">
        <f t="shared" ref="BA7:BA30" si="4">IF(AQ7=0,0,AZ7/AQ7)</f>
        <v>0</v>
      </c>
      <c r="BB7" s="238" t="str">
        <f t="shared" ref="BB7:BB30" si="5">IF(ABS(BA7)&gt;=0.3,"核查","")</f>
        <v/>
      </c>
    </row>
    <row r="8" ht="22.65" customHeight="1" spans="1:54">
      <c r="A8" s="139">
        <v>2</v>
      </c>
      <c r="B8" s="145"/>
      <c r="C8" s="145"/>
      <c r="D8" s="145"/>
      <c r="E8" s="145"/>
      <c r="F8" s="145"/>
      <c r="G8" s="145"/>
      <c r="H8" s="145"/>
      <c r="I8" s="145"/>
      <c r="J8" s="145"/>
      <c r="K8" s="145"/>
      <c r="L8" s="145"/>
      <c r="M8" s="145"/>
      <c r="N8" s="145"/>
      <c r="O8" s="145"/>
      <c r="P8" s="145"/>
      <c r="Q8" s="492"/>
      <c r="R8" s="565"/>
      <c r="S8" s="145"/>
      <c r="T8" s="145"/>
      <c r="U8" s="145"/>
      <c r="V8" s="145"/>
      <c r="W8" s="145"/>
      <c r="X8" s="139"/>
      <c r="Y8" s="139"/>
      <c r="Z8" s="139"/>
      <c r="AA8" s="139"/>
      <c r="AB8" s="139"/>
      <c r="AC8" s="139"/>
      <c r="AD8" s="139"/>
      <c r="AE8" s="145"/>
      <c r="AF8" s="139"/>
      <c r="AG8" s="167"/>
      <c r="AH8" s="167"/>
      <c r="AI8" s="492"/>
      <c r="AJ8" s="131"/>
      <c r="AK8" s="131"/>
      <c r="AL8" s="131"/>
      <c r="AM8" s="131"/>
      <c r="AN8" s="131"/>
      <c r="AO8" s="131"/>
      <c r="AP8" s="132"/>
      <c r="AQ8" s="170"/>
      <c r="AR8" s="170"/>
      <c r="AS8" s="131"/>
      <c r="AT8" s="131"/>
      <c r="AU8" s="131"/>
      <c r="AV8" s="131">
        <f t="shared" si="0"/>
        <v>0</v>
      </c>
      <c r="AW8" s="131" t="str">
        <f t="shared" si="1"/>
        <v/>
      </c>
      <c r="AX8" s="131" t="e">
        <f t="shared" si="2"/>
        <v>#DIV/0!</v>
      </c>
      <c r="AY8" s="566"/>
      <c r="AZ8" s="238">
        <f t="shared" si="3"/>
        <v>0</v>
      </c>
      <c r="BA8" s="239">
        <f t="shared" si="4"/>
        <v>0</v>
      </c>
      <c r="BB8" s="238" t="str">
        <f t="shared" si="5"/>
        <v/>
      </c>
    </row>
    <row r="9" ht="22.65" customHeight="1" spans="1:54">
      <c r="A9" s="139">
        <v>3</v>
      </c>
      <c r="B9" s="145"/>
      <c r="C9" s="145"/>
      <c r="D9" s="145"/>
      <c r="E9" s="145"/>
      <c r="F9" s="145"/>
      <c r="G9" s="145"/>
      <c r="H9" s="145"/>
      <c r="I9" s="145"/>
      <c r="J9" s="145"/>
      <c r="K9" s="145"/>
      <c r="L9" s="145"/>
      <c r="M9" s="145"/>
      <c r="N9" s="145"/>
      <c r="O9" s="145"/>
      <c r="P9" s="145"/>
      <c r="Q9" s="492"/>
      <c r="R9" s="565"/>
      <c r="S9" s="145"/>
      <c r="T9" s="145"/>
      <c r="U9" s="145"/>
      <c r="V9" s="145"/>
      <c r="W9" s="145"/>
      <c r="X9" s="139"/>
      <c r="Y9" s="139"/>
      <c r="Z9" s="139"/>
      <c r="AA9" s="139"/>
      <c r="AB9" s="139"/>
      <c r="AC9" s="139"/>
      <c r="AD9" s="139"/>
      <c r="AE9" s="145"/>
      <c r="AF9" s="139"/>
      <c r="AG9" s="167"/>
      <c r="AH9" s="167"/>
      <c r="AI9" s="492"/>
      <c r="AJ9" s="131"/>
      <c r="AK9" s="131"/>
      <c r="AL9" s="131"/>
      <c r="AM9" s="131"/>
      <c r="AN9" s="131"/>
      <c r="AO9" s="131"/>
      <c r="AP9" s="132"/>
      <c r="AQ9" s="170"/>
      <c r="AR9" s="170"/>
      <c r="AS9" s="131"/>
      <c r="AT9" s="131"/>
      <c r="AU9" s="131"/>
      <c r="AV9" s="131">
        <f t="shared" si="0"/>
        <v>0</v>
      </c>
      <c r="AW9" s="131" t="str">
        <f t="shared" si="1"/>
        <v/>
      </c>
      <c r="AX9" s="131" t="e">
        <f t="shared" si="2"/>
        <v>#DIV/0!</v>
      </c>
      <c r="AY9" s="566"/>
      <c r="AZ9" s="238">
        <f t="shared" si="3"/>
        <v>0</v>
      </c>
      <c r="BA9" s="239">
        <f t="shared" si="4"/>
        <v>0</v>
      </c>
      <c r="BB9" s="238" t="str">
        <f t="shared" si="5"/>
        <v/>
      </c>
    </row>
    <row r="10" ht="22.65" customHeight="1" spans="1:54">
      <c r="A10" s="139">
        <v>4</v>
      </c>
      <c r="B10" s="145"/>
      <c r="C10" s="145"/>
      <c r="D10" s="145"/>
      <c r="E10" s="145"/>
      <c r="F10" s="145"/>
      <c r="G10" s="145"/>
      <c r="H10" s="145"/>
      <c r="I10" s="145"/>
      <c r="J10" s="145"/>
      <c r="K10" s="145"/>
      <c r="L10" s="145"/>
      <c r="M10" s="145"/>
      <c r="N10" s="145"/>
      <c r="O10" s="145"/>
      <c r="P10" s="145"/>
      <c r="Q10" s="492"/>
      <c r="R10" s="565"/>
      <c r="S10" s="145"/>
      <c r="T10" s="145"/>
      <c r="U10" s="145"/>
      <c r="V10" s="145"/>
      <c r="W10" s="145"/>
      <c r="X10" s="139"/>
      <c r="Y10" s="139"/>
      <c r="Z10" s="139"/>
      <c r="AA10" s="139"/>
      <c r="AB10" s="139"/>
      <c r="AC10" s="139"/>
      <c r="AD10" s="139"/>
      <c r="AE10" s="145"/>
      <c r="AF10" s="139"/>
      <c r="AG10" s="167"/>
      <c r="AH10" s="167"/>
      <c r="AI10" s="492"/>
      <c r="AJ10" s="131"/>
      <c r="AK10" s="131"/>
      <c r="AL10" s="131"/>
      <c r="AM10" s="131"/>
      <c r="AN10" s="131"/>
      <c r="AO10" s="131"/>
      <c r="AP10" s="132"/>
      <c r="AQ10" s="170"/>
      <c r="AR10" s="170"/>
      <c r="AS10" s="131"/>
      <c r="AT10" s="131"/>
      <c r="AU10" s="131"/>
      <c r="AV10" s="131">
        <f t="shared" si="0"/>
        <v>0</v>
      </c>
      <c r="AW10" s="131" t="str">
        <f t="shared" si="1"/>
        <v/>
      </c>
      <c r="AX10" s="131" t="e">
        <f t="shared" si="2"/>
        <v>#DIV/0!</v>
      </c>
      <c r="AY10" s="566"/>
      <c r="AZ10" s="238">
        <f t="shared" si="3"/>
        <v>0</v>
      </c>
      <c r="BA10" s="239">
        <f t="shared" si="4"/>
        <v>0</v>
      </c>
      <c r="BB10" s="238" t="str">
        <f t="shared" si="5"/>
        <v/>
      </c>
    </row>
    <row r="11" ht="22.65" customHeight="1" spans="1:54">
      <c r="A11" s="139">
        <v>5</v>
      </c>
      <c r="B11" s="145"/>
      <c r="C11" s="145"/>
      <c r="D11" s="145"/>
      <c r="E11" s="145"/>
      <c r="F11" s="145"/>
      <c r="G11" s="145"/>
      <c r="H11" s="145"/>
      <c r="I11" s="145"/>
      <c r="J11" s="145"/>
      <c r="K11" s="145"/>
      <c r="L11" s="145"/>
      <c r="M11" s="145"/>
      <c r="N11" s="145"/>
      <c r="O11" s="145"/>
      <c r="P11" s="145"/>
      <c r="Q11" s="492"/>
      <c r="R11" s="565"/>
      <c r="S11" s="145"/>
      <c r="T11" s="145"/>
      <c r="U11" s="145"/>
      <c r="V11" s="145"/>
      <c r="W11" s="145"/>
      <c r="X11" s="139"/>
      <c r="Y11" s="139"/>
      <c r="Z11" s="139"/>
      <c r="AA11" s="139"/>
      <c r="AB11" s="139"/>
      <c r="AC11" s="139"/>
      <c r="AD11" s="139"/>
      <c r="AE11" s="145"/>
      <c r="AF11" s="139"/>
      <c r="AG11" s="167"/>
      <c r="AH11" s="167"/>
      <c r="AI11" s="492"/>
      <c r="AJ11" s="131"/>
      <c r="AK11" s="131"/>
      <c r="AL11" s="131"/>
      <c r="AM11" s="131"/>
      <c r="AN11" s="131"/>
      <c r="AO11" s="131"/>
      <c r="AP11" s="132"/>
      <c r="AQ11" s="170"/>
      <c r="AR11" s="170"/>
      <c r="AS11" s="131"/>
      <c r="AT11" s="131"/>
      <c r="AU11" s="131"/>
      <c r="AV11" s="131">
        <f t="shared" si="0"/>
        <v>0</v>
      </c>
      <c r="AW11" s="131" t="str">
        <f t="shared" si="1"/>
        <v/>
      </c>
      <c r="AX11" s="131" t="e">
        <f t="shared" si="2"/>
        <v>#DIV/0!</v>
      </c>
      <c r="AY11" s="566"/>
      <c r="AZ11" s="238">
        <f t="shared" si="3"/>
        <v>0</v>
      </c>
      <c r="BA11" s="239">
        <f t="shared" si="4"/>
        <v>0</v>
      </c>
      <c r="BB11" s="238" t="str">
        <f t="shared" si="5"/>
        <v/>
      </c>
    </row>
    <row r="12" ht="22.65" customHeight="1" spans="1:54">
      <c r="A12" s="139">
        <v>6</v>
      </c>
      <c r="B12" s="145"/>
      <c r="C12" s="145"/>
      <c r="D12" s="145"/>
      <c r="E12" s="145"/>
      <c r="F12" s="145"/>
      <c r="G12" s="145"/>
      <c r="H12" s="145"/>
      <c r="I12" s="145"/>
      <c r="J12" s="145"/>
      <c r="K12" s="145"/>
      <c r="L12" s="145"/>
      <c r="M12" s="145"/>
      <c r="N12" s="145"/>
      <c r="O12" s="145"/>
      <c r="P12" s="145"/>
      <c r="Q12" s="492"/>
      <c r="R12" s="565"/>
      <c r="S12" s="145"/>
      <c r="T12" s="145"/>
      <c r="U12" s="145"/>
      <c r="V12" s="145"/>
      <c r="W12" s="145"/>
      <c r="X12" s="139"/>
      <c r="Y12" s="139"/>
      <c r="Z12" s="139"/>
      <c r="AA12" s="139"/>
      <c r="AB12" s="139"/>
      <c r="AC12" s="139"/>
      <c r="AD12" s="139"/>
      <c r="AE12" s="145"/>
      <c r="AF12" s="139"/>
      <c r="AG12" s="167"/>
      <c r="AH12" s="167"/>
      <c r="AI12" s="492"/>
      <c r="AJ12" s="131"/>
      <c r="AK12" s="131"/>
      <c r="AL12" s="131"/>
      <c r="AM12" s="131"/>
      <c r="AN12" s="131"/>
      <c r="AO12" s="131"/>
      <c r="AP12" s="132"/>
      <c r="AQ12" s="170"/>
      <c r="AR12" s="170"/>
      <c r="AS12" s="131"/>
      <c r="AT12" s="131"/>
      <c r="AU12" s="131"/>
      <c r="AV12" s="131">
        <f t="shared" si="0"/>
        <v>0</v>
      </c>
      <c r="AW12" s="131" t="str">
        <f t="shared" si="1"/>
        <v/>
      </c>
      <c r="AX12" s="131" t="e">
        <f t="shared" si="2"/>
        <v>#DIV/0!</v>
      </c>
      <c r="AY12" s="566"/>
      <c r="AZ12" s="238">
        <f t="shared" si="3"/>
        <v>0</v>
      </c>
      <c r="BA12" s="239">
        <f t="shared" si="4"/>
        <v>0</v>
      </c>
      <c r="BB12" s="238" t="str">
        <f t="shared" si="5"/>
        <v/>
      </c>
    </row>
    <row r="13" ht="22.65" customHeight="1" spans="1:54">
      <c r="A13" s="139">
        <v>7</v>
      </c>
      <c r="B13" s="145"/>
      <c r="C13" s="145"/>
      <c r="D13" s="145"/>
      <c r="E13" s="145"/>
      <c r="F13" s="145"/>
      <c r="G13" s="145"/>
      <c r="H13" s="145"/>
      <c r="I13" s="145"/>
      <c r="J13" s="145"/>
      <c r="K13" s="145"/>
      <c r="L13" s="145"/>
      <c r="M13" s="145"/>
      <c r="N13" s="145"/>
      <c r="O13" s="145"/>
      <c r="P13" s="145"/>
      <c r="Q13" s="492"/>
      <c r="R13" s="565"/>
      <c r="S13" s="145"/>
      <c r="T13" s="145"/>
      <c r="U13" s="145"/>
      <c r="V13" s="145"/>
      <c r="W13" s="145"/>
      <c r="X13" s="139"/>
      <c r="Y13" s="139"/>
      <c r="Z13" s="139"/>
      <c r="AA13" s="139"/>
      <c r="AB13" s="139"/>
      <c r="AC13" s="139"/>
      <c r="AD13" s="139"/>
      <c r="AE13" s="145"/>
      <c r="AF13" s="139"/>
      <c r="AG13" s="167"/>
      <c r="AH13" s="167"/>
      <c r="AI13" s="492"/>
      <c r="AJ13" s="131"/>
      <c r="AK13" s="131"/>
      <c r="AL13" s="131"/>
      <c r="AM13" s="131"/>
      <c r="AN13" s="131"/>
      <c r="AO13" s="131"/>
      <c r="AP13" s="132"/>
      <c r="AQ13" s="170"/>
      <c r="AR13" s="170"/>
      <c r="AS13" s="131"/>
      <c r="AT13" s="131"/>
      <c r="AU13" s="131"/>
      <c r="AV13" s="131">
        <f t="shared" si="0"/>
        <v>0</v>
      </c>
      <c r="AW13" s="131" t="str">
        <f t="shared" si="1"/>
        <v/>
      </c>
      <c r="AX13" s="131" t="e">
        <f t="shared" si="2"/>
        <v>#DIV/0!</v>
      </c>
      <c r="AY13" s="566"/>
      <c r="AZ13" s="238">
        <f t="shared" si="3"/>
        <v>0</v>
      </c>
      <c r="BA13" s="239">
        <f t="shared" si="4"/>
        <v>0</v>
      </c>
      <c r="BB13" s="238" t="str">
        <f t="shared" si="5"/>
        <v/>
      </c>
    </row>
    <row r="14" ht="22.65" customHeight="1" spans="1:54">
      <c r="A14" s="139">
        <v>8</v>
      </c>
      <c r="B14" s="145"/>
      <c r="C14" s="145"/>
      <c r="D14" s="145"/>
      <c r="E14" s="145"/>
      <c r="F14" s="145"/>
      <c r="G14" s="145"/>
      <c r="H14" s="145"/>
      <c r="I14" s="145"/>
      <c r="J14" s="145"/>
      <c r="K14" s="145"/>
      <c r="L14" s="145"/>
      <c r="M14" s="145"/>
      <c r="N14" s="145"/>
      <c r="O14" s="145"/>
      <c r="P14" s="145"/>
      <c r="Q14" s="492"/>
      <c r="R14" s="565"/>
      <c r="S14" s="145"/>
      <c r="T14" s="145"/>
      <c r="U14" s="145"/>
      <c r="V14" s="145"/>
      <c r="W14" s="145"/>
      <c r="X14" s="139"/>
      <c r="Y14" s="139"/>
      <c r="Z14" s="139"/>
      <c r="AA14" s="139"/>
      <c r="AB14" s="139"/>
      <c r="AC14" s="139"/>
      <c r="AD14" s="139"/>
      <c r="AE14" s="145"/>
      <c r="AF14" s="139"/>
      <c r="AG14" s="167"/>
      <c r="AH14" s="167"/>
      <c r="AI14" s="492"/>
      <c r="AJ14" s="131"/>
      <c r="AK14" s="131"/>
      <c r="AL14" s="131"/>
      <c r="AM14" s="131"/>
      <c r="AN14" s="131"/>
      <c r="AO14" s="131"/>
      <c r="AP14" s="132"/>
      <c r="AQ14" s="170"/>
      <c r="AR14" s="170"/>
      <c r="AS14" s="131"/>
      <c r="AT14" s="131"/>
      <c r="AU14" s="131"/>
      <c r="AV14" s="131">
        <f t="shared" si="0"/>
        <v>0</v>
      </c>
      <c r="AW14" s="131" t="str">
        <f t="shared" si="1"/>
        <v/>
      </c>
      <c r="AX14" s="131" t="e">
        <f t="shared" si="2"/>
        <v>#DIV/0!</v>
      </c>
      <c r="AY14" s="566"/>
      <c r="AZ14" s="238">
        <f t="shared" si="3"/>
        <v>0</v>
      </c>
      <c r="BA14" s="239">
        <f t="shared" si="4"/>
        <v>0</v>
      </c>
      <c r="BB14" s="238" t="str">
        <f t="shared" si="5"/>
        <v/>
      </c>
    </row>
    <row r="15" ht="22.65" customHeight="1" spans="1:54">
      <c r="A15" s="139">
        <v>9</v>
      </c>
      <c r="B15" s="145"/>
      <c r="C15" s="145"/>
      <c r="D15" s="145"/>
      <c r="E15" s="145"/>
      <c r="F15" s="145"/>
      <c r="G15" s="145"/>
      <c r="H15" s="145"/>
      <c r="I15" s="145"/>
      <c r="J15" s="145"/>
      <c r="K15" s="145"/>
      <c r="L15" s="145"/>
      <c r="M15" s="145"/>
      <c r="N15" s="145"/>
      <c r="O15" s="145"/>
      <c r="P15" s="145"/>
      <c r="Q15" s="492"/>
      <c r="R15" s="565"/>
      <c r="S15" s="145"/>
      <c r="T15" s="145"/>
      <c r="U15" s="145"/>
      <c r="V15" s="145"/>
      <c r="W15" s="145"/>
      <c r="X15" s="139"/>
      <c r="Y15" s="139"/>
      <c r="Z15" s="139"/>
      <c r="AA15" s="139"/>
      <c r="AB15" s="139"/>
      <c r="AC15" s="139"/>
      <c r="AD15" s="139"/>
      <c r="AE15" s="145"/>
      <c r="AF15" s="139"/>
      <c r="AG15" s="167"/>
      <c r="AH15" s="167"/>
      <c r="AI15" s="492"/>
      <c r="AJ15" s="131"/>
      <c r="AK15" s="131"/>
      <c r="AL15" s="131"/>
      <c r="AM15" s="131"/>
      <c r="AN15" s="131"/>
      <c r="AO15" s="131"/>
      <c r="AP15" s="132"/>
      <c r="AQ15" s="170"/>
      <c r="AR15" s="170"/>
      <c r="AS15" s="131"/>
      <c r="AT15" s="131"/>
      <c r="AU15" s="131"/>
      <c r="AV15" s="131">
        <f t="shared" si="0"/>
        <v>0</v>
      </c>
      <c r="AW15" s="131" t="str">
        <f t="shared" si="1"/>
        <v/>
      </c>
      <c r="AX15" s="131" t="e">
        <f t="shared" si="2"/>
        <v>#DIV/0!</v>
      </c>
      <c r="AY15" s="566"/>
      <c r="AZ15" s="238">
        <f t="shared" si="3"/>
        <v>0</v>
      </c>
      <c r="BA15" s="239">
        <f t="shared" si="4"/>
        <v>0</v>
      </c>
      <c r="BB15" s="238" t="str">
        <f t="shared" si="5"/>
        <v/>
      </c>
    </row>
    <row r="16" ht="22.65" customHeight="1" spans="1:54">
      <c r="A16" s="139">
        <v>10</v>
      </c>
      <c r="B16" s="145"/>
      <c r="C16" s="145"/>
      <c r="D16" s="145"/>
      <c r="E16" s="145"/>
      <c r="F16" s="145"/>
      <c r="G16" s="145"/>
      <c r="H16" s="145"/>
      <c r="I16" s="145"/>
      <c r="J16" s="145"/>
      <c r="K16" s="145"/>
      <c r="L16" s="145"/>
      <c r="M16" s="145"/>
      <c r="N16" s="145"/>
      <c r="O16" s="145"/>
      <c r="P16" s="145"/>
      <c r="Q16" s="492"/>
      <c r="R16" s="565"/>
      <c r="S16" s="145"/>
      <c r="T16" s="145"/>
      <c r="U16" s="145"/>
      <c r="V16" s="145"/>
      <c r="W16" s="145"/>
      <c r="X16" s="139"/>
      <c r="Y16" s="139"/>
      <c r="Z16" s="139"/>
      <c r="AA16" s="139"/>
      <c r="AB16" s="139"/>
      <c r="AC16" s="139"/>
      <c r="AD16" s="139"/>
      <c r="AE16" s="145"/>
      <c r="AF16" s="139"/>
      <c r="AG16" s="167"/>
      <c r="AH16" s="167"/>
      <c r="AI16" s="492"/>
      <c r="AJ16" s="131"/>
      <c r="AK16" s="131"/>
      <c r="AL16" s="131"/>
      <c r="AM16" s="131"/>
      <c r="AN16" s="131"/>
      <c r="AO16" s="131"/>
      <c r="AP16" s="132"/>
      <c r="AQ16" s="170"/>
      <c r="AR16" s="170"/>
      <c r="AS16" s="131"/>
      <c r="AT16" s="131"/>
      <c r="AU16" s="131"/>
      <c r="AV16" s="131">
        <f t="shared" si="0"/>
        <v>0</v>
      </c>
      <c r="AW16" s="131" t="str">
        <f t="shared" si="1"/>
        <v/>
      </c>
      <c r="AX16" s="131" t="e">
        <f t="shared" si="2"/>
        <v>#DIV/0!</v>
      </c>
      <c r="AY16" s="566"/>
      <c r="AZ16" s="238">
        <f t="shared" si="3"/>
        <v>0</v>
      </c>
      <c r="BA16" s="239">
        <f t="shared" si="4"/>
        <v>0</v>
      </c>
      <c r="BB16" s="238" t="str">
        <f t="shared" si="5"/>
        <v/>
      </c>
    </row>
    <row r="17" ht="22.65" customHeight="1" spans="1:54">
      <c r="A17" s="139">
        <v>11</v>
      </c>
      <c r="B17" s="145"/>
      <c r="C17" s="145"/>
      <c r="D17" s="145"/>
      <c r="E17" s="145"/>
      <c r="F17" s="145"/>
      <c r="G17" s="145"/>
      <c r="H17" s="145"/>
      <c r="I17" s="145"/>
      <c r="J17" s="145"/>
      <c r="K17" s="145"/>
      <c r="L17" s="145"/>
      <c r="M17" s="145"/>
      <c r="N17" s="145"/>
      <c r="O17" s="145"/>
      <c r="P17" s="145"/>
      <c r="Q17" s="492"/>
      <c r="R17" s="565"/>
      <c r="S17" s="145"/>
      <c r="T17" s="145"/>
      <c r="U17" s="145"/>
      <c r="V17" s="145"/>
      <c r="W17" s="145"/>
      <c r="X17" s="139"/>
      <c r="Y17" s="139"/>
      <c r="Z17" s="139"/>
      <c r="AA17" s="139"/>
      <c r="AB17" s="139"/>
      <c r="AC17" s="139"/>
      <c r="AD17" s="139"/>
      <c r="AE17" s="145"/>
      <c r="AF17" s="139"/>
      <c r="AG17" s="167"/>
      <c r="AH17" s="167"/>
      <c r="AI17" s="492"/>
      <c r="AJ17" s="131"/>
      <c r="AK17" s="131"/>
      <c r="AL17" s="131"/>
      <c r="AM17" s="131"/>
      <c r="AN17" s="131"/>
      <c r="AO17" s="131"/>
      <c r="AP17" s="132"/>
      <c r="AQ17" s="170"/>
      <c r="AR17" s="170"/>
      <c r="AS17" s="131"/>
      <c r="AT17" s="131"/>
      <c r="AU17" s="131"/>
      <c r="AV17" s="131">
        <f t="shared" si="0"/>
        <v>0</v>
      </c>
      <c r="AW17" s="131" t="str">
        <f t="shared" si="1"/>
        <v/>
      </c>
      <c r="AX17" s="131" t="e">
        <f t="shared" si="2"/>
        <v>#DIV/0!</v>
      </c>
      <c r="AY17" s="566"/>
      <c r="AZ17" s="238">
        <f t="shared" si="3"/>
        <v>0</v>
      </c>
      <c r="BA17" s="239">
        <f t="shared" si="4"/>
        <v>0</v>
      </c>
      <c r="BB17" s="238" t="str">
        <f t="shared" si="5"/>
        <v/>
      </c>
    </row>
    <row r="18" ht="22.65" customHeight="1" spans="1:54">
      <c r="A18" s="139">
        <v>12</v>
      </c>
      <c r="B18" s="145"/>
      <c r="C18" s="145"/>
      <c r="D18" s="145"/>
      <c r="E18" s="145"/>
      <c r="F18" s="145"/>
      <c r="G18" s="145"/>
      <c r="H18" s="145"/>
      <c r="I18" s="145"/>
      <c r="J18" s="145"/>
      <c r="K18" s="145"/>
      <c r="L18" s="145"/>
      <c r="M18" s="145"/>
      <c r="N18" s="145"/>
      <c r="O18" s="145"/>
      <c r="P18" s="145"/>
      <c r="Q18" s="492"/>
      <c r="R18" s="565"/>
      <c r="S18" s="145"/>
      <c r="T18" s="145"/>
      <c r="U18" s="145"/>
      <c r="V18" s="145"/>
      <c r="W18" s="145"/>
      <c r="X18" s="139"/>
      <c r="Y18" s="139"/>
      <c r="Z18" s="139"/>
      <c r="AA18" s="139"/>
      <c r="AB18" s="139"/>
      <c r="AC18" s="139"/>
      <c r="AD18" s="139"/>
      <c r="AE18" s="145"/>
      <c r="AF18" s="139"/>
      <c r="AG18" s="167"/>
      <c r="AH18" s="167"/>
      <c r="AI18" s="492"/>
      <c r="AJ18" s="131"/>
      <c r="AK18" s="131"/>
      <c r="AL18" s="131"/>
      <c r="AM18" s="131"/>
      <c r="AN18" s="131"/>
      <c r="AO18" s="131"/>
      <c r="AP18" s="132"/>
      <c r="AQ18" s="170"/>
      <c r="AR18" s="170"/>
      <c r="AS18" s="131"/>
      <c r="AT18" s="131"/>
      <c r="AU18" s="131"/>
      <c r="AV18" s="131">
        <f t="shared" si="0"/>
        <v>0</v>
      </c>
      <c r="AW18" s="131" t="str">
        <f t="shared" si="1"/>
        <v/>
      </c>
      <c r="AX18" s="131" t="e">
        <f t="shared" si="2"/>
        <v>#DIV/0!</v>
      </c>
      <c r="AY18" s="566"/>
      <c r="AZ18" s="238">
        <f t="shared" si="3"/>
        <v>0</v>
      </c>
      <c r="BA18" s="239">
        <f t="shared" si="4"/>
        <v>0</v>
      </c>
      <c r="BB18" s="238" t="str">
        <f t="shared" si="5"/>
        <v/>
      </c>
    </row>
    <row r="19" ht="22.65" customHeight="1" spans="1:54">
      <c r="A19" s="139">
        <v>13</v>
      </c>
      <c r="B19" s="145"/>
      <c r="C19" s="145"/>
      <c r="D19" s="145"/>
      <c r="E19" s="145"/>
      <c r="F19" s="145"/>
      <c r="G19" s="145"/>
      <c r="H19" s="145"/>
      <c r="I19" s="145"/>
      <c r="J19" s="145"/>
      <c r="K19" s="145"/>
      <c r="L19" s="145"/>
      <c r="M19" s="145"/>
      <c r="N19" s="145"/>
      <c r="O19" s="145"/>
      <c r="P19" s="145"/>
      <c r="Q19" s="492"/>
      <c r="R19" s="565"/>
      <c r="S19" s="145"/>
      <c r="T19" s="145"/>
      <c r="U19" s="145"/>
      <c r="V19" s="145"/>
      <c r="W19" s="145"/>
      <c r="X19" s="139"/>
      <c r="Y19" s="139"/>
      <c r="Z19" s="139"/>
      <c r="AA19" s="139"/>
      <c r="AB19" s="139"/>
      <c r="AC19" s="139"/>
      <c r="AD19" s="139"/>
      <c r="AE19" s="145"/>
      <c r="AF19" s="139"/>
      <c r="AG19" s="167"/>
      <c r="AH19" s="167"/>
      <c r="AI19" s="492"/>
      <c r="AJ19" s="131"/>
      <c r="AK19" s="131"/>
      <c r="AL19" s="131"/>
      <c r="AM19" s="131"/>
      <c r="AN19" s="131"/>
      <c r="AO19" s="131"/>
      <c r="AP19" s="132"/>
      <c r="AQ19" s="170"/>
      <c r="AR19" s="170"/>
      <c r="AS19" s="131"/>
      <c r="AT19" s="131"/>
      <c r="AU19" s="131"/>
      <c r="AV19" s="131">
        <f t="shared" si="0"/>
        <v>0</v>
      </c>
      <c r="AW19" s="131" t="str">
        <f t="shared" si="1"/>
        <v/>
      </c>
      <c r="AX19" s="131" t="e">
        <f t="shared" si="2"/>
        <v>#DIV/0!</v>
      </c>
      <c r="AY19" s="566"/>
      <c r="AZ19" s="238">
        <f t="shared" si="3"/>
        <v>0</v>
      </c>
      <c r="BA19" s="239">
        <f t="shared" si="4"/>
        <v>0</v>
      </c>
      <c r="BB19" s="238" t="str">
        <f t="shared" si="5"/>
        <v/>
      </c>
    </row>
    <row r="20" ht="22.65" customHeight="1" spans="1:54">
      <c r="A20" s="139">
        <v>14</v>
      </c>
      <c r="B20" s="145"/>
      <c r="C20" s="145"/>
      <c r="D20" s="145"/>
      <c r="E20" s="145"/>
      <c r="F20" s="145"/>
      <c r="G20" s="145"/>
      <c r="H20" s="145"/>
      <c r="I20" s="145"/>
      <c r="J20" s="145"/>
      <c r="K20" s="145"/>
      <c r="L20" s="145"/>
      <c r="M20" s="145"/>
      <c r="N20" s="145"/>
      <c r="O20" s="145"/>
      <c r="P20" s="145"/>
      <c r="Q20" s="492"/>
      <c r="R20" s="565"/>
      <c r="S20" s="145"/>
      <c r="T20" s="145"/>
      <c r="U20" s="145"/>
      <c r="V20" s="145"/>
      <c r="W20" s="145"/>
      <c r="X20" s="139"/>
      <c r="Y20" s="139"/>
      <c r="Z20" s="139"/>
      <c r="AA20" s="139"/>
      <c r="AB20" s="139"/>
      <c r="AC20" s="139"/>
      <c r="AD20" s="139"/>
      <c r="AE20" s="145"/>
      <c r="AF20" s="139"/>
      <c r="AG20" s="167"/>
      <c r="AH20" s="167"/>
      <c r="AI20" s="492"/>
      <c r="AJ20" s="131"/>
      <c r="AK20" s="131"/>
      <c r="AL20" s="131"/>
      <c r="AM20" s="131"/>
      <c r="AN20" s="131"/>
      <c r="AO20" s="131"/>
      <c r="AP20" s="132"/>
      <c r="AQ20" s="170"/>
      <c r="AR20" s="170"/>
      <c r="AS20" s="131"/>
      <c r="AT20" s="131"/>
      <c r="AU20" s="131"/>
      <c r="AV20" s="131">
        <f t="shared" si="0"/>
        <v>0</v>
      </c>
      <c r="AW20" s="131" t="str">
        <f t="shared" si="1"/>
        <v/>
      </c>
      <c r="AX20" s="131" t="e">
        <f t="shared" si="2"/>
        <v>#DIV/0!</v>
      </c>
      <c r="AY20" s="566"/>
      <c r="AZ20" s="238">
        <f t="shared" si="3"/>
        <v>0</v>
      </c>
      <c r="BA20" s="239">
        <f t="shared" si="4"/>
        <v>0</v>
      </c>
      <c r="BB20" s="238" t="str">
        <f t="shared" si="5"/>
        <v/>
      </c>
    </row>
    <row r="21" ht="22.65" customHeight="1" spans="1:54">
      <c r="A21" s="139">
        <v>15</v>
      </c>
      <c r="B21" s="145"/>
      <c r="C21" s="145"/>
      <c r="D21" s="145"/>
      <c r="E21" s="145"/>
      <c r="F21" s="145"/>
      <c r="G21" s="145"/>
      <c r="H21" s="145"/>
      <c r="I21" s="145"/>
      <c r="J21" s="145"/>
      <c r="K21" s="145"/>
      <c r="L21" s="145"/>
      <c r="M21" s="145"/>
      <c r="N21" s="145"/>
      <c r="O21" s="145"/>
      <c r="P21" s="145"/>
      <c r="Q21" s="492"/>
      <c r="R21" s="565"/>
      <c r="S21" s="145"/>
      <c r="T21" s="145"/>
      <c r="U21" s="145"/>
      <c r="V21" s="145"/>
      <c r="W21" s="145"/>
      <c r="X21" s="139"/>
      <c r="Y21" s="139"/>
      <c r="Z21" s="139"/>
      <c r="AA21" s="139"/>
      <c r="AB21" s="139"/>
      <c r="AC21" s="139"/>
      <c r="AD21" s="139"/>
      <c r="AE21" s="145"/>
      <c r="AF21" s="139"/>
      <c r="AG21" s="167"/>
      <c r="AH21" s="167"/>
      <c r="AI21" s="492"/>
      <c r="AJ21" s="131"/>
      <c r="AK21" s="131"/>
      <c r="AL21" s="131"/>
      <c r="AM21" s="131"/>
      <c r="AN21" s="131"/>
      <c r="AO21" s="131"/>
      <c r="AP21" s="132"/>
      <c r="AQ21" s="170"/>
      <c r="AR21" s="170"/>
      <c r="AS21" s="131"/>
      <c r="AT21" s="131"/>
      <c r="AU21" s="131"/>
      <c r="AV21" s="131">
        <f t="shared" si="0"/>
        <v>0</v>
      </c>
      <c r="AW21" s="131" t="str">
        <f t="shared" si="1"/>
        <v/>
      </c>
      <c r="AX21" s="131" t="e">
        <f t="shared" si="2"/>
        <v>#DIV/0!</v>
      </c>
      <c r="AY21" s="566"/>
      <c r="AZ21" s="238">
        <f t="shared" si="3"/>
        <v>0</v>
      </c>
      <c r="BA21" s="239">
        <f t="shared" si="4"/>
        <v>0</v>
      </c>
      <c r="BB21" s="238" t="str">
        <f t="shared" si="5"/>
        <v/>
      </c>
    </row>
    <row r="22" ht="22.65" customHeight="1" spans="1:54">
      <c r="A22" s="139">
        <v>16</v>
      </c>
      <c r="B22" s="145"/>
      <c r="C22" s="145"/>
      <c r="D22" s="145"/>
      <c r="E22" s="145"/>
      <c r="F22" s="145"/>
      <c r="G22" s="145"/>
      <c r="H22" s="145"/>
      <c r="I22" s="145"/>
      <c r="J22" s="145"/>
      <c r="K22" s="145"/>
      <c r="L22" s="145"/>
      <c r="M22" s="145"/>
      <c r="N22" s="145"/>
      <c r="O22" s="145"/>
      <c r="P22" s="145"/>
      <c r="Q22" s="492"/>
      <c r="R22" s="565"/>
      <c r="S22" s="145"/>
      <c r="T22" s="145"/>
      <c r="U22" s="145"/>
      <c r="V22" s="145"/>
      <c r="W22" s="145"/>
      <c r="X22" s="139"/>
      <c r="Y22" s="139"/>
      <c r="Z22" s="139"/>
      <c r="AA22" s="139"/>
      <c r="AB22" s="139"/>
      <c r="AC22" s="139"/>
      <c r="AD22" s="139"/>
      <c r="AE22" s="145"/>
      <c r="AF22" s="139"/>
      <c r="AG22" s="167"/>
      <c r="AH22" s="167"/>
      <c r="AI22" s="492"/>
      <c r="AJ22" s="131"/>
      <c r="AK22" s="131"/>
      <c r="AL22" s="131"/>
      <c r="AM22" s="131"/>
      <c r="AN22" s="131"/>
      <c r="AO22" s="131"/>
      <c r="AP22" s="132"/>
      <c r="AQ22" s="170"/>
      <c r="AR22" s="170"/>
      <c r="AS22" s="131"/>
      <c r="AT22" s="131"/>
      <c r="AU22" s="131"/>
      <c r="AV22" s="131">
        <f t="shared" si="0"/>
        <v>0</v>
      </c>
      <c r="AW22" s="131" t="str">
        <f t="shared" si="1"/>
        <v/>
      </c>
      <c r="AX22" s="131" t="e">
        <f t="shared" si="2"/>
        <v>#DIV/0!</v>
      </c>
      <c r="AY22" s="566"/>
      <c r="AZ22" s="238">
        <f t="shared" si="3"/>
        <v>0</v>
      </c>
      <c r="BA22" s="239">
        <f t="shared" si="4"/>
        <v>0</v>
      </c>
      <c r="BB22" s="238" t="str">
        <f t="shared" si="5"/>
        <v/>
      </c>
    </row>
    <row r="23" ht="22.65" customHeight="1" spans="1:54">
      <c r="A23" s="139">
        <v>17</v>
      </c>
      <c r="B23" s="145"/>
      <c r="C23" s="145"/>
      <c r="D23" s="145"/>
      <c r="E23" s="145"/>
      <c r="F23" s="145"/>
      <c r="G23" s="145"/>
      <c r="H23" s="145"/>
      <c r="I23" s="145"/>
      <c r="J23" s="145"/>
      <c r="K23" s="145"/>
      <c r="L23" s="145"/>
      <c r="M23" s="145"/>
      <c r="N23" s="145"/>
      <c r="O23" s="145"/>
      <c r="P23" s="145"/>
      <c r="Q23" s="492"/>
      <c r="R23" s="565"/>
      <c r="S23" s="145"/>
      <c r="T23" s="145"/>
      <c r="U23" s="145"/>
      <c r="V23" s="145"/>
      <c r="W23" s="145"/>
      <c r="X23" s="139"/>
      <c r="Y23" s="139"/>
      <c r="Z23" s="139"/>
      <c r="AA23" s="139"/>
      <c r="AB23" s="139"/>
      <c r="AC23" s="139"/>
      <c r="AD23" s="139"/>
      <c r="AE23" s="145"/>
      <c r="AF23" s="139"/>
      <c r="AG23" s="167"/>
      <c r="AH23" s="167"/>
      <c r="AI23" s="492"/>
      <c r="AJ23" s="131"/>
      <c r="AK23" s="131"/>
      <c r="AL23" s="131"/>
      <c r="AM23" s="131"/>
      <c r="AN23" s="131"/>
      <c r="AO23" s="131"/>
      <c r="AP23" s="132"/>
      <c r="AQ23" s="170"/>
      <c r="AR23" s="170"/>
      <c r="AS23" s="131"/>
      <c r="AT23" s="131"/>
      <c r="AU23" s="131"/>
      <c r="AV23" s="131">
        <f t="shared" si="0"/>
        <v>0</v>
      </c>
      <c r="AW23" s="131" t="str">
        <f t="shared" si="1"/>
        <v/>
      </c>
      <c r="AX23" s="131" t="e">
        <f t="shared" si="2"/>
        <v>#DIV/0!</v>
      </c>
      <c r="AY23" s="566"/>
      <c r="AZ23" s="238">
        <f t="shared" si="3"/>
        <v>0</v>
      </c>
      <c r="BA23" s="239">
        <f t="shared" si="4"/>
        <v>0</v>
      </c>
      <c r="BB23" s="238" t="str">
        <f t="shared" si="5"/>
        <v/>
      </c>
    </row>
    <row r="24" ht="22.65" customHeight="1" spans="1:54">
      <c r="A24" s="139"/>
      <c r="B24" s="145"/>
      <c r="C24" s="145"/>
      <c r="D24" s="145"/>
      <c r="E24" s="145"/>
      <c r="F24" s="145"/>
      <c r="G24" s="145"/>
      <c r="H24" s="145"/>
      <c r="I24" s="145"/>
      <c r="J24" s="145"/>
      <c r="K24" s="145"/>
      <c r="L24" s="145"/>
      <c r="M24" s="145"/>
      <c r="N24" s="145"/>
      <c r="O24" s="145"/>
      <c r="P24" s="145"/>
      <c r="Q24" s="145"/>
      <c r="R24" s="145"/>
      <c r="S24" s="145"/>
      <c r="T24" s="145"/>
      <c r="U24" s="145"/>
      <c r="V24" s="145"/>
      <c r="W24" s="145"/>
      <c r="X24" s="139"/>
      <c r="Y24" s="139"/>
      <c r="Z24" s="139"/>
      <c r="AA24" s="139"/>
      <c r="AB24" s="139"/>
      <c r="AC24" s="139"/>
      <c r="AD24" s="139"/>
      <c r="AE24" s="145"/>
      <c r="AF24" s="139"/>
      <c r="AG24" s="167"/>
      <c r="AH24" s="167"/>
      <c r="AI24" s="492"/>
      <c r="AJ24" s="131"/>
      <c r="AK24" s="131"/>
      <c r="AL24" s="168"/>
      <c r="AM24" s="168"/>
      <c r="AN24" s="168"/>
      <c r="AO24" s="168"/>
      <c r="AP24" s="132"/>
      <c r="AQ24" s="170"/>
      <c r="AR24" s="131"/>
      <c r="AS24" s="131"/>
      <c r="AT24" s="131"/>
      <c r="AU24" s="185"/>
      <c r="AV24" s="131"/>
      <c r="AW24" s="131" t="str">
        <f t="shared" si="1"/>
        <v/>
      </c>
      <c r="AX24" s="131" t="e">
        <f t="shared" si="2"/>
        <v>#DIV/0!</v>
      </c>
      <c r="AY24" s="145"/>
      <c r="AZ24" s="238">
        <f t="shared" si="3"/>
        <v>0</v>
      </c>
      <c r="BA24" s="239">
        <f t="shared" si="4"/>
        <v>0</v>
      </c>
      <c r="BB24" s="238" t="str">
        <f t="shared" si="5"/>
        <v/>
      </c>
    </row>
    <row r="25" ht="22.65" customHeight="1" spans="1:54">
      <c r="A25" s="139"/>
      <c r="B25" s="145"/>
      <c r="C25" s="145"/>
      <c r="D25" s="145"/>
      <c r="E25" s="145"/>
      <c r="F25" s="145"/>
      <c r="G25" s="145"/>
      <c r="H25" s="145"/>
      <c r="I25" s="145"/>
      <c r="J25" s="145"/>
      <c r="K25" s="145"/>
      <c r="L25" s="145"/>
      <c r="M25" s="145"/>
      <c r="N25" s="145"/>
      <c r="O25" s="145"/>
      <c r="P25" s="145"/>
      <c r="Q25" s="145"/>
      <c r="R25" s="145"/>
      <c r="S25" s="145"/>
      <c r="T25" s="145"/>
      <c r="U25" s="145"/>
      <c r="V25" s="145"/>
      <c r="W25" s="145"/>
      <c r="X25" s="139"/>
      <c r="Y25" s="139"/>
      <c r="Z25" s="139"/>
      <c r="AA25" s="139"/>
      <c r="AB25" s="139"/>
      <c r="AC25" s="139"/>
      <c r="AD25" s="139"/>
      <c r="AE25" s="145"/>
      <c r="AF25" s="139"/>
      <c r="AG25" s="167"/>
      <c r="AH25" s="167"/>
      <c r="AI25" s="492"/>
      <c r="AJ25" s="131"/>
      <c r="AK25" s="131"/>
      <c r="AL25" s="168"/>
      <c r="AM25" s="168"/>
      <c r="AN25" s="168"/>
      <c r="AO25" s="168"/>
      <c r="AP25" s="132"/>
      <c r="AQ25" s="170"/>
      <c r="AR25" s="131"/>
      <c r="AS25" s="131"/>
      <c r="AT25" s="131"/>
      <c r="AU25" s="185"/>
      <c r="AV25" s="131"/>
      <c r="AW25" s="131" t="str">
        <f t="shared" si="1"/>
        <v/>
      </c>
      <c r="AX25" s="131" t="e">
        <f t="shared" si="2"/>
        <v>#DIV/0!</v>
      </c>
      <c r="AY25" s="145"/>
      <c r="AZ25" s="238">
        <f t="shared" si="3"/>
        <v>0</v>
      </c>
      <c r="BA25" s="239">
        <f t="shared" si="4"/>
        <v>0</v>
      </c>
      <c r="BB25" s="238" t="str">
        <f t="shared" si="5"/>
        <v/>
      </c>
    </row>
    <row r="26" ht="22.65" customHeight="1" spans="1:54">
      <c r="A26" s="139"/>
      <c r="B26" s="145"/>
      <c r="C26" s="145"/>
      <c r="D26" s="145"/>
      <c r="E26" s="145"/>
      <c r="F26" s="145"/>
      <c r="G26" s="145"/>
      <c r="H26" s="145"/>
      <c r="I26" s="145"/>
      <c r="J26" s="145"/>
      <c r="K26" s="145"/>
      <c r="L26" s="145"/>
      <c r="M26" s="145"/>
      <c r="N26" s="145"/>
      <c r="O26" s="145"/>
      <c r="P26" s="145"/>
      <c r="Q26" s="145"/>
      <c r="R26" s="145"/>
      <c r="S26" s="145"/>
      <c r="T26" s="145"/>
      <c r="U26" s="145"/>
      <c r="V26" s="145"/>
      <c r="W26" s="145"/>
      <c r="X26" s="139"/>
      <c r="Y26" s="139"/>
      <c r="Z26" s="139"/>
      <c r="AA26" s="139"/>
      <c r="AB26" s="139"/>
      <c r="AC26" s="139"/>
      <c r="AD26" s="139"/>
      <c r="AE26" s="145"/>
      <c r="AF26" s="139"/>
      <c r="AG26" s="167"/>
      <c r="AH26" s="167"/>
      <c r="AI26" s="492"/>
      <c r="AJ26" s="131" t="str">
        <f>IF(AI26=0,"",AQ26/AI26)</f>
        <v/>
      </c>
      <c r="AK26" s="131"/>
      <c r="AL26" s="168"/>
      <c r="AM26" s="168"/>
      <c r="AN26" s="168"/>
      <c r="AO26" s="168"/>
      <c r="AP26" s="132"/>
      <c r="AQ26" s="170"/>
      <c r="AR26" s="131"/>
      <c r="AS26" s="131"/>
      <c r="AT26" s="131"/>
      <c r="AU26" s="185"/>
      <c r="AV26" s="131">
        <f>ROUND(AT26*AU26/100,0)</f>
        <v>0</v>
      </c>
      <c r="AW26" s="131" t="str">
        <f t="shared" si="1"/>
        <v/>
      </c>
      <c r="AX26" s="131" t="e">
        <f t="shared" si="2"/>
        <v>#DIV/0!</v>
      </c>
      <c r="AY26" s="145"/>
      <c r="AZ26" s="238">
        <f t="shared" si="3"/>
        <v>0</v>
      </c>
      <c r="BA26" s="239">
        <f t="shared" si="4"/>
        <v>0</v>
      </c>
      <c r="BB26" s="238" t="str">
        <f t="shared" si="5"/>
        <v/>
      </c>
    </row>
    <row r="27" ht="22.65" customHeight="1" spans="1:54">
      <c r="A27" s="139"/>
      <c r="B27" s="145"/>
      <c r="C27" s="145"/>
      <c r="D27" s="145"/>
      <c r="E27" s="145"/>
      <c r="F27" s="145"/>
      <c r="G27" s="145"/>
      <c r="H27" s="145"/>
      <c r="I27" s="145"/>
      <c r="J27" s="145"/>
      <c r="K27" s="145"/>
      <c r="L27" s="145"/>
      <c r="M27" s="145"/>
      <c r="N27" s="145"/>
      <c r="O27" s="145"/>
      <c r="P27" s="145"/>
      <c r="Q27" s="145"/>
      <c r="R27" s="145"/>
      <c r="S27" s="145"/>
      <c r="T27" s="145"/>
      <c r="U27" s="145"/>
      <c r="V27" s="145"/>
      <c r="W27" s="145"/>
      <c r="X27" s="139"/>
      <c r="Y27" s="139"/>
      <c r="Z27" s="139"/>
      <c r="AA27" s="139"/>
      <c r="AB27" s="139"/>
      <c r="AC27" s="139"/>
      <c r="AD27" s="139"/>
      <c r="AE27" s="145"/>
      <c r="AF27" s="139"/>
      <c r="AG27" s="167"/>
      <c r="AH27" s="167"/>
      <c r="AI27" s="492"/>
      <c r="AJ27" s="131" t="str">
        <f>IF(AI27=0,"",AQ27/AI27)</f>
        <v/>
      </c>
      <c r="AK27" s="131"/>
      <c r="AL27" s="168"/>
      <c r="AM27" s="168"/>
      <c r="AN27" s="168"/>
      <c r="AO27" s="168"/>
      <c r="AP27" s="132"/>
      <c r="AQ27" s="170"/>
      <c r="AR27" s="131"/>
      <c r="AS27" s="131"/>
      <c r="AT27" s="131"/>
      <c r="AU27" s="185"/>
      <c r="AV27" s="131">
        <f>ROUND(AT27*AU27/100,0)</f>
        <v>0</v>
      </c>
      <c r="AW27" s="131" t="str">
        <f>IF(AR27=0,"",(AV27-AR27)/AR27*100)</f>
        <v/>
      </c>
      <c r="AX27" s="131" t="e">
        <f t="shared" si="2"/>
        <v>#DIV/0!</v>
      </c>
      <c r="AY27" s="145"/>
      <c r="AZ27" s="238">
        <f t="shared" si="3"/>
        <v>0</v>
      </c>
      <c r="BA27" s="239">
        <f t="shared" si="4"/>
        <v>0</v>
      </c>
      <c r="BB27" s="238" t="str">
        <f t="shared" si="5"/>
        <v/>
      </c>
    </row>
    <row r="28" ht="22.65" customHeight="1" spans="1:54">
      <c r="A28" s="189" t="s">
        <v>1163</v>
      </c>
      <c r="B28" s="189"/>
      <c r="C28" s="189"/>
      <c r="D28" s="189"/>
      <c r="E28" s="189"/>
      <c r="F28" s="189"/>
      <c r="G28" s="189"/>
      <c r="H28" s="189"/>
      <c r="I28" s="189"/>
      <c r="J28" s="189"/>
      <c r="K28" s="189"/>
      <c r="L28" s="189"/>
      <c r="M28" s="189"/>
      <c r="N28" s="189"/>
      <c r="O28" s="189"/>
      <c r="P28" s="145"/>
      <c r="Q28" s="145"/>
      <c r="R28" s="145"/>
      <c r="S28" s="145"/>
      <c r="T28" s="145"/>
      <c r="U28" s="145"/>
      <c r="V28" s="145"/>
      <c r="W28" s="145"/>
      <c r="X28" s="139"/>
      <c r="Y28" s="139"/>
      <c r="Z28" s="139"/>
      <c r="AA28" s="139"/>
      <c r="AB28" s="139"/>
      <c r="AC28" s="139"/>
      <c r="AD28" s="139"/>
      <c r="AE28" s="145"/>
      <c r="AF28" s="139"/>
      <c r="AG28" s="167"/>
      <c r="AH28" s="167"/>
      <c r="AI28" s="492"/>
      <c r="AJ28" s="131" t="str">
        <f>IF(AI28=0,"",AQ28/AI28)</f>
        <v/>
      </c>
      <c r="AK28" s="131">
        <f>SUM(AK7:AK27)</f>
        <v>0</v>
      </c>
      <c r="AL28" s="131">
        <f>SUM(AL7:AL27)</f>
        <v>0</v>
      </c>
      <c r="AM28" s="131">
        <f>SUM(AM7:AM27)</f>
        <v>0</v>
      </c>
      <c r="AN28" s="131"/>
      <c r="AO28" s="131">
        <f>SUM(AO7:AO27)</f>
        <v>0</v>
      </c>
      <c r="AP28" s="132"/>
      <c r="AQ28" s="170">
        <f>SUM(AQ7:AQ27)</f>
        <v>0</v>
      </c>
      <c r="AR28" s="131">
        <f>SUM(AR7:AR27)</f>
        <v>0</v>
      </c>
      <c r="AS28" s="131"/>
      <c r="AT28" s="131">
        <f>SUM(AT7:AT27)</f>
        <v>0</v>
      </c>
      <c r="AU28" s="185"/>
      <c r="AV28" s="131">
        <f>SUM(AV7:AV27)</f>
        <v>0</v>
      </c>
      <c r="AW28" s="131" t="str">
        <f>IF(AR28=0,"",(AV28-AR28)/AR28*100)</f>
        <v/>
      </c>
      <c r="AX28" s="131"/>
      <c r="AY28" s="145"/>
      <c r="AZ28" s="238">
        <f t="shared" si="3"/>
        <v>0</v>
      </c>
      <c r="BA28" s="239">
        <f t="shared" si="4"/>
        <v>0</v>
      </c>
      <c r="BB28" s="238" t="str">
        <f t="shared" si="5"/>
        <v/>
      </c>
    </row>
    <row r="29" ht="22.65" customHeight="1" spans="1:54">
      <c r="A29" s="189" t="s">
        <v>1164</v>
      </c>
      <c r="B29" s="189"/>
      <c r="C29" s="189"/>
      <c r="D29" s="189"/>
      <c r="E29" s="189"/>
      <c r="F29" s="189"/>
      <c r="G29" s="189"/>
      <c r="H29" s="189"/>
      <c r="I29" s="189"/>
      <c r="J29" s="189"/>
      <c r="K29" s="189"/>
      <c r="L29" s="189"/>
      <c r="M29" s="189"/>
      <c r="N29" s="189"/>
      <c r="O29" s="189"/>
      <c r="P29" s="145"/>
      <c r="Q29" s="145"/>
      <c r="R29" s="145"/>
      <c r="S29" s="145"/>
      <c r="T29" s="145"/>
      <c r="U29" s="145"/>
      <c r="V29" s="145"/>
      <c r="W29" s="145"/>
      <c r="X29" s="139"/>
      <c r="Y29" s="139"/>
      <c r="Z29" s="139"/>
      <c r="AA29" s="139"/>
      <c r="AB29" s="139"/>
      <c r="AC29" s="139"/>
      <c r="AD29" s="139"/>
      <c r="AE29" s="145"/>
      <c r="AF29" s="139"/>
      <c r="AG29" s="167"/>
      <c r="AH29" s="167"/>
      <c r="AI29" s="492"/>
      <c r="AJ29" s="131"/>
      <c r="AK29" s="131"/>
      <c r="AL29" s="131"/>
      <c r="AM29" s="131"/>
      <c r="AN29" s="168"/>
      <c r="AO29" s="168"/>
      <c r="AP29" s="132">
        <f>SUM(AP7:AP27)</f>
        <v>0</v>
      </c>
      <c r="AQ29" s="170"/>
      <c r="AR29" s="131"/>
      <c r="AS29" s="131">
        <f>SUM(AS7:AS27)</f>
        <v>0</v>
      </c>
      <c r="AT29" s="131"/>
      <c r="AU29" s="185"/>
      <c r="AV29" s="131"/>
      <c r="AW29" s="131" t="str">
        <f>IF(AR29=0,"",(AV29-AR29)/AR29*100)</f>
        <v/>
      </c>
      <c r="AX29" s="131"/>
      <c r="AY29" s="145"/>
      <c r="AZ29" s="238">
        <f t="shared" si="3"/>
        <v>0</v>
      </c>
      <c r="BA29" s="239">
        <f t="shared" si="4"/>
        <v>0</v>
      </c>
      <c r="BB29" s="238" t="str">
        <f t="shared" si="5"/>
        <v/>
      </c>
    </row>
    <row r="30" ht="22.65" customHeight="1" spans="1:54">
      <c r="A30" s="189" t="s">
        <v>1163</v>
      </c>
      <c r="B30" s="189"/>
      <c r="C30" s="189"/>
      <c r="D30" s="189"/>
      <c r="E30" s="189"/>
      <c r="F30" s="189"/>
      <c r="G30" s="189"/>
      <c r="H30" s="189"/>
      <c r="I30" s="189"/>
      <c r="J30" s="189"/>
      <c r="K30" s="189"/>
      <c r="L30" s="189"/>
      <c r="M30" s="189"/>
      <c r="N30" s="189"/>
      <c r="O30" s="189"/>
      <c r="P30" s="485"/>
      <c r="Q30" s="485"/>
      <c r="R30" s="485"/>
      <c r="S30" s="485"/>
      <c r="T30" s="485"/>
      <c r="U30" s="485"/>
      <c r="V30" s="171"/>
      <c r="W30" s="171"/>
      <c r="X30" s="139"/>
      <c r="Y30" s="139"/>
      <c r="Z30" s="139"/>
      <c r="AA30" s="139"/>
      <c r="AB30" s="139"/>
      <c r="AC30" s="139"/>
      <c r="AD30" s="139"/>
      <c r="AE30" s="139"/>
      <c r="AF30" s="139"/>
      <c r="AG30" s="167"/>
      <c r="AH30" s="167"/>
      <c r="AI30" s="171"/>
      <c r="AJ30" s="131"/>
      <c r="AK30" s="168">
        <f>AK28-AO29</f>
        <v>0</v>
      </c>
      <c r="AL30" s="168">
        <f>AL28-AP29</f>
        <v>0</v>
      </c>
      <c r="AM30" s="168">
        <f>AM28-AQ29</f>
        <v>0</v>
      </c>
      <c r="AN30" s="168"/>
      <c r="AO30" s="168">
        <f>AO28-AP29</f>
        <v>0</v>
      </c>
      <c r="AP30" s="132"/>
      <c r="AQ30" s="170">
        <f>AQ28-AQ29</f>
        <v>0</v>
      </c>
      <c r="AR30" s="131">
        <f>AR28-AS29</f>
        <v>0</v>
      </c>
      <c r="AS30" s="131"/>
      <c r="AT30" s="131">
        <f>AT28</f>
        <v>0</v>
      </c>
      <c r="AU30" s="131"/>
      <c r="AV30" s="131">
        <f>AV28</f>
        <v>0</v>
      </c>
      <c r="AW30" s="131" t="str">
        <f>IF(AR30=0,"",(AV30-AR30)/AR30*100)</f>
        <v/>
      </c>
      <c r="AX30" s="131"/>
      <c r="AY30" s="145"/>
      <c r="AZ30" s="238">
        <f t="shared" si="3"/>
        <v>0</v>
      </c>
      <c r="BA30" s="239">
        <f t="shared" si="4"/>
        <v>0</v>
      </c>
      <c r="BB30" s="238" t="str">
        <f t="shared" si="5"/>
        <v/>
      </c>
    </row>
    <row r="31" customHeight="1" spans="1:54">
      <c r="A31" s="173" t="e">
        <f>#REF!&amp;#REF!</f>
        <v>#REF!</v>
      </c>
      <c r="AM31" s="174"/>
      <c r="AN31" s="174"/>
      <c r="AT31" s="116" t="e">
        <f>"评估人员："&amp;#REF!</f>
        <v>#REF!</v>
      </c>
    </row>
    <row r="32" customHeight="1" spans="1:54">
      <c r="A32" s="173" t="e">
        <f>CONCATENATE(#REF!,#REF!,#REF!,#REF!,#REF!,#REF!,#REF!)</f>
        <v>#REF!</v>
      </c>
      <c r="AK32" s="174"/>
      <c r="AL32" s="174"/>
      <c r="AM32" s="174"/>
      <c r="AN32" s="174"/>
    </row>
    <row r="33" customHeight="1" spans="1:40">
      <c r="AM33" s="174">
        <f>机器设备!W31</f>
        <v>0</v>
      </c>
      <c r="AN33" s="174"/>
    </row>
    <row r="35" customHeight="1" spans="1:40">
      <c r="A35" s="567" t="s">
        <v>1165</v>
      </c>
    </row>
    <row r="36" customHeight="1" spans="1:40">
      <c r="A36" s="567" t="s">
        <v>1166</v>
      </c>
    </row>
    <row r="37" customHeight="1" spans="1:40">
      <c r="A37" s="568" t="s">
        <v>1167</v>
      </c>
    </row>
    <row r="38" customHeight="1" spans="1:40">
      <c r="A38" s="568" t="s">
        <v>1168</v>
      </c>
    </row>
    <row r="39" customHeight="1" spans="1:40">
      <c r="A39" s="567" t="s">
        <v>1169</v>
      </c>
    </row>
    <row r="40" customHeight="1" spans="1:40">
      <c r="A40" s="568" t="s">
        <v>1170</v>
      </c>
    </row>
    <row r="41" customHeight="1" spans="1:40">
      <c r="A41" s="568" t="s">
        <v>1171</v>
      </c>
    </row>
    <row r="42" customHeight="1" spans="1:40">
      <c r="A42" s="569" t="s">
        <v>1172</v>
      </c>
    </row>
    <row r="43" customHeight="1" spans="1:40">
      <c r="A43" s="567" t="s">
        <v>1173</v>
      </c>
    </row>
    <row r="44" customHeight="1" spans="1:40">
      <c r="A44" s="568" t="s">
        <v>1174</v>
      </c>
    </row>
    <row r="45" customHeight="1" spans="1:40">
      <c r="A45" s="568" t="s">
        <v>1175</v>
      </c>
    </row>
    <row r="46" customHeight="1" spans="1:40">
      <c r="A46" s="568" t="s">
        <v>1176</v>
      </c>
    </row>
    <row r="47" customHeight="1" spans="1:40">
      <c r="A47" s="568" t="s">
        <v>1177</v>
      </c>
    </row>
    <row r="48" customHeight="1" spans="1:40">
      <c r="A48" s="568" t="s">
        <v>1178</v>
      </c>
    </row>
    <row r="49" customHeight="1" spans="1:1">
      <c r="A49" s="568" t="s">
        <v>1179</v>
      </c>
    </row>
    <row r="50" customHeight="1" spans="1:1">
      <c r="A50" s="567" t="s">
        <v>1180</v>
      </c>
    </row>
    <row r="51" customHeight="1" spans="1:1">
      <c r="A51" s="567" t="s">
        <v>1181</v>
      </c>
    </row>
    <row r="52" customHeight="1" spans="1:1">
      <c r="A52" s="569" t="s">
        <v>1182</v>
      </c>
    </row>
    <row r="53" customHeight="1" spans="1:1">
      <c r="A53" s="570" t="s">
        <v>1183</v>
      </c>
    </row>
    <row r="54" customHeight="1" spans="1:1">
      <c r="A54" s="570" t="s">
        <v>1184</v>
      </c>
    </row>
    <row r="55" customHeight="1" spans="1:1">
      <c r="A55" s="571" t="s">
        <v>1185</v>
      </c>
    </row>
    <row r="56" customHeight="1" spans="1:1">
      <c r="A56" s="567" t="s">
        <v>1186</v>
      </c>
    </row>
    <row r="57" customHeight="1" spans="1:1">
      <c r="A57" s="567" t="s">
        <v>1187</v>
      </c>
    </row>
    <row r="58" customHeight="1" spans="1:1">
      <c r="A58" s="567" t="s">
        <v>1188</v>
      </c>
    </row>
    <row r="59" customHeight="1" spans="1:1">
      <c r="A59" s="570" t="s">
        <v>1189</v>
      </c>
    </row>
    <row r="60" customHeight="1" spans="1:1">
      <c r="A60" s="570" t="s">
        <v>1190</v>
      </c>
    </row>
  </sheetData>
  <mergeCells count="38">
    <mergeCell ref="A2:AY2"/>
    <mergeCell ref="A3:AY3"/>
    <mergeCell ref="C5:J5"/>
    <mergeCell ref="AK5:AP5"/>
    <mergeCell ref="AQ5:AS5"/>
    <mergeCell ref="AT5:AV5"/>
    <mergeCell ref="AZ5:BB5"/>
    <mergeCell ref="A5:A6"/>
    <mergeCell ref="B5:B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 ref="AJ5:AJ6"/>
    <mergeCell ref="AW5:AW6"/>
    <mergeCell ref="AX5:AX6"/>
    <mergeCell ref="AY5:AY6"/>
  </mergeCells>
  <hyperlinks>
    <hyperlink ref="A1" location="索引目录!E43" display="返回索引页"/>
    <hyperlink ref="B1" location="固定资产汇总!B8" display="返回"/>
  </hyperlinks>
  <printOptions horizontalCentered="1"/>
  <pageMargins left="0.354166666666667" right="0.354166666666667" top="0.786805555555556" bottom="0.786805555555556" header="0.909722222222222" footer="0.511805555555556"/>
  <pageSetup paperSize="9" scale="29" fitToHeight="0" orientation="landscape"/>
  <headerFooter alignWithMargins="0">
    <oddHeader>&amp;R&amp;"宋体,常规"&amp;9表4-6-1
共&amp;N页第&amp;P页</oddHeader>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A21"/>
  <sheetViews>
    <sheetView showGridLines="0" showZeros="0" topLeftCell="G2" workbookViewId="0">
      <selection activeCell="AZ10" sqref="AZ10"/>
    </sheetView>
  </sheetViews>
  <sheetFormatPr defaultColWidth="9" defaultRowHeight="15.75" customHeight="1"/>
  <cols>
    <col min="1" max="1" width="4.5" customWidth="1"/>
    <col min="2" max="2" width="9.9" customWidth="1"/>
    <col min="3" max="3" width="8.4" customWidth="1"/>
    <col min="4" max="4" width="4.1" customWidth="1"/>
    <col min="5" max="5" width="7.6" customWidth="1"/>
    <col min="6" max="6" width="7.1" customWidth="1"/>
    <col min="7" max="7" width="7.6" customWidth="1"/>
    <col min="8" max="8" width="7.5" customWidth="1"/>
    <col min="9" max="9" width="9.6" customWidth="1"/>
    <col min="10" max="10" width="9.5" customWidth="1"/>
    <col min="11" max="23" width="6" hidden="1" customWidth="1" outlineLevel="1"/>
    <col min="24" max="24" width="6" customWidth="1" collapsed="1"/>
    <col min="25" max="26" width="6" customWidth="1"/>
    <col min="27" max="27" width="8.1" customWidth="1"/>
    <col min="28" max="28" width="8.9" customWidth="1"/>
    <col min="29" max="29" width="7.5" customWidth="1"/>
    <col min="30" max="30" width="4.9" customWidth="1"/>
    <col min="31" max="31" width="9.6" customWidth="1"/>
    <col min="32" max="32" width="4.9" customWidth="1"/>
    <col min="33" max="33" width="5.1" customWidth="1"/>
    <col min="34" max="34" width="8" customWidth="1"/>
    <col min="35" max="35" width="7.1" customWidth="1"/>
    <col min="36" max="37" width="6" customWidth="1"/>
    <col min="38" max="38" width="7" customWidth="1"/>
    <col min="39" max="39" width="5.1" customWidth="1"/>
    <col min="40" max="40" width="7.5" customWidth="1"/>
    <col min="41" max="41" width="4.5" customWidth="1"/>
    <col min="42" max="45" width="8.1" customWidth="1"/>
    <col min="46" max="46" width="9.4" customWidth="1"/>
    <col min="47" max="47" width="5.1" customWidth="1"/>
    <col min="48" max="48" width="5.5" customWidth="1"/>
    <col min="49" max="49" width="5.6" customWidth="1"/>
    <col min="50" max="51" width="5.6" customWidth="1" outlineLevel="1"/>
    <col min="52" max="52" width="5.6" customWidth="1"/>
    <col min="53" max="54" width="5.6" customWidth="1" outlineLevel="1"/>
    <col min="55" max="55" width="5.6" customWidth="1"/>
    <col min="56" max="57" width="5.6" customWidth="1" outlineLevel="1"/>
    <col min="58" max="58" width="6.4" customWidth="1"/>
    <col min="59" max="67" width="6.4" customWidth="1" outlineLevel="1"/>
    <col min="68" max="71" width="5.1" customWidth="1"/>
    <col min="72" max="72" width="8.4" customWidth="1"/>
    <col min="73" max="73" width="4.6" customWidth="1"/>
    <col min="74" max="74" width="7.4" customWidth="1"/>
    <col min="75" max="75" width="8.5" customWidth="1"/>
    <col min="76" max="76" width="9.1" customWidth="1"/>
    <col min="77" max="77" width="8.5" customWidth="1"/>
    <col min="78" max="79" width="6.5" customWidth="1"/>
  </cols>
  <sheetData>
    <row r="1" ht="32.25" hidden="1" customHeight="1" outlineLevel="1" spans="1:79">
      <c r="A1" s="493">
        <v>1</v>
      </c>
      <c r="B1" s="494">
        <v>0</v>
      </c>
      <c r="C1" s="495" t="s">
        <v>1191</v>
      </c>
      <c r="D1" s="494" t="s">
        <v>1192</v>
      </c>
      <c r="E1" s="496">
        <v>38898</v>
      </c>
      <c r="F1" s="494" t="s">
        <v>1193</v>
      </c>
      <c r="G1" s="494">
        <v>1275.8</v>
      </c>
      <c r="H1" s="494">
        <v>881.158128233265</v>
      </c>
      <c r="I1" s="494">
        <v>1124181.54</v>
      </c>
      <c r="J1" s="494">
        <v>923936.7</v>
      </c>
      <c r="K1" s="494"/>
      <c r="L1" s="494"/>
      <c r="M1" s="494"/>
      <c r="N1" s="494"/>
      <c r="O1" s="494"/>
      <c r="P1" s="494"/>
      <c r="Q1" s="494"/>
      <c r="R1" s="494"/>
      <c r="S1" s="494"/>
      <c r="T1" s="494"/>
      <c r="U1" s="494"/>
      <c r="V1" s="494"/>
      <c r="W1" s="494"/>
      <c r="X1" s="494"/>
      <c r="Y1" s="494"/>
      <c r="Z1" s="494"/>
      <c r="AA1" s="494">
        <v>820</v>
      </c>
      <c r="AB1" s="494">
        <v>1046156</v>
      </c>
      <c r="AC1" s="494" t="s">
        <v>1194</v>
      </c>
      <c r="AD1" s="494">
        <v>163.82</v>
      </c>
      <c r="AE1" s="494">
        <v>209001.56</v>
      </c>
      <c r="AF1" s="497">
        <v>0.077</v>
      </c>
      <c r="AG1" s="494"/>
      <c r="AH1" s="494">
        <v>80554.01</v>
      </c>
      <c r="AI1" s="494">
        <v>289555.57</v>
      </c>
      <c r="AJ1" s="494">
        <v>1</v>
      </c>
      <c r="AK1" s="497">
        <v>0.0531</v>
      </c>
      <c r="AL1" s="494">
        <v>35463.14</v>
      </c>
      <c r="AM1" s="494"/>
      <c r="AN1" s="494"/>
      <c r="AO1" s="494"/>
      <c r="AP1" s="494"/>
      <c r="AQ1" s="494"/>
      <c r="AR1" s="494"/>
      <c r="AS1" s="494"/>
      <c r="AT1" s="494">
        <v>1371175</v>
      </c>
      <c r="AU1" s="494"/>
      <c r="AV1" s="496">
        <v>40268</v>
      </c>
      <c r="AW1" s="496"/>
      <c r="AX1" s="496"/>
      <c r="AY1" s="496"/>
      <c r="AZ1" s="494">
        <v>50</v>
      </c>
      <c r="BA1" s="494"/>
      <c r="BB1" s="494"/>
      <c r="BC1" s="494">
        <v>45</v>
      </c>
      <c r="BD1" s="494"/>
      <c r="BE1" s="494"/>
      <c r="BF1" s="494">
        <v>555</v>
      </c>
      <c r="BG1" s="494"/>
      <c r="BH1" s="494"/>
      <c r="BI1" s="494"/>
      <c r="BJ1" s="494"/>
      <c r="BK1" s="494"/>
      <c r="BL1" s="494"/>
      <c r="BM1" s="494"/>
      <c r="BN1" s="494"/>
      <c r="BO1" s="494"/>
      <c r="BP1" s="494">
        <v>92.5</v>
      </c>
      <c r="BQ1" s="494">
        <v>95</v>
      </c>
      <c r="BR1" s="494"/>
      <c r="BS1" s="494">
        <v>94</v>
      </c>
      <c r="BT1" s="494"/>
      <c r="BU1" s="494"/>
      <c r="BV1" s="494"/>
      <c r="BW1" s="494">
        <v>1288905</v>
      </c>
      <c r="BX1" s="494">
        <v>246993.46</v>
      </c>
      <c r="BY1" s="494">
        <v>364968.3</v>
      </c>
      <c r="BZ1" s="494">
        <v>21.9709585339749</v>
      </c>
      <c r="CA1" s="494">
        <v>39.5014398713678</v>
      </c>
    </row>
    <row r="2" ht="30" customHeight="1" collapsed="1" spans="1:79">
      <c r="A2" s="498" t="s">
        <v>1195</v>
      </c>
      <c r="B2" s="498"/>
      <c r="C2" s="498"/>
      <c r="D2" s="498"/>
      <c r="E2" s="498"/>
      <c r="F2" s="498"/>
      <c r="G2" s="498"/>
      <c r="H2" s="498"/>
      <c r="I2" s="498"/>
      <c r="J2" s="498"/>
      <c r="K2" s="498"/>
      <c r="L2" s="498"/>
      <c r="M2" s="498"/>
      <c r="N2" s="498"/>
      <c r="O2" s="498"/>
      <c r="P2" s="498"/>
      <c r="Q2" s="498"/>
      <c r="R2" s="498"/>
      <c r="S2" s="498"/>
      <c r="T2" s="498"/>
      <c r="U2" s="498"/>
      <c r="V2" s="498"/>
      <c r="W2" s="498"/>
      <c r="X2" s="498"/>
      <c r="Y2" s="498"/>
      <c r="Z2" s="498"/>
      <c r="AA2" s="498"/>
      <c r="AB2" s="498"/>
      <c r="AC2" s="498"/>
      <c r="AD2" s="498"/>
      <c r="AE2" s="498"/>
      <c r="AF2" s="498"/>
      <c r="AG2" s="498"/>
      <c r="AH2" s="498"/>
      <c r="AI2" s="498"/>
      <c r="AJ2" s="498"/>
      <c r="AK2" s="498"/>
      <c r="AL2" s="498"/>
      <c r="AM2" s="498"/>
      <c r="AN2" s="498"/>
      <c r="AO2" s="498"/>
      <c r="AP2" s="498"/>
      <c r="AQ2" s="498"/>
      <c r="AR2" s="498"/>
      <c r="AS2" s="498"/>
      <c r="AT2" s="498"/>
      <c r="AU2" s="498"/>
      <c r="AV2" s="498"/>
      <c r="AW2" s="498"/>
      <c r="AX2" s="498"/>
      <c r="AY2" s="498"/>
      <c r="AZ2" s="498"/>
      <c r="BA2" s="498"/>
      <c r="BB2" s="498"/>
      <c r="BC2" s="498"/>
      <c r="BD2" s="498"/>
      <c r="BE2" s="498"/>
      <c r="BF2" s="498"/>
      <c r="BG2" s="498"/>
      <c r="BH2" s="498"/>
      <c r="BI2" s="498"/>
      <c r="BJ2" s="498"/>
      <c r="BK2" s="498"/>
      <c r="BL2" s="498"/>
      <c r="BM2" s="498"/>
      <c r="BN2" s="498"/>
      <c r="BO2" s="498"/>
      <c r="BP2" s="498"/>
      <c r="BQ2" s="498"/>
      <c r="BR2" s="498"/>
      <c r="BS2" s="498"/>
      <c r="BT2" s="498"/>
      <c r="BU2" s="498"/>
      <c r="BV2" s="498"/>
      <c r="BW2" s="498"/>
      <c r="BX2" s="498"/>
      <c r="BY2" s="498"/>
      <c r="BZ2" s="499"/>
      <c r="CA2" s="499" t="s">
        <v>1196</v>
      </c>
    </row>
    <row r="3" ht="14.1" customHeight="1" spans="1:79">
      <c r="A3" s="500" t="e">
        <f>#REF!&amp;#REF!</f>
        <v>#REF!</v>
      </c>
      <c r="B3" s="501"/>
      <c r="C3" s="501"/>
      <c r="D3" s="501"/>
      <c r="E3" s="501"/>
      <c r="F3" s="501"/>
      <c r="G3" s="502"/>
      <c r="H3" s="502"/>
      <c r="I3" s="502"/>
      <c r="J3" s="502"/>
      <c r="K3" s="502"/>
      <c r="L3" s="502"/>
      <c r="M3" s="502"/>
      <c r="N3" s="502"/>
      <c r="O3" s="502"/>
      <c r="P3" s="502"/>
      <c r="Q3" s="502"/>
      <c r="R3" s="502"/>
      <c r="S3" s="502"/>
      <c r="T3" s="502"/>
      <c r="U3" s="502"/>
      <c r="V3" s="502"/>
      <c r="W3" s="502"/>
      <c r="X3" s="502"/>
      <c r="Y3" s="502"/>
      <c r="Z3" s="502"/>
      <c r="AA3" s="502"/>
      <c r="AB3" s="502"/>
      <c r="AC3" s="502"/>
      <c r="AE3" s="502"/>
      <c r="AF3" s="502"/>
      <c r="AG3" s="502"/>
      <c r="AH3" s="502"/>
      <c r="AI3" s="502"/>
      <c r="AJ3" s="502" t="e">
        <f>CONCATENATE(#REF!,#REF!,#REF!,#REF!,#REF!,#REF!,#REF!)</f>
        <v>#REF!</v>
      </c>
      <c r="AK3" s="502"/>
      <c r="AL3" s="502"/>
      <c r="AM3" s="502"/>
      <c r="AN3" s="502"/>
      <c r="AO3" s="502"/>
      <c r="AP3" s="502"/>
      <c r="AQ3" s="502"/>
      <c r="AR3" s="502"/>
      <c r="AS3" s="502"/>
      <c r="AT3" s="500"/>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c r="BS3" s="502"/>
      <c r="BT3" s="502"/>
      <c r="BU3" s="502"/>
      <c r="BV3" s="502"/>
      <c r="BW3" s="502"/>
      <c r="BX3" s="502"/>
      <c r="BY3" s="503"/>
      <c r="BZ3" s="503"/>
      <c r="CA3" s="503" t="s">
        <v>1197</v>
      </c>
    </row>
    <row r="4" ht="14.1" customHeight="1" spans="1:79">
      <c r="A4" s="504"/>
      <c r="B4" s="504"/>
      <c r="C4" s="504"/>
      <c r="D4" s="504"/>
      <c r="E4" s="504"/>
      <c r="F4" s="504"/>
      <c r="G4" s="504"/>
      <c r="H4" s="504"/>
      <c r="I4" s="504"/>
      <c r="J4" s="504"/>
      <c r="K4" s="504"/>
      <c r="L4" s="504"/>
      <c r="M4" s="504"/>
      <c r="N4" s="504"/>
      <c r="O4" s="504"/>
      <c r="P4" s="504"/>
      <c r="Q4" s="504"/>
      <c r="R4" s="504"/>
      <c r="S4" s="504"/>
      <c r="T4" s="504"/>
      <c r="U4" s="504"/>
      <c r="V4" s="504"/>
      <c r="W4" s="504"/>
      <c r="X4" s="504"/>
      <c r="Y4" s="504"/>
      <c r="Z4" s="504"/>
    </row>
    <row r="5" customHeight="1" spans="1:79">
      <c r="A5" s="505" t="s">
        <v>1198</v>
      </c>
      <c r="B5" s="505"/>
      <c r="C5" s="505"/>
      <c r="D5" s="505"/>
      <c r="E5" s="505"/>
      <c r="F5" s="505"/>
      <c r="G5" s="505"/>
      <c r="H5" s="505"/>
      <c r="I5" s="505"/>
      <c r="J5" s="505"/>
      <c r="K5" s="505" t="s">
        <v>1199</v>
      </c>
      <c r="L5" s="505"/>
      <c r="M5" s="505"/>
      <c r="N5" s="505"/>
      <c r="O5" s="505"/>
      <c r="P5" s="505"/>
      <c r="Q5" s="505"/>
      <c r="R5" s="505"/>
      <c r="S5" s="505"/>
      <c r="T5" s="505"/>
      <c r="U5" s="505"/>
      <c r="V5" s="505"/>
      <c r="W5" s="505"/>
      <c r="X5" s="506" t="s">
        <v>1200</v>
      </c>
      <c r="Y5" s="507"/>
      <c r="Z5" s="507"/>
      <c r="AA5" s="507"/>
      <c r="AB5" s="507"/>
      <c r="AC5" s="507"/>
      <c r="AD5" s="507"/>
      <c r="AE5" s="507"/>
      <c r="AF5" s="507"/>
      <c r="AG5" s="507"/>
      <c r="AH5" s="507"/>
      <c r="AI5" s="507"/>
      <c r="AJ5" s="507"/>
      <c r="AK5" s="507"/>
      <c r="AL5" s="507"/>
      <c r="AM5" s="507"/>
      <c r="AN5" s="507"/>
      <c r="AO5" s="507"/>
      <c r="AP5" s="507"/>
      <c r="AQ5" s="507"/>
      <c r="AR5" s="507"/>
      <c r="AS5" s="507"/>
      <c r="AT5" s="508"/>
      <c r="AU5" s="509"/>
      <c r="AV5" s="510" t="s">
        <v>1201</v>
      </c>
      <c r="AW5" s="510"/>
      <c r="AX5" s="510"/>
      <c r="AY5" s="510"/>
      <c r="AZ5" s="510"/>
      <c r="BA5" s="510"/>
      <c r="BB5" s="510"/>
      <c r="BC5" s="510"/>
      <c r="BD5" s="510"/>
      <c r="BE5" s="510"/>
      <c r="BF5" s="510"/>
      <c r="BG5" s="510"/>
      <c r="BH5" s="510"/>
      <c r="BI5" s="510"/>
      <c r="BJ5" s="510"/>
      <c r="BK5" s="510"/>
      <c r="BL5" s="510"/>
      <c r="BM5" s="510"/>
      <c r="BN5" s="510"/>
      <c r="BO5" s="510"/>
      <c r="BP5" s="510"/>
      <c r="BQ5" s="510"/>
      <c r="BR5" s="510"/>
      <c r="BS5" s="510"/>
      <c r="BT5" s="506" t="s">
        <v>1202</v>
      </c>
      <c r="BU5" s="507"/>
      <c r="BV5" s="507"/>
      <c r="BW5" s="507"/>
      <c r="BX5" s="507"/>
      <c r="BY5" s="507"/>
      <c r="BZ5" s="507"/>
      <c r="CA5" s="508"/>
    </row>
    <row r="6" ht="18" customHeight="1" spans="1:79">
      <c r="A6" s="505" t="s">
        <v>1203</v>
      </c>
      <c r="B6" s="505" t="s">
        <v>1204</v>
      </c>
      <c r="C6" s="511" t="s">
        <v>1205</v>
      </c>
      <c r="D6" s="511" t="s">
        <v>1206</v>
      </c>
      <c r="E6" s="511" t="s">
        <v>1207</v>
      </c>
      <c r="F6" s="512" t="s">
        <v>1208</v>
      </c>
      <c r="G6" s="512" t="s">
        <v>1209</v>
      </c>
      <c r="H6" s="511" t="s">
        <v>1210</v>
      </c>
      <c r="I6" s="513" t="s">
        <v>1211</v>
      </c>
      <c r="J6" s="513"/>
      <c r="K6" s="514" t="s">
        <v>1212</v>
      </c>
      <c r="L6" s="515"/>
      <c r="M6" s="515"/>
      <c r="N6" s="516"/>
      <c r="O6" s="517" t="s">
        <v>1213</v>
      </c>
      <c r="P6" s="518" t="s">
        <v>1214</v>
      </c>
      <c r="Q6" s="518"/>
      <c r="R6" s="518"/>
      <c r="S6" s="518"/>
      <c r="T6" s="517" t="s">
        <v>1215</v>
      </c>
      <c r="U6" s="517" t="s">
        <v>1216</v>
      </c>
      <c r="V6" s="517" t="s">
        <v>1217</v>
      </c>
      <c r="W6" s="517" t="s">
        <v>1218</v>
      </c>
      <c r="X6" s="519" t="s">
        <v>1219</v>
      </c>
      <c r="Y6" s="515"/>
      <c r="Z6" s="516"/>
      <c r="AA6" s="517" t="s">
        <v>1220</v>
      </c>
      <c r="AB6" s="519" t="s">
        <v>1221</v>
      </c>
      <c r="AC6" s="517" t="s">
        <v>1222</v>
      </c>
      <c r="AD6" s="506" t="s">
        <v>1223</v>
      </c>
      <c r="AE6" s="507"/>
      <c r="AF6" s="507"/>
      <c r="AG6" s="507"/>
      <c r="AH6" s="507"/>
      <c r="AI6" s="507"/>
      <c r="AJ6" s="511" t="s">
        <v>1224</v>
      </c>
      <c r="AK6" s="511" t="s">
        <v>1225</v>
      </c>
      <c r="AL6" s="511" t="s">
        <v>1226</v>
      </c>
      <c r="AM6" s="520" t="s">
        <v>1227</v>
      </c>
      <c r="AN6" s="521"/>
      <c r="AO6" s="520" t="s">
        <v>1228</v>
      </c>
      <c r="AP6" s="522"/>
      <c r="AQ6" s="522"/>
      <c r="AR6" s="522"/>
      <c r="AS6" s="523"/>
      <c r="AT6" s="511" t="s">
        <v>1200</v>
      </c>
      <c r="AU6" s="524" t="s">
        <v>1229</v>
      </c>
      <c r="AV6" s="511" t="s">
        <v>1230</v>
      </c>
      <c r="AW6" s="520" t="s">
        <v>1231</v>
      </c>
      <c r="AX6" s="525"/>
      <c r="AY6" s="521"/>
      <c r="AZ6" s="520" t="s">
        <v>1232</v>
      </c>
      <c r="BA6" s="525"/>
      <c r="BB6" s="521"/>
      <c r="BC6" s="526" t="s">
        <v>1233</v>
      </c>
      <c r="BD6" s="525"/>
      <c r="BE6" s="521"/>
      <c r="BF6" s="526" t="s">
        <v>1234</v>
      </c>
      <c r="BG6" s="525"/>
      <c r="BH6" s="521"/>
      <c r="BI6" s="520" t="s">
        <v>1235</v>
      </c>
      <c r="BJ6" s="525"/>
      <c r="BK6" s="521"/>
      <c r="BL6" s="520" t="s">
        <v>1236</v>
      </c>
      <c r="BM6" s="525"/>
      <c r="BN6" s="521"/>
      <c r="BO6" s="520" t="s">
        <v>1237</v>
      </c>
      <c r="BP6" s="521"/>
      <c r="BQ6" s="511" t="s">
        <v>1238</v>
      </c>
      <c r="BR6" s="524" t="s">
        <v>1239</v>
      </c>
      <c r="BS6" s="511" t="s">
        <v>1240</v>
      </c>
      <c r="BT6" s="524" t="s">
        <v>1241</v>
      </c>
      <c r="BU6" s="524" t="s">
        <v>1242</v>
      </c>
      <c r="BV6" s="524" t="s">
        <v>1243</v>
      </c>
      <c r="BW6" s="511" t="s">
        <v>1202</v>
      </c>
      <c r="BX6" s="505" t="s">
        <v>1244</v>
      </c>
      <c r="BY6" s="505"/>
      <c r="BZ6" s="505" t="s">
        <v>1245</v>
      </c>
      <c r="CA6" s="505"/>
    </row>
    <row r="7" ht="24.75" customHeight="1" spans="1:79">
      <c r="A7" s="505"/>
      <c r="B7" s="505"/>
      <c r="C7" s="505"/>
      <c r="D7" s="511"/>
      <c r="E7" s="505"/>
      <c r="F7" s="512"/>
      <c r="G7" s="512"/>
      <c r="H7" s="505"/>
      <c r="I7" s="505" t="s">
        <v>1246</v>
      </c>
      <c r="J7" s="505" t="s">
        <v>1247</v>
      </c>
      <c r="K7" s="524" t="s">
        <v>1248</v>
      </c>
      <c r="L7" s="524" t="s">
        <v>1249</v>
      </c>
      <c r="M7" s="524" t="s">
        <v>1250</v>
      </c>
      <c r="N7" s="527" t="s">
        <v>1251</v>
      </c>
      <c r="O7" s="517"/>
      <c r="P7" s="518" t="s">
        <v>1252</v>
      </c>
      <c r="Q7" s="518" t="s">
        <v>1253</v>
      </c>
      <c r="R7" s="517" t="s">
        <v>1254</v>
      </c>
      <c r="S7" s="518" t="s">
        <v>1255</v>
      </c>
      <c r="T7" s="517"/>
      <c r="U7" s="517"/>
      <c r="V7" s="517"/>
      <c r="W7" s="517"/>
      <c r="X7" s="524" t="s">
        <v>1248</v>
      </c>
      <c r="Y7" s="524" t="s">
        <v>1249</v>
      </c>
      <c r="Z7" s="524" t="s">
        <v>1250</v>
      </c>
      <c r="AA7" s="517"/>
      <c r="AB7" s="527" t="s">
        <v>1256</v>
      </c>
      <c r="AC7" s="517"/>
      <c r="AD7" s="528" t="s">
        <v>1257</v>
      </c>
      <c r="AE7" s="528"/>
      <c r="AF7" s="529" t="s">
        <v>1258</v>
      </c>
      <c r="AG7" s="524" t="s">
        <v>1259</v>
      </c>
      <c r="AH7" s="529" t="s">
        <v>1260</v>
      </c>
      <c r="AI7" s="505" t="s">
        <v>1261</v>
      </c>
      <c r="AJ7" s="511"/>
      <c r="AK7" s="511"/>
      <c r="AL7" s="511"/>
      <c r="AM7" s="524" t="s">
        <v>1262</v>
      </c>
      <c r="AN7" s="524" t="s">
        <v>1227</v>
      </c>
      <c r="AO7" s="524" t="s">
        <v>1263</v>
      </c>
      <c r="AP7" s="524" t="s">
        <v>1264</v>
      </c>
      <c r="AQ7" s="524" t="s">
        <v>1265</v>
      </c>
      <c r="AR7" s="524" t="s">
        <v>1266</v>
      </c>
      <c r="AS7" s="524" t="s">
        <v>1267</v>
      </c>
      <c r="AT7" s="511"/>
      <c r="AU7" s="511"/>
      <c r="AV7" s="511"/>
      <c r="AW7" s="524" t="s">
        <v>1248</v>
      </c>
      <c r="AX7" s="524" t="s">
        <v>1249</v>
      </c>
      <c r="AY7" s="524" t="s">
        <v>1250</v>
      </c>
      <c r="AZ7" s="524" t="s">
        <v>1248</v>
      </c>
      <c r="BA7" s="524" t="s">
        <v>1249</v>
      </c>
      <c r="BB7" s="524" t="s">
        <v>1250</v>
      </c>
      <c r="BC7" s="524" t="s">
        <v>1248</v>
      </c>
      <c r="BD7" s="524" t="s">
        <v>1249</v>
      </c>
      <c r="BE7" s="524" t="s">
        <v>1250</v>
      </c>
      <c r="BF7" s="524" t="s">
        <v>1248</v>
      </c>
      <c r="BG7" s="524" t="s">
        <v>1249</v>
      </c>
      <c r="BH7" s="524" t="s">
        <v>1250</v>
      </c>
      <c r="BI7" s="524" t="s">
        <v>1248</v>
      </c>
      <c r="BJ7" s="524" t="s">
        <v>1249</v>
      </c>
      <c r="BK7" s="524" t="s">
        <v>1250</v>
      </c>
      <c r="BL7" s="524" t="s">
        <v>1248</v>
      </c>
      <c r="BM7" s="524" t="s">
        <v>1249</v>
      </c>
      <c r="BN7" s="524" t="s">
        <v>1250</v>
      </c>
      <c r="BO7" s="524" t="s">
        <v>1268</v>
      </c>
      <c r="BP7" s="524" t="s">
        <v>1237</v>
      </c>
      <c r="BQ7" s="511"/>
      <c r="BR7" s="511"/>
      <c r="BS7" s="511"/>
      <c r="BT7" s="511"/>
      <c r="BU7" s="511"/>
      <c r="BV7" s="511"/>
      <c r="BW7" s="511"/>
      <c r="BX7" s="505" t="s">
        <v>1246</v>
      </c>
      <c r="BY7" s="505" t="s">
        <v>1247</v>
      </c>
      <c r="BZ7" s="505" t="s">
        <v>1246</v>
      </c>
      <c r="CA7" s="505" t="s">
        <v>1247</v>
      </c>
    </row>
    <row r="8" ht="23.25" customHeight="1" spans="1:79">
      <c r="A8" s="530">
        <v>1</v>
      </c>
      <c r="B8" s="531">
        <v>0</v>
      </c>
      <c r="C8" s="532" t="s">
        <v>1191</v>
      </c>
      <c r="D8" s="531" t="s">
        <v>1192</v>
      </c>
      <c r="E8" s="533">
        <v>38898</v>
      </c>
      <c r="F8" s="531" t="s">
        <v>1193</v>
      </c>
      <c r="G8" s="531">
        <v>1275.8</v>
      </c>
      <c r="H8" s="531">
        <v>881.158128233265</v>
      </c>
      <c r="I8" s="531">
        <v>1124181.54</v>
      </c>
      <c r="J8" s="531">
        <v>923936.7</v>
      </c>
      <c r="K8" s="494"/>
      <c r="L8" s="494"/>
      <c r="M8" s="494"/>
      <c r="N8" s="494"/>
      <c r="O8" s="494"/>
      <c r="P8" s="494"/>
      <c r="Q8" s="494"/>
      <c r="R8" s="494"/>
      <c r="S8" s="494"/>
      <c r="T8" s="494"/>
      <c r="U8" s="494"/>
      <c r="V8" s="494"/>
      <c r="W8" s="494"/>
      <c r="X8" s="494">
        <v>500</v>
      </c>
      <c r="Y8" s="494">
        <v>220</v>
      </c>
      <c r="Z8" s="494">
        <v>100</v>
      </c>
      <c r="AA8" s="534">
        <f t="shared" ref="AA8:AA17" si="0">SUM(X8:Z8)</f>
        <v>820</v>
      </c>
      <c r="AB8" s="534">
        <f t="shared" ref="AB8:AB17" si="1">ROUND(AA8*G8,2)</f>
        <v>1046156</v>
      </c>
      <c r="AC8" s="494" t="s">
        <v>1269</v>
      </c>
      <c r="AD8" s="534">
        <f>IF($AC8="有证含税",[26]前期费用及其他费用调查表!$F$15,IF(AC8="有证不含税",[26]前期费用及其他费用调查表!$G$15,IF(AC8="无证含税",[26]前期费用及其他费用调查表!$H$15,IF(AC8="无证不含税",[26]前期费用及其他费用调查表!$I$15,0))))</f>
        <v>163.82</v>
      </c>
      <c r="AE8" s="534">
        <f t="shared" ref="AE8:AE17" si="2">ROUND(G8*AD8,2)</f>
        <v>209001.56</v>
      </c>
      <c r="AF8" s="535">
        <v>0.036</v>
      </c>
      <c r="AG8" s="536">
        <v>0.015</v>
      </c>
      <c r="AH8" s="534">
        <f t="shared" ref="AH8:AH17" si="3">ROUND(AB8*(AF8+AG8),2)</f>
        <v>53353.96</v>
      </c>
      <c r="AI8" s="534">
        <f t="shared" ref="AI8:AI17" si="4">AE8+AH8</f>
        <v>262355.52</v>
      </c>
      <c r="AJ8" s="494">
        <v>1</v>
      </c>
      <c r="AK8" s="497">
        <v>0.0531</v>
      </c>
      <c r="AL8" s="534">
        <f t="shared" ref="AL8:AL17" si="5">ROUND((AB8+AI8)*AK8*0.5*AJ8,2)</f>
        <v>34740.98</v>
      </c>
      <c r="AM8" s="497">
        <v>0.08</v>
      </c>
      <c r="AN8" s="534">
        <f t="shared" ref="AN8:AN17" si="6">ROUND((AB8+AI8+AL8)*AM8,2)</f>
        <v>107460.2</v>
      </c>
      <c r="AO8" s="537" t="s">
        <v>1270</v>
      </c>
      <c r="AP8" s="537" t="s">
        <v>1271</v>
      </c>
      <c r="AQ8" s="534">
        <f t="shared" ref="AQ8:AQ17" si="7">ROUND(AB8/1.11*0.11,2)</f>
        <v>103673.12</v>
      </c>
      <c r="AR8" s="534">
        <f t="shared" ref="AR8:AR17" si="8">AB8*AF8/1.06*6%</f>
        <v>2131.78958490566</v>
      </c>
      <c r="AS8" s="534">
        <f t="shared" ref="AS8:AS17" si="9">SUM(AQ8:AR8)</f>
        <v>105804.909584906</v>
      </c>
      <c r="AT8" s="534">
        <f t="shared" ref="AT8:AT17" si="10">IF(AO8="普票",ROUND(AB8+AI8+AL8+AN8,0),IF(AP8="不扣除进项税",ROUND(AB8+AI8+AL8+AN8,0),ROUND(AB8+AI8+AL8+AN8-AS8,0)))</f>
        <v>1450713</v>
      </c>
      <c r="AU8" s="538" t="str">
        <f t="shared" ref="AU8:AU17" si="11">IF((AT8-I8)/I8&gt;0.3,"核实",IF((AT8-I8)/I8&lt;-0.3,"核实",""))</f>
        <v/>
      </c>
      <c r="AV8" s="539">
        <f>'[26]房屋建筑物底稿目录(成本法)'!D3</f>
        <v>43465</v>
      </c>
      <c r="AW8" s="539">
        <f t="shared" ref="AW8:AW17" si="12">E8</f>
        <v>38898</v>
      </c>
      <c r="AX8" s="540">
        <v>39082</v>
      </c>
      <c r="AY8" s="540">
        <v>39447</v>
      </c>
      <c r="AZ8" s="534">
        <f t="shared" ref="AZ8:AZ17" si="13">IF(D8="框架",50,IF(D8="排架",50,IF(D8="混合",40,IF(D8="砖混",40,IF(D8="钢结构",50,IF(D8="砖木",30,IF(D8="轻钢",35,IF(D8="简易",10,30))))))))</f>
        <v>40</v>
      </c>
      <c r="BA8" s="494">
        <v>20</v>
      </c>
      <c r="BB8" s="494">
        <v>15</v>
      </c>
      <c r="BC8" s="534">
        <f t="shared" ref="BC8:BC17" si="14">IF(AZ8=0,"",(IF(AW8=0,"",(YEAR($AV8)-YEAR(AW8))*12+MONTH($AV8)-MONTH(AW8))))</f>
        <v>150</v>
      </c>
      <c r="BD8" s="534">
        <f t="shared" ref="BD8:BD17" si="15">IF(BA8=0,"",(IF(AX8=0,"",(YEAR($AV8)-YEAR(AX8))*12+MONTH($AV8)-MONTH(AX8))))</f>
        <v>144</v>
      </c>
      <c r="BE8" s="534">
        <f t="shared" ref="BE8:BE17" si="16">IF(BB8=0,"",(IF(AY8=0,"",(YEAR($AV8)-YEAR(AY8))*12+MONTH($AV8)-MONTH(AY8))))</f>
        <v>132</v>
      </c>
      <c r="BF8" s="534">
        <f t="shared" ref="BF8:BF17" si="17">IF(AW8=0,0,AZ8*12-BC8)</f>
        <v>330</v>
      </c>
      <c r="BG8" s="534">
        <f t="shared" ref="BG8:BG17" si="18">IF(AX8=0,0,BA8*12-BD8)</f>
        <v>96</v>
      </c>
      <c r="BH8" s="534">
        <f t="shared" ref="BH8:BH17" si="19">IF(AY8=0,0,BB8*12-BE8)</f>
        <v>48</v>
      </c>
      <c r="BI8" s="534">
        <f t="shared" ref="BI8:BI17" si="20">IF(AZ8=0,"",BF8/(AZ8*12)*100)</f>
        <v>68.75</v>
      </c>
      <c r="BJ8" s="534">
        <f t="shared" ref="BJ8:BJ17" si="21">IF(BA8=0,"",BG8/(BA8*12)*100)</f>
        <v>40</v>
      </c>
      <c r="BK8" s="534">
        <f t="shared" ref="BK8:BK17" si="22">IF(BB8=0,"",BH8/(BB8*12)*100)</f>
        <v>26.6666666666667</v>
      </c>
      <c r="BL8" s="534">
        <f t="shared" ref="BL8:BL17" si="23">ROUND(X8/$AA8,2)</f>
        <v>0.61</v>
      </c>
      <c r="BM8" s="534">
        <f t="shared" ref="BM8:BM17" si="24">ROUND(Y8/$AA8,2)</f>
        <v>0.27</v>
      </c>
      <c r="BN8" s="534">
        <f t="shared" ref="BN8:BN17" si="25">ROUND(Z8/$AA8,2)</f>
        <v>0.12</v>
      </c>
      <c r="BO8" s="494" t="s">
        <v>1272</v>
      </c>
      <c r="BP8" s="534">
        <f t="shared" ref="BP8:BP17" si="26">ROUND(IF(AZ8=0,0,IF(BO8="部位法",BI8*BL8+BJ8*BM8+BK8*BN8,BF8/(AZ8*12)*100)),2)</f>
        <v>68.75</v>
      </c>
      <c r="BQ8" s="494">
        <v>30</v>
      </c>
      <c r="BR8" s="538" t="str">
        <f t="shared" ref="BR8:BR19" si="27">IF(BQ8-BP8&gt;15,"核实",IF((BQ8-BP8)&lt;-15,"核实",""))</f>
        <v>核实</v>
      </c>
      <c r="BS8" s="534">
        <f t="shared" ref="BS8:BS17" si="28">IF(BQ8-BP8&gt;15,ROUND(BQ8,0),IF(BQ8-BP8&lt;-15,ROUND(BQ8,0),ROUND(BP8*0.4+BQ8*0.6,0)))</f>
        <v>30</v>
      </c>
      <c r="BT8" s="534">
        <f t="shared" ref="BT8:BT17" si="29">ROUND(AT8*BS8/100,0)</f>
        <v>435214</v>
      </c>
      <c r="BU8" s="541">
        <v>0.05</v>
      </c>
      <c r="BV8" s="534">
        <f t="shared" ref="BV8:BV17" si="30">ROUND(BT8*BU8,0)</f>
        <v>21761</v>
      </c>
      <c r="BW8" s="534">
        <f>ROUND(BT8+BV8,0)</f>
        <v>456975</v>
      </c>
      <c r="BX8" s="534">
        <f t="shared" ref="BX8:BX17" si="31">AT8-I8</f>
        <v>326531.46</v>
      </c>
      <c r="BY8" s="534">
        <f t="shared" ref="BY8:BY17" si="32">BW8-J8</f>
        <v>-466961.7</v>
      </c>
      <c r="BZ8" s="534">
        <f t="shared" ref="BZ8:BZ17" si="33">BX8/I8*100</f>
        <v>29.0461503219489</v>
      </c>
      <c r="CA8" s="534">
        <f t="shared" ref="CA8:CA17" si="34">BY8/J8*100</f>
        <v>-50.5404428680017</v>
      </c>
    </row>
    <row r="9" ht="23.25" customHeight="1" spans="1:79">
      <c r="A9" s="530">
        <v>2</v>
      </c>
      <c r="B9" s="531">
        <v>0</v>
      </c>
      <c r="C9" s="532" t="s">
        <v>1273</v>
      </c>
      <c r="D9" s="531" t="s">
        <v>1192</v>
      </c>
      <c r="E9" s="533">
        <v>38990</v>
      </c>
      <c r="F9" s="531" t="s">
        <v>1193</v>
      </c>
      <c r="G9" s="531">
        <v>16</v>
      </c>
      <c r="H9" s="531">
        <v>1812.5</v>
      </c>
      <c r="I9" s="531">
        <v>29000</v>
      </c>
      <c r="J9" s="531">
        <v>24178.75</v>
      </c>
      <c r="K9" s="494"/>
      <c r="L9" s="494"/>
      <c r="M9" s="494"/>
      <c r="N9" s="494"/>
      <c r="O9" s="494"/>
      <c r="P9" s="494"/>
      <c r="Q9" s="494"/>
      <c r="R9" s="494"/>
      <c r="S9" s="494"/>
      <c r="T9" s="494"/>
      <c r="U9" s="494"/>
      <c r="V9" s="494"/>
      <c r="W9" s="494"/>
      <c r="X9" s="494">
        <v>500</v>
      </c>
      <c r="Y9" s="494">
        <v>220</v>
      </c>
      <c r="Z9" s="494">
        <v>100</v>
      </c>
      <c r="AA9" s="534">
        <f t="shared" si="0"/>
        <v>820</v>
      </c>
      <c r="AB9" s="534">
        <f t="shared" si="1"/>
        <v>13120</v>
      </c>
      <c r="AC9" s="494" t="s">
        <v>1269</v>
      </c>
      <c r="AD9" s="534">
        <f>IF($AC9="有证含税",[26]前期费用及其他费用调查表!$F$15,IF(AC9="有证不含税",[26]前期费用及其他费用调查表!$G$15,IF(AC9="无证含税",[26]前期费用及其他费用调查表!$H$15,IF(AC9="无证不含税",[26]前期费用及其他费用调查表!$I$15,0))))</f>
        <v>163.82</v>
      </c>
      <c r="AE9" s="534">
        <f t="shared" si="2"/>
        <v>2621.12</v>
      </c>
      <c r="AF9" s="535">
        <v>0.036</v>
      </c>
      <c r="AG9" s="536">
        <v>0.015</v>
      </c>
      <c r="AH9" s="534">
        <f t="shared" si="3"/>
        <v>669.12</v>
      </c>
      <c r="AI9" s="534">
        <f t="shared" si="4"/>
        <v>3290.24</v>
      </c>
      <c r="AJ9" s="494">
        <v>0.5</v>
      </c>
      <c r="AK9" s="497">
        <v>0.0486</v>
      </c>
      <c r="AL9" s="534">
        <f t="shared" si="5"/>
        <v>199.38</v>
      </c>
      <c r="AM9" s="497">
        <v>0.08</v>
      </c>
      <c r="AN9" s="534">
        <f t="shared" si="6"/>
        <v>1328.77</v>
      </c>
      <c r="AO9" s="537" t="s">
        <v>1270</v>
      </c>
      <c r="AP9" s="537" t="s">
        <v>1271</v>
      </c>
      <c r="AQ9" s="534">
        <f t="shared" si="7"/>
        <v>1300.18</v>
      </c>
      <c r="AR9" s="534">
        <f t="shared" si="8"/>
        <v>26.7350943396226</v>
      </c>
      <c r="AS9" s="534">
        <f t="shared" si="9"/>
        <v>1326.91509433962</v>
      </c>
      <c r="AT9" s="534">
        <f t="shared" si="10"/>
        <v>17938</v>
      </c>
      <c r="AU9" s="538" t="str">
        <f t="shared" si="11"/>
        <v>核实</v>
      </c>
      <c r="AV9" s="539">
        <f t="shared" ref="AV9:AV17" si="35">AV8</f>
        <v>43465</v>
      </c>
      <c r="AW9" s="539">
        <f t="shared" si="12"/>
        <v>38990</v>
      </c>
      <c r="AX9" s="540">
        <v>39082</v>
      </c>
      <c r="AY9" s="540">
        <v>39447</v>
      </c>
      <c r="AZ9" s="534">
        <f t="shared" si="13"/>
        <v>40</v>
      </c>
      <c r="BA9" s="494">
        <v>20</v>
      </c>
      <c r="BB9" s="494">
        <v>15</v>
      </c>
      <c r="BC9" s="534">
        <f t="shared" si="14"/>
        <v>147</v>
      </c>
      <c r="BD9" s="534">
        <f t="shared" si="15"/>
        <v>144</v>
      </c>
      <c r="BE9" s="534">
        <f t="shared" si="16"/>
        <v>132</v>
      </c>
      <c r="BF9" s="534">
        <f t="shared" si="17"/>
        <v>333</v>
      </c>
      <c r="BG9" s="534">
        <f t="shared" si="18"/>
        <v>96</v>
      </c>
      <c r="BH9" s="534">
        <f t="shared" si="19"/>
        <v>48</v>
      </c>
      <c r="BI9" s="534">
        <f t="shared" si="20"/>
        <v>69.375</v>
      </c>
      <c r="BJ9" s="534">
        <f t="shared" si="21"/>
        <v>40</v>
      </c>
      <c r="BK9" s="534">
        <f t="shared" si="22"/>
        <v>26.6666666666667</v>
      </c>
      <c r="BL9" s="534">
        <f t="shared" si="23"/>
        <v>0.61</v>
      </c>
      <c r="BM9" s="534">
        <f t="shared" si="24"/>
        <v>0.27</v>
      </c>
      <c r="BN9" s="534">
        <f t="shared" si="25"/>
        <v>0.12</v>
      </c>
      <c r="BO9" s="494" t="s">
        <v>1274</v>
      </c>
      <c r="BP9" s="534">
        <f t="shared" si="26"/>
        <v>56.32</v>
      </c>
      <c r="BQ9" s="494">
        <v>90</v>
      </c>
      <c r="BR9" s="538" t="str">
        <f t="shared" si="27"/>
        <v>核实</v>
      </c>
      <c r="BS9" s="534">
        <f t="shared" si="28"/>
        <v>90</v>
      </c>
      <c r="BT9" s="534">
        <f t="shared" si="29"/>
        <v>16144</v>
      </c>
      <c r="BU9" s="541">
        <v>0.05</v>
      </c>
      <c r="BV9" s="534">
        <f t="shared" si="30"/>
        <v>807</v>
      </c>
      <c r="BW9" s="534">
        <f t="shared" ref="BW9:BW17" si="36">ROUND(AT9*BS9/100*(1+BU9),0)</f>
        <v>16951</v>
      </c>
      <c r="BX9" s="534">
        <f t="shared" si="31"/>
        <v>-11062</v>
      </c>
      <c r="BY9" s="534">
        <f t="shared" si="32"/>
        <v>-7227.75</v>
      </c>
      <c r="BZ9" s="534">
        <f t="shared" si="33"/>
        <v>-38.1448275862069</v>
      </c>
      <c r="CA9" s="534">
        <f t="shared" si="34"/>
        <v>-29.8929845422117</v>
      </c>
    </row>
    <row r="10" ht="23.25" customHeight="1" spans="1:79">
      <c r="A10" s="530">
        <v>3</v>
      </c>
      <c r="B10" s="531">
        <v>0</v>
      </c>
      <c r="C10" s="532" t="s">
        <v>1275</v>
      </c>
      <c r="D10" s="531" t="s">
        <v>1192</v>
      </c>
      <c r="E10" s="533">
        <v>39300</v>
      </c>
      <c r="F10" s="531" t="s">
        <v>1193</v>
      </c>
      <c r="G10" s="531">
        <v>508.2</v>
      </c>
      <c r="H10" s="531">
        <v>703.845198740653</v>
      </c>
      <c r="I10" s="531">
        <v>357694.13</v>
      </c>
      <c r="J10" s="531">
        <v>313802.08</v>
      </c>
      <c r="K10" s="494"/>
      <c r="L10" s="494"/>
      <c r="M10" s="494"/>
      <c r="N10" s="494"/>
      <c r="O10" s="494"/>
      <c r="P10" s="494"/>
      <c r="Q10" s="494"/>
      <c r="R10" s="494"/>
      <c r="S10" s="494"/>
      <c r="T10" s="494"/>
      <c r="U10" s="494"/>
      <c r="V10" s="494"/>
      <c r="W10" s="494"/>
      <c r="X10" s="494">
        <v>500</v>
      </c>
      <c r="Y10" s="494">
        <v>220</v>
      </c>
      <c r="Z10" s="494">
        <v>100</v>
      </c>
      <c r="AA10" s="534">
        <f t="shared" si="0"/>
        <v>820</v>
      </c>
      <c r="AB10" s="534">
        <f t="shared" si="1"/>
        <v>416724</v>
      </c>
      <c r="AC10" s="494" t="s">
        <v>1269</v>
      </c>
      <c r="AD10" s="534">
        <f>IF($AC10="有证含税",[26]前期费用及其他费用调查表!$F$15,IF(AC10="有证不含税",[26]前期费用及其他费用调查表!$G$15,IF(AC10="无证含税",[26]前期费用及其他费用调查表!$H$15,IF(AC10="无证不含税",[26]前期费用及其他费用调查表!$I$15,0))))</f>
        <v>163.82</v>
      </c>
      <c r="AE10" s="534">
        <f t="shared" si="2"/>
        <v>83253.32</v>
      </c>
      <c r="AF10" s="535">
        <v>0.036</v>
      </c>
      <c r="AG10" s="536">
        <v>0.015</v>
      </c>
      <c r="AH10" s="534">
        <f t="shared" si="3"/>
        <v>21252.92</v>
      </c>
      <c r="AI10" s="534">
        <f t="shared" si="4"/>
        <v>104506.24</v>
      </c>
      <c r="AJ10" s="494">
        <v>0.5</v>
      </c>
      <c r="AK10" s="497">
        <v>0.0486</v>
      </c>
      <c r="AL10" s="534">
        <f t="shared" si="5"/>
        <v>6332.95</v>
      </c>
      <c r="AM10" s="497">
        <v>0.08</v>
      </c>
      <c r="AN10" s="534">
        <f t="shared" si="6"/>
        <v>42205.06</v>
      </c>
      <c r="AO10" s="537" t="s">
        <v>1270</v>
      </c>
      <c r="AP10" s="537" t="s">
        <v>1271</v>
      </c>
      <c r="AQ10" s="534">
        <f t="shared" si="7"/>
        <v>41296.97</v>
      </c>
      <c r="AR10" s="534">
        <f t="shared" si="8"/>
        <v>849.173433962264</v>
      </c>
      <c r="AS10" s="534">
        <f t="shared" si="9"/>
        <v>42146.1434339623</v>
      </c>
      <c r="AT10" s="534">
        <f t="shared" si="10"/>
        <v>569768</v>
      </c>
      <c r="AU10" s="538" t="str">
        <f t="shared" si="11"/>
        <v>核实</v>
      </c>
      <c r="AV10" s="539">
        <f t="shared" si="35"/>
        <v>43465</v>
      </c>
      <c r="AW10" s="539">
        <f t="shared" si="12"/>
        <v>39300</v>
      </c>
      <c r="AX10" s="540">
        <v>39082</v>
      </c>
      <c r="AY10" s="540">
        <v>39447</v>
      </c>
      <c r="AZ10" s="534">
        <f t="shared" si="13"/>
        <v>40</v>
      </c>
      <c r="BA10" s="494">
        <v>20</v>
      </c>
      <c r="BB10" s="494">
        <v>15</v>
      </c>
      <c r="BC10" s="534">
        <f t="shared" si="14"/>
        <v>136</v>
      </c>
      <c r="BD10" s="534">
        <f t="shared" si="15"/>
        <v>144</v>
      </c>
      <c r="BE10" s="534">
        <f t="shared" si="16"/>
        <v>132</v>
      </c>
      <c r="BF10" s="534">
        <f t="shared" si="17"/>
        <v>344</v>
      </c>
      <c r="BG10" s="534">
        <f t="shared" si="18"/>
        <v>96</v>
      </c>
      <c r="BH10" s="534">
        <f t="shared" si="19"/>
        <v>48</v>
      </c>
      <c r="BI10" s="534">
        <f t="shared" si="20"/>
        <v>71.6666666666667</v>
      </c>
      <c r="BJ10" s="534">
        <f t="shared" si="21"/>
        <v>40</v>
      </c>
      <c r="BK10" s="534">
        <f t="shared" si="22"/>
        <v>26.6666666666667</v>
      </c>
      <c r="BL10" s="534">
        <f t="shared" si="23"/>
        <v>0.61</v>
      </c>
      <c r="BM10" s="534">
        <f t="shared" si="24"/>
        <v>0.27</v>
      </c>
      <c r="BN10" s="534">
        <f t="shared" si="25"/>
        <v>0.12</v>
      </c>
      <c r="BO10" s="494" t="s">
        <v>1274</v>
      </c>
      <c r="BP10" s="534">
        <f t="shared" si="26"/>
        <v>57.72</v>
      </c>
      <c r="BQ10" s="494">
        <v>90</v>
      </c>
      <c r="BR10" s="538" t="str">
        <f t="shared" si="27"/>
        <v>核实</v>
      </c>
      <c r="BS10" s="534">
        <f t="shared" si="28"/>
        <v>90</v>
      </c>
      <c r="BT10" s="534">
        <f t="shared" si="29"/>
        <v>512791</v>
      </c>
      <c r="BU10" s="541">
        <v>0.05</v>
      </c>
      <c r="BV10" s="534">
        <f t="shared" si="30"/>
        <v>25640</v>
      </c>
      <c r="BW10" s="534">
        <f t="shared" si="36"/>
        <v>538431</v>
      </c>
      <c r="BX10" s="534">
        <f t="shared" si="31"/>
        <v>212073.87</v>
      </c>
      <c r="BY10" s="534">
        <f t="shared" si="32"/>
        <v>224628.92</v>
      </c>
      <c r="BZ10" s="534">
        <f t="shared" si="33"/>
        <v>59.2891669762654</v>
      </c>
      <c r="CA10" s="534">
        <f t="shared" si="34"/>
        <v>71.5829926939936</v>
      </c>
    </row>
    <row r="11" ht="23.25" customHeight="1" spans="1:79">
      <c r="A11" s="530">
        <v>4</v>
      </c>
      <c r="B11" s="531">
        <v>0</v>
      </c>
      <c r="C11" s="532" t="s">
        <v>1276</v>
      </c>
      <c r="D11" s="531" t="s">
        <v>1192</v>
      </c>
      <c r="E11" s="533">
        <v>39326</v>
      </c>
      <c r="F11" s="531" t="s">
        <v>1193</v>
      </c>
      <c r="G11" s="531">
        <v>30</v>
      </c>
      <c r="H11" s="531">
        <v>4756.039</v>
      </c>
      <c r="I11" s="531">
        <v>142681.17</v>
      </c>
      <c r="J11" s="531">
        <v>125737.78</v>
      </c>
      <c r="K11" s="494"/>
      <c r="L11" s="494"/>
      <c r="M11" s="494"/>
      <c r="N11" s="494"/>
      <c r="O11" s="494"/>
      <c r="P11" s="494"/>
      <c r="Q11" s="494"/>
      <c r="R11" s="494"/>
      <c r="S11" s="494"/>
      <c r="T11" s="494"/>
      <c r="U11" s="494"/>
      <c r="V11" s="494"/>
      <c r="W11" s="494"/>
      <c r="X11" s="494">
        <v>500</v>
      </c>
      <c r="Y11" s="494">
        <v>220</v>
      </c>
      <c r="Z11" s="494">
        <v>100</v>
      </c>
      <c r="AA11" s="534">
        <f t="shared" si="0"/>
        <v>820</v>
      </c>
      <c r="AB11" s="534">
        <f t="shared" si="1"/>
        <v>24600</v>
      </c>
      <c r="AC11" s="494" t="s">
        <v>1269</v>
      </c>
      <c r="AD11" s="534">
        <f>IF($AC11="有证含税",[26]前期费用及其他费用调查表!$F$15,IF(AC11="有证不含税",[26]前期费用及其他费用调查表!$G$15,IF(AC11="无证含税",[26]前期费用及其他费用调查表!$H$15,IF(AC11="无证不含税",[26]前期费用及其他费用调查表!$I$15,0))))</f>
        <v>163.82</v>
      </c>
      <c r="AE11" s="534">
        <f t="shared" si="2"/>
        <v>4914.6</v>
      </c>
      <c r="AF11" s="535">
        <v>0.036</v>
      </c>
      <c r="AG11" s="536">
        <v>0.015</v>
      </c>
      <c r="AH11" s="534">
        <f t="shared" si="3"/>
        <v>1254.6</v>
      </c>
      <c r="AI11" s="534">
        <f t="shared" si="4"/>
        <v>6169.2</v>
      </c>
      <c r="AJ11" s="494">
        <v>0.25</v>
      </c>
      <c r="AK11" s="497">
        <v>0.0486</v>
      </c>
      <c r="AL11" s="534">
        <f t="shared" si="5"/>
        <v>186.92</v>
      </c>
      <c r="AM11" s="497">
        <v>0.08</v>
      </c>
      <c r="AN11" s="534">
        <f t="shared" si="6"/>
        <v>2476.49</v>
      </c>
      <c r="AO11" s="537" t="s">
        <v>1270</v>
      </c>
      <c r="AP11" s="537" t="s">
        <v>1271</v>
      </c>
      <c r="AQ11" s="534">
        <f t="shared" si="7"/>
        <v>2437.84</v>
      </c>
      <c r="AR11" s="534">
        <f t="shared" si="8"/>
        <v>50.1283018867924</v>
      </c>
      <c r="AS11" s="534">
        <f t="shared" si="9"/>
        <v>2487.96830188679</v>
      </c>
      <c r="AT11" s="534">
        <f t="shared" si="10"/>
        <v>33433</v>
      </c>
      <c r="AU11" s="538" t="str">
        <f t="shared" si="11"/>
        <v>核实</v>
      </c>
      <c r="AV11" s="539">
        <f t="shared" si="35"/>
        <v>43465</v>
      </c>
      <c r="AW11" s="539">
        <f t="shared" si="12"/>
        <v>39326</v>
      </c>
      <c r="AX11" s="540">
        <v>39082</v>
      </c>
      <c r="AY11" s="540">
        <v>39447</v>
      </c>
      <c r="AZ11" s="534">
        <f t="shared" si="13"/>
        <v>40</v>
      </c>
      <c r="BA11" s="494">
        <v>20</v>
      </c>
      <c r="BB11" s="494">
        <v>15</v>
      </c>
      <c r="BC11" s="534">
        <f t="shared" si="14"/>
        <v>135</v>
      </c>
      <c r="BD11" s="534">
        <f t="shared" si="15"/>
        <v>144</v>
      </c>
      <c r="BE11" s="534">
        <f t="shared" si="16"/>
        <v>132</v>
      </c>
      <c r="BF11" s="534">
        <f t="shared" si="17"/>
        <v>345</v>
      </c>
      <c r="BG11" s="534">
        <f t="shared" si="18"/>
        <v>96</v>
      </c>
      <c r="BH11" s="534">
        <f t="shared" si="19"/>
        <v>48</v>
      </c>
      <c r="BI11" s="534">
        <f t="shared" si="20"/>
        <v>71.875</v>
      </c>
      <c r="BJ11" s="534">
        <f t="shared" si="21"/>
        <v>40</v>
      </c>
      <c r="BK11" s="534">
        <f t="shared" si="22"/>
        <v>26.6666666666667</v>
      </c>
      <c r="BL11" s="534">
        <f t="shared" si="23"/>
        <v>0.61</v>
      </c>
      <c r="BM11" s="534">
        <f t="shared" si="24"/>
        <v>0.27</v>
      </c>
      <c r="BN11" s="534">
        <f t="shared" si="25"/>
        <v>0.12</v>
      </c>
      <c r="BO11" s="494" t="s">
        <v>1274</v>
      </c>
      <c r="BP11" s="534">
        <f t="shared" si="26"/>
        <v>57.84</v>
      </c>
      <c r="BQ11" s="494">
        <v>95</v>
      </c>
      <c r="BR11" s="538" t="str">
        <f t="shared" si="27"/>
        <v>核实</v>
      </c>
      <c r="BS11" s="534">
        <f t="shared" si="28"/>
        <v>95</v>
      </c>
      <c r="BT11" s="534">
        <f t="shared" si="29"/>
        <v>31761</v>
      </c>
      <c r="BU11" s="541">
        <v>0.05</v>
      </c>
      <c r="BV11" s="534">
        <f t="shared" si="30"/>
        <v>1588</v>
      </c>
      <c r="BW11" s="534">
        <f t="shared" si="36"/>
        <v>33349</v>
      </c>
      <c r="BX11" s="534">
        <f t="shared" si="31"/>
        <v>-109248.17</v>
      </c>
      <c r="BY11" s="534">
        <f t="shared" si="32"/>
        <v>-92388.78</v>
      </c>
      <c r="BZ11" s="534">
        <f t="shared" si="33"/>
        <v>-76.5680362727611</v>
      </c>
      <c r="CA11" s="534">
        <f t="shared" si="34"/>
        <v>-73.4773430865409</v>
      </c>
    </row>
    <row r="12" ht="23.25" customHeight="1" spans="1:79">
      <c r="A12" s="530">
        <v>5</v>
      </c>
      <c r="B12" s="531">
        <v>0</v>
      </c>
      <c r="C12" s="532" t="s">
        <v>1277</v>
      </c>
      <c r="D12" s="531" t="s">
        <v>1278</v>
      </c>
      <c r="E12" s="533">
        <v>39661</v>
      </c>
      <c r="F12" s="531" t="s">
        <v>1193</v>
      </c>
      <c r="G12" s="531">
        <v>2916</v>
      </c>
      <c r="H12" s="531">
        <v>704.198093278464</v>
      </c>
      <c r="I12" s="531">
        <v>2053441.64</v>
      </c>
      <c r="J12" s="531">
        <v>1886813.05</v>
      </c>
      <c r="K12" s="494"/>
      <c r="L12" s="494"/>
      <c r="M12" s="494"/>
      <c r="N12" s="494"/>
      <c r="O12" s="494"/>
      <c r="P12" s="494"/>
      <c r="Q12" s="494"/>
      <c r="R12" s="494"/>
      <c r="S12" s="494"/>
      <c r="T12" s="494"/>
      <c r="U12" s="494"/>
      <c r="V12" s="494"/>
      <c r="W12" s="494"/>
      <c r="X12" s="494">
        <v>500</v>
      </c>
      <c r="Y12" s="494">
        <v>220</v>
      </c>
      <c r="Z12" s="494">
        <v>100</v>
      </c>
      <c r="AA12" s="534">
        <f t="shared" si="0"/>
        <v>820</v>
      </c>
      <c r="AB12" s="534">
        <f t="shared" si="1"/>
        <v>2391120</v>
      </c>
      <c r="AC12" s="494" t="s">
        <v>1269</v>
      </c>
      <c r="AD12" s="534">
        <f>IF($AC12="有证含税",[26]前期费用及其他费用调查表!$F$15,IF(AC12="有证不含税",[26]前期费用及其他费用调查表!$G$15,IF(AC12="无证含税",[26]前期费用及其他费用调查表!$H$15,IF(AC12="无证不含税",[26]前期费用及其他费用调查表!$I$15,0))))</f>
        <v>163.82</v>
      </c>
      <c r="AE12" s="534">
        <f t="shared" si="2"/>
        <v>477699.12</v>
      </c>
      <c r="AF12" s="535">
        <v>0.036</v>
      </c>
      <c r="AG12" s="536">
        <v>0.015</v>
      </c>
      <c r="AH12" s="534">
        <f t="shared" si="3"/>
        <v>121947.12</v>
      </c>
      <c r="AI12" s="534">
        <f t="shared" si="4"/>
        <v>599646.24</v>
      </c>
      <c r="AJ12" s="494">
        <v>1</v>
      </c>
      <c r="AK12" s="497">
        <v>0.0531</v>
      </c>
      <c r="AL12" s="534">
        <f t="shared" si="5"/>
        <v>79404.84</v>
      </c>
      <c r="AM12" s="497">
        <v>0.08</v>
      </c>
      <c r="AN12" s="534">
        <f t="shared" si="6"/>
        <v>245613.69</v>
      </c>
      <c r="AO12" s="537" t="s">
        <v>1270</v>
      </c>
      <c r="AP12" s="537" t="s">
        <v>1271</v>
      </c>
      <c r="AQ12" s="534">
        <f t="shared" si="7"/>
        <v>236957.84</v>
      </c>
      <c r="AR12" s="534">
        <f t="shared" si="8"/>
        <v>4872.47094339623</v>
      </c>
      <c r="AS12" s="534">
        <f t="shared" si="9"/>
        <v>241830.310943396</v>
      </c>
      <c r="AT12" s="534">
        <f t="shared" si="10"/>
        <v>3315785</v>
      </c>
      <c r="AU12" s="538" t="str">
        <f t="shared" si="11"/>
        <v>核实</v>
      </c>
      <c r="AV12" s="539">
        <f t="shared" si="35"/>
        <v>43465</v>
      </c>
      <c r="AW12" s="539">
        <f t="shared" si="12"/>
        <v>39661</v>
      </c>
      <c r="AX12" s="540">
        <v>39082</v>
      </c>
      <c r="AY12" s="540">
        <v>39447</v>
      </c>
      <c r="AZ12" s="534">
        <f t="shared" si="13"/>
        <v>35</v>
      </c>
      <c r="BA12" s="494">
        <v>20</v>
      </c>
      <c r="BB12" s="494">
        <v>15</v>
      </c>
      <c r="BC12" s="534">
        <f t="shared" si="14"/>
        <v>124</v>
      </c>
      <c r="BD12" s="534">
        <f t="shared" si="15"/>
        <v>144</v>
      </c>
      <c r="BE12" s="534">
        <f t="shared" si="16"/>
        <v>132</v>
      </c>
      <c r="BF12" s="534">
        <f t="shared" si="17"/>
        <v>296</v>
      </c>
      <c r="BG12" s="534">
        <f t="shared" si="18"/>
        <v>96</v>
      </c>
      <c r="BH12" s="534">
        <f t="shared" si="19"/>
        <v>48</v>
      </c>
      <c r="BI12" s="534">
        <f t="shared" si="20"/>
        <v>70.4761904761905</v>
      </c>
      <c r="BJ12" s="534">
        <f t="shared" si="21"/>
        <v>40</v>
      </c>
      <c r="BK12" s="534">
        <f t="shared" si="22"/>
        <v>26.6666666666667</v>
      </c>
      <c r="BL12" s="534">
        <f t="shared" si="23"/>
        <v>0.61</v>
      </c>
      <c r="BM12" s="534">
        <f t="shared" si="24"/>
        <v>0.27</v>
      </c>
      <c r="BN12" s="534">
        <f t="shared" si="25"/>
        <v>0.12</v>
      </c>
      <c r="BO12" s="494" t="s">
        <v>1274</v>
      </c>
      <c r="BP12" s="534">
        <f t="shared" si="26"/>
        <v>56.99</v>
      </c>
      <c r="BQ12" s="494">
        <v>95</v>
      </c>
      <c r="BR12" s="538" t="str">
        <f t="shared" si="27"/>
        <v>核实</v>
      </c>
      <c r="BS12" s="534">
        <f t="shared" si="28"/>
        <v>95</v>
      </c>
      <c r="BT12" s="534">
        <f t="shared" si="29"/>
        <v>3149996</v>
      </c>
      <c r="BU12" s="541">
        <v>0.05</v>
      </c>
      <c r="BV12" s="534">
        <f t="shared" si="30"/>
        <v>157500</v>
      </c>
      <c r="BW12" s="534">
        <f t="shared" si="36"/>
        <v>3307496</v>
      </c>
      <c r="BX12" s="534">
        <f t="shared" si="31"/>
        <v>1262343.36</v>
      </c>
      <c r="BY12" s="534">
        <f t="shared" si="32"/>
        <v>1420682.95</v>
      </c>
      <c r="BZ12" s="534">
        <f t="shared" si="33"/>
        <v>61.474518457705</v>
      </c>
      <c r="CA12" s="534">
        <f t="shared" si="34"/>
        <v>75.2953743880455</v>
      </c>
    </row>
    <row r="13" ht="23.25" customHeight="1" spans="1:79">
      <c r="A13" s="530">
        <v>6</v>
      </c>
      <c r="B13" s="531">
        <v>0</v>
      </c>
      <c r="C13" s="532" t="s">
        <v>1191</v>
      </c>
      <c r="D13" s="531" t="s">
        <v>1192</v>
      </c>
      <c r="E13" s="533">
        <v>38898</v>
      </c>
      <c r="F13" s="531" t="s">
        <v>1193</v>
      </c>
      <c r="G13" s="531">
        <v>1275.8</v>
      </c>
      <c r="H13" s="531">
        <v>881.158128233265</v>
      </c>
      <c r="I13" s="531">
        <v>1124181.54</v>
      </c>
      <c r="J13" s="531">
        <v>923936.7</v>
      </c>
      <c r="K13" s="494"/>
      <c r="L13" s="494"/>
      <c r="M13" s="494"/>
      <c r="N13" s="494"/>
      <c r="O13" s="494"/>
      <c r="P13" s="494"/>
      <c r="Q13" s="494"/>
      <c r="R13" s="494"/>
      <c r="S13" s="494"/>
      <c r="T13" s="494"/>
      <c r="U13" s="494"/>
      <c r="V13" s="494"/>
      <c r="W13" s="494"/>
      <c r="X13" s="494">
        <v>500</v>
      </c>
      <c r="Y13" s="494">
        <v>220</v>
      </c>
      <c r="Z13" s="494">
        <v>100</v>
      </c>
      <c r="AA13" s="534">
        <f t="shared" si="0"/>
        <v>820</v>
      </c>
      <c r="AB13" s="534">
        <f t="shared" si="1"/>
        <v>1046156</v>
      </c>
      <c r="AC13" s="494" t="s">
        <v>1269</v>
      </c>
      <c r="AD13" s="534">
        <f>IF($AC13="有证含税",[26]前期费用及其他费用调查表!$F$15,IF(AC13="有证不含税",[26]前期费用及其他费用调查表!$G$15,IF(AC13="无证含税",[26]前期费用及其他费用调查表!$H$15,IF(AC13="无证不含税",[26]前期费用及其他费用调查表!$I$15,0))))</f>
        <v>163.82</v>
      </c>
      <c r="AE13" s="534">
        <f t="shared" si="2"/>
        <v>209001.56</v>
      </c>
      <c r="AF13" s="535">
        <v>0.036</v>
      </c>
      <c r="AG13" s="536">
        <v>0.015</v>
      </c>
      <c r="AH13" s="534">
        <f t="shared" si="3"/>
        <v>53353.96</v>
      </c>
      <c r="AI13" s="534">
        <f t="shared" si="4"/>
        <v>262355.52</v>
      </c>
      <c r="AJ13" s="494">
        <v>1</v>
      </c>
      <c r="AK13" s="497">
        <v>0.0531</v>
      </c>
      <c r="AL13" s="534">
        <f t="shared" si="5"/>
        <v>34740.98</v>
      </c>
      <c r="AM13" s="497">
        <v>0.08</v>
      </c>
      <c r="AN13" s="534">
        <f t="shared" si="6"/>
        <v>107460.2</v>
      </c>
      <c r="AO13" s="537" t="s">
        <v>1270</v>
      </c>
      <c r="AP13" s="537" t="s">
        <v>1271</v>
      </c>
      <c r="AQ13" s="534">
        <f t="shared" si="7"/>
        <v>103673.12</v>
      </c>
      <c r="AR13" s="534">
        <f t="shared" si="8"/>
        <v>2131.78958490566</v>
      </c>
      <c r="AS13" s="534">
        <f t="shared" si="9"/>
        <v>105804.909584906</v>
      </c>
      <c r="AT13" s="534">
        <f t="shared" si="10"/>
        <v>1450713</v>
      </c>
      <c r="AU13" s="538" t="str">
        <f t="shared" si="11"/>
        <v/>
      </c>
      <c r="AV13" s="539">
        <f t="shared" si="35"/>
        <v>43465</v>
      </c>
      <c r="AW13" s="539">
        <f t="shared" si="12"/>
        <v>38898</v>
      </c>
      <c r="AX13" s="540">
        <v>39082</v>
      </c>
      <c r="AY13" s="540">
        <v>39447</v>
      </c>
      <c r="AZ13" s="534">
        <f t="shared" si="13"/>
        <v>40</v>
      </c>
      <c r="BA13" s="494">
        <v>20</v>
      </c>
      <c r="BB13" s="494">
        <v>15</v>
      </c>
      <c r="BC13" s="534">
        <f t="shared" si="14"/>
        <v>150</v>
      </c>
      <c r="BD13" s="534">
        <f t="shared" si="15"/>
        <v>144</v>
      </c>
      <c r="BE13" s="534">
        <f t="shared" si="16"/>
        <v>132</v>
      </c>
      <c r="BF13" s="534">
        <f t="shared" si="17"/>
        <v>330</v>
      </c>
      <c r="BG13" s="534">
        <f t="shared" si="18"/>
        <v>96</v>
      </c>
      <c r="BH13" s="534">
        <f t="shared" si="19"/>
        <v>48</v>
      </c>
      <c r="BI13" s="534">
        <f t="shared" si="20"/>
        <v>68.75</v>
      </c>
      <c r="BJ13" s="534">
        <f t="shared" si="21"/>
        <v>40</v>
      </c>
      <c r="BK13" s="534">
        <f t="shared" si="22"/>
        <v>26.6666666666667</v>
      </c>
      <c r="BL13" s="534">
        <f t="shared" si="23"/>
        <v>0.61</v>
      </c>
      <c r="BM13" s="534">
        <f t="shared" si="24"/>
        <v>0.27</v>
      </c>
      <c r="BN13" s="534">
        <f t="shared" si="25"/>
        <v>0.12</v>
      </c>
      <c r="BO13" s="494" t="s">
        <v>1274</v>
      </c>
      <c r="BP13" s="534">
        <f t="shared" si="26"/>
        <v>55.94</v>
      </c>
      <c r="BQ13" s="494">
        <v>95</v>
      </c>
      <c r="BR13" s="538" t="str">
        <f t="shared" si="27"/>
        <v>核实</v>
      </c>
      <c r="BS13" s="534">
        <f t="shared" si="28"/>
        <v>95</v>
      </c>
      <c r="BT13" s="534">
        <f t="shared" si="29"/>
        <v>1378177</v>
      </c>
      <c r="BU13" s="541">
        <v>0.05</v>
      </c>
      <c r="BV13" s="534">
        <f t="shared" si="30"/>
        <v>68909</v>
      </c>
      <c r="BW13" s="534">
        <f t="shared" si="36"/>
        <v>1447086</v>
      </c>
      <c r="BX13" s="534">
        <f t="shared" si="31"/>
        <v>326531.46</v>
      </c>
      <c r="BY13" s="534">
        <f t="shared" si="32"/>
        <v>523149.3</v>
      </c>
      <c r="BZ13" s="534">
        <f t="shared" si="33"/>
        <v>29.0461503219489</v>
      </c>
      <c r="CA13" s="534">
        <f t="shared" si="34"/>
        <v>56.6217685692104</v>
      </c>
    </row>
    <row r="14" ht="23.25" customHeight="1" spans="1:79">
      <c r="A14" s="530">
        <v>7</v>
      </c>
      <c r="B14" s="531">
        <v>0</v>
      </c>
      <c r="C14" s="532" t="s">
        <v>1273</v>
      </c>
      <c r="D14" s="531" t="s">
        <v>1192</v>
      </c>
      <c r="E14" s="533">
        <v>38990</v>
      </c>
      <c r="F14" s="531" t="s">
        <v>1193</v>
      </c>
      <c r="G14" s="531">
        <v>16</v>
      </c>
      <c r="H14" s="531">
        <v>1812.5</v>
      </c>
      <c r="I14" s="531">
        <v>29000</v>
      </c>
      <c r="J14" s="531">
        <v>24178.75</v>
      </c>
      <c r="K14" s="494"/>
      <c r="L14" s="494"/>
      <c r="M14" s="494"/>
      <c r="N14" s="494"/>
      <c r="O14" s="494"/>
      <c r="P14" s="494"/>
      <c r="Q14" s="494"/>
      <c r="R14" s="494"/>
      <c r="S14" s="494"/>
      <c r="T14" s="494"/>
      <c r="U14" s="494"/>
      <c r="V14" s="494"/>
      <c r="W14" s="494"/>
      <c r="X14" s="494">
        <v>500</v>
      </c>
      <c r="Y14" s="494">
        <v>220</v>
      </c>
      <c r="Z14" s="494">
        <v>100</v>
      </c>
      <c r="AA14" s="534">
        <f t="shared" si="0"/>
        <v>820</v>
      </c>
      <c r="AB14" s="534">
        <f t="shared" si="1"/>
        <v>13120</v>
      </c>
      <c r="AC14" s="494" t="s">
        <v>1269</v>
      </c>
      <c r="AD14" s="534">
        <f>IF($AC14="有证含税",[26]前期费用及其他费用调查表!$F$15,IF(AC14="有证不含税",[26]前期费用及其他费用调查表!$G$15,IF(AC14="无证含税",[26]前期费用及其他费用调查表!$H$15,IF(AC14="无证不含税",[26]前期费用及其他费用调查表!$I$15,0))))</f>
        <v>163.82</v>
      </c>
      <c r="AE14" s="534">
        <f t="shared" si="2"/>
        <v>2621.12</v>
      </c>
      <c r="AF14" s="535">
        <v>0.036</v>
      </c>
      <c r="AG14" s="536">
        <v>0.015</v>
      </c>
      <c r="AH14" s="534">
        <f t="shared" si="3"/>
        <v>669.12</v>
      </c>
      <c r="AI14" s="534">
        <f t="shared" si="4"/>
        <v>3290.24</v>
      </c>
      <c r="AJ14" s="494">
        <v>0.5</v>
      </c>
      <c r="AK14" s="497">
        <v>0.0486</v>
      </c>
      <c r="AL14" s="534">
        <f t="shared" si="5"/>
        <v>199.38</v>
      </c>
      <c r="AM14" s="497">
        <v>0.08</v>
      </c>
      <c r="AN14" s="534">
        <f t="shared" si="6"/>
        <v>1328.77</v>
      </c>
      <c r="AO14" s="537" t="s">
        <v>1270</v>
      </c>
      <c r="AP14" s="537" t="s">
        <v>1271</v>
      </c>
      <c r="AQ14" s="534">
        <f t="shared" si="7"/>
        <v>1300.18</v>
      </c>
      <c r="AR14" s="534">
        <f t="shared" si="8"/>
        <v>26.7350943396226</v>
      </c>
      <c r="AS14" s="534">
        <f t="shared" si="9"/>
        <v>1326.91509433962</v>
      </c>
      <c r="AT14" s="534">
        <f t="shared" si="10"/>
        <v>17938</v>
      </c>
      <c r="AU14" s="538" t="str">
        <f t="shared" si="11"/>
        <v>核实</v>
      </c>
      <c r="AV14" s="539">
        <f t="shared" si="35"/>
        <v>43465</v>
      </c>
      <c r="AW14" s="539">
        <f t="shared" si="12"/>
        <v>38990</v>
      </c>
      <c r="AX14" s="540">
        <v>39082</v>
      </c>
      <c r="AY14" s="540">
        <v>39447</v>
      </c>
      <c r="AZ14" s="534">
        <f t="shared" si="13"/>
        <v>40</v>
      </c>
      <c r="BA14" s="494">
        <v>20</v>
      </c>
      <c r="BB14" s="494">
        <v>15</v>
      </c>
      <c r="BC14" s="534">
        <f t="shared" si="14"/>
        <v>147</v>
      </c>
      <c r="BD14" s="534">
        <f t="shared" si="15"/>
        <v>144</v>
      </c>
      <c r="BE14" s="534">
        <f t="shared" si="16"/>
        <v>132</v>
      </c>
      <c r="BF14" s="534">
        <f t="shared" si="17"/>
        <v>333</v>
      </c>
      <c r="BG14" s="534">
        <f t="shared" si="18"/>
        <v>96</v>
      </c>
      <c r="BH14" s="534">
        <f t="shared" si="19"/>
        <v>48</v>
      </c>
      <c r="BI14" s="534">
        <f t="shared" si="20"/>
        <v>69.375</v>
      </c>
      <c r="BJ14" s="534">
        <f t="shared" si="21"/>
        <v>40</v>
      </c>
      <c r="BK14" s="534">
        <f t="shared" si="22"/>
        <v>26.6666666666667</v>
      </c>
      <c r="BL14" s="534">
        <f t="shared" si="23"/>
        <v>0.61</v>
      </c>
      <c r="BM14" s="534">
        <f t="shared" si="24"/>
        <v>0.27</v>
      </c>
      <c r="BN14" s="534">
        <f t="shared" si="25"/>
        <v>0.12</v>
      </c>
      <c r="BO14" s="494" t="s">
        <v>1272</v>
      </c>
      <c r="BP14" s="534">
        <f t="shared" si="26"/>
        <v>69.38</v>
      </c>
      <c r="BQ14" s="494">
        <v>90</v>
      </c>
      <c r="BR14" s="538" t="str">
        <f t="shared" si="27"/>
        <v>核实</v>
      </c>
      <c r="BS14" s="534">
        <f t="shared" si="28"/>
        <v>90</v>
      </c>
      <c r="BT14" s="534">
        <f t="shared" si="29"/>
        <v>16144</v>
      </c>
      <c r="BU14" s="541">
        <v>0.05</v>
      </c>
      <c r="BV14" s="534">
        <f t="shared" si="30"/>
        <v>807</v>
      </c>
      <c r="BW14" s="534">
        <f t="shared" si="36"/>
        <v>16951</v>
      </c>
      <c r="BX14" s="534">
        <f t="shared" si="31"/>
        <v>-11062</v>
      </c>
      <c r="BY14" s="534">
        <f t="shared" si="32"/>
        <v>-7227.75</v>
      </c>
      <c r="BZ14" s="534">
        <f t="shared" si="33"/>
        <v>-38.1448275862069</v>
      </c>
      <c r="CA14" s="534">
        <f t="shared" si="34"/>
        <v>-29.8929845422117</v>
      </c>
    </row>
    <row r="15" ht="23.25" customHeight="1" spans="1:79">
      <c r="A15" s="530">
        <v>8</v>
      </c>
      <c r="B15" s="531">
        <v>0</v>
      </c>
      <c r="C15" s="532" t="s">
        <v>1275</v>
      </c>
      <c r="D15" s="531" t="s">
        <v>1192</v>
      </c>
      <c r="E15" s="533">
        <v>39300</v>
      </c>
      <c r="F15" s="531" t="s">
        <v>1193</v>
      </c>
      <c r="G15" s="531">
        <v>508.2</v>
      </c>
      <c r="H15" s="531">
        <v>703.845198740653</v>
      </c>
      <c r="I15" s="531">
        <v>357694.13</v>
      </c>
      <c r="J15" s="531">
        <v>313802.08</v>
      </c>
      <c r="K15" s="494"/>
      <c r="L15" s="494"/>
      <c r="M15" s="494"/>
      <c r="N15" s="494"/>
      <c r="O15" s="494"/>
      <c r="P15" s="494"/>
      <c r="Q15" s="494"/>
      <c r="R15" s="494"/>
      <c r="S15" s="494"/>
      <c r="T15" s="494"/>
      <c r="U15" s="494"/>
      <c r="V15" s="494"/>
      <c r="W15" s="494"/>
      <c r="X15" s="494">
        <v>500</v>
      </c>
      <c r="Y15" s="494">
        <v>220</v>
      </c>
      <c r="Z15" s="494">
        <v>100</v>
      </c>
      <c r="AA15" s="534">
        <f t="shared" si="0"/>
        <v>820</v>
      </c>
      <c r="AB15" s="534">
        <f t="shared" si="1"/>
        <v>416724</v>
      </c>
      <c r="AC15" s="494" t="s">
        <v>1269</v>
      </c>
      <c r="AD15" s="534">
        <f>IF($AC15="有证含税",[26]前期费用及其他费用调查表!$F$15,IF(AC15="有证不含税",[26]前期费用及其他费用调查表!$G$15,IF(AC15="无证含税",[26]前期费用及其他费用调查表!$H$15,IF(AC15="无证不含税",[26]前期费用及其他费用调查表!$I$15,0))))</f>
        <v>163.82</v>
      </c>
      <c r="AE15" s="534">
        <f t="shared" si="2"/>
        <v>83253.32</v>
      </c>
      <c r="AF15" s="535">
        <v>0.036</v>
      </c>
      <c r="AG15" s="536">
        <v>0.015</v>
      </c>
      <c r="AH15" s="534">
        <f t="shared" si="3"/>
        <v>21252.92</v>
      </c>
      <c r="AI15" s="534">
        <f t="shared" si="4"/>
        <v>104506.24</v>
      </c>
      <c r="AJ15" s="494">
        <v>0.5</v>
      </c>
      <c r="AK15" s="497">
        <v>0.0486</v>
      </c>
      <c r="AL15" s="534">
        <f t="shared" si="5"/>
        <v>6332.95</v>
      </c>
      <c r="AM15" s="497">
        <v>0.08</v>
      </c>
      <c r="AN15" s="534">
        <f t="shared" si="6"/>
        <v>42205.06</v>
      </c>
      <c r="AO15" s="537" t="s">
        <v>1270</v>
      </c>
      <c r="AP15" s="537" t="s">
        <v>1271</v>
      </c>
      <c r="AQ15" s="534">
        <f t="shared" si="7"/>
        <v>41296.97</v>
      </c>
      <c r="AR15" s="534">
        <f t="shared" si="8"/>
        <v>849.173433962264</v>
      </c>
      <c r="AS15" s="534">
        <f t="shared" si="9"/>
        <v>42146.1434339623</v>
      </c>
      <c r="AT15" s="534">
        <f t="shared" si="10"/>
        <v>569768</v>
      </c>
      <c r="AU15" s="538" t="str">
        <f t="shared" si="11"/>
        <v>核实</v>
      </c>
      <c r="AV15" s="539">
        <f t="shared" si="35"/>
        <v>43465</v>
      </c>
      <c r="AW15" s="539">
        <f t="shared" si="12"/>
        <v>39300</v>
      </c>
      <c r="AX15" s="540">
        <v>39082</v>
      </c>
      <c r="AY15" s="540">
        <v>39447</v>
      </c>
      <c r="AZ15" s="534">
        <f t="shared" si="13"/>
        <v>40</v>
      </c>
      <c r="BA15" s="494">
        <v>20</v>
      </c>
      <c r="BB15" s="494">
        <v>15</v>
      </c>
      <c r="BC15" s="534">
        <f t="shared" si="14"/>
        <v>136</v>
      </c>
      <c r="BD15" s="534">
        <f t="shared" si="15"/>
        <v>144</v>
      </c>
      <c r="BE15" s="534">
        <f t="shared" si="16"/>
        <v>132</v>
      </c>
      <c r="BF15" s="534">
        <f t="shared" si="17"/>
        <v>344</v>
      </c>
      <c r="BG15" s="534">
        <f t="shared" si="18"/>
        <v>96</v>
      </c>
      <c r="BH15" s="534">
        <f t="shared" si="19"/>
        <v>48</v>
      </c>
      <c r="BI15" s="534">
        <f t="shared" si="20"/>
        <v>71.6666666666667</v>
      </c>
      <c r="BJ15" s="534">
        <f t="shared" si="21"/>
        <v>40</v>
      </c>
      <c r="BK15" s="534">
        <f t="shared" si="22"/>
        <v>26.6666666666667</v>
      </c>
      <c r="BL15" s="534">
        <f t="shared" si="23"/>
        <v>0.61</v>
      </c>
      <c r="BM15" s="534">
        <f t="shared" si="24"/>
        <v>0.27</v>
      </c>
      <c r="BN15" s="534">
        <f t="shared" si="25"/>
        <v>0.12</v>
      </c>
      <c r="BO15" s="494" t="s">
        <v>1272</v>
      </c>
      <c r="BP15" s="534">
        <f t="shared" si="26"/>
        <v>71.67</v>
      </c>
      <c r="BQ15" s="494">
        <v>90</v>
      </c>
      <c r="BR15" s="538" t="str">
        <f t="shared" si="27"/>
        <v>核实</v>
      </c>
      <c r="BS15" s="534">
        <f t="shared" si="28"/>
        <v>90</v>
      </c>
      <c r="BT15" s="534">
        <f t="shared" si="29"/>
        <v>512791</v>
      </c>
      <c r="BU15" s="541">
        <v>0.11</v>
      </c>
      <c r="BV15" s="534">
        <f t="shared" si="30"/>
        <v>56407</v>
      </c>
      <c r="BW15" s="534">
        <f t="shared" si="36"/>
        <v>569198</v>
      </c>
      <c r="BX15" s="534">
        <f t="shared" si="31"/>
        <v>212073.87</v>
      </c>
      <c r="BY15" s="534">
        <f t="shared" si="32"/>
        <v>255395.92</v>
      </c>
      <c r="BZ15" s="534">
        <f t="shared" si="33"/>
        <v>59.2891669762654</v>
      </c>
      <c r="CA15" s="534">
        <f t="shared" si="34"/>
        <v>81.3875803500091</v>
      </c>
    </row>
    <row r="16" ht="23.25" customHeight="1" spans="1:79">
      <c r="A16" s="530">
        <v>9</v>
      </c>
      <c r="B16" s="531">
        <v>0</v>
      </c>
      <c r="C16" s="532" t="s">
        <v>1276</v>
      </c>
      <c r="D16" s="531" t="s">
        <v>1192</v>
      </c>
      <c r="E16" s="533">
        <v>39326</v>
      </c>
      <c r="F16" s="531" t="s">
        <v>1193</v>
      </c>
      <c r="G16" s="531">
        <v>30</v>
      </c>
      <c r="H16" s="531">
        <v>4756.039</v>
      </c>
      <c r="I16" s="531">
        <v>142681.17</v>
      </c>
      <c r="J16" s="531">
        <v>125737.78</v>
      </c>
      <c r="K16" s="494"/>
      <c r="L16" s="494"/>
      <c r="M16" s="494"/>
      <c r="N16" s="494"/>
      <c r="O16" s="494"/>
      <c r="P16" s="494"/>
      <c r="Q16" s="494"/>
      <c r="R16" s="494"/>
      <c r="S16" s="494"/>
      <c r="T16" s="494"/>
      <c r="U16" s="494"/>
      <c r="V16" s="494"/>
      <c r="W16" s="494"/>
      <c r="X16" s="494">
        <v>500</v>
      </c>
      <c r="Y16" s="494">
        <v>220</v>
      </c>
      <c r="Z16" s="494">
        <v>100</v>
      </c>
      <c r="AA16" s="534">
        <f t="shared" si="0"/>
        <v>820</v>
      </c>
      <c r="AB16" s="534">
        <f t="shared" si="1"/>
        <v>24600</v>
      </c>
      <c r="AC16" s="494" t="s">
        <v>1269</v>
      </c>
      <c r="AD16" s="534">
        <f>IF($AC16="有证含税",[26]前期费用及其他费用调查表!$F$15,IF(AC16="有证不含税",[26]前期费用及其他费用调查表!$G$15,IF(AC16="无证含税",[26]前期费用及其他费用调查表!$H$15,IF(AC16="无证不含税",[26]前期费用及其他费用调查表!$I$15,0))))</f>
        <v>163.82</v>
      </c>
      <c r="AE16" s="534">
        <f t="shared" si="2"/>
        <v>4914.6</v>
      </c>
      <c r="AF16" s="535">
        <v>0.036</v>
      </c>
      <c r="AG16" s="536">
        <v>0.015</v>
      </c>
      <c r="AH16" s="534">
        <f t="shared" si="3"/>
        <v>1254.6</v>
      </c>
      <c r="AI16" s="534">
        <f t="shared" si="4"/>
        <v>6169.2</v>
      </c>
      <c r="AJ16" s="494">
        <v>0.25</v>
      </c>
      <c r="AK16" s="497">
        <v>0.0486</v>
      </c>
      <c r="AL16" s="534">
        <f t="shared" si="5"/>
        <v>186.92</v>
      </c>
      <c r="AM16" s="497">
        <v>0.08</v>
      </c>
      <c r="AN16" s="534">
        <f t="shared" si="6"/>
        <v>2476.49</v>
      </c>
      <c r="AO16" s="537" t="s">
        <v>1270</v>
      </c>
      <c r="AP16" s="537" t="s">
        <v>1271</v>
      </c>
      <c r="AQ16" s="534">
        <f t="shared" si="7"/>
        <v>2437.84</v>
      </c>
      <c r="AR16" s="534">
        <f t="shared" si="8"/>
        <v>50.1283018867924</v>
      </c>
      <c r="AS16" s="534">
        <f t="shared" si="9"/>
        <v>2487.96830188679</v>
      </c>
      <c r="AT16" s="534">
        <f t="shared" si="10"/>
        <v>33433</v>
      </c>
      <c r="AU16" s="538" t="str">
        <f t="shared" si="11"/>
        <v>核实</v>
      </c>
      <c r="AV16" s="539">
        <f t="shared" si="35"/>
        <v>43465</v>
      </c>
      <c r="AW16" s="539">
        <f t="shared" si="12"/>
        <v>39326</v>
      </c>
      <c r="AX16" s="540">
        <v>39082</v>
      </c>
      <c r="AY16" s="540">
        <v>39447</v>
      </c>
      <c r="AZ16" s="534">
        <f t="shared" si="13"/>
        <v>40</v>
      </c>
      <c r="BA16" s="494">
        <v>20</v>
      </c>
      <c r="BB16" s="494">
        <v>15</v>
      </c>
      <c r="BC16" s="534">
        <f t="shared" si="14"/>
        <v>135</v>
      </c>
      <c r="BD16" s="534">
        <f t="shared" si="15"/>
        <v>144</v>
      </c>
      <c r="BE16" s="534">
        <f t="shared" si="16"/>
        <v>132</v>
      </c>
      <c r="BF16" s="534">
        <f t="shared" si="17"/>
        <v>345</v>
      </c>
      <c r="BG16" s="534">
        <f t="shared" si="18"/>
        <v>96</v>
      </c>
      <c r="BH16" s="534">
        <f t="shared" si="19"/>
        <v>48</v>
      </c>
      <c r="BI16" s="534">
        <f t="shared" si="20"/>
        <v>71.875</v>
      </c>
      <c r="BJ16" s="534">
        <f t="shared" si="21"/>
        <v>40</v>
      </c>
      <c r="BK16" s="534">
        <f t="shared" si="22"/>
        <v>26.6666666666667</v>
      </c>
      <c r="BL16" s="534">
        <f t="shared" si="23"/>
        <v>0.61</v>
      </c>
      <c r="BM16" s="534">
        <f t="shared" si="24"/>
        <v>0.27</v>
      </c>
      <c r="BN16" s="534">
        <f t="shared" si="25"/>
        <v>0.12</v>
      </c>
      <c r="BO16" s="494" t="s">
        <v>1272</v>
      </c>
      <c r="BP16" s="534">
        <f t="shared" si="26"/>
        <v>71.88</v>
      </c>
      <c r="BQ16" s="494">
        <v>95</v>
      </c>
      <c r="BR16" s="538" t="str">
        <f t="shared" si="27"/>
        <v>核实</v>
      </c>
      <c r="BS16" s="534">
        <f t="shared" si="28"/>
        <v>95</v>
      </c>
      <c r="BT16" s="534">
        <f t="shared" si="29"/>
        <v>31761</v>
      </c>
      <c r="BU16" s="541">
        <v>0.11</v>
      </c>
      <c r="BV16" s="534">
        <f t="shared" si="30"/>
        <v>3494</v>
      </c>
      <c r="BW16" s="534">
        <f t="shared" si="36"/>
        <v>35255</v>
      </c>
      <c r="BX16" s="534">
        <f t="shared" si="31"/>
        <v>-109248.17</v>
      </c>
      <c r="BY16" s="534">
        <f t="shared" si="32"/>
        <v>-90482.78</v>
      </c>
      <c r="BZ16" s="534">
        <f t="shared" si="33"/>
        <v>-76.5680362727611</v>
      </c>
      <c r="CA16" s="534">
        <f t="shared" si="34"/>
        <v>-71.9614900151728</v>
      </c>
    </row>
    <row r="17" ht="23.25" customHeight="1" spans="1:79">
      <c r="A17" s="530">
        <v>10</v>
      </c>
      <c r="B17" s="531">
        <v>0</v>
      </c>
      <c r="C17" s="532" t="s">
        <v>1277</v>
      </c>
      <c r="D17" s="531" t="s">
        <v>1278</v>
      </c>
      <c r="E17" s="533">
        <v>39661</v>
      </c>
      <c r="F17" s="531" t="s">
        <v>1193</v>
      </c>
      <c r="G17" s="531">
        <v>2916</v>
      </c>
      <c r="H17" s="531">
        <v>704.198093278464</v>
      </c>
      <c r="I17" s="531">
        <v>2053441.64</v>
      </c>
      <c r="J17" s="531">
        <v>1886813.05</v>
      </c>
      <c r="K17" s="494"/>
      <c r="L17" s="494"/>
      <c r="M17" s="494"/>
      <c r="N17" s="494"/>
      <c r="O17" s="494"/>
      <c r="P17" s="494"/>
      <c r="Q17" s="494"/>
      <c r="R17" s="494"/>
      <c r="S17" s="494"/>
      <c r="T17" s="494"/>
      <c r="U17" s="494"/>
      <c r="V17" s="494"/>
      <c r="W17" s="494"/>
      <c r="X17" s="494">
        <v>500</v>
      </c>
      <c r="Y17" s="494">
        <v>220</v>
      </c>
      <c r="Z17" s="494">
        <v>100</v>
      </c>
      <c r="AA17" s="534">
        <f t="shared" si="0"/>
        <v>820</v>
      </c>
      <c r="AB17" s="534">
        <f t="shared" si="1"/>
        <v>2391120</v>
      </c>
      <c r="AC17" s="494" t="s">
        <v>1269</v>
      </c>
      <c r="AD17" s="534">
        <f>IF($AC17="有证含税",[26]前期费用及其他费用调查表!$F$15,IF(AC17="有证不含税",[26]前期费用及其他费用调查表!$G$15,IF(AC17="无证含税",[26]前期费用及其他费用调查表!$H$15,IF(AC17="无证不含税",[26]前期费用及其他费用调查表!$I$15,0))))</f>
        <v>163.82</v>
      </c>
      <c r="AE17" s="534">
        <f t="shared" si="2"/>
        <v>477699.12</v>
      </c>
      <c r="AF17" s="535">
        <v>0.036</v>
      </c>
      <c r="AG17" s="536">
        <v>0.015</v>
      </c>
      <c r="AH17" s="534">
        <f t="shared" si="3"/>
        <v>121947.12</v>
      </c>
      <c r="AI17" s="534">
        <f t="shared" si="4"/>
        <v>599646.24</v>
      </c>
      <c r="AJ17" s="494">
        <v>1</v>
      </c>
      <c r="AK17" s="497">
        <v>0.0531</v>
      </c>
      <c r="AL17" s="534">
        <f t="shared" si="5"/>
        <v>79404.84</v>
      </c>
      <c r="AM17" s="497">
        <v>0.08</v>
      </c>
      <c r="AN17" s="534">
        <f t="shared" si="6"/>
        <v>245613.69</v>
      </c>
      <c r="AO17" s="537" t="s">
        <v>1270</v>
      </c>
      <c r="AP17" s="537" t="s">
        <v>1271</v>
      </c>
      <c r="AQ17" s="534">
        <f t="shared" si="7"/>
        <v>236957.84</v>
      </c>
      <c r="AR17" s="534">
        <f t="shared" si="8"/>
        <v>4872.47094339623</v>
      </c>
      <c r="AS17" s="534">
        <f t="shared" si="9"/>
        <v>241830.310943396</v>
      </c>
      <c r="AT17" s="534">
        <f t="shared" si="10"/>
        <v>3315785</v>
      </c>
      <c r="AU17" s="538" t="str">
        <f t="shared" si="11"/>
        <v>核实</v>
      </c>
      <c r="AV17" s="539">
        <f t="shared" si="35"/>
        <v>43465</v>
      </c>
      <c r="AW17" s="539">
        <f t="shared" si="12"/>
        <v>39661</v>
      </c>
      <c r="AX17" s="540">
        <v>39082</v>
      </c>
      <c r="AY17" s="540">
        <v>39447</v>
      </c>
      <c r="AZ17" s="534">
        <f t="shared" si="13"/>
        <v>35</v>
      </c>
      <c r="BA17" s="494">
        <v>20</v>
      </c>
      <c r="BB17" s="494">
        <v>15</v>
      </c>
      <c r="BC17" s="534">
        <f t="shared" si="14"/>
        <v>124</v>
      </c>
      <c r="BD17" s="534">
        <f t="shared" si="15"/>
        <v>144</v>
      </c>
      <c r="BE17" s="534">
        <f t="shared" si="16"/>
        <v>132</v>
      </c>
      <c r="BF17" s="534">
        <f t="shared" si="17"/>
        <v>296</v>
      </c>
      <c r="BG17" s="534">
        <f t="shared" si="18"/>
        <v>96</v>
      </c>
      <c r="BH17" s="534">
        <f t="shared" si="19"/>
        <v>48</v>
      </c>
      <c r="BI17" s="534">
        <f t="shared" si="20"/>
        <v>70.4761904761905</v>
      </c>
      <c r="BJ17" s="534">
        <f t="shared" si="21"/>
        <v>40</v>
      </c>
      <c r="BK17" s="534">
        <f t="shared" si="22"/>
        <v>26.6666666666667</v>
      </c>
      <c r="BL17" s="534">
        <f t="shared" si="23"/>
        <v>0.61</v>
      </c>
      <c r="BM17" s="534">
        <f t="shared" si="24"/>
        <v>0.27</v>
      </c>
      <c r="BN17" s="534">
        <f t="shared" si="25"/>
        <v>0.12</v>
      </c>
      <c r="BO17" s="494" t="s">
        <v>1272</v>
      </c>
      <c r="BP17" s="534">
        <f t="shared" si="26"/>
        <v>70.48</v>
      </c>
      <c r="BQ17" s="494">
        <v>95</v>
      </c>
      <c r="BR17" s="538" t="str">
        <f t="shared" si="27"/>
        <v>核实</v>
      </c>
      <c r="BS17" s="534">
        <f t="shared" si="28"/>
        <v>95</v>
      </c>
      <c r="BT17" s="534">
        <f t="shared" si="29"/>
        <v>3149996</v>
      </c>
      <c r="BU17" s="541">
        <v>0.11</v>
      </c>
      <c r="BV17" s="534">
        <f t="shared" si="30"/>
        <v>346500</v>
      </c>
      <c r="BW17" s="534">
        <f t="shared" si="36"/>
        <v>3496495</v>
      </c>
      <c r="BX17" s="534">
        <f t="shared" si="31"/>
        <v>1262343.36</v>
      </c>
      <c r="BY17" s="534">
        <f t="shared" si="32"/>
        <v>1609681.95</v>
      </c>
      <c r="BZ17" s="534">
        <f t="shared" si="33"/>
        <v>61.474518457705</v>
      </c>
      <c r="CA17" s="534">
        <f t="shared" si="34"/>
        <v>85.3122120392373</v>
      </c>
    </row>
    <row r="18" ht="20.25" customHeight="1" spans="1:79">
      <c r="A18" s="542"/>
      <c r="B18" s="542"/>
      <c r="C18" s="542"/>
      <c r="D18" s="542"/>
      <c r="E18" s="542"/>
      <c r="F18" s="542"/>
      <c r="G18" s="542"/>
      <c r="H18" s="542"/>
      <c r="I18" s="542"/>
      <c r="J18" s="542"/>
      <c r="K18" s="543"/>
      <c r="L18" s="543"/>
      <c r="M18" s="543"/>
      <c r="N18" s="543"/>
      <c r="O18" s="543"/>
      <c r="P18" s="543"/>
      <c r="Q18" s="543"/>
      <c r="R18" s="543"/>
      <c r="S18" s="543"/>
      <c r="T18" s="543"/>
      <c r="U18" s="543"/>
      <c r="V18" s="543"/>
      <c r="W18" s="543"/>
      <c r="X18" s="543"/>
      <c r="Y18" s="543"/>
      <c r="Z18" s="543"/>
      <c r="AA18" s="544"/>
      <c r="AB18" s="545"/>
      <c r="AC18" s="546"/>
      <c r="AD18" s="547"/>
      <c r="AE18" s="548"/>
      <c r="AF18" s="547"/>
      <c r="AG18" s="548"/>
      <c r="AH18" s="548"/>
      <c r="AI18" s="548"/>
      <c r="AJ18" s="549"/>
      <c r="AK18" s="550"/>
      <c r="AL18" s="548"/>
      <c r="AM18" s="551"/>
      <c r="AN18" s="548"/>
      <c r="AO18" s="551"/>
      <c r="AP18" s="551"/>
      <c r="AQ18" s="551"/>
      <c r="AR18" s="551"/>
      <c r="AS18" s="551"/>
      <c r="AT18" s="552"/>
      <c r="AU18" s="553"/>
      <c r="AV18" s="554"/>
      <c r="AW18" s="554"/>
      <c r="AX18" s="555"/>
      <c r="AY18" s="555"/>
      <c r="AZ18" s="534"/>
      <c r="BA18" s="549"/>
      <c r="BB18" s="549"/>
      <c r="BC18" s="556"/>
      <c r="BD18" s="556"/>
      <c r="BE18" s="556"/>
      <c r="BF18" s="557"/>
      <c r="BG18" s="557"/>
      <c r="BH18" s="557"/>
      <c r="BI18" s="557"/>
      <c r="BJ18" s="557"/>
      <c r="BK18" s="557"/>
      <c r="BL18" s="557"/>
      <c r="BM18" s="557"/>
      <c r="BN18" s="557"/>
      <c r="BO18" s="558"/>
      <c r="BP18" s="557"/>
      <c r="BQ18" s="558"/>
      <c r="BR18" s="538" t="str">
        <f t="shared" si="27"/>
        <v/>
      </c>
      <c r="BS18" s="548"/>
      <c r="BT18" s="548"/>
      <c r="BU18" s="551"/>
      <c r="BV18" s="551"/>
      <c r="BW18" s="548"/>
      <c r="BX18" s="548"/>
      <c r="BY18" s="548"/>
      <c r="BZ18" s="559"/>
      <c r="CA18" s="560"/>
    </row>
    <row r="19" ht="20.25" customHeight="1" spans="1:79">
      <c r="A19" s="542"/>
      <c r="B19" s="542"/>
      <c r="C19" s="542"/>
      <c r="D19" s="542"/>
      <c r="E19" s="542"/>
      <c r="F19" s="542"/>
      <c r="G19" s="531">
        <f>SUM(G8:G18)</f>
        <v>9492</v>
      </c>
      <c r="H19" s="531"/>
      <c r="I19" s="531">
        <f>SUM(I8:I18)</f>
        <v>7413996.96</v>
      </c>
      <c r="J19" s="531">
        <f>SUM(J8:J18)</f>
        <v>6548936.72</v>
      </c>
      <c r="K19" s="494">
        <f>SUM(K8:K18)</f>
        <v>0</v>
      </c>
      <c r="L19" s="494"/>
      <c r="M19" s="494"/>
      <c r="N19" s="494"/>
      <c r="O19" s="494">
        <f t="shared" ref="O19:W19" si="37">SUM(O8:O18)</f>
        <v>0</v>
      </c>
      <c r="P19" s="494">
        <f t="shared" si="37"/>
        <v>0</v>
      </c>
      <c r="Q19" s="494">
        <f t="shared" si="37"/>
        <v>0</v>
      </c>
      <c r="R19" s="494">
        <f t="shared" si="37"/>
        <v>0</v>
      </c>
      <c r="S19" s="494">
        <f t="shared" si="37"/>
        <v>0</v>
      </c>
      <c r="T19" s="494">
        <f t="shared" si="37"/>
        <v>0</v>
      </c>
      <c r="U19" s="494">
        <f t="shared" si="37"/>
        <v>0</v>
      </c>
      <c r="V19" s="494">
        <f t="shared" si="37"/>
        <v>0</v>
      </c>
      <c r="W19" s="494">
        <f t="shared" si="37"/>
        <v>0</v>
      </c>
      <c r="X19" s="494"/>
      <c r="Y19" s="494"/>
      <c r="Z19" s="494"/>
      <c r="AA19" s="534"/>
      <c r="AB19" s="534">
        <f>SUM(AB8:AB18)</f>
        <v>7783440</v>
      </c>
      <c r="AC19" s="494">
        <f>SUM(AC8:AC18)</f>
        <v>0</v>
      </c>
      <c r="AD19" s="534"/>
      <c r="AE19" s="534">
        <f>SUM(AE8:AE18)</f>
        <v>1554979.44</v>
      </c>
      <c r="AF19" s="534"/>
      <c r="AG19" s="534"/>
      <c r="AH19" s="534">
        <f>SUM(AH8:AH18)</f>
        <v>396955.44</v>
      </c>
      <c r="AI19" s="534">
        <f>SUM(AI8:AI18)</f>
        <v>1951934.88</v>
      </c>
      <c r="AJ19" s="494"/>
      <c r="AK19" s="494"/>
      <c r="AL19" s="534">
        <f>SUM(AL8:AL18)</f>
        <v>241730.14</v>
      </c>
      <c r="AM19" s="494"/>
      <c r="AN19" s="534"/>
      <c r="AO19" s="494"/>
      <c r="AP19" s="494"/>
      <c r="AQ19" s="494"/>
      <c r="AR19" s="494"/>
      <c r="AS19" s="494"/>
      <c r="AT19" s="534">
        <f>SUM(AT8:AT18)</f>
        <v>10775274</v>
      </c>
      <c r="AU19" s="538"/>
      <c r="AV19" s="534"/>
      <c r="AW19" s="534"/>
      <c r="AX19" s="494"/>
      <c r="AY19" s="494"/>
      <c r="AZ19" s="534"/>
      <c r="BA19" s="494"/>
      <c r="BB19" s="494"/>
      <c r="BC19" s="534"/>
      <c r="BD19" s="534"/>
      <c r="BE19" s="534"/>
      <c r="BF19" s="534"/>
      <c r="BG19" s="534"/>
      <c r="BH19" s="534"/>
      <c r="BI19" s="534"/>
      <c r="BJ19" s="534"/>
      <c r="BK19" s="534"/>
      <c r="BL19" s="534"/>
      <c r="BM19" s="534"/>
      <c r="BN19" s="534"/>
      <c r="BO19" s="494"/>
      <c r="BP19" s="534"/>
      <c r="BQ19" s="494"/>
      <c r="BR19" s="538" t="str">
        <f t="shared" si="27"/>
        <v/>
      </c>
      <c r="BS19" s="534"/>
      <c r="BT19" s="534"/>
      <c r="BU19" s="494"/>
      <c r="BV19" s="494"/>
      <c r="BW19" s="534">
        <f>SUM(BW8:BW18)</f>
        <v>9918187</v>
      </c>
      <c r="BX19" s="534">
        <f>SUM(BX8:BX18)</f>
        <v>3361277.04</v>
      </c>
      <c r="BY19" s="534">
        <f>SUM(BY8:BY18)</f>
        <v>3369250.28</v>
      </c>
      <c r="BZ19" s="534">
        <f>BX19/I19*100</f>
        <v>45.3369087974377</v>
      </c>
      <c r="CA19" s="534">
        <f>BY19/J19*100</f>
        <v>51.4472871559522</v>
      </c>
    </row>
    <row r="20" ht="32.25" customHeight="1" spans="1:79">
      <c r="C20" s="561" t="s">
        <v>794</v>
      </c>
      <c r="I20" s="561" t="s">
        <v>1279</v>
      </c>
      <c r="AE20" s="561" t="s">
        <v>796</v>
      </c>
      <c r="AL20" s="561" t="s">
        <v>1280</v>
      </c>
      <c r="AM20" s="561"/>
      <c r="AN20" s="561"/>
      <c r="AO20" s="561"/>
      <c r="AP20" s="561"/>
      <c r="AQ20" s="561"/>
      <c r="AR20" s="561"/>
      <c r="AS20" s="561"/>
    </row>
    <row r="21" ht="32.25" customHeight="1"/>
  </sheetData>
  <mergeCells count="51">
    <mergeCell ref="A2:BX2"/>
    <mergeCell ref="A5:J5"/>
    <mergeCell ref="K5:W5"/>
    <mergeCell ref="X5:AT5"/>
    <mergeCell ref="AV5:BS5"/>
    <mergeCell ref="BT5:CA5"/>
    <mergeCell ref="I6:J6"/>
    <mergeCell ref="K6:N6"/>
    <mergeCell ref="P6:S6"/>
    <mergeCell ref="X6:Z6"/>
    <mergeCell ref="AD6:AI6"/>
    <mergeCell ref="AM6:AN6"/>
    <mergeCell ref="AO6:AS6"/>
    <mergeCell ref="AW6:AY6"/>
    <mergeCell ref="AZ6:BB6"/>
    <mergeCell ref="BC6:BE6"/>
    <mergeCell ref="BF6:BH6"/>
    <mergeCell ref="BI6:BK6"/>
    <mergeCell ref="BL6:BN6"/>
    <mergeCell ref="BO6:BP6"/>
    <mergeCell ref="BX6:BY6"/>
    <mergeCell ref="BZ6:CA6"/>
    <mergeCell ref="AD7:AE7"/>
    <mergeCell ref="A6:A7"/>
    <mergeCell ref="B6:B7"/>
    <mergeCell ref="C6:C7"/>
    <mergeCell ref="D6:D7"/>
    <mergeCell ref="E6:E7"/>
    <mergeCell ref="F6:F7"/>
    <mergeCell ref="G6:G7"/>
    <mergeCell ref="H6:H7"/>
    <mergeCell ref="O6:O7"/>
    <mergeCell ref="T6:T7"/>
    <mergeCell ref="U6:U7"/>
    <mergeCell ref="V6:V7"/>
    <mergeCell ref="W6:W7"/>
    <mergeCell ref="AA6:AA7"/>
    <mergeCell ref="AC6:AC7"/>
    <mergeCell ref="AJ6:AJ7"/>
    <mergeCell ref="AK6:AK7"/>
    <mergeCell ref="AL6:AL7"/>
    <mergeCell ref="AT6:AT7"/>
    <mergeCell ref="AU6:AU7"/>
    <mergeCell ref="AV6:AV7"/>
    <mergeCell ref="BQ6:BQ7"/>
    <mergeCell ref="BR6:BR7"/>
    <mergeCell ref="BS6:BS7"/>
    <mergeCell ref="BT6:BT7"/>
    <mergeCell ref="BU6:BU7"/>
    <mergeCell ref="BV6:BV7"/>
    <mergeCell ref="BW6:BW7"/>
  </mergeCells>
  <dataValidations count="5">
    <dataValidation type="list" allowBlank="1" showInputMessage="1" showErrorMessage="1" sqref="AC1">
      <formula1>"有证大型,有证小型,无证大型,无证小型"</formula1>
    </dataValidation>
    <dataValidation type="list" allowBlank="1" showInputMessage="1" showErrorMessage="1" sqref="AC8:AC17">
      <formula1>"有证含税,有证不含税,无证含税,无证不含税"</formula1>
    </dataValidation>
    <dataValidation type="list" allowBlank="1" showInputMessage="1" showErrorMessage="1" sqref="AO8:AO17">
      <formula1>"普票,专票"</formula1>
    </dataValidation>
    <dataValidation type="list" allowBlank="1" showInputMessage="1" showErrorMessage="1" sqref="AP8:AP17">
      <formula1>"扣除进项税,不扣除进项税"</formula1>
    </dataValidation>
    <dataValidation type="list" allowBlank="1" showInputMessage="1" showErrorMessage="1" sqref="BO8:BO17">
      <formula1>"部位法,整体法"</formula1>
    </dataValidation>
  </dataValidations>
  <printOptions horizontalCentered="1"/>
  <pageMargins left="0.354166666666667" right="0.354166666666667" top="0.786805555555556" bottom="0.354166666666667" header="0.432638888888889" footer="0.196527777777778"/>
  <pageSetup paperSize="9" scale="32" orientation="landscape" useFirstPageNumber="1"/>
  <headerFooter alignWithMargins="0" scaleWithDoc="0">
    <oddHeader>&amp;R&amp;"宋体,常规"&amp;10第&amp;"Times New Roman,常规" &amp;P &amp;"宋体,常规"页</oddHeader>
    <oddFooter>&amp;C&amp;9- &amp;P+5 -</oddFooter>
  </headerFooter>
  <colBreaks count="1" manualBreakCount="1">
    <brk id="47" max="1048575" man="1"/>
  </colBreaks>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I33"/>
  <sheetViews>
    <sheetView topLeftCell="T4" workbookViewId="0">
      <pane ySplit="1752" topLeftCell="A22" activePane="bottomLeft"/>
      <selection/>
      <selection pane="bottomLeft" activeCell="AZ10" sqref="AZ10"/>
    </sheetView>
  </sheetViews>
  <sheetFormatPr defaultColWidth="9" defaultRowHeight="15.75" customHeight="1"/>
  <cols>
    <col min="1" max="1" width="5.9" customWidth="1"/>
    <col min="2" max="2" width="7.4" hidden="1" customWidth="1" outlineLevel="1"/>
    <col min="3" max="3" width="14.6" customWidth="1" collapsed="1"/>
    <col min="4" max="5" width="8" hidden="1" customWidth="1" outlineLevel="1"/>
    <col min="6" max="6" width="9.5" hidden="1" customWidth="1" outlineLevel="1"/>
    <col min="7" max="7" width="11.4" hidden="1" customWidth="1" outlineLevel="1"/>
    <col min="8" max="8" width="11.5" hidden="1" customWidth="1" outlineLevel="1"/>
    <col min="9" max="9" width="5.5" customWidth="1" collapsed="1"/>
    <col min="10" max="10" width="8" customWidth="1"/>
    <col min="11" max="11" width="7.1" customWidth="1"/>
    <col min="12" max="14" width="5.1" customWidth="1"/>
    <col min="15" max="15" width="5" customWidth="1"/>
    <col min="16" max="16" width="9.1" hidden="1" customWidth="1" outlineLevel="1"/>
    <col min="17" max="23" width="11" customWidth="1" outlineLevel="1"/>
    <col min="24" max="27" width="11" customWidth="1"/>
    <col min="28" max="28" width="7.1" customWidth="1"/>
    <col min="29" max="29" width="11" customWidth="1"/>
    <col min="30" max="31" width="7.5" customWidth="1"/>
    <col min="32" max="32" width="11.5" customWidth="1"/>
  </cols>
  <sheetData>
    <row r="1" spans="1:35">
      <c r="A1" s="471" t="s">
        <v>1109</v>
      </c>
      <c r="B1" s="472" t="s">
        <v>1110</v>
      </c>
      <c r="C1" s="472"/>
      <c r="D1" s="472"/>
      <c r="E1" s="472"/>
      <c r="F1" s="472"/>
      <c r="G1" s="472"/>
      <c r="H1" s="472"/>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row>
    <row r="2" ht="30" customHeight="1" spans="1:35">
      <c r="A2" s="152" t="s">
        <v>1281</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row>
    <row r="3" ht="14.1" customHeight="1" spans="1:35">
      <c r="A3" s="153" t="e">
        <f>CONCATENATE(#REF!,#REF!,#REF!,#REF!,#REF!,#REF!,#REF!)</f>
        <v>#REF!</v>
      </c>
      <c r="B3" s="153"/>
      <c r="C3" s="153"/>
      <c r="D3" s="153"/>
      <c r="E3" s="153"/>
      <c r="F3" s="153"/>
      <c r="G3" s="153"/>
      <c r="H3" s="153"/>
      <c r="I3" s="153"/>
      <c r="J3" s="153"/>
      <c r="K3" s="153"/>
      <c r="L3" s="153"/>
      <c r="M3" s="153"/>
      <c r="N3" s="153"/>
      <c r="O3" s="153"/>
      <c r="P3" s="154"/>
      <c r="Q3" s="154"/>
      <c r="R3" s="154"/>
      <c r="S3" s="154"/>
      <c r="T3" s="154"/>
      <c r="U3" s="154"/>
      <c r="V3" s="154"/>
      <c r="W3" s="154"/>
      <c r="X3" s="154"/>
      <c r="Y3" s="154"/>
      <c r="Z3" s="154"/>
      <c r="AA3" s="154"/>
      <c r="AB3" s="154"/>
      <c r="AC3" s="154"/>
      <c r="AD3" s="154"/>
      <c r="AE3" s="154"/>
      <c r="AF3" s="154"/>
      <c r="AG3" s="487"/>
      <c r="AH3" s="487"/>
      <c r="AI3" s="487"/>
    </row>
    <row r="4" customHeight="1" spans="1:35">
      <c r="A4" s="155" t="e">
        <f>#REF!&amp;#REF!</f>
        <v>#REF!</v>
      </c>
      <c r="AF4" s="156" t="s">
        <v>464</v>
      </c>
    </row>
    <row r="5" ht="24" customHeight="1" spans="1:35">
      <c r="A5" s="176" t="s">
        <v>1112</v>
      </c>
      <c r="B5" s="181" t="s">
        <v>1113</v>
      </c>
      <c r="C5" s="176" t="s">
        <v>1282</v>
      </c>
      <c r="D5" s="117" t="s">
        <v>1114</v>
      </c>
      <c r="E5" s="177"/>
      <c r="F5" s="177"/>
      <c r="G5" s="177"/>
      <c r="H5" s="118"/>
      <c r="I5" s="176" t="s">
        <v>1120</v>
      </c>
      <c r="J5" s="123" t="s">
        <v>1121</v>
      </c>
      <c r="K5" s="55" t="s">
        <v>1283</v>
      </c>
      <c r="L5" s="55" t="s">
        <v>1284</v>
      </c>
      <c r="M5" s="55" t="s">
        <v>1285</v>
      </c>
      <c r="N5" s="55" t="s">
        <v>1286</v>
      </c>
      <c r="O5" s="55" t="s">
        <v>1287</v>
      </c>
      <c r="P5" s="181" t="s">
        <v>1133</v>
      </c>
      <c r="Q5" s="208" t="s">
        <v>1288</v>
      </c>
      <c r="R5" s="209"/>
      <c r="S5" s="209"/>
      <c r="T5" s="209"/>
      <c r="U5" s="209"/>
      <c r="V5" s="209"/>
      <c r="W5" s="210"/>
      <c r="X5" s="209" t="s">
        <v>1289</v>
      </c>
      <c r="Y5" s="209"/>
      <c r="Z5" s="211"/>
      <c r="AA5" s="213" t="s">
        <v>1141</v>
      </c>
      <c r="AB5" s="213"/>
      <c r="AC5" s="213"/>
      <c r="AD5" s="214" t="s">
        <v>1142</v>
      </c>
      <c r="AE5" s="214" t="s">
        <v>1290</v>
      </c>
      <c r="AF5" s="214" t="s">
        <v>1144</v>
      </c>
      <c r="AG5" s="232" t="s">
        <v>1145</v>
      </c>
      <c r="AH5" s="475"/>
      <c r="AI5" s="475"/>
    </row>
    <row r="6" ht="24" customHeight="1" spans="1:35">
      <c r="A6" s="176"/>
      <c r="B6" s="184"/>
      <c r="C6" s="176"/>
      <c r="D6" s="476" t="s">
        <v>1147</v>
      </c>
      <c r="E6" s="476" t="s">
        <v>1148</v>
      </c>
      <c r="F6" s="476" t="s">
        <v>1149</v>
      </c>
      <c r="G6" s="476" t="s">
        <v>1150</v>
      </c>
      <c r="H6" s="476" t="s">
        <v>1291</v>
      </c>
      <c r="I6" s="176"/>
      <c r="J6" s="123"/>
      <c r="K6" s="55"/>
      <c r="L6" s="55"/>
      <c r="M6" s="55"/>
      <c r="N6" s="55"/>
      <c r="O6" s="55"/>
      <c r="P6" s="184"/>
      <c r="Q6" s="213" t="s">
        <v>1154</v>
      </c>
      <c r="R6" s="208" t="s">
        <v>1292</v>
      </c>
      <c r="S6" s="208" t="s">
        <v>1293</v>
      </c>
      <c r="T6" s="208" t="s">
        <v>1294</v>
      </c>
      <c r="U6" s="208" t="s">
        <v>1295</v>
      </c>
      <c r="V6" s="208" t="s">
        <v>1158</v>
      </c>
      <c r="W6" s="218" t="s">
        <v>1159</v>
      </c>
      <c r="X6" s="211" t="s">
        <v>1154</v>
      </c>
      <c r="Y6" s="213" t="s">
        <v>1158</v>
      </c>
      <c r="Z6" s="213" t="s">
        <v>1159</v>
      </c>
      <c r="AA6" s="213" t="s">
        <v>1154</v>
      </c>
      <c r="AB6" s="213" t="s">
        <v>1160</v>
      </c>
      <c r="AC6" s="213" t="s">
        <v>1158</v>
      </c>
      <c r="AD6" s="213"/>
      <c r="AE6" s="213"/>
      <c r="AF6" s="213"/>
      <c r="AG6" s="232" t="s">
        <v>1161</v>
      </c>
      <c r="AH6" s="232" t="s">
        <v>1162</v>
      </c>
      <c r="AI6" s="232" t="s">
        <v>1145</v>
      </c>
    </row>
    <row r="7" ht="20.25" customHeight="1" spans="1:35">
      <c r="A7" s="478"/>
      <c r="B7" s="488"/>
      <c r="C7" s="479"/>
      <c r="D7" s="479"/>
      <c r="E7" s="479"/>
      <c r="F7" s="479"/>
      <c r="G7" s="479"/>
      <c r="H7" s="479"/>
      <c r="I7" s="478"/>
      <c r="J7" s="489"/>
      <c r="K7" s="131"/>
      <c r="L7" s="131"/>
      <c r="M7" s="131"/>
      <c r="N7" s="478"/>
      <c r="O7" s="478"/>
      <c r="P7" s="490"/>
      <c r="Q7" s="131"/>
      <c r="R7" s="131"/>
      <c r="S7" s="131"/>
      <c r="T7" s="131"/>
      <c r="U7" s="131"/>
      <c r="V7" s="131"/>
      <c r="W7" s="491"/>
      <c r="X7" s="170"/>
      <c r="Y7" s="131"/>
      <c r="Z7" s="131"/>
      <c r="AA7" s="131"/>
      <c r="AB7" s="131"/>
      <c r="AC7" s="131">
        <f t="shared" ref="AC7:AC17" si="0">ROUND(AA7*AB7/100,0)</f>
        <v>0</v>
      </c>
      <c r="AD7" s="131" t="str">
        <f t="shared" ref="AD7:AD17" si="1">IF(Y7=0,"",(AC7-Y7)/Y7*100)</f>
        <v/>
      </c>
      <c r="AE7" s="131"/>
      <c r="AF7" s="145"/>
      <c r="AG7" s="238">
        <f t="shared" ref="AG7:AG31" si="2">AA7-X7</f>
        <v>0</v>
      </c>
      <c r="AH7" s="239">
        <f t="shared" ref="AH7:AH31" si="3">IF(X7=0,0,AG7/X7)</f>
        <v>0</v>
      </c>
      <c r="AI7" s="238" t="str">
        <f t="shared" ref="AI7:AI31" si="4">IF(ABS(AH7)&gt;=0.3,"核查","")</f>
        <v/>
      </c>
    </row>
    <row r="8" ht="20.25" customHeight="1" spans="1:35">
      <c r="A8" s="139"/>
      <c r="B8" s="488"/>
      <c r="C8" s="145"/>
      <c r="D8" s="145"/>
      <c r="E8" s="145"/>
      <c r="F8" s="145"/>
      <c r="G8" s="479"/>
      <c r="H8" s="145"/>
      <c r="I8" s="139"/>
      <c r="J8" s="139"/>
      <c r="K8" s="131"/>
      <c r="L8" s="131"/>
      <c r="M8" s="131"/>
      <c r="N8" s="139"/>
      <c r="O8" s="139"/>
      <c r="P8" s="492"/>
      <c r="Q8" s="131"/>
      <c r="R8" s="131"/>
      <c r="S8" s="131"/>
      <c r="T8" s="131"/>
      <c r="U8" s="131"/>
      <c r="V8" s="131"/>
      <c r="W8" s="491"/>
      <c r="X8" s="170"/>
      <c r="Y8" s="131"/>
      <c r="Z8" s="131"/>
      <c r="AA8" s="131"/>
      <c r="AB8" s="131"/>
      <c r="AC8" s="131">
        <f t="shared" si="0"/>
        <v>0</v>
      </c>
      <c r="AD8" s="131" t="str">
        <f t="shared" si="1"/>
        <v/>
      </c>
      <c r="AE8" s="131"/>
      <c r="AF8" s="145"/>
      <c r="AG8" s="238">
        <f t="shared" si="2"/>
        <v>0</v>
      </c>
      <c r="AH8" s="239">
        <f t="shared" si="3"/>
        <v>0</v>
      </c>
      <c r="AI8" s="238" t="str">
        <f t="shared" si="4"/>
        <v/>
      </c>
    </row>
    <row r="9" ht="20.25" customHeight="1" spans="1:35">
      <c r="A9" s="478"/>
      <c r="B9" s="488"/>
      <c r="C9" s="145"/>
      <c r="D9" s="145"/>
      <c r="E9" s="145"/>
      <c r="F9" s="145"/>
      <c r="G9" s="479"/>
      <c r="H9" s="145"/>
      <c r="I9" s="139"/>
      <c r="J9" s="139"/>
      <c r="K9" s="131"/>
      <c r="L9" s="131"/>
      <c r="M9" s="131"/>
      <c r="N9" s="139"/>
      <c r="O9" s="139"/>
      <c r="P9" s="492"/>
      <c r="Q9" s="131"/>
      <c r="R9" s="131"/>
      <c r="S9" s="131"/>
      <c r="T9" s="131"/>
      <c r="U9" s="131"/>
      <c r="V9" s="131"/>
      <c r="W9" s="491"/>
      <c r="X9" s="170"/>
      <c r="Y9" s="131"/>
      <c r="Z9" s="131"/>
      <c r="AA9" s="131"/>
      <c r="AB9" s="131"/>
      <c r="AC9" s="131">
        <f t="shared" si="0"/>
        <v>0</v>
      </c>
      <c r="AD9" s="131" t="str">
        <f t="shared" si="1"/>
        <v/>
      </c>
      <c r="AE9" s="131"/>
      <c r="AF9" s="145"/>
      <c r="AG9" s="238">
        <f t="shared" si="2"/>
        <v>0</v>
      </c>
      <c r="AH9" s="239">
        <f t="shared" si="3"/>
        <v>0</v>
      </c>
      <c r="AI9" s="238" t="str">
        <f t="shared" si="4"/>
        <v/>
      </c>
    </row>
    <row r="10" ht="20.25" customHeight="1" spans="1:35">
      <c r="A10" s="139"/>
      <c r="B10" s="488"/>
      <c r="C10" s="145"/>
      <c r="D10" s="145"/>
      <c r="E10" s="145"/>
      <c r="F10" s="145"/>
      <c r="G10" s="479"/>
      <c r="H10" s="145"/>
      <c r="I10" s="139"/>
      <c r="J10" s="139"/>
      <c r="K10" s="131"/>
      <c r="L10" s="131"/>
      <c r="M10" s="131"/>
      <c r="N10" s="139"/>
      <c r="O10" s="139"/>
      <c r="P10" s="492"/>
      <c r="Q10" s="131"/>
      <c r="R10" s="131"/>
      <c r="S10" s="131"/>
      <c r="T10" s="131"/>
      <c r="U10" s="131"/>
      <c r="V10" s="131"/>
      <c r="W10" s="491"/>
      <c r="X10" s="170"/>
      <c r="Y10" s="131"/>
      <c r="Z10" s="131"/>
      <c r="AA10" s="131"/>
      <c r="AB10" s="131"/>
      <c r="AC10" s="131">
        <f t="shared" si="0"/>
        <v>0</v>
      </c>
      <c r="AD10" s="131" t="str">
        <f t="shared" si="1"/>
        <v/>
      </c>
      <c r="AE10" s="131"/>
      <c r="AF10" s="145"/>
      <c r="AG10" s="238">
        <f t="shared" si="2"/>
        <v>0</v>
      </c>
      <c r="AH10" s="239">
        <f t="shared" si="3"/>
        <v>0</v>
      </c>
      <c r="AI10" s="238" t="str">
        <f t="shared" si="4"/>
        <v/>
      </c>
    </row>
    <row r="11" ht="20.25" customHeight="1" spans="1:35">
      <c r="A11" s="478"/>
      <c r="B11" s="488"/>
      <c r="C11" s="145"/>
      <c r="D11" s="145"/>
      <c r="E11" s="145"/>
      <c r="F11" s="145"/>
      <c r="G11" s="479"/>
      <c r="H11" s="145"/>
      <c r="I11" s="139"/>
      <c r="J11" s="139"/>
      <c r="K11" s="131"/>
      <c r="L11" s="131"/>
      <c r="M11" s="131"/>
      <c r="N11" s="139"/>
      <c r="O11" s="139"/>
      <c r="P11" s="492"/>
      <c r="Q11" s="131"/>
      <c r="R11" s="131"/>
      <c r="S11" s="131"/>
      <c r="T11" s="131"/>
      <c r="U11" s="131"/>
      <c r="V11" s="131"/>
      <c r="W11" s="491"/>
      <c r="X11" s="170"/>
      <c r="Y11" s="131"/>
      <c r="Z11" s="131"/>
      <c r="AA11" s="131"/>
      <c r="AB11" s="131"/>
      <c r="AC11" s="131">
        <f t="shared" si="0"/>
        <v>0</v>
      </c>
      <c r="AD11" s="131" t="str">
        <f t="shared" si="1"/>
        <v/>
      </c>
      <c r="AE11" s="131"/>
      <c r="AF11" s="145"/>
      <c r="AG11" s="238">
        <f t="shared" si="2"/>
        <v>0</v>
      </c>
      <c r="AH11" s="239">
        <f t="shared" si="3"/>
        <v>0</v>
      </c>
      <c r="AI11" s="238" t="str">
        <f t="shared" si="4"/>
        <v/>
      </c>
    </row>
    <row r="12" ht="20.25" customHeight="1" spans="1:35">
      <c r="A12" s="139"/>
      <c r="B12" s="488"/>
      <c r="C12" s="145"/>
      <c r="D12" s="145"/>
      <c r="E12" s="145"/>
      <c r="F12" s="145"/>
      <c r="G12" s="479"/>
      <c r="H12" s="145"/>
      <c r="I12" s="139"/>
      <c r="J12" s="139"/>
      <c r="K12" s="131"/>
      <c r="L12" s="131"/>
      <c r="M12" s="131"/>
      <c r="N12" s="139"/>
      <c r="O12" s="139"/>
      <c r="P12" s="492"/>
      <c r="Q12" s="131"/>
      <c r="R12" s="131"/>
      <c r="S12" s="131"/>
      <c r="T12" s="131"/>
      <c r="U12" s="131"/>
      <c r="V12" s="131"/>
      <c r="W12" s="491"/>
      <c r="X12" s="170"/>
      <c r="Y12" s="131"/>
      <c r="Z12" s="131"/>
      <c r="AA12" s="131"/>
      <c r="AB12" s="131"/>
      <c r="AC12" s="131">
        <f t="shared" si="0"/>
        <v>0</v>
      </c>
      <c r="AD12" s="131" t="str">
        <f t="shared" si="1"/>
        <v/>
      </c>
      <c r="AE12" s="131"/>
      <c r="AF12" s="145"/>
      <c r="AG12" s="238">
        <f t="shared" si="2"/>
        <v>0</v>
      </c>
      <c r="AH12" s="239">
        <f t="shared" si="3"/>
        <v>0</v>
      </c>
      <c r="AI12" s="238" t="str">
        <f t="shared" si="4"/>
        <v/>
      </c>
    </row>
    <row r="13" ht="20.25" customHeight="1" spans="1:35">
      <c r="A13" s="478"/>
      <c r="B13" s="488"/>
      <c r="C13" s="145"/>
      <c r="D13" s="145"/>
      <c r="E13" s="145"/>
      <c r="F13" s="145"/>
      <c r="G13" s="479"/>
      <c r="H13" s="145"/>
      <c r="I13" s="139"/>
      <c r="J13" s="139"/>
      <c r="K13" s="131"/>
      <c r="L13" s="131"/>
      <c r="M13" s="131"/>
      <c r="N13" s="139"/>
      <c r="O13" s="139"/>
      <c r="P13" s="492"/>
      <c r="Q13" s="131"/>
      <c r="R13" s="131"/>
      <c r="S13" s="131"/>
      <c r="T13" s="131"/>
      <c r="U13" s="131"/>
      <c r="V13" s="131"/>
      <c r="W13" s="491"/>
      <c r="X13" s="170"/>
      <c r="Y13" s="131"/>
      <c r="Z13" s="131"/>
      <c r="AA13" s="131"/>
      <c r="AB13" s="131"/>
      <c r="AC13" s="131">
        <f t="shared" si="0"/>
        <v>0</v>
      </c>
      <c r="AD13" s="131" t="str">
        <f t="shared" si="1"/>
        <v/>
      </c>
      <c r="AE13" s="131"/>
      <c r="AF13" s="145"/>
      <c r="AG13" s="238">
        <f t="shared" si="2"/>
        <v>0</v>
      </c>
      <c r="AH13" s="239">
        <f t="shared" si="3"/>
        <v>0</v>
      </c>
      <c r="AI13" s="238" t="str">
        <f t="shared" si="4"/>
        <v/>
      </c>
    </row>
    <row r="14" ht="20.25" customHeight="1" spans="1:35">
      <c r="A14" s="139"/>
      <c r="B14" s="488"/>
      <c r="C14" s="145"/>
      <c r="D14" s="145"/>
      <c r="E14" s="145"/>
      <c r="F14" s="145"/>
      <c r="G14" s="479"/>
      <c r="H14" s="145"/>
      <c r="I14" s="139"/>
      <c r="J14" s="139"/>
      <c r="K14" s="131"/>
      <c r="L14" s="131"/>
      <c r="M14" s="131"/>
      <c r="N14" s="139"/>
      <c r="O14" s="139"/>
      <c r="P14" s="492"/>
      <c r="Q14" s="131"/>
      <c r="R14" s="131"/>
      <c r="S14" s="131"/>
      <c r="T14" s="131"/>
      <c r="U14" s="131"/>
      <c r="V14" s="131"/>
      <c r="W14" s="491"/>
      <c r="X14" s="170"/>
      <c r="Y14" s="131"/>
      <c r="Z14" s="131"/>
      <c r="AA14" s="131"/>
      <c r="AB14" s="131"/>
      <c r="AC14" s="131">
        <f t="shared" si="0"/>
        <v>0</v>
      </c>
      <c r="AD14" s="131" t="str">
        <f t="shared" si="1"/>
        <v/>
      </c>
      <c r="AE14" s="131"/>
      <c r="AF14" s="145"/>
      <c r="AG14" s="238">
        <f t="shared" si="2"/>
        <v>0</v>
      </c>
      <c r="AH14" s="239">
        <f t="shared" si="3"/>
        <v>0</v>
      </c>
      <c r="AI14" s="238" t="str">
        <f t="shared" si="4"/>
        <v/>
      </c>
    </row>
    <row r="15" ht="20.25" customHeight="1" spans="1:35">
      <c r="A15" s="478"/>
      <c r="B15" s="488"/>
      <c r="C15" s="145"/>
      <c r="D15" s="145"/>
      <c r="E15" s="145"/>
      <c r="F15" s="145"/>
      <c r="G15" s="479"/>
      <c r="H15" s="145"/>
      <c r="I15" s="139"/>
      <c r="J15" s="139"/>
      <c r="K15" s="131"/>
      <c r="L15" s="131"/>
      <c r="M15" s="131"/>
      <c r="N15" s="139"/>
      <c r="O15" s="139"/>
      <c r="P15" s="492"/>
      <c r="Q15" s="131"/>
      <c r="R15" s="131"/>
      <c r="S15" s="131"/>
      <c r="T15" s="131"/>
      <c r="U15" s="131"/>
      <c r="V15" s="131"/>
      <c r="W15" s="491"/>
      <c r="X15" s="170"/>
      <c r="Y15" s="131"/>
      <c r="Z15" s="131"/>
      <c r="AA15" s="131"/>
      <c r="AB15" s="131"/>
      <c r="AC15" s="131">
        <f t="shared" si="0"/>
        <v>0</v>
      </c>
      <c r="AD15" s="131" t="str">
        <f t="shared" si="1"/>
        <v/>
      </c>
      <c r="AE15" s="131"/>
      <c r="AF15" s="145"/>
      <c r="AG15" s="238">
        <f t="shared" si="2"/>
        <v>0</v>
      </c>
      <c r="AH15" s="239">
        <f t="shared" si="3"/>
        <v>0</v>
      </c>
      <c r="AI15" s="238" t="str">
        <f t="shared" si="4"/>
        <v/>
      </c>
    </row>
    <row r="16" ht="20.25" customHeight="1" spans="1:35">
      <c r="A16" s="139"/>
      <c r="B16" s="488"/>
      <c r="C16" s="145"/>
      <c r="D16" s="145"/>
      <c r="E16" s="145"/>
      <c r="F16" s="145"/>
      <c r="G16" s="479"/>
      <c r="H16" s="145"/>
      <c r="I16" s="139"/>
      <c r="J16" s="139"/>
      <c r="K16" s="131"/>
      <c r="L16" s="131"/>
      <c r="M16" s="131"/>
      <c r="N16" s="139"/>
      <c r="O16" s="139"/>
      <c r="P16" s="492"/>
      <c r="Q16" s="131"/>
      <c r="R16" s="131"/>
      <c r="S16" s="131"/>
      <c r="T16" s="131"/>
      <c r="U16" s="131"/>
      <c r="V16" s="131"/>
      <c r="W16" s="491"/>
      <c r="X16" s="170"/>
      <c r="Y16" s="131"/>
      <c r="Z16" s="131"/>
      <c r="AA16" s="131"/>
      <c r="AB16" s="131"/>
      <c r="AC16" s="131">
        <f t="shared" si="0"/>
        <v>0</v>
      </c>
      <c r="AD16" s="131" t="str">
        <f t="shared" si="1"/>
        <v/>
      </c>
      <c r="AE16" s="131"/>
      <c r="AF16" s="145"/>
      <c r="AG16" s="238">
        <f t="shared" si="2"/>
        <v>0</v>
      </c>
      <c r="AH16" s="239">
        <f t="shared" si="3"/>
        <v>0</v>
      </c>
      <c r="AI16" s="238" t="str">
        <f t="shared" si="4"/>
        <v/>
      </c>
    </row>
    <row r="17" ht="20.25" customHeight="1" spans="1:35">
      <c r="A17" s="478"/>
      <c r="B17" s="488"/>
      <c r="C17" s="145"/>
      <c r="D17" s="145"/>
      <c r="E17" s="145"/>
      <c r="F17" s="145"/>
      <c r="G17" s="479"/>
      <c r="H17" s="145"/>
      <c r="I17" s="139"/>
      <c r="J17" s="139"/>
      <c r="K17" s="131"/>
      <c r="L17" s="131"/>
      <c r="M17" s="131"/>
      <c r="N17" s="139"/>
      <c r="O17" s="139"/>
      <c r="P17" s="492"/>
      <c r="Q17" s="131"/>
      <c r="R17" s="131"/>
      <c r="S17" s="131"/>
      <c r="T17" s="131"/>
      <c r="U17" s="131"/>
      <c r="V17" s="131"/>
      <c r="W17" s="491"/>
      <c r="X17" s="170"/>
      <c r="Y17" s="131"/>
      <c r="Z17" s="131"/>
      <c r="AA17" s="131"/>
      <c r="AB17" s="131"/>
      <c r="AC17" s="131">
        <f t="shared" si="0"/>
        <v>0</v>
      </c>
      <c r="AD17" s="131" t="str">
        <f t="shared" si="1"/>
        <v/>
      </c>
      <c r="AE17" s="131"/>
      <c r="AF17" s="145"/>
      <c r="AG17" s="238">
        <f t="shared" si="2"/>
        <v>0</v>
      </c>
      <c r="AH17" s="239">
        <f t="shared" si="3"/>
        <v>0</v>
      </c>
      <c r="AI17" s="238" t="str">
        <f t="shared" si="4"/>
        <v/>
      </c>
    </row>
    <row r="18" ht="20.25" customHeight="1" spans="1:35">
      <c r="A18" s="139"/>
      <c r="B18" s="488"/>
      <c r="C18" s="145"/>
      <c r="D18" s="145"/>
      <c r="E18" s="145"/>
      <c r="F18" s="145"/>
      <c r="G18" s="479"/>
      <c r="H18" s="145"/>
      <c r="I18" s="139"/>
      <c r="J18" s="139"/>
      <c r="K18" s="131"/>
      <c r="L18" s="131"/>
      <c r="M18" s="131"/>
      <c r="N18" s="139"/>
      <c r="O18" s="139"/>
      <c r="P18" s="492"/>
      <c r="Q18" s="131"/>
      <c r="R18" s="131"/>
      <c r="S18" s="131"/>
      <c r="T18" s="131"/>
      <c r="U18" s="131"/>
      <c r="V18" s="131"/>
      <c r="W18" s="491"/>
      <c r="X18" s="170"/>
      <c r="Y18" s="131"/>
      <c r="Z18" s="131"/>
      <c r="AA18" s="131"/>
      <c r="AB18" s="131"/>
      <c r="AC18" s="131"/>
      <c r="AD18" s="131"/>
      <c r="AE18" s="131"/>
      <c r="AF18" s="145"/>
      <c r="AG18" s="238">
        <f t="shared" si="2"/>
        <v>0</v>
      </c>
      <c r="AH18" s="239">
        <f t="shared" si="3"/>
        <v>0</v>
      </c>
      <c r="AI18" s="238" t="str">
        <f t="shared" si="4"/>
        <v/>
      </c>
    </row>
    <row r="19" ht="20.25" customHeight="1" spans="1:35">
      <c r="A19" s="478"/>
      <c r="B19" s="488"/>
      <c r="C19" s="145"/>
      <c r="D19" s="145"/>
      <c r="E19" s="145"/>
      <c r="F19" s="145"/>
      <c r="G19" s="479"/>
      <c r="H19" s="145"/>
      <c r="I19" s="139"/>
      <c r="J19" s="139"/>
      <c r="K19" s="131"/>
      <c r="L19" s="131"/>
      <c r="M19" s="131"/>
      <c r="N19" s="139"/>
      <c r="O19" s="139"/>
      <c r="P19" s="492"/>
      <c r="Q19" s="131"/>
      <c r="R19" s="131"/>
      <c r="S19" s="131"/>
      <c r="T19" s="131"/>
      <c r="U19" s="131"/>
      <c r="V19" s="131"/>
      <c r="W19" s="491"/>
      <c r="X19" s="170"/>
      <c r="Y19" s="131"/>
      <c r="Z19" s="131"/>
      <c r="AA19" s="131"/>
      <c r="AB19" s="131"/>
      <c r="AC19" s="131">
        <f>ROUND(AA19*AB19/100,0)</f>
        <v>0</v>
      </c>
      <c r="AD19" s="131" t="str">
        <f>IF(Y19=0,"",(AC19-Y19)/Y19*100)</f>
        <v/>
      </c>
      <c r="AE19" s="131"/>
      <c r="AF19" s="145"/>
      <c r="AG19" s="238">
        <f t="shared" si="2"/>
        <v>0</v>
      </c>
      <c r="AH19" s="239">
        <f t="shared" si="3"/>
        <v>0</v>
      </c>
      <c r="AI19" s="238" t="str">
        <f t="shared" si="4"/>
        <v/>
      </c>
    </row>
    <row r="20" ht="20.25" customHeight="1" spans="1:35">
      <c r="A20" s="139"/>
      <c r="B20" s="488"/>
      <c r="C20" s="145"/>
      <c r="D20" s="145"/>
      <c r="E20" s="145"/>
      <c r="F20" s="145"/>
      <c r="G20" s="479"/>
      <c r="H20" s="145"/>
      <c r="I20" s="139"/>
      <c r="J20" s="139"/>
      <c r="K20" s="131"/>
      <c r="L20" s="131"/>
      <c r="M20" s="131"/>
      <c r="N20" s="139"/>
      <c r="O20" s="139"/>
      <c r="P20" s="492"/>
      <c r="Q20" s="131"/>
      <c r="R20" s="131"/>
      <c r="S20" s="131"/>
      <c r="T20" s="131"/>
      <c r="U20" s="131"/>
      <c r="V20" s="131"/>
      <c r="W20" s="491"/>
      <c r="X20" s="170"/>
      <c r="Y20" s="131"/>
      <c r="Z20" s="131"/>
      <c r="AA20" s="131"/>
      <c r="AB20" s="131"/>
      <c r="AC20" s="131">
        <f>ROUND(AA20*AB20/100,0)</f>
        <v>0</v>
      </c>
      <c r="AD20" s="131" t="str">
        <f>IF(Y20=0,"",(AC20-Y20)/Y20*100)</f>
        <v/>
      </c>
      <c r="AE20" s="131"/>
      <c r="AF20" s="145"/>
      <c r="AG20" s="238">
        <f t="shared" si="2"/>
        <v>0</v>
      </c>
      <c r="AH20" s="239">
        <f t="shared" si="3"/>
        <v>0</v>
      </c>
      <c r="AI20" s="238" t="str">
        <f t="shared" si="4"/>
        <v/>
      </c>
    </row>
    <row r="21" ht="20.25" customHeight="1" spans="1:35">
      <c r="A21" s="478"/>
      <c r="B21" s="488"/>
      <c r="C21" s="145"/>
      <c r="D21" s="145"/>
      <c r="E21" s="145"/>
      <c r="F21" s="145"/>
      <c r="G21" s="479"/>
      <c r="H21" s="145"/>
      <c r="I21" s="139"/>
      <c r="J21" s="139"/>
      <c r="K21" s="131"/>
      <c r="L21" s="131"/>
      <c r="M21" s="131"/>
      <c r="N21" s="139"/>
      <c r="O21" s="139"/>
      <c r="P21" s="492"/>
      <c r="Q21" s="131"/>
      <c r="R21" s="131"/>
      <c r="S21" s="131"/>
      <c r="T21" s="131"/>
      <c r="U21" s="131"/>
      <c r="V21" s="131"/>
      <c r="W21" s="491"/>
      <c r="X21" s="170"/>
      <c r="Y21" s="131"/>
      <c r="Z21" s="131"/>
      <c r="AA21" s="131"/>
      <c r="AB21" s="131"/>
      <c r="AC21" s="131">
        <f>ROUND(AA21*AB21/100,0)</f>
        <v>0</v>
      </c>
      <c r="AD21" s="131" t="str">
        <f>IF(Y21=0,"",(AC21-Y21)/Y21*100)</f>
        <v/>
      </c>
      <c r="AE21" s="131"/>
      <c r="AF21" s="145"/>
      <c r="AG21" s="238">
        <f t="shared" si="2"/>
        <v>0</v>
      </c>
      <c r="AH21" s="239">
        <f t="shared" si="3"/>
        <v>0</v>
      </c>
      <c r="AI21" s="238" t="str">
        <f t="shared" si="4"/>
        <v/>
      </c>
    </row>
    <row r="22" ht="20.25" customHeight="1" spans="1:35">
      <c r="A22" s="139"/>
      <c r="B22" s="488"/>
      <c r="C22" s="145"/>
      <c r="D22" s="145"/>
      <c r="E22" s="145"/>
      <c r="F22" s="145"/>
      <c r="G22" s="479"/>
      <c r="H22" s="145"/>
      <c r="I22" s="139"/>
      <c r="J22" s="139"/>
      <c r="K22" s="131"/>
      <c r="L22" s="131"/>
      <c r="M22" s="131"/>
      <c r="N22" s="139"/>
      <c r="O22" s="139"/>
      <c r="P22" s="492"/>
      <c r="Q22" s="131"/>
      <c r="R22" s="131"/>
      <c r="S22" s="131"/>
      <c r="T22" s="131"/>
      <c r="U22" s="131"/>
      <c r="V22" s="131"/>
      <c r="W22" s="491"/>
      <c r="X22" s="170"/>
      <c r="Y22" s="131"/>
      <c r="Z22" s="131"/>
      <c r="AA22" s="131"/>
      <c r="AB22" s="131"/>
      <c r="AC22" s="131"/>
      <c r="AD22" s="131"/>
      <c r="AE22" s="131"/>
      <c r="AF22" s="145"/>
      <c r="AG22" s="238">
        <f t="shared" si="2"/>
        <v>0</v>
      </c>
      <c r="AH22" s="239">
        <f t="shared" si="3"/>
        <v>0</v>
      </c>
      <c r="AI22" s="238" t="str">
        <f t="shared" si="4"/>
        <v/>
      </c>
    </row>
    <row r="23" ht="20.25" customHeight="1" spans="1:35">
      <c r="A23" s="478"/>
      <c r="B23" s="488"/>
      <c r="C23" s="145"/>
      <c r="D23" s="145"/>
      <c r="E23" s="145"/>
      <c r="F23" s="145"/>
      <c r="G23" s="479"/>
      <c r="H23" s="145"/>
      <c r="I23" s="139"/>
      <c r="J23" s="139"/>
      <c r="K23" s="131"/>
      <c r="L23" s="131"/>
      <c r="M23" s="131"/>
      <c r="N23" s="139"/>
      <c r="O23" s="139"/>
      <c r="P23" s="492"/>
      <c r="Q23" s="131"/>
      <c r="R23" s="131"/>
      <c r="S23" s="131"/>
      <c r="T23" s="131"/>
      <c r="U23" s="131"/>
      <c r="V23" s="131"/>
      <c r="W23" s="491"/>
      <c r="X23" s="170"/>
      <c r="Y23" s="131"/>
      <c r="Z23" s="131"/>
      <c r="AA23" s="131"/>
      <c r="AB23" s="131"/>
      <c r="AC23" s="131">
        <f>ROUND(AA23*AB23/100,0)</f>
        <v>0</v>
      </c>
      <c r="AD23" s="131" t="str">
        <f>IF(Y23=0,"",(AC23-Y23)/Y23*100)</f>
        <v/>
      </c>
      <c r="AE23" s="131"/>
      <c r="AF23" s="145"/>
      <c r="AG23" s="238">
        <f t="shared" si="2"/>
        <v>0</v>
      </c>
      <c r="AH23" s="239">
        <f t="shared" si="3"/>
        <v>0</v>
      </c>
      <c r="AI23" s="238" t="str">
        <f t="shared" si="4"/>
        <v/>
      </c>
    </row>
    <row r="24" ht="20.25" customHeight="1" spans="1:35">
      <c r="A24" s="139"/>
      <c r="B24" s="488"/>
      <c r="C24" s="145"/>
      <c r="D24" s="145"/>
      <c r="E24" s="145"/>
      <c r="F24" s="145"/>
      <c r="G24" s="479"/>
      <c r="H24" s="145"/>
      <c r="I24" s="139"/>
      <c r="J24" s="139"/>
      <c r="K24" s="131"/>
      <c r="L24" s="131"/>
      <c r="M24" s="131"/>
      <c r="N24" s="139"/>
      <c r="O24" s="139"/>
      <c r="P24" s="492"/>
      <c r="Q24" s="131"/>
      <c r="R24" s="131"/>
      <c r="S24" s="131"/>
      <c r="T24" s="131"/>
      <c r="U24" s="131"/>
      <c r="V24" s="131"/>
      <c r="W24" s="491"/>
      <c r="X24" s="170"/>
      <c r="Y24" s="131"/>
      <c r="Z24" s="131"/>
      <c r="AA24" s="131"/>
      <c r="AB24" s="131"/>
      <c r="AC24" s="131">
        <f>ROUND(AA24*AB24/100,0)</f>
        <v>0</v>
      </c>
      <c r="AD24" s="131"/>
      <c r="AE24" s="131"/>
      <c r="AF24" s="145"/>
      <c r="AG24" s="238">
        <f t="shared" si="2"/>
        <v>0</v>
      </c>
      <c r="AH24" s="239">
        <f t="shared" si="3"/>
        <v>0</v>
      </c>
      <c r="AI24" s="238" t="str">
        <f t="shared" si="4"/>
        <v/>
      </c>
    </row>
    <row r="25" ht="20.25" customHeight="1" spans="1:35">
      <c r="A25" s="478"/>
      <c r="B25" s="488"/>
      <c r="C25" s="145"/>
      <c r="D25" s="145"/>
      <c r="E25" s="145"/>
      <c r="F25" s="145"/>
      <c r="G25" s="479"/>
      <c r="H25" s="145"/>
      <c r="I25" s="139"/>
      <c r="J25" s="139"/>
      <c r="K25" s="131"/>
      <c r="L25" s="131"/>
      <c r="M25" s="131"/>
      <c r="N25" s="139"/>
      <c r="O25" s="139"/>
      <c r="P25" s="492"/>
      <c r="Q25" s="131"/>
      <c r="R25" s="131"/>
      <c r="S25" s="131"/>
      <c r="T25" s="131"/>
      <c r="U25" s="131"/>
      <c r="V25" s="131"/>
      <c r="W25" s="491"/>
      <c r="X25" s="170"/>
      <c r="Y25" s="131"/>
      <c r="Z25" s="131"/>
      <c r="AA25" s="131"/>
      <c r="AB25" s="131"/>
      <c r="AC25" s="131">
        <f>ROUND(AA25*AB25/100,0)</f>
        <v>0</v>
      </c>
      <c r="AD25" s="131" t="str">
        <f>IF(Y25=0,"",(AC25-Y25)/Y25*100)</f>
        <v/>
      </c>
      <c r="AE25" s="131"/>
      <c r="AF25" s="145"/>
      <c r="AG25" s="238">
        <f t="shared" si="2"/>
        <v>0</v>
      </c>
      <c r="AH25" s="239">
        <f t="shared" si="3"/>
        <v>0</v>
      </c>
      <c r="AI25" s="238" t="str">
        <f t="shared" si="4"/>
        <v/>
      </c>
    </row>
    <row r="26" ht="20.25" customHeight="1" spans="1:35">
      <c r="A26" s="139"/>
      <c r="B26" s="488"/>
      <c r="C26" s="145"/>
      <c r="D26" s="145"/>
      <c r="E26" s="145"/>
      <c r="F26" s="145"/>
      <c r="G26" s="479"/>
      <c r="H26" s="145"/>
      <c r="I26" s="139"/>
      <c r="J26" s="139"/>
      <c r="K26" s="131"/>
      <c r="L26" s="131"/>
      <c r="M26" s="131"/>
      <c r="N26" s="139"/>
      <c r="O26" s="139"/>
      <c r="P26" s="492"/>
      <c r="Q26" s="131"/>
      <c r="R26" s="131"/>
      <c r="S26" s="131"/>
      <c r="T26" s="131"/>
      <c r="U26" s="131"/>
      <c r="V26" s="131"/>
      <c r="W26" s="491"/>
      <c r="X26" s="170"/>
      <c r="Y26" s="131"/>
      <c r="Z26" s="131"/>
      <c r="AA26" s="131"/>
      <c r="AB26" s="131"/>
      <c r="AC26" s="131">
        <f>ROUND(AA26*AB26/100,0)</f>
        <v>0</v>
      </c>
      <c r="AD26" s="131" t="str">
        <f>IF(Y26=0,"",(AC26-Y26)/Y26*100)</f>
        <v/>
      </c>
      <c r="AE26" s="131"/>
      <c r="AF26" s="145"/>
      <c r="AG26" s="238">
        <f t="shared" si="2"/>
        <v>0</v>
      </c>
      <c r="AH26" s="239">
        <f t="shared" si="3"/>
        <v>0</v>
      </c>
      <c r="AI26" s="238" t="str">
        <f t="shared" si="4"/>
        <v/>
      </c>
    </row>
    <row r="27" ht="18" customHeight="1" spans="1:35">
      <c r="A27" s="139"/>
      <c r="B27" s="145"/>
      <c r="C27" s="145"/>
      <c r="D27" s="145"/>
      <c r="E27" s="145"/>
      <c r="F27" s="145"/>
      <c r="G27" s="145"/>
      <c r="H27" s="145"/>
      <c r="I27" s="139"/>
      <c r="J27" s="145"/>
      <c r="K27" s="167"/>
      <c r="L27" s="167"/>
      <c r="M27" s="139"/>
      <c r="N27" s="139"/>
      <c r="O27" s="139"/>
      <c r="P27" s="492"/>
      <c r="Q27" s="131"/>
      <c r="R27" s="131"/>
      <c r="S27" s="131"/>
      <c r="T27" s="131"/>
      <c r="U27" s="131"/>
      <c r="V27" s="131"/>
      <c r="W27" s="491"/>
      <c r="X27" s="170"/>
      <c r="Y27" s="131"/>
      <c r="Z27" s="131"/>
      <c r="AA27" s="131"/>
      <c r="AB27" s="185"/>
      <c r="AC27" s="131"/>
      <c r="AD27" s="131"/>
      <c r="AE27" s="131"/>
      <c r="AF27" s="145"/>
      <c r="AG27" s="238">
        <f t="shared" si="2"/>
        <v>0</v>
      </c>
      <c r="AH27" s="239">
        <f t="shared" si="3"/>
        <v>0</v>
      </c>
      <c r="AI27" s="238" t="str">
        <f t="shared" si="4"/>
        <v/>
      </c>
    </row>
    <row r="28" ht="18" customHeight="1" spans="1:35">
      <c r="A28" s="139"/>
      <c r="B28" s="145"/>
      <c r="C28" s="145"/>
      <c r="D28" s="145"/>
      <c r="E28" s="145"/>
      <c r="F28" s="145"/>
      <c r="G28" s="145"/>
      <c r="H28" s="145"/>
      <c r="I28" s="139"/>
      <c r="J28" s="145"/>
      <c r="K28" s="167"/>
      <c r="L28" s="167"/>
      <c r="M28" s="139"/>
      <c r="N28" s="139"/>
      <c r="O28" s="139"/>
      <c r="P28" s="492"/>
      <c r="Q28" s="131"/>
      <c r="R28" s="131"/>
      <c r="S28" s="131"/>
      <c r="T28" s="131"/>
      <c r="U28" s="131"/>
      <c r="V28" s="131"/>
      <c r="W28" s="491"/>
      <c r="X28" s="170"/>
      <c r="Y28" s="131"/>
      <c r="Z28" s="131"/>
      <c r="AA28" s="131"/>
      <c r="AB28" s="185"/>
      <c r="AC28" s="131">
        <f>ROUND(AA28*AB28/100,0)</f>
        <v>0</v>
      </c>
      <c r="AD28" s="131" t="str">
        <f>IF(Y28=0,"",(AC28-Y28)/Y28*100)</f>
        <v/>
      </c>
      <c r="AE28" s="131"/>
      <c r="AF28" s="145"/>
      <c r="AG28" s="238">
        <f t="shared" si="2"/>
        <v>0</v>
      </c>
      <c r="AH28" s="239">
        <f t="shared" si="3"/>
        <v>0</v>
      </c>
      <c r="AI28" s="238" t="str">
        <f t="shared" si="4"/>
        <v/>
      </c>
    </row>
    <row r="29" ht="18" customHeight="1" spans="1:35">
      <c r="A29" s="188" t="s">
        <v>621</v>
      </c>
      <c r="B29" s="484"/>
      <c r="C29" s="484"/>
      <c r="D29" s="484"/>
      <c r="E29" s="484"/>
      <c r="F29" s="484"/>
      <c r="G29" s="484"/>
      <c r="H29" s="484"/>
      <c r="I29" s="485"/>
      <c r="J29" s="145"/>
      <c r="K29" s="167"/>
      <c r="L29" s="167"/>
      <c r="M29" s="139"/>
      <c r="N29" s="139"/>
      <c r="O29" s="139"/>
      <c r="P29" s="492"/>
      <c r="Q29" s="131">
        <f>SUM(Q7:Q28)</f>
        <v>0</v>
      </c>
      <c r="R29" s="131"/>
      <c r="S29" s="131"/>
      <c r="T29" s="131"/>
      <c r="U29" s="131"/>
      <c r="V29" s="131">
        <f>SUM(V7:V28)</f>
        <v>0</v>
      </c>
      <c r="W29" s="132"/>
      <c r="X29" s="170">
        <f>SUM(X7:X28)</f>
        <v>0</v>
      </c>
      <c r="Y29" s="131">
        <f>SUM(Y7:Y28)</f>
        <v>0</v>
      </c>
      <c r="Z29" s="131"/>
      <c r="AA29" s="131">
        <f>SUM(AA7:AA28)</f>
        <v>0</v>
      </c>
      <c r="AB29" s="185"/>
      <c r="AC29" s="131">
        <f>SUM(AC7:AC28)</f>
        <v>0</v>
      </c>
      <c r="AD29" s="131" t="str">
        <f>IF(Y29=0,"",(AC29-Y29)/Y29*100)</f>
        <v/>
      </c>
      <c r="AE29" s="131"/>
      <c r="AF29" s="145"/>
      <c r="AG29" s="238">
        <f t="shared" si="2"/>
        <v>0</v>
      </c>
      <c r="AH29" s="239">
        <f t="shared" si="3"/>
        <v>0</v>
      </c>
      <c r="AI29" s="238" t="str">
        <f t="shared" si="4"/>
        <v/>
      </c>
    </row>
    <row r="30" ht="18" customHeight="1" spans="1:35">
      <c r="A30" s="188" t="s">
        <v>1296</v>
      </c>
      <c r="B30" s="484"/>
      <c r="C30" s="484"/>
      <c r="D30" s="484"/>
      <c r="E30" s="484"/>
      <c r="F30" s="484"/>
      <c r="G30" s="484"/>
      <c r="H30" s="484"/>
      <c r="I30" s="485"/>
      <c r="J30" s="145"/>
      <c r="K30" s="167"/>
      <c r="L30" s="167"/>
      <c r="M30" s="139"/>
      <c r="N30" s="139"/>
      <c r="O30" s="139"/>
      <c r="P30" s="492"/>
      <c r="Q30" s="131"/>
      <c r="R30" s="168"/>
      <c r="S30" s="168"/>
      <c r="T30" s="168"/>
      <c r="U30" s="168"/>
      <c r="V30" s="168"/>
      <c r="W30" s="132">
        <f>SUM(W7:W28)</f>
        <v>0</v>
      </c>
      <c r="X30" s="170"/>
      <c r="Y30" s="131"/>
      <c r="Z30" s="131">
        <f>SUM(Z7:Z28)</f>
        <v>0</v>
      </c>
      <c r="AA30" s="131"/>
      <c r="AB30" s="185"/>
      <c r="AC30" s="131"/>
      <c r="AD30" s="131" t="str">
        <f>IF(Y30=0,"",(AC30-Y30)/Y30*100)</f>
        <v/>
      </c>
      <c r="AE30" s="131"/>
      <c r="AF30" s="145"/>
      <c r="AG30" s="238">
        <f t="shared" si="2"/>
        <v>0</v>
      </c>
      <c r="AH30" s="239">
        <f t="shared" si="3"/>
        <v>0</v>
      </c>
      <c r="AI30" s="238" t="str">
        <f t="shared" si="4"/>
        <v/>
      </c>
    </row>
    <row r="31" ht="18" customHeight="1" spans="1:35">
      <c r="A31" s="188" t="s">
        <v>621</v>
      </c>
      <c r="B31" s="484"/>
      <c r="C31" s="484"/>
      <c r="D31" s="484"/>
      <c r="E31" s="484"/>
      <c r="F31" s="484"/>
      <c r="G31" s="484"/>
      <c r="H31" s="484"/>
      <c r="I31" s="485"/>
      <c r="J31" s="145"/>
      <c r="K31" s="167"/>
      <c r="L31" s="167"/>
      <c r="M31" s="139"/>
      <c r="N31" s="139"/>
      <c r="O31" s="139"/>
      <c r="P31" s="492"/>
      <c r="Q31" s="168">
        <f>Q29-V30</f>
        <v>0</v>
      </c>
      <c r="R31" s="168"/>
      <c r="S31" s="168"/>
      <c r="T31" s="168"/>
      <c r="U31" s="168"/>
      <c r="V31" s="168">
        <f>V29-W30</f>
        <v>0</v>
      </c>
      <c r="W31" s="132"/>
      <c r="X31" s="170">
        <f>X29-X30</f>
        <v>0</v>
      </c>
      <c r="Y31" s="131">
        <f>Y29-Z30</f>
        <v>0</v>
      </c>
      <c r="Z31" s="131"/>
      <c r="AA31" s="131">
        <f>AA29</f>
        <v>0</v>
      </c>
      <c r="AB31" s="131"/>
      <c r="AC31" s="131">
        <f>AC29</f>
        <v>0</v>
      </c>
      <c r="AD31" s="131" t="str">
        <f>IF(Y31=0,"",(AC31-Y31)/Y31*100)</f>
        <v/>
      </c>
      <c r="AE31" s="131"/>
      <c r="AF31" s="145"/>
      <c r="AG31" s="238">
        <f t="shared" si="2"/>
        <v>0</v>
      </c>
      <c r="AH31" s="239">
        <f t="shared" si="3"/>
        <v>0</v>
      </c>
      <c r="AI31" s="238" t="str">
        <f t="shared" si="4"/>
        <v/>
      </c>
    </row>
    <row r="32" ht="18" customHeight="1" spans="1:35">
      <c r="A32" s="173" t="e">
        <f>#REF!&amp;#REF!</f>
        <v>#REF!</v>
      </c>
      <c r="AA32" s="116" t="e">
        <f>"评估人员："&amp;#REF!</f>
        <v>#REF!</v>
      </c>
    </row>
    <row r="33" ht="18" customHeight="1" spans="1:1">
      <c r="A33" s="173" t="e">
        <f>CONCATENATE(#REF!,#REF!,#REF!,#REF!,#REF!,#REF!,#REF!)</f>
        <v>#REF!</v>
      </c>
    </row>
  </sheetData>
  <mergeCells count="24">
    <mergeCell ref="A2:AF2"/>
    <mergeCell ref="A3:AF3"/>
    <mergeCell ref="D5:H5"/>
    <mergeCell ref="Q5:W5"/>
    <mergeCell ref="X5:Z5"/>
    <mergeCell ref="AA5:AC5"/>
    <mergeCell ref="AG5:AI5"/>
    <mergeCell ref="A29:I29"/>
    <mergeCell ref="A30:I30"/>
    <mergeCell ref="A31:I31"/>
    <mergeCell ref="A5:A6"/>
    <mergeCell ref="B5:B6"/>
    <mergeCell ref="C5:C6"/>
    <mergeCell ref="I5:I6"/>
    <mergeCell ref="J5:J6"/>
    <mergeCell ref="K5:K6"/>
    <mergeCell ref="L5:L6"/>
    <mergeCell ref="M5:M6"/>
    <mergeCell ref="N5:N6"/>
    <mergeCell ref="O5:O6"/>
    <mergeCell ref="P5:P6"/>
    <mergeCell ref="AD5:AD6"/>
    <mergeCell ref="AE5:AE6"/>
    <mergeCell ref="AF5:AF6"/>
  </mergeCells>
  <hyperlinks>
    <hyperlink ref="A1" location="索引目录!E44" display="返回索引页"/>
    <hyperlink ref="B1" location="固定资产汇总!B9" display="返回"/>
  </hyperlinks>
  <printOptions horizontalCentered="1"/>
  <pageMargins left="0.354166666666667" right="0.354166666666667" top="0.786805555555556" bottom="0.786805555555556" header="0.889583333333333" footer="0.511805555555556"/>
  <pageSetup paperSize="9" scale="57" fitToHeight="0" orientation="landscape"/>
  <headerFooter alignWithMargins="0">
    <oddHeader>&amp;R&amp;"宋体,常规"&amp;9表4-6-2
共&amp;N页第&amp;P页</oddHeader>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I36"/>
  <sheetViews>
    <sheetView topLeftCell="V1" workbookViewId="0">
      <pane ySplit="1752" topLeftCell="A1" activePane="bottomLeft"/>
      <selection/>
      <selection pane="bottomLeft" activeCell="AZ10" sqref="AZ10"/>
    </sheetView>
  </sheetViews>
  <sheetFormatPr defaultColWidth="9" defaultRowHeight="15.75" customHeight="1"/>
  <cols>
    <col min="1" max="1" width="4.5" customWidth="1"/>
    <col min="2" max="3" width="11.1" hidden="1" customWidth="1" outlineLevel="1"/>
    <col min="4" max="4" width="11.1" customWidth="1" collapsed="1"/>
    <col min="5" max="10" width="11.1" hidden="1" customWidth="1" outlineLevel="1"/>
    <col min="11" max="11" width="8" customWidth="1" collapsed="1"/>
    <col min="12" max="12" width="4.6" customWidth="1"/>
    <col min="13" max="13" width="19.1" customWidth="1"/>
    <col min="14" max="14" width="4.6" customWidth="1"/>
    <col min="15" max="15" width="4.4" customWidth="1"/>
    <col min="16" max="16" width="8.9" customWidth="1"/>
    <col min="17" max="20" width="8.1" customWidth="1" outlineLevel="2"/>
    <col min="21" max="21" width="9.1" customWidth="1" outlineLevel="2"/>
    <col min="22" max="24" width="11" customWidth="1" outlineLevel="1"/>
    <col min="25" max="28" width="11" customWidth="1"/>
    <col min="29" max="29" width="6.5" customWidth="1"/>
    <col min="30" max="30" width="11" customWidth="1"/>
    <col min="31" max="31" width="6.1" customWidth="1"/>
    <col min="32" max="32" width="11" customWidth="1"/>
  </cols>
  <sheetData>
    <row r="1" spans="1:35">
      <c r="A1" s="471" t="s">
        <v>1109</v>
      </c>
      <c r="B1" s="472" t="s">
        <v>1110</v>
      </c>
      <c r="C1" s="472"/>
      <c r="D1" s="472"/>
      <c r="E1" s="472"/>
      <c r="F1" s="472"/>
      <c r="G1" s="472"/>
      <c r="H1" s="472"/>
      <c r="I1" s="472"/>
      <c r="J1" s="472"/>
      <c r="K1" s="115"/>
      <c r="L1" s="115"/>
      <c r="M1" s="115"/>
      <c r="N1" s="115"/>
      <c r="O1" s="115"/>
      <c r="P1" s="115"/>
      <c r="Q1" s="115"/>
      <c r="R1" s="115"/>
      <c r="S1" s="115"/>
      <c r="T1" s="115"/>
      <c r="U1" s="115"/>
      <c r="V1" s="115"/>
      <c r="W1" s="115"/>
      <c r="X1" s="115"/>
      <c r="Y1" s="115"/>
      <c r="Z1" s="115"/>
      <c r="AA1" s="115"/>
      <c r="AB1" s="115"/>
      <c r="AC1" s="115"/>
      <c r="AD1" s="115"/>
      <c r="AE1" s="115"/>
      <c r="AF1" s="115"/>
    </row>
    <row r="2" ht="35.4" customHeight="1" spans="1:35">
      <c r="A2" s="152" t="s">
        <v>1297</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row>
    <row r="3" ht="14.1" customHeight="1" spans="1:35">
      <c r="A3" s="153" t="e">
        <f>CONCATENATE(#REF!,#REF!,#REF!,#REF!,#REF!,#REF!,#REF!)</f>
        <v>#REF!</v>
      </c>
      <c r="B3" s="153"/>
      <c r="C3" s="153"/>
      <c r="D3" s="153"/>
      <c r="E3" s="153"/>
      <c r="F3" s="153"/>
      <c r="G3" s="153"/>
      <c r="H3" s="153"/>
      <c r="I3" s="153"/>
      <c r="J3" s="153"/>
      <c r="K3" s="153"/>
      <c r="L3" s="153"/>
      <c r="M3" s="153"/>
      <c r="N3" s="153"/>
      <c r="O3" s="153"/>
      <c r="P3" s="153"/>
      <c r="Q3" s="154"/>
      <c r="R3" s="154"/>
      <c r="S3" s="154"/>
      <c r="T3" s="154"/>
      <c r="U3" s="154"/>
      <c r="V3" s="154"/>
      <c r="W3" s="154"/>
      <c r="X3" s="154"/>
      <c r="Y3" s="154"/>
      <c r="Z3" s="154"/>
      <c r="AA3" s="154"/>
      <c r="AB3" s="154"/>
      <c r="AC3" s="154"/>
      <c r="AD3" s="154"/>
      <c r="AE3" s="154"/>
      <c r="AF3" s="154"/>
    </row>
    <row r="4" customHeight="1" spans="1:35">
      <c r="A4" s="155" t="e">
        <f>#REF!&amp;#REF!</f>
        <v>#REF!</v>
      </c>
      <c r="O4" s="156"/>
      <c r="P4" s="156"/>
      <c r="Q4" s="156"/>
      <c r="R4" s="156"/>
      <c r="S4" s="156"/>
      <c r="T4" s="156"/>
      <c r="U4" s="156"/>
      <c r="AF4" s="156" t="s">
        <v>464</v>
      </c>
    </row>
    <row r="5" ht="24" customHeight="1" spans="1:35">
      <c r="A5" s="176" t="s">
        <v>1112</v>
      </c>
      <c r="B5" s="181" t="s">
        <v>1113</v>
      </c>
      <c r="C5" s="181" t="s">
        <v>1113</v>
      </c>
      <c r="D5" s="176" t="s">
        <v>1298</v>
      </c>
      <c r="E5" s="117" t="s">
        <v>1114</v>
      </c>
      <c r="F5" s="177"/>
      <c r="G5" s="177"/>
      <c r="H5" s="177"/>
      <c r="I5" s="118"/>
      <c r="J5" s="176" t="s">
        <v>1119</v>
      </c>
      <c r="K5" s="55" t="s">
        <v>1283</v>
      </c>
      <c r="L5" s="55" t="s">
        <v>1299</v>
      </c>
      <c r="M5" s="176" t="s">
        <v>1300</v>
      </c>
      <c r="N5" s="55" t="s">
        <v>1301</v>
      </c>
      <c r="O5" s="55" t="s">
        <v>1302</v>
      </c>
      <c r="P5" s="123" t="s">
        <v>1121</v>
      </c>
      <c r="Q5" s="181" t="s">
        <v>1133</v>
      </c>
      <c r="R5" s="473" t="s">
        <v>1303</v>
      </c>
      <c r="S5" s="473"/>
      <c r="T5" s="473"/>
      <c r="U5" s="473"/>
      <c r="V5" s="208" t="s">
        <v>1288</v>
      </c>
      <c r="W5" s="209"/>
      <c r="X5" s="210"/>
      <c r="Y5" s="474" t="s">
        <v>979</v>
      </c>
      <c r="Z5" s="209"/>
      <c r="AA5" s="211"/>
      <c r="AB5" s="213" t="s">
        <v>1141</v>
      </c>
      <c r="AC5" s="213"/>
      <c r="AD5" s="213"/>
      <c r="AE5" s="214" t="s">
        <v>1142</v>
      </c>
      <c r="AF5" s="214" t="s">
        <v>1144</v>
      </c>
      <c r="AG5" s="232" t="s">
        <v>1145</v>
      </c>
      <c r="AH5" s="475"/>
      <c r="AI5" s="475"/>
    </row>
    <row r="6" ht="24" customHeight="1" spans="1:35">
      <c r="A6" s="176"/>
      <c r="B6" s="184"/>
      <c r="C6" s="184"/>
      <c r="D6" s="176"/>
      <c r="E6" s="476" t="s">
        <v>1147</v>
      </c>
      <c r="F6" s="476" t="s">
        <v>1148</v>
      </c>
      <c r="G6" s="476" t="s">
        <v>1149</v>
      </c>
      <c r="H6" s="476" t="s">
        <v>1150</v>
      </c>
      <c r="I6" s="476" t="s">
        <v>1291</v>
      </c>
      <c r="J6" s="176"/>
      <c r="K6" s="55"/>
      <c r="L6" s="55"/>
      <c r="M6" s="176" t="s">
        <v>1304</v>
      </c>
      <c r="N6" s="55"/>
      <c r="O6" s="55"/>
      <c r="P6" s="123"/>
      <c r="Q6" s="184"/>
      <c r="R6" s="477" t="s">
        <v>1305</v>
      </c>
      <c r="S6" s="208" t="s">
        <v>1293</v>
      </c>
      <c r="T6" s="208" t="s">
        <v>1294</v>
      </c>
      <c r="U6" s="208" t="s">
        <v>1295</v>
      </c>
      <c r="V6" s="213" t="s">
        <v>1154</v>
      </c>
      <c r="W6" s="208" t="s">
        <v>1158</v>
      </c>
      <c r="X6" s="218" t="s">
        <v>1159</v>
      </c>
      <c r="Y6" s="211" t="s">
        <v>1154</v>
      </c>
      <c r="Z6" s="213" t="s">
        <v>1158</v>
      </c>
      <c r="AA6" s="213" t="s">
        <v>1159</v>
      </c>
      <c r="AB6" s="213" t="s">
        <v>1154</v>
      </c>
      <c r="AC6" s="213" t="s">
        <v>1160</v>
      </c>
      <c r="AD6" s="213" t="s">
        <v>1158</v>
      </c>
      <c r="AE6" s="213"/>
      <c r="AF6" s="213"/>
      <c r="AG6" s="232" t="s">
        <v>1161</v>
      </c>
      <c r="AH6" s="232" t="s">
        <v>1162</v>
      </c>
      <c r="AI6" s="232" t="s">
        <v>1145</v>
      </c>
    </row>
    <row r="7" customHeight="1" spans="1:35">
      <c r="A7" s="478"/>
      <c r="B7" s="479"/>
      <c r="C7" s="145"/>
      <c r="D7" s="480"/>
      <c r="E7" s="479"/>
      <c r="F7" s="479"/>
      <c r="G7" s="479"/>
      <c r="H7" s="479"/>
      <c r="I7" s="479"/>
      <c r="J7" s="479"/>
      <c r="K7" s="481"/>
      <c r="L7" s="481"/>
      <c r="M7" s="481"/>
      <c r="N7" s="481"/>
      <c r="O7" s="481"/>
      <c r="P7" s="482"/>
      <c r="Q7" s="483"/>
      <c r="R7" s="131"/>
      <c r="S7" s="131"/>
      <c r="T7" s="131"/>
      <c r="U7" s="131"/>
      <c r="V7" s="131"/>
      <c r="W7" s="131"/>
      <c r="X7" s="132"/>
      <c r="Y7" s="170"/>
      <c r="Z7" s="131"/>
      <c r="AA7" s="131"/>
      <c r="AB7" s="131"/>
      <c r="AC7" s="131"/>
      <c r="AD7" s="131">
        <f t="shared" ref="AD7:AD13" si="0">ROUND(AB7*AC7/100,0)</f>
        <v>0</v>
      </c>
      <c r="AE7" s="131" t="str">
        <f t="shared" ref="AE7:AE13" si="1">IF(Z7=0,"",(AD7-Z7)/Z7*100)</f>
        <v/>
      </c>
      <c r="AF7" s="171"/>
      <c r="AG7" s="238">
        <f t="shared" ref="AG7:AG34" si="2">AB7-Y7</f>
        <v>0</v>
      </c>
      <c r="AH7" s="239">
        <f t="shared" ref="AH7:AH34" si="3">IF(Y7=0,0,AG7/Y7)</f>
        <v>0</v>
      </c>
      <c r="AI7" s="238" t="str">
        <f t="shared" ref="AI7:AI34" si="4">IF(AH7&gt;0.3,"核查",IF(AH7&lt;-0.3,"核查",""))</f>
        <v/>
      </c>
    </row>
    <row r="8" customHeight="1" spans="1:35">
      <c r="A8" s="139"/>
      <c r="B8" s="145"/>
      <c r="C8" s="145"/>
      <c r="D8" s="145"/>
      <c r="E8" s="145"/>
      <c r="F8" s="145"/>
      <c r="G8" s="145"/>
      <c r="H8" s="145"/>
      <c r="I8" s="145"/>
      <c r="J8" s="145"/>
      <c r="K8" s="145"/>
      <c r="L8" s="139"/>
      <c r="M8" s="139"/>
      <c r="N8" s="139"/>
      <c r="O8" s="139"/>
      <c r="P8" s="139"/>
      <c r="Q8" s="167"/>
      <c r="R8" s="131"/>
      <c r="S8" s="131"/>
      <c r="T8" s="131"/>
      <c r="U8" s="131"/>
      <c r="V8" s="131"/>
      <c r="W8" s="131"/>
      <c r="X8" s="132"/>
      <c r="Y8" s="170"/>
      <c r="Z8" s="131"/>
      <c r="AA8" s="131"/>
      <c r="AB8" s="131"/>
      <c r="AC8" s="131"/>
      <c r="AD8" s="131">
        <f t="shared" si="0"/>
        <v>0</v>
      </c>
      <c r="AE8" s="131" t="str">
        <f t="shared" si="1"/>
        <v/>
      </c>
      <c r="AF8" s="171"/>
      <c r="AG8" s="238">
        <f t="shared" si="2"/>
        <v>0</v>
      </c>
      <c r="AH8" s="239">
        <f t="shared" si="3"/>
        <v>0</v>
      </c>
      <c r="AI8" s="238" t="str">
        <f t="shared" si="4"/>
        <v/>
      </c>
    </row>
    <row r="9" customHeight="1" spans="1:35">
      <c r="A9" s="478"/>
      <c r="B9" s="145"/>
      <c r="C9" s="145"/>
      <c r="D9" s="145"/>
      <c r="E9" s="145"/>
      <c r="F9" s="145"/>
      <c r="G9" s="145"/>
      <c r="H9" s="145"/>
      <c r="I9" s="145"/>
      <c r="J9" s="145"/>
      <c r="K9" s="145"/>
      <c r="L9" s="139"/>
      <c r="M9" s="139"/>
      <c r="N9" s="139"/>
      <c r="O9" s="139"/>
      <c r="P9" s="139"/>
      <c r="Q9" s="167"/>
      <c r="R9" s="131"/>
      <c r="S9" s="131"/>
      <c r="T9" s="131"/>
      <c r="U9" s="131"/>
      <c r="V9" s="131"/>
      <c r="W9" s="131"/>
      <c r="X9" s="132"/>
      <c r="Y9" s="170"/>
      <c r="Z9" s="131"/>
      <c r="AA9" s="131"/>
      <c r="AB9" s="131"/>
      <c r="AC9" s="131"/>
      <c r="AD9" s="131">
        <f t="shared" si="0"/>
        <v>0</v>
      </c>
      <c r="AE9" s="131" t="str">
        <f t="shared" si="1"/>
        <v/>
      </c>
      <c r="AF9" s="171"/>
      <c r="AG9" s="238">
        <f t="shared" si="2"/>
        <v>0</v>
      </c>
      <c r="AH9" s="239">
        <f t="shared" si="3"/>
        <v>0</v>
      </c>
      <c r="AI9" s="238" t="str">
        <f t="shared" si="4"/>
        <v/>
      </c>
    </row>
    <row r="10" customHeight="1" spans="1:35">
      <c r="A10" s="139"/>
      <c r="B10" s="145"/>
      <c r="C10" s="145"/>
      <c r="D10" s="145"/>
      <c r="E10" s="145"/>
      <c r="F10" s="145"/>
      <c r="G10" s="145"/>
      <c r="H10" s="145"/>
      <c r="I10" s="145"/>
      <c r="J10" s="145"/>
      <c r="K10" s="145"/>
      <c r="L10" s="139"/>
      <c r="M10" s="139"/>
      <c r="N10" s="139"/>
      <c r="O10" s="139"/>
      <c r="P10" s="139"/>
      <c r="Q10" s="167"/>
      <c r="R10" s="131"/>
      <c r="S10" s="131"/>
      <c r="T10" s="131"/>
      <c r="U10" s="131"/>
      <c r="V10" s="131"/>
      <c r="W10" s="131"/>
      <c r="X10" s="132"/>
      <c r="Y10" s="170"/>
      <c r="Z10" s="131"/>
      <c r="AA10" s="131"/>
      <c r="AB10" s="131"/>
      <c r="AC10" s="131"/>
      <c r="AD10" s="131">
        <f t="shared" si="0"/>
        <v>0</v>
      </c>
      <c r="AE10" s="131" t="str">
        <f t="shared" si="1"/>
        <v/>
      </c>
      <c r="AF10" s="171"/>
      <c r="AG10" s="238">
        <f t="shared" si="2"/>
        <v>0</v>
      </c>
      <c r="AH10" s="239">
        <f t="shared" si="3"/>
        <v>0</v>
      </c>
      <c r="AI10" s="238" t="str">
        <f t="shared" si="4"/>
        <v/>
      </c>
    </row>
    <row r="11" customHeight="1" spans="1:35">
      <c r="A11" s="478"/>
      <c r="B11" s="145"/>
      <c r="C11" s="145"/>
      <c r="D11" s="145"/>
      <c r="E11" s="145"/>
      <c r="F11" s="145"/>
      <c r="G11" s="145"/>
      <c r="H11" s="145"/>
      <c r="I11" s="145"/>
      <c r="J11" s="145"/>
      <c r="K11" s="145"/>
      <c r="L11" s="139"/>
      <c r="M11" s="139"/>
      <c r="N11" s="139"/>
      <c r="O11" s="139"/>
      <c r="P11" s="139"/>
      <c r="Q11" s="167"/>
      <c r="R11" s="131"/>
      <c r="S11" s="131"/>
      <c r="T11" s="131"/>
      <c r="U11" s="131"/>
      <c r="V11" s="131"/>
      <c r="W11" s="131"/>
      <c r="X11" s="132"/>
      <c r="Y11" s="170"/>
      <c r="Z11" s="131"/>
      <c r="AA11" s="131"/>
      <c r="AB11" s="131"/>
      <c r="AC11" s="131"/>
      <c r="AD11" s="131">
        <f t="shared" si="0"/>
        <v>0</v>
      </c>
      <c r="AE11" s="131" t="str">
        <f t="shared" si="1"/>
        <v/>
      </c>
      <c r="AF11" s="171"/>
      <c r="AG11" s="238">
        <f t="shared" si="2"/>
        <v>0</v>
      </c>
      <c r="AH11" s="239">
        <f t="shared" si="3"/>
        <v>0</v>
      </c>
      <c r="AI11" s="238" t="str">
        <f t="shared" si="4"/>
        <v/>
      </c>
    </row>
    <row r="12" customHeight="1" spans="1:35">
      <c r="A12" s="139"/>
      <c r="B12" s="145"/>
      <c r="C12" s="145"/>
      <c r="D12" s="145"/>
      <c r="E12" s="145"/>
      <c r="F12" s="145"/>
      <c r="G12" s="145"/>
      <c r="H12" s="145"/>
      <c r="I12" s="145"/>
      <c r="J12" s="145"/>
      <c r="K12" s="145"/>
      <c r="L12" s="139"/>
      <c r="M12" s="139"/>
      <c r="N12" s="139"/>
      <c r="O12" s="139"/>
      <c r="P12" s="139"/>
      <c r="Q12" s="167"/>
      <c r="R12" s="131"/>
      <c r="S12" s="131"/>
      <c r="T12" s="131"/>
      <c r="U12" s="131"/>
      <c r="V12" s="131"/>
      <c r="W12" s="131"/>
      <c r="X12" s="132"/>
      <c r="Y12" s="170"/>
      <c r="Z12" s="131"/>
      <c r="AA12" s="131"/>
      <c r="AB12" s="131"/>
      <c r="AC12" s="131"/>
      <c r="AD12" s="131">
        <f t="shared" si="0"/>
        <v>0</v>
      </c>
      <c r="AE12" s="131" t="str">
        <f t="shared" si="1"/>
        <v/>
      </c>
      <c r="AF12" s="171"/>
      <c r="AG12" s="238">
        <f t="shared" si="2"/>
        <v>0</v>
      </c>
      <c r="AH12" s="239">
        <f t="shared" si="3"/>
        <v>0</v>
      </c>
      <c r="AI12" s="238" t="str">
        <f t="shared" si="4"/>
        <v/>
      </c>
    </row>
    <row r="13" customHeight="1" spans="1:35">
      <c r="A13" s="478"/>
      <c r="B13" s="145"/>
      <c r="C13" s="145"/>
      <c r="D13" s="145"/>
      <c r="E13" s="145"/>
      <c r="F13" s="145"/>
      <c r="G13" s="145"/>
      <c r="H13" s="145"/>
      <c r="I13" s="145"/>
      <c r="J13" s="145"/>
      <c r="K13" s="145"/>
      <c r="L13" s="139"/>
      <c r="M13" s="139"/>
      <c r="N13" s="139"/>
      <c r="O13" s="139"/>
      <c r="P13" s="139"/>
      <c r="Q13" s="167"/>
      <c r="R13" s="131"/>
      <c r="S13" s="131"/>
      <c r="T13" s="131"/>
      <c r="U13" s="131"/>
      <c r="V13" s="131"/>
      <c r="W13" s="131"/>
      <c r="X13" s="132"/>
      <c r="Y13" s="170"/>
      <c r="Z13" s="131"/>
      <c r="AA13" s="131"/>
      <c r="AB13" s="131"/>
      <c r="AC13" s="131"/>
      <c r="AD13" s="131">
        <f t="shared" si="0"/>
        <v>0</v>
      </c>
      <c r="AE13" s="131" t="str">
        <f t="shared" si="1"/>
        <v/>
      </c>
      <c r="AF13" s="171"/>
      <c r="AG13" s="238">
        <f t="shared" si="2"/>
        <v>0</v>
      </c>
      <c r="AH13" s="239">
        <f t="shared" si="3"/>
        <v>0</v>
      </c>
      <c r="AI13" s="238" t="str">
        <f t="shared" si="4"/>
        <v/>
      </c>
    </row>
    <row r="14" customHeight="1" spans="1:35">
      <c r="A14" s="139"/>
      <c r="B14" s="145"/>
      <c r="C14" s="145"/>
      <c r="D14" s="145"/>
      <c r="E14" s="145"/>
      <c r="F14" s="145"/>
      <c r="G14" s="145"/>
      <c r="H14" s="145"/>
      <c r="I14" s="145"/>
      <c r="J14" s="145"/>
      <c r="K14" s="145"/>
      <c r="L14" s="139"/>
      <c r="M14" s="139"/>
      <c r="N14" s="139"/>
      <c r="O14" s="139"/>
      <c r="P14" s="139"/>
      <c r="Q14" s="167"/>
      <c r="R14" s="131"/>
      <c r="S14" s="131"/>
      <c r="T14" s="131"/>
      <c r="U14" s="131"/>
      <c r="V14" s="131"/>
      <c r="W14" s="131"/>
      <c r="X14" s="132"/>
      <c r="Y14" s="170"/>
      <c r="Z14" s="131"/>
      <c r="AA14" s="131"/>
      <c r="AB14" s="131"/>
      <c r="AC14" s="131"/>
      <c r="AD14" s="131"/>
      <c r="AE14" s="131"/>
      <c r="AF14" s="171"/>
      <c r="AG14" s="238">
        <f t="shared" si="2"/>
        <v>0</v>
      </c>
      <c r="AH14" s="239">
        <f t="shared" si="3"/>
        <v>0</v>
      </c>
      <c r="AI14" s="238" t="str">
        <f t="shared" si="4"/>
        <v/>
      </c>
    </row>
    <row r="15" customHeight="1" spans="1:35">
      <c r="A15" s="478"/>
      <c r="B15" s="145"/>
      <c r="C15" s="145"/>
      <c r="D15" s="145"/>
      <c r="E15" s="145"/>
      <c r="F15" s="145"/>
      <c r="G15" s="145"/>
      <c r="H15" s="145"/>
      <c r="I15" s="145"/>
      <c r="J15" s="145"/>
      <c r="K15" s="145"/>
      <c r="L15" s="139"/>
      <c r="M15" s="139"/>
      <c r="N15" s="139"/>
      <c r="O15" s="139"/>
      <c r="P15" s="139"/>
      <c r="Q15" s="167"/>
      <c r="R15" s="131"/>
      <c r="S15" s="131"/>
      <c r="T15" s="131"/>
      <c r="U15" s="131"/>
      <c r="V15" s="131"/>
      <c r="W15" s="131"/>
      <c r="X15" s="132"/>
      <c r="Y15" s="170"/>
      <c r="Z15" s="131"/>
      <c r="AA15" s="131"/>
      <c r="AB15" s="131"/>
      <c r="AC15" s="131"/>
      <c r="AD15" s="131">
        <f t="shared" ref="AD15:AD26" si="5">ROUND(AB15*AC15/100,0)</f>
        <v>0</v>
      </c>
      <c r="AE15" s="131" t="str">
        <f t="shared" ref="AE15:AE26" si="6">IF(Z15=0,"",(AD15-Z15)/Z15*100)</f>
        <v/>
      </c>
      <c r="AF15" s="171"/>
      <c r="AG15" s="238">
        <f t="shared" si="2"/>
        <v>0</v>
      </c>
      <c r="AH15" s="239">
        <f t="shared" si="3"/>
        <v>0</v>
      </c>
      <c r="AI15" s="238" t="str">
        <f t="shared" si="4"/>
        <v/>
      </c>
    </row>
    <row r="16" customHeight="1" spans="1:35">
      <c r="A16" s="139"/>
      <c r="B16" s="145"/>
      <c r="C16" s="145"/>
      <c r="D16" s="145"/>
      <c r="E16" s="145"/>
      <c r="F16" s="145"/>
      <c r="G16" s="145"/>
      <c r="H16" s="145"/>
      <c r="I16" s="145"/>
      <c r="J16" s="145"/>
      <c r="K16" s="145"/>
      <c r="L16" s="139"/>
      <c r="M16" s="139"/>
      <c r="N16" s="139"/>
      <c r="O16" s="139"/>
      <c r="P16" s="139"/>
      <c r="Q16" s="167"/>
      <c r="R16" s="131"/>
      <c r="S16" s="131"/>
      <c r="T16" s="131"/>
      <c r="U16" s="131"/>
      <c r="V16" s="131"/>
      <c r="W16" s="131"/>
      <c r="X16" s="132"/>
      <c r="Y16" s="170"/>
      <c r="Z16" s="131"/>
      <c r="AA16" s="131"/>
      <c r="AB16" s="131"/>
      <c r="AC16" s="131"/>
      <c r="AD16" s="131">
        <f t="shared" si="5"/>
        <v>0</v>
      </c>
      <c r="AE16" s="131" t="str">
        <f t="shared" si="6"/>
        <v/>
      </c>
      <c r="AF16" s="171"/>
      <c r="AG16" s="238">
        <f t="shared" si="2"/>
        <v>0</v>
      </c>
      <c r="AH16" s="239">
        <f t="shared" si="3"/>
        <v>0</v>
      </c>
      <c r="AI16" s="238" t="str">
        <f t="shared" si="4"/>
        <v/>
      </c>
    </row>
    <row r="17" customHeight="1" spans="1:35">
      <c r="A17" s="478"/>
      <c r="B17" s="145"/>
      <c r="C17" s="145"/>
      <c r="D17" s="145"/>
      <c r="E17" s="145"/>
      <c r="F17" s="145"/>
      <c r="G17" s="145"/>
      <c r="H17" s="145"/>
      <c r="I17" s="145"/>
      <c r="J17" s="145"/>
      <c r="K17" s="145"/>
      <c r="L17" s="139"/>
      <c r="M17" s="139"/>
      <c r="N17" s="139"/>
      <c r="O17" s="139"/>
      <c r="P17" s="139"/>
      <c r="Q17" s="167"/>
      <c r="R17" s="131"/>
      <c r="S17" s="131"/>
      <c r="T17" s="131"/>
      <c r="U17" s="131"/>
      <c r="V17" s="131"/>
      <c r="W17" s="131"/>
      <c r="X17" s="132"/>
      <c r="Y17" s="170"/>
      <c r="Z17" s="131"/>
      <c r="AA17" s="131"/>
      <c r="AB17" s="131"/>
      <c r="AC17" s="131"/>
      <c r="AD17" s="131">
        <f t="shared" si="5"/>
        <v>0</v>
      </c>
      <c r="AE17" s="131" t="str">
        <f t="shared" si="6"/>
        <v/>
      </c>
      <c r="AF17" s="171"/>
      <c r="AG17" s="238">
        <f t="shared" si="2"/>
        <v>0</v>
      </c>
      <c r="AH17" s="239">
        <f t="shared" si="3"/>
        <v>0</v>
      </c>
      <c r="AI17" s="238" t="str">
        <f t="shared" si="4"/>
        <v/>
      </c>
    </row>
    <row r="18" customHeight="1" spans="1:35">
      <c r="A18" s="139"/>
      <c r="B18" s="145"/>
      <c r="C18" s="145"/>
      <c r="D18" s="145"/>
      <c r="E18" s="145"/>
      <c r="F18" s="145"/>
      <c r="G18" s="145"/>
      <c r="H18" s="145"/>
      <c r="I18" s="145"/>
      <c r="J18" s="145"/>
      <c r="K18" s="145"/>
      <c r="L18" s="139"/>
      <c r="M18" s="139"/>
      <c r="N18" s="139"/>
      <c r="O18" s="139"/>
      <c r="P18" s="139"/>
      <c r="Q18" s="167"/>
      <c r="R18" s="131"/>
      <c r="S18" s="131"/>
      <c r="T18" s="131"/>
      <c r="U18" s="131"/>
      <c r="V18" s="131"/>
      <c r="W18" s="131"/>
      <c r="X18" s="132"/>
      <c r="Y18" s="170"/>
      <c r="Z18" s="131"/>
      <c r="AA18" s="131"/>
      <c r="AB18" s="131"/>
      <c r="AC18" s="131"/>
      <c r="AD18" s="131">
        <f t="shared" si="5"/>
        <v>0</v>
      </c>
      <c r="AE18" s="131" t="str">
        <f t="shared" si="6"/>
        <v/>
      </c>
      <c r="AF18" s="171"/>
      <c r="AG18" s="238">
        <f t="shared" si="2"/>
        <v>0</v>
      </c>
      <c r="AH18" s="239">
        <f t="shared" si="3"/>
        <v>0</v>
      </c>
      <c r="AI18" s="238" t="str">
        <f t="shared" si="4"/>
        <v/>
      </c>
    </row>
    <row r="19" customHeight="1" spans="1:35">
      <c r="A19" s="478"/>
      <c r="B19" s="145"/>
      <c r="C19" s="145"/>
      <c r="D19" s="145"/>
      <c r="E19" s="145"/>
      <c r="F19" s="145"/>
      <c r="G19" s="145"/>
      <c r="H19" s="145"/>
      <c r="I19" s="145"/>
      <c r="J19" s="145"/>
      <c r="K19" s="145"/>
      <c r="L19" s="139"/>
      <c r="M19" s="139"/>
      <c r="N19" s="139"/>
      <c r="O19" s="139"/>
      <c r="P19" s="139"/>
      <c r="Q19" s="167"/>
      <c r="R19" s="131"/>
      <c r="S19" s="131"/>
      <c r="T19" s="131"/>
      <c r="U19" s="131"/>
      <c r="V19" s="131"/>
      <c r="W19" s="131"/>
      <c r="X19" s="132"/>
      <c r="Y19" s="170"/>
      <c r="Z19" s="131"/>
      <c r="AA19" s="131"/>
      <c r="AB19" s="131"/>
      <c r="AC19" s="131"/>
      <c r="AD19" s="131">
        <f t="shared" si="5"/>
        <v>0</v>
      </c>
      <c r="AE19" s="131" t="str">
        <f t="shared" si="6"/>
        <v/>
      </c>
      <c r="AF19" s="171"/>
      <c r="AG19" s="238">
        <f t="shared" si="2"/>
        <v>0</v>
      </c>
      <c r="AH19" s="239">
        <f t="shared" si="3"/>
        <v>0</v>
      </c>
      <c r="AI19" s="238" t="str">
        <f t="shared" si="4"/>
        <v/>
      </c>
    </row>
    <row r="20" customHeight="1" spans="1:35">
      <c r="A20" s="139"/>
      <c r="B20" s="145"/>
      <c r="C20" s="145"/>
      <c r="D20" s="145"/>
      <c r="E20" s="145"/>
      <c r="F20" s="145"/>
      <c r="G20" s="145"/>
      <c r="H20" s="145"/>
      <c r="I20" s="145"/>
      <c r="J20" s="145"/>
      <c r="K20" s="145"/>
      <c r="L20" s="139"/>
      <c r="M20" s="139"/>
      <c r="N20" s="139"/>
      <c r="O20" s="139"/>
      <c r="P20" s="139"/>
      <c r="Q20" s="167"/>
      <c r="R20" s="131"/>
      <c r="S20" s="131"/>
      <c r="T20" s="131"/>
      <c r="U20" s="131"/>
      <c r="V20" s="131"/>
      <c r="W20" s="131"/>
      <c r="X20" s="132"/>
      <c r="Y20" s="170"/>
      <c r="Z20" s="131"/>
      <c r="AA20" s="131"/>
      <c r="AB20" s="131"/>
      <c r="AC20" s="131"/>
      <c r="AD20" s="131">
        <f t="shared" si="5"/>
        <v>0</v>
      </c>
      <c r="AE20" s="131" t="str">
        <f t="shared" si="6"/>
        <v/>
      </c>
      <c r="AF20" s="171"/>
      <c r="AG20" s="238">
        <f t="shared" si="2"/>
        <v>0</v>
      </c>
      <c r="AH20" s="239">
        <f t="shared" si="3"/>
        <v>0</v>
      </c>
      <c r="AI20" s="238" t="str">
        <f t="shared" si="4"/>
        <v/>
      </c>
    </row>
    <row r="21" customHeight="1" spans="1:35">
      <c r="A21" s="478"/>
      <c r="B21" s="145"/>
      <c r="C21" s="145"/>
      <c r="D21" s="145"/>
      <c r="E21" s="145"/>
      <c r="F21" s="145"/>
      <c r="G21" s="145"/>
      <c r="H21" s="145"/>
      <c r="I21" s="145"/>
      <c r="J21" s="145"/>
      <c r="K21" s="145"/>
      <c r="L21" s="139"/>
      <c r="M21" s="139"/>
      <c r="N21" s="139"/>
      <c r="O21" s="139"/>
      <c r="P21" s="139"/>
      <c r="Q21" s="167"/>
      <c r="R21" s="131"/>
      <c r="S21" s="131"/>
      <c r="T21" s="131"/>
      <c r="U21" s="131"/>
      <c r="V21" s="131"/>
      <c r="W21" s="131"/>
      <c r="X21" s="132"/>
      <c r="Y21" s="170"/>
      <c r="Z21" s="131"/>
      <c r="AA21" s="131"/>
      <c r="AB21" s="131"/>
      <c r="AC21" s="131"/>
      <c r="AD21" s="131">
        <f t="shared" si="5"/>
        <v>0</v>
      </c>
      <c r="AE21" s="131" t="str">
        <f t="shared" si="6"/>
        <v/>
      </c>
      <c r="AF21" s="171"/>
      <c r="AG21" s="238">
        <f t="shared" si="2"/>
        <v>0</v>
      </c>
      <c r="AH21" s="239">
        <f t="shared" si="3"/>
        <v>0</v>
      </c>
      <c r="AI21" s="238" t="str">
        <f t="shared" si="4"/>
        <v/>
      </c>
    </row>
    <row r="22" customHeight="1" spans="1:35">
      <c r="A22" s="139"/>
      <c r="B22" s="145"/>
      <c r="C22" s="145"/>
      <c r="D22" s="145"/>
      <c r="E22" s="145"/>
      <c r="F22" s="145"/>
      <c r="G22" s="145"/>
      <c r="H22" s="145"/>
      <c r="I22" s="145"/>
      <c r="J22" s="145"/>
      <c r="K22" s="145"/>
      <c r="L22" s="139"/>
      <c r="M22" s="139"/>
      <c r="N22" s="139"/>
      <c r="O22" s="139"/>
      <c r="P22" s="139"/>
      <c r="Q22" s="167"/>
      <c r="R22" s="131"/>
      <c r="S22" s="131"/>
      <c r="T22" s="131"/>
      <c r="U22" s="131"/>
      <c r="V22" s="131"/>
      <c r="W22" s="131"/>
      <c r="X22" s="132"/>
      <c r="Y22" s="170"/>
      <c r="Z22" s="131"/>
      <c r="AA22" s="131"/>
      <c r="AB22" s="131"/>
      <c r="AC22" s="131"/>
      <c r="AD22" s="131">
        <f t="shared" si="5"/>
        <v>0</v>
      </c>
      <c r="AE22" s="131" t="str">
        <f t="shared" si="6"/>
        <v/>
      </c>
      <c r="AF22" s="171"/>
      <c r="AG22" s="238">
        <f t="shared" si="2"/>
        <v>0</v>
      </c>
      <c r="AH22" s="239">
        <f t="shared" si="3"/>
        <v>0</v>
      </c>
      <c r="AI22" s="238" t="str">
        <f t="shared" si="4"/>
        <v/>
      </c>
    </row>
    <row r="23" customHeight="1" spans="1:35">
      <c r="A23" s="478"/>
      <c r="B23" s="145"/>
      <c r="C23" s="145"/>
      <c r="D23" s="145"/>
      <c r="E23" s="145"/>
      <c r="F23" s="145"/>
      <c r="G23" s="145"/>
      <c r="H23" s="145"/>
      <c r="I23" s="145"/>
      <c r="J23" s="145"/>
      <c r="K23" s="145"/>
      <c r="L23" s="139"/>
      <c r="M23" s="139"/>
      <c r="N23" s="139"/>
      <c r="O23" s="139"/>
      <c r="P23" s="139"/>
      <c r="Q23" s="167"/>
      <c r="R23" s="131"/>
      <c r="S23" s="131"/>
      <c r="T23" s="131"/>
      <c r="U23" s="131"/>
      <c r="V23" s="131"/>
      <c r="W23" s="131"/>
      <c r="X23" s="132"/>
      <c r="Y23" s="170"/>
      <c r="Z23" s="131"/>
      <c r="AA23" s="131"/>
      <c r="AB23" s="131"/>
      <c r="AC23" s="131"/>
      <c r="AD23" s="131">
        <f t="shared" si="5"/>
        <v>0</v>
      </c>
      <c r="AE23" s="131" t="str">
        <f t="shared" si="6"/>
        <v/>
      </c>
      <c r="AF23" s="171"/>
      <c r="AG23" s="238">
        <f t="shared" si="2"/>
        <v>0</v>
      </c>
      <c r="AH23" s="239">
        <f t="shared" si="3"/>
        <v>0</v>
      </c>
      <c r="AI23" s="238" t="str">
        <f t="shared" si="4"/>
        <v/>
      </c>
    </row>
    <row r="24" customHeight="1" spans="1:35">
      <c r="A24" s="139"/>
      <c r="B24" s="145"/>
      <c r="C24" s="145"/>
      <c r="D24" s="145"/>
      <c r="E24" s="145"/>
      <c r="F24" s="145"/>
      <c r="G24" s="145"/>
      <c r="H24" s="145"/>
      <c r="I24" s="145"/>
      <c r="J24" s="145"/>
      <c r="K24" s="145"/>
      <c r="L24" s="139"/>
      <c r="M24" s="139"/>
      <c r="N24" s="139"/>
      <c r="O24" s="139"/>
      <c r="P24" s="139"/>
      <c r="Q24" s="167"/>
      <c r="R24" s="131"/>
      <c r="S24" s="131"/>
      <c r="T24" s="131"/>
      <c r="U24" s="131"/>
      <c r="V24" s="131"/>
      <c r="W24" s="131"/>
      <c r="X24" s="132"/>
      <c r="Y24" s="170"/>
      <c r="Z24" s="131"/>
      <c r="AA24" s="131"/>
      <c r="AB24" s="131"/>
      <c r="AC24" s="131"/>
      <c r="AD24" s="131">
        <f t="shared" si="5"/>
        <v>0</v>
      </c>
      <c r="AE24" s="131" t="str">
        <f t="shared" si="6"/>
        <v/>
      </c>
      <c r="AF24" s="171"/>
      <c r="AG24" s="238">
        <f t="shared" si="2"/>
        <v>0</v>
      </c>
      <c r="AH24" s="239">
        <f t="shared" si="3"/>
        <v>0</v>
      </c>
      <c r="AI24" s="238" t="str">
        <f t="shared" si="4"/>
        <v/>
      </c>
    </row>
    <row r="25" customHeight="1" spans="1:35">
      <c r="A25" s="478"/>
      <c r="B25" s="145"/>
      <c r="C25" s="145"/>
      <c r="D25" s="145"/>
      <c r="E25" s="145"/>
      <c r="F25" s="145"/>
      <c r="G25" s="145"/>
      <c r="H25" s="145"/>
      <c r="I25" s="145"/>
      <c r="J25" s="145"/>
      <c r="K25" s="145"/>
      <c r="L25" s="139"/>
      <c r="M25" s="139"/>
      <c r="N25" s="139"/>
      <c r="O25" s="139"/>
      <c r="P25" s="139"/>
      <c r="Q25" s="167"/>
      <c r="R25" s="131"/>
      <c r="S25" s="131"/>
      <c r="T25" s="131"/>
      <c r="U25" s="131"/>
      <c r="V25" s="131"/>
      <c r="W25" s="131"/>
      <c r="X25" s="132"/>
      <c r="Y25" s="170"/>
      <c r="Z25" s="131"/>
      <c r="AA25" s="131"/>
      <c r="AB25" s="131"/>
      <c r="AC25" s="131"/>
      <c r="AD25" s="131">
        <f t="shared" si="5"/>
        <v>0</v>
      </c>
      <c r="AE25" s="131" t="str">
        <f t="shared" si="6"/>
        <v/>
      </c>
      <c r="AF25" s="171"/>
      <c r="AG25" s="238">
        <f t="shared" si="2"/>
        <v>0</v>
      </c>
      <c r="AH25" s="239">
        <f t="shared" si="3"/>
        <v>0</v>
      </c>
      <c r="AI25" s="238" t="str">
        <f t="shared" si="4"/>
        <v/>
      </c>
    </row>
    <row r="26" customHeight="1" spans="1:35">
      <c r="A26" s="139"/>
      <c r="B26" s="145"/>
      <c r="C26" s="145"/>
      <c r="D26" s="145"/>
      <c r="E26" s="145"/>
      <c r="F26" s="145"/>
      <c r="G26" s="145"/>
      <c r="H26" s="145"/>
      <c r="I26" s="145"/>
      <c r="J26" s="145"/>
      <c r="K26" s="145"/>
      <c r="L26" s="139"/>
      <c r="M26" s="139"/>
      <c r="N26" s="139"/>
      <c r="O26" s="139"/>
      <c r="P26" s="139"/>
      <c r="Q26" s="167"/>
      <c r="R26" s="131"/>
      <c r="S26" s="131"/>
      <c r="T26" s="131"/>
      <c r="U26" s="131"/>
      <c r="V26" s="131"/>
      <c r="W26" s="131"/>
      <c r="X26" s="132"/>
      <c r="Y26" s="170"/>
      <c r="Z26" s="131"/>
      <c r="AA26" s="131"/>
      <c r="AB26" s="131"/>
      <c r="AC26" s="131"/>
      <c r="AD26" s="131">
        <f t="shared" si="5"/>
        <v>0</v>
      </c>
      <c r="AE26" s="131" t="str">
        <f t="shared" si="6"/>
        <v/>
      </c>
      <c r="AF26" s="171"/>
      <c r="AG26" s="238">
        <f t="shared" si="2"/>
        <v>0</v>
      </c>
      <c r="AH26" s="239">
        <f t="shared" si="3"/>
        <v>0</v>
      </c>
      <c r="AI26" s="238" t="str">
        <f t="shared" si="4"/>
        <v/>
      </c>
    </row>
    <row r="27" customHeight="1" spans="1:35">
      <c r="A27" s="139"/>
      <c r="B27" s="145"/>
      <c r="C27" s="145"/>
      <c r="D27" s="145"/>
      <c r="E27" s="145"/>
      <c r="F27" s="145"/>
      <c r="G27" s="145"/>
      <c r="H27" s="145"/>
      <c r="I27" s="145"/>
      <c r="J27" s="145"/>
      <c r="K27" s="145"/>
      <c r="L27" s="139"/>
      <c r="M27" s="139"/>
      <c r="N27" s="139"/>
      <c r="O27" s="139"/>
      <c r="P27" s="139"/>
      <c r="Q27" s="167"/>
      <c r="R27" s="167"/>
      <c r="S27" s="167"/>
      <c r="T27" s="167"/>
      <c r="U27" s="167"/>
      <c r="V27" s="131"/>
      <c r="W27" s="168"/>
      <c r="X27" s="132"/>
      <c r="Y27" s="170"/>
      <c r="Z27" s="131"/>
      <c r="AA27" s="131"/>
      <c r="AB27" s="131"/>
      <c r="AC27" s="185"/>
      <c r="AD27" s="131"/>
      <c r="AE27" s="131"/>
      <c r="AF27" s="171"/>
      <c r="AG27" s="238">
        <f t="shared" si="2"/>
        <v>0</v>
      </c>
      <c r="AH27" s="239">
        <f t="shared" si="3"/>
        <v>0</v>
      </c>
      <c r="AI27" s="238" t="str">
        <f t="shared" si="4"/>
        <v/>
      </c>
    </row>
    <row r="28" customHeight="1" spans="1:35">
      <c r="A28" s="139"/>
      <c r="B28" s="145"/>
      <c r="C28" s="145"/>
      <c r="D28" s="145"/>
      <c r="E28" s="145"/>
      <c r="F28" s="145"/>
      <c r="G28" s="145"/>
      <c r="H28" s="145"/>
      <c r="I28" s="145"/>
      <c r="J28" s="145"/>
      <c r="K28" s="145"/>
      <c r="L28" s="139"/>
      <c r="M28" s="139"/>
      <c r="N28" s="139"/>
      <c r="O28" s="139"/>
      <c r="P28" s="139"/>
      <c r="Q28" s="167"/>
      <c r="R28" s="167"/>
      <c r="S28" s="167"/>
      <c r="T28" s="167"/>
      <c r="U28" s="167"/>
      <c r="V28" s="131"/>
      <c r="W28" s="168"/>
      <c r="X28" s="132"/>
      <c r="Y28" s="170"/>
      <c r="Z28" s="131"/>
      <c r="AA28" s="131"/>
      <c r="AB28" s="131"/>
      <c r="AC28" s="185"/>
      <c r="AD28" s="131"/>
      <c r="AE28" s="131"/>
      <c r="AF28" s="171"/>
      <c r="AG28" s="238">
        <f t="shared" si="2"/>
        <v>0</v>
      </c>
      <c r="AH28" s="239">
        <f t="shared" si="3"/>
        <v>0</v>
      </c>
      <c r="AI28" s="238" t="str">
        <f t="shared" si="4"/>
        <v/>
      </c>
    </row>
    <row r="29" customHeight="1" spans="1:35">
      <c r="A29" s="139"/>
      <c r="B29" s="145"/>
      <c r="C29" s="145"/>
      <c r="D29" s="145"/>
      <c r="E29" s="145"/>
      <c r="F29" s="145"/>
      <c r="G29" s="145"/>
      <c r="H29" s="145"/>
      <c r="I29" s="145"/>
      <c r="J29" s="145"/>
      <c r="K29" s="145"/>
      <c r="L29" s="139"/>
      <c r="M29" s="139"/>
      <c r="N29" s="139"/>
      <c r="O29" s="139"/>
      <c r="P29" s="139"/>
      <c r="Q29" s="167"/>
      <c r="R29" s="167"/>
      <c r="S29" s="167"/>
      <c r="T29" s="167"/>
      <c r="U29" s="167"/>
      <c r="V29" s="131"/>
      <c r="W29" s="168"/>
      <c r="X29" s="132"/>
      <c r="Y29" s="170"/>
      <c r="Z29" s="131"/>
      <c r="AA29" s="131"/>
      <c r="AB29" s="131"/>
      <c r="AC29" s="185"/>
      <c r="AD29" s="131">
        <f>ROUND(AB29*AC29/100,0)</f>
        <v>0</v>
      </c>
      <c r="AE29" s="131" t="str">
        <f t="shared" ref="AE29:AE34" si="7">IF(Z29=0,"",(AD29-Z29)/Z29*100)</f>
        <v/>
      </c>
      <c r="AF29" s="171"/>
      <c r="AG29" s="238">
        <f t="shared" si="2"/>
        <v>0</v>
      </c>
      <c r="AH29" s="239">
        <f t="shared" si="3"/>
        <v>0</v>
      </c>
      <c r="AI29" s="238" t="str">
        <f t="shared" si="4"/>
        <v/>
      </c>
    </row>
    <row r="30" customHeight="1" spans="1:35">
      <c r="A30" s="139"/>
      <c r="B30" s="145"/>
      <c r="C30" s="145"/>
      <c r="D30" s="145"/>
      <c r="E30" s="145"/>
      <c r="F30" s="145"/>
      <c r="G30" s="145"/>
      <c r="H30" s="145"/>
      <c r="I30" s="145"/>
      <c r="J30" s="145"/>
      <c r="K30" s="145"/>
      <c r="L30" s="139"/>
      <c r="M30" s="139"/>
      <c r="N30" s="139"/>
      <c r="O30" s="139"/>
      <c r="P30" s="139"/>
      <c r="Q30" s="167"/>
      <c r="R30" s="167"/>
      <c r="S30" s="167"/>
      <c r="T30" s="167"/>
      <c r="U30" s="167"/>
      <c r="V30" s="131"/>
      <c r="W30" s="168"/>
      <c r="X30" s="132"/>
      <c r="Y30" s="170"/>
      <c r="Z30" s="131"/>
      <c r="AA30" s="131"/>
      <c r="AB30" s="131"/>
      <c r="AC30" s="185"/>
      <c r="AD30" s="131">
        <f>ROUND(AB30*AC30/100,0)</f>
        <v>0</v>
      </c>
      <c r="AE30" s="131" t="str">
        <f t="shared" si="7"/>
        <v/>
      </c>
      <c r="AF30" s="171"/>
      <c r="AG30" s="238">
        <f t="shared" si="2"/>
        <v>0</v>
      </c>
      <c r="AH30" s="239">
        <f t="shared" si="3"/>
        <v>0</v>
      </c>
      <c r="AI30" s="238" t="str">
        <f t="shared" si="4"/>
        <v/>
      </c>
    </row>
    <row r="31" customHeight="1" spans="1:35">
      <c r="A31" s="139"/>
      <c r="B31" s="145"/>
      <c r="C31" s="145"/>
      <c r="D31" s="145"/>
      <c r="E31" s="145"/>
      <c r="F31" s="145"/>
      <c r="G31" s="145"/>
      <c r="H31" s="145"/>
      <c r="I31" s="145"/>
      <c r="J31" s="145"/>
      <c r="K31" s="145"/>
      <c r="L31" s="139"/>
      <c r="M31" s="139"/>
      <c r="N31" s="139"/>
      <c r="O31" s="139"/>
      <c r="P31" s="139"/>
      <c r="Q31" s="167"/>
      <c r="R31" s="167"/>
      <c r="S31" s="167"/>
      <c r="T31" s="167"/>
      <c r="U31" s="167"/>
      <c r="V31" s="131"/>
      <c r="W31" s="168"/>
      <c r="X31" s="132"/>
      <c r="Y31" s="170"/>
      <c r="Z31" s="131"/>
      <c r="AA31" s="131"/>
      <c r="AB31" s="131"/>
      <c r="AC31" s="185"/>
      <c r="AD31" s="131">
        <f>ROUND(AB31*AC31/100,0)</f>
        <v>0</v>
      </c>
      <c r="AE31" s="131" t="str">
        <f t="shared" si="7"/>
        <v/>
      </c>
      <c r="AF31" s="171"/>
      <c r="AG31" s="238">
        <f t="shared" si="2"/>
        <v>0</v>
      </c>
      <c r="AH31" s="239">
        <f t="shared" si="3"/>
        <v>0</v>
      </c>
      <c r="AI31" s="238" t="str">
        <f t="shared" si="4"/>
        <v/>
      </c>
    </row>
    <row r="32" customHeight="1" spans="1:35">
      <c r="A32" s="188" t="s">
        <v>621</v>
      </c>
      <c r="B32" s="484"/>
      <c r="C32" s="484"/>
      <c r="D32" s="484"/>
      <c r="E32" s="484"/>
      <c r="F32" s="484"/>
      <c r="G32" s="484"/>
      <c r="H32" s="484"/>
      <c r="I32" s="484"/>
      <c r="J32" s="484"/>
      <c r="K32" s="485"/>
      <c r="L32" s="139"/>
      <c r="M32" s="139"/>
      <c r="N32" s="139"/>
      <c r="O32" s="139"/>
      <c r="P32" s="139"/>
      <c r="Q32" s="167"/>
      <c r="R32" s="167"/>
      <c r="S32" s="167"/>
      <c r="T32" s="167"/>
      <c r="U32" s="167"/>
      <c r="V32" s="131">
        <f>SUM(V7:V31)</f>
        <v>0</v>
      </c>
      <c r="W32" s="131">
        <f>SUM(W7:W31)</f>
        <v>0</v>
      </c>
      <c r="X32" s="132"/>
      <c r="Y32" s="170">
        <f>SUM(Y7:Y31)</f>
        <v>0</v>
      </c>
      <c r="Z32" s="131">
        <f>SUM(Z7:Z31)</f>
        <v>0</v>
      </c>
      <c r="AA32" s="131"/>
      <c r="AB32" s="131">
        <f>SUM(AB7:AB31)</f>
        <v>0</v>
      </c>
      <c r="AC32" s="185"/>
      <c r="AD32" s="131">
        <f>SUM(AD7:AD31)</f>
        <v>0</v>
      </c>
      <c r="AE32" s="131" t="str">
        <f t="shared" si="7"/>
        <v/>
      </c>
      <c r="AF32" s="171"/>
      <c r="AG32" s="238">
        <f t="shared" si="2"/>
        <v>0</v>
      </c>
      <c r="AH32" s="239">
        <f t="shared" si="3"/>
        <v>0</v>
      </c>
      <c r="AI32" s="238" t="str">
        <f t="shared" si="4"/>
        <v/>
      </c>
    </row>
    <row r="33" customHeight="1" spans="1:35">
      <c r="A33" s="188" t="s">
        <v>1306</v>
      </c>
      <c r="B33" s="484"/>
      <c r="C33" s="484"/>
      <c r="D33" s="484"/>
      <c r="E33" s="484"/>
      <c r="F33" s="484"/>
      <c r="G33" s="484"/>
      <c r="H33" s="484"/>
      <c r="I33" s="484"/>
      <c r="J33" s="484"/>
      <c r="K33" s="485"/>
      <c r="L33" s="139"/>
      <c r="M33" s="139"/>
      <c r="N33" s="139"/>
      <c r="O33" s="139"/>
      <c r="P33" s="139"/>
      <c r="Q33" s="167"/>
      <c r="R33" s="167"/>
      <c r="S33" s="167"/>
      <c r="T33" s="167"/>
      <c r="U33" s="167"/>
      <c r="V33" s="131"/>
      <c r="W33" s="168"/>
      <c r="X33" s="132">
        <f>SUM(X7:X31)</f>
        <v>0</v>
      </c>
      <c r="Y33" s="170"/>
      <c r="Z33" s="131"/>
      <c r="AA33" s="131">
        <f>SUM(AA7:AA31)</f>
        <v>0</v>
      </c>
      <c r="AB33" s="131"/>
      <c r="AC33" s="185"/>
      <c r="AD33" s="131"/>
      <c r="AE33" s="131" t="str">
        <f t="shared" si="7"/>
        <v/>
      </c>
      <c r="AF33" s="171"/>
      <c r="AG33" s="238">
        <f t="shared" si="2"/>
        <v>0</v>
      </c>
      <c r="AH33" s="239">
        <f t="shared" si="3"/>
        <v>0</v>
      </c>
      <c r="AI33" s="238" t="str">
        <f t="shared" si="4"/>
        <v/>
      </c>
    </row>
    <row r="34" customHeight="1" spans="1:35">
      <c r="A34" s="188" t="s">
        <v>621</v>
      </c>
      <c r="B34" s="484"/>
      <c r="C34" s="484"/>
      <c r="D34" s="484"/>
      <c r="E34" s="484"/>
      <c r="F34" s="484"/>
      <c r="G34" s="484"/>
      <c r="H34" s="484"/>
      <c r="I34" s="484"/>
      <c r="J34" s="484"/>
      <c r="K34" s="485"/>
      <c r="L34" s="139"/>
      <c r="M34" s="139"/>
      <c r="N34" s="139"/>
      <c r="O34" s="139"/>
      <c r="P34" s="139"/>
      <c r="Q34" s="167"/>
      <c r="R34" s="486"/>
      <c r="S34" s="486"/>
      <c r="T34" s="486"/>
      <c r="U34" s="486"/>
      <c r="V34" s="168">
        <f>V32-W33</f>
        <v>0</v>
      </c>
      <c r="W34" s="168">
        <f>W32-X33</f>
        <v>0</v>
      </c>
      <c r="X34" s="132"/>
      <c r="Y34" s="170">
        <f>Y32-Y33</f>
        <v>0</v>
      </c>
      <c r="Z34" s="131">
        <f>Z32-AA33</f>
        <v>0</v>
      </c>
      <c r="AA34" s="131"/>
      <c r="AB34" s="131">
        <f>AB32</f>
        <v>0</v>
      </c>
      <c r="AC34" s="131"/>
      <c r="AD34" s="131">
        <f>AD32</f>
        <v>0</v>
      </c>
      <c r="AE34" s="131" t="str">
        <f t="shared" si="7"/>
        <v/>
      </c>
      <c r="AF34" s="171"/>
      <c r="AG34" s="238">
        <f t="shared" si="2"/>
        <v>0</v>
      </c>
      <c r="AH34" s="239">
        <f t="shared" si="3"/>
        <v>0</v>
      </c>
      <c r="AI34" s="238" t="str">
        <f t="shared" si="4"/>
        <v/>
      </c>
    </row>
    <row r="35" customHeight="1" spans="1:35">
      <c r="A35" s="173" t="e">
        <f>#REF!&amp;#REF!</f>
        <v>#REF!</v>
      </c>
      <c r="AB35" s="116" t="e">
        <f>"评估人员："&amp;#REF!</f>
        <v>#REF!</v>
      </c>
    </row>
    <row r="36" customHeight="1" spans="1:35">
      <c r="A36" s="173" t="e">
        <f>CONCATENATE(#REF!,#REF!,#REF!,#REF!,#REF!,#REF!,#REF!)</f>
        <v>#REF!</v>
      </c>
    </row>
  </sheetData>
  <mergeCells count="24">
    <mergeCell ref="A2:AF2"/>
    <mergeCell ref="A3:AF3"/>
    <mergeCell ref="E5:I5"/>
    <mergeCell ref="R5:U5"/>
    <mergeCell ref="V5:X5"/>
    <mergeCell ref="Y5:AA5"/>
    <mergeCell ref="AB5:AD5"/>
    <mergeCell ref="AG5:AI5"/>
    <mergeCell ref="A32:K32"/>
    <mergeCell ref="A33:K33"/>
    <mergeCell ref="A34:K34"/>
    <mergeCell ref="A5:A6"/>
    <mergeCell ref="B5:B6"/>
    <mergeCell ref="C5:C6"/>
    <mergeCell ref="D5:D6"/>
    <mergeCell ref="J5:J6"/>
    <mergeCell ref="K5:K6"/>
    <mergeCell ref="L5:L6"/>
    <mergeCell ref="N5:N6"/>
    <mergeCell ref="O5:O6"/>
    <mergeCell ref="P5:P6"/>
    <mergeCell ref="Q5:Q6"/>
    <mergeCell ref="AE5:AE6"/>
    <mergeCell ref="AF5:AF6"/>
  </mergeCells>
  <hyperlinks>
    <hyperlink ref="A1" location="索引目录!E45" display="返回索引页"/>
    <hyperlink ref="B1" location="固定资产汇总!B10" display="返回"/>
  </hyperlinks>
  <printOptions horizontalCentered="1"/>
  <pageMargins left="0.354166666666667" right="0.354166666666667" top="0.786805555555556" bottom="0.786805555555556" header="1.02361111111111" footer="0.511805555555556"/>
  <pageSetup paperSize="9" scale="59" fitToHeight="0" orientation="landscape"/>
  <headerFooter alignWithMargins="0">
    <oddHeader>&amp;R&amp;"宋体,常规"&amp;9表4-6-3
共&amp;N页第&amp;P页</oddHeader>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U5075"/>
  <sheetViews>
    <sheetView topLeftCell="AG1" workbookViewId="0">
      <selection activeCell="AP7" sqref="AP7"/>
    </sheetView>
  </sheetViews>
  <sheetFormatPr defaultColWidth="9" defaultRowHeight="15.75" customHeight="1"/>
  <cols>
    <col min="1" max="2" width="4.4" customWidth="1"/>
    <col min="3" max="3" width="8.5" customWidth="1" outlineLevel="1"/>
    <col min="4" max="4" width="6.9" customWidth="1"/>
    <col min="5" max="5" width="13.5" customWidth="1"/>
    <col min="6" max="6" width="17.9" customWidth="1"/>
    <col min="8" max="8" width="18.5" customWidth="1"/>
    <col min="9" max="9" width="5.1" customWidth="1"/>
    <col min="10" max="10" width="4.4" customWidth="1"/>
    <col min="11" max="13" width="4.4" customWidth="1" outlineLevel="1"/>
    <col min="14" max="14" width="4.4" customWidth="1" outlineLevel="2"/>
    <col min="15" max="15" width="12.1" customWidth="1" outlineLevel="2"/>
    <col min="16" max="18" width="4.4" customWidth="1" outlineLevel="2"/>
    <col min="19" max="19" width="6.1" customWidth="1"/>
    <col min="20" max="20" width="6.5" customWidth="1"/>
    <col min="21" max="21" width="11" customWidth="1" outlineLevel="1"/>
    <col min="22" max="25" width="11" hidden="1" customWidth="1" outlineLevel="1"/>
    <col min="26" max="33" width="11" customWidth="1" outlineLevel="1"/>
    <col min="34" max="37" width="11" customWidth="1"/>
    <col min="38" max="38" width="7" customWidth="1"/>
    <col min="39" max="39" width="11" customWidth="1"/>
    <col min="40" max="40" width="5.1" customWidth="1"/>
    <col min="41" max="41" width="5.5" customWidth="1"/>
    <col min="42" max="44" width="9.5" customWidth="1" outlineLevel="1"/>
    <col min="45" max="47" width="9" customWidth="1" outlineLevel="1"/>
  </cols>
  <sheetData>
    <row r="1" spans="1:47">
      <c r="A1" s="1" t="s">
        <v>421</v>
      </c>
      <c r="B1" s="1"/>
      <c r="C1" s="89" t="s">
        <v>1017</v>
      </c>
      <c r="E1" s="3"/>
      <c r="F1" s="3"/>
      <c r="G1" s="3"/>
      <c r="H1" s="115"/>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row>
    <row r="2" ht="35.4" customHeight="1" spans="1:47">
      <c r="A2" s="4" t="s">
        <v>1307</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row>
    <row r="3" ht="13.65" customHeight="1" spans="1:47">
      <c r="A3" s="5" t="e">
        <f>CONCATENATE(#REF!,#REF!,#REF!,#REF!,#REF!,#REF!,#REF!)</f>
        <v>#REF!</v>
      </c>
      <c r="B3" s="5"/>
      <c r="C3" s="5"/>
      <c r="D3" s="5"/>
      <c r="E3" s="5"/>
      <c r="F3" s="5"/>
      <c r="G3" s="5"/>
      <c r="H3" s="5"/>
      <c r="I3" s="5"/>
      <c r="J3" s="5"/>
      <c r="K3" s="5"/>
      <c r="L3" s="5"/>
      <c r="M3" s="5"/>
      <c r="N3" s="5"/>
      <c r="O3" s="5"/>
      <c r="P3" s="5"/>
      <c r="Q3" s="5"/>
      <c r="R3" s="5"/>
      <c r="S3" s="6"/>
      <c r="T3" s="6"/>
      <c r="U3" s="6"/>
      <c r="V3" s="6"/>
      <c r="W3" s="6"/>
      <c r="X3" s="6"/>
      <c r="Y3" s="6"/>
      <c r="Z3" s="6"/>
      <c r="AA3" s="6"/>
      <c r="AB3" s="6"/>
      <c r="AC3" s="6"/>
      <c r="AD3" s="6"/>
      <c r="AE3" s="6"/>
      <c r="AF3" s="6"/>
      <c r="AG3" s="6"/>
      <c r="AH3" s="6"/>
      <c r="AI3" s="6"/>
      <c r="AJ3" s="6"/>
      <c r="AK3" s="6"/>
      <c r="AL3" s="6"/>
      <c r="AM3" s="6"/>
      <c r="AN3" s="6"/>
      <c r="AO3" s="6"/>
      <c r="AP3" s="6"/>
      <c r="AQ3" s="6"/>
      <c r="AR3" s="6"/>
    </row>
    <row r="4" ht="16.5" customHeight="1" spans="1:47">
      <c r="A4" s="7" t="e">
        <f>#REF!&amp;#REF!</f>
        <v>#REF!</v>
      </c>
      <c r="B4" s="7"/>
      <c r="C4" s="7"/>
      <c r="H4" s="116"/>
      <c r="AO4" s="8" t="s">
        <v>464</v>
      </c>
      <c r="AP4" s="8"/>
      <c r="AQ4" s="8"/>
      <c r="AR4" s="8"/>
    </row>
    <row r="5" ht="18" customHeight="1" spans="1:47">
      <c r="A5" s="55" t="s">
        <v>1</v>
      </c>
      <c r="B5" s="55" t="s">
        <v>1308</v>
      </c>
      <c r="C5" s="55" t="s">
        <v>1113</v>
      </c>
      <c r="D5" s="55" t="s">
        <v>1309</v>
      </c>
      <c r="E5" s="176" t="s">
        <v>1310</v>
      </c>
      <c r="F5" s="55" t="s">
        <v>1311</v>
      </c>
      <c r="G5" s="55" t="s">
        <v>1312</v>
      </c>
      <c r="H5" s="55" t="s">
        <v>1313</v>
      </c>
      <c r="I5" s="55" t="s">
        <v>1286</v>
      </c>
      <c r="J5" s="55" t="s">
        <v>1314</v>
      </c>
      <c r="K5" s="181" t="s">
        <v>1315</v>
      </c>
      <c r="L5" s="181" t="s">
        <v>1316</v>
      </c>
      <c r="M5" s="181" t="s">
        <v>1315</v>
      </c>
      <c r="N5" s="181" t="s">
        <v>1131</v>
      </c>
      <c r="O5" s="181" t="s">
        <v>1317</v>
      </c>
      <c r="P5" s="181" t="s">
        <v>1318</v>
      </c>
      <c r="Q5" s="181" t="s">
        <v>1319</v>
      </c>
      <c r="R5" s="181" t="s">
        <v>1320</v>
      </c>
      <c r="S5" s="123" t="s">
        <v>1321</v>
      </c>
      <c r="T5" s="123" t="s">
        <v>1322</v>
      </c>
      <c r="U5" s="50" t="s">
        <v>1323</v>
      </c>
      <c r="V5" s="227"/>
      <c r="W5" s="227"/>
      <c r="X5" s="227"/>
      <c r="Y5" s="227"/>
      <c r="Z5" s="227"/>
      <c r="AA5" s="227"/>
      <c r="AB5" s="227"/>
      <c r="AC5" s="227"/>
      <c r="AD5" s="227"/>
      <c r="AE5" s="227"/>
      <c r="AF5" s="227"/>
      <c r="AG5" s="228"/>
      <c r="AH5" s="227" t="s">
        <v>1288</v>
      </c>
      <c r="AI5" s="227"/>
      <c r="AJ5" s="32"/>
      <c r="AK5" s="9" t="s">
        <v>1141</v>
      </c>
      <c r="AL5" s="9"/>
      <c r="AM5" s="9"/>
      <c r="AN5" s="51" t="s">
        <v>1142</v>
      </c>
      <c r="AO5" s="51" t="s">
        <v>1144</v>
      </c>
      <c r="AP5" s="229" t="s">
        <v>1145</v>
      </c>
      <c r="AQ5" s="230"/>
      <c r="AR5" s="230"/>
      <c r="AS5" s="230"/>
      <c r="AT5" s="230"/>
      <c r="AU5" s="231"/>
    </row>
    <row r="6" ht="18" customHeight="1" spans="1:47">
      <c r="A6" s="55"/>
      <c r="B6" s="55"/>
      <c r="C6" s="55"/>
      <c r="D6" s="55"/>
      <c r="E6" s="176"/>
      <c r="F6" s="55"/>
      <c r="G6" s="55"/>
      <c r="H6" s="55"/>
      <c r="I6" s="55"/>
      <c r="J6" s="55"/>
      <c r="K6" s="184"/>
      <c r="L6" s="184"/>
      <c r="M6" s="184"/>
      <c r="N6" s="184"/>
      <c r="O6" s="184"/>
      <c r="P6" s="184"/>
      <c r="Q6" s="184"/>
      <c r="R6" s="184"/>
      <c r="S6" s="123"/>
      <c r="T6" s="123"/>
      <c r="U6" s="9" t="s">
        <v>1154</v>
      </c>
      <c r="V6" s="50" t="s">
        <v>1324</v>
      </c>
      <c r="W6" s="50" t="s">
        <v>1324</v>
      </c>
      <c r="X6" s="50" t="s">
        <v>1292</v>
      </c>
      <c r="Y6" s="50" t="s">
        <v>1325</v>
      </c>
      <c r="Z6" s="50" t="s">
        <v>1326</v>
      </c>
      <c r="AA6" s="50" t="s">
        <v>1327</v>
      </c>
      <c r="AB6" s="50" t="s">
        <v>1293</v>
      </c>
      <c r="AC6" s="50" t="s">
        <v>1294</v>
      </c>
      <c r="AD6" s="50" t="s">
        <v>1295</v>
      </c>
      <c r="AE6" s="50" t="s">
        <v>1328</v>
      </c>
      <c r="AF6" s="50" t="s">
        <v>1158</v>
      </c>
      <c r="AG6" s="10" t="s">
        <v>1159</v>
      </c>
      <c r="AH6" s="32" t="s">
        <v>1154</v>
      </c>
      <c r="AI6" s="9" t="s">
        <v>1158</v>
      </c>
      <c r="AJ6" s="9" t="s">
        <v>1159</v>
      </c>
      <c r="AK6" s="9" t="s">
        <v>1154</v>
      </c>
      <c r="AL6" s="9" t="s">
        <v>1160</v>
      </c>
      <c r="AM6" s="9" t="s">
        <v>1158</v>
      </c>
      <c r="AN6" s="9"/>
      <c r="AO6" s="9"/>
      <c r="AP6" s="232" t="s">
        <v>747</v>
      </c>
      <c r="AQ6" s="232" t="s">
        <v>1329</v>
      </c>
      <c r="AR6" s="232" t="s">
        <v>1329</v>
      </c>
      <c r="AS6" s="232" t="s">
        <v>1161</v>
      </c>
      <c r="AT6" s="232" t="s">
        <v>1162</v>
      </c>
      <c r="AU6" s="232" t="s">
        <v>1145</v>
      </c>
    </row>
    <row r="7" customHeight="1" spans="1:47">
      <c r="A7" s="139"/>
      <c r="B7" s="139"/>
      <c r="C7" s="139"/>
      <c r="D7" s="145"/>
      <c r="E7" s="145"/>
      <c r="F7" s="139"/>
      <c r="G7" s="139"/>
      <c r="H7" s="145"/>
      <c r="I7" s="145"/>
      <c r="J7" s="139"/>
      <c r="K7" s="139"/>
      <c r="L7" s="139"/>
      <c r="M7" s="139"/>
      <c r="N7" s="139"/>
      <c r="O7" s="139"/>
      <c r="P7" s="139"/>
      <c r="Q7" s="139"/>
      <c r="R7" s="139"/>
      <c r="S7" s="167"/>
      <c r="T7" s="167"/>
      <c r="U7" s="131"/>
      <c r="V7" s="168"/>
      <c r="W7" s="168"/>
      <c r="X7" s="168"/>
      <c r="Y7" s="131"/>
      <c r="Z7" s="131"/>
      <c r="AA7" s="131"/>
      <c r="AB7" s="131"/>
      <c r="AC7" s="131"/>
      <c r="AD7" s="131"/>
      <c r="AE7" s="131"/>
      <c r="AF7" s="131"/>
      <c r="AG7" s="132"/>
      <c r="AH7" s="170"/>
      <c r="AI7" s="131"/>
      <c r="AJ7" s="131"/>
      <c r="AK7" s="131"/>
      <c r="AL7" s="185"/>
      <c r="AM7" s="131">
        <f t="shared" ref="AM7:AM22" si="0">ROUND(AK7*AL7/100,0)</f>
        <v>0</v>
      </c>
      <c r="AN7" s="131" t="str">
        <f t="shared" ref="AN7:AN22" si="1">IF(AI7=0,"",(AM7-AI7)/AI7*100)</f>
        <v/>
      </c>
      <c r="AO7" s="171"/>
      <c r="AP7" s="238">
        <f t="shared" ref="AP7:AP31" si="2">ROUND(IF(J7="",0,AK7/J7),-1)</f>
        <v>0</v>
      </c>
      <c r="AQ7" s="238" t="b">
        <f t="shared" ref="AQ7:AQ31" si="3">COUNTIFS(E:E,E7,F:F,F7,AP:AP,AP7)=COUNTIFS(E:E,E7,F:F,F7)</f>
        <v>1</v>
      </c>
      <c r="AR7" s="238">
        <f t="shared" ref="AR7:AR31" si="4">IF(AQ7=TRUE,0,"单价不同")</f>
        <v>0</v>
      </c>
      <c r="AS7" s="238">
        <f t="shared" ref="AS7:AS31" si="5">AK7-AH7</f>
        <v>0</v>
      </c>
      <c r="AT7" s="239">
        <f t="shared" ref="AT7:AT31" si="6">IF(AH7=0,0,AS7/AH7)</f>
        <v>0</v>
      </c>
      <c r="AU7" s="238" t="str">
        <f t="shared" ref="AU7:AU31" si="7">IF(AT7&gt;0.3,"核查",IF(AT7&lt;-0.3,"核查",""))</f>
        <v/>
      </c>
    </row>
    <row r="8" customHeight="1" spans="1:47">
      <c r="A8" s="139"/>
      <c r="B8" s="139"/>
      <c r="C8" s="139"/>
      <c r="D8" s="145"/>
      <c r="E8" s="145"/>
      <c r="F8" s="139"/>
      <c r="G8" s="139"/>
      <c r="H8" s="145"/>
      <c r="I8" s="145"/>
      <c r="J8" s="139"/>
      <c r="K8" s="139"/>
      <c r="L8" s="139"/>
      <c r="M8" s="139"/>
      <c r="N8" s="139"/>
      <c r="O8" s="139"/>
      <c r="P8" s="139"/>
      <c r="Q8" s="139"/>
      <c r="R8" s="139"/>
      <c r="S8" s="167"/>
      <c r="T8" s="167"/>
      <c r="U8" s="131"/>
      <c r="V8" s="168"/>
      <c r="W8" s="168"/>
      <c r="X8" s="168"/>
      <c r="Y8" s="131"/>
      <c r="Z8" s="131"/>
      <c r="AA8" s="131"/>
      <c r="AB8" s="131"/>
      <c r="AC8" s="131"/>
      <c r="AD8" s="131"/>
      <c r="AE8" s="131"/>
      <c r="AF8" s="131"/>
      <c r="AG8" s="132"/>
      <c r="AH8" s="170"/>
      <c r="AI8" s="131"/>
      <c r="AJ8" s="131"/>
      <c r="AK8" s="131"/>
      <c r="AL8" s="185"/>
      <c r="AM8" s="131">
        <f t="shared" si="0"/>
        <v>0</v>
      </c>
      <c r="AN8" s="131" t="str">
        <f t="shared" si="1"/>
        <v/>
      </c>
      <c r="AO8" s="171"/>
      <c r="AP8" s="238">
        <f t="shared" si="2"/>
        <v>0</v>
      </c>
      <c r="AQ8" s="238" t="b">
        <f t="shared" si="3"/>
        <v>1</v>
      </c>
      <c r="AR8" s="238">
        <f t="shared" si="4"/>
        <v>0</v>
      </c>
      <c r="AS8" s="238">
        <f t="shared" si="5"/>
        <v>0</v>
      </c>
      <c r="AT8" s="239">
        <f t="shared" si="6"/>
        <v>0</v>
      </c>
      <c r="AU8" s="238" t="str">
        <f t="shared" si="7"/>
        <v/>
      </c>
    </row>
    <row r="9" customHeight="1" spans="1:47">
      <c r="A9" s="139"/>
      <c r="B9" s="139"/>
      <c r="C9" s="139"/>
      <c r="D9" s="145"/>
      <c r="E9" s="145"/>
      <c r="F9" s="139"/>
      <c r="G9" s="139"/>
      <c r="H9" s="145"/>
      <c r="I9" s="145"/>
      <c r="J9" s="139"/>
      <c r="K9" s="139"/>
      <c r="L9" s="139"/>
      <c r="M9" s="139"/>
      <c r="N9" s="139"/>
      <c r="O9" s="139"/>
      <c r="P9" s="139"/>
      <c r="Q9" s="139"/>
      <c r="R9" s="139"/>
      <c r="S9" s="167"/>
      <c r="T9" s="167"/>
      <c r="U9" s="131"/>
      <c r="V9" s="168"/>
      <c r="W9" s="168"/>
      <c r="X9" s="168"/>
      <c r="Y9" s="131"/>
      <c r="Z9" s="131"/>
      <c r="AA9" s="131"/>
      <c r="AB9" s="131"/>
      <c r="AC9" s="131"/>
      <c r="AD9" s="131"/>
      <c r="AE9" s="131"/>
      <c r="AF9" s="131"/>
      <c r="AG9" s="132"/>
      <c r="AH9" s="170"/>
      <c r="AI9" s="131"/>
      <c r="AJ9" s="131"/>
      <c r="AK9" s="131"/>
      <c r="AL9" s="185"/>
      <c r="AM9" s="131">
        <f t="shared" si="0"/>
        <v>0</v>
      </c>
      <c r="AN9" s="131" t="str">
        <f t="shared" si="1"/>
        <v/>
      </c>
      <c r="AO9" s="171"/>
      <c r="AP9" s="238">
        <f t="shared" si="2"/>
        <v>0</v>
      </c>
      <c r="AQ9" s="238" t="b">
        <f t="shared" si="3"/>
        <v>1</v>
      </c>
      <c r="AR9" s="238">
        <f t="shared" si="4"/>
        <v>0</v>
      </c>
      <c r="AS9" s="238">
        <f t="shared" si="5"/>
        <v>0</v>
      </c>
      <c r="AT9" s="239">
        <f t="shared" si="6"/>
        <v>0</v>
      </c>
      <c r="AU9" s="238" t="str">
        <f t="shared" si="7"/>
        <v/>
      </c>
    </row>
    <row r="10" customHeight="1" spans="1:47">
      <c r="A10" s="139"/>
      <c r="B10" s="139"/>
      <c r="C10" s="139"/>
      <c r="D10" s="145"/>
      <c r="E10" s="145"/>
      <c r="F10" s="139"/>
      <c r="G10" s="139"/>
      <c r="H10" s="145"/>
      <c r="I10" s="145"/>
      <c r="J10" s="139"/>
      <c r="K10" s="139"/>
      <c r="L10" s="139"/>
      <c r="M10" s="139"/>
      <c r="N10" s="139"/>
      <c r="O10" s="139"/>
      <c r="P10" s="139"/>
      <c r="Q10" s="139"/>
      <c r="R10" s="139"/>
      <c r="S10" s="167"/>
      <c r="T10" s="167"/>
      <c r="U10" s="131"/>
      <c r="V10" s="168"/>
      <c r="W10" s="168"/>
      <c r="X10" s="168"/>
      <c r="Y10" s="131"/>
      <c r="Z10" s="131"/>
      <c r="AA10" s="131"/>
      <c r="AB10" s="131"/>
      <c r="AC10" s="131"/>
      <c r="AD10" s="131"/>
      <c r="AE10" s="131"/>
      <c r="AF10" s="131"/>
      <c r="AG10" s="132"/>
      <c r="AH10" s="170"/>
      <c r="AI10" s="131"/>
      <c r="AJ10" s="131"/>
      <c r="AK10" s="131"/>
      <c r="AL10" s="185"/>
      <c r="AM10" s="131">
        <f t="shared" si="0"/>
        <v>0</v>
      </c>
      <c r="AN10" s="131" t="str">
        <f t="shared" si="1"/>
        <v/>
      </c>
      <c r="AO10" s="171"/>
      <c r="AP10" s="238">
        <f t="shared" si="2"/>
        <v>0</v>
      </c>
      <c r="AQ10" s="238" t="b">
        <f t="shared" si="3"/>
        <v>1</v>
      </c>
      <c r="AR10" s="238">
        <f t="shared" si="4"/>
        <v>0</v>
      </c>
      <c r="AS10" s="238">
        <f t="shared" si="5"/>
        <v>0</v>
      </c>
      <c r="AT10" s="239">
        <f t="shared" si="6"/>
        <v>0</v>
      </c>
      <c r="AU10" s="238" t="str">
        <f t="shared" si="7"/>
        <v/>
      </c>
    </row>
    <row r="11" customHeight="1" spans="1:47">
      <c r="A11" s="139"/>
      <c r="B11" s="139"/>
      <c r="C11" s="139"/>
      <c r="D11" s="145"/>
      <c r="E11" s="145"/>
      <c r="F11" s="139"/>
      <c r="G11" s="139"/>
      <c r="H11" s="145"/>
      <c r="I11" s="145"/>
      <c r="J11" s="139"/>
      <c r="K11" s="139"/>
      <c r="L11" s="139"/>
      <c r="M11" s="139"/>
      <c r="N11" s="139"/>
      <c r="O11" s="139"/>
      <c r="P11" s="139"/>
      <c r="Q11" s="139"/>
      <c r="R11" s="139"/>
      <c r="S11" s="167"/>
      <c r="T11" s="167"/>
      <c r="U11" s="131"/>
      <c r="V11" s="168"/>
      <c r="W11" s="168"/>
      <c r="X11" s="168"/>
      <c r="Y11" s="131"/>
      <c r="Z11" s="131"/>
      <c r="AA11" s="131"/>
      <c r="AB11" s="131"/>
      <c r="AC11" s="131"/>
      <c r="AD11" s="131"/>
      <c r="AE11" s="131"/>
      <c r="AF11" s="131"/>
      <c r="AG11" s="132"/>
      <c r="AH11" s="131"/>
      <c r="AI11" s="168"/>
      <c r="AJ11" s="131"/>
      <c r="AK11" s="131"/>
      <c r="AL11" s="185"/>
      <c r="AM11" s="131">
        <f t="shared" si="0"/>
        <v>0</v>
      </c>
      <c r="AN11" s="131" t="str">
        <f t="shared" si="1"/>
        <v/>
      </c>
      <c r="AO11" s="171"/>
      <c r="AP11" s="238">
        <f t="shared" si="2"/>
        <v>0</v>
      </c>
      <c r="AQ11" s="238" t="b">
        <f t="shared" si="3"/>
        <v>1</v>
      </c>
      <c r="AR11" s="238">
        <f t="shared" si="4"/>
        <v>0</v>
      </c>
      <c r="AS11" s="238">
        <f t="shared" si="5"/>
        <v>0</v>
      </c>
      <c r="AT11" s="239">
        <f t="shared" si="6"/>
        <v>0</v>
      </c>
      <c r="AU11" s="238" t="str">
        <f t="shared" si="7"/>
        <v/>
      </c>
    </row>
    <row r="12" customHeight="1" spans="1:47">
      <c r="A12" s="139"/>
      <c r="B12" s="139"/>
      <c r="C12" s="139"/>
      <c r="D12" s="145"/>
      <c r="E12" s="145"/>
      <c r="F12" s="139"/>
      <c r="G12" s="139"/>
      <c r="H12" s="145"/>
      <c r="I12" s="145"/>
      <c r="J12" s="139"/>
      <c r="K12" s="139"/>
      <c r="L12" s="139"/>
      <c r="M12" s="139"/>
      <c r="N12" s="139"/>
      <c r="O12" s="139"/>
      <c r="P12" s="139"/>
      <c r="Q12" s="139"/>
      <c r="R12" s="139"/>
      <c r="S12" s="167"/>
      <c r="T12" s="167"/>
      <c r="U12" s="131"/>
      <c r="V12" s="168"/>
      <c r="W12" s="168"/>
      <c r="X12" s="168"/>
      <c r="Y12" s="131"/>
      <c r="Z12" s="131"/>
      <c r="AA12" s="131"/>
      <c r="AB12" s="131"/>
      <c r="AC12" s="131"/>
      <c r="AD12" s="131"/>
      <c r="AE12" s="131"/>
      <c r="AF12" s="131"/>
      <c r="AG12" s="132"/>
      <c r="AH12" s="170"/>
      <c r="AI12" s="131"/>
      <c r="AJ12" s="131"/>
      <c r="AK12" s="131"/>
      <c r="AL12" s="185"/>
      <c r="AM12" s="131">
        <f t="shared" si="0"/>
        <v>0</v>
      </c>
      <c r="AN12" s="131" t="str">
        <f t="shared" si="1"/>
        <v/>
      </c>
      <c r="AO12" s="171"/>
      <c r="AP12" s="238">
        <f t="shared" si="2"/>
        <v>0</v>
      </c>
      <c r="AQ12" s="238" t="b">
        <f t="shared" si="3"/>
        <v>1</v>
      </c>
      <c r="AR12" s="238">
        <f t="shared" si="4"/>
        <v>0</v>
      </c>
      <c r="AS12" s="238">
        <f t="shared" si="5"/>
        <v>0</v>
      </c>
      <c r="AT12" s="239">
        <f t="shared" si="6"/>
        <v>0</v>
      </c>
      <c r="AU12" s="238" t="str">
        <f t="shared" si="7"/>
        <v/>
      </c>
    </row>
    <row r="13" customHeight="1" spans="1:47">
      <c r="A13" s="139"/>
      <c r="B13" s="139"/>
      <c r="C13" s="139"/>
      <c r="D13" s="145"/>
      <c r="E13" s="145"/>
      <c r="F13" s="139"/>
      <c r="G13" s="139"/>
      <c r="H13" s="145"/>
      <c r="I13" s="145"/>
      <c r="J13" s="139"/>
      <c r="K13" s="139"/>
      <c r="L13" s="139"/>
      <c r="M13" s="139"/>
      <c r="N13" s="139"/>
      <c r="O13" s="139"/>
      <c r="P13" s="139"/>
      <c r="Q13" s="139"/>
      <c r="R13" s="139"/>
      <c r="S13" s="167"/>
      <c r="T13" s="167"/>
      <c r="U13" s="131"/>
      <c r="V13" s="168"/>
      <c r="W13" s="168"/>
      <c r="X13" s="168"/>
      <c r="Y13" s="131"/>
      <c r="Z13" s="131"/>
      <c r="AA13" s="131"/>
      <c r="AB13" s="131"/>
      <c r="AC13" s="131"/>
      <c r="AD13" s="131"/>
      <c r="AE13" s="131"/>
      <c r="AF13" s="131"/>
      <c r="AG13" s="132"/>
      <c r="AH13" s="170"/>
      <c r="AI13" s="131"/>
      <c r="AJ13" s="131"/>
      <c r="AK13" s="131"/>
      <c r="AL13" s="185"/>
      <c r="AM13" s="131">
        <f t="shared" si="0"/>
        <v>0</v>
      </c>
      <c r="AN13" s="131" t="str">
        <f t="shared" si="1"/>
        <v/>
      </c>
      <c r="AO13" s="171"/>
      <c r="AP13" s="238">
        <f t="shared" si="2"/>
        <v>0</v>
      </c>
      <c r="AQ13" s="238" t="b">
        <f t="shared" si="3"/>
        <v>1</v>
      </c>
      <c r="AR13" s="238">
        <f t="shared" si="4"/>
        <v>0</v>
      </c>
      <c r="AS13" s="238">
        <f t="shared" si="5"/>
        <v>0</v>
      </c>
      <c r="AT13" s="239">
        <f t="shared" si="6"/>
        <v>0</v>
      </c>
      <c r="AU13" s="238" t="str">
        <f t="shared" si="7"/>
        <v/>
      </c>
    </row>
    <row r="14" customHeight="1" spans="1:47">
      <c r="A14" s="139"/>
      <c r="B14" s="139"/>
      <c r="C14" s="139"/>
      <c r="D14" s="145"/>
      <c r="E14" s="145"/>
      <c r="F14" s="139"/>
      <c r="G14" s="139"/>
      <c r="H14" s="145"/>
      <c r="I14" s="145"/>
      <c r="J14" s="139"/>
      <c r="K14" s="139"/>
      <c r="L14" s="139"/>
      <c r="M14" s="139"/>
      <c r="N14" s="139"/>
      <c r="O14" s="139"/>
      <c r="P14" s="139"/>
      <c r="Q14" s="139"/>
      <c r="R14" s="139"/>
      <c r="S14" s="167"/>
      <c r="T14" s="167"/>
      <c r="U14" s="131"/>
      <c r="V14" s="168"/>
      <c r="W14" s="168"/>
      <c r="X14" s="168"/>
      <c r="Y14" s="131"/>
      <c r="Z14" s="131"/>
      <c r="AA14" s="131"/>
      <c r="AB14" s="131"/>
      <c r="AC14" s="131"/>
      <c r="AD14" s="131"/>
      <c r="AE14" s="131"/>
      <c r="AF14" s="131"/>
      <c r="AG14" s="132"/>
      <c r="AH14" s="170"/>
      <c r="AI14" s="131"/>
      <c r="AJ14" s="131"/>
      <c r="AK14" s="131"/>
      <c r="AL14" s="185"/>
      <c r="AM14" s="131">
        <f t="shared" si="0"/>
        <v>0</v>
      </c>
      <c r="AN14" s="131" t="str">
        <f t="shared" si="1"/>
        <v/>
      </c>
      <c r="AO14" s="171"/>
      <c r="AP14" s="238">
        <f t="shared" si="2"/>
        <v>0</v>
      </c>
      <c r="AQ14" s="238" t="b">
        <f t="shared" si="3"/>
        <v>1</v>
      </c>
      <c r="AR14" s="238">
        <f t="shared" si="4"/>
        <v>0</v>
      </c>
      <c r="AS14" s="238">
        <f t="shared" si="5"/>
        <v>0</v>
      </c>
      <c r="AT14" s="239">
        <f t="shared" si="6"/>
        <v>0</v>
      </c>
      <c r="AU14" s="238" t="str">
        <f t="shared" si="7"/>
        <v/>
      </c>
    </row>
    <row r="15" customHeight="1" spans="1:47">
      <c r="A15" s="139"/>
      <c r="B15" s="139"/>
      <c r="C15" s="139"/>
      <c r="D15" s="145"/>
      <c r="E15" s="145"/>
      <c r="F15" s="139"/>
      <c r="G15" s="139"/>
      <c r="H15" s="145"/>
      <c r="I15" s="145"/>
      <c r="J15" s="139"/>
      <c r="K15" s="139"/>
      <c r="L15" s="139"/>
      <c r="M15" s="139"/>
      <c r="N15" s="139"/>
      <c r="O15" s="139"/>
      <c r="P15" s="139"/>
      <c r="Q15" s="139"/>
      <c r="R15" s="139"/>
      <c r="S15" s="167"/>
      <c r="T15" s="167"/>
      <c r="U15" s="131"/>
      <c r="V15" s="168"/>
      <c r="W15" s="168"/>
      <c r="X15" s="168"/>
      <c r="Y15" s="131"/>
      <c r="Z15" s="131"/>
      <c r="AA15" s="131"/>
      <c r="AB15" s="131"/>
      <c r="AC15" s="131"/>
      <c r="AD15" s="131"/>
      <c r="AE15" s="131"/>
      <c r="AF15" s="131"/>
      <c r="AG15" s="132"/>
      <c r="AH15" s="170"/>
      <c r="AI15" s="131"/>
      <c r="AJ15" s="131"/>
      <c r="AK15" s="131"/>
      <c r="AL15" s="185"/>
      <c r="AM15" s="131">
        <f t="shared" si="0"/>
        <v>0</v>
      </c>
      <c r="AN15" s="131" t="str">
        <f t="shared" si="1"/>
        <v/>
      </c>
      <c r="AO15" s="171"/>
      <c r="AP15" s="238">
        <f t="shared" si="2"/>
        <v>0</v>
      </c>
      <c r="AQ15" s="238" t="b">
        <f t="shared" si="3"/>
        <v>1</v>
      </c>
      <c r="AR15" s="238">
        <f t="shared" si="4"/>
        <v>0</v>
      </c>
      <c r="AS15" s="238">
        <f t="shared" si="5"/>
        <v>0</v>
      </c>
      <c r="AT15" s="239">
        <f t="shared" si="6"/>
        <v>0</v>
      </c>
      <c r="AU15" s="238" t="str">
        <f t="shared" si="7"/>
        <v/>
      </c>
    </row>
    <row r="16" customHeight="1" spans="1:47">
      <c r="A16" s="139"/>
      <c r="B16" s="139"/>
      <c r="C16" s="139"/>
      <c r="D16" s="145"/>
      <c r="E16" s="145"/>
      <c r="F16" s="139"/>
      <c r="G16" s="139"/>
      <c r="H16" s="145"/>
      <c r="I16" s="145"/>
      <c r="J16" s="139"/>
      <c r="K16" s="139"/>
      <c r="L16" s="139"/>
      <c r="M16" s="139"/>
      <c r="N16" s="139"/>
      <c r="O16" s="139"/>
      <c r="P16" s="139"/>
      <c r="Q16" s="139"/>
      <c r="R16" s="139"/>
      <c r="S16" s="167"/>
      <c r="T16" s="167"/>
      <c r="U16" s="131"/>
      <c r="V16" s="168"/>
      <c r="W16" s="168"/>
      <c r="X16" s="168"/>
      <c r="Y16" s="131"/>
      <c r="Z16" s="131"/>
      <c r="AA16" s="131"/>
      <c r="AB16" s="131"/>
      <c r="AC16" s="131"/>
      <c r="AD16" s="131"/>
      <c r="AE16" s="131"/>
      <c r="AF16" s="131"/>
      <c r="AG16" s="132"/>
      <c r="AH16" s="170"/>
      <c r="AI16" s="131"/>
      <c r="AJ16" s="131"/>
      <c r="AK16" s="131"/>
      <c r="AL16" s="185"/>
      <c r="AM16" s="131">
        <f t="shared" si="0"/>
        <v>0</v>
      </c>
      <c r="AN16" s="131" t="str">
        <f t="shared" si="1"/>
        <v/>
      </c>
      <c r="AO16" s="171"/>
      <c r="AP16" s="238">
        <f t="shared" si="2"/>
        <v>0</v>
      </c>
      <c r="AQ16" s="238" t="b">
        <f t="shared" si="3"/>
        <v>1</v>
      </c>
      <c r="AR16" s="238">
        <f t="shared" si="4"/>
        <v>0</v>
      </c>
      <c r="AS16" s="238">
        <f t="shared" si="5"/>
        <v>0</v>
      </c>
      <c r="AT16" s="239">
        <f t="shared" si="6"/>
        <v>0</v>
      </c>
      <c r="AU16" s="238" t="str">
        <f t="shared" si="7"/>
        <v/>
      </c>
    </row>
    <row r="17" customHeight="1" spans="1:47">
      <c r="A17" s="139"/>
      <c r="B17" s="139"/>
      <c r="C17" s="139"/>
      <c r="D17" s="145"/>
      <c r="E17" s="145"/>
      <c r="F17" s="139"/>
      <c r="G17" s="139"/>
      <c r="H17" s="145"/>
      <c r="I17" s="145"/>
      <c r="J17" s="139"/>
      <c r="K17" s="139"/>
      <c r="L17" s="139"/>
      <c r="M17" s="139"/>
      <c r="N17" s="139"/>
      <c r="O17" s="139"/>
      <c r="P17" s="139"/>
      <c r="Q17" s="139"/>
      <c r="R17" s="139"/>
      <c r="S17" s="167"/>
      <c r="T17" s="167"/>
      <c r="U17" s="131"/>
      <c r="V17" s="168"/>
      <c r="W17" s="168"/>
      <c r="X17" s="168"/>
      <c r="Y17" s="131"/>
      <c r="Z17" s="131"/>
      <c r="AA17" s="131"/>
      <c r="AB17" s="131"/>
      <c r="AC17" s="131"/>
      <c r="AD17" s="131"/>
      <c r="AE17" s="131"/>
      <c r="AF17" s="131"/>
      <c r="AG17" s="132"/>
      <c r="AH17" s="170"/>
      <c r="AI17" s="131"/>
      <c r="AJ17" s="131"/>
      <c r="AK17" s="131"/>
      <c r="AL17" s="185"/>
      <c r="AM17" s="131">
        <f t="shared" si="0"/>
        <v>0</v>
      </c>
      <c r="AN17" s="131" t="str">
        <f t="shared" si="1"/>
        <v/>
      </c>
      <c r="AO17" s="171"/>
      <c r="AP17" s="238">
        <f t="shared" si="2"/>
        <v>0</v>
      </c>
      <c r="AQ17" s="238" t="b">
        <f t="shared" si="3"/>
        <v>1</v>
      </c>
      <c r="AR17" s="238">
        <f t="shared" si="4"/>
        <v>0</v>
      </c>
      <c r="AS17" s="238">
        <f t="shared" si="5"/>
        <v>0</v>
      </c>
      <c r="AT17" s="239">
        <f t="shared" si="6"/>
        <v>0</v>
      </c>
      <c r="AU17" s="238" t="str">
        <f t="shared" si="7"/>
        <v/>
      </c>
    </row>
    <row r="18" customHeight="1" spans="1:47">
      <c r="A18" s="139"/>
      <c r="B18" s="139"/>
      <c r="C18" s="139"/>
      <c r="D18" s="145"/>
      <c r="E18" s="145"/>
      <c r="F18" s="139"/>
      <c r="G18" s="139"/>
      <c r="H18" s="145"/>
      <c r="I18" s="145"/>
      <c r="J18" s="139"/>
      <c r="K18" s="139"/>
      <c r="L18" s="139"/>
      <c r="M18" s="139"/>
      <c r="N18" s="139"/>
      <c r="O18" s="139"/>
      <c r="P18" s="139"/>
      <c r="Q18" s="139"/>
      <c r="R18" s="139"/>
      <c r="S18" s="167"/>
      <c r="T18" s="167"/>
      <c r="U18" s="131"/>
      <c r="V18" s="168"/>
      <c r="W18" s="168"/>
      <c r="X18" s="168"/>
      <c r="Y18" s="131"/>
      <c r="Z18" s="131"/>
      <c r="AA18" s="131"/>
      <c r="AB18" s="131"/>
      <c r="AC18" s="131"/>
      <c r="AD18" s="131"/>
      <c r="AE18" s="131"/>
      <c r="AF18" s="131"/>
      <c r="AG18" s="132"/>
      <c r="AH18" s="170"/>
      <c r="AI18" s="131"/>
      <c r="AJ18" s="131"/>
      <c r="AK18" s="131"/>
      <c r="AL18" s="185"/>
      <c r="AM18" s="131">
        <f t="shared" si="0"/>
        <v>0</v>
      </c>
      <c r="AN18" s="131" t="str">
        <f t="shared" si="1"/>
        <v/>
      </c>
      <c r="AO18" s="171"/>
      <c r="AP18" s="238">
        <f t="shared" si="2"/>
        <v>0</v>
      </c>
      <c r="AQ18" s="238" t="b">
        <f t="shared" si="3"/>
        <v>1</v>
      </c>
      <c r="AR18" s="238">
        <f t="shared" si="4"/>
        <v>0</v>
      </c>
      <c r="AS18" s="238">
        <f t="shared" si="5"/>
        <v>0</v>
      </c>
      <c r="AT18" s="239">
        <f t="shared" si="6"/>
        <v>0</v>
      </c>
      <c r="AU18" s="238" t="str">
        <f t="shared" si="7"/>
        <v/>
      </c>
    </row>
    <row r="19" customHeight="1" spans="1:47">
      <c r="A19" s="139"/>
      <c r="B19" s="139"/>
      <c r="C19" s="139"/>
      <c r="D19" s="145"/>
      <c r="E19" s="145"/>
      <c r="F19" s="139"/>
      <c r="G19" s="139"/>
      <c r="H19" s="145"/>
      <c r="I19" s="145"/>
      <c r="J19" s="139"/>
      <c r="K19" s="139"/>
      <c r="L19" s="139"/>
      <c r="M19" s="139"/>
      <c r="N19" s="139"/>
      <c r="O19" s="139"/>
      <c r="P19" s="139"/>
      <c r="Q19" s="139"/>
      <c r="R19" s="139"/>
      <c r="S19" s="167"/>
      <c r="T19" s="167"/>
      <c r="U19" s="131"/>
      <c r="V19" s="168"/>
      <c r="W19" s="168"/>
      <c r="X19" s="168"/>
      <c r="Y19" s="131"/>
      <c r="Z19" s="131"/>
      <c r="AA19" s="131"/>
      <c r="AB19" s="131"/>
      <c r="AC19" s="131"/>
      <c r="AD19" s="131"/>
      <c r="AE19" s="131"/>
      <c r="AF19" s="131"/>
      <c r="AG19" s="132"/>
      <c r="AH19" s="170"/>
      <c r="AI19" s="131"/>
      <c r="AJ19" s="131"/>
      <c r="AK19" s="131"/>
      <c r="AL19" s="185"/>
      <c r="AM19" s="131">
        <f t="shared" si="0"/>
        <v>0</v>
      </c>
      <c r="AN19" s="131" t="str">
        <f t="shared" si="1"/>
        <v/>
      </c>
      <c r="AO19" s="171"/>
      <c r="AP19" s="238">
        <f t="shared" si="2"/>
        <v>0</v>
      </c>
      <c r="AQ19" s="238" t="b">
        <f t="shared" si="3"/>
        <v>1</v>
      </c>
      <c r="AR19" s="238">
        <f t="shared" si="4"/>
        <v>0</v>
      </c>
      <c r="AS19" s="238">
        <f t="shared" si="5"/>
        <v>0</v>
      </c>
      <c r="AT19" s="239">
        <f t="shared" si="6"/>
        <v>0</v>
      </c>
      <c r="AU19" s="238" t="str">
        <f t="shared" si="7"/>
        <v/>
      </c>
    </row>
    <row r="20" customHeight="1" spans="1:47">
      <c r="A20" s="139"/>
      <c r="B20" s="139"/>
      <c r="C20" s="139"/>
      <c r="D20" s="145"/>
      <c r="E20" s="145"/>
      <c r="F20" s="139"/>
      <c r="G20" s="139"/>
      <c r="H20" s="145"/>
      <c r="I20" s="145"/>
      <c r="J20" s="139"/>
      <c r="K20" s="139"/>
      <c r="L20" s="139"/>
      <c r="M20" s="139"/>
      <c r="N20" s="139"/>
      <c r="O20" s="139"/>
      <c r="P20" s="139"/>
      <c r="Q20" s="139"/>
      <c r="R20" s="139"/>
      <c r="S20" s="167"/>
      <c r="T20" s="167"/>
      <c r="U20" s="131"/>
      <c r="V20" s="168"/>
      <c r="W20" s="168"/>
      <c r="X20" s="168"/>
      <c r="Y20" s="131"/>
      <c r="Z20" s="131"/>
      <c r="AA20" s="131"/>
      <c r="AB20" s="131"/>
      <c r="AC20" s="131"/>
      <c r="AD20" s="131"/>
      <c r="AE20" s="131"/>
      <c r="AF20" s="131"/>
      <c r="AG20" s="132"/>
      <c r="AH20" s="170"/>
      <c r="AI20" s="131"/>
      <c r="AJ20" s="131"/>
      <c r="AK20" s="131"/>
      <c r="AL20" s="185"/>
      <c r="AM20" s="131">
        <f t="shared" si="0"/>
        <v>0</v>
      </c>
      <c r="AN20" s="131" t="str">
        <f t="shared" si="1"/>
        <v/>
      </c>
      <c r="AO20" s="171"/>
      <c r="AP20" s="238">
        <f t="shared" si="2"/>
        <v>0</v>
      </c>
      <c r="AQ20" s="238" t="b">
        <f t="shared" si="3"/>
        <v>1</v>
      </c>
      <c r="AR20" s="238">
        <f t="shared" si="4"/>
        <v>0</v>
      </c>
      <c r="AS20" s="238">
        <f t="shared" si="5"/>
        <v>0</v>
      </c>
      <c r="AT20" s="239">
        <f t="shared" si="6"/>
        <v>0</v>
      </c>
      <c r="AU20" s="238" t="str">
        <f t="shared" si="7"/>
        <v/>
      </c>
    </row>
    <row r="21" customHeight="1" spans="1:47">
      <c r="A21" s="139"/>
      <c r="B21" s="139"/>
      <c r="C21" s="139"/>
      <c r="D21" s="145"/>
      <c r="E21" s="145"/>
      <c r="F21" s="139"/>
      <c r="G21" s="139"/>
      <c r="H21" s="145"/>
      <c r="I21" s="145"/>
      <c r="J21" s="139"/>
      <c r="K21" s="139"/>
      <c r="L21" s="139"/>
      <c r="M21" s="139"/>
      <c r="N21" s="139"/>
      <c r="O21" s="139"/>
      <c r="P21" s="139"/>
      <c r="Q21" s="139"/>
      <c r="R21" s="139"/>
      <c r="S21" s="167"/>
      <c r="T21" s="167"/>
      <c r="U21" s="131"/>
      <c r="V21" s="168"/>
      <c r="W21" s="168"/>
      <c r="X21" s="168"/>
      <c r="Y21" s="131"/>
      <c r="Z21" s="131"/>
      <c r="AA21" s="131"/>
      <c r="AB21" s="131"/>
      <c r="AC21" s="131"/>
      <c r="AD21" s="131"/>
      <c r="AE21" s="131"/>
      <c r="AF21" s="131"/>
      <c r="AG21" s="132"/>
      <c r="AH21" s="170"/>
      <c r="AI21" s="131"/>
      <c r="AJ21" s="131"/>
      <c r="AK21" s="131"/>
      <c r="AL21" s="185"/>
      <c r="AM21" s="131">
        <f t="shared" si="0"/>
        <v>0</v>
      </c>
      <c r="AN21" s="131" t="str">
        <f t="shared" si="1"/>
        <v/>
      </c>
      <c r="AO21" s="171"/>
      <c r="AP21" s="238">
        <f t="shared" si="2"/>
        <v>0</v>
      </c>
      <c r="AQ21" s="238" t="b">
        <f t="shared" si="3"/>
        <v>1</v>
      </c>
      <c r="AR21" s="238">
        <f t="shared" si="4"/>
        <v>0</v>
      </c>
      <c r="AS21" s="238">
        <f t="shared" si="5"/>
        <v>0</v>
      </c>
      <c r="AT21" s="239">
        <f t="shared" si="6"/>
        <v>0</v>
      </c>
      <c r="AU21" s="238" t="str">
        <f t="shared" si="7"/>
        <v/>
      </c>
    </row>
    <row r="22" customHeight="1" spans="1:47">
      <c r="A22" s="139"/>
      <c r="B22" s="139"/>
      <c r="C22" s="139"/>
      <c r="D22" s="145"/>
      <c r="E22" s="145"/>
      <c r="F22" s="139"/>
      <c r="G22" s="139"/>
      <c r="H22" s="145"/>
      <c r="I22" s="145"/>
      <c r="J22" s="139"/>
      <c r="K22" s="139"/>
      <c r="L22" s="139"/>
      <c r="M22" s="139"/>
      <c r="N22" s="139"/>
      <c r="O22" s="139"/>
      <c r="P22" s="139"/>
      <c r="Q22" s="139"/>
      <c r="R22" s="139"/>
      <c r="S22" s="167"/>
      <c r="T22" s="167"/>
      <c r="U22" s="131"/>
      <c r="V22" s="168"/>
      <c r="W22" s="168"/>
      <c r="X22" s="168"/>
      <c r="Y22" s="131"/>
      <c r="Z22" s="131"/>
      <c r="AA22" s="131"/>
      <c r="AB22" s="131"/>
      <c r="AC22" s="131"/>
      <c r="AD22" s="131"/>
      <c r="AE22" s="131"/>
      <c r="AF22" s="131"/>
      <c r="AG22" s="132"/>
      <c r="AH22" s="170"/>
      <c r="AI22" s="131"/>
      <c r="AJ22" s="131"/>
      <c r="AK22" s="131"/>
      <c r="AL22" s="185"/>
      <c r="AM22" s="131">
        <f t="shared" si="0"/>
        <v>0</v>
      </c>
      <c r="AN22" s="131" t="str">
        <f t="shared" si="1"/>
        <v/>
      </c>
      <c r="AO22" s="171"/>
      <c r="AP22" s="238">
        <f t="shared" si="2"/>
        <v>0</v>
      </c>
      <c r="AQ22" s="238" t="b">
        <f t="shared" si="3"/>
        <v>1</v>
      </c>
      <c r="AR22" s="238">
        <f t="shared" si="4"/>
        <v>0</v>
      </c>
      <c r="AS22" s="238">
        <f t="shared" si="5"/>
        <v>0</v>
      </c>
      <c r="AT22" s="239">
        <f t="shared" si="6"/>
        <v>0</v>
      </c>
      <c r="AU22" s="238" t="str">
        <f t="shared" si="7"/>
        <v/>
      </c>
    </row>
    <row r="23" customHeight="1" spans="1:47">
      <c r="A23" s="139"/>
      <c r="B23" s="139"/>
      <c r="C23" s="139"/>
      <c r="D23" s="145"/>
      <c r="E23" s="145"/>
      <c r="F23" s="139"/>
      <c r="G23" s="139"/>
      <c r="H23" s="145"/>
      <c r="I23" s="145"/>
      <c r="J23" s="139"/>
      <c r="K23" s="139"/>
      <c r="L23" s="139"/>
      <c r="M23" s="139"/>
      <c r="N23" s="139"/>
      <c r="O23" s="139"/>
      <c r="P23" s="139"/>
      <c r="Q23" s="139"/>
      <c r="R23" s="139"/>
      <c r="S23" s="167"/>
      <c r="T23" s="167"/>
      <c r="U23" s="131"/>
      <c r="V23" s="168"/>
      <c r="W23" s="168"/>
      <c r="X23" s="168"/>
      <c r="Y23" s="131"/>
      <c r="Z23" s="131"/>
      <c r="AA23" s="131"/>
      <c r="AB23" s="131"/>
      <c r="AC23" s="131"/>
      <c r="AD23" s="131"/>
      <c r="AE23" s="131"/>
      <c r="AF23" s="131"/>
      <c r="AG23" s="132"/>
      <c r="AH23" s="170"/>
      <c r="AI23" s="131"/>
      <c r="AJ23" s="131"/>
      <c r="AK23" s="131"/>
      <c r="AL23" s="185"/>
      <c r="AM23" s="131"/>
      <c r="AN23" s="131"/>
      <c r="AO23" s="171"/>
      <c r="AP23" s="238">
        <f t="shared" si="2"/>
        <v>0</v>
      </c>
      <c r="AQ23" s="238" t="b">
        <f t="shared" si="3"/>
        <v>1</v>
      </c>
      <c r="AR23" s="238">
        <f t="shared" si="4"/>
        <v>0</v>
      </c>
      <c r="AS23" s="238">
        <f t="shared" si="5"/>
        <v>0</v>
      </c>
      <c r="AT23" s="239">
        <f t="shared" si="6"/>
        <v>0</v>
      </c>
      <c r="AU23" s="238" t="str">
        <f t="shared" si="7"/>
        <v/>
      </c>
    </row>
    <row r="24" customHeight="1" spans="1:47">
      <c r="A24" s="139"/>
      <c r="B24" s="139"/>
      <c r="C24" s="139"/>
      <c r="D24" s="145"/>
      <c r="E24" s="145"/>
      <c r="F24" s="139"/>
      <c r="G24" s="139"/>
      <c r="H24" s="145"/>
      <c r="I24" s="145"/>
      <c r="J24" s="139"/>
      <c r="K24" s="139"/>
      <c r="L24" s="139"/>
      <c r="M24" s="139"/>
      <c r="N24" s="139"/>
      <c r="O24" s="139"/>
      <c r="P24" s="139"/>
      <c r="Q24" s="139"/>
      <c r="R24" s="139"/>
      <c r="S24" s="167"/>
      <c r="T24" s="167"/>
      <c r="U24" s="131"/>
      <c r="V24" s="168"/>
      <c r="W24" s="168"/>
      <c r="X24" s="168"/>
      <c r="Y24" s="131"/>
      <c r="Z24" s="131"/>
      <c r="AA24" s="131"/>
      <c r="AB24" s="131"/>
      <c r="AC24" s="131"/>
      <c r="AD24" s="131"/>
      <c r="AE24" s="131"/>
      <c r="AF24" s="131"/>
      <c r="AG24" s="132"/>
      <c r="AH24" s="170"/>
      <c r="AI24" s="131"/>
      <c r="AJ24" s="131"/>
      <c r="AK24" s="131"/>
      <c r="AL24" s="185"/>
      <c r="AM24" s="131"/>
      <c r="AN24" s="131"/>
      <c r="AO24" s="171"/>
      <c r="AP24" s="238">
        <f t="shared" si="2"/>
        <v>0</v>
      </c>
      <c r="AQ24" s="238" t="b">
        <f t="shared" si="3"/>
        <v>1</v>
      </c>
      <c r="AR24" s="238">
        <f t="shared" si="4"/>
        <v>0</v>
      </c>
      <c r="AS24" s="238">
        <f t="shared" si="5"/>
        <v>0</v>
      </c>
      <c r="AT24" s="239">
        <f t="shared" si="6"/>
        <v>0</v>
      </c>
      <c r="AU24" s="238" t="str">
        <f t="shared" si="7"/>
        <v/>
      </c>
    </row>
    <row r="25" customHeight="1" spans="1:47">
      <c r="A25" s="139"/>
      <c r="B25" s="139"/>
      <c r="C25" s="139"/>
      <c r="D25" s="145"/>
      <c r="E25" s="145"/>
      <c r="F25" s="139"/>
      <c r="G25" s="139"/>
      <c r="H25" s="145"/>
      <c r="I25" s="145"/>
      <c r="J25" s="139"/>
      <c r="K25" s="139"/>
      <c r="L25" s="139"/>
      <c r="M25" s="139"/>
      <c r="N25" s="139"/>
      <c r="O25" s="139"/>
      <c r="P25" s="139"/>
      <c r="Q25" s="139"/>
      <c r="R25" s="139"/>
      <c r="S25" s="167"/>
      <c r="T25" s="167"/>
      <c r="U25" s="131"/>
      <c r="V25" s="168"/>
      <c r="W25" s="168"/>
      <c r="X25" s="168"/>
      <c r="Y25" s="131"/>
      <c r="Z25" s="131"/>
      <c r="AA25" s="131"/>
      <c r="AB25" s="131"/>
      <c r="AC25" s="131"/>
      <c r="AD25" s="131"/>
      <c r="AE25" s="131"/>
      <c r="AF25" s="131"/>
      <c r="AG25" s="132"/>
      <c r="AH25" s="170"/>
      <c r="AI25" s="131"/>
      <c r="AJ25" s="131"/>
      <c r="AK25" s="131"/>
      <c r="AL25" s="185"/>
      <c r="AM25" s="131"/>
      <c r="AN25" s="131"/>
      <c r="AO25" s="171"/>
      <c r="AP25" s="238">
        <f t="shared" si="2"/>
        <v>0</v>
      </c>
      <c r="AQ25" s="238" t="b">
        <f t="shared" si="3"/>
        <v>1</v>
      </c>
      <c r="AR25" s="238">
        <f t="shared" si="4"/>
        <v>0</v>
      </c>
      <c r="AS25" s="238">
        <f t="shared" si="5"/>
        <v>0</v>
      </c>
      <c r="AT25" s="239">
        <f t="shared" si="6"/>
        <v>0</v>
      </c>
      <c r="AU25" s="238" t="str">
        <f t="shared" si="7"/>
        <v/>
      </c>
    </row>
    <row r="26" customHeight="1" spans="1:47">
      <c r="A26" s="139"/>
      <c r="B26" s="139"/>
      <c r="C26" s="139"/>
      <c r="D26" s="145"/>
      <c r="E26" s="145"/>
      <c r="F26" s="139"/>
      <c r="G26" s="139"/>
      <c r="H26" s="145"/>
      <c r="I26" s="145"/>
      <c r="J26" s="139"/>
      <c r="K26" s="139"/>
      <c r="L26" s="139"/>
      <c r="M26" s="139"/>
      <c r="N26" s="139"/>
      <c r="O26" s="139"/>
      <c r="P26" s="139"/>
      <c r="Q26" s="139"/>
      <c r="R26" s="139"/>
      <c r="S26" s="167"/>
      <c r="T26" s="167"/>
      <c r="U26" s="131"/>
      <c r="V26" s="168"/>
      <c r="W26" s="168"/>
      <c r="X26" s="168"/>
      <c r="Y26" s="131"/>
      <c r="Z26" s="131"/>
      <c r="AA26" s="131"/>
      <c r="AB26" s="131"/>
      <c r="AC26" s="131"/>
      <c r="AD26" s="131"/>
      <c r="AE26" s="131"/>
      <c r="AF26" s="131"/>
      <c r="AG26" s="132"/>
      <c r="AH26" s="170"/>
      <c r="AI26" s="131"/>
      <c r="AJ26" s="131"/>
      <c r="AK26" s="131"/>
      <c r="AL26" s="185"/>
      <c r="AM26" s="131"/>
      <c r="AN26" s="131"/>
      <c r="AO26" s="171"/>
      <c r="AP26" s="238">
        <f t="shared" si="2"/>
        <v>0</v>
      </c>
      <c r="AQ26" s="238" t="b">
        <f t="shared" si="3"/>
        <v>1</v>
      </c>
      <c r="AR26" s="238">
        <f t="shared" si="4"/>
        <v>0</v>
      </c>
      <c r="AS26" s="238">
        <f t="shared" si="5"/>
        <v>0</v>
      </c>
      <c r="AT26" s="239">
        <f t="shared" si="6"/>
        <v>0</v>
      </c>
      <c r="AU26" s="238" t="str">
        <f t="shared" si="7"/>
        <v/>
      </c>
    </row>
    <row r="27" customHeight="1" spans="1:47">
      <c r="A27" s="139"/>
      <c r="B27" s="139"/>
      <c r="C27" s="139"/>
      <c r="D27" s="145"/>
      <c r="E27" s="145"/>
      <c r="F27" s="139"/>
      <c r="G27" s="139"/>
      <c r="H27" s="145"/>
      <c r="I27" s="145"/>
      <c r="J27" s="139"/>
      <c r="K27" s="139"/>
      <c r="L27" s="139"/>
      <c r="M27" s="139"/>
      <c r="N27" s="139"/>
      <c r="O27" s="139"/>
      <c r="P27" s="139"/>
      <c r="Q27" s="139"/>
      <c r="R27" s="139"/>
      <c r="S27" s="167"/>
      <c r="T27" s="167"/>
      <c r="U27" s="131"/>
      <c r="V27" s="168"/>
      <c r="W27" s="168"/>
      <c r="X27" s="168"/>
      <c r="Y27" s="168"/>
      <c r="Z27" s="168"/>
      <c r="AA27" s="168"/>
      <c r="AB27" s="168"/>
      <c r="AC27" s="168"/>
      <c r="AD27" s="168"/>
      <c r="AE27" s="168"/>
      <c r="AF27" s="168"/>
      <c r="AG27" s="132"/>
      <c r="AH27" s="170"/>
      <c r="AI27" s="131"/>
      <c r="AJ27" s="131"/>
      <c r="AK27" s="131"/>
      <c r="AL27" s="185"/>
      <c r="AM27" s="131"/>
      <c r="AN27" s="131"/>
      <c r="AO27" s="171"/>
      <c r="AP27" s="238">
        <f t="shared" si="2"/>
        <v>0</v>
      </c>
      <c r="AQ27" s="238" t="b">
        <f t="shared" si="3"/>
        <v>1</v>
      </c>
      <c r="AR27" s="238">
        <f t="shared" si="4"/>
        <v>0</v>
      </c>
      <c r="AS27" s="238">
        <f t="shared" si="5"/>
        <v>0</v>
      </c>
      <c r="AT27" s="239">
        <f t="shared" si="6"/>
        <v>0</v>
      </c>
      <c r="AU27" s="238" t="str">
        <f t="shared" si="7"/>
        <v/>
      </c>
    </row>
    <row r="28" customHeight="1" spans="1:47">
      <c r="A28" s="139"/>
      <c r="B28" s="139"/>
      <c r="C28" s="139"/>
      <c r="D28" s="145"/>
      <c r="E28" s="145"/>
      <c r="F28" s="139"/>
      <c r="G28" s="139"/>
      <c r="H28" s="145"/>
      <c r="I28" s="145"/>
      <c r="J28" s="139"/>
      <c r="K28" s="139"/>
      <c r="L28" s="139"/>
      <c r="M28" s="139"/>
      <c r="N28" s="139"/>
      <c r="O28" s="139"/>
      <c r="P28" s="139"/>
      <c r="Q28" s="139"/>
      <c r="R28" s="139"/>
      <c r="S28" s="167"/>
      <c r="T28" s="167"/>
      <c r="U28" s="131"/>
      <c r="V28" s="168"/>
      <c r="W28" s="168"/>
      <c r="X28" s="168"/>
      <c r="Y28" s="168"/>
      <c r="Z28" s="168"/>
      <c r="AA28" s="168"/>
      <c r="AB28" s="168"/>
      <c r="AC28" s="168"/>
      <c r="AD28" s="168"/>
      <c r="AE28" s="168"/>
      <c r="AF28" s="168"/>
      <c r="AG28" s="132"/>
      <c r="AH28" s="170"/>
      <c r="AI28" s="131"/>
      <c r="AJ28" s="131"/>
      <c r="AK28" s="131"/>
      <c r="AL28" s="185"/>
      <c r="AM28" s="131">
        <f>ROUND(AK28*AL28/100,0)</f>
        <v>0</v>
      </c>
      <c r="AN28" s="131" t="str">
        <f>IF(AI28=0,"",(AM28-AI28)/AI28*100)</f>
        <v/>
      </c>
      <c r="AO28" s="171"/>
      <c r="AP28" s="238">
        <f t="shared" si="2"/>
        <v>0</v>
      </c>
      <c r="AQ28" s="238" t="b">
        <f t="shared" si="3"/>
        <v>1</v>
      </c>
      <c r="AR28" s="238">
        <f t="shared" si="4"/>
        <v>0</v>
      </c>
      <c r="AS28" s="238">
        <f t="shared" si="5"/>
        <v>0</v>
      </c>
      <c r="AT28" s="239">
        <f t="shared" si="6"/>
        <v>0</v>
      </c>
      <c r="AU28" s="238" t="str">
        <f t="shared" si="7"/>
        <v/>
      </c>
    </row>
    <row r="29" customHeight="1" spans="1:47">
      <c r="A29" s="52" t="s">
        <v>621</v>
      </c>
      <c r="B29" s="84"/>
      <c r="C29" s="84"/>
      <c r="D29" s="84"/>
      <c r="E29" s="29"/>
      <c r="F29" s="12"/>
      <c r="G29" s="12"/>
      <c r="H29" s="145"/>
      <c r="I29" s="13"/>
      <c r="J29" s="12"/>
      <c r="K29" s="12"/>
      <c r="L29" s="12"/>
      <c r="M29" s="12"/>
      <c r="N29" s="12"/>
      <c r="O29" s="12"/>
      <c r="P29" s="12"/>
      <c r="Q29" s="12"/>
      <c r="R29" s="12"/>
      <c r="S29" s="14"/>
      <c r="T29" s="14"/>
      <c r="U29" s="16">
        <f>SUM(U7:U28)</f>
        <v>0</v>
      </c>
      <c r="V29" s="16">
        <f>SUM(V7:V28)</f>
        <v>0</v>
      </c>
      <c r="W29" s="16">
        <f>SUM(W7:W28)</f>
        <v>0</v>
      </c>
      <c r="X29" s="16"/>
      <c r="Y29" s="16"/>
      <c r="Z29" s="16"/>
      <c r="AA29" s="16"/>
      <c r="AB29" s="16"/>
      <c r="AC29" s="16"/>
      <c r="AD29" s="16"/>
      <c r="AE29" s="16"/>
      <c r="AF29" s="16">
        <f>SUM(AF7:AF28)</f>
        <v>0</v>
      </c>
      <c r="AG29" s="15"/>
      <c r="AH29" s="18">
        <f>SUM(AH7:AH28)</f>
        <v>0</v>
      </c>
      <c r="AI29" s="16">
        <f>SUM(AI7:AI28)</f>
        <v>0</v>
      </c>
      <c r="AJ29" s="16"/>
      <c r="AK29" s="16">
        <f>SUM(AK7:AK28)</f>
        <v>0</v>
      </c>
      <c r="AL29" s="104"/>
      <c r="AM29" s="16">
        <f>SUM(AM7:AM28)</f>
        <v>0</v>
      </c>
      <c r="AN29" s="16" t="str">
        <f>IF(AI29=0,"",(AM29-AI29)/AI29*100)</f>
        <v/>
      </c>
      <c r="AO29" s="17"/>
      <c r="AP29" s="238">
        <f t="shared" si="2"/>
        <v>0</v>
      </c>
      <c r="AQ29" s="238" t="b">
        <f t="shared" si="3"/>
        <v>1</v>
      </c>
      <c r="AR29" s="238">
        <f t="shared" si="4"/>
        <v>0</v>
      </c>
      <c r="AS29" s="238">
        <f t="shared" si="5"/>
        <v>0</v>
      </c>
      <c r="AT29" s="239">
        <f t="shared" si="6"/>
        <v>0</v>
      </c>
      <c r="AU29" s="238" t="str">
        <f t="shared" si="7"/>
        <v/>
      </c>
    </row>
    <row r="30" customHeight="1" spans="1:47">
      <c r="A30" s="52" t="s">
        <v>1330</v>
      </c>
      <c r="B30" s="84"/>
      <c r="C30" s="84"/>
      <c r="D30" s="84"/>
      <c r="E30" s="29"/>
      <c r="F30" s="12"/>
      <c r="G30" s="12"/>
      <c r="H30" s="145"/>
      <c r="I30" s="17"/>
      <c r="J30" s="12"/>
      <c r="K30" s="12"/>
      <c r="L30" s="12"/>
      <c r="M30" s="12"/>
      <c r="N30" s="12"/>
      <c r="O30" s="12"/>
      <c r="P30" s="12"/>
      <c r="Q30" s="12"/>
      <c r="R30" s="12"/>
      <c r="S30" s="14"/>
      <c r="T30" s="14"/>
      <c r="U30" s="16"/>
      <c r="V30" s="74"/>
      <c r="W30" s="74"/>
      <c r="X30" s="74"/>
      <c r="Y30" s="74"/>
      <c r="Z30" s="74"/>
      <c r="AA30" s="74"/>
      <c r="AB30" s="74"/>
      <c r="AC30" s="74"/>
      <c r="AD30" s="74"/>
      <c r="AE30" s="74"/>
      <c r="AF30" s="74"/>
      <c r="AG30" s="15">
        <f>SUM(AG7:AG28)</f>
        <v>0</v>
      </c>
      <c r="AH30" s="18"/>
      <c r="AI30" s="16"/>
      <c r="AJ30" s="16">
        <f>SUM(AJ7:AJ28)</f>
        <v>0</v>
      </c>
      <c r="AK30" s="16"/>
      <c r="AL30" s="104"/>
      <c r="AM30" s="16"/>
      <c r="AN30" s="16" t="str">
        <f>IF(AI30=0,"",(AM30-AI30)/AI30*100)</f>
        <v/>
      </c>
      <c r="AO30" s="17"/>
      <c r="AP30" s="238">
        <f t="shared" si="2"/>
        <v>0</v>
      </c>
      <c r="AQ30" s="238" t="b">
        <f t="shared" si="3"/>
        <v>1</v>
      </c>
      <c r="AR30" s="238">
        <f t="shared" si="4"/>
        <v>0</v>
      </c>
      <c r="AS30" s="238">
        <f t="shared" si="5"/>
        <v>0</v>
      </c>
      <c r="AT30" s="239">
        <f t="shared" si="6"/>
        <v>0</v>
      </c>
      <c r="AU30" s="238" t="str">
        <f t="shared" si="7"/>
        <v/>
      </c>
    </row>
    <row r="31" customHeight="1" spans="1:47">
      <c r="A31" s="52" t="s">
        <v>621</v>
      </c>
      <c r="B31" s="84"/>
      <c r="C31" s="84"/>
      <c r="D31" s="84"/>
      <c r="E31" s="29"/>
      <c r="F31" s="12"/>
      <c r="G31" s="12"/>
      <c r="H31" s="139"/>
      <c r="I31" s="12"/>
      <c r="J31" s="12"/>
      <c r="K31" s="12"/>
      <c r="L31" s="12"/>
      <c r="M31" s="12"/>
      <c r="N31" s="12"/>
      <c r="O31" s="12"/>
      <c r="P31" s="12"/>
      <c r="Q31" s="12"/>
      <c r="R31" s="12"/>
      <c r="S31" s="14"/>
      <c r="T31" s="14"/>
      <c r="U31" s="16">
        <f>U29-U30</f>
        <v>0</v>
      </c>
      <c r="V31" s="74">
        <f>V29-V30</f>
        <v>0</v>
      </c>
      <c r="W31" s="74">
        <f>W29-W30</f>
        <v>0</v>
      </c>
      <c r="X31" s="74"/>
      <c r="Y31" s="74"/>
      <c r="Z31" s="74"/>
      <c r="AA31" s="74"/>
      <c r="AB31" s="74"/>
      <c r="AC31" s="74"/>
      <c r="AD31" s="74"/>
      <c r="AE31" s="74"/>
      <c r="AF31" s="74">
        <f>AF29-AG30</f>
        <v>0</v>
      </c>
      <c r="AG31" s="15"/>
      <c r="AH31" s="18">
        <f>AH29-AH30</f>
        <v>0</v>
      </c>
      <c r="AI31" s="16">
        <f>AI29-AJ30</f>
        <v>0</v>
      </c>
      <c r="AJ31" s="16"/>
      <c r="AK31" s="16">
        <f>AK29</f>
        <v>0</v>
      </c>
      <c r="AL31" s="16"/>
      <c r="AM31" s="16">
        <f>AM29</f>
        <v>0</v>
      </c>
      <c r="AN31" s="16" t="str">
        <f>IF(AI31=0,"",(AM31-AI31)/AI31*100)</f>
        <v/>
      </c>
      <c r="AO31" s="17"/>
      <c r="AP31" s="238">
        <f t="shared" si="2"/>
        <v>0</v>
      </c>
      <c r="AQ31" s="238" t="b">
        <f t="shared" si="3"/>
        <v>1</v>
      </c>
      <c r="AR31" s="238">
        <f t="shared" si="4"/>
        <v>0</v>
      </c>
      <c r="AS31" s="238">
        <f t="shared" si="5"/>
        <v>0</v>
      </c>
      <c r="AT31" s="239">
        <f t="shared" si="6"/>
        <v>0</v>
      </c>
      <c r="AU31" s="238" t="str">
        <f t="shared" si="7"/>
        <v/>
      </c>
    </row>
    <row r="32" customHeight="1" spans="1:47">
      <c r="A32" s="20" t="e">
        <f>#REF!&amp;#REF!</f>
        <v>#REF!</v>
      </c>
      <c r="B32" s="20"/>
      <c r="C32" s="20"/>
      <c r="H32" s="116"/>
      <c r="AK32" s="27" t="e">
        <f>"评估人员："&amp;#REF!</f>
        <v>#REF!</v>
      </c>
    </row>
    <row r="33" customHeight="1" spans="1:8">
      <c r="A33" s="20" t="e">
        <f>CONCATENATE(#REF!,#REF!,#REF!,#REF!,#REF!,#REF!,#REF!)</f>
        <v>#REF!</v>
      </c>
      <c r="B33" s="20"/>
      <c r="C33" s="20"/>
      <c r="H33" s="116"/>
    </row>
    <row r="34" customHeight="1" spans="1:8">
      <c r="H34" s="116"/>
    </row>
    <row r="35" customHeight="1" spans="1:8">
      <c r="H35" s="116"/>
    </row>
    <row r="36" customHeight="1" spans="1:8">
      <c r="H36" s="116"/>
    </row>
    <row r="37" customHeight="1" spans="1:8">
      <c r="H37" s="116"/>
    </row>
    <row r="38" customHeight="1" spans="1:8">
      <c r="H38" s="116"/>
    </row>
    <row r="39" customHeight="1" spans="1:8">
      <c r="H39" s="116"/>
    </row>
    <row r="40" customHeight="1" spans="1:8">
      <c r="H40" s="116"/>
    </row>
    <row r="41" customHeight="1" spans="1:8">
      <c r="H41" s="116"/>
    </row>
    <row r="42" customHeight="1" spans="1:8">
      <c r="H42" s="116"/>
    </row>
    <row r="43" customHeight="1" spans="1:8">
      <c r="H43" s="116"/>
    </row>
    <row r="44" customHeight="1" spans="1:8">
      <c r="H44" s="116"/>
    </row>
    <row r="45" customHeight="1" spans="1:8">
      <c r="H45" s="116"/>
    </row>
    <row r="46" customHeight="1" spans="1:8">
      <c r="H46" s="116"/>
    </row>
    <row r="47" customHeight="1" spans="1:8">
      <c r="H47" s="116"/>
    </row>
    <row r="48" customHeight="1" spans="1:8">
      <c r="H48" s="116"/>
    </row>
    <row r="49" customHeight="1" spans="8:8">
      <c r="H49" s="116"/>
    </row>
    <row r="50" customHeight="1" spans="8:8">
      <c r="H50" s="116"/>
    </row>
    <row r="51" customHeight="1" spans="8:8">
      <c r="H51" s="116"/>
    </row>
    <row r="52" customHeight="1" spans="8:8">
      <c r="H52" s="116"/>
    </row>
    <row r="53" customHeight="1" spans="8:8">
      <c r="H53" s="116"/>
    </row>
    <row r="54" customHeight="1" spans="8:8">
      <c r="H54" s="116"/>
    </row>
    <row r="55" customHeight="1" spans="8:8">
      <c r="H55" s="116"/>
    </row>
    <row r="56" customHeight="1" spans="8:8">
      <c r="H56" s="116"/>
    </row>
    <row r="57" customHeight="1" spans="8:8">
      <c r="H57" s="116"/>
    </row>
    <row r="58" customHeight="1" spans="8:8">
      <c r="H58" s="116"/>
    </row>
    <row r="59" customHeight="1" spans="8:8">
      <c r="H59" s="116"/>
    </row>
    <row r="60" customHeight="1" spans="8:8">
      <c r="H60" s="116"/>
    </row>
    <row r="61" customHeight="1" spans="8:8">
      <c r="H61" s="116"/>
    </row>
    <row r="62" customHeight="1" spans="8:8">
      <c r="H62" s="116"/>
    </row>
    <row r="63" customHeight="1" spans="8:8">
      <c r="H63" s="116"/>
    </row>
    <row r="64" customHeight="1" spans="8:8">
      <c r="H64" s="116"/>
    </row>
    <row r="65" customHeight="1" spans="8:8">
      <c r="H65" s="116"/>
    </row>
    <row r="66" customHeight="1" spans="8:8">
      <c r="H66" s="116"/>
    </row>
    <row r="67" customHeight="1" spans="8:8">
      <c r="H67" s="116"/>
    </row>
    <row r="68" customHeight="1" spans="8:8">
      <c r="H68" s="116"/>
    </row>
    <row r="69" customHeight="1" spans="8:8">
      <c r="H69" s="116"/>
    </row>
    <row r="70" customHeight="1" spans="8:8">
      <c r="H70" s="116"/>
    </row>
    <row r="71" customHeight="1" spans="8:8">
      <c r="H71" s="116"/>
    </row>
    <row r="72" customHeight="1" spans="8:8">
      <c r="H72" s="116"/>
    </row>
    <row r="73" customHeight="1" spans="8:8">
      <c r="H73" s="116"/>
    </row>
    <row r="74" customHeight="1" spans="8:8">
      <c r="H74" s="116"/>
    </row>
    <row r="75" customHeight="1" spans="8:8">
      <c r="H75" s="116"/>
    </row>
    <row r="76" customHeight="1" spans="8:8">
      <c r="H76" s="116"/>
    </row>
    <row r="77" customHeight="1" spans="8:8">
      <c r="H77" s="116"/>
    </row>
    <row r="78" customHeight="1" spans="8:8">
      <c r="H78" s="116"/>
    </row>
    <row r="79" customHeight="1" spans="8:8">
      <c r="H79" s="116"/>
    </row>
    <row r="80" customHeight="1" spans="8:8">
      <c r="H80" s="116"/>
    </row>
    <row r="81" customHeight="1" spans="8:8">
      <c r="H81" s="116"/>
    </row>
    <row r="82" customHeight="1" spans="8:8">
      <c r="H82" s="116"/>
    </row>
    <row r="83" customHeight="1" spans="8:8">
      <c r="H83" s="116"/>
    </row>
    <row r="84" customHeight="1" spans="8:8">
      <c r="H84" s="116"/>
    </row>
    <row r="85" customHeight="1" spans="8:8">
      <c r="H85" s="116"/>
    </row>
    <row r="86" customHeight="1" spans="8:8">
      <c r="H86" s="116"/>
    </row>
    <row r="87" customHeight="1" spans="8:8">
      <c r="H87" s="116"/>
    </row>
    <row r="88" customHeight="1" spans="8:8">
      <c r="H88" s="116"/>
    </row>
    <row r="89" customHeight="1" spans="8:8">
      <c r="H89" s="116"/>
    </row>
    <row r="90" customHeight="1" spans="8:8">
      <c r="H90" s="116"/>
    </row>
    <row r="91" customHeight="1" spans="8:8">
      <c r="H91" s="116"/>
    </row>
    <row r="92" customHeight="1" spans="8:8">
      <c r="H92" s="116"/>
    </row>
    <row r="93" customHeight="1" spans="8:8">
      <c r="H93" s="116"/>
    </row>
    <row r="94" customHeight="1" spans="8:8">
      <c r="H94" s="116"/>
    </row>
    <row r="95" customHeight="1" spans="8:8">
      <c r="H95" s="116"/>
    </row>
    <row r="96" customHeight="1" spans="8:8">
      <c r="H96" s="116"/>
    </row>
    <row r="97" customHeight="1" spans="8:8">
      <c r="H97" s="116"/>
    </row>
    <row r="98" customHeight="1" spans="8:8">
      <c r="H98" s="116"/>
    </row>
    <row r="99" customHeight="1" spans="8:8">
      <c r="H99" s="116"/>
    </row>
    <row r="100" customHeight="1" spans="8:8">
      <c r="H100" s="116"/>
    </row>
    <row r="101" customHeight="1" spans="8:8">
      <c r="H101" s="116"/>
    </row>
    <row r="102" customHeight="1" spans="8:8">
      <c r="H102" s="116"/>
    </row>
    <row r="103" customHeight="1" spans="8:8">
      <c r="H103" s="116"/>
    </row>
    <row r="104" customHeight="1" spans="8:8">
      <c r="H104" s="116"/>
    </row>
    <row r="105" customHeight="1" spans="8:8">
      <c r="H105" s="116"/>
    </row>
    <row r="106" customHeight="1" spans="8:8">
      <c r="H106" s="116"/>
    </row>
    <row r="107" customHeight="1" spans="8:8">
      <c r="H107" s="116"/>
    </row>
    <row r="108" customHeight="1" spans="8:8">
      <c r="H108" s="116"/>
    </row>
    <row r="109" customHeight="1" spans="8:8">
      <c r="H109" s="116"/>
    </row>
    <row r="110" customHeight="1" spans="8:8">
      <c r="H110" s="116"/>
    </row>
    <row r="111" customHeight="1" spans="8:8">
      <c r="H111" s="116"/>
    </row>
    <row r="112" customHeight="1" spans="8:8">
      <c r="H112" s="116"/>
    </row>
    <row r="113" customHeight="1" spans="8:8">
      <c r="H113" s="116"/>
    </row>
    <row r="114" customHeight="1" spans="8:8">
      <c r="H114" s="116"/>
    </row>
    <row r="115" customHeight="1" spans="8:8">
      <c r="H115" s="116"/>
    </row>
    <row r="116" customHeight="1" spans="8:8">
      <c r="H116" s="116"/>
    </row>
    <row r="117" customHeight="1" spans="8:8">
      <c r="H117" s="116"/>
    </row>
    <row r="118" customHeight="1" spans="8:8">
      <c r="H118" s="116"/>
    </row>
    <row r="119" customHeight="1" spans="8:8">
      <c r="H119" s="116"/>
    </row>
    <row r="120" customHeight="1" spans="8:8">
      <c r="H120" s="116"/>
    </row>
    <row r="121" customHeight="1" spans="8:8">
      <c r="H121" s="116"/>
    </row>
    <row r="122" customHeight="1" spans="8:8">
      <c r="H122" s="116"/>
    </row>
    <row r="123" customHeight="1" spans="8:8">
      <c r="H123" s="116"/>
    </row>
    <row r="124" customHeight="1" spans="8:8">
      <c r="H124" s="116"/>
    </row>
    <row r="125" customHeight="1" spans="8:8">
      <c r="H125" s="116"/>
    </row>
    <row r="126" customHeight="1" spans="8:8">
      <c r="H126" s="116"/>
    </row>
    <row r="127" customHeight="1" spans="8:8">
      <c r="H127" s="116"/>
    </row>
    <row r="128" customHeight="1" spans="8:8">
      <c r="H128" s="116"/>
    </row>
    <row r="129" customHeight="1" spans="8:8">
      <c r="H129" s="116"/>
    </row>
    <row r="130" customHeight="1" spans="8:8">
      <c r="H130" s="116"/>
    </row>
    <row r="131" customHeight="1" spans="8:8">
      <c r="H131" s="116"/>
    </row>
    <row r="132" customHeight="1" spans="8:8">
      <c r="H132" s="116"/>
    </row>
    <row r="133" customHeight="1" spans="8:8">
      <c r="H133" s="116"/>
    </row>
    <row r="134" customHeight="1" spans="8:8">
      <c r="H134" s="116"/>
    </row>
    <row r="135" customHeight="1" spans="8:8">
      <c r="H135" s="116"/>
    </row>
    <row r="136" customHeight="1" spans="8:8">
      <c r="H136" s="116"/>
    </row>
    <row r="137" customHeight="1" spans="8:8">
      <c r="H137" s="116"/>
    </row>
    <row r="138" customHeight="1" spans="8:8">
      <c r="H138" s="116"/>
    </row>
    <row r="139" customHeight="1" spans="8:8">
      <c r="H139" s="116"/>
    </row>
    <row r="140" customHeight="1" spans="8:8">
      <c r="H140" s="116"/>
    </row>
    <row r="141" customHeight="1" spans="8:8">
      <c r="H141" s="116"/>
    </row>
    <row r="142" customHeight="1" spans="8:8">
      <c r="H142" s="116"/>
    </row>
    <row r="143" customHeight="1" spans="8:8">
      <c r="H143" s="116"/>
    </row>
    <row r="144" customHeight="1" spans="8:8">
      <c r="H144" s="116"/>
    </row>
    <row r="145" customHeight="1" spans="8:8">
      <c r="H145" s="116"/>
    </row>
    <row r="146" customHeight="1" spans="8:8">
      <c r="H146" s="116"/>
    </row>
    <row r="147" customHeight="1" spans="8:8">
      <c r="H147" s="116"/>
    </row>
    <row r="148" customHeight="1" spans="8:8">
      <c r="H148" s="116"/>
    </row>
    <row r="149" customHeight="1" spans="8:8">
      <c r="H149" s="116"/>
    </row>
    <row r="150" customHeight="1" spans="8:8">
      <c r="H150" s="116"/>
    </row>
    <row r="151" customHeight="1" spans="8:8">
      <c r="H151" s="116"/>
    </row>
    <row r="152" customHeight="1" spans="8:8">
      <c r="H152" s="116"/>
    </row>
    <row r="153" customHeight="1" spans="8:8">
      <c r="H153" s="116"/>
    </row>
    <row r="154" customHeight="1" spans="8:8">
      <c r="H154" s="116"/>
    </row>
    <row r="155" customHeight="1" spans="8:8">
      <c r="H155" s="116"/>
    </row>
    <row r="156" customHeight="1" spans="8:8">
      <c r="H156" s="116"/>
    </row>
    <row r="157" customHeight="1" spans="8:8">
      <c r="H157" s="116"/>
    </row>
    <row r="158" customHeight="1" spans="8:8">
      <c r="H158" s="116"/>
    </row>
    <row r="159" customHeight="1" spans="8:8">
      <c r="H159" s="116"/>
    </row>
    <row r="160" customHeight="1" spans="8:8">
      <c r="H160" s="116"/>
    </row>
    <row r="161" customHeight="1" spans="8:8">
      <c r="H161" s="116"/>
    </row>
    <row r="162" customHeight="1" spans="8:8">
      <c r="H162" s="116"/>
    </row>
    <row r="163" customHeight="1" spans="8:8">
      <c r="H163" s="116"/>
    </row>
    <row r="164" customHeight="1" spans="8:8">
      <c r="H164" s="116"/>
    </row>
    <row r="165" customHeight="1" spans="8:8">
      <c r="H165" s="116"/>
    </row>
    <row r="166" customHeight="1" spans="8:8">
      <c r="H166" s="116"/>
    </row>
    <row r="167" customHeight="1" spans="8:8">
      <c r="H167" s="116"/>
    </row>
    <row r="168" customHeight="1" spans="8:8">
      <c r="H168" s="116"/>
    </row>
    <row r="169" customHeight="1" spans="8:8">
      <c r="H169" s="116"/>
    </row>
    <row r="170" customHeight="1" spans="8:8">
      <c r="H170" s="116"/>
    </row>
    <row r="171" customHeight="1" spans="8:8">
      <c r="H171" s="116"/>
    </row>
    <row r="172" customHeight="1" spans="8:8">
      <c r="H172" s="116"/>
    </row>
    <row r="173" customHeight="1" spans="8:8">
      <c r="H173" s="116"/>
    </row>
    <row r="174" customHeight="1" spans="8:8">
      <c r="H174" s="116"/>
    </row>
    <row r="175" customHeight="1" spans="8:8">
      <c r="H175" s="116"/>
    </row>
    <row r="176" customHeight="1" spans="8:8">
      <c r="H176" s="116"/>
    </row>
    <row r="177" customHeight="1" spans="8:8">
      <c r="H177" s="116"/>
    </row>
    <row r="178" customHeight="1" spans="8:8">
      <c r="H178" s="116"/>
    </row>
    <row r="179" customHeight="1" spans="8:8">
      <c r="H179" s="116"/>
    </row>
    <row r="180" customHeight="1" spans="8:8">
      <c r="H180" s="116"/>
    </row>
    <row r="181" customHeight="1" spans="8:8">
      <c r="H181" s="116"/>
    </row>
    <row r="182" customHeight="1" spans="8:8">
      <c r="H182" s="116"/>
    </row>
    <row r="183" customHeight="1" spans="8:8">
      <c r="H183" s="116"/>
    </row>
    <row r="184" customHeight="1" spans="8:8">
      <c r="H184" s="116"/>
    </row>
    <row r="185" customHeight="1" spans="8:8">
      <c r="H185" s="116"/>
    </row>
    <row r="186" customHeight="1" spans="8:8">
      <c r="H186" s="116"/>
    </row>
    <row r="187" customHeight="1" spans="8:8">
      <c r="H187" s="116"/>
    </row>
    <row r="188" customHeight="1" spans="8:8">
      <c r="H188" s="116"/>
    </row>
    <row r="189" customHeight="1" spans="8:8">
      <c r="H189" s="116"/>
    </row>
    <row r="190" customHeight="1" spans="8:8">
      <c r="H190" s="116"/>
    </row>
    <row r="191" customHeight="1" spans="8:8">
      <c r="H191" s="116"/>
    </row>
    <row r="192" customHeight="1" spans="8:8">
      <c r="H192" s="116"/>
    </row>
    <row r="193" customHeight="1" spans="8:8">
      <c r="H193" s="116"/>
    </row>
    <row r="194" customHeight="1" spans="8:8">
      <c r="H194" s="116"/>
    </row>
    <row r="195" customHeight="1" spans="8:8">
      <c r="H195" s="116"/>
    </row>
    <row r="196" customHeight="1" spans="8:8">
      <c r="H196" s="116"/>
    </row>
    <row r="197" customHeight="1" spans="8:8">
      <c r="H197" s="116"/>
    </row>
    <row r="198" customHeight="1" spans="8:8">
      <c r="H198" s="116"/>
    </row>
    <row r="199" customHeight="1" spans="8:8">
      <c r="H199" s="116"/>
    </row>
    <row r="200" customHeight="1" spans="8:8">
      <c r="H200" s="116"/>
    </row>
    <row r="201" customHeight="1" spans="8:8">
      <c r="H201" s="116"/>
    </row>
    <row r="202" customHeight="1" spans="8:8">
      <c r="H202" s="116"/>
    </row>
    <row r="203" customHeight="1" spans="8:8">
      <c r="H203" s="116"/>
    </row>
    <row r="204" customHeight="1" spans="8:8">
      <c r="H204" s="116"/>
    </row>
    <row r="205" customHeight="1" spans="8:8">
      <c r="H205" s="116"/>
    </row>
    <row r="206" customHeight="1" spans="8:8">
      <c r="H206" s="116"/>
    </row>
    <row r="207" customHeight="1" spans="8:8">
      <c r="H207" s="116"/>
    </row>
    <row r="208" customHeight="1" spans="8:8">
      <c r="H208" s="116"/>
    </row>
    <row r="209" customHeight="1" spans="8:8">
      <c r="H209" s="116"/>
    </row>
    <row r="210" customHeight="1" spans="8:8">
      <c r="H210" s="116"/>
    </row>
    <row r="211" customHeight="1" spans="8:8">
      <c r="H211" s="116"/>
    </row>
    <row r="212" customHeight="1" spans="8:8">
      <c r="H212" s="116"/>
    </row>
    <row r="213" customHeight="1" spans="8:8">
      <c r="H213" s="116"/>
    </row>
    <row r="214" customHeight="1" spans="8:8">
      <c r="H214" s="116"/>
    </row>
    <row r="215" customHeight="1" spans="8:8">
      <c r="H215" s="116"/>
    </row>
    <row r="216" customHeight="1" spans="8:8">
      <c r="H216" s="116"/>
    </row>
    <row r="217" customHeight="1" spans="8:8">
      <c r="H217" s="116"/>
    </row>
    <row r="218" customHeight="1" spans="8:8">
      <c r="H218" s="116"/>
    </row>
    <row r="219" customHeight="1" spans="8:8">
      <c r="H219" s="116"/>
    </row>
    <row r="220" customHeight="1" spans="8:8">
      <c r="H220" s="116"/>
    </row>
    <row r="221" customHeight="1" spans="8:8">
      <c r="H221" s="116"/>
    </row>
    <row r="222" customHeight="1" spans="8:8">
      <c r="H222" s="116"/>
    </row>
    <row r="223" customHeight="1" spans="8:8">
      <c r="H223" s="116"/>
    </row>
    <row r="224" customHeight="1" spans="8:8">
      <c r="H224" s="116"/>
    </row>
    <row r="225" customHeight="1" spans="8:8">
      <c r="H225" s="116"/>
    </row>
    <row r="226" customHeight="1" spans="8:8">
      <c r="H226" s="116"/>
    </row>
    <row r="227" customHeight="1" spans="8:8">
      <c r="H227" s="116"/>
    </row>
    <row r="228" customHeight="1" spans="8:8">
      <c r="H228" s="116"/>
    </row>
    <row r="229" customHeight="1" spans="8:8">
      <c r="H229" s="116"/>
    </row>
    <row r="230" customHeight="1" spans="8:8">
      <c r="H230" s="116"/>
    </row>
    <row r="231" customHeight="1" spans="8:8">
      <c r="H231" s="116"/>
    </row>
    <row r="232" customHeight="1" spans="8:8">
      <c r="H232" s="116"/>
    </row>
    <row r="233" customHeight="1" spans="8:8">
      <c r="H233" s="116"/>
    </row>
    <row r="234" customHeight="1" spans="8:8">
      <c r="H234" s="116"/>
    </row>
    <row r="235" customHeight="1" spans="8:8">
      <c r="H235" s="116"/>
    </row>
    <row r="236" customHeight="1" spans="8:8">
      <c r="H236" s="116"/>
    </row>
    <row r="237" customHeight="1" spans="8:8">
      <c r="H237" s="116"/>
    </row>
    <row r="238" customHeight="1" spans="8:8">
      <c r="H238" s="116"/>
    </row>
    <row r="239" customHeight="1" spans="8:8">
      <c r="H239" s="116"/>
    </row>
    <row r="240" customHeight="1" spans="8:8">
      <c r="H240" s="116"/>
    </row>
    <row r="241" customHeight="1" spans="8:8">
      <c r="H241" s="116"/>
    </row>
    <row r="242" customHeight="1" spans="8:8">
      <c r="H242" s="116"/>
    </row>
    <row r="243" customHeight="1" spans="8:8">
      <c r="H243" s="116"/>
    </row>
    <row r="244" customHeight="1" spans="8:8">
      <c r="H244" s="116"/>
    </row>
    <row r="245" customHeight="1" spans="8:8">
      <c r="H245" s="116"/>
    </row>
    <row r="246" customHeight="1" spans="8:8">
      <c r="H246" s="116"/>
    </row>
    <row r="247" customHeight="1" spans="8:8">
      <c r="H247" s="116"/>
    </row>
    <row r="248" customHeight="1" spans="8:8">
      <c r="H248" s="116"/>
    </row>
    <row r="249" customHeight="1" spans="8:8">
      <c r="H249" s="116"/>
    </row>
    <row r="250" customHeight="1" spans="8:8">
      <c r="H250" s="116"/>
    </row>
    <row r="251" customHeight="1" spans="8:8">
      <c r="H251" s="116"/>
    </row>
    <row r="252" customHeight="1" spans="8:8">
      <c r="H252" s="116"/>
    </row>
    <row r="253" customHeight="1" spans="8:8">
      <c r="H253" s="116"/>
    </row>
    <row r="254" customHeight="1" spans="8:8">
      <c r="H254" s="116"/>
    </row>
    <row r="255" customHeight="1" spans="8:8">
      <c r="H255" s="116"/>
    </row>
    <row r="256" customHeight="1" spans="8:8">
      <c r="H256" s="116"/>
    </row>
    <row r="257" customHeight="1" spans="8:8">
      <c r="H257" s="116"/>
    </row>
    <row r="258" customHeight="1" spans="8:8">
      <c r="H258" s="116"/>
    </row>
    <row r="259" customHeight="1" spans="8:8">
      <c r="H259" s="116"/>
    </row>
    <row r="260" customHeight="1" spans="8:8">
      <c r="H260" s="116"/>
    </row>
    <row r="261" customHeight="1" spans="8:8">
      <c r="H261" s="116"/>
    </row>
    <row r="262" customHeight="1" spans="8:8">
      <c r="H262" s="116"/>
    </row>
    <row r="263" customHeight="1" spans="8:8">
      <c r="H263" s="116"/>
    </row>
    <row r="264" customHeight="1" spans="8:8">
      <c r="H264" s="116"/>
    </row>
    <row r="265" customHeight="1" spans="8:8">
      <c r="H265" s="116"/>
    </row>
    <row r="266" customHeight="1" spans="8:8">
      <c r="H266" s="116"/>
    </row>
    <row r="267" customHeight="1" spans="8:8">
      <c r="H267" s="116"/>
    </row>
    <row r="268" customHeight="1" spans="8:8">
      <c r="H268" s="116"/>
    </row>
    <row r="269" customHeight="1" spans="8:8">
      <c r="H269" s="116"/>
    </row>
    <row r="270" customHeight="1" spans="8:8">
      <c r="H270" s="116"/>
    </row>
    <row r="271" customHeight="1" spans="8:8">
      <c r="H271" s="116"/>
    </row>
    <row r="272" customHeight="1" spans="8:8">
      <c r="H272" s="116"/>
    </row>
    <row r="273" customHeight="1" spans="8:8">
      <c r="H273" s="116"/>
    </row>
    <row r="274" customHeight="1" spans="8:8">
      <c r="H274" s="116"/>
    </row>
    <row r="275" customHeight="1" spans="8:8">
      <c r="H275" s="116"/>
    </row>
    <row r="276" customHeight="1" spans="8:8">
      <c r="H276" s="116"/>
    </row>
    <row r="277" customHeight="1" spans="8:8">
      <c r="H277" s="116"/>
    </row>
    <row r="278" customHeight="1" spans="8:8">
      <c r="H278" s="116"/>
    </row>
    <row r="279" customHeight="1" spans="8:8">
      <c r="H279" s="116"/>
    </row>
    <row r="280" customHeight="1" spans="8:8">
      <c r="H280" s="116"/>
    </row>
    <row r="281" customHeight="1" spans="8:8">
      <c r="H281" s="116"/>
    </row>
    <row r="282" customHeight="1" spans="8:8">
      <c r="H282" s="116"/>
    </row>
    <row r="283" customHeight="1" spans="8:8">
      <c r="H283" s="116"/>
    </row>
    <row r="284" customHeight="1" spans="8:8">
      <c r="H284" s="116"/>
    </row>
    <row r="285" customHeight="1" spans="8:8">
      <c r="H285" s="116"/>
    </row>
    <row r="286" customHeight="1" spans="8:8">
      <c r="H286" s="116"/>
    </row>
    <row r="287" customHeight="1" spans="8:8">
      <c r="H287" s="116"/>
    </row>
    <row r="288" customHeight="1" spans="8:8">
      <c r="H288" s="116"/>
    </row>
    <row r="289" customHeight="1" spans="8:8">
      <c r="H289" s="116"/>
    </row>
    <row r="290" customHeight="1" spans="8:8">
      <c r="H290" s="116"/>
    </row>
    <row r="291" customHeight="1" spans="8:8">
      <c r="H291" s="116"/>
    </row>
    <row r="292" customHeight="1" spans="8:8">
      <c r="H292" s="116"/>
    </row>
    <row r="293" customHeight="1" spans="8:8">
      <c r="H293" s="116"/>
    </row>
    <row r="294" customHeight="1" spans="8:8">
      <c r="H294" s="116"/>
    </row>
    <row r="295" customHeight="1" spans="8:8">
      <c r="H295" s="116"/>
    </row>
    <row r="296" customHeight="1" spans="8:8">
      <c r="H296" s="116"/>
    </row>
    <row r="297" customHeight="1" spans="8:8">
      <c r="H297" s="116"/>
    </row>
    <row r="298" customHeight="1" spans="8:8">
      <c r="H298" s="116"/>
    </row>
    <row r="299" customHeight="1" spans="8:8">
      <c r="H299" s="116"/>
    </row>
    <row r="300" customHeight="1" spans="8:8">
      <c r="H300" s="116"/>
    </row>
    <row r="301" customHeight="1" spans="8:8">
      <c r="H301" s="116"/>
    </row>
    <row r="302" customHeight="1" spans="8:8">
      <c r="H302" s="116"/>
    </row>
    <row r="303" customHeight="1" spans="8:8">
      <c r="H303" s="116"/>
    </row>
    <row r="304" customHeight="1" spans="8:8">
      <c r="H304" s="116"/>
    </row>
    <row r="305" customHeight="1" spans="8:8">
      <c r="H305" s="116"/>
    </row>
    <row r="306" customHeight="1" spans="8:8">
      <c r="H306" s="116"/>
    </row>
    <row r="307" customHeight="1" spans="8:8">
      <c r="H307" s="116"/>
    </row>
    <row r="308" customHeight="1" spans="8:8">
      <c r="H308" s="116"/>
    </row>
    <row r="309" customHeight="1" spans="8:8">
      <c r="H309" s="116"/>
    </row>
    <row r="310" customHeight="1" spans="8:8">
      <c r="H310" s="116"/>
    </row>
    <row r="311" customHeight="1" spans="8:8">
      <c r="H311" s="116"/>
    </row>
    <row r="312" customHeight="1" spans="8:8">
      <c r="H312" s="116"/>
    </row>
    <row r="313" customHeight="1" spans="8:8">
      <c r="H313" s="116"/>
    </row>
    <row r="314" customHeight="1" spans="8:8">
      <c r="H314" s="116"/>
    </row>
    <row r="315" customHeight="1" spans="8:8">
      <c r="H315" s="116"/>
    </row>
    <row r="316" customHeight="1" spans="8:8">
      <c r="H316" s="116"/>
    </row>
    <row r="317" customHeight="1" spans="8:8">
      <c r="H317" s="116"/>
    </row>
    <row r="318" customHeight="1" spans="8:8">
      <c r="H318" s="116"/>
    </row>
    <row r="319" customHeight="1" spans="8:8">
      <c r="H319" s="116"/>
    </row>
    <row r="320" customHeight="1" spans="8:8">
      <c r="H320" s="116"/>
    </row>
    <row r="321" customHeight="1" spans="8:8">
      <c r="H321" s="116"/>
    </row>
    <row r="322" customHeight="1" spans="8:8">
      <c r="H322" s="116"/>
    </row>
    <row r="323" customHeight="1" spans="8:8">
      <c r="H323" s="116"/>
    </row>
    <row r="324" customHeight="1" spans="8:8">
      <c r="H324" s="116"/>
    </row>
    <row r="325" customHeight="1" spans="8:8">
      <c r="H325" s="116"/>
    </row>
    <row r="326" customHeight="1" spans="8:8">
      <c r="H326" s="116"/>
    </row>
    <row r="327" customHeight="1" spans="8:8">
      <c r="H327" s="116"/>
    </row>
    <row r="328" customHeight="1" spans="8:8">
      <c r="H328" s="116"/>
    </row>
    <row r="329" customHeight="1" spans="8:8">
      <c r="H329" s="116"/>
    </row>
    <row r="330" customHeight="1" spans="8:8">
      <c r="H330" s="116"/>
    </row>
    <row r="331" customHeight="1" spans="8:8">
      <c r="H331" s="116"/>
    </row>
    <row r="332" customHeight="1" spans="8:8">
      <c r="H332" s="116"/>
    </row>
    <row r="333" customHeight="1" spans="8:8">
      <c r="H333" s="116"/>
    </row>
    <row r="334" customHeight="1" spans="8:8">
      <c r="H334" s="116"/>
    </row>
    <row r="335" customHeight="1" spans="8:8">
      <c r="H335" s="116"/>
    </row>
    <row r="336" customHeight="1" spans="8:8">
      <c r="H336" s="116"/>
    </row>
    <row r="337" customHeight="1" spans="8:8">
      <c r="H337" s="116"/>
    </row>
    <row r="338" customHeight="1" spans="8:8">
      <c r="H338" s="116"/>
    </row>
    <row r="339" customHeight="1" spans="8:8">
      <c r="H339" s="116"/>
    </row>
    <row r="340" customHeight="1" spans="8:8">
      <c r="H340" s="116"/>
    </row>
    <row r="341" customHeight="1" spans="8:8">
      <c r="H341" s="116"/>
    </row>
    <row r="342" customHeight="1" spans="8:8">
      <c r="H342" s="116"/>
    </row>
    <row r="343" customHeight="1" spans="8:8">
      <c r="H343" s="116"/>
    </row>
    <row r="344" customHeight="1" spans="8:8">
      <c r="H344" s="116"/>
    </row>
    <row r="345" customHeight="1" spans="8:8">
      <c r="H345" s="116"/>
    </row>
    <row r="346" customHeight="1" spans="8:8">
      <c r="H346" s="116"/>
    </row>
    <row r="347" customHeight="1" spans="8:8">
      <c r="H347" s="116"/>
    </row>
    <row r="348" customHeight="1" spans="8:8">
      <c r="H348" s="116"/>
    </row>
    <row r="349" customHeight="1" spans="8:8">
      <c r="H349" s="116"/>
    </row>
    <row r="350" customHeight="1" spans="8:8">
      <c r="H350" s="116"/>
    </row>
    <row r="351" customHeight="1" spans="8:8">
      <c r="H351" s="116"/>
    </row>
    <row r="352" customHeight="1" spans="8:8">
      <c r="H352" s="116"/>
    </row>
    <row r="353" customHeight="1" spans="8:8">
      <c r="H353" s="116"/>
    </row>
    <row r="354" customHeight="1" spans="8:8">
      <c r="H354" s="116"/>
    </row>
    <row r="355" customHeight="1" spans="8:8">
      <c r="H355" s="116"/>
    </row>
    <row r="356" customHeight="1" spans="8:8">
      <c r="H356" s="116"/>
    </row>
    <row r="357" customHeight="1" spans="8:8">
      <c r="H357" s="116"/>
    </row>
    <row r="358" customHeight="1" spans="8:8">
      <c r="H358" s="116"/>
    </row>
    <row r="359" customHeight="1" spans="8:8">
      <c r="H359" s="116"/>
    </row>
    <row r="360" customHeight="1" spans="8:8">
      <c r="H360" s="116"/>
    </row>
    <row r="361" customHeight="1" spans="8:8">
      <c r="H361" s="116"/>
    </row>
    <row r="362" customHeight="1" spans="8:8">
      <c r="H362" s="116"/>
    </row>
    <row r="363" customHeight="1" spans="8:8">
      <c r="H363" s="116"/>
    </row>
    <row r="364" customHeight="1" spans="8:8">
      <c r="H364" s="116"/>
    </row>
    <row r="365" customHeight="1" spans="8:8">
      <c r="H365" s="116"/>
    </row>
    <row r="366" customHeight="1" spans="8:8">
      <c r="H366" s="116"/>
    </row>
    <row r="367" customHeight="1" spans="8:8">
      <c r="H367" s="116"/>
    </row>
    <row r="368" customHeight="1" spans="8:8">
      <c r="H368" s="116"/>
    </row>
    <row r="369" customHeight="1" spans="8:8">
      <c r="H369" s="116"/>
    </row>
    <row r="370" customHeight="1" spans="8:8">
      <c r="H370" s="116"/>
    </row>
    <row r="371" customHeight="1" spans="8:8">
      <c r="H371" s="116"/>
    </row>
    <row r="372" customHeight="1" spans="8:8">
      <c r="H372" s="116"/>
    </row>
    <row r="373" customHeight="1" spans="8:8">
      <c r="H373" s="116"/>
    </row>
    <row r="374" customHeight="1" spans="8:8">
      <c r="H374" s="116"/>
    </row>
    <row r="375" customHeight="1" spans="8:8">
      <c r="H375" s="116"/>
    </row>
    <row r="376" customHeight="1" spans="8:8">
      <c r="H376" s="116"/>
    </row>
    <row r="377" customHeight="1" spans="8:8">
      <c r="H377" s="116"/>
    </row>
    <row r="378" customHeight="1" spans="8:8">
      <c r="H378" s="116"/>
    </row>
    <row r="379" customHeight="1" spans="8:8">
      <c r="H379" s="116"/>
    </row>
    <row r="380" customHeight="1" spans="8:8">
      <c r="H380" s="116"/>
    </row>
    <row r="381" customHeight="1" spans="8:8">
      <c r="H381" s="116"/>
    </row>
    <row r="382" customHeight="1" spans="8:8">
      <c r="H382" s="116"/>
    </row>
    <row r="383" customHeight="1" spans="8:8">
      <c r="H383" s="116"/>
    </row>
    <row r="384" customHeight="1" spans="8:8">
      <c r="H384" s="116"/>
    </row>
    <row r="385" customHeight="1" spans="8:8">
      <c r="H385" s="116"/>
    </row>
    <row r="386" customHeight="1" spans="8:8">
      <c r="H386" s="116"/>
    </row>
    <row r="387" customHeight="1" spans="8:8">
      <c r="H387" s="116"/>
    </row>
    <row r="388" customHeight="1" spans="8:8">
      <c r="H388" s="116"/>
    </row>
    <row r="389" customHeight="1" spans="8:8">
      <c r="H389" s="116"/>
    </row>
    <row r="390" customHeight="1" spans="8:8">
      <c r="H390" s="116"/>
    </row>
    <row r="391" customHeight="1" spans="8:8">
      <c r="H391" s="116"/>
    </row>
    <row r="392" customHeight="1" spans="8:8">
      <c r="H392" s="116"/>
    </row>
    <row r="393" customHeight="1" spans="8:8">
      <c r="H393" s="116"/>
    </row>
    <row r="394" customHeight="1" spans="8:8">
      <c r="H394" s="116"/>
    </row>
    <row r="395" customHeight="1" spans="8:8">
      <c r="H395" s="116"/>
    </row>
    <row r="396" customHeight="1" spans="8:8">
      <c r="H396" s="116"/>
    </row>
    <row r="397" customHeight="1" spans="8:8">
      <c r="H397" s="116"/>
    </row>
    <row r="398" customHeight="1" spans="8:8">
      <c r="H398" s="116"/>
    </row>
    <row r="399" customHeight="1" spans="8:8">
      <c r="H399" s="116"/>
    </row>
    <row r="400" customHeight="1" spans="8:8">
      <c r="H400" s="116"/>
    </row>
    <row r="401" customHeight="1" spans="8:8">
      <c r="H401" s="116"/>
    </row>
    <row r="402" customHeight="1" spans="8:8">
      <c r="H402" s="116"/>
    </row>
    <row r="403" customHeight="1" spans="8:8">
      <c r="H403" s="116"/>
    </row>
    <row r="404" customHeight="1" spans="8:8">
      <c r="H404" s="116"/>
    </row>
    <row r="405" customHeight="1" spans="8:8">
      <c r="H405" s="116"/>
    </row>
    <row r="406" customHeight="1" spans="8:8">
      <c r="H406" s="116"/>
    </row>
    <row r="407" customHeight="1" spans="8:8">
      <c r="H407" s="116"/>
    </row>
    <row r="408" customHeight="1" spans="8:8">
      <c r="H408" s="116"/>
    </row>
    <row r="409" customHeight="1" spans="8:8">
      <c r="H409" s="116"/>
    </row>
    <row r="410" customHeight="1" spans="8:8">
      <c r="H410" s="116"/>
    </row>
    <row r="411" customHeight="1" spans="8:8">
      <c r="H411" s="116"/>
    </row>
    <row r="412" customHeight="1" spans="8:8">
      <c r="H412" s="116"/>
    </row>
    <row r="413" customHeight="1" spans="8:8">
      <c r="H413" s="116"/>
    </row>
    <row r="414" customHeight="1" spans="8:8">
      <c r="H414" s="116"/>
    </row>
    <row r="415" customHeight="1" spans="8:8">
      <c r="H415" s="116"/>
    </row>
    <row r="416" customHeight="1" spans="8:8">
      <c r="H416" s="116"/>
    </row>
    <row r="417" customHeight="1" spans="8:8">
      <c r="H417" s="116"/>
    </row>
    <row r="418" customHeight="1" spans="8:8">
      <c r="H418" s="116"/>
    </row>
    <row r="419" customHeight="1" spans="8:8">
      <c r="H419" s="116"/>
    </row>
    <row r="420" customHeight="1" spans="8:8">
      <c r="H420" s="116"/>
    </row>
    <row r="421" customHeight="1" spans="8:8">
      <c r="H421" s="116"/>
    </row>
    <row r="422" customHeight="1" spans="8:8">
      <c r="H422" s="116"/>
    </row>
    <row r="423" customHeight="1" spans="8:8">
      <c r="H423" s="116"/>
    </row>
    <row r="424" customHeight="1" spans="8:8">
      <c r="H424" s="116"/>
    </row>
    <row r="425" customHeight="1" spans="8:8">
      <c r="H425" s="116"/>
    </row>
    <row r="426" customHeight="1" spans="8:8">
      <c r="H426" s="116"/>
    </row>
    <row r="427" customHeight="1" spans="8:8">
      <c r="H427" s="116"/>
    </row>
    <row r="428" customHeight="1" spans="8:8">
      <c r="H428" s="116"/>
    </row>
    <row r="429" customHeight="1" spans="8:8">
      <c r="H429" s="116"/>
    </row>
    <row r="430" customHeight="1" spans="8:8">
      <c r="H430" s="116"/>
    </row>
    <row r="431" customHeight="1" spans="8:8">
      <c r="H431" s="116"/>
    </row>
    <row r="432" customHeight="1" spans="8:8">
      <c r="H432" s="116"/>
    </row>
    <row r="433" customHeight="1" spans="8:8">
      <c r="H433" s="116"/>
    </row>
    <row r="434" customHeight="1" spans="8:8">
      <c r="H434" s="116"/>
    </row>
    <row r="435" customHeight="1" spans="8:8">
      <c r="H435" s="116"/>
    </row>
    <row r="436" customHeight="1" spans="8:8">
      <c r="H436" s="116"/>
    </row>
    <row r="437" customHeight="1" spans="8:8">
      <c r="H437" s="116"/>
    </row>
    <row r="438" customHeight="1" spans="8:8">
      <c r="H438" s="116"/>
    </row>
    <row r="439" customHeight="1" spans="8:8">
      <c r="H439" s="116"/>
    </row>
    <row r="440" customHeight="1" spans="8:8">
      <c r="H440" s="116"/>
    </row>
    <row r="441" customHeight="1" spans="8:8">
      <c r="H441" s="116"/>
    </row>
    <row r="442" customHeight="1" spans="8:8">
      <c r="H442" s="116"/>
    </row>
    <row r="443" customHeight="1" spans="8:8">
      <c r="H443" s="116"/>
    </row>
    <row r="444" customHeight="1" spans="8:8">
      <c r="H444" s="116"/>
    </row>
    <row r="445" customHeight="1" spans="8:8">
      <c r="H445" s="116"/>
    </row>
    <row r="446" customHeight="1" spans="8:8">
      <c r="H446" s="116"/>
    </row>
    <row r="447" customHeight="1" spans="8:8">
      <c r="H447" s="116"/>
    </row>
    <row r="448" customHeight="1" spans="8:8">
      <c r="H448" s="116"/>
    </row>
    <row r="449" customHeight="1" spans="8:8">
      <c r="H449" s="116"/>
    </row>
    <row r="450" customHeight="1" spans="8:8">
      <c r="H450" s="116"/>
    </row>
    <row r="451" customHeight="1" spans="8:8">
      <c r="H451" s="116"/>
    </row>
    <row r="452" customHeight="1" spans="8:8">
      <c r="H452" s="116"/>
    </row>
    <row r="453" customHeight="1" spans="8:8">
      <c r="H453" s="116"/>
    </row>
    <row r="454" customHeight="1" spans="8:8">
      <c r="H454" s="116"/>
    </row>
    <row r="455" customHeight="1" spans="8:8">
      <c r="H455" s="116"/>
    </row>
    <row r="456" customHeight="1" spans="8:8">
      <c r="H456" s="116"/>
    </row>
    <row r="457" customHeight="1" spans="8:8">
      <c r="H457" s="116"/>
    </row>
    <row r="458" customHeight="1" spans="8:8">
      <c r="H458" s="116"/>
    </row>
    <row r="459" customHeight="1" spans="8:8">
      <c r="H459" s="116"/>
    </row>
    <row r="460" customHeight="1" spans="8:8">
      <c r="H460" s="116"/>
    </row>
    <row r="461" customHeight="1" spans="8:8">
      <c r="H461" s="116"/>
    </row>
    <row r="462" customHeight="1" spans="8:8">
      <c r="H462" s="116"/>
    </row>
    <row r="463" customHeight="1" spans="8:8">
      <c r="H463" s="116"/>
    </row>
    <row r="464" customHeight="1" spans="8:8">
      <c r="H464" s="116"/>
    </row>
    <row r="465" customHeight="1" spans="8:8">
      <c r="H465" s="116"/>
    </row>
    <row r="466" customHeight="1" spans="8:8">
      <c r="H466" s="116"/>
    </row>
    <row r="467" customHeight="1" spans="8:8">
      <c r="H467" s="116"/>
    </row>
    <row r="468" customHeight="1" spans="8:8">
      <c r="H468" s="116"/>
    </row>
    <row r="469" customHeight="1" spans="8:8">
      <c r="H469" s="116"/>
    </row>
    <row r="470" customHeight="1" spans="8:8">
      <c r="H470" s="116"/>
    </row>
    <row r="471" customHeight="1" spans="8:8">
      <c r="H471" s="116"/>
    </row>
    <row r="472" customHeight="1" spans="8:8">
      <c r="H472" s="116"/>
    </row>
    <row r="473" customHeight="1" spans="8:8">
      <c r="H473" s="116"/>
    </row>
    <row r="474" customHeight="1" spans="8:8">
      <c r="H474" s="116"/>
    </row>
    <row r="475" customHeight="1" spans="8:8">
      <c r="H475" s="116"/>
    </row>
    <row r="476" customHeight="1" spans="8:8">
      <c r="H476" s="116"/>
    </row>
    <row r="477" customHeight="1" spans="8:8">
      <c r="H477" s="116"/>
    </row>
    <row r="478" customHeight="1" spans="8:8">
      <c r="H478" s="116"/>
    </row>
    <row r="479" customHeight="1" spans="8:8">
      <c r="H479" s="116"/>
    </row>
    <row r="480" customHeight="1" spans="8:8">
      <c r="H480" s="116"/>
    </row>
    <row r="481" customHeight="1" spans="8:8">
      <c r="H481" s="116"/>
    </row>
    <row r="482" customHeight="1" spans="8:8">
      <c r="H482" s="116"/>
    </row>
    <row r="483" customHeight="1" spans="8:8">
      <c r="H483" s="116"/>
    </row>
    <row r="484" customHeight="1" spans="8:8">
      <c r="H484" s="116"/>
    </row>
    <row r="485" customHeight="1" spans="8:8">
      <c r="H485" s="116"/>
    </row>
    <row r="486" customHeight="1" spans="8:8">
      <c r="H486" s="116"/>
    </row>
    <row r="487" customHeight="1" spans="8:8">
      <c r="H487" s="116"/>
    </row>
    <row r="488" customHeight="1" spans="8:8">
      <c r="H488" s="116"/>
    </row>
    <row r="489" customHeight="1" spans="8:8">
      <c r="H489" s="116"/>
    </row>
    <row r="490" customHeight="1" spans="8:8">
      <c r="H490" s="116"/>
    </row>
    <row r="491" customHeight="1" spans="8:8">
      <c r="H491" s="116"/>
    </row>
    <row r="492" customHeight="1" spans="8:8">
      <c r="H492" s="116"/>
    </row>
    <row r="493" customHeight="1" spans="8:8">
      <c r="H493" s="116"/>
    </row>
    <row r="494" customHeight="1" spans="8:8">
      <c r="H494" s="116"/>
    </row>
    <row r="495" customHeight="1" spans="8:8">
      <c r="H495" s="116"/>
    </row>
    <row r="496" customHeight="1" spans="8:8">
      <c r="H496" s="116"/>
    </row>
    <row r="497" customHeight="1" spans="8:8">
      <c r="H497" s="116"/>
    </row>
    <row r="498" customHeight="1" spans="8:8">
      <c r="H498" s="116"/>
    </row>
    <row r="499" customHeight="1" spans="8:8">
      <c r="H499" s="116"/>
    </row>
    <row r="500" customHeight="1" spans="8:8">
      <c r="H500" s="116"/>
    </row>
    <row r="501" customHeight="1" spans="8:8">
      <c r="H501" s="116"/>
    </row>
    <row r="502" customHeight="1" spans="8:8">
      <c r="H502" s="116"/>
    </row>
    <row r="503" customHeight="1" spans="8:8">
      <c r="H503" s="116"/>
    </row>
    <row r="504" customHeight="1" spans="8:8">
      <c r="H504" s="116"/>
    </row>
    <row r="505" customHeight="1" spans="8:8">
      <c r="H505" s="116"/>
    </row>
    <row r="506" customHeight="1" spans="8:8">
      <c r="H506" s="116"/>
    </row>
    <row r="507" customHeight="1" spans="8:8">
      <c r="H507" s="116"/>
    </row>
    <row r="508" customHeight="1" spans="8:8">
      <c r="H508" s="116"/>
    </row>
    <row r="509" customHeight="1" spans="8:8">
      <c r="H509" s="116"/>
    </row>
    <row r="510" customHeight="1" spans="8:8">
      <c r="H510" s="116"/>
    </row>
    <row r="511" customHeight="1" spans="8:8">
      <c r="H511" s="116"/>
    </row>
    <row r="512" customHeight="1" spans="8:8">
      <c r="H512" s="116"/>
    </row>
    <row r="513" customHeight="1" spans="8:8">
      <c r="H513" s="116"/>
    </row>
    <row r="514" customHeight="1" spans="8:8">
      <c r="H514" s="116"/>
    </row>
    <row r="515" customHeight="1" spans="8:8">
      <c r="H515" s="116"/>
    </row>
    <row r="516" customHeight="1" spans="8:8">
      <c r="H516" s="116"/>
    </row>
    <row r="517" customHeight="1" spans="8:8">
      <c r="H517" s="116"/>
    </row>
    <row r="518" customHeight="1" spans="8:8">
      <c r="H518" s="116"/>
    </row>
    <row r="519" customHeight="1" spans="8:8">
      <c r="H519" s="116"/>
    </row>
    <row r="520" customHeight="1" spans="8:8">
      <c r="H520" s="116"/>
    </row>
    <row r="521" customHeight="1" spans="8:8">
      <c r="H521" s="116"/>
    </row>
    <row r="522" customHeight="1" spans="8:8">
      <c r="H522" s="116"/>
    </row>
    <row r="523" customHeight="1" spans="8:8">
      <c r="H523" s="116"/>
    </row>
    <row r="524" customHeight="1" spans="8:8">
      <c r="H524" s="116"/>
    </row>
    <row r="525" customHeight="1" spans="8:8">
      <c r="H525" s="116"/>
    </row>
    <row r="526" customHeight="1" spans="8:8">
      <c r="H526" s="116"/>
    </row>
    <row r="527" customHeight="1" spans="8:8">
      <c r="H527" s="116"/>
    </row>
    <row r="528" customHeight="1" spans="8:8">
      <c r="H528" s="116"/>
    </row>
    <row r="529" customHeight="1" spans="8:8">
      <c r="H529" s="116"/>
    </row>
    <row r="530" customHeight="1" spans="8:8">
      <c r="H530" s="116"/>
    </row>
    <row r="531" customHeight="1" spans="8:8">
      <c r="H531" s="116"/>
    </row>
    <row r="532" customHeight="1" spans="8:8">
      <c r="H532" s="116"/>
    </row>
    <row r="533" customHeight="1" spans="8:8">
      <c r="H533" s="116"/>
    </row>
    <row r="534" customHeight="1" spans="8:8">
      <c r="H534" s="116"/>
    </row>
    <row r="535" customHeight="1" spans="8:8">
      <c r="H535" s="116"/>
    </row>
    <row r="536" customHeight="1" spans="8:8">
      <c r="H536" s="116"/>
    </row>
    <row r="537" customHeight="1" spans="8:8">
      <c r="H537" s="116"/>
    </row>
    <row r="538" customHeight="1" spans="8:8">
      <c r="H538" s="116"/>
    </row>
    <row r="539" customHeight="1" spans="8:8">
      <c r="H539" s="116"/>
    </row>
    <row r="540" customHeight="1" spans="8:8">
      <c r="H540" s="116"/>
    </row>
    <row r="541" customHeight="1" spans="8:8">
      <c r="H541" s="116"/>
    </row>
    <row r="542" customHeight="1" spans="8:8">
      <c r="H542" s="116"/>
    </row>
    <row r="543" customHeight="1" spans="8:8">
      <c r="H543" s="116"/>
    </row>
    <row r="544" customHeight="1" spans="8:8">
      <c r="H544" s="116"/>
    </row>
    <row r="545" customHeight="1" spans="8:8">
      <c r="H545" s="116"/>
    </row>
    <row r="546" customHeight="1" spans="8:8">
      <c r="H546" s="116"/>
    </row>
    <row r="547" customHeight="1" spans="8:8">
      <c r="H547" s="116"/>
    </row>
    <row r="548" customHeight="1" spans="8:8">
      <c r="H548" s="116"/>
    </row>
    <row r="549" customHeight="1" spans="8:8">
      <c r="H549" s="116"/>
    </row>
    <row r="550" customHeight="1" spans="8:8">
      <c r="H550" s="116"/>
    </row>
    <row r="551" customHeight="1" spans="8:8">
      <c r="H551" s="116"/>
    </row>
    <row r="552" customHeight="1" spans="8:8">
      <c r="H552" s="116"/>
    </row>
    <row r="553" customHeight="1" spans="8:8">
      <c r="H553" s="116"/>
    </row>
    <row r="554" customHeight="1" spans="8:8">
      <c r="H554" s="116"/>
    </row>
    <row r="555" customHeight="1" spans="8:8">
      <c r="H555" s="116"/>
    </row>
    <row r="556" customHeight="1" spans="8:8">
      <c r="H556" s="116"/>
    </row>
    <row r="557" customHeight="1" spans="8:8">
      <c r="H557" s="116"/>
    </row>
    <row r="558" customHeight="1" spans="8:8">
      <c r="H558" s="116"/>
    </row>
    <row r="559" customHeight="1" spans="8:8">
      <c r="H559" s="116"/>
    </row>
    <row r="560" customHeight="1" spans="8:8">
      <c r="H560" s="116"/>
    </row>
    <row r="561" customHeight="1" spans="8:8">
      <c r="H561" s="116"/>
    </row>
    <row r="562" customHeight="1" spans="8:8">
      <c r="H562" s="116"/>
    </row>
    <row r="563" customHeight="1" spans="8:8">
      <c r="H563" s="116"/>
    </row>
    <row r="564" customHeight="1" spans="8:8">
      <c r="H564" s="116"/>
    </row>
    <row r="565" customHeight="1" spans="8:8">
      <c r="H565" s="116"/>
    </row>
    <row r="566" customHeight="1" spans="8:8">
      <c r="H566" s="116"/>
    </row>
    <row r="567" customHeight="1" spans="8:8">
      <c r="H567" s="116"/>
    </row>
    <row r="568" customHeight="1" spans="8:8">
      <c r="H568" s="116"/>
    </row>
    <row r="569" customHeight="1" spans="8:8">
      <c r="H569" s="116"/>
    </row>
    <row r="570" customHeight="1" spans="8:8">
      <c r="H570" s="116"/>
    </row>
    <row r="571" customHeight="1" spans="8:8">
      <c r="H571" s="116"/>
    </row>
    <row r="572" customHeight="1" spans="8:8">
      <c r="H572" s="116"/>
    </row>
    <row r="573" customHeight="1" spans="8:8">
      <c r="H573" s="116"/>
    </row>
    <row r="574" customHeight="1" spans="8:8">
      <c r="H574" s="116"/>
    </row>
    <row r="575" customHeight="1" spans="8:8">
      <c r="H575" s="116"/>
    </row>
    <row r="576" customHeight="1" spans="8:8">
      <c r="H576" s="116"/>
    </row>
    <row r="577" customHeight="1" spans="8:8">
      <c r="H577" s="116"/>
    </row>
    <row r="578" customHeight="1" spans="8:8">
      <c r="H578" s="116"/>
    </row>
    <row r="579" customHeight="1" spans="8:8">
      <c r="H579" s="116"/>
    </row>
    <row r="580" customHeight="1" spans="8:8">
      <c r="H580" s="116"/>
    </row>
    <row r="581" customHeight="1" spans="8:8">
      <c r="H581" s="116"/>
    </row>
    <row r="582" customHeight="1" spans="8:8">
      <c r="H582" s="116"/>
    </row>
    <row r="583" customHeight="1" spans="8:8">
      <c r="H583" s="116"/>
    </row>
    <row r="584" customHeight="1" spans="8:8">
      <c r="H584" s="116"/>
    </row>
    <row r="585" customHeight="1" spans="8:8">
      <c r="H585" s="116"/>
    </row>
    <row r="586" customHeight="1" spans="8:8">
      <c r="H586" s="116"/>
    </row>
    <row r="587" customHeight="1" spans="8:8">
      <c r="H587" s="116"/>
    </row>
    <row r="588" customHeight="1" spans="8:8">
      <c r="H588" s="116"/>
    </row>
    <row r="589" customHeight="1" spans="8:8">
      <c r="H589" s="116"/>
    </row>
    <row r="590" customHeight="1" spans="8:8">
      <c r="H590" s="116"/>
    </row>
    <row r="591" customHeight="1" spans="8:8">
      <c r="H591" s="116"/>
    </row>
    <row r="592" customHeight="1" spans="8:8">
      <c r="H592" s="116"/>
    </row>
    <row r="593" customHeight="1" spans="8:8">
      <c r="H593" s="116"/>
    </row>
    <row r="594" customHeight="1" spans="8:8">
      <c r="H594" s="116"/>
    </row>
    <row r="595" customHeight="1" spans="8:8">
      <c r="H595" s="116"/>
    </row>
    <row r="596" customHeight="1" spans="8:8">
      <c r="H596" s="116"/>
    </row>
    <row r="597" customHeight="1" spans="8:8">
      <c r="H597" s="116"/>
    </row>
    <row r="598" customHeight="1" spans="8:8">
      <c r="H598" s="116"/>
    </row>
    <row r="599" customHeight="1" spans="8:8">
      <c r="H599" s="116"/>
    </row>
    <row r="600" customHeight="1" spans="8:8">
      <c r="H600" s="116"/>
    </row>
    <row r="601" customHeight="1" spans="8:8">
      <c r="H601" s="116"/>
    </row>
    <row r="602" customHeight="1" spans="8:8">
      <c r="H602" s="116"/>
    </row>
    <row r="603" customHeight="1" spans="8:8">
      <c r="H603" s="116"/>
    </row>
    <row r="604" customHeight="1" spans="8:8">
      <c r="H604" s="116"/>
    </row>
    <row r="605" customHeight="1" spans="8:8">
      <c r="H605" s="116"/>
    </row>
    <row r="606" customHeight="1" spans="8:8">
      <c r="H606" s="116"/>
    </row>
    <row r="607" customHeight="1" spans="8:8">
      <c r="H607" s="116"/>
    </row>
    <row r="608" customHeight="1" spans="8:8">
      <c r="H608" s="116"/>
    </row>
    <row r="609" customHeight="1" spans="8:8">
      <c r="H609" s="116"/>
    </row>
    <row r="610" customHeight="1" spans="8:8">
      <c r="H610" s="116"/>
    </row>
    <row r="611" customHeight="1" spans="8:8">
      <c r="H611" s="116"/>
    </row>
    <row r="612" customHeight="1" spans="8:8">
      <c r="H612" s="116"/>
    </row>
    <row r="613" customHeight="1" spans="8:8">
      <c r="H613" s="116"/>
    </row>
    <row r="614" customHeight="1" spans="8:8">
      <c r="H614" s="116"/>
    </row>
    <row r="615" customHeight="1" spans="8:8">
      <c r="H615" s="116"/>
    </row>
    <row r="616" customHeight="1" spans="8:8">
      <c r="H616" s="116"/>
    </row>
    <row r="617" customHeight="1" spans="8:8">
      <c r="H617" s="116"/>
    </row>
    <row r="618" customHeight="1" spans="8:8">
      <c r="H618" s="116"/>
    </row>
    <row r="619" customHeight="1" spans="8:8">
      <c r="H619" s="116"/>
    </row>
    <row r="620" customHeight="1" spans="8:8">
      <c r="H620" s="116"/>
    </row>
    <row r="621" customHeight="1" spans="8:8">
      <c r="H621" s="116"/>
    </row>
    <row r="622" customHeight="1" spans="8:8">
      <c r="H622" s="116"/>
    </row>
    <row r="623" customHeight="1" spans="8:8">
      <c r="H623" s="116"/>
    </row>
    <row r="624" customHeight="1" spans="8:8">
      <c r="H624" s="116"/>
    </row>
    <row r="625" customHeight="1" spans="8:8">
      <c r="H625" s="116"/>
    </row>
    <row r="626" customHeight="1" spans="8:8">
      <c r="H626" s="116"/>
    </row>
    <row r="627" customHeight="1" spans="8:8">
      <c r="H627" s="116"/>
    </row>
    <row r="628" customHeight="1" spans="8:8">
      <c r="H628" s="116"/>
    </row>
    <row r="629" customHeight="1" spans="8:8">
      <c r="H629" s="116"/>
    </row>
    <row r="630" customHeight="1" spans="8:8">
      <c r="H630" s="116"/>
    </row>
    <row r="631" customHeight="1" spans="8:8">
      <c r="H631" s="116"/>
    </row>
    <row r="632" customHeight="1" spans="8:8">
      <c r="H632" s="116"/>
    </row>
    <row r="633" customHeight="1" spans="8:8">
      <c r="H633" s="116"/>
    </row>
    <row r="634" customHeight="1" spans="8:8">
      <c r="H634" s="116"/>
    </row>
    <row r="635" customHeight="1" spans="8:8">
      <c r="H635" s="116"/>
    </row>
    <row r="636" customHeight="1" spans="8:8">
      <c r="H636" s="116"/>
    </row>
    <row r="637" customHeight="1" spans="8:8">
      <c r="H637" s="116"/>
    </row>
    <row r="638" customHeight="1" spans="8:8">
      <c r="H638" s="116"/>
    </row>
    <row r="639" customHeight="1" spans="8:8">
      <c r="H639" s="116"/>
    </row>
    <row r="640" customHeight="1" spans="8:8">
      <c r="H640" s="116"/>
    </row>
    <row r="641" customHeight="1" spans="8:8">
      <c r="H641" s="116"/>
    </row>
    <row r="642" customHeight="1" spans="8:8">
      <c r="H642" s="116"/>
    </row>
    <row r="643" customHeight="1" spans="8:8">
      <c r="H643" s="116"/>
    </row>
    <row r="644" customHeight="1" spans="8:8">
      <c r="H644" s="116"/>
    </row>
    <row r="645" customHeight="1" spans="8:8">
      <c r="H645" s="116"/>
    </row>
    <row r="646" customHeight="1" spans="8:8">
      <c r="H646" s="116"/>
    </row>
    <row r="647" customHeight="1" spans="8:8">
      <c r="H647" s="116"/>
    </row>
    <row r="648" customHeight="1" spans="8:8">
      <c r="H648" s="116"/>
    </row>
    <row r="649" customHeight="1" spans="8:8">
      <c r="H649" s="116"/>
    </row>
    <row r="650" customHeight="1" spans="8:8">
      <c r="H650" s="116"/>
    </row>
    <row r="651" customHeight="1" spans="8:8">
      <c r="H651" s="116"/>
    </row>
    <row r="652" customHeight="1" spans="8:8">
      <c r="H652" s="116"/>
    </row>
    <row r="653" customHeight="1" spans="8:8">
      <c r="H653" s="116"/>
    </row>
    <row r="654" customHeight="1" spans="8:8">
      <c r="H654" s="116"/>
    </row>
    <row r="655" customHeight="1" spans="8:8">
      <c r="H655" s="116"/>
    </row>
    <row r="656" customHeight="1" spans="8:8">
      <c r="H656" s="116"/>
    </row>
    <row r="657" customHeight="1" spans="8:8">
      <c r="H657" s="116"/>
    </row>
    <row r="658" customHeight="1" spans="8:8">
      <c r="H658" s="116"/>
    </row>
    <row r="659" customHeight="1" spans="8:8">
      <c r="H659" s="116"/>
    </row>
    <row r="660" customHeight="1" spans="8:8">
      <c r="H660" s="116"/>
    </row>
    <row r="661" customHeight="1" spans="8:8">
      <c r="H661" s="116"/>
    </row>
    <row r="662" customHeight="1" spans="8:8">
      <c r="H662" s="116"/>
    </row>
    <row r="663" customHeight="1" spans="8:8">
      <c r="H663" s="116"/>
    </row>
    <row r="664" customHeight="1" spans="8:8">
      <c r="H664" s="116"/>
    </row>
    <row r="665" customHeight="1" spans="8:8">
      <c r="H665" s="116"/>
    </row>
    <row r="666" customHeight="1" spans="8:8">
      <c r="H666" s="116"/>
    </row>
    <row r="667" customHeight="1" spans="8:8">
      <c r="H667" s="116"/>
    </row>
    <row r="668" customHeight="1" spans="8:8">
      <c r="H668" s="116"/>
    </row>
    <row r="669" customHeight="1" spans="8:8">
      <c r="H669" s="116"/>
    </row>
    <row r="670" customHeight="1" spans="8:8">
      <c r="H670" s="116"/>
    </row>
    <row r="671" customHeight="1" spans="8:8">
      <c r="H671" s="116"/>
    </row>
    <row r="672" customHeight="1" spans="8:8">
      <c r="H672" s="116"/>
    </row>
    <row r="673" customHeight="1" spans="8:8">
      <c r="H673" s="116"/>
    </row>
    <row r="674" customHeight="1" spans="8:8">
      <c r="H674" s="116"/>
    </row>
    <row r="675" customHeight="1" spans="8:8">
      <c r="H675" s="116"/>
    </row>
    <row r="676" customHeight="1" spans="8:8">
      <c r="H676" s="116"/>
    </row>
    <row r="677" customHeight="1" spans="8:8">
      <c r="H677" s="116"/>
    </row>
    <row r="678" customHeight="1" spans="8:8">
      <c r="H678" s="116"/>
    </row>
    <row r="679" customHeight="1" spans="8:8">
      <c r="H679" s="116"/>
    </row>
    <row r="680" customHeight="1" spans="8:8">
      <c r="H680" s="116"/>
    </row>
    <row r="681" customHeight="1" spans="8:8">
      <c r="H681" s="116"/>
    </row>
    <row r="682" customHeight="1" spans="8:8">
      <c r="H682" s="116"/>
    </row>
    <row r="683" customHeight="1" spans="8:8">
      <c r="H683" s="116"/>
    </row>
    <row r="684" customHeight="1" spans="8:8">
      <c r="H684" s="116"/>
    </row>
    <row r="685" customHeight="1" spans="8:8">
      <c r="H685" s="116"/>
    </row>
    <row r="686" customHeight="1" spans="8:8">
      <c r="H686" s="116"/>
    </row>
    <row r="687" customHeight="1" spans="8:8">
      <c r="H687" s="116"/>
    </row>
    <row r="688" customHeight="1" spans="8:8">
      <c r="H688" s="116"/>
    </row>
    <row r="689" customHeight="1" spans="8:8">
      <c r="H689" s="116"/>
    </row>
    <row r="690" customHeight="1" spans="8:8">
      <c r="H690" s="116"/>
    </row>
    <row r="691" customHeight="1" spans="8:8">
      <c r="H691" s="116"/>
    </row>
    <row r="692" customHeight="1" spans="8:8">
      <c r="H692" s="116"/>
    </row>
    <row r="693" customHeight="1" spans="8:8">
      <c r="H693" s="116"/>
    </row>
    <row r="694" customHeight="1" spans="8:8">
      <c r="H694" s="116"/>
    </row>
    <row r="695" customHeight="1" spans="8:8">
      <c r="H695" s="116"/>
    </row>
    <row r="696" customHeight="1" spans="8:8">
      <c r="H696" s="116"/>
    </row>
    <row r="697" customHeight="1" spans="8:8">
      <c r="H697" s="116"/>
    </row>
    <row r="698" customHeight="1" spans="8:8">
      <c r="H698" s="116"/>
    </row>
    <row r="699" customHeight="1" spans="8:8">
      <c r="H699" s="116"/>
    </row>
    <row r="700" customHeight="1" spans="8:8">
      <c r="H700" s="116"/>
    </row>
    <row r="701" customHeight="1" spans="8:8">
      <c r="H701" s="116"/>
    </row>
    <row r="702" customHeight="1" spans="8:8">
      <c r="H702" s="116"/>
    </row>
    <row r="703" customHeight="1" spans="8:8">
      <c r="H703" s="116"/>
    </row>
    <row r="704" customHeight="1" spans="8:8">
      <c r="H704" s="116"/>
    </row>
    <row r="705" customHeight="1" spans="8:8">
      <c r="H705" s="116"/>
    </row>
    <row r="706" customHeight="1" spans="8:8">
      <c r="H706" s="116"/>
    </row>
    <row r="707" customHeight="1" spans="8:8">
      <c r="H707" s="116"/>
    </row>
    <row r="708" customHeight="1" spans="8:8">
      <c r="H708" s="116"/>
    </row>
    <row r="709" customHeight="1" spans="8:8">
      <c r="H709" s="116"/>
    </row>
    <row r="710" customHeight="1" spans="8:8">
      <c r="H710" s="116"/>
    </row>
    <row r="711" customHeight="1" spans="8:8">
      <c r="H711" s="116"/>
    </row>
    <row r="712" customHeight="1" spans="8:8">
      <c r="H712" s="116"/>
    </row>
    <row r="713" customHeight="1" spans="8:8">
      <c r="H713" s="116"/>
    </row>
    <row r="714" customHeight="1" spans="8:8">
      <c r="H714" s="116"/>
    </row>
    <row r="715" customHeight="1" spans="8:8">
      <c r="H715" s="116"/>
    </row>
    <row r="716" customHeight="1" spans="8:8">
      <c r="H716" s="116"/>
    </row>
    <row r="717" customHeight="1" spans="8:8">
      <c r="H717" s="116"/>
    </row>
    <row r="718" customHeight="1" spans="8:8">
      <c r="H718" s="116"/>
    </row>
    <row r="719" customHeight="1" spans="8:8">
      <c r="H719" s="116"/>
    </row>
    <row r="720" customHeight="1" spans="8:8">
      <c r="H720" s="116"/>
    </row>
    <row r="721" customHeight="1" spans="8:8">
      <c r="H721" s="116"/>
    </row>
    <row r="722" customHeight="1" spans="8:8">
      <c r="H722" s="116"/>
    </row>
    <row r="723" customHeight="1" spans="8:8">
      <c r="H723" s="116"/>
    </row>
    <row r="724" customHeight="1" spans="8:8">
      <c r="H724" s="116"/>
    </row>
    <row r="725" customHeight="1" spans="8:8">
      <c r="H725" s="116"/>
    </row>
    <row r="726" customHeight="1" spans="8:8">
      <c r="H726" s="116"/>
    </row>
    <row r="727" customHeight="1" spans="8:8">
      <c r="H727" s="116"/>
    </row>
    <row r="728" customHeight="1" spans="8:8">
      <c r="H728" s="116"/>
    </row>
    <row r="729" customHeight="1" spans="8:8">
      <c r="H729" s="116"/>
    </row>
    <row r="730" customHeight="1" spans="8:8">
      <c r="H730" s="116"/>
    </row>
    <row r="731" customHeight="1" spans="8:8">
      <c r="H731" s="116"/>
    </row>
    <row r="732" customHeight="1" spans="8:8">
      <c r="H732" s="116"/>
    </row>
    <row r="733" customHeight="1" spans="8:8">
      <c r="H733" s="116"/>
    </row>
    <row r="734" customHeight="1" spans="8:8">
      <c r="H734" s="116"/>
    </row>
    <row r="735" customHeight="1" spans="8:8">
      <c r="H735" s="116"/>
    </row>
    <row r="736" customHeight="1" spans="8:8">
      <c r="H736" s="116"/>
    </row>
    <row r="737" customHeight="1" spans="8:8">
      <c r="H737" s="116"/>
    </row>
    <row r="738" customHeight="1" spans="8:8">
      <c r="H738" s="116"/>
    </row>
    <row r="739" customHeight="1" spans="8:8">
      <c r="H739" s="116"/>
    </row>
    <row r="740" customHeight="1" spans="8:8">
      <c r="H740" s="116"/>
    </row>
    <row r="741" customHeight="1" spans="8:8">
      <c r="H741" s="116"/>
    </row>
    <row r="742" customHeight="1" spans="8:8">
      <c r="H742" s="116"/>
    </row>
    <row r="743" customHeight="1" spans="8:8">
      <c r="H743" s="116"/>
    </row>
    <row r="744" customHeight="1" spans="8:8">
      <c r="H744" s="116"/>
    </row>
    <row r="745" customHeight="1" spans="8:8">
      <c r="H745" s="116"/>
    </row>
    <row r="746" customHeight="1" spans="8:8">
      <c r="H746" s="116"/>
    </row>
    <row r="747" customHeight="1" spans="8:8">
      <c r="H747" s="116"/>
    </row>
    <row r="748" customHeight="1" spans="8:8">
      <c r="H748" s="116"/>
    </row>
    <row r="749" customHeight="1" spans="8:8">
      <c r="H749" s="116"/>
    </row>
    <row r="750" customHeight="1" spans="8:8">
      <c r="H750" s="116"/>
    </row>
    <row r="751" customHeight="1" spans="8:8">
      <c r="H751" s="116"/>
    </row>
    <row r="752" customHeight="1" spans="8:8">
      <c r="H752" s="116"/>
    </row>
    <row r="753" customHeight="1" spans="8:8">
      <c r="H753" s="116"/>
    </row>
    <row r="754" customHeight="1" spans="8:8">
      <c r="H754" s="116"/>
    </row>
    <row r="755" customHeight="1" spans="8:8">
      <c r="H755" s="116"/>
    </row>
    <row r="756" customHeight="1" spans="8:8">
      <c r="H756" s="116"/>
    </row>
    <row r="757" customHeight="1" spans="8:8">
      <c r="H757" s="116"/>
    </row>
    <row r="758" customHeight="1" spans="8:8">
      <c r="H758" s="116"/>
    </row>
    <row r="759" customHeight="1" spans="8:8">
      <c r="H759" s="116"/>
    </row>
    <row r="760" customHeight="1" spans="8:8">
      <c r="H760" s="116"/>
    </row>
    <row r="761" customHeight="1" spans="8:8">
      <c r="H761" s="116"/>
    </row>
    <row r="762" customHeight="1" spans="8:8">
      <c r="H762" s="116"/>
    </row>
    <row r="763" customHeight="1" spans="8:8">
      <c r="H763" s="116"/>
    </row>
    <row r="764" customHeight="1" spans="8:8">
      <c r="H764" s="116"/>
    </row>
    <row r="765" customHeight="1" spans="8:8">
      <c r="H765" s="116"/>
    </row>
    <row r="766" customHeight="1" spans="8:8">
      <c r="H766" s="116"/>
    </row>
    <row r="767" customHeight="1" spans="8:8">
      <c r="H767" s="116"/>
    </row>
    <row r="768" customHeight="1" spans="8:8">
      <c r="H768" s="116"/>
    </row>
    <row r="769" customHeight="1" spans="8:8">
      <c r="H769" s="116"/>
    </row>
    <row r="770" customHeight="1" spans="8:8">
      <c r="H770" s="116"/>
    </row>
    <row r="771" customHeight="1" spans="8:8">
      <c r="H771" s="116"/>
    </row>
    <row r="772" customHeight="1" spans="8:8">
      <c r="H772" s="116"/>
    </row>
    <row r="773" customHeight="1" spans="8:8">
      <c r="H773" s="116"/>
    </row>
    <row r="774" customHeight="1" spans="8:8">
      <c r="H774" s="116"/>
    </row>
    <row r="775" customHeight="1" spans="8:8">
      <c r="H775" s="116"/>
    </row>
    <row r="776" customHeight="1" spans="8:8">
      <c r="H776" s="116"/>
    </row>
    <row r="777" customHeight="1" spans="8:8">
      <c r="H777" s="116"/>
    </row>
    <row r="778" customHeight="1" spans="8:8">
      <c r="H778" s="116"/>
    </row>
    <row r="779" customHeight="1" spans="8:8">
      <c r="H779" s="116"/>
    </row>
    <row r="780" customHeight="1" spans="8:8">
      <c r="H780" s="116"/>
    </row>
    <row r="781" customHeight="1" spans="8:8">
      <c r="H781" s="116"/>
    </row>
    <row r="782" customHeight="1" spans="8:8">
      <c r="H782" s="116"/>
    </row>
    <row r="783" customHeight="1" spans="8:8">
      <c r="H783" s="116"/>
    </row>
    <row r="784" customHeight="1" spans="8:8">
      <c r="H784" s="116"/>
    </row>
    <row r="785" customHeight="1" spans="8:8">
      <c r="H785" s="116"/>
    </row>
    <row r="786" customHeight="1" spans="8:8">
      <c r="H786" s="116"/>
    </row>
    <row r="787" customHeight="1" spans="8:8">
      <c r="H787" s="116"/>
    </row>
    <row r="788" customHeight="1" spans="8:8">
      <c r="H788" s="116"/>
    </row>
    <row r="789" customHeight="1" spans="8:8">
      <c r="H789" s="116"/>
    </row>
    <row r="790" customHeight="1" spans="8:8">
      <c r="H790" s="116"/>
    </row>
    <row r="791" customHeight="1" spans="8:8">
      <c r="H791" s="116"/>
    </row>
    <row r="792" customHeight="1" spans="8:8">
      <c r="H792" s="116"/>
    </row>
    <row r="793" customHeight="1" spans="8:8">
      <c r="H793" s="116"/>
    </row>
    <row r="794" customHeight="1" spans="8:8">
      <c r="H794" s="116"/>
    </row>
    <row r="795" customHeight="1" spans="8:8">
      <c r="H795" s="116"/>
    </row>
    <row r="796" customHeight="1" spans="8:8">
      <c r="H796" s="116"/>
    </row>
    <row r="797" customHeight="1" spans="8:8">
      <c r="H797" s="116"/>
    </row>
    <row r="798" customHeight="1" spans="8:8">
      <c r="H798" s="116"/>
    </row>
    <row r="799" customHeight="1" spans="8:8">
      <c r="H799" s="116"/>
    </row>
    <row r="800" customHeight="1" spans="8:8">
      <c r="H800" s="116"/>
    </row>
    <row r="801" customHeight="1" spans="8:8">
      <c r="H801" s="116"/>
    </row>
    <row r="802" customHeight="1" spans="8:8">
      <c r="H802" s="116"/>
    </row>
    <row r="803" customHeight="1" spans="8:8">
      <c r="H803" s="116"/>
    </row>
    <row r="804" customHeight="1" spans="8:8">
      <c r="H804" s="116"/>
    </row>
    <row r="805" customHeight="1" spans="8:8">
      <c r="H805" s="116"/>
    </row>
    <row r="806" customHeight="1" spans="8:8">
      <c r="H806" s="116"/>
    </row>
    <row r="807" customHeight="1" spans="8:8">
      <c r="H807" s="116"/>
    </row>
    <row r="808" customHeight="1" spans="8:8">
      <c r="H808" s="116"/>
    </row>
    <row r="809" customHeight="1" spans="8:8">
      <c r="H809" s="116"/>
    </row>
    <row r="810" customHeight="1" spans="8:8">
      <c r="H810" s="116"/>
    </row>
    <row r="811" customHeight="1" spans="8:8">
      <c r="H811" s="116"/>
    </row>
    <row r="812" customHeight="1" spans="8:8">
      <c r="H812" s="116"/>
    </row>
    <row r="813" customHeight="1" spans="8:8">
      <c r="H813" s="116"/>
    </row>
    <row r="814" customHeight="1" spans="8:8">
      <c r="H814" s="116"/>
    </row>
    <row r="815" customHeight="1" spans="8:8">
      <c r="H815" s="116"/>
    </row>
    <row r="816" customHeight="1" spans="8:8">
      <c r="H816" s="116"/>
    </row>
    <row r="817" customHeight="1" spans="8:8">
      <c r="H817" s="116"/>
    </row>
    <row r="818" customHeight="1" spans="8:8">
      <c r="H818" s="116"/>
    </row>
    <row r="819" customHeight="1" spans="8:8">
      <c r="H819" s="116"/>
    </row>
    <row r="820" customHeight="1" spans="8:8">
      <c r="H820" s="116"/>
    </row>
    <row r="821" customHeight="1" spans="8:8">
      <c r="H821" s="116"/>
    </row>
    <row r="822" customHeight="1" spans="8:8">
      <c r="H822" s="116"/>
    </row>
    <row r="823" customHeight="1" spans="8:8">
      <c r="H823" s="116"/>
    </row>
    <row r="824" customHeight="1" spans="8:8">
      <c r="H824" s="116"/>
    </row>
    <row r="825" customHeight="1" spans="8:8">
      <c r="H825" s="116"/>
    </row>
    <row r="826" customHeight="1" spans="8:8">
      <c r="H826" s="116"/>
    </row>
    <row r="827" customHeight="1" spans="8:8">
      <c r="H827" s="116"/>
    </row>
    <row r="828" customHeight="1" spans="8:8">
      <c r="H828" s="116"/>
    </row>
    <row r="829" customHeight="1" spans="8:8">
      <c r="H829" s="116"/>
    </row>
    <row r="830" customHeight="1" spans="8:8">
      <c r="H830" s="116"/>
    </row>
    <row r="831" customHeight="1" spans="8:8">
      <c r="H831" s="116"/>
    </row>
    <row r="832" customHeight="1" spans="8:8">
      <c r="H832" s="116"/>
    </row>
    <row r="833" customHeight="1" spans="8:8">
      <c r="H833" s="116"/>
    </row>
    <row r="834" customHeight="1" spans="8:8">
      <c r="H834" s="116"/>
    </row>
    <row r="835" customHeight="1" spans="8:8">
      <c r="H835" s="116"/>
    </row>
    <row r="836" customHeight="1" spans="8:8">
      <c r="H836" s="116"/>
    </row>
    <row r="837" customHeight="1" spans="8:8">
      <c r="H837" s="116"/>
    </row>
    <row r="838" customHeight="1" spans="8:8">
      <c r="H838" s="116"/>
    </row>
    <row r="839" customHeight="1" spans="8:8">
      <c r="H839" s="116"/>
    </row>
    <row r="840" customHeight="1" spans="8:8">
      <c r="H840" s="116"/>
    </row>
    <row r="841" customHeight="1" spans="8:8">
      <c r="H841" s="116"/>
    </row>
    <row r="842" customHeight="1" spans="8:8">
      <c r="H842" s="116"/>
    </row>
    <row r="843" customHeight="1" spans="8:8">
      <c r="H843" s="116"/>
    </row>
    <row r="844" customHeight="1" spans="8:8">
      <c r="H844" s="116"/>
    </row>
    <row r="845" customHeight="1" spans="8:8">
      <c r="H845" s="116"/>
    </row>
    <row r="846" customHeight="1" spans="8:8">
      <c r="H846" s="116"/>
    </row>
    <row r="847" customHeight="1" spans="8:8">
      <c r="H847" s="116"/>
    </row>
    <row r="848" customHeight="1" spans="8:8">
      <c r="H848" s="116"/>
    </row>
    <row r="849" customHeight="1" spans="8:8">
      <c r="H849" s="116"/>
    </row>
    <row r="850" customHeight="1" spans="8:8">
      <c r="H850" s="116"/>
    </row>
    <row r="851" customHeight="1" spans="8:8">
      <c r="H851" s="116"/>
    </row>
    <row r="852" customHeight="1" spans="8:8">
      <c r="H852" s="116"/>
    </row>
    <row r="853" customHeight="1" spans="8:8">
      <c r="H853" s="116"/>
    </row>
    <row r="854" customHeight="1" spans="8:8">
      <c r="H854" s="116"/>
    </row>
    <row r="855" customHeight="1" spans="8:8">
      <c r="H855" s="116"/>
    </row>
    <row r="856" customHeight="1" spans="8:8">
      <c r="H856" s="116"/>
    </row>
    <row r="857" customHeight="1" spans="8:8">
      <c r="H857" s="116"/>
    </row>
    <row r="858" customHeight="1" spans="8:8">
      <c r="H858" s="116"/>
    </row>
    <row r="859" customHeight="1" spans="8:8">
      <c r="H859" s="116"/>
    </row>
    <row r="860" customHeight="1" spans="8:8">
      <c r="H860" s="116"/>
    </row>
    <row r="861" customHeight="1" spans="8:8">
      <c r="H861" s="116"/>
    </row>
    <row r="862" customHeight="1" spans="8:8">
      <c r="H862" s="116"/>
    </row>
    <row r="863" customHeight="1" spans="8:8">
      <c r="H863" s="116"/>
    </row>
    <row r="864" customHeight="1" spans="8:8">
      <c r="H864" s="116"/>
    </row>
    <row r="865" customHeight="1" spans="8:8">
      <c r="H865" s="116"/>
    </row>
    <row r="866" customHeight="1" spans="8:8">
      <c r="H866" s="116"/>
    </row>
    <row r="867" customHeight="1" spans="8:8">
      <c r="H867" s="116"/>
    </row>
    <row r="868" customHeight="1" spans="8:8">
      <c r="H868" s="116"/>
    </row>
    <row r="869" customHeight="1" spans="8:8">
      <c r="H869" s="116"/>
    </row>
    <row r="870" customHeight="1" spans="8:8">
      <c r="H870" s="116"/>
    </row>
    <row r="871" customHeight="1" spans="8:8">
      <c r="H871" s="116"/>
    </row>
    <row r="872" customHeight="1" spans="8:8">
      <c r="H872" s="116"/>
    </row>
    <row r="873" customHeight="1" spans="8:8">
      <c r="H873" s="116"/>
    </row>
    <row r="874" customHeight="1" spans="8:8">
      <c r="H874" s="116"/>
    </row>
    <row r="875" customHeight="1" spans="8:8">
      <c r="H875" s="116"/>
    </row>
    <row r="876" customHeight="1" spans="8:8">
      <c r="H876" s="116"/>
    </row>
    <row r="877" customHeight="1" spans="8:8">
      <c r="H877" s="116"/>
    </row>
    <row r="878" customHeight="1" spans="8:8">
      <c r="H878" s="116"/>
    </row>
    <row r="879" customHeight="1" spans="8:8">
      <c r="H879" s="116"/>
    </row>
    <row r="880" customHeight="1" spans="8:8">
      <c r="H880" s="116"/>
    </row>
    <row r="881" customHeight="1" spans="8:8">
      <c r="H881" s="116"/>
    </row>
    <row r="882" customHeight="1" spans="8:8">
      <c r="H882" s="116"/>
    </row>
    <row r="883" customHeight="1" spans="8:8">
      <c r="H883" s="116"/>
    </row>
    <row r="884" customHeight="1" spans="8:8">
      <c r="H884" s="116"/>
    </row>
    <row r="885" customHeight="1" spans="8:8">
      <c r="H885" s="116"/>
    </row>
    <row r="886" customHeight="1" spans="8:8">
      <c r="H886" s="116"/>
    </row>
    <row r="887" customHeight="1" spans="8:8">
      <c r="H887" s="116"/>
    </row>
    <row r="888" customHeight="1" spans="8:8">
      <c r="H888" s="116"/>
    </row>
    <row r="889" customHeight="1" spans="8:8">
      <c r="H889" s="116"/>
    </row>
    <row r="890" customHeight="1" spans="8:8">
      <c r="H890" s="116"/>
    </row>
    <row r="891" customHeight="1" spans="8:8">
      <c r="H891" s="116"/>
    </row>
    <row r="892" customHeight="1" spans="8:8">
      <c r="H892" s="116"/>
    </row>
    <row r="893" customHeight="1" spans="8:8">
      <c r="H893" s="116"/>
    </row>
    <row r="894" customHeight="1" spans="8:8">
      <c r="H894" s="116"/>
    </row>
    <row r="895" customHeight="1" spans="8:8">
      <c r="H895" s="116"/>
    </row>
    <row r="896" customHeight="1" spans="8:8">
      <c r="H896" s="116"/>
    </row>
    <row r="897" customHeight="1" spans="8:8">
      <c r="H897" s="116"/>
    </row>
    <row r="898" customHeight="1" spans="8:8">
      <c r="H898" s="116"/>
    </row>
    <row r="899" customHeight="1" spans="8:8">
      <c r="H899" s="116"/>
    </row>
    <row r="900" customHeight="1" spans="8:8">
      <c r="H900" s="116"/>
    </row>
    <row r="901" customHeight="1" spans="8:8">
      <c r="H901" s="116"/>
    </row>
    <row r="902" customHeight="1" spans="8:8">
      <c r="H902" s="116"/>
    </row>
    <row r="903" customHeight="1" spans="8:8">
      <c r="H903" s="116"/>
    </row>
    <row r="904" customHeight="1" spans="8:8">
      <c r="H904" s="116"/>
    </row>
    <row r="905" customHeight="1" spans="8:8">
      <c r="H905" s="116"/>
    </row>
    <row r="906" customHeight="1" spans="8:8">
      <c r="H906" s="116"/>
    </row>
    <row r="907" customHeight="1" spans="8:8">
      <c r="H907" s="116"/>
    </row>
    <row r="908" customHeight="1" spans="8:8">
      <c r="H908" s="116"/>
    </row>
    <row r="909" customHeight="1" spans="8:8">
      <c r="H909" s="116"/>
    </row>
    <row r="910" customHeight="1" spans="8:8">
      <c r="H910" s="116"/>
    </row>
    <row r="911" customHeight="1" spans="8:8">
      <c r="H911" s="116"/>
    </row>
    <row r="912" customHeight="1" spans="8:8">
      <c r="H912" s="116"/>
    </row>
    <row r="913" customHeight="1" spans="8:8">
      <c r="H913" s="116"/>
    </row>
    <row r="914" customHeight="1" spans="8:8">
      <c r="H914" s="116"/>
    </row>
    <row r="915" customHeight="1" spans="8:8">
      <c r="H915" s="116"/>
    </row>
    <row r="916" customHeight="1" spans="8:8">
      <c r="H916" s="116"/>
    </row>
    <row r="917" customHeight="1" spans="8:8">
      <c r="H917" s="116"/>
    </row>
    <row r="918" customHeight="1" spans="8:8">
      <c r="H918" s="116"/>
    </row>
    <row r="919" customHeight="1" spans="8:8">
      <c r="H919" s="116"/>
    </row>
    <row r="920" customHeight="1" spans="8:8">
      <c r="H920" s="116"/>
    </row>
    <row r="921" customHeight="1" spans="8:8">
      <c r="H921" s="116"/>
    </row>
    <row r="922" customHeight="1" spans="8:8">
      <c r="H922" s="116"/>
    </row>
    <row r="923" customHeight="1" spans="8:8">
      <c r="H923" s="116"/>
    </row>
    <row r="924" customHeight="1" spans="8:8">
      <c r="H924" s="116"/>
    </row>
    <row r="925" customHeight="1" spans="8:8">
      <c r="H925" s="116"/>
    </row>
    <row r="926" customHeight="1" spans="8:8">
      <c r="H926" s="116"/>
    </row>
    <row r="927" customHeight="1" spans="8:8">
      <c r="H927" s="116"/>
    </row>
    <row r="928" customHeight="1" spans="8:8">
      <c r="H928" s="116"/>
    </row>
    <row r="929" customHeight="1" spans="8:8">
      <c r="H929" s="116"/>
    </row>
    <row r="930" customHeight="1" spans="8:8">
      <c r="H930" s="116"/>
    </row>
    <row r="931" customHeight="1" spans="8:8">
      <c r="H931" s="116"/>
    </row>
    <row r="932" customHeight="1" spans="8:8">
      <c r="H932" s="116"/>
    </row>
    <row r="933" customHeight="1" spans="8:8">
      <c r="H933" s="116"/>
    </row>
    <row r="934" customHeight="1" spans="8:8">
      <c r="H934" s="116"/>
    </row>
    <row r="935" customHeight="1" spans="8:8">
      <c r="H935" s="116"/>
    </row>
    <row r="936" customHeight="1" spans="8:8">
      <c r="H936" s="116"/>
    </row>
    <row r="937" customHeight="1" spans="8:8">
      <c r="H937" s="116"/>
    </row>
    <row r="938" customHeight="1" spans="8:8">
      <c r="H938" s="116"/>
    </row>
    <row r="939" customHeight="1" spans="8:8">
      <c r="H939" s="116"/>
    </row>
    <row r="940" customHeight="1" spans="8:8">
      <c r="H940" s="116"/>
    </row>
    <row r="941" customHeight="1" spans="8:8">
      <c r="H941" s="116"/>
    </row>
    <row r="942" customHeight="1" spans="8:8">
      <c r="H942" s="116"/>
    </row>
    <row r="943" customHeight="1" spans="8:8">
      <c r="H943" s="116"/>
    </row>
    <row r="944" customHeight="1" spans="8:8">
      <c r="H944" s="116"/>
    </row>
    <row r="945" customHeight="1" spans="8:8">
      <c r="H945" s="116"/>
    </row>
    <row r="946" customHeight="1" spans="8:8">
      <c r="H946" s="116"/>
    </row>
    <row r="947" customHeight="1" spans="8:8">
      <c r="H947" s="116"/>
    </row>
    <row r="948" customHeight="1" spans="8:8">
      <c r="H948" s="116"/>
    </row>
    <row r="949" customHeight="1" spans="8:8">
      <c r="H949" s="116"/>
    </row>
    <row r="950" customHeight="1" spans="8:8">
      <c r="H950" s="116"/>
    </row>
    <row r="951" customHeight="1" spans="8:8">
      <c r="H951" s="116"/>
    </row>
    <row r="952" customHeight="1" spans="8:8">
      <c r="H952" s="116"/>
    </row>
    <row r="953" customHeight="1" spans="8:8">
      <c r="H953" s="116"/>
    </row>
    <row r="954" customHeight="1" spans="8:8">
      <c r="H954" s="116"/>
    </row>
    <row r="955" customHeight="1" spans="8:8">
      <c r="H955" s="116"/>
    </row>
    <row r="956" customHeight="1" spans="8:8">
      <c r="H956" s="116"/>
    </row>
    <row r="957" customHeight="1" spans="8:8">
      <c r="H957" s="116"/>
    </row>
    <row r="958" customHeight="1" spans="8:8">
      <c r="H958" s="116"/>
    </row>
    <row r="959" customHeight="1" spans="8:8">
      <c r="H959" s="116"/>
    </row>
    <row r="960" customHeight="1" spans="8:8">
      <c r="H960" s="116"/>
    </row>
    <row r="961" customHeight="1" spans="8:8">
      <c r="H961" s="116"/>
    </row>
    <row r="962" customHeight="1" spans="8:8">
      <c r="H962" s="116"/>
    </row>
    <row r="963" customHeight="1" spans="8:8">
      <c r="H963" s="116"/>
    </row>
    <row r="964" customHeight="1" spans="8:8">
      <c r="H964" s="116"/>
    </row>
    <row r="965" customHeight="1" spans="8:8">
      <c r="H965" s="116"/>
    </row>
    <row r="966" customHeight="1" spans="8:8">
      <c r="H966" s="116"/>
    </row>
    <row r="967" customHeight="1" spans="8:8">
      <c r="H967" s="116"/>
    </row>
    <row r="968" customHeight="1" spans="8:8">
      <c r="H968" s="116"/>
    </row>
    <row r="969" customHeight="1" spans="8:8">
      <c r="H969" s="116"/>
    </row>
    <row r="970" customHeight="1" spans="8:8">
      <c r="H970" s="116"/>
    </row>
    <row r="971" customHeight="1" spans="8:8">
      <c r="H971" s="116"/>
    </row>
    <row r="972" customHeight="1" spans="8:8">
      <c r="H972" s="116"/>
    </row>
    <row r="973" customHeight="1" spans="8:8">
      <c r="H973" s="116"/>
    </row>
    <row r="974" customHeight="1" spans="8:8">
      <c r="H974" s="116"/>
    </row>
    <row r="975" customHeight="1" spans="8:8">
      <c r="H975" s="116"/>
    </row>
    <row r="976" customHeight="1" spans="8:8">
      <c r="H976" s="116"/>
    </row>
    <row r="977" customHeight="1" spans="8:8">
      <c r="H977" s="116"/>
    </row>
    <row r="978" customHeight="1" spans="8:8">
      <c r="H978" s="116"/>
    </row>
    <row r="979" customHeight="1" spans="8:8">
      <c r="H979" s="116"/>
    </row>
    <row r="980" customHeight="1" spans="8:8">
      <c r="H980" s="116"/>
    </row>
    <row r="981" customHeight="1" spans="8:8">
      <c r="H981" s="116"/>
    </row>
    <row r="982" customHeight="1" spans="8:8">
      <c r="H982" s="116"/>
    </row>
    <row r="983" customHeight="1" spans="8:8">
      <c r="H983" s="116"/>
    </row>
    <row r="984" customHeight="1" spans="8:8">
      <c r="H984" s="116"/>
    </row>
    <row r="985" customHeight="1" spans="8:8">
      <c r="H985" s="116"/>
    </row>
    <row r="986" customHeight="1" spans="8:8">
      <c r="H986" s="116"/>
    </row>
    <row r="987" customHeight="1" spans="8:8">
      <c r="H987" s="116"/>
    </row>
    <row r="988" customHeight="1" spans="8:8">
      <c r="H988" s="116"/>
    </row>
    <row r="989" customHeight="1" spans="8:8">
      <c r="H989" s="116"/>
    </row>
    <row r="990" customHeight="1" spans="8:8">
      <c r="H990" s="116"/>
    </row>
    <row r="991" customHeight="1" spans="8:8">
      <c r="H991" s="116"/>
    </row>
    <row r="992" customHeight="1" spans="8:8">
      <c r="H992" s="116"/>
    </row>
    <row r="993" customHeight="1" spans="8:8">
      <c r="H993" s="116"/>
    </row>
    <row r="994" customHeight="1" spans="8:8">
      <c r="H994" s="116"/>
    </row>
    <row r="995" customHeight="1" spans="8:8">
      <c r="H995" s="116"/>
    </row>
    <row r="996" customHeight="1" spans="8:8">
      <c r="H996" s="116"/>
    </row>
    <row r="997" customHeight="1" spans="8:8">
      <c r="H997" s="116"/>
    </row>
    <row r="998" customHeight="1" spans="8:8">
      <c r="H998" s="116"/>
    </row>
    <row r="999" customHeight="1" spans="8:8">
      <c r="H999" s="116"/>
    </row>
    <row r="1000" customHeight="1" spans="8:8">
      <c r="H1000" s="116"/>
    </row>
    <row r="1001" customHeight="1" spans="8:8">
      <c r="H1001" s="116"/>
    </row>
    <row r="1002" customHeight="1" spans="8:8">
      <c r="H1002" s="116"/>
    </row>
    <row r="1003" customHeight="1" spans="8:8">
      <c r="H1003" s="116"/>
    </row>
    <row r="1004" customHeight="1" spans="8:8">
      <c r="H1004" s="116"/>
    </row>
    <row r="1005" customHeight="1" spans="8:8">
      <c r="H1005" s="116"/>
    </row>
    <row r="1006" customHeight="1" spans="8:8">
      <c r="H1006" s="116"/>
    </row>
    <row r="1007" customHeight="1" spans="8:8">
      <c r="H1007" s="116"/>
    </row>
    <row r="1008" customHeight="1" spans="8:8">
      <c r="H1008" s="116"/>
    </row>
    <row r="1009" customHeight="1" spans="8:8">
      <c r="H1009" s="116"/>
    </row>
    <row r="1010" customHeight="1" spans="8:8">
      <c r="H1010" s="116"/>
    </row>
    <row r="1011" customHeight="1" spans="8:8">
      <c r="H1011" s="116"/>
    </row>
    <row r="1012" customHeight="1" spans="8:8">
      <c r="H1012" s="116"/>
    </row>
    <row r="1013" customHeight="1" spans="8:8">
      <c r="H1013" s="116"/>
    </row>
    <row r="1014" customHeight="1" spans="8:8">
      <c r="H1014" s="116"/>
    </row>
    <row r="1015" customHeight="1" spans="8:8">
      <c r="H1015" s="116"/>
    </row>
    <row r="1016" customHeight="1" spans="8:8">
      <c r="H1016" s="116"/>
    </row>
    <row r="1017" customHeight="1" spans="8:8">
      <c r="H1017" s="116"/>
    </row>
    <row r="1018" customHeight="1" spans="8:8">
      <c r="H1018" s="116"/>
    </row>
    <row r="1019" customHeight="1" spans="8:8">
      <c r="H1019" s="116"/>
    </row>
    <row r="1020" customHeight="1" spans="8:8">
      <c r="H1020" s="116"/>
    </row>
    <row r="1021" customHeight="1" spans="8:8">
      <c r="H1021" s="116"/>
    </row>
    <row r="1022" customHeight="1" spans="8:8">
      <c r="H1022" s="116"/>
    </row>
    <row r="1023" customHeight="1" spans="8:8">
      <c r="H1023" s="116"/>
    </row>
    <row r="1024" customHeight="1" spans="8:8">
      <c r="H1024" s="116"/>
    </row>
    <row r="1025" customHeight="1" spans="8:8">
      <c r="H1025" s="116"/>
    </row>
    <row r="1026" customHeight="1" spans="8:8">
      <c r="H1026" s="116"/>
    </row>
    <row r="1027" customHeight="1" spans="8:8">
      <c r="H1027" s="116"/>
    </row>
    <row r="1028" customHeight="1" spans="8:8">
      <c r="H1028" s="116"/>
    </row>
    <row r="1029" customHeight="1" spans="8:8">
      <c r="H1029" s="116"/>
    </row>
    <row r="1030" customHeight="1" spans="8:8">
      <c r="H1030" s="116"/>
    </row>
    <row r="1031" customHeight="1" spans="8:8">
      <c r="H1031" s="116"/>
    </row>
    <row r="1032" customHeight="1" spans="8:8">
      <c r="H1032" s="116"/>
    </row>
    <row r="1033" customHeight="1" spans="8:8">
      <c r="H1033" s="116"/>
    </row>
    <row r="1034" customHeight="1" spans="8:8">
      <c r="H1034" s="116"/>
    </row>
    <row r="1035" customHeight="1" spans="8:8">
      <c r="H1035" s="116"/>
    </row>
    <row r="1036" customHeight="1" spans="8:8">
      <c r="H1036" s="116"/>
    </row>
    <row r="1037" customHeight="1" spans="8:8">
      <c r="H1037" s="116"/>
    </row>
    <row r="1038" customHeight="1" spans="8:8">
      <c r="H1038" s="116"/>
    </row>
    <row r="1039" customHeight="1" spans="8:8">
      <c r="H1039" s="116"/>
    </row>
    <row r="1040" customHeight="1" spans="8:8">
      <c r="H1040" s="116"/>
    </row>
    <row r="1041" customHeight="1" spans="8:8">
      <c r="H1041" s="116"/>
    </row>
    <row r="1042" customHeight="1" spans="8:8">
      <c r="H1042" s="116"/>
    </row>
    <row r="1043" customHeight="1" spans="8:8">
      <c r="H1043" s="116"/>
    </row>
    <row r="1044" customHeight="1" spans="8:8">
      <c r="H1044" s="116"/>
    </row>
    <row r="1045" customHeight="1" spans="8:8">
      <c r="H1045" s="116"/>
    </row>
    <row r="1046" customHeight="1" spans="8:8">
      <c r="H1046" s="116"/>
    </row>
    <row r="1047" customHeight="1" spans="8:8">
      <c r="H1047" s="116"/>
    </row>
    <row r="1048" customHeight="1" spans="8:8">
      <c r="H1048" s="116"/>
    </row>
    <row r="1049" customHeight="1" spans="8:8">
      <c r="H1049" s="116"/>
    </row>
    <row r="1050" customHeight="1" spans="8:8">
      <c r="H1050" s="116"/>
    </row>
    <row r="1051" customHeight="1" spans="8:8">
      <c r="H1051" s="116"/>
    </row>
    <row r="1052" customHeight="1" spans="8:8">
      <c r="H1052" s="116"/>
    </row>
    <row r="1053" customHeight="1" spans="8:8">
      <c r="H1053" s="116"/>
    </row>
    <row r="1054" customHeight="1" spans="8:8">
      <c r="H1054" s="116"/>
    </row>
    <row r="1055" customHeight="1" spans="8:8">
      <c r="H1055" s="116"/>
    </row>
    <row r="1056" customHeight="1" spans="8:8">
      <c r="H1056" s="116"/>
    </row>
    <row r="1057" customHeight="1" spans="8:8">
      <c r="H1057" s="116"/>
    </row>
    <row r="1058" customHeight="1" spans="8:8">
      <c r="H1058" s="116"/>
    </row>
    <row r="1059" customHeight="1" spans="8:8">
      <c r="H1059" s="116"/>
    </row>
    <row r="1060" customHeight="1" spans="8:8">
      <c r="H1060" s="116"/>
    </row>
    <row r="1061" customHeight="1" spans="8:8">
      <c r="H1061" s="116"/>
    </row>
    <row r="1062" customHeight="1" spans="8:8">
      <c r="H1062" s="116"/>
    </row>
    <row r="1063" customHeight="1" spans="8:8">
      <c r="H1063" s="116"/>
    </row>
    <row r="1064" customHeight="1" spans="8:8">
      <c r="H1064" s="116"/>
    </row>
    <row r="1065" customHeight="1" spans="8:8">
      <c r="H1065" s="116"/>
    </row>
    <row r="1066" customHeight="1" spans="8:8">
      <c r="H1066" s="116"/>
    </row>
    <row r="1067" customHeight="1" spans="8:8">
      <c r="H1067" s="116"/>
    </row>
    <row r="1068" customHeight="1" spans="8:8">
      <c r="H1068" s="116"/>
    </row>
    <row r="1069" customHeight="1" spans="8:8">
      <c r="H1069" s="116"/>
    </row>
    <row r="1070" customHeight="1" spans="8:8">
      <c r="H1070" s="116"/>
    </row>
    <row r="1071" customHeight="1" spans="8:8">
      <c r="H1071" s="116"/>
    </row>
    <row r="1072" customHeight="1" spans="8:8">
      <c r="H1072" s="116"/>
    </row>
    <row r="1073" customHeight="1" spans="8:8">
      <c r="H1073" s="116"/>
    </row>
    <row r="1074" customHeight="1" spans="8:8">
      <c r="H1074" s="116"/>
    </row>
    <row r="1075" customHeight="1" spans="8:8">
      <c r="H1075" s="116"/>
    </row>
    <row r="1076" customHeight="1" spans="8:8">
      <c r="H1076" s="116"/>
    </row>
    <row r="1077" customHeight="1" spans="8:8">
      <c r="H1077" s="116"/>
    </row>
    <row r="1078" customHeight="1" spans="8:8">
      <c r="H1078" s="116"/>
    </row>
    <row r="1079" customHeight="1" spans="8:8">
      <c r="H1079" s="116"/>
    </row>
    <row r="1080" customHeight="1" spans="8:8">
      <c r="H1080" s="116"/>
    </row>
    <row r="1081" customHeight="1" spans="8:8">
      <c r="H1081" s="116"/>
    </row>
    <row r="1082" customHeight="1" spans="8:8">
      <c r="H1082" s="116"/>
    </row>
    <row r="1083" customHeight="1" spans="8:8">
      <c r="H1083" s="116"/>
    </row>
    <row r="1084" customHeight="1" spans="8:8">
      <c r="H1084" s="116"/>
    </row>
    <row r="1085" customHeight="1" spans="8:8">
      <c r="H1085" s="116"/>
    </row>
    <row r="1086" customHeight="1" spans="8:8">
      <c r="H1086" s="116"/>
    </row>
    <row r="1087" customHeight="1" spans="8:8">
      <c r="H1087" s="116"/>
    </row>
    <row r="1088" customHeight="1" spans="8:8">
      <c r="H1088" s="116"/>
    </row>
    <row r="1089" customHeight="1" spans="8:8">
      <c r="H1089" s="116"/>
    </row>
    <row r="1090" customHeight="1" spans="8:8">
      <c r="H1090" s="116"/>
    </row>
    <row r="1091" customHeight="1" spans="8:8">
      <c r="H1091" s="116"/>
    </row>
    <row r="1092" customHeight="1" spans="8:8">
      <c r="H1092" s="116"/>
    </row>
    <row r="1093" customHeight="1" spans="8:8">
      <c r="H1093" s="116"/>
    </row>
    <row r="1094" customHeight="1" spans="8:8">
      <c r="H1094" s="116"/>
    </row>
    <row r="1095" customHeight="1" spans="8:8">
      <c r="H1095" s="116"/>
    </row>
    <row r="1096" customHeight="1" spans="8:8">
      <c r="H1096" s="116"/>
    </row>
    <row r="1097" customHeight="1" spans="8:8">
      <c r="H1097" s="116"/>
    </row>
    <row r="1098" customHeight="1" spans="8:8">
      <c r="H1098" s="116"/>
    </row>
    <row r="1099" customHeight="1" spans="8:8">
      <c r="H1099" s="116"/>
    </row>
    <row r="1100" customHeight="1" spans="8:8">
      <c r="H1100" s="116"/>
    </row>
    <row r="1101" customHeight="1" spans="8:8">
      <c r="H1101" s="116"/>
    </row>
    <row r="1102" customHeight="1" spans="8:8">
      <c r="H1102" s="116"/>
    </row>
    <row r="1103" customHeight="1" spans="8:8">
      <c r="H1103" s="116"/>
    </row>
    <row r="1104" customHeight="1" spans="8:8">
      <c r="H1104" s="116"/>
    </row>
    <row r="1105" customHeight="1" spans="8:8">
      <c r="H1105" s="116"/>
    </row>
    <row r="1106" customHeight="1" spans="8:8">
      <c r="H1106" s="116"/>
    </row>
    <row r="1107" customHeight="1" spans="8:8">
      <c r="H1107" s="116"/>
    </row>
    <row r="1108" customHeight="1" spans="8:8">
      <c r="H1108" s="116"/>
    </row>
    <row r="1109" customHeight="1" spans="8:8">
      <c r="H1109" s="116"/>
    </row>
    <row r="1110" customHeight="1" spans="8:8">
      <c r="H1110" s="116"/>
    </row>
    <row r="1111" customHeight="1" spans="8:8">
      <c r="H1111" s="116"/>
    </row>
    <row r="1112" customHeight="1" spans="8:8">
      <c r="H1112" s="116"/>
    </row>
    <row r="1113" customHeight="1" spans="8:8">
      <c r="H1113" s="116"/>
    </row>
    <row r="1114" customHeight="1" spans="8:8">
      <c r="H1114" s="116"/>
    </row>
    <row r="1115" customHeight="1" spans="8:8">
      <c r="H1115" s="116"/>
    </row>
    <row r="1116" customHeight="1" spans="8:8">
      <c r="H1116" s="116"/>
    </row>
    <row r="1117" customHeight="1" spans="8:8">
      <c r="H1117" s="116"/>
    </row>
    <row r="1118" customHeight="1" spans="8:8">
      <c r="H1118" s="116"/>
    </row>
    <row r="1119" customHeight="1" spans="8:8">
      <c r="H1119" s="116"/>
    </row>
    <row r="1120" customHeight="1" spans="8:8">
      <c r="H1120" s="116"/>
    </row>
    <row r="1121" customHeight="1" spans="8:8">
      <c r="H1121" s="116"/>
    </row>
    <row r="1122" customHeight="1" spans="8:8">
      <c r="H1122" s="116"/>
    </row>
    <row r="1123" customHeight="1" spans="8:8">
      <c r="H1123" s="116"/>
    </row>
    <row r="1124" customHeight="1" spans="8:8">
      <c r="H1124" s="116"/>
    </row>
    <row r="1125" customHeight="1" spans="8:8">
      <c r="H1125" s="116"/>
    </row>
    <row r="1126" customHeight="1" spans="8:8">
      <c r="H1126" s="116"/>
    </row>
    <row r="1127" customHeight="1" spans="8:8">
      <c r="H1127" s="116"/>
    </row>
    <row r="1128" customHeight="1" spans="8:8">
      <c r="H1128" s="116"/>
    </row>
    <row r="1129" customHeight="1" spans="8:8">
      <c r="H1129" s="116"/>
    </row>
    <row r="1130" customHeight="1" spans="8:8">
      <c r="H1130" s="116"/>
    </row>
    <row r="1131" customHeight="1" spans="8:8">
      <c r="H1131" s="116"/>
    </row>
    <row r="1132" customHeight="1" spans="8:8">
      <c r="H1132" s="116"/>
    </row>
    <row r="1133" customHeight="1" spans="8:8">
      <c r="H1133" s="116"/>
    </row>
    <row r="1134" customHeight="1" spans="8:8">
      <c r="H1134" s="116"/>
    </row>
    <row r="1135" customHeight="1" spans="8:8">
      <c r="H1135" s="116"/>
    </row>
    <row r="1136" customHeight="1" spans="8:8">
      <c r="H1136" s="116"/>
    </row>
    <row r="1137" customHeight="1" spans="8:8">
      <c r="H1137" s="116"/>
    </row>
    <row r="1138" customHeight="1" spans="8:8">
      <c r="H1138" s="116"/>
    </row>
    <row r="1139" customHeight="1" spans="8:8">
      <c r="H1139" s="116"/>
    </row>
    <row r="1140" customHeight="1" spans="8:8">
      <c r="H1140" s="116"/>
    </row>
    <row r="1141" customHeight="1" spans="8:8">
      <c r="H1141" s="116"/>
    </row>
    <row r="1142" customHeight="1" spans="8:8">
      <c r="H1142" s="116"/>
    </row>
    <row r="1143" customHeight="1" spans="8:8">
      <c r="H1143" s="116"/>
    </row>
    <row r="1144" customHeight="1" spans="8:8">
      <c r="H1144" s="116"/>
    </row>
    <row r="1145" customHeight="1" spans="8:8">
      <c r="H1145" s="116"/>
    </row>
    <row r="1146" customHeight="1" spans="8:8">
      <c r="H1146" s="116"/>
    </row>
    <row r="1147" customHeight="1" spans="8:8">
      <c r="H1147" s="116"/>
    </row>
    <row r="1148" customHeight="1" spans="8:8">
      <c r="H1148" s="116"/>
    </row>
    <row r="1149" customHeight="1" spans="8:8">
      <c r="H1149" s="116"/>
    </row>
    <row r="1150" customHeight="1" spans="8:8">
      <c r="H1150" s="116"/>
    </row>
    <row r="1151" customHeight="1" spans="8:8">
      <c r="H1151" s="116"/>
    </row>
    <row r="1152" customHeight="1" spans="8:8">
      <c r="H1152" s="116"/>
    </row>
    <row r="1153" customHeight="1" spans="8:8">
      <c r="H1153" s="116"/>
    </row>
    <row r="1154" customHeight="1" spans="8:8">
      <c r="H1154" s="116"/>
    </row>
    <row r="1155" customHeight="1" spans="8:8">
      <c r="H1155" s="116"/>
    </row>
    <row r="1156" customHeight="1" spans="8:8">
      <c r="H1156" s="116"/>
    </row>
    <row r="1157" customHeight="1" spans="8:8">
      <c r="H1157" s="116"/>
    </row>
    <row r="1158" customHeight="1" spans="8:8">
      <c r="H1158" s="116"/>
    </row>
    <row r="1159" customHeight="1" spans="8:8">
      <c r="H1159" s="116"/>
    </row>
    <row r="1160" customHeight="1" spans="8:8">
      <c r="H1160" s="116"/>
    </row>
    <row r="1161" customHeight="1" spans="8:8">
      <c r="H1161" s="116"/>
    </row>
    <row r="1162" customHeight="1" spans="8:8">
      <c r="H1162" s="116"/>
    </row>
    <row r="1163" customHeight="1" spans="8:8">
      <c r="H1163" s="116"/>
    </row>
    <row r="1164" customHeight="1" spans="8:8">
      <c r="H1164" s="116"/>
    </row>
    <row r="1165" customHeight="1" spans="8:8">
      <c r="H1165" s="116"/>
    </row>
    <row r="1166" customHeight="1" spans="8:8">
      <c r="H1166" s="116"/>
    </row>
    <row r="1167" customHeight="1" spans="8:8">
      <c r="H1167" s="116"/>
    </row>
    <row r="1168" customHeight="1" spans="8:8">
      <c r="H1168" s="116"/>
    </row>
    <row r="1169" customHeight="1" spans="8:8">
      <c r="H1169" s="116"/>
    </row>
    <row r="1170" customHeight="1" spans="8:8">
      <c r="H1170" s="116"/>
    </row>
    <row r="1171" customHeight="1" spans="8:8">
      <c r="H1171" s="116"/>
    </row>
    <row r="1172" customHeight="1" spans="8:8">
      <c r="H1172" s="116"/>
    </row>
    <row r="1173" customHeight="1" spans="8:8">
      <c r="H1173" s="116"/>
    </row>
    <row r="1174" customHeight="1" spans="8:8">
      <c r="H1174" s="116"/>
    </row>
    <row r="1175" customHeight="1" spans="8:8">
      <c r="H1175" s="116"/>
    </row>
    <row r="1176" customHeight="1" spans="8:8">
      <c r="H1176" s="116"/>
    </row>
    <row r="1177" customHeight="1" spans="8:8">
      <c r="H1177" s="116"/>
    </row>
    <row r="1178" customHeight="1" spans="8:8">
      <c r="H1178" s="116"/>
    </row>
    <row r="1179" customHeight="1" spans="8:8">
      <c r="H1179" s="116"/>
    </row>
    <row r="1180" customHeight="1" spans="8:8">
      <c r="H1180" s="116"/>
    </row>
    <row r="1181" customHeight="1" spans="8:8">
      <c r="H1181" s="116"/>
    </row>
    <row r="1182" customHeight="1" spans="8:8">
      <c r="H1182" s="116"/>
    </row>
    <row r="1183" customHeight="1" spans="8:8">
      <c r="H1183" s="116"/>
    </row>
    <row r="1184" customHeight="1" spans="8:8">
      <c r="H1184" s="116"/>
    </row>
    <row r="1185" customHeight="1" spans="8:8">
      <c r="H1185" s="116"/>
    </row>
    <row r="1186" customHeight="1" spans="8:8">
      <c r="H1186" s="116"/>
    </row>
    <row r="1187" customHeight="1" spans="8:8">
      <c r="H1187" s="116"/>
    </row>
    <row r="1188" customHeight="1" spans="8:8">
      <c r="H1188" s="116"/>
    </row>
    <row r="1189" customHeight="1" spans="8:8">
      <c r="H1189" s="116"/>
    </row>
    <row r="1190" customHeight="1" spans="8:8">
      <c r="H1190" s="116"/>
    </row>
    <row r="1191" customHeight="1" spans="8:8">
      <c r="H1191" s="116"/>
    </row>
    <row r="1192" customHeight="1" spans="8:8">
      <c r="H1192" s="116"/>
    </row>
    <row r="1193" customHeight="1" spans="8:8">
      <c r="H1193" s="116"/>
    </row>
    <row r="1194" customHeight="1" spans="8:8">
      <c r="H1194" s="116"/>
    </row>
    <row r="1195" customHeight="1" spans="8:8">
      <c r="H1195" s="116"/>
    </row>
    <row r="1196" customHeight="1" spans="8:8">
      <c r="H1196" s="116"/>
    </row>
    <row r="1197" customHeight="1" spans="8:8">
      <c r="H1197" s="116"/>
    </row>
    <row r="1198" customHeight="1" spans="8:8">
      <c r="H1198" s="116"/>
    </row>
    <row r="1199" customHeight="1" spans="8:8">
      <c r="H1199" s="116"/>
    </row>
    <row r="1200" customHeight="1" spans="8:8">
      <c r="H1200" s="116"/>
    </row>
    <row r="1201" customHeight="1" spans="8:8">
      <c r="H1201" s="116"/>
    </row>
    <row r="1202" customHeight="1" spans="8:8">
      <c r="H1202" s="116"/>
    </row>
    <row r="1203" customHeight="1" spans="8:8">
      <c r="H1203" s="116"/>
    </row>
    <row r="1204" customHeight="1" spans="8:8">
      <c r="H1204" s="116"/>
    </row>
    <row r="1205" customHeight="1" spans="8:8">
      <c r="H1205" s="116"/>
    </row>
    <row r="1206" customHeight="1" spans="8:8">
      <c r="H1206" s="116"/>
    </row>
    <row r="1207" customHeight="1" spans="8:8">
      <c r="H1207" s="116"/>
    </row>
    <row r="1208" customHeight="1" spans="8:8">
      <c r="H1208" s="116"/>
    </row>
    <row r="1209" customHeight="1" spans="8:8">
      <c r="H1209" s="116"/>
    </row>
    <row r="1210" customHeight="1" spans="8:8">
      <c r="H1210" s="116"/>
    </row>
    <row r="1211" customHeight="1" spans="8:8">
      <c r="H1211" s="116"/>
    </row>
    <row r="1212" customHeight="1" spans="8:8">
      <c r="H1212" s="116"/>
    </row>
    <row r="1213" customHeight="1" spans="8:8">
      <c r="H1213" s="116"/>
    </row>
    <row r="1214" customHeight="1" spans="8:8">
      <c r="H1214" s="116"/>
    </row>
    <row r="1215" customHeight="1" spans="8:8">
      <c r="H1215" s="116"/>
    </row>
    <row r="1216" customHeight="1" spans="8:8">
      <c r="H1216" s="116"/>
    </row>
    <row r="1217" customHeight="1" spans="8:8">
      <c r="H1217" s="116"/>
    </row>
    <row r="1218" customHeight="1" spans="8:8">
      <c r="H1218" s="116"/>
    </row>
    <row r="1219" customHeight="1" spans="8:8">
      <c r="H1219" s="116"/>
    </row>
    <row r="1220" customHeight="1" spans="8:8">
      <c r="H1220" s="116"/>
    </row>
    <row r="1221" customHeight="1" spans="8:8">
      <c r="H1221" s="116"/>
    </row>
    <row r="1222" customHeight="1" spans="8:8">
      <c r="H1222" s="116"/>
    </row>
    <row r="1223" customHeight="1" spans="8:8">
      <c r="H1223" s="116"/>
    </row>
    <row r="1224" customHeight="1" spans="8:8">
      <c r="H1224" s="116"/>
    </row>
    <row r="1225" customHeight="1" spans="8:8">
      <c r="H1225" s="116"/>
    </row>
    <row r="1226" customHeight="1" spans="8:8">
      <c r="H1226" s="116"/>
    </row>
    <row r="1227" customHeight="1" spans="8:8">
      <c r="H1227" s="116"/>
    </row>
    <row r="1228" customHeight="1" spans="8:8">
      <c r="H1228" s="116"/>
    </row>
    <row r="1229" customHeight="1" spans="8:8">
      <c r="H1229" s="116"/>
    </row>
    <row r="1230" customHeight="1" spans="8:8">
      <c r="H1230" s="116"/>
    </row>
    <row r="1231" customHeight="1" spans="8:8">
      <c r="H1231" s="116"/>
    </row>
    <row r="1232" customHeight="1" spans="8:8">
      <c r="H1232" s="116"/>
    </row>
    <row r="1233" customHeight="1" spans="8:8">
      <c r="H1233" s="116"/>
    </row>
    <row r="1234" customHeight="1" spans="8:8">
      <c r="H1234" s="116"/>
    </row>
    <row r="1235" customHeight="1" spans="8:8">
      <c r="H1235" s="116"/>
    </row>
    <row r="1236" customHeight="1" spans="8:8">
      <c r="H1236" s="116"/>
    </row>
    <row r="1237" customHeight="1" spans="8:8">
      <c r="H1237" s="116"/>
    </row>
    <row r="1238" customHeight="1" spans="8:8">
      <c r="H1238" s="116"/>
    </row>
    <row r="1239" customHeight="1" spans="8:8">
      <c r="H1239" s="116"/>
    </row>
    <row r="1240" customHeight="1" spans="8:8">
      <c r="H1240" s="116"/>
    </row>
    <row r="1241" customHeight="1" spans="8:8">
      <c r="H1241" s="116"/>
    </row>
    <row r="1242" customHeight="1" spans="8:8">
      <c r="H1242" s="116"/>
    </row>
    <row r="1243" customHeight="1" spans="8:8">
      <c r="H1243" s="116"/>
    </row>
    <row r="1244" customHeight="1" spans="8:8">
      <c r="H1244" s="116"/>
    </row>
    <row r="1245" customHeight="1" spans="8:8">
      <c r="H1245" s="116"/>
    </row>
    <row r="1246" customHeight="1" spans="8:8">
      <c r="H1246" s="116"/>
    </row>
    <row r="1247" customHeight="1" spans="8:8">
      <c r="H1247" s="116"/>
    </row>
    <row r="1248" customHeight="1" spans="8:8">
      <c r="H1248" s="116"/>
    </row>
    <row r="1249" customHeight="1" spans="8:8">
      <c r="H1249" s="116"/>
    </row>
    <row r="1250" customHeight="1" spans="8:8">
      <c r="H1250" s="116"/>
    </row>
    <row r="1251" customHeight="1" spans="8:8">
      <c r="H1251" s="116"/>
    </row>
    <row r="1252" customHeight="1" spans="8:8">
      <c r="H1252" s="116"/>
    </row>
    <row r="1253" customHeight="1" spans="8:8">
      <c r="H1253" s="116"/>
    </row>
    <row r="1254" customHeight="1" spans="8:8">
      <c r="H1254" s="116"/>
    </row>
    <row r="1255" customHeight="1" spans="8:8">
      <c r="H1255" s="116"/>
    </row>
    <row r="1256" customHeight="1" spans="8:8">
      <c r="H1256" s="116"/>
    </row>
    <row r="1257" customHeight="1" spans="8:8">
      <c r="H1257" s="116"/>
    </row>
    <row r="1258" customHeight="1" spans="8:8">
      <c r="H1258" s="116"/>
    </row>
    <row r="1259" customHeight="1" spans="8:8">
      <c r="H1259" s="116"/>
    </row>
    <row r="1260" customHeight="1" spans="8:8">
      <c r="H1260" s="116"/>
    </row>
    <row r="1261" customHeight="1" spans="8:8">
      <c r="H1261" s="116"/>
    </row>
    <row r="1262" customHeight="1" spans="8:8">
      <c r="H1262" s="116"/>
    </row>
    <row r="1263" customHeight="1" spans="8:8">
      <c r="H1263" s="116"/>
    </row>
    <row r="1264" customHeight="1" spans="8:8">
      <c r="H1264" s="116"/>
    </row>
    <row r="1265" customHeight="1" spans="8:8">
      <c r="H1265" s="116"/>
    </row>
    <row r="1266" customHeight="1" spans="8:8">
      <c r="H1266" s="116"/>
    </row>
    <row r="1267" customHeight="1" spans="8:8">
      <c r="H1267" s="116"/>
    </row>
    <row r="1268" customHeight="1" spans="8:8">
      <c r="H1268" s="116"/>
    </row>
    <row r="1269" customHeight="1" spans="8:8">
      <c r="H1269" s="116"/>
    </row>
    <row r="1270" customHeight="1" spans="8:8">
      <c r="H1270" s="116"/>
    </row>
    <row r="1271" customHeight="1" spans="8:8">
      <c r="H1271" s="116"/>
    </row>
    <row r="1272" customHeight="1" spans="8:8">
      <c r="H1272" s="116"/>
    </row>
    <row r="1273" customHeight="1" spans="8:8">
      <c r="H1273" s="116"/>
    </row>
    <row r="1274" customHeight="1" spans="8:8">
      <c r="H1274" s="116"/>
    </row>
    <row r="1275" customHeight="1" spans="8:8">
      <c r="H1275" s="116"/>
    </row>
    <row r="1276" customHeight="1" spans="8:8">
      <c r="H1276" s="116"/>
    </row>
    <row r="1277" customHeight="1" spans="8:8">
      <c r="H1277" s="116"/>
    </row>
    <row r="1278" customHeight="1" spans="8:8">
      <c r="H1278" s="116"/>
    </row>
    <row r="1279" customHeight="1" spans="8:8">
      <c r="H1279" s="116"/>
    </row>
    <row r="1280" customHeight="1" spans="8:8">
      <c r="H1280" s="116"/>
    </row>
    <row r="1281" customHeight="1" spans="8:8">
      <c r="H1281" s="116"/>
    </row>
    <row r="1282" customHeight="1" spans="8:8">
      <c r="H1282" s="116"/>
    </row>
    <row r="1283" customHeight="1" spans="8:8">
      <c r="H1283" s="116"/>
    </row>
    <row r="1284" customHeight="1" spans="8:8">
      <c r="H1284" s="116"/>
    </row>
    <row r="1285" customHeight="1" spans="8:8">
      <c r="H1285" s="116"/>
    </row>
    <row r="1286" customHeight="1" spans="8:8">
      <c r="H1286" s="116"/>
    </row>
    <row r="1287" customHeight="1" spans="8:8">
      <c r="H1287" s="116"/>
    </row>
    <row r="1288" customHeight="1" spans="8:8">
      <c r="H1288" s="116"/>
    </row>
    <row r="1289" customHeight="1" spans="8:8">
      <c r="H1289" s="116"/>
    </row>
    <row r="1290" customHeight="1" spans="8:8">
      <c r="H1290" s="116"/>
    </row>
    <row r="1291" customHeight="1" spans="8:8">
      <c r="H1291" s="116"/>
    </row>
    <row r="1292" customHeight="1" spans="8:8">
      <c r="H1292" s="116"/>
    </row>
    <row r="1293" customHeight="1" spans="8:8">
      <c r="H1293" s="116"/>
    </row>
    <row r="1294" customHeight="1" spans="8:8">
      <c r="H1294" s="116"/>
    </row>
    <row r="1295" customHeight="1" spans="8:8">
      <c r="H1295" s="116"/>
    </row>
    <row r="1296" customHeight="1" spans="8:8">
      <c r="H1296" s="116"/>
    </row>
    <row r="1297" customHeight="1" spans="8:8">
      <c r="H1297" s="116"/>
    </row>
    <row r="1298" customHeight="1" spans="8:8">
      <c r="H1298" s="116"/>
    </row>
    <row r="1299" customHeight="1" spans="8:8">
      <c r="H1299" s="116"/>
    </row>
    <row r="1300" customHeight="1" spans="8:8">
      <c r="H1300" s="116"/>
    </row>
    <row r="1301" customHeight="1" spans="8:8">
      <c r="H1301" s="116"/>
    </row>
    <row r="1302" customHeight="1" spans="8:8">
      <c r="H1302" s="116"/>
    </row>
    <row r="1303" customHeight="1" spans="8:8">
      <c r="H1303" s="116"/>
    </row>
    <row r="1304" customHeight="1" spans="8:8">
      <c r="H1304" s="116"/>
    </row>
    <row r="1305" customHeight="1" spans="8:8">
      <c r="H1305" s="116"/>
    </row>
    <row r="1306" customHeight="1" spans="8:8">
      <c r="H1306" s="116"/>
    </row>
    <row r="1307" customHeight="1" spans="8:8">
      <c r="H1307" s="116"/>
    </row>
    <row r="1308" customHeight="1" spans="8:8">
      <c r="H1308" s="116"/>
    </row>
    <row r="1309" customHeight="1" spans="8:8">
      <c r="H1309" s="116"/>
    </row>
    <row r="1310" customHeight="1" spans="8:8">
      <c r="H1310" s="116"/>
    </row>
    <row r="1311" customHeight="1" spans="8:8">
      <c r="H1311" s="116"/>
    </row>
    <row r="1312" customHeight="1" spans="8:8">
      <c r="H1312" s="116"/>
    </row>
    <row r="1313" customHeight="1" spans="8:8">
      <c r="H1313" s="116"/>
    </row>
    <row r="1314" customHeight="1" spans="8:8">
      <c r="H1314" s="116"/>
    </row>
    <row r="1315" customHeight="1" spans="8:8">
      <c r="H1315" s="116"/>
    </row>
    <row r="1316" customHeight="1" spans="8:8">
      <c r="H1316" s="116"/>
    </row>
    <row r="1317" customHeight="1" spans="8:8">
      <c r="H1317" s="116"/>
    </row>
    <row r="1318" customHeight="1" spans="8:8">
      <c r="H1318" s="116"/>
    </row>
    <row r="1319" customHeight="1" spans="8:8">
      <c r="H1319" s="116"/>
    </row>
    <row r="1320" customHeight="1" spans="8:8">
      <c r="H1320" s="116"/>
    </row>
    <row r="1321" customHeight="1" spans="8:8">
      <c r="H1321" s="116"/>
    </row>
    <row r="1322" customHeight="1" spans="8:8">
      <c r="H1322" s="116"/>
    </row>
    <row r="1323" customHeight="1" spans="8:8">
      <c r="H1323" s="116"/>
    </row>
    <row r="1324" customHeight="1" spans="8:8">
      <c r="H1324" s="116"/>
    </row>
    <row r="1325" customHeight="1" spans="8:8">
      <c r="H1325" s="116"/>
    </row>
    <row r="1326" customHeight="1" spans="8:8">
      <c r="H1326" s="116"/>
    </row>
    <row r="1327" customHeight="1" spans="8:8">
      <c r="H1327" s="116"/>
    </row>
    <row r="1328" customHeight="1" spans="8:8">
      <c r="H1328" s="116"/>
    </row>
    <row r="1329" customHeight="1" spans="8:8">
      <c r="H1329" s="116"/>
    </row>
    <row r="1330" customHeight="1" spans="8:8">
      <c r="H1330" s="116"/>
    </row>
    <row r="1331" customHeight="1" spans="8:8">
      <c r="H1331" s="116"/>
    </row>
    <row r="1332" customHeight="1" spans="8:8">
      <c r="H1332" s="116"/>
    </row>
    <row r="1333" customHeight="1" spans="8:8">
      <c r="H1333" s="116"/>
    </row>
    <row r="1334" customHeight="1" spans="8:8">
      <c r="H1334" s="116"/>
    </row>
    <row r="1335" customHeight="1" spans="8:8">
      <c r="H1335" s="116"/>
    </row>
    <row r="1336" customHeight="1" spans="8:8">
      <c r="H1336" s="116"/>
    </row>
    <row r="1337" customHeight="1" spans="8:8">
      <c r="H1337" s="116"/>
    </row>
    <row r="1338" customHeight="1" spans="8:8">
      <c r="H1338" s="116"/>
    </row>
    <row r="1339" customHeight="1" spans="8:8">
      <c r="H1339" s="116"/>
    </row>
    <row r="1340" customHeight="1" spans="8:8">
      <c r="H1340" s="116"/>
    </row>
    <row r="1341" customHeight="1" spans="8:8">
      <c r="H1341" s="116"/>
    </row>
    <row r="1342" customHeight="1" spans="8:8">
      <c r="H1342" s="116"/>
    </row>
    <row r="1343" customHeight="1" spans="8:8">
      <c r="H1343" s="116"/>
    </row>
    <row r="1344" customHeight="1" spans="8:8">
      <c r="H1344" s="116"/>
    </row>
    <row r="1345" customHeight="1" spans="8:8">
      <c r="H1345" s="116"/>
    </row>
    <row r="1346" customHeight="1" spans="8:8">
      <c r="H1346" s="116"/>
    </row>
    <row r="1347" customHeight="1" spans="8:8">
      <c r="H1347" s="116"/>
    </row>
    <row r="1348" customHeight="1" spans="8:8">
      <c r="H1348" s="116"/>
    </row>
    <row r="1349" customHeight="1" spans="8:8">
      <c r="H1349" s="116"/>
    </row>
    <row r="1350" customHeight="1" spans="8:8">
      <c r="H1350" s="116"/>
    </row>
    <row r="1351" customHeight="1" spans="8:8">
      <c r="H1351" s="116"/>
    </row>
    <row r="1352" customHeight="1" spans="8:8">
      <c r="H1352" s="116"/>
    </row>
    <row r="1353" customHeight="1" spans="8:8">
      <c r="H1353" s="116"/>
    </row>
    <row r="1354" customHeight="1" spans="8:8">
      <c r="H1354" s="116"/>
    </row>
    <row r="1355" customHeight="1" spans="8:8">
      <c r="H1355" s="116"/>
    </row>
    <row r="1356" customHeight="1" spans="8:8">
      <c r="H1356" s="116"/>
    </row>
    <row r="1357" customHeight="1" spans="8:8">
      <c r="H1357" s="116"/>
    </row>
    <row r="1358" customHeight="1" spans="8:8">
      <c r="H1358" s="116"/>
    </row>
    <row r="1359" customHeight="1" spans="8:8">
      <c r="H1359" s="116"/>
    </row>
    <row r="1360" customHeight="1" spans="8:8">
      <c r="H1360" s="116"/>
    </row>
    <row r="1361" customHeight="1" spans="8:8">
      <c r="H1361" s="116"/>
    </row>
    <row r="1362" customHeight="1" spans="8:8">
      <c r="H1362" s="116"/>
    </row>
    <row r="1363" customHeight="1" spans="8:8">
      <c r="H1363" s="116"/>
    </row>
    <row r="1364" customHeight="1" spans="8:8">
      <c r="H1364" s="116"/>
    </row>
    <row r="1365" customHeight="1" spans="8:8">
      <c r="H1365" s="116"/>
    </row>
    <row r="1366" customHeight="1" spans="8:8">
      <c r="H1366" s="116"/>
    </row>
    <row r="1367" customHeight="1" spans="8:8">
      <c r="H1367" s="116"/>
    </row>
    <row r="1368" customHeight="1" spans="8:8">
      <c r="H1368" s="116"/>
    </row>
    <row r="1369" customHeight="1" spans="8:8">
      <c r="H1369" s="116"/>
    </row>
    <row r="1370" customHeight="1" spans="8:8">
      <c r="H1370" s="116"/>
    </row>
    <row r="1371" customHeight="1" spans="8:8">
      <c r="H1371" s="116"/>
    </row>
    <row r="1372" customHeight="1" spans="8:8">
      <c r="H1372" s="116"/>
    </row>
    <row r="1373" customHeight="1" spans="8:8">
      <c r="H1373" s="116"/>
    </row>
    <row r="1374" customHeight="1" spans="8:8">
      <c r="H1374" s="116"/>
    </row>
    <row r="1375" customHeight="1" spans="8:8">
      <c r="H1375" s="116"/>
    </row>
    <row r="1376" customHeight="1" spans="8:8">
      <c r="H1376" s="116"/>
    </row>
    <row r="1377" customHeight="1" spans="8:8">
      <c r="H1377" s="116"/>
    </row>
    <row r="1378" customHeight="1" spans="8:8">
      <c r="H1378" s="116"/>
    </row>
    <row r="1379" customHeight="1" spans="8:8">
      <c r="H1379" s="116"/>
    </row>
    <row r="1380" customHeight="1" spans="8:8">
      <c r="H1380" s="116"/>
    </row>
    <row r="1381" customHeight="1" spans="8:8">
      <c r="H1381" s="116"/>
    </row>
    <row r="1382" customHeight="1" spans="8:8">
      <c r="H1382" s="116"/>
    </row>
    <row r="1383" customHeight="1" spans="8:8">
      <c r="H1383" s="116"/>
    </row>
    <row r="1384" customHeight="1" spans="8:8">
      <c r="H1384" s="116"/>
    </row>
    <row r="1385" customHeight="1" spans="8:8">
      <c r="H1385" s="116"/>
    </row>
    <row r="1386" customHeight="1" spans="8:8">
      <c r="H1386" s="116"/>
    </row>
    <row r="1387" customHeight="1" spans="8:8">
      <c r="H1387" s="116"/>
    </row>
    <row r="1388" customHeight="1" spans="8:8">
      <c r="H1388" s="116"/>
    </row>
    <row r="1389" customHeight="1" spans="8:8">
      <c r="H1389" s="116"/>
    </row>
    <row r="1390" customHeight="1" spans="8:8">
      <c r="H1390" s="116"/>
    </row>
    <row r="1391" customHeight="1" spans="8:8">
      <c r="H1391" s="116"/>
    </row>
    <row r="1392" customHeight="1" spans="8:8">
      <c r="H1392" s="116"/>
    </row>
    <row r="1393" customHeight="1" spans="8:8">
      <c r="H1393" s="116"/>
    </row>
    <row r="1394" customHeight="1" spans="8:8">
      <c r="H1394" s="116"/>
    </row>
    <row r="1395" customHeight="1" spans="8:8">
      <c r="H1395" s="116"/>
    </row>
    <row r="1396" customHeight="1" spans="8:8">
      <c r="H1396" s="116"/>
    </row>
    <row r="1397" customHeight="1" spans="8:8">
      <c r="H1397" s="116"/>
    </row>
    <row r="1398" customHeight="1" spans="8:8">
      <c r="H1398" s="116"/>
    </row>
    <row r="1399" customHeight="1" spans="8:8">
      <c r="H1399" s="116"/>
    </row>
    <row r="1400" customHeight="1" spans="8:8">
      <c r="H1400" s="116"/>
    </row>
    <row r="1401" customHeight="1" spans="8:8">
      <c r="H1401" s="116"/>
    </row>
    <row r="1402" customHeight="1" spans="8:8">
      <c r="H1402" s="116"/>
    </row>
    <row r="1403" customHeight="1" spans="8:8">
      <c r="H1403" s="116"/>
    </row>
    <row r="1404" customHeight="1" spans="8:8">
      <c r="H1404" s="116"/>
    </row>
    <row r="1405" customHeight="1" spans="8:8">
      <c r="H1405" s="116"/>
    </row>
    <row r="1406" customHeight="1" spans="8:8">
      <c r="H1406" s="116"/>
    </row>
    <row r="1407" customHeight="1" spans="8:8">
      <c r="H1407" s="116"/>
    </row>
    <row r="1408" customHeight="1" spans="8:8">
      <c r="H1408" s="116"/>
    </row>
    <row r="1409" customHeight="1" spans="8:8">
      <c r="H1409" s="116"/>
    </row>
    <row r="1410" customHeight="1" spans="8:8">
      <c r="H1410" s="116"/>
    </row>
    <row r="1411" customHeight="1" spans="8:8">
      <c r="H1411" s="116"/>
    </row>
    <row r="1412" customHeight="1" spans="8:8">
      <c r="H1412" s="116"/>
    </row>
    <row r="1413" customHeight="1" spans="8:8">
      <c r="H1413" s="116"/>
    </row>
    <row r="1414" customHeight="1" spans="8:8">
      <c r="H1414" s="116"/>
    </row>
    <row r="1415" customHeight="1" spans="8:8">
      <c r="H1415" s="116"/>
    </row>
    <row r="1416" customHeight="1" spans="8:8">
      <c r="H1416" s="116"/>
    </row>
    <row r="1417" customHeight="1" spans="8:8">
      <c r="H1417" s="116"/>
    </row>
    <row r="1418" customHeight="1" spans="8:8">
      <c r="H1418" s="116"/>
    </row>
    <row r="1419" customHeight="1" spans="8:8">
      <c r="H1419" s="116"/>
    </row>
    <row r="1420" customHeight="1" spans="8:8">
      <c r="H1420" s="116"/>
    </row>
    <row r="1421" customHeight="1" spans="8:8">
      <c r="H1421" s="116"/>
    </row>
    <row r="1422" customHeight="1" spans="8:8">
      <c r="H1422" s="116"/>
    </row>
    <row r="1423" customHeight="1" spans="8:8">
      <c r="H1423" s="116"/>
    </row>
    <row r="1424" customHeight="1" spans="8:8">
      <c r="H1424" s="116"/>
    </row>
    <row r="1425" customHeight="1" spans="8:8">
      <c r="H1425" s="116"/>
    </row>
    <row r="1426" customHeight="1" spans="8:8">
      <c r="H1426" s="116"/>
    </row>
    <row r="1427" customHeight="1" spans="8:8">
      <c r="H1427" s="116"/>
    </row>
    <row r="1428" customHeight="1" spans="8:8">
      <c r="H1428" s="116"/>
    </row>
    <row r="1429" customHeight="1" spans="8:8">
      <c r="H1429" s="116"/>
    </row>
    <row r="1430" customHeight="1" spans="8:8">
      <c r="H1430" s="116"/>
    </row>
    <row r="1431" customHeight="1" spans="8:8">
      <c r="H1431" s="116"/>
    </row>
    <row r="1432" customHeight="1" spans="8:8">
      <c r="H1432" s="116"/>
    </row>
    <row r="1433" customHeight="1" spans="8:8">
      <c r="H1433" s="116"/>
    </row>
    <row r="1434" customHeight="1" spans="8:8">
      <c r="H1434" s="116"/>
    </row>
    <row r="1435" customHeight="1" spans="8:8">
      <c r="H1435" s="116"/>
    </row>
    <row r="1436" customHeight="1" spans="8:8">
      <c r="H1436" s="116"/>
    </row>
    <row r="1437" customHeight="1" spans="8:8">
      <c r="H1437" s="116"/>
    </row>
    <row r="1438" customHeight="1" spans="8:8">
      <c r="H1438" s="116"/>
    </row>
    <row r="1439" customHeight="1" spans="8:8">
      <c r="H1439" s="116"/>
    </row>
    <row r="1440" customHeight="1" spans="8:8">
      <c r="H1440" s="116"/>
    </row>
    <row r="1441" customHeight="1" spans="8:8">
      <c r="H1441" s="116"/>
    </row>
    <row r="1442" customHeight="1" spans="8:8">
      <c r="H1442" s="116"/>
    </row>
    <row r="1443" customHeight="1" spans="8:8">
      <c r="H1443" s="116"/>
    </row>
    <row r="1444" customHeight="1" spans="8:8">
      <c r="H1444" s="116"/>
    </row>
    <row r="1445" customHeight="1" spans="8:8">
      <c r="H1445" s="116"/>
    </row>
    <row r="1446" customHeight="1" spans="8:8">
      <c r="H1446" s="116"/>
    </row>
    <row r="1447" customHeight="1" spans="8:8">
      <c r="H1447" s="116"/>
    </row>
    <row r="1448" customHeight="1" spans="8:8">
      <c r="H1448" s="116"/>
    </row>
    <row r="1449" customHeight="1" spans="8:8">
      <c r="H1449" s="116"/>
    </row>
    <row r="1450" customHeight="1" spans="8:8">
      <c r="H1450" s="116"/>
    </row>
    <row r="1451" customHeight="1" spans="8:8">
      <c r="H1451" s="116"/>
    </row>
    <row r="1452" customHeight="1" spans="8:8">
      <c r="H1452" s="116"/>
    </row>
    <row r="1453" customHeight="1" spans="8:8">
      <c r="H1453" s="116"/>
    </row>
    <row r="1454" customHeight="1" spans="8:8">
      <c r="H1454" s="116"/>
    </row>
    <row r="1455" customHeight="1" spans="8:8">
      <c r="H1455" s="116"/>
    </row>
    <row r="1456" customHeight="1" spans="8:8">
      <c r="H1456" s="116"/>
    </row>
    <row r="1457" customHeight="1" spans="8:8">
      <c r="H1457" s="116"/>
    </row>
    <row r="1458" customHeight="1" spans="8:8">
      <c r="H1458" s="116"/>
    </row>
    <row r="1459" customHeight="1" spans="8:8">
      <c r="H1459" s="116"/>
    </row>
    <row r="1460" customHeight="1" spans="8:8">
      <c r="H1460" s="116"/>
    </row>
    <row r="1461" customHeight="1" spans="8:8">
      <c r="H1461" s="116"/>
    </row>
    <row r="1462" customHeight="1" spans="8:8">
      <c r="H1462" s="116"/>
    </row>
    <row r="1463" customHeight="1" spans="8:8">
      <c r="H1463" s="116"/>
    </row>
    <row r="1464" customHeight="1" spans="8:8">
      <c r="H1464" s="116"/>
    </row>
    <row r="1465" customHeight="1" spans="8:8">
      <c r="H1465" s="116"/>
    </row>
    <row r="1466" customHeight="1" spans="8:8">
      <c r="H1466" s="116"/>
    </row>
    <row r="1467" customHeight="1" spans="8:8">
      <c r="H1467" s="116"/>
    </row>
    <row r="1468" customHeight="1" spans="8:8">
      <c r="H1468" s="116"/>
    </row>
    <row r="1469" customHeight="1" spans="8:8">
      <c r="H1469" s="116"/>
    </row>
    <row r="1470" customHeight="1" spans="8:8">
      <c r="H1470" s="116"/>
    </row>
    <row r="1471" customHeight="1" spans="8:8">
      <c r="H1471" s="116"/>
    </row>
    <row r="1472" customHeight="1" spans="8:8">
      <c r="H1472" s="116"/>
    </row>
    <row r="1473" customHeight="1" spans="8:8">
      <c r="H1473" s="116"/>
    </row>
    <row r="1474" customHeight="1" spans="8:8">
      <c r="H1474" s="116"/>
    </row>
    <row r="1475" customHeight="1" spans="8:8">
      <c r="H1475" s="116"/>
    </row>
    <row r="1476" customHeight="1" spans="8:8">
      <c r="H1476" s="116"/>
    </row>
    <row r="1477" customHeight="1" spans="8:8">
      <c r="H1477" s="116"/>
    </row>
    <row r="1478" customHeight="1" spans="8:8">
      <c r="H1478" s="116"/>
    </row>
    <row r="1479" customHeight="1" spans="8:8">
      <c r="H1479" s="116"/>
    </row>
    <row r="1480" customHeight="1" spans="8:8">
      <c r="H1480" s="116"/>
    </row>
    <row r="1481" customHeight="1" spans="8:8">
      <c r="H1481" s="116"/>
    </row>
    <row r="1482" customHeight="1" spans="8:8">
      <c r="H1482" s="116"/>
    </row>
    <row r="1483" customHeight="1" spans="8:8">
      <c r="H1483" s="116"/>
    </row>
    <row r="1484" customHeight="1" spans="8:8">
      <c r="H1484" s="116"/>
    </row>
    <row r="1485" customHeight="1" spans="8:8">
      <c r="H1485" s="116"/>
    </row>
    <row r="1486" customHeight="1" spans="8:8">
      <c r="H1486" s="116"/>
    </row>
    <row r="1487" customHeight="1" spans="8:8">
      <c r="H1487" s="116"/>
    </row>
    <row r="1488" customHeight="1" spans="8:8">
      <c r="H1488" s="116"/>
    </row>
    <row r="1489" customHeight="1" spans="8:8">
      <c r="H1489" s="116"/>
    </row>
    <row r="1490" customHeight="1" spans="8:8">
      <c r="H1490" s="116"/>
    </row>
    <row r="1491" customHeight="1" spans="8:8">
      <c r="H1491" s="116"/>
    </row>
    <row r="1492" customHeight="1" spans="8:8">
      <c r="H1492" s="116"/>
    </row>
    <row r="1493" customHeight="1" spans="8:8">
      <c r="H1493" s="116"/>
    </row>
    <row r="1494" customHeight="1" spans="8:8">
      <c r="H1494" s="116"/>
    </row>
    <row r="1495" customHeight="1" spans="8:8">
      <c r="H1495" s="116"/>
    </row>
    <row r="1496" customHeight="1" spans="8:8">
      <c r="H1496" s="116"/>
    </row>
    <row r="1497" customHeight="1" spans="8:8">
      <c r="H1497" s="116"/>
    </row>
    <row r="1498" customHeight="1" spans="8:8">
      <c r="H1498" s="116"/>
    </row>
    <row r="1499" customHeight="1" spans="8:8">
      <c r="H1499" s="116"/>
    </row>
    <row r="1500" customHeight="1" spans="8:8">
      <c r="H1500" s="116"/>
    </row>
    <row r="1501" customHeight="1" spans="8:8">
      <c r="H1501" s="116"/>
    </row>
    <row r="1502" customHeight="1" spans="8:8">
      <c r="H1502" s="116"/>
    </row>
    <row r="1503" customHeight="1" spans="8:8">
      <c r="H1503" s="116"/>
    </row>
    <row r="1504" customHeight="1" spans="8:8">
      <c r="H1504" s="116"/>
    </row>
    <row r="1505" customHeight="1" spans="8:8">
      <c r="H1505" s="116"/>
    </row>
    <row r="1506" customHeight="1" spans="8:8">
      <c r="H1506" s="116"/>
    </row>
    <row r="1507" customHeight="1" spans="8:8">
      <c r="H1507" s="116"/>
    </row>
    <row r="1508" customHeight="1" spans="8:8">
      <c r="H1508" s="116"/>
    </row>
    <row r="1509" customHeight="1" spans="8:8">
      <c r="H1509" s="116"/>
    </row>
    <row r="1510" customHeight="1" spans="8:8">
      <c r="H1510" s="116"/>
    </row>
    <row r="1511" customHeight="1" spans="8:8">
      <c r="H1511" s="116"/>
    </row>
    <row r="1512" customHeight="1" spans="8:8">
      <c r="H1512" s="116"/>
    </row>
    <row r="1513" customHeight="1" spans="8:8">
      <c r="H1513" s="116"/>
    </row>
    <row r="1514" customHeight="1" spans="8:8">
      <c r="H1514" s="116"/>
    </row>
    <row r="1515" customHeight="1" spans="8:8">
      <c r="H1515" s="116"/>
    </row>
    <row r="1516" customHeight="1" spans="8:8">
      <c r="H1516" s="116"/>
    </row>
    <row r="1517" customHeight="1" spans="8:8">
      <c r="H1517" s="116"/>
    </row>
    <row r="1518" customHeight="1" spans="8:8">
      <c r="H1518" s="116"/>
    </row>
    <row r="1519" customHeight="1" spans="8:8">
      <c r="H1519" s="116"/>
    </row>
    <row r="1520" customHeight="1" spans="8:8">
      <c r="H1520" s="116"/>
    </row>
    <row r="1521" customHeight="1" spans="8:8">
      <c r="H1521" s="116"/>
    </row>
    <row r="1522" customHeight="1" spans="8:8">
      <c r="H1522" s="116"/>
    </row>
    <row r="1523" customHeight="1" spans="8:8">
      <c r="H1523" s="116"/>
    </row>
    <row r="1524" customHeight="1" spans="8:8">
      <c r="H1524" s="116"/>
    </row>
    <row r="1525" customHeight="1" spans="8:8">
      <c r="H1525" s="116"/>
    </row>
    <row r="1526" customHeight="1" spans="8:8">
      <c r="H1526" s="116"/>
    </row>
    <row r="1527" customHeight="1" spans="8:8">
      <c r="H1527" s="116"/>
    </row>
    <row r="1528" customHeight="1" spans="8:8">
      <c r="H1528" s="116"/>
    </row>
    <row r="1529" customHeight="1" spans="8:8">
      <c r="H1529" s="116"/>
    </row>
    <row r="1530" customHeight="1" spans="8:8">
      <c r="H1530" s="116"/>
    </row>
    <row r="1531" customHeight="1" spans="8:8">
      <c r="H1531" s="116"/>
    </row>
    <row r="1532" customHeight="1" spans="8:8">
      <c r="H1532" s="116"/>
    </row>
    <row r="1533" customHeight="1" spans="8:8">
      <c r="H1533" s="116"/>
    </row>
    <row r="1534" customHeight="1" spans="8:8">
      <c r="H1534" s="116"/>
    </row>
    <row r="1535" customHeight="1" spans="8:8">
      <c r="H1535" s="116"/>
    </row>
    <row r="1536" customHeight="1" spans="8:8">
      <c r="H1536" s="116"/>
    </row>
    <row r="1537" customHeight="1" spans="8:8">
      <c r="H1537" s="116"/>
    </row>
    <row r="1538" customHeight="1" spans="8:8">
      <c r="H1538" s="116"/>
    </row>
    <row r="1539" customHeight="1" spans="8:8">
      <c r="H1539" s="116"/>
    </row>
    <row r="1540" customHeight="1" spans="8:8">
      <c r="H1540" s="116"/>
    </row>
    <row r="1541" customHeight="1" spans="8:8">
      <c r="H1541" s="116"/>
    </row>
    <row r="1542" customHeight="1" spans="8:8">
      <c r="H1542" s="116"/>
    </row>
    <row r="1543" customHeight="1" spans="8:8">
      <c r="H1543" s="116"/>
    </row>
    <row r="1544" customHeight="1" spans="8:8">
      <c r="H1544" s="116"/>
    </row>
    <row r="1545" customHeight="1" spans="8:8">
      <c r="H1545" s="116"/>
    </row>
    <row r="1546" customHeight="1" spans="8:8">
      <c r="H1546" s="116"/>
    </row>
    <row r="1547" customHeight="1" spans="8:8">
      <c r="H1547" s="116"/>
    </row>
    <row r="1548" customHeight="1" spans="8:8">
      <c r="H1548" s="116"/>
    </row>
    <row r="1549" customHeight="1" spans="8:8">
      <c r="H1549" s="116"/>
    </row>
    <row r="1550" customHeight="1" spans="8:8">
      <c r="H1550" s="116"/>
    </row>
    <row r="1551" customHeight="1" spans="8:8">
      <c r="H1551" s="116"/>
    </row>
    <row r="1552" customHeight="1" spans="8:8">
      <c r="H1552" s="116"/>
    </row>
    <row r="1553" customHeight="1" spans="8:8">
      <c r="H1553" s="116"/>
    </row>
    <row r="1554" customHeight="1" spans="8:8">
      <c r="H1554" s="116"/>
    </row>
    <row r="1555" customHeight="1" spans="8:8">
      <c r="H1555" s="116"/>
    </row>
    <row r="1556" customHeight="1" spans="8:8">
      <c r="H1556" s="116"/>
    </row>
    <row r="1557" customHeight="1" spans="8:8">
      <c r="H1557" s="116"/>
    </row>
    <row r="1558" customHeight="1" spans="8:8">
      <c r="H1558" s="116"/>
    </row>
    <row r="1559" customHeight="1" spans="8:8">
      <c r="H1559" s="116"/>
    </row>
    <row r="1560" customHeight="1" spans="8:8">
      <c r="H1560" s="116"/>
    </row>
    <row r="1561" customHeight="1" spans="8:8">
      <c r="H1561" s="116"/>
    </row>
    <row r="1562" customHeight="1" spans="8:8">
      <c r="H1562" s="116"/>
    </row>
    <row r="1563" customHeight="1" spans="8:8">
      <c r="H1563" s="116"/>
    </row>
    <row r="1564" customHeight="1" spans="8:8">
      <c r="H1564" s="116"/>
    </row>
    <row r="1565" customHeight="1" spans="8:8">
      <c r="H1565" s="116"/>
    </row>
    <row r="1566" customHeight="1" spans="8:8">
      <c r="H1566" s="116"/>
    </row>
    <row r="1567" customHeight="1" spans="8:8">
      <c r="H1567" s="116"/>
    </row>
    <row r="1568" customHeight="1" spans="8:8">
      <c r="H1568" s="116"/>
    </row>
    <row r="1569" customHeight="1" spans="8:8">
      <c r="H1569" s="116"/>
    </row>
    <row r="1570" customHeight="1" spans="8:8">
      <c r="H1570" s="116"/>
    </row>
    <row r="1571" customHeight="1" spans="8:8">
      <c r="H1571" s="116"/>
    </row>
    <row r="1572" customHeight="1" spans="8:8">
      <c r="H1572" s="116"/>
    </row>
    <row r="1573" customHeight="1" spans="8:8">
      <c r="H1573" s="116"/>
    </row>
    <row r="1574" customHeight="1" spans="8:8">
      <c r="H1574" s="116"/>
    </row>
    <row r="1575" customHeight="1" spans="8:8">
      <c r="H1575" s="116"/>
    </row>
    <row r="1576" customHeight="1" spans="8:8">
      <c r="H1576" s="116"/>
    </row>
    <row r="1577" customHeight="1" spans="8:8">
      <c r="H1577" s="116"/>
    </row>
    <row r="1578" customHeight="1" spans="8:8">
      <c r="H1578" s="116"/>
    </row>
    <row r="1579" customHeight="1" spans="8:8">
      <c r="H1579" s="116"/>
    </row>
    <row r="1580" customHeight="1" spans="8:8">
      <c r="H1580" s="116"/>
    </row>
    <row r="1581" customHeight="1" spans="8:8">
      <c r="H1581" s="116"/>
    </row>
    <row r="1582" customHeight="1" spans="8:8">
      <c r="H1582" s="116"/>
    </row>
    <row r="1583" customHeight="1" spans="8:8">
      <c r="H1583" s="116"/>
    </row>
    <row r="1584" customHeight="1" spans="8:8">
      <c r="H1584" s="116"/>
    </row>
    <row r="1585" customHeight="1" spans="8:8">
      <c r="H1585" s="116"/>
    </row>
    <row r="1586" customHeight="1" spans="8:8">
      <c r="H1586" s="116"/>
    </row>
    <row r="1587" customHeight="1" spans="8:8">
      <c r="H1587" s="116"/>
    </row>
    <row r="1588" customHeight="1" spans="8:8">
      <c r="H1588" s="116"/>
    </row>
    <row r="1589" customHeight="1" spans="8:8">
      <c r="H1589" s="116"/>
    </row>
    <row r="1590" customHeight="1" spans="8:8">
      <c r="H1590" s="116"/>
    </row>
    <row r="1591" customHeight="1" spans="8:8">
      <c r="H1591" s="116"/>
    </row>
    <row r="1592" customHeight="1" spans="8:8">
      <c r="H1592" s="116"/>
    </row>
    <row r="1593" customHeight="1" spans="8:8">
      <c r="H1593" s="116"/>
    </row>
    <row r="1594" customHeight="1" spans="8:8">
      <c r="H1594" s="116"/>
    </row>
    <row r="1595" customHeight="1" spans="8:8">
      <c r="H1595" s="116"/>
    </row>
    <row r="1596" customHeight="1" spans="8:8">
      <c r="H1596" s="116"/>
    </row>
    <row r="1597" customHeight="1" spans="8:8">
      <c r="H1597" s="116"/>
    </row>
    <row r="1598" customHeight="1" spans="8:8">
      <c r="H1598" s="116"/>
    </row>
    <row r="1599" customHeight="1" spans="8:8">
      <c r="H1599" s="116"/>
    </row>
    <row r="1600" customHeight="1" spans="8:8">
      <c r="H1600" s="116"/>
    </row>
    <row r="1601" customHeight="1" spans="8:8">
      <c r="H1601" s="116"/>
    </row>
    <row r="1602" customHeight="1" spans="8:8">
      <c r="H1602" s="116"/>
    </row>
    <row r="1603" customHeight="1" spans="8:8">
      <c r="H1603" s="116"/>
    </row>
    <row r="1604" customHeight="1" spans="8:8">
      <c r="H1604" s="116"/>
    </row>
    <row r="1605" customHeight="1" spans="8:8">
      <c r="H1605" s="116"/>
    </row>
    <row r="1606" customHeight="1" spans="8:8">
      <c r="H1606" s="116"/>
    </row>
    <row r="1607" customHeight="1" spans="8:8">
      <c r="H1607" s="116"/>
    </row>
    <row r="1608" customHeight="1" spans="8:8">
      <c r="H1608" s="116"/>
    </row>
    <row r="1609" customHeight="1" spans="8:8">
      <c r="H1609" s="116"/>
    </row>
    <row r="1610" customHeight="1" spans="8:8">
      <c r="H1610" s="116"/>
    </row>
    <row r="1611" customHeight="1" spans="8:8">
      <c r="H1611" s="116"/>
    </row>
    <row r="1612" customHeight="1" spans="8:8">
      <c r="H1612" s="116"/>
    </row>
    <row r="1613" customHeight="1" spans="8:8">
      <c r="H1613" s="116"/>
    </row>
    <row r="1614" customHeight="1" spans="8:8">
      <c r="H1614" s="116"/>
    </row>
    <row r="1615" customHeight="1" spans="8:8">
      <c r="H1615" s="116"/>
    </row>
    <row r="1616" customHeight="1" spans="8:8">
      <c r="H1616" s="116"/>
    </row>
    <row r="1617" customHeight="1" spans="8:8">
      <c r="H1617" s="116"/>
    </row>
    <row r="1618" customHeight="1" spans="8:8">
      <c r="H1618" s="116"/>
    </row>
    <row r="1619" customHeight="1" spans="8:8">
      <c r="H1619" s="116"/>
    </row>
    <row r="1620" customHeight="1" spans="8:8">
      <c r="H1620" s="116"/>
    </row>
    <row r="1621" customHeight="1" spans="8:8">
      <c r="H1621" s="116"/>
    </row>
    <row r="1622" customHeight="1" spans="8:8">
      <c r="H1622" s="116"/>
    </row>
    <row r="1623" customHeight="1" spans="8:8">
      <c r="H1623" s="116"/>
    </row>
    <row r="1624" customHeight="1" spans="8:8">
      <c r="H1624" s="116"/>
    </row>
    <row r="1625" customHeight="1" spans="8:8">
      <c r="H1625" s="116"/>
    </row>
    <row r="1626" customHeight="1" spans="8:8">
      <c r="H1626" s="116"/>
    </row>
    <row r="1627" customHeight="1" spans="8:8">
      <c r="H1627" s="116"/>
    </row>
    <row r="1628" customHeight="1" spans="8:8">
      <c r="H1628" s="116"/>
    </row>
    <row r="1629" customHeight="1" spans="8:8">
      <c r="H1629" s="116"/>
    </row>
    <row r="1630" customHeight="1" spans="8:8">
      <c r="H1630" s="116"/>
    </row>
    <row r="1631" customHeight="1" spans="8:8">
      <c r="H1631" s="116"/>
    </row>
    <row r="1632" customHeight="1" spans="8:8">
      <c r="H1632" s="116"/>
    </row>
    <row r="1633" customHeight="1" spans="8:8">
      <c r="H1633" s="116"/>
    </row>
    <row r="1634" customHeight="1" spans="8:8">
      <c r="H1634" s="116"/>
    </row>
    <row r="1635" customHeight="1" spans="8:8">
      <c r="H1635" s="116"/>
    </row>
    <row r="1636" customHeight="1" spans="8:8">
      <c r="H1636" s="116"/>
    </row>
    <row r="1637" customHeight="1" spans="8:8">
      <c r="H1637" s="116"/>
    </row>
    <row r="1638" customHeight="1" spans="8:8">
      <c r="H1638" s="116"/>
    </row>
    <row r="1639" customHeight="1" spans="8:8">
      <c r="H1639" s="116"/>
    </row>
    <row r="1640" customHeight="1" spans="8:8">
      <c r="H1640" s="116"/>
    </row>
    <row r="1641" customHeight="1" spans="8:8">
      <c r="H1641" s="116"/>
    </row>
    <row r="1642" customHeight="1" spans="8:8">
      <c r="H1642" s="116"/>
    </row>
    <row r="1643" customHeight="1" spans="8:8">
      <c r="H1643" s="116"/>
    </row>
    <row r="1644" customHeight="1" spans="8:8">
      <c r="H1644" s="116"/>
    </row>
    <row r="1645" customHeight="1" spans="8:8">
      <c r="H1645" s="116"/>
    </row>
    <row r="1646" customHeight="1" spans="8:8">
      <c r="H1646" s="116"/>
    </row>
    <row r="1647" customHeight="1" spans="8:8">
      <c r="H1647" s="116"/>
    </row>
    <row r="1648" customHeight="1" spans="8:8">
      <c r="H1648" s="116"/>
    </row>
    <row r="1649" customHeight="1" spans="8:8">
      <c r="H1649" s="116"/>
    </row>
    <row r="1650" customHeight="1" spans="8:8">
      <c r="H1650" s="116"/>
    </row>
    <row r="1651" customHeight="1" spans="8:8">
      <c r="H1651" s="116"/>
    </row>
    <row r="1652" customHeight="1" spans="8:8">
      <c r="H1652" s="116"/>
    </row>
    <row r="1653" customHeight="1" spans="8:8">
      <c r="H1653" s="116"/>
    </row>
    <row r="1654" customHeight="1" spans="8:8">
      <c r="H1654" s="116"/>
    </row>
    <row r="1655" customHeight="1" spans="8:8">
      <c r="H1655" s="116"/>
    </row>
    <row r="1656" customHeight="1" spans="8:8">
      <c r="H1656" s="116"/>
    </row>
    <row r="1657" customHeight="1" spans="8:8">
      <c r="H1657" s="116"/>
    </row>
    <row r="1658" customHeight="1" spans="8:8">
      <c r="H1658" s="116"/>
    </row>
    <row r="1659" customHeight="1" spans="8:8">
      <c r="H1659" s="116"/>
    </row>
    <row r="1660" customHeight="1" spans="8:8">
      <c r="H1660" s="116"/>
    </row>
    <row r="1661" customHeight="1" spans="8:8">
      <c r="H1661" s="116"/>
    </row>
    <row r="1662" customHeight="1" spans="8:8">
      <c r="H1662" s="116"/>
    </row>
    <row r="1663" customHeight="1" spans="8:8">
      <c r="H1663" s="116"/>
    </row>
    <row r="1664" customHeight="1" spans="8:8">
      <c r="H1664" s="116"/>
    </row>
    <row r="1665" customHeight="1" spans="8:8">
      <c r="H1665" s="116"/>
    </row>
    <row r="1666" customHeight="1" spans="8:8">
      <c r="H1666" s="116"/>
    </row>
    <row r="1667" customHeight="1" spans="8:8">
      <c r="H1667" s="116"/>
    </row>
    <row r="1668" customHeight="1" spans="8:8">
      <c r="H1668" s="116"/>
    </row>
    <row r="1669" customHeight="1" spans="8:8">
      <c r="H1669" s="116"/>
    </row>
    <row r="1670" customHeight="1" spans="8:8">
      <c r="H1670" s="116"/>
    </row>
    <row r="1671" customHeight="1" spans="8:8">
      <c r="H1671" s="116"/>
    </row>
    <row r="1672" customHeight="1" spans="8:8">
      <c r="H1672" s="116"/>
    </row>
    <row r="1673" customHeight="1" spans="8:8">
      <c r="H1673" s="116"/>
    </row>
    <row r="1674" customHeight="1" spans="8:8">
      <c r="H1674" s="116"/>
    </row>
    <row r="1675" customHeight="1" spans="8:8">
      <c r="H1675" s="116"/>
    </row>
    <row r="1676" customHeight="1" spans="8:8">
      <c r="H1676" s="116"/>
    </row>
    <row r="1677" customHeight="1" spans="8:8">
      <c r="H1677" s="116"/>
    </row>
    <row r="1678" customHeight="1" spans="8:8">
      <c r="H1678" s="116"/>
    </row>
    <row r="1679" customHeight="1" spans="8:8">
      <c r="H1679" s="116"/>
    </row>
    <row r="1680" customHeight="1" spans="8:8">
      <c r="H1680" s="116"/>
    </row>
    <row r="1681" customHeight="1" spans="8:8">
      <c r="H1681" s="116"/>
    </row>
    <row r="1682" customHeight="1" spans="8:8">
      <c r="H1682" s="116"/>
    </row>
    <row r="1683" customHeight="1" spans="8:8">
      <c r="H1683" s="116"/>
    </row>
    <row r="1684" customHeight="1" spans="8:8">
      <c r="H1684" s="116"/>
    </row>
    <row r="1685" customHeight="1" spans="8:8">
      <c r="H1685" s="116"/>
    </row>
    <row r="1686" customHeight="1" spans="8:8">
      <c r="H1686" s="116"/>
    </row>
    <row r="1687" customHeight="1" spans="8:8">
      <c r="H1687" s="116"/>
    </row>
    <row r="1688" customHeight="1" spans="8:8">
      <c r="H1688" s="116"/>
    </row>
    <row r="1689" customHeight="1" spans="8:8">
      <c r="H1689" s="116"/>
    </row>
    <row r="1690" customHeight="1" spans="8:8">
      <c r="H1690" s="116"/>
    </row>
    <row r="1691" customHeight="1" spans="8:8">
      <c r="H1691" s="116"/>
    </row>
    <row r="1692" customHeight="1" spans="8:8">
      <c r="H1692" s="116"/>
    </row>
    <row r="1693" customHeight="1" spans="8:8">
      <c r="H1693" s="116"/>
    </row>
    <row r="1694" customHeight="1" spans="8:8">
      <c r="H1694" s="116"/>
    </row>
    <row r="1695" customHeight="1" spans="8:8">
      <c r="H1695" s="116"/>
    </row>
    <row r="1696" customHeight="1" spans="8:8">
      <c r="H1696" s="116"/>
    </row>
    <row r="1697" customHeight="1" spans="8:8">
      <c r="H1697" s="116"/>
    </row>
    <row r="1698" customHeight="1" spans="8:8">
      <c r="H1698" s="116"/>
    </row>
    <row r="1699" customHeight="1" spans="8:8">
      <c r="H1699" s="116"/>
    </row>
    <row r="1700" customHeight="1" spans="8:8">
      <c r="H1700" s="116"/>
    </row>
    <row r="1701" customHeight="1" spans="8:8">
      <c r="H1701" s="116"/>
    </row>
    <row r="1702" customHeight="1" spans="8:8">
      <c r="H1702" s="116"/>
    </row>
    <row r="1703" customHeight="1" spans="8:8">
      <c r="H1703" s="116"/>
    </row>
    <row r="1704" customHeight="1" spans="8:8">
      <c r="H1704" s="116"/>
    </row>
    <row r="1705" customHeight="1" spans="8:8">
      <c r="H1705" s="116"/>
    </row>
    <row r="1706" customHeight="1" spans="8:8">
      <c r="H1706" s="116"/>
    </row>
    <row r="1707" customHeight="1" spans="8:8">
      <c r="H1707" s="116"/>
    </row>
    <row r="1708" customHeight="1" spans="8:8">
      <c r="H1708" s="116"/>
    </row>
    <row r="1709" customHeight="1" spans="8:8">
      <c r="H1709" s="116"/>
    </row>
    <row r="1710" customHeight="1" spans="8:8">
      <c r="H1710" s="116"/>
    </row>
    <row r="1711" customHeight="1" spans="8:8">
      <c r="H1711" s="116"/>
    </row>
    <row r="1712" customHeight="1" spans="8:8">
      <c r="H1712" s="116"/>
    </row>
    <row r="1713" customHeight="1" spans="8:8">
      <c r="H1713" s="116"/>
    </row>
    <row r="1714" customHeight="1" spans="8:8">
      <c r="H1714" s="116"/>
    </row>
    <row r="1715" customHeight="1" spans="8:8">
      <c r="H1715" s="116"/>
    </row>
    <row r="1716" customHeight="1" spans="8:8">
      <c r="H1716" s="116"/>
    </row>
    <row r="1717" customHeight="1" spans="8:8">
      <c r="H1717" s="116"/>
    </row>
    <row r="1718" customHeight="1" spans="8:8">
      <c r="H1718" s="116"/>
    </row>
    <row r="1719" customHeight="1" spans="8:8">
      <c r="H1719" s="116"/>
    </row>
    <row r="1720" customHeight="1" spans="8:8">
      <c r="H1720" s="116"/>
    </row>
    <row r="1721" customHeight="1" spans="8:8">
      <c r="H1721" s="116"/>
    </row>
    <row r="1722" customHeight="1" spans="8:8">
      <c r="H1722" s="116"/>
    </row>
    <row r="1723" customHeight="1" spans="8:8">
      <c r="H1723" s="116"/>
    </row>
    <row r="1724" customHeight="1" spans="8:8">
      <c r="H1724" s="116"/>
    </row>
    <row r="1725" customHeight="1" spans="8:8">
      <c r="H1725" s="116"/>
    </row>
    <row r="1726" customHeight="1" spans="8:8">
      <c r="H1726" s="116"/>
    </row>
    <row r="1727" customHeight="1" spans="8:8">
      <c r="H1727" s="116"/>
    </row>
    <row r="1728" customHeight="1" spans="8:8">
      <c r="H1728" s="116"/>
    </row>
    <row r="1729" customHeight="1" spans="8:8">
      <c r="H1729" s="116"/>
    </row>
    <row r="1730" customHeight="1" spans="8:8">
      <c r="H1730" s="116"/>
    </row>
    <row r="1731" customHeight="1" spans="8:8">
      <c r="H1731" s="116"/>
    </row>
    <row r="1732" customHeight="1" spans="8:8">
      <c r="H1732" s="116"/>
    </row>
    <row r="1733" customHeight="1" spans="8:8">
      <c r="H1733" s="116"/>
    </row>
    <row r="1734" customHeight="1" spans="8:8">
      <c r="H1734" s="116"/>
    </row>
    <row r="1735" customHeight="1" spans="8:8">
      <c r="H1735" s="116"/>
    </row>
    <row r="1736" customHeight="1" spans="8:8">
      <c r="H1736" s="116"/>
    </row>
    <row r="1737" customHeight="1" spans="8:8">
      <c r="H1737" s="116"/>
    </row>
    <row r="1738" customHeight="1" spans="8:8">
      <c r="H1738" s="116"/>
    </row>
    <row r="1739" customHeight="1" spans="8:8">
      <c r="H1739" s="116"/>
    </row>
    <row r="1740" customHeight="1" spans="8:8">
      <c r="H1740" s="116"/>
    </row>
    <row r="1741" customHeight="1" spans="8:8">
      <c r="H1741" s="116"/>
    </row>
    <row r="1742" customHeight="1" spans="8:8">
      <c r="H1742" s="116"/>
    </row>
    <row r="1743" customHeight="1" spans="8:8">
      <c r="H1743" s="116"/>
    </row>
    <row r="1744" customHeight="1" spans="8:8">
      <c r="H1744" s="116"/>
    </row>
    <row r="1745" customHeight="1" spans="8:8">
      <c r="H1745" s="116"/>
    </row>
    <row r="1746" customHeight="1" spans="8:8">
      <c r="H1746" s="116"/>
    </row>
    <row r="1747" customHeight="1" spans="8:8">
      <c r="H1747" s="116"/>
    </row>
    <row r="1748" customHeight="1" spans="8:8">
      <c r="H1748" s="116"/>
    </row>
    <row r="1749" customHeight="1" spans="8:8">
      <c r="H1749" s="116"/>
    </row>
    <row r="1750" customHeight="1" spans="8:8">
      <c r="H1750" s="116"/>
    </row>
    <row r="1751" customHeight="1" spans="8:8">
      <c r="H1751" s="116"/>
    </row>
    <row r="1752" customHeight="1" spans="8:8">
      <c r="H1752" s="116"/>
    </row>
    <row r="1753" customHeight="1" spans="8:8">
      <c r="H1753" s="116"/>
    </row>
    <row r="1754" customHeight="1" spans="8:8">
      <c r="H1754" s="116"/>
    </row>
    <row r="1755" customHeight="1" spans="8:8">
      <c r="H1755" s="116"/>
    </row>
    <row r="1756" customHeight="1" spans="8:8">
      <c r="H1756" s="116"/>
    </row>
    <row r="1757" customHeight="1" spans="8:8">
      <c r="H1757" s="116"/>
    </row>
    <row r="1758" customHeight="1" spans="8:8">
      <c r="H1758" s="116"/>
    </row>
    <row r="1759" customHeight="1" spans="8:8">
      <c r="H1759" s="116"/>
    </row>
    <row r="1760" customHeight="1" spans="8:8">
      <c r="H1760" s="116"/>
    </row>
    <row r="1761" customHeight="1" spans="8:8">
      <c r="H1761" s="116"/>
    </row>
    <row r="1762" customHeight="1" spans="8:8">
      <c r="H1762" s="116"/>
    </row>
    <row r="1763" customHeight="1" spans="8:8">
      <c r="H1763" s="116"/>
    </row>
    <row r="1764" customHeight="1" spans="8:8">
      <c r="H1764" s="116"/>
    </row>
    <row r="1765" customHeight="1" spans="8:8">
      <c r="H1765" s="116"/>
    </row>
    <row r="1766" customHeight="1" spans="8:8">
      <c r="H1766" s="116"/>
    </row>
    <row r="1767" customHeight="1" spans="8:8">
      <c r="H1767" s="116"/>
    </row>
    <row r="1768" customHeight="1" spans="8:8">
      <c r="H1768" s="116"/>
    </row>
    <row r="1769" customHeight="1" spans="8:8">
      <c r="H1769" s="116"/>
    </row>
    <row r="1770" customHeight="1" spans="8:8">
      <c r="H1770" s="116"/>
    </row>
    <row r="1771" customHeight="1" spans="8:8">
      <c r="H1771" s="116"/>
    </row>
    <row r="1772" customHeight="1" spans="8:8">
      <c r="H1772" s="116"/>
    </row>
    <row r="1773" customHeight="1" spans="8:8">
      <c r="H1773" s="116"/>
    </row>
    <row r="1774" customHeight="1" spans="8:8">
      <c r="H1774" s="116"/>
    </row>
    <row r="1775" customHeight="1" spans="8:8">
      <c r="H1775" s="116"/>
    </row>
    <row r="1776" customHeight="1" spans="8:8">
      <c r="H1776" s="116"/>
    </row>
    <row r="1777" customHeight="1" spans="8:8">
      <c r="H1777" s="116"/>
    </row>
    <row r="1778" customHeight="1" spans="8:8">
      <c r="H1778" s="116"/>
    </row>
    <row r="1779" customHeight="1" spans="8:8">
      <c r="H1779" s="116"/>
    </row>
    <row r="1780" customHeight="1" spans="8:8">
      <c r="H1780" s="116"/>
    </row>
    <row r="1781" customHeight="1" spans="8:8">
      <c r="H1781" s="116"/>
    </row>
    <row r="1782" customHeight="1" spans="8:8">
      <c r="H1782" s="116"/>
    </row>
    <row r="1783" customHeight="1" spans="8:8">
      <c r="H1783" s="116"/>
    </row>
    <row r="1784" customHeight="1" spans="8:8">
      <c r="H1784" s="116"/>
    </row>
    <row r="1785" customHeight="1" spans="8:8">
      <c r="H1785" s="116"/>
    </row>
    <row r="1786" customHeight="1" spans="8:8">
      <c r="H1786" s="116"/>
    </row>
    <row r="1787" customHeight="1" spans="8:8">
      <c r="H1787" s="116"/>
    </row>
    <row r="1788" customHeight="1" spans="8:8">
      <c r="H1788" s="116"/>
    </row>
    <row r="1789" customHeight="1" spans="8:8">
      <c r="H1789" s="116"/>
    </row>
    <row r="1790" customHeight="1" spans="8:8">
      <c r="H1790" s="116"/>
    </row>
    <row r="1791" customHeight="1" spans="8:8">
      <c r="H1791" s="116"/>
    </row>
    <row r="1792" customHeight="1" spans="8:8">
      <c r="H1792" s="116"/>
    </row>
    <row r="1793" customHeight="1" spans="8:8">
      <c r="H1793" s="116"/>
    </row>
    <row r="1794" customHeight="1" spans="8:8">
      <c r="H1794" s="116"/>
    </row>
    <row r="1795" customHeight="1" spans="8:8">
      <c r="H1795" s="116"/>
    </row>
    <row r="1796" customHeight="1" spans="8:8">
      <c r="H1796" s="116"/>
    </row>
    <row r="1797" customHeight="1" spans="8:8">
      <c r="H1797" s="116"/>
    </row>
    <row r="1798" customHeight="1" spans="8:8">
      <c r="H1798" s="116"/>
    </row>
    <row r="1799" customHeight="1" spans="8:8">
      <c r="H1799" s="116"/>
    </row>
    <row r="1800" customHeight="1" spans="8:8">
      <c r="H1800" s="116"/>
    </row>
    <row r="1801" customHeight="1" spans="8:8">
      <c r="H1801" s="116"/>
    </row>
    <row r="1802" customHeight="1" spans="8:8">
      <c r="H1802" s="116"/>
    </row>
    <row r="1803" customHeight="1" spans="8:8">
      <c r="H1803" s="116"/>
    </row>
    <row r="1804" customHeight="1" spans="8:8">
      <c r="H1804" s="116"/>
    </row>
    <row r="1805" customHeight="1" spans="8:8">
      <c r="H1805" s="116"/>
    </row>
    <row r="1806" customHeight="1" spans="8:8">
      <c r="H1806" s="116"/>
    </row>
    <row r="1807" customHeight="1" spans="8:8">
      <c r="H1807" s="116"/>
    </row>
    <row r="1808" customHeight="1" spans="8:8">
      <c r="H1808" s="116"/>
    </row>
    <row r="1809" customHeight="1" spans="8:8">
      <c r="H1809" s="116"/>
    </row>
    <row r="1810" customHeight="1" spans="8:8">
      <c r="H1810" s="116"/>
    </row>
    <row r="1811" customHeight="1" spans="8:8">
      <c r="H1811" s="116"/>
    </row>
    <row r="1812" customHeight="1" spans="8:8">
      <c r="H1812" s="116"/>
    </row>
    <row r="1813" customHeight="1" spans="8:8">
      <c r="H1813" s="116"/>
    </row>
    <row r="1814" customHeight="1" spans="8:8">
      <c r="H1814" s="116"/>
    </row>
    <row r="1815" customHeight="1" spans="8:8">
      <c r="H1815" s="116"/>
    </row>
    <row r="1816" customHeight="1" spans="8:8">
      <c r="H1816" s="116"/>
    </row>
    <row r="1817" customHeight="1" spans="8:8">
      <c r="H1817" s="116"/>
    </row>
    <row r="1818" customHeight="1" spans="8:8">
      <c r="H1818" s="116"/>
    </row>
    <row r="1819" customHeight="1" spans="8:8">
      <c r="H1819" s="116"/>
    </row>
    <row r="1820" customHeight="1" spans="8:8">
      <c r="H1820" s="116"/>
    </row>
    <row r="1821" customHeight="1" spans="8:8">
      <c r="H1821" s="116"/>
    </row>
    <row r="1822" customHeight="1" spans="8:8">
      <c r="H1822" s="116"/>
    </row>
    <row r="1823" customHeight="1" spans="8:8">
      <c r="H1823" s="116"/>
    </row>
    <row r="1824" customHeight="1" spans="8:8">
      <c r="H1824" s="116"/>
    </row>
    <row r="1825" customHeight="1" spans="8:8">
      <c r="H1825" s="116"/>
    </row>
    <row r="1826" customHeight="1" spans="8:8">
      <c r="H1826" s="116"/>
    </row>
    <row r="1827" customHeight="1" spans="8:8">
      <c r="H1827" s="116"/>
    </row>
    <row r="1828" customHeight="1" spans="8:8">
      <c r="H1828" s="116"/>
    </row>
    <row r="1829" customHeight="1" spans="8:8">
      <c r="H1829" s="116"/>
    </row>
    <row r="1830" customHeight="1" spans="8:8">
      <c r="H1830" s="116"/>
    </row>
    <row r="1831" customHeight="1" spans="8:8">
      <c r="H1831" s="116"/>
    </row>
    <row r="1832" customHeight="1" spans="8:8">
      <c r="H1832" s="116"/>
    </row>
    <row r="1833" customHeight="1" spans="8:8">
      <c r="H1833" s="116"/>
    </row>
    <row r="1834" customHeight="1" spans="8:8">
      <c r="H1834" s="116"/>
    </row>
    <row r="1835" customHeight="1" spans="8:8">
      <c r="H1835" s="116"/>
    </row>
    <row r="1836" customHeight="1" spans="8:8">
      <c r="H1836" s="116"/>
    </row>
    <row r="1837" customHeight="1" spans="8:8">
      <c r="H1837" s="116"/>
    </row>
    <row r="1838" customHeight="1" spans="8:8">
      <c r="H1838" s="116"/>
    </row>
    <row r="1839" customHeight="1" spans="8:8">
      <c r="H1839" s="116"/>
    </row>
    <row r="1840" customHeight="1" spans="8:8">
      <c r="H1840" s="116"/>
    </row>
    <row r="1841" customHeight="1" spans="8:8">
      <c r="H1841" s="116"/>
    </row>
    <row r="1842" customHeight="1" spans="8:8">
      <c r="H1842" s="116"/>
    </row>
    <row r="1843" customHeight="1" spans="8:8">
      <c r="H1843" s="116"/>
    </row>
    <row r="1844" customHeight="1" spans="8:8">
      <c r="H1844" s="116"/>
    </row>
    <row r="1845" customHeight="1" spans="8:8">
      <c r="H1845" s="116"/>
    </row>
    <row r="1846" customHeight="1" spans="8:8">
      <c r="H1846" s="116"/>
    </row>
    <row r="1847" customHeight="1" spans="8:8">
      <c r="H1847" s="116"/>
    </row>
    <row r="1848" customHeight="1" spans="8:8">
      <c r="H1848" s="116"/>
    </row>
    <row r="1849" customHeight="1" spans="8:8">
      <c r="H1849" s="116"/>
    </row>
    <row r="1850" customHeight="1" spans="8:8">
      <c r="H1850" s="116"/>
    </row>
    <row r="1851" customHeight="1" spans="8:8">
      <c r="H1851" s="116"/>
    </row>
    <row r="1852" customHeight="1" spans="8:8">
      <c r="H1852" s="116"/>
    </row>
    <row r="1853" customHeight="1" spans="8:8">
      <c r="H1853" s="116"/>
    </row>
    <row r="1854" customHeight="1" spans="8:8">
      <c r="H1854" s="116"/>
    </row>
    <row r="1855" customHeight="1" spans="8:8">
      <c r="H1855" s="116"/>
    </row>
    <row r="1856" customHeight="1" spans="8:8">
      <c r="H1856" s="116"/>
    </row>
    <row r="1857" customHeight="1" spans="8:8">
      <c r="H1857" s="116"/>
    </row>
    <row r="1858" customHeight="1" spans="8:8">
      <c r="H1858" s="116"/>
    </row>
    <row r="1859" customHeight="1" spans="8:8">
      <c r="H1859" s="116"/>
    </row>
    <row r="1860" customHeight="1" spans="8:8">
      <c r="H1860" s="116"/>
    </row>
    <row r="1861" customHeight="1" spans="8:8">
      <c r="H1861" s="116"/>
    </row>
    <row r="1862" customHeight="1" spans="8:8">
      <c r="H1862" s="116"/>
    </row>
    <row r="1863" customHeight="1" spans="8:8">
      <c r="H1863" s="116"/>
    </row>
    <row r="1864" customHeight="1" spans="8:8">
      <c r="H1864" s="116"/>
    </row>
    <row r="1865" customHeight="1" spans="8:8">
      <c r="H1865" s="116"/>
    </row>
    <row r="1866" customHeight="1" spans="8:8">
      <c r="H1866" s="116"/>
    </row>
    <row r="1867" customHeight="1" spans="8:8">
      <c r="H1867" s="116"/>
    </row>
    <row r="1868" customHeight="1" spans="8:8">
      <c r="H1868" s="116"/>
    </row>
    <row r="1869" customHeight="1" spans="8:8">
      <c r="H1869" s="116"/>
    </row>
    <row r="1870" customHeight="1" spans="8:8">
      <c r="H1870" s="116"/>
    </row>
    <row r="1871" customHeight="1" spans="8:8">
      <c r="H1871" s="116"/>
    </row>
    <row r="1872" customHeight="1" spans="8:8">
      <c r="H1872" s="116"/>
    </row>
    <row r="1873" customHeight="1" spans="8:8">
      <c r="H1873" s="116"/>
    </row>
    <row r="1874" customHeight="1" spans="8:8">
      <c r="H1874" s="116"/>
    </row>
    <row r="1875" customHeight="1" spans="8:8">
      <c r="H1875" s="116"/>
    </row>
    <row r="1876" customHeight="1" spans="8:8">
      <c r="H1876" s="116"/>
    </row>
    <row r="1877" customHeight="1" spans="8:8">
      <c r="H1877" s="116"/>
    </row>
    <row r="1878" customHeight="1" spans="8:8">
      <c r="H1878" s="116"/>
    </row>
    <row r="1879" customHeight="1" spans="8:8">
      <c r="H1879" s="116"/>
    </row>
    <row r="1880" customHeight="1" spans="8:8">
      <c r="H1880" s="116"/>
    </row>
    <row r="1881" customHeight="1" spans="8:8">
      <c r="H1881" s="116"/>
    </row>
    <row r="1882" customHeight="1" spans="8:8">
      <c r="H1882" s="116"/>
    </row>
    <row r="1883" customHeight="1" spans="8:8">
      <c r="H1883" s="116"/>
    </row>
    <row r="1884" customHeight="1" spans="8:8">
      <c r="H1884" s="116"/>
    </row>
    <row r="1885" customHeight="1" spans="8:8">
      <c r="H1885" s="116"/>
    </row>
    <row r="1886" customHeight="1" spans="8:8">
      <c r="H1886" s="116"/>
    </row>
    <row r="1887" customHeight="1" spans="8:8">
      <c r="H1887" s="116"/>
    </row>
    <row r="1888" customHeight="1" spans="8:8">
      <c r="H1888" s="116"/>
    </row>
    <row r="1889" customHeight="1" spans="8:8">
      <c r="H1889" s="116"/>
    </row>
    <row r="1890" customHeight="1" spans="8:8">
      <c r="H1890" s="116"/>
    </row>
    <row r="1891" customHeight="1" spans="8:8">
      <c r="H1891" s="116"/>
    </row>
    <row r="1892" customHeight="1" spans="8:8">
      <c r="H1892" s="116"/>
    </row>
    <row r="1893" customHeight="1" spans="8:8">
      <c r="H1893" s="116"/>
    </row>
    <row r="1894" customHeight="1" spans="8:8">
      <c r="H1894" s="116"/>
    </row>
    <row r="1895" customHeight="1" spans="8:8">
      <c r="H1895" s="116"/>
    </row>
    <row r="1896" customHeight="1" spans="8:8">
      <c r="H1896" s="116"/>
    </row>
    <row r="1897" customHeight="1" spans="8:8">
      <c r="H1897" s="116"/>
    </row>
    <row r="1898" customHeight="1" spans="8:8">
      <c r="H1898" s="116"/>
    </row>
    <row r="1899" customHeight="1" spans="8:8">
      <c r="H1899" s="116"/>
    </row>
    <row r="1900" customHeight="1" spans="8:8">
      <c r="H1900" s="116"/>
    </row>
    <row r="1901" customHeight="1" spans="8:8">
      <c r="H1901" s="116"/>
    </row>
    <row r="1902" customHeight="1" spans="8:8">
      <c r="H1902" s="116"/>
    </row>
    <row r="1903" customHeight="1" spans="8:8">
      <c r="H1903" s="116"/>
    </row>
    <row r="1904" customHeight="1" spans="8:8">
      <c r="H1904" s="116"/>
    </row>
    <row r="1905" customHeight="1" spans="8:8">
      <c r="H1905" s="116"/>
    </row>
    <row r="1906" customHeight="1" spans="8:8">
      <c r="H1906" s="116"/>
    </row>
    <row r="1907" customHeight="1" spans="8:8">
      <c r="H1907" s="116"/>
    </row>
    <row r="1908" customHeight="1" spans="8:8">
      <c r="H1908" s="116"/>
    </row>
    <row r="1909" customHeight="1" spans="8:8">
      <c r="H1909" s="116"/>
    </row>
    <row r="1910" customHeight="1" spans="8:8">
      <c r="H1910" s="116"/>
    </row>
    <row r="1911" customHeight="1" spans="8:8">
      <c r="H1911" s="116"/>
    </row>
    <row r="1912" customHeight="1" spans="8:8">
      <c r="H1912" s="116"/>
    </row>
    <row r="1913" customHeight="1" spans="8:8">
      <c r="H1913" s="116"/>
    </row>
    <row r="1914" customHeight="1" spans="8:8">
      <c r="H1914" s="116"/>
    </row>
    <row r="1915" customHeight="1" spans="8:8">
      <c r="H1915" s="116"/>
    </row>
    <row r="1916" customHeight="1" spans="8:8">
      <c r="H1916" s="116"/>
    </row>
    <row r="1917" customHeight="1" spans="8:8">
      <c r="H1917" s="116"/>
    </row>
    <row r="1918" customHeight="1" spans="8:8">
      <c r="H1918" s="116"/>
    </row>
    <row r="1919" customHeight="1" spans="8:8">
      <c r="H1919" s="116"/>
    </row>
    <row r="1920" customHeight="1" spans="8:8">
      <c r="H1920" s="116"/>
    </row>
    <row r="1921" customHeight="1" spans="8:8">
      <c r="H1921" s="116"/>
    </row>
    <row r="1922" customHeight="1" spans="8:8">
      <c r="H1922" s="116"/>
    </row>
    <row r="1923" customHeight="1" spans="8:8">
      <c r="H1923" s="116"/>
    </row>
    <row r="1924" customHeight="1" spans="8:8">
      <c r="H1924" s="116"/>
    </row>
    <row r="1925" customHeight="1" spans="8:8">
      <c r="H1925" s="116"/>
    </row>
    <row r="1926" customHeight="1" spans="8:8">
      <c r="H1926" s="116"/>
    </row>
    <row r="1927" customHeight="1" spans="8:8">
      <c r="H1927" s="116"/>
    </row>
    <row r="1928" customHeight="1" spans="8:8">
      <c r="H1928" s="116"/>
    </row>
    <row r="1929" customHeight="1" spans="8:8">
      <c r="H1929" s="116"/>
    </row>
    <row r="1930" customHeight="1" spans="8:8">
      <c r="H1930" s="116"/>
    </row>
    <row r="1931" customHeight="1" spans="8:8">
      <c r="H1931" s="116"/>
    </row>
    <row r="1932" customHeight="1" spans="8:8">
      <c r="H1932" s="116"/>
    </row>
    <row r="1933" customHeight="1" spans="8:8">
      <c r="H1933" s="116"/>
    </row>
    <row r="1934" customHeight="1" spans="8:8">
      <c r="H1934" s="116"/>
    </row>
    <row r="1935" customHeight="1" spans="8:8">
      <c r="H1935" s="116"/>
    </row>
    <row r="1936" customHeight="1" spans="8:8">
      <c r="H1936" s="116"/>
    </row>
    <row r="1937" customHeight="1" spans="8:8">
      <c r="H1937" s="116"/>
    </row>
    <row r="1938" customHeight="1" spans="8:8">
      <c r="H1938" s="116"/>
    </row>
    <row r="1939" customHeight="1" spans="8:8">
      <c r="H1939" s="116"/>
    </row>
    <row r="1940" customHeight="1" spans="8:8">
      <c r="H1940" s="116"/>
    </row>
    <row r="1941" customHeight="1" spans="8:8">
      <c r="H1941" s="116"/>
    </row>
    <row r="1942" customHeight="1" spans="8:8">
      <c r="H1942" s="116"/>
    </row>
    <row r="1943" customHeight="1" spans="8:8">
      <c r="H1943" s="116"/>
    </row>
    <row r="1944" customHeight="1" spans="8:8">
      <c r="H1944" s="116"/>
    </row>
    <row r="1945" customHeight="1" spans="8:8">
      <c r="H1945" s="116"/>
    </row>
    <row r="1946" customHeight="1" spans="8:8">
      <c r="H1946" s="116"/>
    </row>
    <row r="1947" customHeight="1" spans="8:8">
      <c r="H1947" s="116"/>
    </row>
    <row r="1948" customHeight="1" spans="8:8">
      <c r="H1948" s="116"/>
    </row>
    <row r="1949" customHeight="1" spans="8:8">
      <c r="H1949" s="116"/>
    </row>
    <row r="1950" customHeight="1" spans="8:8">
      <c r="H1950" s="116"/>
    </row>
    <row r="1951" customHeight="1" spans="8:8">
      <c r="H1951" s="116"/>
    </row>
    <row r="1952" customHeight="1" spans="8:8">
      <c r="H1952" s="116"/>
    </row>
    <row r="1953" customHeight="1" spans="8:8">
      <c r="H1953" s="116"/>
    </row>
    <row r="1954" customHeight="1" spans="8:8">
      <c r="H1954" s="116"/>
    </row>
    <row r="1955" customHeight="1" spans="8:8">
      <c r="H1955" s="116"/>
    </row>
    <row r="1956" customHeight="1" spans="8:8">
      <c r="H1956" s="116"/>
    </row>
    <row r="1957" customHeight="1" spans="8:8">
      <c r="H1957" s="116"/>
    </row>
    <row r="1958" customHeight="1" spans="8:8">
      <c r="H1958" s="116"/>
    </row>
    <row r="1959" customHeight="1" spans="8:8">
      <c r="H1959" s="116"/>
    </row>
    <row r="1960" customHeight="1" spans="8:8">
      <c r="H1960" s="116"/>
    </row>
    <row r="1961" customHeight="1" spans="8:8">
      <c r="H1961" s="116"/>
    </row>
    <row r="1962" customHeight="1" spans="8:8">
      <c r="H1962" s="116"/>
    </row>
    <row r="1963" customHeight="1" spans="8:8">
      <c r="H1963" s="116"/>
    </row>
    <row r="1964" customHeight="1" spans="8:8">
      <c r="H1964" s="116"/>
    </row>
    <row r="1965" customHeight="1" spans="8:8">
      <c r="H1965" s="116"/>
    </row>
    <row r="1966" customHeight="1" spans="8:8">
      <c r="H1966" s="116"/>
    </row>
    <row r="1967" customHeight="1" spans="8:8">
      <c r="H1967" s="116"/>
    </row>
    <row r="1968" customHeight="1" spans="8:8">
      <c r="H1968" s="116"/>
    </row>
    <row r="1969" customHeight="1" spans="8:8">
      <c r="H1969" s="116"/>
    </row>
    <row r="1970" customHeight="1" spans="8:8">
      <c r="H1970" s="116"/>
    </row>
    <row r="1971" customHeight="1" spans="8:8">
      <c r="H1971" s="116"/>
    </row>
    <row r="1972" customHeight="1" spans="8:8">
      <c r="H1972" s="116"/>
    </row>
    <row r="1973" customHeight="1" spans="8:8">
      <c r="H1973" s="116"/>
    </row>
    <row r="1974" customHeight="1" spans="8:8">
      <c r="H1974" s="116"/>
    </row>
    <row r="1975" customHeight="1" spans="8:8">
      <c r="H1975" s="116"/>
    </row>
    <row r="1976" customHeight="1" spans="8:8">
      <c r="H1976" s="116"/>
    </row>
    <row r="1977" customHeight="1" spans="8:8">
      <c r="H1977" s="116"/>
    </row>
    <row r="1978" customHeight="1" spans="8:8">
      <c r="H1978" s="116"/>
    </row>
    <row r="1979" customHeight="1" spans="8:8">
      <c r="H1979" s="116"/>
    </row>
    <row r="1980" customHeight="1" spans="8:8">
      <c r="H1980" s="116"/>
    </row>
    <row r="1981" customHeight="1" spans="8:8">
      <c r="H1981" s="116"/>
    </row>
    <row r="1982" customHeight="1" spans="8:8">
      <c r="H1982" s="116"/>
    </row>
    <row r="1983" customHeight="1" spans="8:8">
      <c r="H1983" s="116"/>
    </row>
    <row r="1984" customHeight="1" spans="8:8">
      <c r="H1984" s="116"/>
    </row>
    <row r="1985" customHeight="1" spans="8:8">
      <c r="H1985" s="116"/>
    </row>
    <row r="1986" customHeight="1" spans="8:8">
      <c r="H1986" s="116"/>
    </row>
    <row r="1987" customHeight="1" spans="8:8">
      <c r="H1987" s="116"/>
    </row>
    <row r="1988" customHeight="1" spans="8:8">
      <c r="H1988" s="116"/>
    </row>
    <row r="1989" customHeight="1" spans="8:8">
      <c r="H1989" s="116"/>
    </row>
    <row r="1990" customHeight="1" spans="8:8">
      <c r="H1990" s="116"/>
    </row>
    <row r="1991" customHeight="1" spans="8:8">
      <c r="H1991" s="116"/>
    </row>
    <row r="1992" customHeight="1" spans="8:8">
      <c r="H1992" s="116"/>
    </row>
    <row r="1993" customHeight="1" spans="8:8">
      <c r="H1993" s="116"/>
    </row>
    <row r="1994" customHeight="1" spans="8:8">
      <c r="H1994" s="116"/>
    </row>
    <row r="1995" customHeight="1" spans="8:8">
      <c r="H1995" s="116"/>
    </row>
    <row r="1996" customHeight="1" spans="8:8">
      <c r="H1996" s="116"/>
    </row>
    <row r="1997" customHeight="1" spans="8:8">
      <c r="H1997" s="116"/>
    </row>
    <row r="1998" customHeight="1" spans="8:8">
      <c r="H1998" s="116"/>
    </row>
    <row r="1999" customHeight="1" spans="8:8">
      <c r="H1999" s="116"/>
    </row>
    <row r="2000" customHeight="1" spans="8:8">
      <c r="H2000" s="116"/>
    </row>
    <row r="2001" customHeight="1" spans="8:8">
      <c r="H2001" s="116"/>
    </row>
    <row r="2002" customHeight="1" spans="8:8">
      <c r="H2002" s="116"/>
    </row>
    <row r="2003" customHeight="1" spans="8:8">
      <c r="H2003" s="116"/>
    </row>
    <row r="2004" customHeight="1" spans="8:8">
      <c r="H2004" s="116"/>
    </row>
    <row r="2005" customHeight="1" spans="8:8">
      <c r="H2005" s="116"/>
    </row>
    <row r="2006" customHeight="1" spans="8:8">
      <c r="H2006" s="116"/>
    </row>
    <row r="2007" customHeight="1" spans="8:8">
      <c r="H2007" s="116"/>
    </row>
    <row r="2008" customHeight="1" spans="8:8">
      <c r="H2008" s="116"/>
    </row>
    <row r="2009" customHeight="1" spans="8:8">
      <c r="H2009" s="116"/>
    </row>
    <row r="2010" customHeight="1" spans="8:8">
      <c r="H2010" s="116"/>
    </row>
    <row r="2011" customHeight="1" spans="8:8">
      <c r="H2011" s="116"/>
    </row>
    <row r="2012" customHeight="1" spans="8:8">
      <c r="H2012" s="116"/>
    </row>
    <row r="2013" customHeight="1" spans="8:8">
      <c r="H2013" s="116"/>
    </row>
    <row r="2014" customHeight="1" spans="8:8">
      <c r="H2014" s="116"/>
    </row>
    <row r="2015" customHeight="1" spans="8:8">
      <c r="H2015" s="116"/>
    </row>
    <row r="2016" customHeight="1" spans="8:8">
      <c r="H2016" s="116"/>
    </row>
    <row r="2017" customHeight="1" spans="8:8">
      <c r="H2017" s="116"/>
    </row>
    <row r="2018" customHeight="1" spans="8:8">
      <c r="H2018" s="116"/>
    </row>
    <row r="2019" customHeight="1" spans="8:8">
      <c r="H2019" s="116"/>
    </row>
    <row r="2020" customHeight="1" spans="8:8">
      <c r="H2020" s="116"/>
    </row>
    <row r="2021" customHeight="1" spans="8:8">
      <c r="H2021" s="116"/>
    </row>
    <row r="2022" customHeight="1" spans="8:8">
      <c r="H2022" s="116"/>
    </row>
    <row r="2023" customHeight="1" spans="8:8">
      <c r="H2023" s="116"/>
    </row>
    <row r="2024" customHeight="1" spans="8:8">
      <c r="H2024" s="116"/>
    </row>
    <row r="2025" customHeight="1" spans="8:8">
      <c r="H2025" s="116"/>
    </row>
    <row r="2026" customHeight="1" spans="8:8">
      <c r="H2026" s="116"/>
    </row>
    <row r="2027" customHeight="1" spans="8:8">
      <c r="H2027" s="116"/>
    </row>
    <row r="2028" customHeight="1" spans="8:8">
      <c r="H2028" s="116"/>
    </row>
    <row r="2029" customHeight="1" spans="8:8">
      <c r="H2029" s="116"/>
    </row>
    <row r="2030" customHeight="1" spans="8:8">
      <c r="H2030" s="116"/>
    </row>
    <row r="2031" customHeight="1" spans="8:8">
      <c r="H2031" s="116"/>
    </row>
    <row r="2032" customHeight="1" spans="8:8">
      <c r="H2032" s="116"/>
    </row>
    <row r="2033" customHeight="1" spans="8:8">
      <c r="H2033" s="116"/>
    </row>
    <row r="2034" customHeight="1" spans="8:8">
      <c r="H2034" s="116"/>
    </row>
    <row r="2035" customHeight="1" spans="8:8">
      <c r="H2035" s="116"/>
    </row>
    <row r="2036" customHeight="1" spans="8:8">
      <c r="H2036" s="116"/>
    </row>
    <row r="2037" customHeight="1" spans="8:8">
      <c r="H2037" s="116"/>
    </row>
    <row r="2038" customHeight="1" spans="8:8">
      <c r="H2038" s="116"/>
    </row>
    <row r="2039" customHeight="1" spans="8:8">
      <c r="H2039" s="116"/>
    </row>
    <row r="2040" customHeight="1" spans="8:8">
      <c r="H2040" s="116"/>
    </row>
    <row r="2041" customHeight="1" spans="8:8">
      <c r="H2041" s="116"/>
    </row>
    <row r="2042" customHeight="1" spans="8:8">
      <c r="H2042" s="116"/>
    </row>
    <row r="2043" customHeight="1" spans="8:8">
      <c r="H2043" s="116"/>
    </row>
    <row r="2044" customHeight="1" spans="8:8">
      <c r="H2044" s="116"/>
    </row>
    <row r="2045" customHeight="1" spans="8:8">
      <c r="H2045" s="116"/>
    </row>
    <row r="2046" customHeight="1" spans="8:8">
      <c r="H2046" s="116"/>
    </row>
    <row r="2047" customHeight="1" spans="8:8">
      <c r="H2047" s="116"/>
    </row>
    <row r="2048" customHeight="1" spans="8:8">
      <c r="H2048" s="116"/>
    </row>
    <row r="2049" customHeight="1" spans="8:8">
      <c r="H2049" s="116"/>
    </row>
    <row r="2050" customHeight="1" spans="8:8">
      <c r="H2050" s="116"/>
    </row>
    <row r="2051" customHeight="1" spans="8:8">
      <c r="H2051" s="116"/>
    </row>
    <row r="2052" customHeight="1" spans="8:8">
      <c r="H2052" s="116"/>
    </row>
    <row r="2053" customHeight="1" spans="8:8">
      <c r="H2053" s="116"/>
    </row>
    <row r="2054" customHeight="1" spans="8:8">
      <c r="H2054" s="116"/>
    </row>
    <row r="2055" customHeight="1" spans="8:8">
      <c r="H2055" s="116"/>
    </row>
    <row r="2056" customHeight="1" spans="8:8">
      <c r="H2056" s="116"/>
    </row>
    <row r="2057" customHeight="1" spans="8:8">
      <c r="H2057" s="116"/>
    </row>
    <row r="2058" customHeight="1" spans="8:8">
      <c r="H2058" s="116"/>
    </row>
    <row r="2059" customHeight="1" spans="8:8">
      <c r="H2059" s="116"/>
    </row>
    <row r="2060" customHeight="1" spans="8:8">
      <c r="H2060" s="116"/>
    </row>
    <row r="2061" customHeight="1" spans="8:8">
      <c r="H2061" s="116"/>
    </row>
    <row r="2062" customHeight="1" spans="8:8">
      <c r="H2062" s="116"/>
    </row>
    <row r="2063" customHeight="1" spans="8:8">
      <c r="H2063" s="116"/>
    </row>
    <row r="2064" customHeight="1" spans="8:8">
      <c r="H2064" s="116"/>
    </row>
    <row r="2065" customHeight="1" spans="8:8">
      <c r="H2065" s="116"/>
    </row>
    <row r="2066" customHeight="1" spans="8:8">
      <c r="H2066" s="116"/>
    </row>
    <row r="2067" customHeight="1" spans="8:8">
      <c r="H2067" s="116"/>
    </row>
    <row r="2068" customHeight="1" spans="8:8">
      <c r="H2068" s="116"/>
    </row>
    <row r="2069" customHeight="1" spans="8:8">
      <c r="H2069" s="116"/>
    </row>
    <row r="2070" customHeight="1" spans="8:8">
      <c r="H2070" s="116"/>
    </row>
    <row r="2071" customHeight="1" spans="8:8">
      <c r="H2071" s="116"/>
    </row>
    <row r="2072" customHeight="1" spans="8:8">
      <c r="H2072" s="116"/>
    </row>
    <row r="2073" customHeight="1" spans="8:8">
      <c r="H2073" s="116"/>
    </row>
    <row r="2074" customHeight="1" spans="8:8">
      <c r="H2074" s="116"/>
    </row>
    <row r="2075" customHeight="1" spans="8:8">
      <c r="H2075" s="116"/>
    </row>
    <row r="2076" customHeight="1" spans="8:8">
      <c r="H2076" s="116"/>
    </row>
    <row r="2077" customHeight="1" spans="8:8">
      <c r="H2077" s="116"/>
    </row>
    <row r="2078" customHeight="1" spans="8:8">
      <c r="H2078" s="116"/>
    </row>
    <row r="2079" customHeight="1" spans="8:8">
      <c r="H2079" s="116"/>
    </row>
    <row r="2080" customHeight="1" spans="8:8">
      <c r="H2080" s="116"/>
    </row>
    <row r="2081" customHeight="1" spans="8:8">
      <c r="H2081" s="116"/>
    </row>
    <row r="2082" customHeight="1" spans="8:8">
      <c r="H2082" s="116"/>
    </row>
    <row r="2083" customHeight="1" spans="8:8">
      <c r="H2083" s="116"/>
    </row>
    <row r="2084" customHeight="1" spans="8:8">
      <c r="H2084" s="116"/>
    </row>
    <row r="2085" customHeight="1" spans="8:8">
      <c r="H2085" s="116"/>
    </row>
    <row r="2086" customHeight="1" spans="8:8">
      <c r="H2086" s="116"/>
    </row>
    <row r="2087" customHeight="1" spans="8:8">
      <c r="H2087" s="116"/>
    </row>
    <row r="2088" customHeight="1" spans="8:8">
      <c r="H2088" s="116"/>
    </row>
    <row r="2089" customHeight="1" spans="8:8">
      <c r="H2089" s="116"/>
    </row>
    <row r="2090" customHeight="1" spans="8:8">
      <c r="H2090" s="116"/>
    </row>
    <row r="2091" customHeight="1" spans="8:8">
      <c r="H2091" s="116"/>
    </row>
    <row r="2092" customHeight="1" spans="8:8">
      <c r="H2092" s="116"/>
    </row>
    <row r="2093" customHeight="1" spans="8:8">
      <c r="H2093" s="116"/>
    </row>
    <row r="2094" customHeight="1" spans="8:8">
      <c r="H2094" s="116"/>
    </row>
    <row r="2095" customHeight="1" spans="8:8">
      <c r="H2095" s="116"/>
    </row>
    <row r="2096" customHeight="1" spans="8:8">
      <c r="H2096" s="116"/>
    </row>
    <row r="2097" customHeight="1" spans="8:8">
      <c r="H2097" s="116"/>
    </row>
    <row r="2098" customHeight="1" spans="8:8">
      <c r="H2098" s="116"/>
    </row>
    <row r="2099" customHeight="1" spans="8:8">
      <c r="H2099" s="116"/>
    </row>
    <row r="2100" customHeight="1" spans="8:8">
      <c r="H2100" s="116"/>
    </row>
    <row r="2101" customHeight="1" spans="8:8">
      <c r="H2101" s="116"/>
    </row>
    <row r="2102" customHeight="1" spans="8:8">
      <c r="H2102" s="116"/>
    </row>
    <row r="2103" customHeight="1" spans="8:8">
      <c r="H2103" s="116"/>
    </row>
    <row r="2104" customHeight="1" spans="8:8">
      <c r="H2104" s="116"/>
    </row>
    <row r="2105" customHeight="1" spans="8:8">
      <c r="H2105" s="116"/>
    </row>
    <row r="2106" customHeight="1" spans="8:8">
      <c r="H2106" s="116"/>
    </row>
    <row r="2107" customHeight="1" spans="8:8">
      <c r="H2107" s="116"/>
    </row>
    <row r="2108" customHeight="1" spans="8:8">
      <c r="H2108" s="116"/>
    </row>
    <row r="2109" customHeight="1" spans="8:8">
      <c r="H2109" s="116"/>
    </row>
    <row r="2110" customHeight="1" spans="8:8">
      <c r="H2110" s="116"/>
    </row>
    <row r="2111" customHeight="1" spans="8:8">
      <c r="H2111" s="116"/>
    </row>
    <row r="2112" customHeight="1" spans="8:8">
      <c r="H2112" s="116"/>
    </row>
    <row r="2113" customHeight="1" spans="8:8">
      <c r="H2113" s="116"/>
    </row>
    <row r="2114" customHeight="1" spans="8:8">
      <c r="H2114" s="116"/>
    </row>
    <row r="2115" customHeight="1" spans="8:8">
      <c r="H2115" s="116"/>
    </row>
    <row r="2116" customHeight="1" spans="8:8">
      <c r="H2116" s="116"/>
    </row>
    <row r="2117" customHeight="1" spans="8:8">
      <c r="H2117" s="116"/>
    </row>
    <row r="2118" customHeight="1" spans="8:8">
      <c r="H2118" s="116"/>
    </row>
    <row r="2119" customHeight="1" spans="8:8">
      <c r="H2119" s="116"/>
    </row>
    <row r="2120" customHeight="1" spans="8:8">
      <c r="H2120" s="116"/>
    </row>
    <row r="2121" customHeight="1" spans="8:8">
      <c r="H2121" s="116"/>
    </row>
    <row r="2122" customHeight="1" spans="8:8">
      <c r="H2122" s="116"/>
    </row>
    <row r="2123" customHeight="1" spans="8:8">
      <c r="H2123" s="116"/>
    </row>
    <row r="2124" customHeight="1" spans="8:8">
      <c r="H2124" s="116"/>
    </row>
    <row r="2125" customHeight="1" spans="8:8">
      <c r="H2125" s="116"/>
    </row>
    <row r="2126" customHeight="1" spans="8:8">
      <c r="H2126" s="116"/>
    </row>
    <row r="2127" customHeight="1" spans="8:8">
      <c r="H2127" s="116"/>
    </row>
    <row r="2128" customHeight="1" spans="8:8">
      <c r="H2128" s="116"/>
    </row>
    <row r="2129" customHeight="1" spans="8:8">
      <c r="H2129" s="116"/>
    </row>
    <row r="2130" customHeight="1" spans="8:8">
      <c r="H2130" s="116"/>
    </row>
    <row r="2131" customHeight="1" spans="8:8">
      <c r="H2131" s="116"/>
    </row>
    <row r="2132" customHeight="1" spans="8:8">
      <c r="H2132" s="116"/>
    </row>
    <row r="2133" customHeight="1" spans="8:8">
      <c r="H2133" s="116"/>
    </row>
    <row r="2134" customHeight="1" spans="8:8">
      <c r="H2134" s="116"/>
    </row>
    <row r="2135" customHeight="1" spans="8:8">
      <c r="H2135" s="116"/>
    </row>
    <row r="2136" customHeight="1" spans="8:8">
      <c r="H2136" s="116"/>
    </row>
    <row r="2137" customHeight="1" spans="8:8">
      <c r="H2137" s="116"/>
    </row>
    <row r="2138" customHeight="1" spans="8:8">
      <c r="H2138" s="116"/>
    </row>
    <row r="2139" customHeight="1" spans="8:8">
      <c r="H2139" s="116"/>
    </row>
    <row r="2140" customHeight="1" spans="8:8">
      <c r="H2140" s="116"/>
    </row>
    <row r="2141" customHeight="1" spans="8:8">
      <c r="H2141" s="116"/>
    </row>
    <row r="2142" customHeight="1" spans="8:8">
      <c r="H2142" s="116"/>
    </row>
    <row r="2143" customHeight="1" spans="8:8">
      <c r="H2143" s="116"/>
    </row>
    <row r="2144" customHeight="1" spans="8:8">
      <c r="H2144" s="116"/>
    </row>
    <row r="2145" customHeight="1" spans="8:8">
      <c r="H2145" s="116"/>
    </row>
    <row r="2146" customHeight="1" spans="8:8">
      <c r="H2146" s="116"/>
    </row>
    <row r="2147" customHeight="1" spans="8:8">
      <c r="H2147" s="116"/>
    </row>
    <row r="2148" customHeight="1" spans="8:8">
      <c r="H2148" s="116"/>
    </row>
    <row r="2149" customHeight="1" spans="8:8">
      <c r="H2149" s="116"/>
    </row>
    <row r="2150" customHeight="1" spans="8:8">
      <c r="H2150" s="116"/>
    </row>
    <row r="2151" customHeight="1" spans="8:8">
      <c r="H2151" s="116"/>
    </row>
    <row r="2152" customHeight="1" spans="8:8">
      <c r="H2152" s="116"/>
    </row>
    <row r="2153" customHeight="1" spans="8:8">
      <c r="H2153" s="116"/>
    </row>
    <row r="2154" customHeight="1" spans="8:8">
      <c r="H2154" s="116"/>
    </row>
    <row r="2155" customHeight="1" spans="8:8">
      <c r="H2155" s="116"/>
    </row>
    <row r="2156" customHeight="1" spans="8:8">
      <c r="H2156" s="116"/>
    </row>
    <row r="2157" customHeight="1" spans="8:8">
      <c r="H2157" s="116"/>
    </row>
    <row r="2158" customHeight="1" spans="8:8">
      <c r="H2158" s="116"/>
    </row>
    <row r="2159" customHeight="1" spans="8:8">
      <c r="H2159" s="116"/>
    </row>
    <row r="2160" customHeight="1" spans="8:8">
      <c r="H2160" s="116"/>
    </row>
    <row r="2161" customHeight="1" spans="8:8">
      <c r="H2161" s="116"/>
    </row>
    <row r="2162" customHeight="1" spans="8:8">
      <c r="H2162" s="116"/>
    </row>
    <row r="2163" customHeight="1" spans="8:8">
      <c r="H2163" s="116"/>
    </row>
    <row r="2164" customHeight="1" spans="8:8">
      <c r="H2164" s="116"/>
    </row>
    <row r="2165" customHeight="1" spans="8:8">
      <c r="H2165" s="116"/>
    </row>
    <row r="2166" customHeight="1" spans="8:8">
      <c r="H2166" s="116"/>
    </row>
    <row r="2167" customHeight="1" spans="8:8">
      <c r="H2167" s="116"/>
    </row>
    <row r="2168" customHeight="1" spans="8:8">
      <c r="H2168" s="116"/>
    </row>
    <row r="2169" customHeight="1" spans="8:8">
      <c r="H2169" s="116"/>
    </row>
    <row r="2170" customHeight="1" spans="8:8">
      <c r="H2170" s="116"/>
    </row>
    <row r="2171" customHeight="1" spans="8:8">
      <c r="H2171" s="116"/>
    </row>
    <row r="2172" customHeight="1" spans="8:8">
      <c r="H2172" s="116"/>
    </row>
    <row r="2173" customHeight="1" spans="8:8">
      <c r="H2173" s="116"/>
    </row>
    <row r="2174" customHeight="1" spans="8:8">
      <c r="H2174" s="116"/>
    </row>
    <row r="2175" customHeight="1" spans="8:8">
      <c r="H2175" s="116"/>
    </row>
    <row r="2176" customHeight="1" spans="8:8">
      <c r="H2176" s="116"/>
    </row>
    <row r="2177" customHeight="1" spans="8:8">
      <c r="H2177" s="116"/>
    </row>
    <row r="2178" customHeight="1" spans="8:8">
      <c r="H2178" s="116"/>
    </row>
    <row r="2179" customHeight="1" spans="8:8">
      <c r="H2179" s="116"/>
    </row>
    <row r="2180" customHeight="1" spans="8:8">
      <c r="H2180" s="116"/>
    </row>
    <row r="2181" customHeight="1" spans="8:8">
      <c r="H2181" s="116"/>
    </row>
    <row r="2182" customHeight="1" spans="8:8">
      <c r="H2182" s="116"/>
    </row>
    <row r="2183" customHeight="1" spans="8:8">
      <c r="H2183" s="116"/>
    </row>
    <row r="2184" customHeight="1" spans="8:8">
      <c r="H2184" s="116"/>
    </row>
    <row r="2185" customHeight="1" spans="8:8">
      <c r="H2185" s="116"/>
    </row>
    <row r="2186" customHeight="1" spans="8:8">
      <c r="H2186" s="116"/>
    </row>
    <row r="2187" customHeight="1" spans="8:8">
      <c r="H2187" s="116"/>
    </row>
    <row r="2188" customHeight="1" spans="8:8">
      <c r="H2188" s="116"/>
    </row>
    <row r="2189" customHeight="1" spans="8:8">
      <c r="H2189" s="116"/>
    </row>
    <row r="2190" customHeight="1" spans="8:8">
      <c r="H2190" s="116"/>
    </row>
    <row r="2191" customHeight="1" spans="8:8">
      <c r="H2191" s="116"/>
    </row>
    <row r="2192" customHeight="1" spans="8:8">
      <c r="H2192" s="116"/>
    </row>
    <row r="2193" customHeight="1" spans="8:8">
      <c r="H2193" s="116"/>
    </row>
    <row r="2194" customHeight="1" spans="8:8">
      <c r="H2194" s="116"/>
    </row>
    <row r="2195" customHeight="1" spans="8:8">
      <c r="H2195" s="116"/>
    </row>
    <row r="2196" customHeight="1" spans="8:8">
      <c r="H2196" s="116"/>
    </row>
    <row r="2197" customHeight="1" spans="8:8">
      <c r="H2197" s="116"/>
    </row>
    <row r="2198" customHeight="1" spans="8:8">
      <c r="H2198" s="116"/>
    </row>
    <row r="2199" customHeight="1" spans="8:8">
      <c r="H2199" s="116"/>
    </row>
    <row r="2200" customHeight="1" spans="8:8">
      <c r="H2200" s="116"/>
    </row>
    <row r="2201" customHeight="1" spans="8:8">
      <c r="H2201" s="116"/>
    </row>
    <row r="2202" customHeight="1" spans="8:8">
      <c r="H2202" s="116"/>
    </row>
    <row r="2203" customHeight="1" spans="8:8">
      <c r="H2203" s="116"/>
    </row>
    <row r="2204" customHeight="1" spans="8:8">
      <c r="H2204" s="116"/>
    </row>
    <row r="2205" customHeight="1" spans="8:8">
      <c r="H2205" s="116"/>
    </row>
    <row r="2206" customHeight="1" spans="8:8">
      <c r="H2206" s="116"/>
    </row>
    <row r="2207" customHeight="1" spans="8:8">
      <c r="H2207" s="116"/>
    </row>
    <row r="2208" customHeight="1" spans="8:8">
      <c r="H2208" s="116"/>
    </row>
    <row r="2209" customHeight="1" spans="8:8">
      <c r="H2209" s="116"/>
    </row>
    <row r="2210" customHeight="1" spans="8:8">
      <c r="H2210" s="116"/>
    </row>
    <row r="2211" customHeight="1" spans="8:8">
      <c r="H2211" s="116"/>
    </row>
    <row r="2212" customHeight="1" spans="8:8">
      <c r="H2212" s="116"/>
    </row>
    <row r="2213" customHeight="1" spans="8:8">
      <c r="H2213" s="116"/>
    </row>
    <row r="2214" customHeight="1" spans="8:8">
      <c r="H2214" s="116"/>
    </row>
    <row r="2215" customHeight="1" spans="8:8">
      <c r="H2215" s="116"/>
    </row>
    <row r="2216" customHeight="1" spans="8:8">
      <c r="H2216" s="116"/>
    </row>
    <row r="2217" customHeight="1" spans="8:8">
      <c r="H2217" s="116"/>
    </row>
    <row r="2218" customHeight="1" spans="8:8">
      <c r="H2218" s="116"/>
    </row>
    <row r="2219" customHeight="1" spans="8:8">
      <c r="H2219" s="116"/>
    </row>
    <row r="2220" customHeight="1" spans="8:8">
      <c r="H2220" s="116"/>
    </row>
    <row r="2221" customHeight="1" spans="8:8">
      <c r="H2221" s="116"/>
    </row>
    <row r="2222" customHeight="1" spans="8:8">
      <c r="H2222" s="116"/>
    </row>
    <row r="2223" customHeight="1" spans="8:8">
      <c r="H2223" s="116"/>
    </row>
    <row r="2224" customHeight="1" spans="8:8">
      <c r="H2224" s="116"/>
    </row>
    <row r="2225" customHeight="1" spans="8:8">
      <c r="H2225" s="116"/>
    </row>
    <row r="2226" customHeight="1" spans="8:8">
      <c r="H2226" s="116"/>
    </row>
    <row r="2227" customHeight="1" spans="8:8">
      <c r="H2227" s="116"/>
    </row>
    <row r="2228" customHeight="1" spans="8:8">
      <c r="H2228" s="116"/>
    </row>
    <row r="2229" customHeight="1" spans="8:8">
      <c r="H2229" s="116"/>
    </row>
    <row r="2230" customHeight="1" spans="8:8">
      <c r="H2230" s="116"/>
    </row>
    <row r="2231" customHeight="1" spans="8:8">
      <c r="H2231" s="116"/>
    </row>
    <row r="2232" customHeight="1" spans="8:8">
      <c r="H2232" s="116"/>
    </row>
    <row r="2233" customHeight="1" spans="8:8">
      <c r="H2233" s="116"/>
    </row>
    <row r="2234" customHeight="1" spans="8:8">
      <c r="H2234" s="116"/>
    </row>
    <row r="2235" customHeight="1" spans="8:8">
      <c r="H2235" s="116"/>
    </row>
    <row r="2236" customHeight="1" spans="8:8">
      <c r="H2236" s="116"/>
    </row>
    <row r="2237" customHeight="1" spans="8:8">
      <c r="H2237" s="116"/>
    </row>
    <row r="2238" customHeight="1" spans="8:8">
      <c r="H2238" s="116"/>
    </row>
    <row r="2239" customHeight="1" spans="8:8">
      <c r="H2239" s="116"/>
    </row>
    <row r="2240" customHeight="1" spans="8:8">
      <c r="H2240" s="116"/>
    </row>
    <row r="2241" customHeight="1" spans="8:8">
      <c r="H2241" s="116"/>
    </row>
    <row r="2242" customHeight="1" spans="8:8">
      <c r="H2242" s="116"/>
    </row>
    <row r="2243" customHeight="1" spans="8:8">
      <c r="H2243" s="116"/>
    </row>
    <row r="2244" customHeight="1" spans="8:8">
      <c r="H2244" s="116"/>
    </row>
    <row r="2245" customHeight="1" spans="8:8">
      <c r="H2245" s="116"/>
    </row>
    <row r="2246" customHeight="1" spans="8:8">
      <c r="H2246" s="116"/>
    </row>
    <row r="2247" customHeight="1" spans="8:8">
      <c r="H2247" s="116"/>
    </row>
    <row r="2248" customHeight="1" spans="8:8">
      <c r="H2248" s="116"/>
    </row>
    <row r="2249" customHeight="1" spans="8:8">
      <c r="H2249" s="116"/>
    </row>
    <row r="2250" customHeight="1" spans="8:8">
      <c r="H2250" s="116"/>
    </row>
    <row r="2251" customHeight="1" spans="8:8">
      <c r="H2251" s="116"/>
    </row>
    <row r="2252" customHeight="1" spans="8:8">
      <c r="H2252" s="116"/>
    </row>
    <row r="2253" customHeight="1" spans="8:8">
      <c r="H2253" s="116"/>
    </row>
    <row r="2254" customHeight="1" spans="8:8">
      <c r="H2254" s="116"/>
    </row>
    <row r="2255" customHeight="1" spans="8:8">
      <c r="H2255" s="116"/>
    </row>
    <row r="2256" customHeight="1" spans="8:8">
      <c r="H2256" s="116"/>
    </row>
    <row r="2257" customHeight="1" spans="8:8">
      <c r="H2257" s="116"/>
    </row>
    <row r="2258" customHeight="1" spans="8:8">
      <c r="H2258" s="116"/>
    </row>
    <row r="2259" customHeight="1" spans="8:8">
      <c r="H2259" s="116"/>
    </row>
    <row r="2260" customHeight="1" spans="8:8">
      <c r="H2260" s="116"/>
    </row>
    <row r="2261" customHeight="1" spans="8:8">
      <c r="H2261" s="116"/>
    </row>
    <row r="2262" customHeight="1" spans="8:8">
      <c r="H2262" s="116"/>
    </row>
    <row r="2263" customHeight="1" spans="8:8">
      <c r="H2263" s="116"/>
    </row>
    <row r="2264" customHeight="1" spans="8:8">
      <c r="H2264" s="116"/>
    </row>
    <row r="2265" customHeight="1" spans="8:8">
      <c r="H2265" s="116"/>
    </row>
    <row r="2266" customHeight="1" spans="8:8">
      <c r="H2266" s="116"/>
    </row>
    <row r="2267" customHeight="1" spans="8:8">
      <c r="H2267" s="116"/>
    </row>
    <row r="2268" customHeight="1" spans="8:8">
      <c r="H2268" s="116"/>
    </row>
    <row r="2269" customHeight="1" spans="8:8">
      <c r="H2269" s="116"/>
    </row>
    <row r="2270" customHeight="1" spans="8:8">
      <c r="H2270" s="116"/>
    </row>
    <row r="2271" customHeight="1" spans="8:8">
      <c r="H2271" s="116"/>
    </row>
    <row r="2272" customHeight="1" spans="8:8">
      <c r="H2272" s="116"/>
    </row>
    <row r="2273" customHeight="1" spans="8:8">
      <c r="H2273" s="116"/>
    </row>
    <row r="2274" customHeight="1" spans="8:8">
      <c r="H2274" s="116"/>
    </row>
    <row r="2275" customHeight="1" spans="8:8">
      <c r="H2275" s="116"/>
    </row>
    <row r="2276" customHeight="1" spans="8:8">
      <c r="H2276" s="116"/>
    </row>
    <row r="2277" customHeight="1" spans="8:8">
      <c r="H2277" s="116"/>
    </row>
    <row r="2278" customHeight="1" spans="8:8">
      <c r="H2278" s="116"/>
    </row>
    <row r="2279" customHeight="1" spans="8:8">
      <c r="H2279" s="116"/>
    </row>
    <row r="2280" customHeight="1" spans="8:8">
      <c r="H2280" s="116"/>
    </row>
    <row r="2281" customHeight="1" spans="8:8">
      <c r="H2281" s="116"/>
    </row>
    <row r="2282" customHeight="1" spans="8:8">
      <c r="H2282" s="116"/>
    </row>
    <row r="2283" customHeight="1" spans="8:8">
      <c r="H2283" s="116"/>
    </row>
    <row r="2284" customHeight="1" spans="8:8">
      <c r="H2284" s="116"/>
    </row>
    <row r="2285" customHeight="1" spans="8:8">
      <c r="H2285" s="116"/>
    </row>
    <row r="2286" customHeight="1" spans="8:8">
      <c r="H2286" s="116"/>
    </row>
    <row r="2287" customHeight="1" spans="8:8">
      <c r="H2287" s="116"/>
    </row>
    <row r="2288" customHeight="1" spans="8:8">
      <c r="H2288" s="116"/>
    </row>
    <row r="2289" customHeight="1" spans="8:8">
      <c r="H2289" s="116"/>
    </row>
    <row r="2290" customHeight="1" spans="8:8">
      <c r="H2290" s="116"/>
    </row>
    <row r="2291" customHeight="1" spans="8:8">
      <c r="H2291" s="116"/>
    </row>
    <row r="2292" customHeight="1" spans="8:8">
      <c r="H2292" s="116"/>
    </row>
    <row r="2293" customHeight="1" spans="8:8">
      <c r="H2293" s="116"/>
    </row>
    <row r="2294" customHeight="1" spans="8:8">
      <c r="H2294" s="116"/>
    </row>
    <row r="2295" customHeight="1" spans="8:8">
      <c r="H2295" s="116"/>
    </row>
    <row r="2296" customHeight="1" spans="8:8">
      <c r="H2296" s="116"/>
    </row>
    <row r="2297" customHeight="1" spans="8:8">
      <c r="H2297" s="116"/>
    </row>
    <row r="2298" customHeight="1" spans="8:8">
      <c r="H2298" s="116"/>
    </row>
    <row r="2299" customHeight="1" spans="8:8">
      <c r="H2299" s="116"/>
    </row>
    <row r="2300" customHeight="1" spans="8:8">
      <c r="H2300" s="116"/>
    </row>
    <row r="2301" customHeight="1" spans="8:8">
      <c r="H2301" s="116"/>
    </row>
    <row r="2302" customHeight="1" spans="8:8">
      <c r="H2302" s="116"/>
    </row>
    <row r="2303" customHeight="1" spans="8:8">
      <c r="H2303" s="116"/>
    </row>
    <row r="2304" customHeight="1" spans="8:8">
      <c r="H2304" s="116"/>
    </row>
    <row r="2305" customHeight="1" spans="8:8">
      <c r="H2305" s="116"/>
    </row>
    <row r="2306" customHeight="1" spans="8:8">
      <c r="H2306" s="116"/>
    </row>
    <row r="2307" customHeight="1" spans="8:8">
      <c r="H2307" s="116"/>
    </row>
    <row r="2308" customHeight="1" spans="8:8">
      <c r="H2308" s="116"/>
    </row>
    <row r="2309" customHeight="1" spans="8:8">
      <c r="H2309" s="116"/>
    </row>
    <row r="2310" customHeight="1" spans="8:8">
      <c r="H2310" s="116"/>
    </row>
    <row r="2311" customHeight="1" spans="8:8">
      <c r="H2311" s="116"/>
    </row>
    <row r="2312" customHeight="1" spans="8:8">
      <c r="H2312" s="116"/>
    </row>
    <row r="2313" customHeight="1" spans="8:8">
      <c r="H2313" s="116"/>
    </row>
    <row r="2314" customHeight="1" spans="8:8">
      <c r="H2314" s="116"/>
    </row>
    <row r="2315" customHeight="1" spans="8:8">
      <c r="H2315" s="116"/>
    </row>
    <row r="2316" customHeight="1" spans="8:8">
      <c r="H2316" s="116"/>
    </row>
    <row r="2317" customHeight="1" spans="8:8">
      <c r="H2317" s="116"/>
    </row>
    <row r="2318" customHeight="1" spans="8:8">
      <c r="H2318" s="116"/>
    </row>
    <row r="2319" customHeight="1" spans="8:8">
      <c r="H2319" s="116"/>
    </row>
    <row r="2320" customHeight="1" spans="8:8">
      <c r="H2320" s="116"/>
    </row>
    <row r="2321" customHeight="1" spans="8:8">
      <c r="H2321" s="116"/>
    </row>
    <row r="2322" customHeight="1" spans="8:8">
      <c r="H2322" s="116"/>
    </row>
    <row r="2323" customHeight="1" spans="8:8">
      <c r="H2323" s="116"/>
    </row>
    <row r="2324" customHeight="1" spans="8:8">
      <c r="H2324" s="116"/>
    </row>
    <row r="2325" customHeight="1" spans="8:8">
      <c r="H2325" s="116"/>
    </row>
    <row r="2326" customHeight="1" spans="8:8">
      <c r="H2326" s="116"/>
    </row>
    <row r="2327" customHeight="1" spans="8:8">
      <c r="H2327" s="116"/>
    </row>
    <row r="2328" customHeight="1" spans="8:8">
      <c r="H2328" s="116"/>
    </row>
    <row r="2329" customHeight="1" spans="8:8">
      <c r="H2329" s="116"/>
    </row>
    <row r="2330" customHeight="1" spans="8:8">
      <c r="H2330" s="116"/>
    </row>
    <row r="2331" customHeight="1" spans="8:8">
      <c r="H2331" s="116"/>
    </row>
    <row r="2332" customHeight="1" spans="8:8">
      <c r="H2332" s="116"/>
    </row>
    <row r="2333" customHeight="1" spans="8:8">
      <c r="H2333" s="116"/>
    </row>
    <row r="2334" customHeight="1" spans="8:8">
      <c r="H2334" s="116"/>
    </row>
    <row r="2335" customHeight="1" spans="8:8">
      <c r="H2335" s="116"/>
    </row>
    <row r="2336" customHeight="1" spans="8:8">
      <c r="H2336" s="116"/>
    </row>
    <row r="2337" customHeight="1" spans="8:8">
      <c r="H2337" s="116"/>
    </row>
    <row r="2338" customHeight="1" spans="8:8">
      <c r="H2338" s="116"/>
    </row>
    <row r="2339" customHeight="1" spans="8:8">
      <c r="H2339" s="116"/>
    </row>
    <row r="2340" customHeight="1" spans="8:8">
      <c r="H2340" s="116"/>
    </row>
    <row r="2341" customHeight="1" spans="8:8">
      <c r="H2341" s="116"/>
    </row>
    <row r="2342" customHeight="1" spans="8:8">
      <c r="H2342" s="116"/>
    </row>
    <row r="2343" customHeight="1" spans="8:8">
      <c r="H2343" s="116"/>
    </row>
    <row r="2344" customHeight="1" spans="8:8">
      <c r="H2344" s="116"/>
    </row>
    <row r="2345" customHeight="1" spans="8:8">
      <c r="H2345" s="116"/>
    </row>
    <row r="2346" customHeight="1" spans="8:8">
      <c r="H2346" s="116"/>
    </row>
    <row r="2347" customHeight="1" spans="8:8">
      <c r="H2347" s="116"/>
    </row>
    <row r="2348" customHeight="1" spans="8:8">
      <c r="H2348" s="116"/>
    </row>
    <row r="2349" customHeight="1" spans="8:8">
      <c r="H2349" s="116"/>
    </row>
    <row r="2350" customHeight="1" spans="8:8">
      <c r="H2350" s="116"/>
    </row>
    <row r="2351" customHeight="1" spans="8:8">
      <c r="H2351" s="116"/>
    </row>
    <row r="2352" customHeight="1" spans="8:8">
      <c r="H2352" s="116"/>
    </row>
    <row r="2353" customHeight="1" spans="8:8">
      <c r="H2353" s="116"/>
    </row>
    <row r="2354" customHeight="1" spans="8:8">
      <c r="H2354" s="116"/>
    </row>
    <row r="2355" customHeight="1" spans="8:8">
      <c r="H2355" s="116"/>
    </row>
    <row r="2356" customHeight="1" spans="8:8">
      <c r="H2356" s="116"/>
    </row>
    <row r="2357" customHeight="1" spans="8:8">
      <c r="H2357" s="116"/>
    </row>
    <row r="2358" customHeight="1" spans="8:8">
      <c r="H2358" s="116"/>
    </row>
    <row r="2359" customHeight="1" spans="8:8">
      <c r="H2359" s="116"/>
    </row>
    <row r="2360" customHeight="1" spans="8:8">
      <c r="H2360" s="116"/>
    </row>
    <row r="2361" customHeight="1" spans="8:8">
      <c r="H2361" s="116"/>
    </row>
    <row r="2362" customHeight="1" spans="8:8">
      <c r="H2362" s="116"/>
    </row>
    <row r="2363" customHeight="1" spans="8:8">
      <c r="H2363" s="116"/>
    </row>
    <row r="2364" customHeight="1" spans="8:8">
      <c r="H2364" s="116"/>
    </row>
    <row r="2365" customHeight="1" spans="8:8">
      <c r="H2365" s="116"/>
    </row>
    <row r="2366" customHeight="1" spans="8:8">
      <c r="H2366" s="116"/>
    </row>
    <row r="2367" customHeight="1" spans="8:8">
      <c r="H2367" s="116"/>
    </row>
    <row r="2368" customHeight="1" spans="8:8">
      <c r="H2368" s="116"/>
    </row>
    <row r="2369" customHeight="1" spans="8:8">
      <c r="H2369" s="116"/>
    </row>
    <row r="2370" customHeight="1" spans="8:8">
      <c r="H2370" s="116"/>
    </row>
    <row r="2371" customHeight="1" spans="8:8">
      <c r="H2371" s="116"/>
    </row>
    <row r="2372" customHeight="1" spans="8:8">
      <c r="H2372" s="116"/>
    </row>
    <row r="2373" customHeight="1" spans="8:8">
      <c r="H2373" s="116"/>
    </row>
    <row r="2374" customHeight="1" spans="8:8">
      <c r="H2374" s="116"/>
    </row>
    <row r="2375" customHeight="1" spans="8:8">
      <c r="H2375" s="116"/>
    </row>
    <row r="2376" customHeight="1" spans="8:8">
      <c r="H2376" s="116"/>
    </row>
    <row r="2377" customHeight="1" spans="8:8">
      <c r="H2377" s="116"/>
    </row>
    <row r="2378" customHeight="1" spans="8:8">
      <c r="H2378" s="116"/>
    </row>
    <row r="2379" customHeight="1" spans="8:8">
      <c r="H2379" s="116"/>
    </row>
    <row r="2380" customHeight="1" spans="8:8">
      <c r="H2380" s="116"/>
    </row>
    <row r="2381" customHeight="1" spans="8:8">
      <c r="H2381" s="116"/>
    </row>
    <row r="2382" customHeight="1" spans="8:8">
      <c r="H2382" s="116"/>
    </row>
    <row r="2383" customHeight="1" spans="8:8">
      <c r="H2383" s="116"/>
    </row>
    <row r="2384" customHeight="1" spans="8:8">
      <c r="H2384" s="116"/>
    </row>
    <row r="2385" customHeight="1" spans="8:8">
      <c r="H2385" s="116"/>
    </row>
    <row r="2386" customHeight="1" spans="8:8">
      <c r="H2386" s="116"/>
    </row>
    <row r="2387" customHeight="1" spans="8:8">
      <c r="H2387" s="116"/>
    </row>
    <row r="2388" customHeight="1" spans="8:8">
      <c r="H2388" s="116"/>
    </row>
    <row r="2389" customHeight="1" spans="8:8">
      <c r="H2389" s="116"/>
    </row>
    <row r="2390" customHeight="1" spans="8:8">
      <c r="H2390" s="116"/>
    </row>
    <row r="2391" customHeight="1" spans="8:8">
      <c r="H2391" s="116"/>
    </row>
    <row r="2392" customHeight="1" spans="8:8">
      <c r="H2392" s="116"/>
    </row>
    <row r="2393" customHeight="1" spans="8:8">
      <c r="H2393" s="116"/>
    </row>
    <row r="2394" customHeight="1" spans="8:8">
      <c r="H2394" s="116"/>
    </row>
    <row r="2395" customHeight="1" spans="8:8">
      <c r="H2395" s="116"/>
    </row>
    <row r="2396" customHeight="1" spans="8:8">
      <c r="H2396" s="116"/>
    </row>
    <row r="2397" customHeight="1" spans="8:8">
      <c r="H2397" s="116"/>
    </row>
    <row r="2398" customHeight="1" spans="8:8">
      <c r="H2398" s="116"/>
    </row>
    <row r="2399" customHeight="1" spans="8:8">
      <c r="H2399" s="116"/>
    </row>
    <row r="2400" customHeight="1" spans="8:8">
      <c r="H2400" s="116"/>
    </row>
    <row r="2401" customHeight="1" spans="8:8">
      <c r="H2401" s="116"/>
    </row>
    <row r="2402" customHeight="1" spans="8:8">
      <c r="H2402" s="116"/>
    </row>
    <row r="2403" customHeight="1" spans="8:8">
      <c r="H2403" s="116"/>
    </row>
    <row r="2404" customHeight="1" spans="8:8">
      <c r="H2404" s="116"/>
    </row>
    <row r="2405" customHeight="1" spans="8:8">
      <c r="H2405" s="116"/>
    </row>
    <row r="2406" customHeight="1" spans="8:8">
      <c r="H2406" s="116"/>
    </row>
    <row r="2407" customHeight="1" spans="8:8">
      <c r="H2407" s="116"/>
    </row>
    <row r="2408" customHeight="1" spans="8:8">
      <c r="H2408" s="116"/>
    </row>
    <row r="2409" customHeight="1" spans="8:8">
      <c r="H2409" s="116"/>
    </row>
    <row r="2410" customHeight="1" spans="8:8">
      <c r="H2410" s="116"/>
    </row>
    <row r="2411" customHeight="1" spans="8:8">
      <c r="H2411" s="116"/>
    </row>
    <row r="2412" customHeight="1" spans="8:8">
      <c r="H2412" s="116"/>
    </row>
    <row r="2413" customHeight="1" spans="8:8">
      <c r="H2413" s="116"/>
    </row>
    <row r="2414" customHeight="1" spans="8:8">
      <c r="H2414" s="116"/>
    </row>
    <row r="2415" customHeight="1" spans="8:8">
      <c r="H2415" s="116"/>
    </row>
    <row r="2416" customHeight="1" spans="8:8">
      <c r="H2416" s="116"/>
    </row>
    <row r="2417" customHeight="1" spans="8:8">
      <c r="H2417" s="116"/>
    </row>
    <row r="2418" customHeight="1" spans="8:8">
      <c r="H2418" s="116"/>
    </row>
    <row r="2419" customHeight="1" spans="8:8">
      <c r="H2419" s="116"/>
    </row>
    <row r="2420" customHeight="1" spans="8:8">
      <c r="H2420" s="116"/>
    </row>
    <row r="2421" customHeight="1" spans="8:8">
      <c r="H2421" s="116"/>
    </row>
    <row r="2422" customHeight="1" spans="8:8">
      <c r="H2422" s="116"/>
    </row>
    <row r="2423" customHeight="1" spans="8:8">
      <c r="H2423" s="116"/>
    </row>
    <row r="2424" customHeight="1" spans="8:8">
      <c r="H2424" s="116"/>
    </row>
    <row r="2425" customHeight="1" spans="8:8">
      <c r="H2425" s="116"/>
    </row>
    <row r="2426" customHeight="1" spans="8:8">
      <c r="H2426" s="116"/>
    </row>
    <row r="2427" customHeight="1" spans="8:8">
      <c r="H2427" s="116"/>
    </row>
    <row r="2428" customHeight="1" spans="8:8">
      <c r="H2428" s="116"/>
    </row>
    <row r="2429" customHeight="1" spans="8:8">
      <c r="H2429" s="116"/>
    </row>
    <row r="2430" customHeight="1" spans="8:8">
      <c r="H2430" s="116"/>
    </row>
    <row r="2431" customHeight="1" spans="8:8">
      <c r="H2431" s="116"/>
    </row>
    <row r="2432" customHeight="1" spans="8:8">
      <c r="H2432" s="116"/>
    </row>
    <row r="2433" customHeight="1" spans="8:8">
      <c r="H2433" s="116"/>
    </row>
    <row r="2434" customHeight="1" spans="8:8">
      <c r="H2434" s="116"/>
    </row>
    <row r="2435" customHeight="1" spans="8:8">
      <c r="H2435" s="116"/>
    </row>
    <row r="2436" customHeight="1" spans="8:8">
      <c r="H2436" s="116"/>
    </row>
    <row r="2437" customHeight="1" spans="8:8">
      <c r="H2437" s="116"/>
    </row>
    <row r="2438" customHeight="1" spans="8:8">
      <c r="H2438" s="116"/>
    </row>
    <row r="2439" customHeight="1" spans="8:8">
      <c r="H2439" s="116"/>
    </row>
    <row r="2440" customHeight="1" spans="8:8">
      <c r="H2440" s="116"/>
    </row>
    <row r="2441" customHeight="1" spans="8:8">
      <c r="H2441" s="116"/>
    </row>
    <row r="2442" customHeight="1" spans="8:8">
      <c r="H2442" s="116"/>
    </row>
    <row r="2443" customHeight="1" spans="8:8">
      <c r="H2443" s="116"/>
    </row>
    <row r="2444" customHeight="1" spans="8:8">
      <c r="H2444" s="116"/>
    </row>
    <row r="2445" customHeight="1" spans="8:8">
      <c r="H2445" s="116"/>
    </row>
    <row r="2446" customHeight="1" spans="8:8">
      <c r="H2446" s="116"/>
    </row>
    <row r="2447" customHeight="1" spans="8:8">
      <c r="H2447" s="116"/>
    </row>
    <row r="2448" customHeight="1" spans="8:8">
      <c r="H2448" s="116"/>
    </row>
    <row r="2449" customHeight="1" spans="8:8">
      <c r="H2449" s="116"/>
    </row>
    <row r="2450" customHeight="1" spans="8:8">
      <c r="H2450" s="116"/>
    </row>
    <row r="2451" customHeight="1" spans="8:8">
      <c r="H2451" s="116"/>
    </row>
    <row r="2452" customHeight="1" spans="8:8">
      <c r="H2452" s="116"/>
    </row>
    <row r="2453" customHeight="1" spans="8:8">
      <c r="H2453" s="116"/>
    </row>
    <row r="2454" customHeight="1" spans="8:8">
      <c r="H2454" s="116"/>
    </row>
    <row r="2455" customHeight="1" spans="8:8">
      <c r="H2455" s="116"/>
    </row>
    <row r="2456" customHeight="1" spans="8:8">
      <c r="H2456" s="116"/>
    </row>
    <row r="2457" customHeight="1" spans="8:8">
      <c r="H2457" s="116"/>
    </row>
    <row r="2458" customHeight="1" spans="8:8">
      <c r="H2458" s="116"/>
    </row>
    <row r="2459" customHeight="1" spans="8:8">
      <c r="H2459" s="116"/>
    </row>
    <row r="2460" customHeight="1" spans="8:8">
      <c r="H2460" s="116"/>
    </row>
    <row r="2461" customHeight="1" spans="8:8">
      <c r="H2461" s="116"/>
    </row>
    <row r="2462" customHeight="1" spans="8:8">
      <c r="H2462" s="116"/>
    </row>
    <row r="2463" customHeight="1" spans="8:8">
      <c r="H2463" s="116"/>
    </row>
    <row r="2464" customHeight="1" spans="8:8">
      <c r="H2464" s="116"/>
    </row>
    <row r="2465" customHeight="1" spans="8:8">
      <c r="H2465" s="116"/>
    </row>
    <row r="2466" customHeight="1" spans="8:8">
      <c r="H2466" s="116"/>
    </row>
    <row r="2467" customHeight="1" spans="8:8">
      <c r="H2467" s="116"/>
    </row>
    <row r="2468" customHeight="1" spans="8:8">
      <c r="H2468" s="116"/>
    </row>
    <row r="2469" customHeight="1" spans="8:8">
      <c r="H2469" s="116"/>
    </row>
    <row r="2470" customHeight="1" spans="8:8">
      <c r="H2470" s="116"/>
    </row>
    <row r="2471" customHeight="1" spans="8:8">
      <c r="H2471" s="116"/>
    </row>
    <row r="2472" customHeight="1" spans="8:8">
      <c r="H2472" s="116"/>
    </row>
    <row r="2473" customHeight="1" spans="8:8">
      <c r="H2473" s="116"/>
    </row>
    <row r="2474" customHeight="1" spans="8:8">
      <c r="H2474" s="116"/>
    </row>
    <row r="2475" customHeight="1" spans="8:8">
      <c r="H2475" s="116"/>
    </row>
    <row r="2476" customHeight="1" spans="8:8">
      <c r="H2476" s="116"/>
    </row>
    <row r="2477" customHeight="1" spans="8:8">
      <c r="H2477" s="116"/>
    </row>
    <row r="2478" customHeight="1" spans="8:8">
      <c r="H2478" s="116"/>
    </row>
    <row r="2479" customHeight="1" spans="8:8">
      <c r="H2479" s="116"/>
    </row>
    <row r="2480" customHeight="1" spans="8:8">
      <c r="H2480" s="116"/>
    </row>
    <row r="2481" customHeight="1" spans="8:8">
      <c r="H2481" s="116"/>
    </row>
    <row r="2482" customHeight="1" spans="8:8">
      <c r="H2482" s="116"/>
    </row>
    <row r="2483" customHeight="1" spans="8:8">
      <c r="H2483" s="116"/>
    </row>
    <row r="2484" customHeight="1" spans="8:8">
      <c r="H2484" s="116"/>
    </row>
    <row r="2485" customHeight="1" spans="8:8">
      <c r="H2485" s="116"/>
    </row>
    <row r="2486" customHeight="1" spans="8:8">
      <c r="H2486" s="116"/>
    </row>
    <row r="2487" customHeight="1" spans="8:8">
      <c r="H2487" s="116"/>
    </row>
    <row r="2488" customHeight="1" spans="8:8">
      <c r="H2488" s="116"/>
    </row>
    <row r="2489" customHeight="1" spans="8:8">
      <c r="H2489" s="116"/>
    </row>
    <row r="2490" customHeight="1" spans="8:8">
      <c r="H2490" s="116"/>
    </row>
    <row r="2491" customHeight="1" spans="8:8">
      <c r="H2491" s="116"/>
    </row>
    <row r="2492" customHeight="1" spans="8:8">
      <c r="H2492" s="116"/>
    </row>
    <row r="2493" customHeight="1" spans="8:8">
      <c r="H2493" s="116"/>
    </row>
    <row r="2494" customHeight="1" spans="8:8">
      <c r="H2494" s="116"/>
    </row>
    <row r="2495" customHeight="1" spans="8:8">
      <c r="H2495" s="116"/>
    </row>
    <row r="2496" customHeight="1" spans="8:8">
      <c r="H2496" s="116"/>
    </row>
    <row r="2497" customHeight="1" spans="8:8">
      <c r="H2497" s="116"/>
    </row>
    <row r="2498" customHeight="1" spans="8:8">
      <c r="H2498" s="116"/>
    </row>
    <row r="2499" customHeight="1" spans="8:8">
      <c r="H2499" s="116"/>
    </row>
    <row r="2500" customHeight="1" spans="8:8">
      <c r="H2500" s="116"/>
    </row>
    <row r="2501" customHeight="1" spans="8:8">
      <c r="H2501" s="116"/>
    </row>
    <row r="2502" customHeight="1" spans="8:8">
      <c r="H2502" s="116"/>
    </row>
    <row r="2503" customHeight="1" spans="8:8">
      <c r="H2503" s="116"/>
    </row>
    <row r="2504" customHeight="1" spans="8:8">
      <c r="H2504" s="116"/>
    </row>
    <row r="2505" customHeight="1" spans="8:8">
      <c r="H2505" s="116"/>
    </row>
    <row r="2506" customHeight="1" spans="8:8">
      <c r="H2506" s="116"/>
    </row>
    <row r="2507" customHeight="1" spans="8:8">
      <c r="H2507" s="116"/>
    </row>
    <row r="2508" customHeight="1" spans="8:8">
      <c r="H2508" s="116"/>
    </row>
    <row r="2509" customHeight="1" spans="8:8">
      <c r="H2509" s="116"/>
    </row>
    <row r="2510" customHeight="1" spans="8:8">
      <c r="H2510" s="116"/>
    </row>
    <row r="2511" customHeight="1" spans="8:8">
      <c r="H2511" s="116"/>
    </row>
    <row r="2512" customHeight="1" spans="8:8">
      <c r="H2512" s="116"/>
    </row>
    <row r="2513" customHeight="1" spans="8:8">
      <c r="H2513" s="116"/>
    </row>
    <row r="2514" customHeight="1" spans="8:8">
      <c r="H2514" s="116"/>
    </row>
    <row r="2515" customHeight="1" spans="8:8">
      <c r="H2515" s="116"/>
    </row>
    <row r="2516" customHeight="1" spans="8:8">
      <c r="H2516" s="116"/>
    </row>
    <row r="2517" customHeight="1" spans="8:8">
      <c r="H2517" s="116"/>
    </row>
    <row r="2518" customHeight="1" spans="8:8">
      <c r="H2518" s="116"/>
    </row>
    <row r="2519" customHeight="1" spans="8:8">
      <c r="H2519" s="116"/>
    </row>
    <row r="2520" customHeight="1" spans="8:8">
      <c r="H2520" s="116"/>
    </row>
    <row r="2521" customHeight="1" spans="8:8">
      <c r="H2521" s="116"/>
    </row>
    <row r="2522" customHeight="1" spans="8:8">
      <c r="H2522" s="116"/>
    </row>
    <row r="2523" customHeight="1" spans="8:8">
      <c r="H2523" s="116"/>
    </row>
    <row r="2524" customHeight="1" spans="8:8">
      <c r="H2524" s="116"/>
    </row>
    <row r="2525" customHeight="1" spans="8:8">
      <c r="H2525" s="116"/>
    </row>
    <row r="2526" customHeight="1" spans="8:8">
      <c r="H2526" s="116"/>
    </row>
    <row r="2527" customHeight="1" spans="8:8">
      <c r="H2527" s="116"/>
    </row>
    <row r="2528" customHeight="1" spans="8:8">
      <c r="H2528" s="116"/>
    </row>
    <row r="2529" customHeight="1" spans="8:8">
      <c r="H2529" s="116"/>
    </row>
    <row r="2530" customHeight="1" spans="8:8">
      <c r="H2530" s="116"/>
    </row>
    <row r="2531" customHeight="1" spans="8:8">
      <c r="H2531" s="116"/>
    </row>
    <row r="2532" customHeight="1" spans="8:8">
      <c r="H2532" s="116"/>
    </row>
    <row r="2533" customHeight="1" spans="8:8">
      <c r="H2533" s="116"/>
    </row>
    <row r="2534" customHeight="1" spans="8:8">
      <c r="H2534" s="116"/>
    </row>
    <row r="2535" customHeight="1" spans="8:8">
      <c r="H2535" s="116"/>
    </row>
    <row r="2536" customHeight="1" spans="8:8">
      <c r="H2536" s="116"/>
    </row>
    <row r="2537" customHeight="1" spans="8:8">
      <c r="H2537" s="116"/>
    </row>
    <row r="2538" customHeight="1" spans="8:8">
      <c r="H2538" s="116"/>
    </row>
    <row r="2539" customHeight="1" spans="8:8">
      <c r="H2539" s="116"/>
    </row>
    <row r="2540" customHeight="1" spans="8:8">
      <c r="H2540" s="116"/>
    </row>
    <row r="2541" customHeight="1" spans="8:8">
      <c r="H2541" s="116"/>
    </row>
    <row r="2542" customHeight="1" spans="8:8">
      <c r="H2542" s="116"/>
    </row>
    <row r="2543" customHeight="1" spans="8:8">
      <c r="H2543" s="116"/>
    </row>
    <row r="2544" customHeight="1" spans="8:8">
      <c r="H2544" s="116"/>
    </row>
    <row r="2545" customHeight="1" spans="8:8">
      <c r="H2545" s="116"/>
    </row>
    <row r="2546" customHeight="1" spans="8:8">
      <c r="H2546" s="116"/>
    </row>
    <row r="2547" customHeight="1" spans="8:8">
      <c r="H2547" s="116"/>
    </row>
    <row r="2548" customHeight="1" spans="8:8">
      <c r="H2548" s="116"/>
    </row>
    <row r="2549" customHeight="1" spans="8:8">
      <c r="H2549" s="116"/>
    </row>
    <row r="2550" customHeight="1" spans="8:8">
      <c r="H2550" s="116"/>
    </row>
    <row r="2551" customHeight="1" spans="8:8">
      <c r="H2551" s="116"/>
    </row>
    <row r="2552" customHeight="1" spans="8:8">
      <c r="H2552" s="116"/>
    </row>
    <row r="2553" customHeight="1" spans="8:8">
      <c r="H2553" s="116"/>
    </row>
    <row r="2554" customHeight="1" spans="8:8">
      <c r="H2554" s="116"/>
    </row>
    <row r="2555" customHeight="1" spans="8:8">
      <c r="H2555" s="116"/>
    </row>
    <row r="2556" customHeight="1" spans="8:8">
      <c r="H2556" s="116"/>
    </row>
    <row r="2557" customHeight="1" spans="8:8">
      <c r="H2557" s="116"/>
    </row>
    <row r="2558" customHeight="1" spans="8:8">
      <c r="H2558" s="116"/>
    </row>
    <row r="2559" customHeight="1" spans="8:8">
      <c r="H2559" s="116"/>
    </row>
    <row r="2560" customHeight="1" spans="8:8">
      <c r="H2560" s="116"/>
    </row>
    <row r="2561" customHeight="1" spans="8:8">
      <c r="H2561" s="116"/>
    </row>
    <row r="2562" customHeight="1" spans="8:8">
      <c r="H2562" s="116"/>
    </row>
    <row r="2563" customHeight="1" spans="8:8">
      <c r="H2563" s="116"/>
    </row>
    <row r="2564" customHeight="1" spans="8:8">
      <c r="H2564" s="116"/>
    </row>
    <row r="2565" customHeight="1" spans="8:8">
      <c r="H2565" s="116"/>
    </row>
    <row r="2566" customHeight="1" spans="8:8">
      <c r="H2566" s="116"/>
    </row>
    <row r="2567" customHeight="1" spans="8:8">
      <c r="H2567" s="116"/>
    </row>
    <row r="2568" customHeight="1" spans="8:8">
      <c r="H2568" s="116"/>
    </row>
    <row r="2569" customHeight="1" spans="8:8">
      <c r="H2569" s="116"/>
    </row>
    <row r="2570" customHeight="1" spans="8:8">
      <c r="H2570" s="116"/>
    </row>
    <row r="2571" customHeight="1" spans="8:8">
      <c r="H2571" s="116"/>
    </row>
    <row r="2572" customHeight="1" spans="8:8">
      <c r="H2572" s="116"/>
    </row>
    <row r="2573" customHeight="1" spans="8:8">
      <c r="H2573" s="116"/>
    </row>
    <row r="2574" customHeight="1" spans="8:8">
      <c r="H2574" s="116"/>
    </row>
    <row r="2575" customHeight="1" spans="8:8">
      <c r="H2575" s="116"/>
    </row>
    <row r="2576" customHeight="1" spans="8:8">
      <c r="H2576" s="116"/>
    </row>
    <row r="2577" customHeight="1" spans="8:8">
      <c r="H2577" s="116"/>
    </row>
    <row r="2578" customHeight="1" spans="8:8">
      <c r="H2578" s="116"/>
    </row>
    <row r="2579" customHeight="1" spans="8:8">
      <c r="H2579" s="116"/>
    </row>
    <row r="2580" customHeight="1" spans="8:8">
      <c r="H2580" s="116"/>
    </row>
    <row r="2581" customHeight="1" spans="8:8">
      <c r="H2581" s="116"/>
    </row>
    <row r="2582" customHeight="1" spans="8:8">
      <c r="H2582" s="116"/>
    </row>
    <row r="2583" customHeight="1" spans="8:8">
      <c r="H2583" s="116"/>
    </row>
    <row r="2584" customHeight="1" spans="8:8">
      <c r="H2584" s="116"/>
    </row>
    <row r="2585" customHeight="1" spans="8:8">
      <c r="H2585" s="116"/>
    </row>
    <row r="2586" customHeight="1" spans="8:8">
      <c r="H2586" s="116"/>
    </row>
    <row r="2587" customHeight="1" spans="8:8">
      <c r="H2587" s="116"/>
    </row>
    <row r="2588" customHeight="1" spans="8:8">
      <c r="H2588" s="116"/>
    </row>
    <row r="2589" customHeight="1" spans="8:8">
      <c r="H2589" s="116"/>
    </row>
    <row r="2590" customHeight="1" spans="8:8">
      <c r="H2590" s="116"/>
    </row>
    <row r="2591" customHeight="1" spans="8:8">
      <c r="H2591" s="116"/>
    </row>
    <row r="2592" customHeight="1" spans="8:8">
      <c r="H2592" s="116"/>
    </row>
    <row r="2593" customHeight="1" spans="8:8">
      <c r="H2593" s="116"/>
    </row>
    <row r="2594" customHeight="1" spans="8:8">
      <c r="H2594" s="116"/>
    </row>
    <row r="2595" customHeight="1" spans="8:8">
      <c r="H2595" s="116"/>
    </row>
    <row r="2596" customHeight="1" spans="8:8">
      <c r="H2596" s="116"/>
    </row>
    <row r="2597" customHeight="1" spans="8:8">
      <c r="H2597" s="116"/>
    </row>
    <row r="2598" customHeight="1" spans="8:8">
      <c r="H2598" s="116"/>
    </row>
    <row r="2599" customHeight="1" spans="8:8">
      <c r="H2599" s="116"/>
    </row>
    <row r="2600" customHeight="1" spans="8:8">
      <c r="H2600" s="116"/>
    </row>
    <row r="2601" customHeight="1" spans="8:8">
      <c r="H2601" s="116"/>
    </row>
    <row r="2602" customHeight="1" spans="8:8">
      <c r="H2602" s="116"/>
    </row>
    <row r="2603" customHeight="1" spans="8:8">
      <c r="H2603" s="116"/>
    </row>
    <row r="2604" customHeight="1" spans="8:8">
      <c r="H2604" s="116"/>
    </row>
    <row r="2605" customHeight="1" spans="8:8">
      <c r="H2605" s="116"/>
    </row>
    <row r="2606" customHeight="1" spans="8:8">
      <c r="H2606" s="116"/>
    </row>
    <row r="2607" customHeight="1" spans="8:8">
      <c r="H2607" s="116"/>
    </row>
    <row r="2608" customHeight="1" spans="8:8">
      <c r="H2608" s="116"/>
    </row>
    <row r="2609" customHeight="1" spans="8:8">
      <c r="H2609" s="116"/>
    </row>
    <row r="2610" customHeight="1" spans="8:8">
      <c r="H2610" s="116"/>
    </row>
    <row r="2611" customHeight="1" spans="8:8">
      <c r="H2611" s="116"/>
    </row>
    <row r="2612" customHeight="1" spans="8:8">
      <c r="H2612" s="116"/>
    </row>
    <row r="2613" customHeight="1" spans="8:8">
      <c r="H2613" s="116"/>
    </row>
    <row r="2614" customHeight="1" spans="8:8">
      <c r="H2614" s="116"/>
    </row>
    <row r="2615" customHeight="1" spans="8:8">
      <c r="H2615" s="116"/>
    </row>
    <row r="2616" customHeight="1" spans="8:8">
      <c r="H2616" s="116"/>
    </row>
    <row r="2617" customHeight="1" spans="8:8">
      <c r="H2617" s="116"/>
    </row>
    <row r="2618" customHeight="1" spans="8:8">
      <c r="H2618" s="116"/>
    </row>
    <row r="2619" customHeight="1" spans="8:8">
      <c r="H2619" s="116"/>
    </row>
    <row r="2620" customHeight="1" spans="8:8">
      <c r="H2620" s="116"/>
    </row>
    <row r="2621" customHeight="1" spans="8:8">
      <c r="H2621" s="116"/>
    </row>
    <row r="2622" customHeight="1" spans="8:8">
      <c r="H2622" s="116"/>
    </row>
    <row r="2623" customHeight="1" spans="8:8">
      <c r="H2623" s="116"/>
    </row>
    <row r="2624" customHeight="1" spans="8:8">
      <c r="H2624" s="116"/>
    </row>
    <row r="2625" customHeight="1" spans="8:8">
      <c r="H2625" s="116"/>
    </row>
    <row r="2626" customHeight="1" spans="8:8">
      <c r="H2626" s="116"/>
    </row>
    <row r="2627" customHeight="1" spans="8:8">
      <c r="H2627" s="116"/>
    </row>
    <row r="2628" customHeight="1" spans="8:8">
      <c r="H2628" s="116"/>
    </row>
    <row r="2629" customHeight="1" spans="8:8">
      <c r="H2629" s="116"/>
    </row>
    <row r="2630" customHeight="1" spans="8:8">
      <c r="H2630" s="116"/>
    </row>
    <row r="2631" customHeight="1" spans="8:8">
      <c r="H2631" s="116"/>
    </row>
    <row r="2632" customHeight="1" spans="8:8">
      <c r="H2632" s="116"/>
    </row>
    <row r="2633" customHeight="1" spans="8:8">
      <c r="H2633" s="116"/>
    </row>
    <row r="2634" customHeight="1" spans="8:8">
      <c r="H2634" s="116"/>
    </row>
    <row r="2635" customHeight="1" spans="8:8">
      <c r="H2635" s="116"/>
    </row>
    <row r="2636" customHeight="1" spans="8:8">
      <c r="H2636" s="116"/>
    </row>
    <row r="2637" customHeight="1" spans="8:8">
      <c r="H2637" s="116"/>
    </row>
    <row r="2638" customHeight="1" spans="8:8">
      <c r="H2638" s="116"/>
    </row>
    <row r="2639" customHeight="1" spans="8:8">
      <c r="H2639" s="116"/>
    </row>
    <row r="2640" customHeight="1" spans="8:8">
      <c r="H2640" s="116"/>
    </row>
    <row r="2641" customHeight="1" spans="8:8">
      <c r="H2641" s="116"/>
    </row>
    <row r="2642" customHeight="1" spans="8:8">
      <c r="H2642" s="116"/>
    </row>
    <row r="2643" customHeight="1" spans="8:8">
      <c r="H2643" s="116"/>
    </row>
    <row r="2644" customHeight="1" spans="8:8">
      <c r="H2644" s="116"/>
    </row>
    <row r="2645" customHeight="1" spans="8:8">
      <c r="H2645" s="116"/>
    </row>
    <row r="2646" customHeight="1" spans="8:8">
      <c r="H2646" s="116"/>
    </row>
    <row r="2647" customHeight="1" spans="8:8">
      <c r="H2647" s="116"/>
    </row>
    <row r="2648" customHeight="1" spans="8:8">
      <c r="H2648" s="116"/>
    </row>
    <row r="2649" customHeight="1" spans="8:8">
      <c r="H2649" s="116"/>
    </row>
    <row r="2650" customHeight="1" spans="8:8">
      <c r="H2650" s="116"/>
    </row>
    <row r="2651" customHeight="1" spans="8:8">
      <c r="H2651" s="116"/>
    </row>
    <row r="2652" customHeight="1" spans="8:8">
      <c r="H2652" s="116"/>
    </row>
    <row r="2653" customHeight="1" spans="8:8">
      <c r="H2653" s="116"/>
    </row>
    <row r="2654" customHeight="1" spans="8:8">
      <c r="H2654" s="116"/>
    </row>
    <row r="2655" customHeight="1" spans="8:8">
      <c r="H2655" s="116"/>
    </row>
    <row r="2656" customHeight="1" spans="8:8">
      <c r="H2656" s="116"/>
    </row>
    <row r="2657" customHeight="1" spans="8:8">
      <c r="H2657" s="116"/>
    </row>
    <row r="2658" customHeight="1" spans="8:8">
      <c r="H2658" s="116"/>
    </row>
    <row r="2659" customHeight="1" spans="8:8">
      <c r="H2659" s="116"/>
    </row>
    <row r="2660" customHeight="1" spans="8:8">
      <c r="H2660" s="116"/>
    </row>
    <row r="2661" customHeight="1" spans="8:8">
      <c r="H2661" s="116"/>
    </row>
    <row r="2662" customHeight="1" spans="8:8">
      <c r="H2662" s="116"/>
    </row>
    <row r="2663" customHeight="1" spans="8:8">
      <c r="H2663" s="116"/>
    </row>
    <row r="2664" customHeight="1" spans="8:8">
      <c r="H2664" s="116"/>
    </row>
    <row r="2665" customHeight="1" spans="8:8">
      <c r="H2665" s="116"/>
    </row>
    <row r="2666" customHeight="1" spans="8:8">
      <c r="H2666" s="116"/>
    </row>
    <row r="2667" customHeight="1" spans="8:8">
      <c r="H2667" s="116"/>
    </row>
    <row r="2668" customHeight="1" spans="8:8">
      <c r="H2668" s="116"/>
    </row>
    <row r="2669" customHeight="1" spans="8:8">
      <c r="H2669" s="116"/>
    </row>
    <row r="2670" customHeight="1" spans="8:8">
      <c r="H2670" s="116"/>
    </row>
    <row r="2671" customHeight="1" spans="8:8">
      <c r="H2671" s="116"/>
    </row>
    <row r="2672" customHeight="1" spans="8:8">
      <c r="H2672" s="116"/>
    </row>
    <row r="2673" customHeight="1" spans="8:8">
      <c r="H2673" s="116"/>
    </row>
    <row r="2674" customHeight="1" spans="8:8">
      <c r="H2674" s="116"/>
    </row>
    <row r="2675" customHeight="1" spans="8:8">
      <c r="H2675" s="116"/>
    </row>
    <row r="2676" customHeight="1" spans="8:8">
      <c r="H2676" s="116"/>
    </row>
    <row r="2677" customHeight="1" spans="8:8">
      <c r="H2677" s="116"/>
    </row>
    <row r="2678" customHeight="1" spans="8:8">
      <c r="H2678" s="116"/>
    </row>
    <row r="2679" customHeight="1" spans="8:8">
      <c r="H2679" s="116"/>
    </row>
    <row r="2680" customHeight="1" spans="8:8">
      <c r="H2680" s="116"/>
    </row>
    <row r="2681" customHeight="1" spans="8:8">
      <c r="H2681" s="116"/>
    </row>
    <row r="2682" customHeight="1" spans="8:8">
      <c r="H2682" s="116"/>
    </row>
    <row r="2683" customHeight="1" spans="8:8">
      <c r="H2683" s="116"/>
    </row>
    <row r="2684" customHeight="1" spans="8:8">
      <c r="H2684" s="116"/>
    </row>
    <row r="2685" customHeight="1" spans="8:8">
      <c r="H2685" s="116"/>
    </row>
    <row r="2686" customHeight="1" spans="8:8">
      <c r="H2686" s="116"/>
    </row>
    <row r="2687" customHeight="1" spans="8:8">
      <c r="H2687" s="116"/>
    </row>
    <row r="2688" customHeight="1" spans="8:8">
      <c r="H2688" s="116"/>
    </row>
    <row r="2689" customHeight="1" spans="8:8">
      <c r="H2689" s="116"/>
    </row>
    <row r="2690" customHeight="1" spans="8:8">
      <c r="H2690" s="116"/>
    </row>
    <row r="2691" customHeight="1" spans="8:8">
      <c r="H2691" s="116"/>
    </row>
    <row r="2692" customHeight="1" spans="8:8">
      <c r="H2692" s="116"/>
    </row>
    <row r="2693" customHeight="1" spans="8:8">
      <c r="H2693" s="116"/>
    </row>
    <row r="2694" customHeight="1" spans="8:8">
      <c r="H2694" s="116"/>
    </row>
    <row r="2695" customHeight="1" spans="8:8">
      <c r="H2695" s="116"/>
    </row>
    <row r="2696" customHeight="1" spans="8:8">
      <c r="H2696" s="116"/>
    </row>
    <row r="2697" customHeight="1" spans="8:8">
      <c r="H2697" s="116"/>
    </row>
    <row r="2698" customHeight="1" spans="8:8">
      <c r="H2698" s="116"/>
    </row>
    <row r="2699" customHeight="1" spans="8:8">
      <c r="H2699" s="116"/>
    </row>
    <row r="2700" customHeight="1" spans="8:8">
      <c r="H2700" s="116"/>
    </row>
    <row r="2701" customHeight="1" spans="8:8">
      <c r="H2701" s="116"/>
    </row>
    <row r="2702" customHeight="1" spans="8:8">
      <c r="H2702" s="116"/>
    </row>
    <row r="2703" customHeight="1" spans="8:8">
      <c r="H2703" s="116"/>
    </row>
    <row r="2704" customHeight="1" spans="8:8">
      <c r="H2704" s="116"/>
    </row>
    <row r="2705" customHeight="1" spans="8:8">
      <c r="H2705" s="116"/>
    </row>
    <row r="2706" customHeight="1" spans="8:8">
      <c r="H2706" s="116"/>
    </row>
    <row r="2707" customHeight="1" spans="8:8">
      <c r="H2707" s="116"/>
    </row>
    <row r="2708" customHeight="1" spans="8:8">
      <c r="H2708" s="116"/>
    </row>
    <row r="2709" customHeight="1" spans="8:8">
      <c r="H2709" s="116"/>
    </row>
    <row r="2710" customHeight="1" spans="8:8">
      <c r="H2710" s="116"/>
    </row>
    <row r="2711" customHeight="1" spans="8:8">
      <c r="H2711" s="116"/>
    </row>
    <row r="2712" customHeight="1" spans="8:8">
      <c r="H2712" s="116"/>
    </row>
    <row r="2713" customHeight="1" spans="8:8">
      <c r="H2713" s="116"/>
    </row>
    <row r="2714" customHeight="1" spans="8:8">
      <c r="H2714" s="116"/>
    </row>
    <row r="2715" customHeight="1" spans="8:8">
      <c r="H2715" s="116"/>
    </row>
    <row r="2716" customHeight="1" spans="8:8">
      <c r="H2716" s="116"/>
    </row>
    <row r="2717" customHeight="1" spans="8:8">
      <c r="H2717" s="116"/>
    </row>
    <row r="2718" customHeight="1" spans="8:8">
      <c r="H2718" s="116"/>
    </row>
    <row r="2719" customHeight="1" spans="8:8">
      <c r="H2719" s="116"/>
    </row>
    <row r="2720" customHeight="1" spans="8:8">
      <c r="H2720" s="116"/>
    </row>
    <row r="2721" customHeight="1" spans="8:8">
      <c r="H2721" s="116"/>
    </row>
    <row r="2722" customHeight="1" spans="8:8">
      <c r="H2722" s="116"/>
    </row>
    <row r="2723" customHeight="1" spans="8:8">
      <c r="H2723" s="116"/>
    </row>
    <row r="2724" customHeight="1" spans="8:8">
      <c r="H2724" s="116"/>
    </row>
    <row r="2725" customHeight="1" spans="8:8">
      <c r="H2725" s="116"/>
    </row>
    <row r="2726" customHeight="1" spans="8:8">
      <c r="H2726" s="116"/>
    </row>
    <row r="2727" customHeight="1" spans="8:8">
      <c r="H2727" s="116"/>
    </row>
    <row r="2728" customHeight="1" spans="8:8">
      <c r="H2728" s="116"/>
    </row>
    <row r="2729" customHeight="1" spans="8:8">
      <c r="H2729" s="116"/>
    </row>
    <row r="2730" customHeight="1" spans="8:8">
      <c r="H2730" s="116"/>
    </row>
    <row r="2731" customHeight="1" spans="8:8">
      <c r="H2731" s="116"/>
    </row>
    <row r="2732" customHeight="1" spans="8:8">
      <c r="H2732" s="116"/>
    </row>
    <row r="2733" customHeight="1" spans="8:8">
      <c r="H2733" s="116"/>
    </row>
    <row r="2734" customHeight="1" spans="8:8">
      <c r="H2734" s="116"/>
    </row>
    <row r="2735" customHeight="1" spans="8:8">
      <c r="H2735" s="116"/>
    </row>
    <row r="2736" customHeight="1" spans="8:8">
      <c r="H2736" s="116"/>
    </row>
    <row r="2737" customHeight="1" spans="8:8">
      <c r="H2737" s="116"/>
    </row>
    <row r="2738" customHeight="1" spans="8:8">
      <c r="H2738" s="116"/>
    </row>
    <row r="2739" customHeight="1" spans="8:8">
      <c r="H2739" s="116"/>
    </row>
    <row r="2740" customHeight="1" spans="8:8">
      <c r="H2740" s="116"/>
    </row>
    <row r="2741" customHeight="1" spans="8:8">
      <c r="H2741" s="116"/>
    </row>
    <row r="2742" customHeight="1" spans="8:8">
      <c r="H2742" s="116"/>
    </row>
    <row r="2743" customHeight="1" spans="8:8">
      <c r="H2743" s="116"/>
    </row>
    <row r="2744" customHeight="1" spans="8:8">
      <c r="H2744" s="116"/>
    </row>
    <row r="2745" customHeight="1" spans="8:8">
      <c r="H2745" s="116"/>
    </row>
    <row r="2746" customHeight="1" spans="8:8">
      <c r="H2746" s="116"/>
    </row>
    <row r="2747" customHeight="1" spans="8:8">
      <c r="H2747" s="116"/>
    </row>
    <row r="2748" customHeight="1" spans="8:8">
      <c r="H2748" s="116"/>
    </row>
    <row r="2749" customHeight="1" spans="8:8">
      <c r="H2749" s="116"/>
    </row>
    <row r="2750" customHeight="1" spans="8:8">
      <c r="H2750" s="116"/>
    </row>
    <row r="2751" customHeight="1" spans="8:8">
      <c r="H2751" s="116"/>
    </row>
    <row r="2752" customHeight="1" spans="8:8">
      <c r="H2752" s="116"/>
    </row>
    <row r="2753" customHeight="1" spans="8:8">
      <c r="H2753" s="116"/>
    </row>
    <row r="2754" customHeight="1" spans="8:8">
      <c r="H2754" s="116"/>
    </row>
    <row r="2755" customHeight="1" spans="8:8">
      <c r="H2755" s="116"/>
    </row>
    <row r="2756" customHeight="1" spans="8:8">
      <c r="H2756" s="116"/>
    </row>
    <row r="2757" customHeight="1" spans="8:8">
      <c r="H2757" s="116"/>
    </row>
    <row r="2758" customHeight="1" spans="8:8">
      <c r="H2758" s="116"/>
    </row>
    <row r="2759" customHeight="1" spans="8:8">
      <c r="H2759" s="116"/>
    </row>
    <row r="2760" customHeight="1" spans="8:8">
      <c r="H2760" s="116"/>
    </row>
    <row r="2761" customHeight="1" spans="8:8">
      <c r="H2761" s="116"/>
    </row>
    <row r="2762" customHeight="1" spans="8:8">
      <c r="H2762" s="116"/>
    </row>
    <row r="2763" customHeight="1" spans="8:8">
      <c r="H2763" s="116"/>
    </row>
    <row r="2764" customHeight="1" spans="8:8">
      <c r="H2764" s="116"/>
    </row>
    <row r="2765" customHeight="1" spans="8:8">
      <c r="H2765" s="116"/>
    </row>
    <row r="2766" customHeight="1" spans="8:8">
      <c r="H2766" s="116"/>
    </row>
    <row r="2767" customHeight="1" spans="8:8">
      <c r="H2767" s="116"/>
    </row>
    <row r="2768" customHeight="1" spans="8:8">
      <c r="H2768" s="116"/>
    </row>
    <row r="2769" customHeight="1" spans="8:8">
      <c r="H2769" s="116"/>
    </row>
    <row r="2770" customHeight="1" spans="8:8">
      <c r="H2770" s="116"/>
    </row>
    <row r="2771" customHeight="1" spans="8:8">
      <c r="H2771" s="116"/>
    </row>
    <row r="2772" customHeight="1" spans="8:8">
      <c r="H2772" s="116"/>
    </row>
    <row r="2773" customHeight="1" spans="8:8">
      <c r="H2773" s="116"/>
    </row>
    <row r="2774" customHeight="1" spans="8:8">
      <c r="H2774" s="116"/>
    </row>
    <row r="2775" customHeight="1" spans="8:8">
      <c r="H2775" s="116"/>
    </row>
    <row r="2776" customHeight="1" spans="8:8">
      <c r="H2776" s="116"/>
    </row>
    <row r="2777" customHeight="1" spans="8:8">
      <c r="H2777" s="116"/>
    </row>
    <row r="2778" customHeight="1" spans="8:8">
      <c r="H2778" s="116"/>
    </row>
    <row r="2779" customHeight="1" spans="8:8">
      <c r="H2779" s="116"/>
    </row>
    <row r="2780" customHeight="1" spans="8:8">
      <c r="H2780" s="116"/>
    </row>
    <row r="2781" customHeight="1" spans="8:8">
      <c r="H2781" s="116"/>
    </row>
    <row r="2782" customHeight="1" spans="8:8">
      <c r="H2782" s="116"/>
    </row>
    <row r="2783" customHeight="1" spans="8:8">
      <c r="H2783" s="116"/>
    </row>
    <row r="2784" customHeight="1" spans="8:8">
      <c r="H2784" s="116"/>
    </row>
    <row r="2785" customHeight="1" spans="8:8">
      <c r="H2785" s="116"/>
    </row>
    <row r="2786" customHeight="1" spans="8:8">
      <c r="H2786" s="116"/>
    </row>
    <row r="2787" customHeight="1" spans="8:8">
      <c r="H2787" s="116"/>
    </row>
    <row r="2788" customHeight="1" spans="8:8">
      <c r="H2788" s="116"/>
    </row>
    <row r="2789" customHeight="1" spans="8:8">
      <c r="H2789" s="116"/>
    </row>
    <row r="2790" customHeight="1" spans="8:8">
      <c r="H2790" s="116"/>
    </row>
    <row r="2791" customHeight="1" spans="8:8">
      <c r="H2791" s="116"/>
    </row>
    <row r="2792" customHeight="1" spans="8:8">
      <c r="H2792" s="116"/>
    </row>
    <row r="2793" customHeight="1" spans="8:8">
      <c r="H2793" s="116"/>
    </row>
    <row r="2794" customHeight="1" spans="8:8">
      <c r="H2794" s="116"/>
    </row>
    <row r="2795" customHeight="1" spans="8:8">
      <c r="H2795" s="116"/>
    </row>
    <row r="2796" customHeight="1" spans="8:8">
      <c r="H2796" s="116"/>
    </row>
    <row r="2797" customHeight="1" spans="8:8">
      <c r="H2797" s="116"/>
    </row>
    <row r="2798" customHeight="1" spans="8:8">
      <c r="H2798" s="116"/>
    </row>
    <row r="2799" customHeight="1" spans="8:8">
      <c r="H2799" s="116"/>
    </row>
    <row r="2800" customHeight="1" spans="8:8">
      <c r="H2800" s="116"/>
    </row>
    <row r="2801" customHeight="1" spans="8:8">
      <c r="H2801" s="116"/>
    </row>
    <row r="2802" customHeight="1" spans="8:8">
      <c r="H2802" s="116"/>
    </row>
    <row r="2803" customHeight="1" spans="8:8">
      <c r="H2803" s="116"/>
    </row>
    <row r="2804" customHeight="1" spans="8:8">
      <c r="H2804" s="116"/>
    </row>
    <row r="2805" customHeight="1" spans="8:8">
      <c r="H2805" s="116"/>
    </row>
    <row r="2806" customHeight="1" spans="8:8">
      <c r="H2806" s="116"/>
    </row>
    <row r="2807" customHeight="1" spans="8:8">
      <c r="H2807" s="116"/>
    </row>
    <row r="2808" customHeight="1" spans="8:8">
      <c r="H2808" s="116"/>
    </row>
    <row r="2809" customHeight="1" spans="8:8">
      <c r="H2809" s="116"/>
    </row>
    <row r="2810" customHeight="1" spans="8:8">
      <c r="H2810" s="116"/>
    </row>
    <row r="2811" customHeight="1" spans="8:8">
      <c r="H2811" s="116"/>
    </row>
    <row r="2812" customHeight="1" spans="8:8">
      <c r="H2812" s="116"/>
    </row>
    <row r="2813" customHeight="1" spans="8:8">
      <c r="H2813" s="116"/>
    </row>
    <row r="2814" customHeight="1" spans="8:8">
      <c r="H2814" s="116"/>
    </row>
    <row r="2815" customHeight="1" spans="8:8">
      <c r="H2815" s="116"/>
    </row>
    <row r="2816" customHeight="1" spans="8:8">
      <c r="H2816" s="116"/>
    </row>
    <row r="2817" customHeight="1" spans="8:8">
      <c r="H2817" s="116"/>
    </row>
    <row r="2818" customHeight="1" spans="8:8">
      <c r="H2818" s="116"/>
    </row>
    <row r="2819" customHeight="1" spans="8:8">
      <c r="H2819" s="116"/>
    </row>
    <row r="2820" customHeight="1" spans="8:8">
      <c r="H2820" s="116"/>
    </row>
    <row r="2821" customHeight="1" spans="8:8">
      <c r="H2821" s="116"/>
    </row>
    <row r="2822" customHeight="1" spans="8:8">
      <c r="H2822" s="116"/>
    </row>
    <row r="2823" customHeight="1" spans="8:8">
      <c r="H2823" s="116"/>
    </row>
    <row r="2824" customHeight="1" spans="8:8">
      <c r="H2824" s="116"/>
    </row>
    <row r="2825" customHeight="1" spans="8:8">
      <c r="H2825" s="116"/>
    </row>
    <row r="2826" customHeight="1" spans="8:8">
      <c r="H2826" s="116"/>
    </row>
    <row r="2827" customHeight="1" spans="8:8">
      <c r="H2827" s="116"/>
    </row>
    <row r="2828" customHeight="1" spans="8:8">
      <c r="H2828" s="116"/>
    </row>
    <row r="2829" customHeight="1" spans="8:8">
      <c r="H2829" s="116"/>
    </row>
    <row r="2830" customHeight="1" spans="8:8">
      <c r="H2830" s="116"/>
    </row>
    <row r="2831" customHeight="1" spans="8:8">
      <c r="H2831" s="116"/>
    </row>
    <row r="2832" customHeight="1" spans="8:8">
      <c r="H2832" s="116"/>
    </row>
    <row r="2833" customHeight="1" spans="8:8">
      <c r="H2833" s="116"/>
    </row>
    <row r="2834" customHeight="1" spans="8:8">
      <c r="H2834" s="116"/>
    </row>
    <row r="2835" customHeight="1" spans="8:8">
      <c r="H2835" s="116"/>
    </row>
    <row r="2836" customHeight="1" spans="8:8">
      <c r="H2836" s="116"/>
    </row>
    <row r="2837" customHeight="1" spans="8:8">
      <c r="H2837" s="116"/>
    </row>
    <row r="2838" customHeight="1" spans="8:8">
      <c r="H2838" s="116"/>
    </row>
    <row r="2839" customHeight="1" spans="8:8">
      <c r="H2839" s="116"/>
    </row>
    <row r="2840" customHeight="1" spans="8:8">
      <c r="H2840" s="116"/>
    </row>
    <row r="2841" customHeight="1" spans="8:8">
      <c r="H2841" s="116"/>
    </row>
    <row r="2842" customHeight="1" spans="8:8">
      <c r="H2842" s="116"/>
    </row>
    <row r="2843" customHeight="1" spans="8:8">
      <c r="H2843" s="116"/>
    </row>
    <row r="2844" customHeight="1" spans="8:8">
      <c r="H2844" s="116"/>
    </row>
    <row r="2845" customHeight="1" spans="8:8">
      <c r="H2845" s="116"/>
    </row>
    <row r="2846" customHeight="1" spans="8:8">
      <c r="H2846" s="116"/>
    </row>
    <row r="2847" customHeight="1" spans="8:8">
      <c r="H2847" s="116"/>
    </row>
    <row r="2848" customHeight="1" spans="8:8">
      <c r="H2848" s="116"/>
    </row>
    <row r="2849" customHeight="1" spans="8:8">
      <c r="H2849" s="116"/>
    </row>
    <row r="2850" customHeight="1" spans="8:8">
      <c r="H2850" s="116"/>
    </row>
    <row r="2851" customHeight="1" spans="8:8">
      <c r="H2851" s="116"/>
    </row>
    <row r="2852" customHeight="1" spans="8:8">
      <c r="H2852" s="116"/>
    </row>
    <row r="2853" customHeight="1" spans="8:8">
      <c r="H2853" s="116"/>
    </row>
    <row r="2854" customHeight="1" spans="8:8">
      <c r="H2854" s="116"/>
    </row>
    <row r="2855" customHeight="1" spans="8:8">
      <c r="H2855" s="116"/>
    </row>
    <row r="2856" customHeight="1" spans="8:8">
      <c r="H2856" s="116"/>
    </row>
    <row r="2857" customHeight="1" spans="8:8">
      <c r="H2857" s="116"/>
    </row>
    <row r="2858" customHeight="1" spans="8:8">
      <c r="H2858" s="116"/>
    </row>
    <row r="2859" customHeight="1" spans="8:8">
      <c r="H2859" s="116"/>
    </row>
    <row r="2860" customHeight="1" spans="8:8">
      <c r="H2860" s="116"/>
    </row>
    <row r="2861" customHeight="1" spans="8:8">
      <c r="H2861" s="116"/>
    </row>
    <row r="2862" customHeight="1" spans="8:8">
      <c r="H2862" s="116"/>
    </row>
    <row r="2863" customHeight="1" spans="8:8">
      <c r="H2863" s="116"/>
    </row>
    <row r="2864" customHeight="1" spans="8:8">
      <c r="H2864" s="116"/>
    </row>
    <row r="2865" customHeight="1" spans="8:8">
      <c r="H2865" s="116"/>
    </row>
    <row r="2866" customHeight="1" spans="8:8">
      <c r="H2866" s="116"/>
    </row>
    <row r="2867" customHeight="1" spans="8:8">
      <c r="H2867" s="116"/>
    </row>
    <row r="2868" customHeight="1" spans="8:8">
      <c r="H2868" s="116"/>
    </row>
    <row r="2869" customHeight="1" spans="8:8">
      <c r="H2869" s="116"/>
    </row>
    <row r="2870" customHeight="1" spans="8:8">
      <c r="H2870" s="116"/>
    </row>
    <row r="2871" customHeight="1" spans="8:8">
      <c r="H2871" s="116"/>
    </row>
    <row r="2872" customHeight="1" spans="8:8">
      <c r="H2872" s="116"/>
    </row>
    <row r="2873" customHeight="1" spans="8:8">
      <c r="H2873" s="116"/>
    </row>
    <row r="2874" customHeight="1" spans="8:8">
      <c r="H2874" s="116"/>
    </row>
    <row r="2875" customHeight="1" spans="8:8">
      <c r="H2875" s="116"/>
    </row>
    <row r="2876" customHeight="1" spans="8:8">
      <c r="H2876" s="116"/>
    </row>
    <row r="2877" customHeight="1" spans="8:8">
      <c r="H2877" s="116"/>
    </row>
    <row r="2878" customHeight="1" spans="8:8">
      <c r="H2878" s="116"/>
    </row>
    <row r="2879" customHeight="1" spans="8:8">
      <c r="H2879" s="116"/>
    </row>
    <row r="2880" customHeight="1" spans="8:8">
      <c r="H2880" s="116"/>
    </row>
    <row r="2881" customHeight="1" spans="8:8">
      <c r="H2881" s="116"/>
    </row>
    <row r="2882" customHeight="1" spans="8:8">
      <c r="H2882" s="116"/>
    </row>
    <row r="2883" customHeight="1" spans="8:8">
      <c r="H2883" s="116"/>
    </row>
    <row r="2884" customHeight="1" spans="8:8">
      <c r="H2884" s="116"/>
    </row>
    <row r="2885" customHeight="1" spans="8:8">
      <c r="H2885" s="116"/>
    </row>
    <row r="2886" customHeight="1" spans="8:8">
      <c r="H2886" s="116"/>
    </row>
    <row r="2887" customHeight="1" spans="8:8">
      <c r="H2887" s="116"/>
    </row>
    <row r="2888" customHeight="1" spans="8:8">
      <c r="H2888" s="116"/>
    </row>
    <row r="2889" customHeight="1" spans="8:8">
      <c r="H2889" s="116"/>
    </row>
    <row r="2890" customHeight="1" spans="8:8">
      <c r="H2890" s="116"/>
    </row>
    <row r="2891" customHeight="1" spans="8:8">
      <c r="H2891" s="116"/>
    </row>
    <row r="2892" customHeight="1" spans="8:8">
      <c r="H2892" s="116"/>
    </row>
    <row r="2893" customHeight="1" spans="8:8">
      <c r="H2893" s="116"/>
    </row>
    <row r="2894" customHeight="1" spans="8:8">
      <c r="H2894" s="116"/>
    </row>
    <row r="2895" customHeight="1" spans="8:8">
      <c r="H2895" s="116"/>
    </row>
    <row r="2896" customHeight="1" spans="8:8">
      <c r="H2896" s="116"/>
    </row>
    <row r="2897" customHeight="1" spans="8:8">
      <c r="H2897" s="116"/>
    </row>
    <row r="2898" customHeight="1" spans="8:8">
      <c r="H2898" s="116"/>
    </row>
    <row r="2899" customHeight="1" spans="8:8">
      <c r="H2899" s="116"/>
    </row>
    <row r="2900" customHeight="1" spans="8:8">
      <c r="H2900" s="116"/>
    </row>
    <row r="2901" customHeight="1" spans="8:8">
      <c r="H2901" s="116"/>
    </row>
    <row r="2902" customHeight="1" spans="8:8">
      <c r="H2902" s="116"/>
    </row>
    <row r="2903" customHeight="1" spans="8:8">
      <c r="H2903" s="116"/>
    </row>
    <row r="2904" customHeight="1" spans="8:8">
      <c r="H2904" s="116"/>
    </row>
    <row r="2905" customHeight="1" spans="8:8">
      <c r="H2905" s="116"/>
    </row>
    <row r="2906" customHeight="1" spans="8:8">
      <c r="H2906" s="116"/>
    </row>
    <row r="2907" customHeight="1" spans="8:8">
      <c r="H2907" s="116"/>
    </row>
    <row r="2908" customHeight="1" spans="8:8">
      <c r="H2908" s="116"/>
    </row>
    <row r="2909" customHeight="1" spans="8:8">
      <c r="H2909" s="116"/>
    </row>
    <row r="2910" customHeight="1" spans="8:8">
      <c r="H2910" s="116"/>
    </row>
    <row r="2911" customHeight="1" spans="8:8">
      <c r="H2911" s="116"/>
    </row>
    <row r="2912" customHeight="1" spans="8:8">
      <c r="H2912" s="116"/>
    </row>
    <row r="2913" customHeight="1" spans="8:8">
      <c r="H2913" s="116"/>
    </row>
    <row r="2914" customHeight="1" spans="8:8">
      <c r="H2914" s="116"/>
    </row>
    <row r="2915" customHeight="1" spans="8:8">
      <c r="H2915" s="116"/>
    </row>
    <row r="2916" customHeight="1" spans="8:8">
      <c r="H2916" s="116"/>
    </row>
    <row r="2917" customHeight="1" spans="8:8">
      <c r="H2917" s="116"/>
    </row>
    <row r="2918" customHeight="1" spans="8:8">
      <c r="H2918" s="116"/>
    </row>
    <row r="2919" customHeight="1" spans="8:8">
      <c r="H2919" s="116"/>
    </row>
    <row r="2920" customHeight="1" spans="8:8">
      <c r="H2920" s="116"/>
    </row>
    <row r="2921" customHeight="1" spans="8:8">
      <c r="H2921" s="116"/>
    </row>
    <row r="2922" customHeight="1" spans="8:8">
      <c r="H2922" s="116"/>
    </row>
    <row r="2923" customHeight="1" spans="8:8">
      <c r="H2923" s="116"/>
    </row>
    <row r="2924" customHeight="1" spans="8:8">
      <c r="H2924" s="116"/>
    </row>
    <row r="2925" customHeight="1" spans="8:8">
      <c r="H2925" s="116"/>
    </row>
    <row r="2926" customHeight="1" spans="8:8">
      <c r="H2926" s="116"/>
    </row>
    <row r="2927" customHeight="1" spans="8:8">
      <c r="H2927" s="116"/>
    </row>
    <row r="2928" customHeight="1" spans="8:8">
      <c r="H2928" s="116"/>
    </row>
    <row r="2929" customHeight="1" spans="8:8">
      <c r="H2929" s="116"/>
    </row>
    <row r="2930" customHeight="1" spans="8:8">
      <c r="H2930" s="116"/>
    </row>
    <row r="2931" customHeight="1" spans="8:8">
      <c r="H2931" s="116"/>
    </row>
    <row r="2932" customHeight="1" spans="8:8">
      <c r="H2932" s="116"/>
    </row>
    <row r="2933" customHeight="1" spans="8:8">
      <c r="H2933" s="116"/>
    </row>
    <row r="2934" customHeight="1" spans="8:8">
      <c r="H2934" s="116"/>
    </row>
    <row r="2935" customHeight="1" spans="8:8">
      <c r="H2935" s="116"/>
    </row>
    <row r="2936" customHeight="1" spans="8:8">
      <c r="H2936" s="116"/>
    </row>
    <row r="2937" customHeight="1" spans="8:8">
      <c r="H2937" s="116"/>
    </row>
    <row r="2938" customHeight="1" spans="8:8">
      <c r="H2938" s="116"/>
    </row>
    <row r="2939" customHeight="1" spans="8:8">
      <c r="H2939" s="116"/>
    </row>
    <row r="2940" customHeight="1" spans="8:8">
      <c r="H2940" s="116"/>
    </row>
    <row r="2941" customHeight="1" spans="8:8">
      <c r="H2941" s="116"/>
    </row>
    <row r="2942" customHeight="1" spans="8:8">
      <c r="H2942" s="116"/>
    </row>
    <row r="2943" customHeight="1" spans="8:8">
      <c r="H2943" s="116"/>
    </row>
    <row r="2944" customHeight="1" spans="8:8">
      <c r="H2944" s="116"/>
    </row>
    <row r="2945" customHeight="1" spans="8:8">
      <c r="H2945" s="116"/>
    </row>
    <row r="2946" customHeight="1" spans="8:8">
      <c r="H2946" s="116"/>
    </row>
    <row r="2947" customHeight="1" spans="8:8">
      <c r="H2947" s="116"/>
    </row>
    <row r="2948" customHeight="1" spans="8:8">
      <c r="H2948" s="116"/>
    </row>
    <row r="2949" customHeight="1" spans="8:8">
      <c r="H2949" s="116"/>
    </row>
    <row r="2950" customHeight="1" spans="8:8">
      <c r="H2950" s="116"/>
    </row>
    <row r="2951" customHeight="1" spans="8:8">
      <c r="H2951" s="116"/>
    </row>
    <row r="2952" customHeight="1" spans="8:8">
      <c r="H2952" s="116"/>
    </row>
    <row r="2953" customHeight="1" spans="8:8">
      <c r="H2953" s="116"/>
    </row>
    <row r="2954" customHeight="1" spans="8:8">
      <c r="H2954" s="116"/>
    </row>
    <row r="2955" customHeight="1" spans="8:8">
      <c r="H2955" s="116"/>
    </row>
    <row r="2956" customHeight="1" spans="8:8">
      <c r="H2956" s="116"/>
    </row>
    <row r="2957" customHeight="1" spans="8:8">
      <c r="H2957" s="116"/>
    </row>
    <row r="2958" customHeight="1" spans="8:8">
      <c r="H2958" s="116"/>
    </row>
    <row r="2959" customHeight="1" spans="8:8">
      <c r="H2959" s="116"/>
    </row>
    <row r="2960" customHeight="1" spans="8:8">
      <c r="H2960" s="116"/>
    </row>
    <row r="2961" customHeight="1" spans="8:8">
      <c r="H2961" s="116"/>
    </row>
    <row r="2962" customHeight="1" spans="8:8">
      <c r="H2962" s="116"/>
    </row>
    <row r="2963" customHeight="1" spans="8:8">
      <c r="H2963" s="116"/>
    </row>
    <row r="2964" customHeight="1" spans="8:8">
      <c r="H2964" s="116"/>
    </row>
    <row r="2965" customHeight="1" spans="8:8">
      <c r="H2965" s="116"/>
    </row>
    <row r="2966" customHeight="1" spans="8:8">
      <c r="H2966" s="116"/>
    </row>
    <row r="2967" customHeight="1" spans="8:8">
      <c r="H2967" s="116"/>
    </row>
    <row r="2968" customHeight="1" spans="8:8">
      <c r="H2968" s="116"/>
    </row>
    <row r="2969" customHeight="1" spans="8:8">
      <c r="H2969" s="116"/>
    </row>
    <row r="2970" customHeight="1" spans="8:8">
      <c r="H2970" s="116"/>
    </row>
    <row r="2971" customHeight="1" spans="8:8">
      <c r="H2971" s="116"/>
    </row>
    <row r="2972" customHeight="1" spans="8:8">
      <c r="H2972" s="116"/>
    </row>
    <row r="2973" customHeight="1" spans="8:8">
      <c r="H2973" s="116"/>
    </row>
    <row r="2974" customHeight="1" spans="8:8">
      <c r="H2974" s="116"/>
    </row>
    <row r="2975" customHeight="1" spans="8:8">
      <c r="H2975" s="116"/>
    </row>
    <row r="2976" customHeight="1" spans="8:8">
      <c r="H2976" s="116"/>
    </row>
    <row r="2977" customHeight="1" spans="8:8">
      <c r="H2977" s="116"/>
    </row>
    <row r="2978" customHeight="1" spans="8:8">
      <c r="H2978" s="116"/>
    </row>
    <row r="2979" customHeight="1" spans="8:8">
      <c r="H2979" s="116"/>
    </row>
    <row r="2980" customHeight="1" spans="8:8">
      <c r="H2980" s="116"/>
    </row>
    <row r="2981" customHeight="1" spans="8:8">
      <c r="H2981" s="116"/>
    </row>
    <row r="2982" customHeight="1" spans="8:8">
      <c r="H2982" s="116"/>
    </row>
    <row r="2983" customHeight="1" spans="8:8">
      <c r="H2983" s="116"/>
    </row>
    <row r="2984" customHeight="1" spans="8:8">
      <c r="H2984" s="116"/>
    </row>
    <row r="2985" customHeight="1" spans="8:8">
      <c r="H2985" s="116"/>
    </row>
    <row r="2986" customHeight="1" spans="8:8">
      <c r="H2986" s="116"/>
    </row>
    <row r="2987" customHeight="1" spans="8:8">
      <c r="H2987" s="116"/>
    </row>
    <row r="2988" customHeight="1" spans="8:8">
      <c r="H2988" s="116"/>
    </row>
    <row r="2989" customHeight="1" spans="8:8">
      <c r="H2989" s="116"/>
    </row>
    <row r="2990" customHeight="1" spans="8:8">
      <c r="H2990" s="116"/>
    </row>
    <row r="2991" customHeight="1" spans="8:8">
      <c r="H2991" s="116"/>
    </row>
    <row r="2992" customHeight="1" spans="8:8">
      <c r="H2992" s="116"/>
    </row>
    <row r="2993" customHeight="1" spans="8:8">
      <c r="H2993" s="116"/>
    </row>
    <row r="2994" customHeight="1" spans="8:8">
      <c r="H2994" s="116"/>
    </row>
    <row r="2995" customHeight="1" spans="8:8">
      <c r="H2995" s="116"/>
    </row>
    <row r="2996" customHeight="1" spans="8:8">
      <c r="H2996" s="116"/>
    </row>
    <row r="2997" customHeight="1" spans="8:8">
      <c r="H2997" s="116"/>
    </row>
    <row r="2998" customHeight="1" spans="8:8">
      <c r="H2998" s="116"/>
    </row>
    <row r="2999" customHeight="1" spans="8:8">
      <c r="H2999" s="116"/>
    </row>
    <row r="3000" customHeight="1" spans="8:8">
      <c r="H3000" s="116"/>
    </row>
    <row r="3001" customHeight="1" spans="8:8">
      <c r="H3001" s="116"/>
    </row>
    <row r="3002" customHeight="1" spans="8:8">
      <c r="H3002" s="116"/>
    </row>
    <row r="3003" customHeight="1" spans="8:8">
      <c r="H3003" s="116"/>
    </row>
    <row r="3004" customHeight="1" spans="8:8">
      <c r="H3004" s="116"/>
    </row>
    <row r="3005" customHeight="1" spans="8:8">
      <c r="H3005" s="116"/>
    </row>
    <row r="3006" customHeight="1" spans="8:8">
      <c r="H3006" s="116"/>
    </row>
    <row r="3007" customHeight="1" spans="8:8">
      <c r="H3007" s="116"/>
    </row>
    <row r="3008" customHeight="1" spans="8:8">
      <c r="H3008" s="116"/>
    </row>
    <row r="3009" customHeight="1" spans="8:8">
      <c r="H3009" s="116"/>
    </row>
    <row r="3010" customHeight="1" spans="8:8">
      <c r="H3010" s="116"/>
    </row>
    <row r="3011" customHeight="1" spans="8:8">
      <c r="H3011" s="116"/>
    </row>
    <row r="3012" customHeight="1" spans="8:8">
      <c r="H3012" s="116"/>
    </row>
    <row r="3013" customHeight="1" spans="8:8">
      <c r="H3013" s="116"/>
    </row>
    <row r="3014" customHeight="1" spans="8:8">
      <c r="H3014" s="116"/>
    </row>
    <row r="3015" customHeight="1" spans="8:8">
      <c r="H3015" s="116"/>
    </row>
    <row r="3016" customHeight="1" spans="8:8">
      <c r="H3016" s="116"/>
    </row>
    <row r="3017" customHeight="1" spans="8:8">
      <c r="H3017" s="116"/>
    </row>
    <row r="3018" customHeight="1" spans="8:8">
      <c r="H3018" s="116"/>
    </row>
    <row r="3019" customHeight="1" spans="8:8">
      <c r="H3019" s="116"/>
    </row>
    <row r="3020" customHeight="1" spans="8:8">
      <c r="H3020" s="116"/>
    </row>
    <row r="3021" customHeight="1" spans="8:8">
      <c r="H3021" s="116"/>
    </row>
    <row r="3022" customHeight="1" spans="8:8">
      <c r="H3022" s="116"/>
    </row>
    <row r="3023" customHeight="1" spans="8:8">
      <c r="H3023" s="116"/>
    </row>
    <row r="3024" customHeight="1" spans="8:8">
      <c r="H3024" s="116"/>
    </row>
    <row r="3025" customHeight="1" spans="8:8">
      <c r="H3025" s="116"/>
    </row>
    <row r="3026" customHeight="1" spans="8:8">
      <c r="H3026" s="116"/>
    </row>
    <row r="3027" customHeight="1" spans="8:8">
      <c r="H3027" s="116"/>
    </row>
    <row r="3028" customHeight="1" spans="8:8">
      <c r="H3028" s="116"/>
    </row>
    <row r="3029" customHeight="1" spans="8:8">
      <c r="H3029" s="116"/>
    </row>
    <row r="3030" customHeight="1" spans="8:8">
      <c r="H3030" s="116"/>
    </row>
    <row r="3031" customHeight="1" spans="8:8">
      <c r="H3031" s="116"/>
    </row>
    <row r="3032" customHeight="1" spans="8:8">
      <c r="H3032" s="116"/>
    </row>
    <row r="3033" customHeight="1" spans="8:8">
      <c r="H3033" s="116"/>
    </row>
    <row r="3034" customHeight="1" spans="8:8">
      <c r="H3034" s="116"/>
    </row>
    <row r="3035" customHeight="1" spans="8:8">
      <c r="H3035" s="116"/>
    </row>
    <row r="3036" customHeight="1" spans="8:8">
      <c r="H3036" s="116"/>
    </row>
    <row r="3037" customHeight="1" spans="8:8">
      <c r="H3037" s="116"/>
    </row>
    <row r="3038" customHeight="1" spans="8:8">
      <c r="H3038" s="116"/>
    </row>
    <row r="3039" customHeight="1" spans="8:8">
      <c r="H3039" s="116"/>
    </row>
    <row r="3040" customHeight="1" spans="8:8">
      <c r="H3040" s="116"/>
    </row>
    <row r="3041" customHeight="1" spans="8:8">
      <c r="H3041" s="116"/>
    </row>
    <row r="3042" customHeight="1" spans="8:8">
      <c r="H3042" s="116"/>
    </row>
    <row r="3043" customHeight="1" spans="8:8">
      <c r="H3043" s="116"/>
    </row>
    <row r="3044" customHeight="1" spans="8:8">
      <c r="H3044" s="116"/>
    </row>
    <row r="3045" customHeight="1" spans="8:8">
      <c r="H3045" s="116"/>
    </row>
    <row r="3046" customHeight="1" spans="8:8">
      <c r="H3046" s="116"/>
    </row>
    <row r="3047" customHeight="1" spans="8:8">
      <c r="H3047" s="116"/>
    </row>
    <row r="3048" customHeight="1" spans="8:8">
      <c r="H3048" s="116"/>
    </row>
    <row r="3049" customHeight="1" spans="8:8">
      <c r="H3049" s="116"/>
    </row>
    <row r="3050" customHeight="1" spans="8:8">
      <c r="H3050" s="116"/>
    </row>
    <row r="3051" customHeight="1" spans="8:8">
      <c r="H3051" s="116"/>
    </row>
    <row r="3052" customHeight="1" spans="8:8">
      <c r="H3052" s="116"/>
    </row>
    <row r="3053" customHeight="1" spans="8:8">
      <c r="H3053" s="116"/>
    </row>
    <row r="3054" customHeight="1" spans="8:8">
      <c r="H3054" s="116"/>
    </row>
    <row r="3055" customHeight="1" spans="8:8">
      <c r="H3055" s="116"/>
    </row>
    <row r="3056" customHeight="1" spans="8:8">
      <c r="H3056" s="116"/>
    </row>
    <row r="3057" customHeight="1" spans="8:8">
      <c r="H3057" s="116"/>
    </row>
    <row r="3058" customHeight="1" spans="8:8">
      <c r="H3058" s="116"/>
    </row>
    <row r="3059" customHeight="1" spans="8:8">
      <c r="H3059" s="116"/>
    </row>
    <row r="3060" customHeight="1" spans="8:8">
      <c r="H3060" s="116"/>
    </row>
    <row r="3061" customHeight="1" spans="8:8">
      <c r="H3061" s="116"/>
    </row>
    <row r="3062" customHeight="1" spans="8:8">
      <c r="H3062" s="116"/>
    </row>
    <row r="3063" customHeight="1" spans="8:8">
      <c r="H3063" s="116"/>
    </row>
    <row r="3064" customHeight="1" spans="8:8">
      <c r="H3064" s="116"/>
    </row>
    <row r="3065" customHeight="1" spans="8:8">
      <c r="H3065" s="116"/>
    </row>
    <row r="3066" customHeight="1" spans="8:8">
      <c r="H3066" s="116"/>
    </row>
    <row r="3067" customHeight="1" spans="8:8">
      <c r="H3067" s="116"/>
    </row>
    <row r="3068" customHeight="1" spans="8:8">
      <c r="H3068" s="116"/>
    </row>
    <row r="3069" customHeight="1" spans="8:8">
      <c r="H3069" s="116"/>
    </row>
    <row r="3070" customHeight="1" spans="8:8">
      <c r="H3070" s="116"/>
    </row>
    <row r="3071" customHeight="1" spans="8:8">
      <c r="H3071" s="116"/>
    </row>
    <row r="3072" customHeight="1" spans="8:8">
      <c r="H3072" s="116"/>
    </row>
    <row r="3073" customHeight="1" spans="8:8">
      <c r="H3073" s="116"/>
    </row>
    <row r="3074" customHeight="1" spans="8:8">
      <c r="H3074" s="116"/>
    </row>
    <row r="3075" customHeight="1" spans="8:8">
      <c r="H3075" s="116"/>
    </row>
    <row r="3076" customHeight="1" spans="8:8">
      <c r="H3076" s="116"/>
    </row>
    <row r="3077" customHeight="1" spans="8:8">
      <c r="H3077" s="116"/>
    </row>
    <row r="3078" customHeight="1" spans="8:8">
      <c r="H3078" s="116"/>
    </row>
    <row r="3079" customHeight="1" spans="8:8">
      <c r="H3079" s="116"/>
    </row>
    <row r="3080" customHeight="1" spans="8:8">
      <c r="H3080" s="116"/>
    </row>
    <row r="3081" customHeight="1" spans="8:8">
      <c r="H3081" s="116"/>
    </row>
    <row r="3082" customHeight="1" spans="8:8">
      <c r="H3082" s="116"/>
    </row>
    <row r="3083" customHeight="1" spans="8:8">
      <c r="H3083" s="116"/>
    </row>
    <row r="3084" customHeight="1" spans="8:8">
      <c r="H3084" s="116"/>
    </row>
    <row r="3085" customHeight="1" spans="8:8">
      <c r="H3085" s="116"/>
    </row>
    <row r="3086" customHeight="1" spans="8:8">
      <c r="H3086" s="116"/>
    </row>
    <row r="3087" customHeight="1" spans="8:8">
      <c r="H3087" s="116"/>
    </row>
    <row r="3088" customHeight="1" spans="8:8">
      <c r="H3088" s="116"/>
    </row>
    <row r="3089" customHeight="1" spans="8:8">
      <c r="H3089" s="116"/>
    </row>
    <row r="3090" customHeight="1" spans="8:8">
      <c r="H3090" s="116"/>
    </row>
    <row r="3091" customHeight="1" spans="8:8">
      <c r="H3091" s="116"/>
    </row>
    <row r="3092" customHeight="1" spans="8:8">
      <c r="H3092" s="116"/>
    </row>
    <row r="3093" customHeight="1" spans="8:8">
      <c r="H3093" s="116"/>
    </row>
    <row r="3094" customHeight="1" spans="8:8">
      <c r="H3094" s="116"/>
    </row>
    <row r="3095" customHeight="1" spans="8:8">
      <c r="H3095" s="116"/>
    </row>
    <row r="3096" customHeight="1" spans="8:8">
      <c r="H3096" s="116"/>
    </row>
    <row r="3097" customHeight="1" spans="8:8">
      <c r="H3097" s="116"/>
    </row>
    <row r="3098" customHeight="1" spans="8:8">
      <c r="H3098" s="116"/>
    </row>
    <row r="3099" customHeight="1" spans="8:8">
      <c r="H3099" s="116"/>
    </row>
    <row r="3100" customHeight="1" spans="8:8">
      <c r="H3100" s="116"/>
    </row>
    <row r="3101" customHeight="1" spans="8:8">
      <c r="H3101" s="116"/>
    </row>
    <row r="3102" customHeight="1" spans="8:8">
      <c r="H3102" s="116"/>
    </row>
    <row r="3103" customHeight="1" spans="8:8">
      <c r="H3103" s="116"/>
    </row>
    <row r="3104" customHeight="1" spans="8:8">
      <c r="H3104" s="116"/>
    </row>
    <row r="3105" customHeight="1" spans="8:8">
      <c r="H3105" s="116"/>
    </row>
    <row r="3106" customHeight="1" spans="8:8">
      <c r="H3106" s="116"/>
    </row>
    <row r="3107" customHeight="1" spans="8:8">
      <c r="H3107" s="116"/>
    </row>
    <row r="3108" customHeight="1" spans="8:8">
      <c r="H3108" s="116"/>
    </row>
    <row r="3109" customHeight="1" spans="8:8">
      <c r="H3109" s="116"/>
    </row>
    <row r="3110" customHeight="1" spans="8:8">
      <c r="H3110" s="116"/>
    </row>
    <row r="3111" customHeight="1" spans="8:8">
      <c r="H3111" s="116"/>
    </row>
    <row r="3112" customHeight="1" spans="8:8">
      <c r="H3112" s="116"/>
    </row>
    <row r="3113" customHeight="1" spans="8:8">
      <c r="H3113" s="116"/>
    </row>
    <row r="3114" customHeight="1" spans="8:8">
      <c r="H3114" s="116"/>
    </row>
    <row r="3115" customHeight="1" spans="8:8">
      <c r="H3115" s="116"/>
    </row>
    <row r="3116" customHeight="1" spans="8:8">
      <c r="H3116" s="116"/>
    </row>
    <row r="3117" customHeight="1" spans="8:8">
      <c r="H3117" s="116"/>
    </row>
    <row r="3118" customHeight="1" spans="8:8">
      <c r="H3118" s="116"/>
    </row>
    <row r="3119" customHeight="1" spans="8:8">
      <c r="H3119" s="116"/>
    </row>
    <row r="3120" customHeight="1" spans="8:8">
      <c r="H3120" s="116"/>
    </row>
    <row r="3121" customHeight="1" spans="8:8">
      <c r="H3121" s="116"/>
    </row>
    <row r="3122" customHeight="1" spans="8:8">
      <c r="H3122" s="116"/>
    </row>
    <row r="3123" customHeight="1" spans="8:8">
      <c r="H3123" s="116"/>
    </row>
    <row r="3124" customHeight="1" spans="8:8">
      <c r="H3124" s="116"/>
    </row>
    <row r="3125" customHeight="1" spans="8:8">
      <c r="H3125" s="116"/>
    </row>
    <row r="3126" customHeight="1" spans="8:8">
      <c r="H3126" s="116"/>
    </row>
    <row r="3127" customHeight="1" spans="8:8">
      <c r="H3127" s="116"/>
    </row>
    <row r="3128" customHeight="1" spans="8:8">
      <c r="H3128" s="116"/>
    </row>
    <row r="3129" customHeight="1" spans="8:8">
      <c r="H3129" s="116"/>
    </row>
    <row r="3130" customHeight="1" spans="8:8">
      <c r="H3130" s="116"/>
    </row>
    <row r="3131" customHeight="1" spans="8:8">
      <c r="H3131" s="116"/>
    </row>
    <row r="3132" customHeight="1" spans="8:8">
      <c r="H3132" s="116"/>
    </row>
    <row r="3133" customHeight="1" spans="8:8">
      <c r="H3133" s="116"/>
    </row>
    <row r="3134" customHeight="1" spans="8:8">
      <c r="H3134" s="116"/>
    </row>
    <row r="3135" customHeight="1" spans="8:8">
      <c r="H3135" s="116"/>
    </row>
    <row r="3136" customHeight="1" spans="8:8">
      <c r="H3136" s="116"/>
    </row>
    <row r="3137" customHeight="1" spans="8:8">
      <c r="H3137" s="116"/>
    </row>
    <row r="3138" customHeight="1" spans="8:8">
      <c r="H3138" s="116"/>
    </row>
    <row r="3139" customHeight="1" spans="8:8">
      <c r="H3139" s="116"/>
    </row>
    <row r="3140" customHeight="1" spans="8:8">
      <c r="H3140" s="116"/>
    </row>
    <row r="3141" customHeight="1" spans="8:8">
      <c r="H3141" s="116"/>
    </row>
    <row r="3142" customHeight="1" spans="8:8">
      <c r="H3142" s="116"/>
    </row>
    <row r="3143" customHeight="1" spans="8:8">
      <c r="H3143" s="116"/>
    </row>
    <row r="3144" customHeight="1" spans="8:8">
      <c r="H3144" s="116"/>
    </row>
    <row r="3145" customHeight="1" spans="8:8">
      <c r="H3145" s="116"/>
    </row>
    <row r="3146" customHeight="1" spans="8:8">
      <c r="H3146" s="116"/>
    </row>
    <row r="3147" customHeight="1" spans="8:8">
      <c r="H3147" s="116"/>
    </row>
    <row r="3148" customHeight="1" spans="8:8">
      <c r="H3148" s="116"/>
    </row>
    <row r="3149" customHeight="1" spans="8:8">
      <c r="H3149" s="116"/>
    </row>
    <row r="3150" customHeight="1" spans="8:8">
      <c r="H3150" s="116"/>
    </row>
    <row r="3151" customHeight="1" spans="8:8">
      <c r="H3151" s="116"/>
    </row>
    <row r="3152" customHeight="1" spans="8:8">
      <c r="H3152" s="116"/>
    </row>
    <row r="3153" customHeight="1" spans="8:8">
      <c r="H3153" s="116"/>
    </row>
    <row r="3154" customHeight="1" spans="8:8">
      <c r="H3154" s="116"/>
    </row>
    <row r="3155" customHeight="1" spans="8:8">
      <c r="H3155" s="116"/>
    </row>
    <row r="3156" customHeight="1" spans="8:8">
      <c r="H3156" s="116"/>
    </row>
    <row r="3157" customHeight="1" spans="8:8">
      <c r="H3157" s="116"/>
    </row>
    <row r="3158" customHeight="1" spans="8:8">
      <c r="H3158" s="116"/>
    </row>
    <row r="3159" customHeight="1" spans="8:8">
      <c r="H3159" s="116"/>
    </row>
    <row r="3160" customHeight="1" spans="8:8">
      <c r="H3160" s="116"/>
    </row>
    <row r="3161" customHeight="1" spans="8:8">
      <c r="H3161" s="116"/>
    </row>
    <row r="3162" customHeight="1" spans="8:8">
      <c r="H3162" s="116"/>
    </row>
    <row r="3163" customHeight="1" spans="8:8">
      <c r="H3163" s="116"/>
    </row>
    <row r="3164" customHeight="1" spans="8:8">
      <c r="H3164" s="116"/>
    </row>
    <row r="3165" customHeight="1" spans="8:8">
      <c r="H3165" s="116"/>
    </row>
    <row r="3166" customHeight="1" spans="8:8">
      <c r="H3166" s="116"/>
    </row>
    <row r="3167" customHeight="1" spans="8:8">
      <c r="H3167" s="116"/>
    </row>
    <row r="3168" customHeight="1" spans="8:8">
      <c r="H3168" s="116"/>
    </row>
    <row r="3169" customHeight="1" spans="8:8">
      <c r="H3169" s="116"/>
    </row>
    <row r="3170" customHeight="1" spans="8:8">
      <c r="H3170" s="116"/>
    </row>
    <row r="3171" customHeight="1" spans="8:8">
      <c r="H3171" s="116"/>
    </row>
    <row r="3172" customHeight="1" spans="8:8">
      <c r="H3172" s="116"/>
    </row>
    <row r="3173" customHeight="1" spans="8:8">
      <c r="H3173" s="116"/>
    </row>
    <row r="3174" customHeight="1" spans="8:8">
      <c r="H3174" s="116"/>
    </row>
    <row r="3175" customHeight="1" spans="8:8">
      <c r="H3175" s="116"/>
    </row>
    <row r="3176" customHeight="1" spans="8:8">
      <c r="H3176" s="116"/>
    </row>
    <row r="3177" customHeight="1" spans="8:8">
      <c r="H3177" s="116"/>
    </row>
    <row r="3178" customHeight="1" spans="8:8">
      <c r="H3178" s="116"/>
    </row>
    <row r="3179" customHeight="1" spans="8:8">
      <c r="H3179" s="116"/>
    </row>
    <row r="3180" customHeight="1" spans="8:8">
      <c r="H3180" s="116"/>
    </row>
    <row r="3181" customHeight="1" spans="8:8">
      <c r="H3181" s="116"/>
    </row>
    <row r="3182" customHeight="1" spans="8:8">
      <c r="H3182" s="116"/>
    </row>
    <row r="3183" customHeight="1" spans="8:8">
      <c r="H3183" s="116"/>
    </row>
    <row r="3184" customHeight="1" spans="8:8">
      <c r="H3184" s="116"/>
    </row>
    <row r="3185" customHeight="1" spans="8:8">
      <c r="H3185" s="116"/>
    </row>
    <row r="3186" customHeight="1" spans="8:8">
      <c r="H3186" s="116"/>
    </row>
    <row r="3187" customHeight="1" spans="8:8">
      <c r="H3187" s="116"/>
    </row>
    <row r="3188" customHeight="1" spans="8:8">
      <c r="H3188" s="116"/>
    </row>
    <row r="3189" customHeight="1" spans="8:8">
      <c r="H3189" s="116"/>
    </row>
    <row r="3190" customHeight="1" spans="8:8">
      <c r="H3190" s="116"/>
    </row>
    <row r="3191" customHeight="1" spans="8:8">
      <c r="H3191" s="116"/>
    </row>
    <row r="3192" customHeight="1" spans="8:8">
      <c r="H3192" s="116"/>
    </row>
    <row r="3193" customHeight="1" spans="8:8">
      <c r="H3193" s="116"/>
    </row>
    <row r="3194" customHeight="1" spans="8:8">
      <c r="H3194" s="116"/>
    </row>
    <row r="3195" customHeight="1" spans="8:8">
      <c r="H3195" s="116"/>
    </row>
    <row r="3196" customHeight="1" spans="8:8">
      <c r="H3196" s="116"/>
    </row>
    <row r="3197" customHeight="1" spans="8:8">
      <c r="H3197" s="116"/>
    </row>
    <row r="3198" customHeight="1" spans="8:8">
      <c r="H3198" s="116"/>
    </row>
    <row r="3199" customHeight="1" spans="8:8">
      <c r="H3199" s="116"/>
    </row>
    <row r="3200" customHeight="1" spans="8:8">
      <c r="H3200" s="116"/>
    </row>
    <row r="3201" customHeight="1" spans="8:8">
      <c r="H3201" s="116"/>
    </row>
    <row r="3202" customHeight="1" spans="8:8">
      <c r="H3202" s="116"/>
    </row>
    <row r="3203" customHeight="1" spans="8:8">
      <c r="H3203" s="116"/>
    </row>
    <row r="3204" customHeight="1" spans="8:8">
      <c r="H3204" s="116"/>
    </row>
    <row r="3205" customHeight="1" spans="8:8">
      <c r="H3205" s="116"/>
    </row>
    <row r="3206" customHeight="1" spans="8:8">
      <c r="H3206" s="116"/>
    </row>
    <row r="3207" customHeight="1" spans="8:8">
      <c r="H3207" s="116"/>
    </row>
    <row r="3208" customHeight="1" spans="8:8">
      <c r="H3208" s="116"/>
    </row>
    <row r="3209" customHeight="1" spans="8:8">
      <c r="H3209" s="116"/>
    </row>
    <row r="3210" customHeight="1" spans="8:8">
      <c r="H3210" s="116"/>
    </row>
    <row r="3211" customHeight="1" spans="8:8">
      <c r="H3211" s="116"/>
    </row>
    <row r="3212" customHeight="1" spans="8:8">
      <c r="H3212" s="116"/>
    </row>
    <row r="3213" customHeight="1" spans="8:8">
      <c r="H3213" s="116"/>
    </row>
    <row r="3214" customHeight="1" spans="8:8">
      <c r="H3214" s="116"/>
    </row>
    <row r="3215" customHeight="1" spans="8:8">
      <c r="H3215" s="116"/>
    </row>
    <row r="3216" customHeight="1" spans="8:8">
      <c r="H3216" s="116"/>
    </row>
    <row r="3217" customHeight="1" spans="8:8">
      <c r="H3217" s="116"/>
    </row>
    <row r="3218" customHeight="1" spans="8:8">
      <c r="H3218" s="116"/>
    </row>
    <row r="3219" customHeight="1" spans="8:8">
      <c r="H3219" s="116"/>
    </row>
    <row r="3220" customHeight="1" spans="8:8">
      <c r="H3220" s="116"/>
    </row>
    <row r="3221" customHeight="1" spans="8:8">
      <c r="H3221" s="116"/>
    </row>
    <row r="3222" customHeight="1" spans="8:8">
      <c r="H3222" s="116"/>
    </row>
    <row r="3223" customHeight="1" spans="8:8">
      <c r="H3223" s="116"/>
    </row>
    <row r="3224" customHeight="1" spans="8:8">
      <c r="H3224" s="116"/>
    </row>
    <row r="3225" customHeight="1" spans="8:8">
      <c r="H3225" s="116"/>
    </row>
    <row r="3226" customHeight="1" spans="8:8">
      <c r="H3226" s="116"/>
    </row>
    <row r="3227" customHeight="1" spans="8:8">
      <c r="H3227" s="116"/>
    </row>
    <row r="3228" customHeight="1" spans="8:8">
      <c r="H3228" s="116"/>
    </row>
    <row r="3229" customHeight="1" spans="8:8">
      <c r="H3229" s="116"/>
    </row>
    <row r="3230" customHeight="1" spans="8:8">
      <c r="H3230" s="116"/>
    </row>
    <row r="3231" customHeight="1" spans="8:8">
      <c r="H3231" s="116"/>
    </row>
    <row r="3232" customHeight="1" spans="8:8">
      <c r="H3232" s="116"/>
    </row>
    <row r="3233" customHeight="1" spans="8:8">
      <c r="H3233" s="116"/>
    </row>
    <row r="3234" customHeight="1" spans="8:8">
      <c r="H3234" s="116"/>
    </row>
    <row r="3235" customHeight="1" spans="8:8">
      <c r="H3235" s="116"/>
    </row>
    <row r="3236" customHeight="1" spans="8:8">
      <c r="H3236" s="116"/>
    </row>
    <row r="3237" customHeight="1" spans="8:8">
      <c r="H3237" s="116"/>
    </row>
    <row r="3238" customHeight="1" spans="8:8">
      <c r="H3238" s="116"/>
    </row>
    <row r="3239" customHeight="1" spans="8:8">
      <c r="H3239" s="116"/>
    </row>
    <row r="3240" customHeight="1" spans="8:8">
      <c r="H3240" s="116"/>
    </row>
    <row r="3241" customHeight="1" spans="8:8">
      <c r="H3241" s="116"/>
    </row>
    <row r="3242" customHeight="1" spans="8:8">
      <c r="H3242" s="116"/>
    </row>
    <row r="3243" customHeight="1" spans="8:8">
      <c r="H3243" s="116"/>
    </row>
    <row r="3244" customHeight="1" spans="8:8">
      <c r="H3244" s="116"/>
    </row>
    <row r="3245" customHeight="1" spans="8:8">
      <c r="H3245" s="116"/>
    </row>
    <row r="3246" customHeight="1" spans="8:8">
      <c r="H3246" s="116"/>
    </row>
    <row r="3247" customHeight="1" spans="8:8">
      <c r="H3247" s="116"/>
    </row>
    <row r="3248" customHeight="1" spans="8:8">
      <c r="H3248" s="116"/>
    </row>
    <row r="3249" customHeight="1" spans="8:8">
      <c r="H3249" s="116"/>
    </row>
    <row r="3250" customHeight="1" spans="8:8">
      <c r="H3250" s="116"/>
    </row>
    <row r="3251" customHeight="1" spans="8:8">
      <c r="H3251" s="116"/>
    </row>
    <row r="3252" customHeight="1" spans="8:8">
      <c r="H3252" s="116"/>
    </row>
    <row r="3253" customHeight="1" spans="8:8">
      <c r="H3253" s="116"/>
    </row>
    <row r="3254" customHeight="1" spans="8:8">
      <c r="H3254" s="116"/>
    </row>
    <row r="3255" customHeight="1" spans="8:8">
      <c r="H3255" s="116"/>
    </row>
    <row r="3256" customHeight="1" spans="8:8">
      <c r="H3256" s="116"/>
    </row>
    <row r="3257" customHeight="1" spans="8:8">
      <c r="H3257" s="116"/>
    </row>
    <row r="3258" customHeight="1" spans="8:8">
      <c r="H3258" s="116"/>
    </row>
    <row r="3259" customHeight="1" spans="8:8">
      <c r="H3259" s="116"/>
    </row>
    <row r="3260" customHeight="1" spans="8:8">
      <c r="H3260" s="116"/>
    </row>
    <row r="3261" customHeight="1" spans="8:8">
      <c r="H3261" s="116"/>
    </row>
    <row r="3262" customHeight="1" spans="8:8">
      <c r="H3262" s="116"/>
    </row>
    <row r="3263" customHeight="1" spans="8:8">
      <c r="H3263" s="116"/>
    </row>
    <row r="3264" customHeight="1" spans="8:8">
      <c r="H3264" s="116"/>
    </row>
    <row r="3265" customHeight="1" spans="8:8">
      <c r="H3265" s="116"/>
    </row>
    <row r="3266" customHeight="1" spans="8:8">
      <c r="H3266" s="116"/>
    </row>
    <row r="3267" customHeight="1" spans="8:8">
      <c r="H3267" s="116"/>
    </row>
    <row r="3268" customHeight="1" spans="8:8">
      <c r="H3268" s="116"/>
    </row>
    <row r="3269" customHeight="1" spans="8:8">
      <c r="H3269" s="116"/>
    </row>
    <row r="3270" customHeight="1" spans="8:8">
      <c r="H3270" s="116"/>
    </row>
    <row r="3271" customHeight="1" spans="8:8">
      <c r="H3271" s="116"/>
    </row>
    <row r="3272" customHeight="1" spans="8:8">
      <c r="H3272" s="116"/>
    </row>
    <row r="3273" customHeight="1" spans="8:8">
      <c r="H3273" s="116"/>
    </row>
    <row r="3274" customHeight="1" spans="8:8">
      <c r="H3274" s="116"/>
    </row>
    <row r="3275" customHeight="1" spans="8:8">
      <c r="H3275" s="116"/>
    </row>
    <row r="3276" customHeight="1" spans="8:8">
      <c r="H3276" s="116"/>
    </row>
    <row r="3277" customHeight="1" spans="8:8">
      <c r="H3277" s="116"/>
    </row>
    <row r="3278" customHeight="1" spans="8:8">
      <c r="H3278" s="116"/>
    </row>
    <row r="3279" customHeight="1" spans="8:8">
      <c r="H3279" s="116"/>
    </row>
    <row r="3280" customHeight="1" spans="8:8">
      <c r="H3280" s="116"/>
    </row>
    <row r="3281" customHeight="1" spans="8:8">
      <c r="H3281" s="116"/>
    </row>
    <row r="3282" customHeight="1" spans="8:8">
      <c r="H3282" s="116"/>
    </row>
    <row r="3283" customHeight="1" spans="8:8">
      <c r="H3283" s="116"/>
    </row>
    <row r="3284" customHeight="1" spans="8:8">
      <c r="H3284" s="116"/>
    </row>
    <row r="3285" customHeight="1" spans="8:8">
      <c r="H3285" s="116"/>
    </row>
    <row r="3286" customHeight="1" spans="8:8">
      <c r="H3286" s="116"/>
    </row>
    <row r="3287" customHeight="1" spans="8:8">
      <c r="H3287" s="116"/>
    </row>
    <row r="3288" customHeight="1" spans="8:8">
      <c r="H3288" s="116"/>
    </row>
    <row r="3289" customHeight="1" spans="8:8">
      <c r="H3289" s="116"/>
    </row>
    <row r="3290" customHeight="1" spans="8:8">
      <c r="H3290" s="116"/>
    </row>
    <row r="3291" customHeight="1" spans="8:8">
      <c r="H3291" s="116"/>
    </row>
    <row r="3292" customHeight="1" spans="8:8">
      <c r="H3292" s="116"/>
    </row>
    <row r="3293" customHeight="1" spans="8:8">
      <c r="H3293" s="116"/>
    </row>
    <row r="3294" customHeight="1" spans="8:8">
      <c r="H3294" s="116"/>
    </row>
    <row r="3295" customHeight="1" spans="8:8">
      <c r="H3295" s="116"/>
    </row>
    <row r="3296" customHeight="1" spans="8:8">
      <c r="H3296" s="116"/>
    </row>
    <row r="3297" customHeight="1" spans="8:8">
      <c r="H3297" s="116"/>
    </row>
    <row r="3298" customHeight="1" spans="8:8">
      <c r="H3298" s="116"/>
    </row>
    <row r="3299" customHeight="1" spans="8:8">
      <c r="H3299" s="116"/>
    </row>
    <row r="3300" customHeight="1" spans="8:8">
      <c r="H3300" s="116"/>
    </row>
    <row r="3301" customHeight="1" spans="8:8">
      <c r="H3301" s="116"/>
    </row>
    <row r="3302" customHeight="1" spans="8:8">
      <c r="H3302" s="116"/>
    </row>
    <row r="3303" customHeight="1" spans="8:8">
      <c r="H3303" s="116"/>
    </row>
    <row r="3304" customHeight="1" spans="8:8">
      <c r="H3304" s="116"/>
    </row>
    <row r="3305" customHeight="1" spans="8:8">
      <c r="H3305" s="116"/>
    </row>
    <row r="3306" customHeight="1" spans="8:8">
      <c r="H3306" s="116"/>
    </row>
    <row r="3307" customHeight="1" spans="8:8">
      <c r="H3307" s="116"/>
    </row>
    <row r="3308" customHeight="1" spans="8:8">
      <c r="H3308" s="116"/>
    </row>
    <row r="3309" customHeight="1" spans="8:8">
      <c r="H3309" s="116"/>
    </row>
    <row r="3310" customHeight="1" spans="8:8">
      <c r="H3310" s="116"/>
    </row>
    <row r="3311" customHeight="1" spans="8:8">
      <c r="H3311" s="116"/>
    </row>
    <row r="3312" customHeight="1" spans="8:8">
      <c r="H3312" s="116"/>
    </row>
    <row r="3313" customHeight="1" spans="8:8">
      <c r="H3313" s="116"/>
    </row>
    <row r="3314" customHeight="1" spans="8:8">
      <c r="H3314" s="116"/>
    </row>
    <row r="3315" customHeight="1" spans="8:8">
      <c r="H3315" s="116"/>
    </row>
    <row r="3316" customHeight="1" spans="8:8">
      <c r="H3316" s="116"/>
    </row>
    <row r="3317" customHeight="1" spans="8:8">
      <c r="H3317" s="116"/>
    </row>
    <row r="3318" customHeight="1" spans="8:8">
      <c r="H3318" s="116"/>
    </row>
    <row r="3319" customHeight="1" spans="8:8">
      <c r="H3319" s="116"/>
    </row>
    <row r="3320" customHeight="1" spans="8:8">
      <c r="H3320" s="116"/>
    </row>
    <row r="3321" customHeight="1" spans="8:8">
      <c r="H3321" s="116"/>
    </row>
    <row r="3322" customHeight="1" spans="8:8">
      <c r="H3322" s="116"/>
    </row>
    <row r="3323" customHeight="1" spans="8:8">
      <c r="H3323" s="116"/>
    </row>
    <row r="3324" customHeight="1" spans="8:8">
      <c r="H3324" s="116"/>
    </row>
    <row r="3325" customHeight="1" spans="8:8">
      <c r="H3325" s="116"/>
    </row>
    <row r="3326" customHeight="1" spans="8:8">
      <c r="H3326" s="116"/>
    </row>
    <row r="3327" customHeight="1" spans="8:8">
      <c r="H3327" s="116"/>
    </row>
    <row r="3328" customHeight="1" spans="8:8">
      <c r="H3328" s="116"/>
    </row>
    <row r="3329" customHeight="1" spans="8:8">
      <c r="H3329" s="116"/>
    </row>
    <row r="3330" customHeight="1" spans="8:8">
      <c r="H3330" s="116"/>
    </row>
    <row r="3331" customHeight="1" spans="8:8">
      <c r="H3331" s="116"/>
    </row>
    <row r="3332" customHeight="1" spans="8:8">
      <c r="H3332" s="116"/>
    </row>
    <row r="3333" customHeight="1" spans="8:8">
      <c r="H3333" s="116"/>
    </row>
    <row r="3334" customHeight="1" spans="8:8">
      <c r="H3334" s="116"/>
    </row>
    <row r="3335" customHeight="1" spans="8:8">
      <c r="H3335" s="116"/>
    </row>
    <row r="3336" customHeight="1" spans="8:8">
      <c r="H3336" s="116"/>
    </row>
    <row r="3337" customHeight="1" spans="8:8">
      <c r="H3337" s="116"/>
    </row>
    <row r="3338" customHeight="1" spans="8:8">
      <c r="H3338" s="116"/>
    </row>
    <row r="3339" customHeight="1" spans="8:8">
      <c r="H3339" s="116"/>
    </row>
    <row r="3340" customHeight="1" spans="8:8">
      <c r="H3340" s="116"/>
    </row>
    <row r="3341" customHeight="1" spans="8:8">
      <c r="H3341" s="116"/>
    </row>
    <row r="3342" customHeight="1" spans="8:8">
      <c r="H3342" s="116"/>
    </row>
    <row r="3343" customHeight="1" spans="8:8">
      <c r="H3343" s="116"/>
    </row>
    <row r="3344" customHeight="1" spans="8:8">
      <c r="H3344" s="116"/>
    </row>
    <row r="3345" customHeight="1" spans="8:8">
      <c r="H3345" s="116"/>
    </row>
    <row r="3346" customHeight="1" spans="8:8">
      <c r="H3346" s="116"/>
    </row>
    <row r="3347" customHeight="1" spans="8:8">
      <c r="H3347" s="116"/>
    </row>
    <row r="3348" customHeight="1" spans="8:8">
      <c r="H3348" s="116"/>
    </row>
    <row r="3349" customHeight="1" spans="8:8">
      <c r="H3349" s="116"/>
    </row>
    <row r="3350" customHeight="1" spans="8:8">
      <c r="H3350" s="116"/>
    </row>
    <row r="3351" customHeight="1" spans="8:8">
      <c r="H3351" s="116"/>
    </row>
    <row r="3352" customHeight="1" spans="8:8">
      <c r="H3352" s="116"/>
    </row>
    <row r="3353" customHeight="1" spans="8:8">
      <c r="H3353" s="116"/>
    </row>
    <row r="3354" customHeight="1" spans="8:8">
      <c r="H3354" s="116"/>
    </row>
    <row r="3355" customHeight="1" spans="8:8">
      <c r="H3355" s="116"/>
    </row>
    <row r="3356" customHeight="1" spans="8:8">
      <c r="H3356" s="116"/>
    </row>
    <row r="3357" customHeight="1" spans="8:8">
      <c r="H3357" s="116"/>
    </row>
    <row r="3358" customHeight="1" spans="8:8">
      <c r="H3358" s="116"/>
    </row>
    <row r="3359" customHeight="1" spans="8:8">
      <c r="H3359" s="116"/>
    </row>
    <row r="3360" customHeight="1" spans="8:8">
      <c r="H3360" s="116"/>
    </row>
    <row r="3361" customHeight="1" spans="8:8">
      <c r="H3361" s="116"/>
    </row>
    <row r="3362" customHeight="1" spans="8:8">
      <c r="H3362" s="116"/>
    </row>
    <row r="3363" customHeight="1" spans="8:8">
      <c r="H3363" s="116"/>
    </row>
    <row r="3364" customHeight="1" spans="8:8">
      <c r="H3364" s="116"/>
    </row>
    <row r="3365" customHeight="1" spans="8:8">
      <c r="H3365" s="116"/>
    </row>
    <row r="3366" customHeight="1" spans="8:8">
      <c r="H3366" s="116"/>
    </row>
    <row r="3367" customHeight="1" spans="8:8">
      <c r="H3367" s="116"/>
    </row>
    <row r="3368" customHeight="1" spans="8:8">
      <c r="H3368" s="116"/>
    </row>
    <row r="3369" customHeight="1" spans="8:8">
      <c r="H3369" s="116"/>
    </row>
    <row r="3370" customHeight="1" spans="8:8">
      <c r="H3370" s="116"/>
    </row>
    <row r="3371" customHeight="1" spans="8:8">
      <c r="H3371" s="116"/>
    </row>
    <row r="3372" customHeight="1" spans="8:8">
      <c r="H3372" s="116"/>
    </row>
    <row r="3373" customHeight="1" spans="8:8">
      <c r="H3373" s="116"/>
    </row>
    <row r="3374" customHeight="1" spans="8:8">
      <c r="H3374" s="116"/>
    </row>
    <row r="3375" customHeight="1" spans="8:8">
      <c r="H3375" s="116"/>
    </row>
    <row r="3376" customHeight="1" spans="8:8">
      <c r="H3376" s="116"/>
    </row>
    <row r="3377" customHeight="1" spans="8:8">
      <c r="H3377" s="116"/>
    </row>
    <row r="3378" customHeight="1" spans="8:8">
      <c r="H3378" s="116"/>
    </row>
    <row r="3379" customHeight="1" spans="8:8">
      <c r="H3379" s="116"/>
    </row>
    <row r="3380" customHeight="1" spans="8:8">
      <c r="H3380" s="116"/>
    </row>
    <row r="3381" customHeight="1" spans="8:8">
      <c r="H3381" s="116"/>
    </row>
    <row r="3382" customHeight="1" spans="8:8">
      <c r="H3382" s="116"/>
    </row>
    <row r="3383" customHeight="1" spans="8:8">
      <c r="H3383" s="116"/>
    </row>
    <row r="3384" customHeight="1" spans="8:8">
      <c r="H3384" s="116"/>
    </row>
    <row r="3385" customHeight="1" spans="8:8">
      <c r="H3385" s="116"/>
    </row>
    <row r="3386" customHeight="1" spans="8:8">
      <c r="H3386" s="116"/>
    </row>
    <row r="3387" customHeight="1" spans="8:8">
      <c r="H3387" s="116"/>
    </row>
    <row r="3388" customHeight="1" spans="8:8">
      <c r="H3388" s="116"/>
    </row>
    <row r="3389" customHeight="1" spans="8:8">
      <c r="H3389" s="116"/>
    </row>
    <row r="3390" customHeight="1" spans="8:8">
      <c r="H3390" s="116"/>
    </row>
    <row r="3391" customHeight="1" spans="8:8">
      <c r="H3391" s="116"/>
    </row>
    <row r="3392" customHeight="1" spans="8:8">
      <c r="H3392" s="116"/>
    </row>
    <row r="3393" customHeight="1" spans="8:8">
      <c r="H3393" s="116"/>
    </row>
    <row r="3394" customHeight="1" spans="8:8">
      <c r="H3394" s="116"/>
    </row>
    <row r="3395" customHeight="1" spans="8:8">
      <c r="H3395" s="116"/>
    </row>
    <row r="3396" customHeight="1" spans="8:8">
      <c r="H3396" s="116"/>
    </row>
    <row r="3397" customHeight="1" spans="8:8">
      <c r="H3397" s="116"/>
    </row>
    <row r="3398" customHeight="1" spans="8:8">
      <c r="H3398" s="116"/>
    </row>
    <row r="3399" customHeight="1" spans="8:8">
      <c r="H3399" s="116"/>
    </row>
    <row r="3400" customHeight="1" spans="8:8">
      <c r="H3400" s="116"/>
    </row>
    <row r="3401" customHeight="1" spans="8:8">
      <c r="H3401" s="116"/>
    </row>
    <row r="3402" customHeight="1" spans="8:8">
      <c r="H3402" s="116"/>
    </row>
    <row r="3403" customHeight="1" spans="8:8">
      <c r="H3403" s="116"/>
    </row>
    <row r="3404" customHeight="1" spans="8:8">
      <c r="H3404" s="116"/>
    </row>
    <row r="3405" customHeight="1" spans="8:8">
      <c r="H3405" s="116"/>
    </row>
    <row r="3406" customHeight="1" spans="8:8">
      <c r="H3406" s="116"/>
    </row>
    <row r="3407" customHeight="1" spans="8:8">
      <c r="H3407" s="116"/>
    </row>
    <row r="3408" customHeight="1" spans="8:8">
      <c r="H3408" s="116"/>
    </row>
    <row r="3409" customHeight="1" spans="8:8">
      <c r="H3409" s="116"/>
    </row>
    <row r="3410" customHeight="1" spans="8:8">
      <c r="H3410" s="116"/>
    </row>
    <row r="3411" customHeight="1" spans="8:8">
      <c r="H3411" s="116"/>
    </row>
    <row r="3412" customHeight="1" spans="8:8">
      <c r="H3412" s="116"/>
    </row>
    <row r="3413" customHeight="1" spans="8:8">
      <c r="H3413" s="116"/>
    </row>
    <row r="3414" customHeight="1" spans="8:8">
      <c r="H3414" s="116"/>
    </row>
    <row r="3415" customHeight="1" spans="8:8">
      <c r="H3415" s="116"/>
    </row>
    <row r="3416" customHeight="1" spans="8:8">
      <c r="H3416" s="116"/>
    </row>
    <row r="3417" customHeight="1" spans="8:8">
      <c r="H3417" s="116"/>
    </row>
    <row r="3418" customHeight="1" spans="8:8">
      <c r="H3418" s="116"/>
    </row>
    <row r="3419" customHeight="1" spans="8:8">
      <c r="H3419" s="116"/>
    </row>
    <row r="3420" customHeight="1" spans="8:8">
      <c r="H3420" s="116"/>
    </row>
    <row r="3421" customHeight="1" spans="8:8">
      <c r="H3421" s="116"/>
    </row>
    <row r="3422" customHeight="1" spans="8:8">
      <c r="H3422" s="116"/>
    </row>
    <row r="3423" customHeight="1" spans="8:8">
      <c r="H3423" s="116"/>
    </row>
    <row r="3424" customHeight="1" spans="8:8">
      <c r="H3424" s="116"/>
    </row>
    <row r="3425" customHeight="1" spans="8:8">
      <c r="H3425" s="116"/>
    </row>
    <row r="3426" customHeight="1" spans="8:8">
      <c r="H3426" s="116"/>
    </row>
    <row r="3427" customHeight="1" spans="8:8">
      <c r="H3427" s="116"/>
    </row>
    <row r="3428" customHeight="1" spans="8:8">
      <c r="H3428" s="116"/>
    </row>
    <row r="3429" customHeight="1" spans="8:8">
      <c r="H3429" s="116"/>
    </row>
    <row r="3430" customHeight="1" spans="8:8">
      <c r="H3430" s="116"/>
    </row>
    <row r="3431" customHeight="1" spans="8:8">
      <c r="H3431" s="116"/>
    </row>
    <row r="3432" customHeight="1" spans="8:8">
      <c r="H3432" s="116"/>
    </row>
    <row r="3433" customHeight="1" spans="8:8">
      <c r="H3433" s="116"/>
    </row>
    <row r="3434" customHeight="1" spans="8:8">
      <c r="H3434" s="116"/>
    </row>
    <row r="3435" customHeight="1" spans="8:8">
      <c r="H3435" s="116"/>
    </row>
    <row r="3436" customHeight="1" spans="8:8">
      <c r="H3436" s="116"/>
    </row>
    <row r="3437" customHeight="1" spans="8:8">
      <c r="H3437" s="116"/>
    </row>
    <row r="3438" customHeight="1" spans="8:8">
      <c r="H3438" s="116"/>
    </row>
    <row r="3439" customHeight="1" spans="8:8">
      <c r="H3439" s="116"/>
    </row>
    <row r="3440" customHeight="1" spans="8:8">
      <c r="H3440" s="116"/>
    </row>
    <row r="3441" customHeight="1" spans="8:8">
      <c r="H3441" s="116"/>
    </row>
    <row r="3442" customHeight="1" spans="8:8">
      <c r="H3442" s="116"/>
    </row>
    <row r="3443" customHeight="1" spans="8:8">
      <c r="H3443" s="116"/>
    </row>
    <row r="3444" customHeight="1" spans="8:8">
      <c r="H3444" s="116"/>
    </row>
    <row r="3445" customHeight="1" spans="8:8">
      <c r="H3445" s="116"/>
    </row>
    <row r="3446" customHeight="1" spans="8:8">
      <c r="H3446" s="116"/>
    </row>
    <row r="3447" customHeight="1" spans="8:8">
      <c r="H3447" s="116"/>
    </row>
    <row r="3448" customHeight="1" spans="8:8">
      <c r="H3448" s="116"/>
    </row>
    <row r="3449" customHeight="1" spans="8:8">
      <c r="H3449" s="116"/>
    </row>
    <row r="3450" customHeight="1" spans="8:8">
      <c r="H3450" s="116"/>
    </row>
    <row r="3451" customHeight="1" spans="8:8">
      <c r="H3451" s="116"/>
    </row>
    <row r="3452" customHeight="1" spans="8:8">
      <c r="H3452" s="116"/>
    </row>
    <row r="3453" customHeight="1" spans="8:8">
      <c r="H3453" s="116"/>
    </row>
    <row r="3454" customHeight="1" spans="8:8">
      <c r="H3454" s="116"/>
    </row>
    <row r="3455" customHeight="1" spans="8:8">
      <c r="H3455" s="116"/>
    </row>
    <row r="3456" customHeight="1" spans="8:8">
      <c r="H3456" s="116"/>
    </row>
    <row r="3457" customHeight="1" spans="8:8">
      <c r="H3457" s="116"/>
    </row>
    <row r="3458" customHeight="1" spans="8:8">
      <c r="H3458" s="116"/>
    </row>
    <row r="3459" customHeight="1" spans="8:8">
      <c r="H3459" s="116"/>
    </row>
    <row r="3460" customHeight="1" spans="8:8">
      <c r="H3460" s="116"/>
    </row>
    <row r="3461" customHeight="1" spans="8:8">
      <c r="H3461" s="116"/>
    </row>
    <row r="3462" customHeight="1" spans="8:8">
      <c r="H3462" s="116"/>
    </row>
    <row r="3463" customHeight="1" spans="8:8">
      <c r="H3463" s="116"/>
    </row>
    <row r="3464" customHeight="1" spans="8:8">
      <c r="H3464" s="116"/>
    </row>
    <row r="3465" customHeight="1" spans="8:8">
      <c r="H3465" s="116"/>
    </row>
    <row r="3466" customHeight="1" spans="8:8">
      <c r="H3466" s="116"/>
    </row>
    <row r="3467" customHeight="1" spans="8:8">
      <c r="H3467" s="116"/>
    </row>
    <row r="3468" customHeight="1" spans="8:8">
      <c r="H3468" s="116"/>
    </row>
    <row r="3469" customHeight="1" spans="8:8">
      <c r="H3469" s="116"/>
    </row>
    <row r="3470" customHeight="1" spans="8:8">
      <c r="H3470" s="116"/>
    </row>
    <row r="3471" customHeight="1" spans="8:8">
      <c r="H3471" s="116"/>
    </row>
    <row r="3472" customHeight="1" spans="8:8">
      <c r="H3472" s="116"/>
    </row>
    <row r="3473" customHeight="1" spans="8:8">
      <c r="H3473" s="116"/>
    </row>
    <row r="3474" customHeight="1" spans="8:8">
      <c r="H3474" s="116"/>
    </row>
    <row r="3475" customHeight="1" spans="8:8">
      <c r="H3475" s="116"/>
    </row>
    <row r="3476" customHeight="1" spans="8:8">
      <c r="H3476" s="116"/>
    </row>
    <row r="3477" customHeight="1" spans="8:8">
      <c r="H3477" s="116"/>
    </row>
    <row r="3478" customHeight="1" spans="8:8">
      <c r="H3478" s="116"/>
    </row>
    <row r="3479" customHeight="1" spans="8:8">
      <c r="H3479" s="116"/>
    </row>
    <row r="3480" customHeight="1" spans="8:8">
      <c r="H3480" s="116"/>
    </row>
    <row r="3481" customHeight="1" spans="8:8">
      <c r="H3481" s="116"/>
    </row>
    <row r="3482" customHeight="1" spans="8:8">
      <c r="H3482" s="116"/>
    </row>
    <row r="3483" customHeight="1" spans="8:8">
      <c r="H3483" s="116"/>
    </row>
    <row r="3484" customHeight="1" spans="8:8">
      <c r="H3484" s="116"/>
    </row>
    <row r="3485" customHeight="1" spans="8:8">
      <c r="H3485" s="116"/>
    </row>
    <row r="3486" customHeight="1" spans="8:8">
      <c r="H3486" s="116"/>
    </row>
    <row r="3487" customHeight="1" spans="8:8">
      <c r="H3487" s="116"/>
    </row>
    <row r="3488" customHeight="1" spans="8:8">
      <c r="H3488" s="116"/>
    </row>
    <row r="3489" customHeight="1" spans="8:8">
      <c r="H3489" s="116"/>
    </row>
    <row r="3490" customHeight="1" spans="8:8">
      <c r="H3490" s="116"/>
    </row>
    <row r="3491" customHeight="1" spans="8:8">
      <c r="H3491" s="116"/>
    </row>
    <row r="3492" customHeight="1" spans="8:8">
      <c r="H3492" s="116"/>
    </row>
    <row r="3493" customHeight="1" spans="8:8">
      <c r="H3493" s="116"/>
    </row>
    <row r="3494" customHeight="1" spans="8:8">
      <c r="H3494" s="116"/>
    </row>
    <row r="3495" customHeight="1" spans="8:8">
      <c r="H3495" s="116"/>
    </row>
    <row r="3496" customHeight="1" spans="8:8">
      <c r="H3496" s="116"/>
    </row>
    <row r="3497" customHeight="1" spans="8:8">
      <c r="H3497" s="116"/>
    </row>
    <row r="3498" customHeight="1" spans="8:8">
      <c r="H3498" s="116"/>
    </row>
    <row r="3499" customHeight="1" spans="8:8">
      <c r="H3499" s="116"/>
    </row>
    <row r="3500" customHeight="1" spans="8:8">
      <c r="H3500" s="116"/>
    </row>
    <row r="3501" customHeight="1" spans="8:8">
      <c r="H3501" s="116"/>
    </row>
    <row r="3502" customHeight="1" spans="8:8">
      <c r="H3502" s="116"/>
    </row>
    <row r="3503" customHeight="1" spans="8:8">
      <c r="H3503" s="116"/>
    </row>
    <row r="3504" customHeight="1" spans="8:8">
      <c r="H3504" s="116"/>
    </row>
    <row r="3505" customHeight="1" spans="8:8">
      <c r="H3505" s="116"/>
    </row>
    <row r="3506" customHeight="1" spans="8:8">
      <c r="H3506" s="116"/>
    </row>
    <row r="3507" customHeight="1" spans="8:8">
      <c r="H3507" s="116"/>
    </row>
    <row r="3508" customHeight="1" spans="8:8">
      <c r="H3508" s="116"/>
    </row>
    <row r="3509" customHeight="1" spans="8:8">
      <c r="H3509" s="116"/>
    </row>
    <row r="3510" customHeight="1" spans="8:8">
      <c r="H3510" s="116"/>
    </row>
    <row r="3511" customHeight="1" spans="8:8">
      <c r="H3511" s="116"/>
    </row>
    <row r="3512" customHeight="1" spans="8:8">
      <c r="H3512" s="116"/>
    </row>
    <row r="3513" customHeight="1" spans="8:8">
      <c r="H3513" s="116"/>
    </row>
    <row r="3514" customHeight="1" spans="8:8">
      <c r="H3514" s="116"/>
    </row>
    <row r="3515" customHeight="1" spans="8:8">
      <c r="H3515" s="116"/>
    </row>
    <row r="3516" customHeight="1" spans="8:8">
      <c r="H3516" s="116"/>
    </row>
    <row r="3517" customHeight="1" spans="8:8">
      <c r="H3517" s="116"/>
    </row>
    <row r="3518" customHeight="1" spans="8:8">
      <c r="H3518" s="116"/>
    </row>
    <row r="3519" customHeight="1" spans="8:8">
      <c r="H3519" s="116"/>
    </row>
    <row r="3520" customHeight="1" spans="8:8">
      <c r="H3520" s="116"/>
    </row>
    <row r="3521" customHeight="1" spans="8:8">
      <c r="H3521" s="116"/>
    </row>
    <row r="3522" customHeight="1" spans="8:8">
      <c r="H3522" s="116"/>
    </row>
    <row r="3523" customHeight="1" spans="8:8">
      <c r="H3523" s="116"/>
    </row>
    <row r="3524" customHeight="1" spans="8:8">
      <c r="H3524" s="116"/>
    </row>
    <row r="3525" customHeight="1" spans="8:8">
      <c r="H3525" s="116"/>
    </row>
    <row r="3526" customHeight="1" spans="8:8">
      <c r="H3526" s="116"/>
    </row>
    <row r="3527" customHeight="1" spans="8:8">
      <c r="H3527" s="116"/>
    </row>
    <row r="3528" customHeight="1" spans="8:8">
      <c r="H3528" s="116"/>
    </row>
    <row r="3529" customHeight="1" spans="8:8">
      <c r="H3529" s="116"/>
    </row>
    <row r="3530" customHeight="1" spans="8:8">
      <c r="H3530" s="116"/>
    </row>
    <row r="3531" customHeight="1" spans="8:8">
      <c r="H3531" s="116"/>
    </row>
    <row r="3532" customHeight="1" spans="8:8">
      <c r="H3532" s="116"/>
    </row>
    <row r="3533" customHeight="1" spans="8:8">
      <c r="H3533" s="116"/>
    </row>
    <row r="3534" customHeight="1" spans="8:8">
      <c r="H3534" s="116"/>
    </row>
    <row r="3535" customHeight="1" spans="8:8">
      <c r="H3535" s="116"/>
    </row>
    <row r="3536" customHeight="1" spans="8:8">
      <c r="H3536" s="116"/>
    </row>
    <row r="3537" customHeight="1" spans="8:8">
      <c r="H3537" s="116"/>
    </row>
    <row r="3538" customHeight="1" spans="8:8">
      <c r="H3538" s="116"/>
    </row>
    <row r="3539" customHeight="1" spans="8:8">
      <c r="H3539" s="116"/>
    </row>
    <row r="3540" customHeight="1" spans="8:8">
      <c r="H3540" s="116"/>
    </row>
    <row r="3541" customHeight="1" spans="8:8">
      <c r="H3541" s="116"/>
    </row>
    <row r="3542" customHeight="1" spans="8:8">
      <c r="H3542" s="116"/>
    </row>
    <row r="3543" customHeight="1" spans="8:8">
      <c r="H3543" s="116"/>
    </row>
    <row r="3544" customHeight="1" spans="8:8">
      <c r="H3544" s="116"/>
    </row>
    <row r="3545" customHeight="1" spans="8:8">
      <c r="H3545" s="116"/>
    </row>
    <row r="3546" customHeight="1" spans="8:8">
      <c r="H3546" s="116"/>
    </row>
    <row r="3547" customHeight="1" spans="8:8">
      <c r="H3547" s="116"/>
    </row>
    <row r="3548" customHeight="1" spans="8:8">
      <c r="H3548" s="116"/>
    </row>
    <row r="3549" customHeight="1" spans="8:8">
      <c r="H3549" s="116"/>
    </row>
    <row r="3550" customHeight="1" spans="8:8">
      <c r="H3550" s="116"/>
    </row>
    <row r="3551" customHeight="1" spans="8:8">
      <c r="H3551" s="116"/>
    </row>
    <row r="3552" customHeight="1" spans="8:8">
      <c r="H3552" s="116"/>
    </row>
    <row r="3553" customHeight="1" spans="8:8">
      <c r="H3553" s="116"/>
    </row>
    <row r="3554" customHeight="1" spans="8:8">
      <c r="H3554" s="116"/>
    </row>
    <row r="3555" customHeight="1" spans="8:8">
      <c r="H3555" s="116"/>
    </row>
    <row r="3556" customHeight="1" spans="8:8">
      <c r="H3556" s="116"/>
    </row>
    <row r="3557" customHeight="1" spans="8:8">
      <c r="H3557" s="116"/>
    </row>
    <row r="3558" customHeight="1" spans="8:8">
      <c r="H3558" s="116"/>
    </row>
    <row r="3559" customHeight="1" spans="8:8">
      <c r="H3559" s="116"/>
    </row>
    <row r="3560" customHeight="1" spans="8:8">
      <c r="H3560" s="116"/>
    </row>
    <row r="3561" customHeight="1" spans="8:8">
      <c r="H3561" s="116"/>
    </row>
    <row r="3562" customHeight="1" spans="8:8">
      <c r="H3562" s="116"/>
    </row>
    <row r="3563" customHeight="1" spans="8:8">
      <c r="H3563" s="116"/>
    </row>
    <row r="3564" customHeight="1" spans="8:8">
      <c r="H3564" s="116"/>
    </row>
    <row r="3565" customHeight="1" spans="8:8">
      <c r="H3565" s="116"/>
    </row>
    <row r="3566" customHeight="1" spans="8:8">
      <c r="H3566" s="116"/>
    </row>
    <row r="3567" customHeight="1" spans="8:8">
      <c r="H3567" s="116"/>
    </row>
    <row r="3568" customHeight="1" spans="8:8">
      <c r="H3568" s="116"/>
    </row>
    <row r="3569" customHeight="1" spans="8:8">
      <c r="H3569" s="116"/>
    </row>
    <row r="3570" customHeight="1" spans="8:8">
      <c r="H3570" s="116"/>
    </row>
    <row r="3571" customHeight="1" spans="8:8">
      <c r="H3571" s="116"/>
    </row>
    <row r="3572" customHeight="1" spans="8:8">
      <c r="H3572" s="116"/>
    </row>
    <row r="3573" customHeight="1" spans="8:8">
      <c r="H3573" s="116"/>
    </row>
    <row r="3574" customHeight="1" spans="8:8">
      <c r="H3574" s="116"/>
    </row>
    <row r="3575" customHeight="1" spans="8:8">
      <c r="H3575" s="116"/>
    </row>
    <row r="3576" customHeight="1" spans="8:8">
      <c r="H3576" s="116"/>
    </row>
    <row r="3577" customHeight="1" spans="8:8">
      <c r="H3577" s="116"/>
    </row>
    <row r="3578" customHeight="1" spans="8:8">
      <c r="H3578" s="116"/>
    </row>
    <row r="3579" customHeight="1" spans="8:8">
      <c r="H3579" s="116"/>
    </row>
    <row r="3580" customHeight="1" spans="8:8">
      <c r="H3580" s="116"/>
    </row>
    <row r="3581" customHeight="1" spans="8:8">
      <c r="H3581" s="116"/>
    </row>
    <row r="3582" customHeight="1" spans="8:8">
      <c r="H3582" s="116"/>
    </row>
    <row r="3583" customHeight="1" spans="8:8">
      <c r="H3583" s="116"/>
    </row>
    <row r="3584" customHeight="1" spans="8:8">
      <c r="H3584" s="116"/>
    </row>
    <row r="3585" customHeight="1" spans="8:8">
      <c r="H3585" s="116"/>
    </row>
    <row r="3586" customHeight="1" spans="8:8">
      <c r="H3586" s="116"/>
    </row>
    <row r="3587" customHeight="1" spans="8:8">
      <c r="H3587" s="116"/>
    </row>
    <row r="3588" customHeight="1" spans="8:8">
      <c r="H3588" s="116"/>
    </row>
    <row r="3589" customHeight="1" spans="8:8">
      <c r="H3589" s="116"/>
    </row>
    <row r="3590" customHeight="1" spans="8:8">
      <c r="H3590" s="116"/>
    </row>
    <row r="3591" customHeight="1" spans="8:8">
      <c r="H3591" s="116"/>
    </row>
    <row r="3592" customHeight="1" spans="8:8">
      <c r="H3592" s="116"/>
    </row>
    <row r="3593" customHeight="1" spans="8:8">
      <c r="H3593" s="116"/>
    </row>
    <row r="3594" customHeight="1" spans="8:8">
      <c r="H3594" s="116"/>
    </row>
    <row r="3595" customHeight="1" spans="8:8">
      <c r="H3595" s="116"/>
    </row>
    <row r="3596" customHeight="1" spans="8:8">
      <c r="H3596" s="116"/>
    </row>
    <row r="3597" customHeight="1" spans="8:8">
      <c r="H3597" s="116"/>
    </row>
    <row r="3598" customHeight="1" spans="8:8">
      <c r="H3598" s="116"/>
    </row>
    <row r="3599" customHeight="1" spans="8:8">
      <c r="H3599" s="116"/>
    </row>
    <row r="3600" customHeight="1" spans="8:8">
      <c r="H3600" s="116"/>
    </row>
    <row r="3601" customHeight="1" spans="8:8">
      <c r="H3601" s="116"/>
    </row>
    <row r="3602" customHeight="1" spans="8:8">
      <c r="H3602" s="116"/>
    </row>
    <row r="3603" customHeight="1" spans="8:8">
      <c r="H3603" s="116"/>
    </row>
    <row r="3604" customHeight="1" spans="8:8">
      <c r="H3604" s="116"/>
    </row>
    <row r="3605" customHeight="1" spans="8:8">
      <c r="H3605" s="116"/>
    </row>
    <row r="3606" customHeight="1" spans="8:8">
      <c r="H3606" s="116"/>
    </row>
    <row r="3607" customHeight="1" spans="8:8">
      <c r="H3607" s="116"/>
    </row>
    <row r="3608" customHeight="1" spans="8:8">
      <c r="H3608" s="116"/>
    </row>
    <row r="3609" customHeight="1" spans="8:8">
      <c r="H3609" s="116"/>
    </row>
    <row r="3610" customHeight="1" spans="8:8">
      <c r="H3610" s="116"/>
    </row>
    <row r="3611" customHeight="1" spans="8:8">
      <c r="H3611" s="116"/>
    </row>
    <row r="3612" customHeight="1" spans="8:8">
      <c r="H3612" s="116"/>
    </row>
    <row r="3613" customHeight="1" spans="8:8">
      <c r="H3613" s="116"/>
    </row>
    <row r="3614" customHeight="1" spans="8:8">
      <c r="H3614" s="116"/>
    </row>
    <row r="3615" customHeight="1" spans="8:8">
      <c r="H3615" s="116"/>
    </row>
    <row r="3616" customHeight="1" spans="8:8">
      <c r="H3616" s="116"/>
    </row>
    <row r="3617" customHeight="1" spans="8:8">
      <c r="H3617" s="116"/>
    </row>
    <row r="3618" customHeight="1" spans="8:8">
      <c r="H3618" s="116"/>
    </row>
    <row r="3619" customHeight="1" spans="8:8">
      <c r="H3619" s="116"/>
    </row>
    <row r="3620" customHeight="1" spans="8:8">
      <c r="H3620" s="116"/>
    </row>
    <row r="3621" customHeight="1" spans="8:8">
      <c r="H3621" s="116"/>
    </row>
    <row r="3622" customHeight="1" spans="8:8">
      <c r="H3622" s="116"/>
    </row>
    <row r="3623" customHeight="1" spans="8:8">
      <c r="H3623" s="116"/>
    </row>
    <row r="3624" customHeight="1" spans="8:8">
      <c r="H3624" s="116"/>
    </row>
    <row r="3625" customHeight="1" spans="8:8">
      <c r="H3625" s="116"/>
    </row>
    <row r="3626" customHeight="1" spans="8:8">
      <c r="H3626" s="116"/>
    </row>
    <row r="3627" customHeight="1" spans="8:8">
      <c r="H3627" s="116"/>
    </row>
    <row r="3628" customHeight="1" spans="8:8">
      <c r="H3628" s="116"/>
    </row>
    <row r="3629" customHeight="1" spans="8:8">
      <c r="H3629" s="116"/>
    </row>
    <row r="3630" customHeight="1" spans="8:8">
      <c r="H3630" s="116"/>
    </row>
    <row r="3631" customHeight="1" spans="8:8">
      <c r="H3631" s="116"/>
    </row>
    <row r="3632" customHeight="1" spans="8:8">
      <c r="H3632" s="116"/>
    </row>
    <row r="3633" customHeight="1" spans="8:8">
      <c r="H3633" s="116"/>
    </row>
    <row r="3634" customHeight="1" spans="8:8">
      <c r="H3634" s="116"/>
    </row>
    <row r="3635" customHeight="1" spans="8:8">
      <c r="H3635" s="116"/>
    </row>
    <row r="3636" customHeight="1" spans="8:8">
      <c r="H3636" s="116"/>
    </row>
    <row r="3637" customHeight="1" spans="8:8">
      <c r="H3637" s="116"/>
    </row>
    <row r="3638" customHeight="1" spans="8:8">
      <c r="H3638" s="116"/>
    </row>
    <row r="3639" customHeight="1" spans="8:8">
      <c r="H3639" s="116"/>
    </row>
    <row r="3640" customHeight="1" spans="8:8">
      <c r="H3640" s="116"/>
    </row>
    <row r="3641" customHeight="1" spans="8:8">
      <c r="H3641" s="116"/>
    </row>
    <row r="3642" customHeight="1" spans="8:8">
      <c r="H3642" s="116"/>
    </row>
    <row r="3643" customHeight="1" spans="8:8">
      <c r="H3643" s="116"/>
    </row>
    <row r="3644" customHeight="1" spans="8:8">
      <c r="H3644" s="116"/>
    </row>
    <row r="3645" customHeight="1" spans="8:8">
      <c r="H3645" s="116"/>
    </row>
    <row r="3646" customHeight="1" spans="8:8">
      <c r="H3646" s="116"/>
    </row>
    <row r="3647" customHeight="1" spans="8:8">
      <c r="H3647" s="116"/>
    </row>
    <row r="3648" customHeight="1" spans="8:8">
      <c r="H3648" s="116"/>
    </row>
    <row r="3649" customHeight="1" spans="8:8">
      <c r="H3649" s="116"/>
    </row>
    <row r="3650" customHeight="1" spans="8:8">
      <c r="H3650" s="116"/>
    </row>
    <row r="3651" customHeight="1" spans="8:8">
      <c r="H3651" s="116"/>
    </row>
    <row r="3652" customHeight="1" spans="8:8">
      <c r="H3652" s="116"/>
    </row>
    <row r="3653" customHeight="1" spans="8:8">
      <c r="H3653" s="116"/>
    </row>
    <row r="3654" customHeight="1" spans="8:8">
      <c r="H3654" s="116"/>
    </row>
    <row r="3655" customHeight="1" spans="8:8">
      <c r="H3655" s="116"/>
    </row>
    <row r="3656" customHeight="1" spans="8:8">
      <c r="H3656" s="116"/>
    </row>
    <row r="3657" customHeight="1" spans="8:8">
      <c r="H3657" s="116"/>
    </row>
    <row r="3658" customHeight="1" spans="8:8">
      <c r="H3658" s="116"/>
    </row>
    <row r="3659" customHeight="1" spans="8:8">
      <c r="H3659" s="116"/>
    </row>
    <row r="3660" customHeight="1" spans="8:8">
      <c r="H3660" s="116"/>
    </row>
    <row r="3661" customHeight="1" spans="8:8">
      <c r="H3661" s="116"/>
    </row>
    <row r="3662" customHeight="1" spans="8:8">
      <c r="H3662" s="116"/>
    </row>
    <row r="3663" customHeight="1" spans="8:8">
      <c r="H3663" s="116"/>
    </row>
    <row r="3664" customHeight="1" spans="8:8">
      <c r="H3664" s="116"/>
    </row>
    <row r="3665" customHeight="1" spans="8:8">
      <c r="H3665" s="116"/>
    </row>
    <row r="3666" customHeight="1" spans="8:8">
      <c r="H3666" s="116"/>
    </row>
    <row r="3667" customHeight="1" spans="8:8">
      <c r="H3667" s="116"/>
    </row>
    <row r="3668" customHeight="1" spans="8:8">
      <c r="H3668" s="116"/>
    </row>
    <row r="3669" customHeight="1" spans="8:8">
      <c r="H3669" s="116"/>
    </row>
    <row r="3670" customHeight="1" spans="8:8">
      <c r="H3670" s="116"/>
    </row>
    <row r="3671" customHeight="1" spans="8:8">
      <c r="H3671" s="116"/>
    </row>
    <row r="3672" customHeight="1" spans="8:8">
      <c r="H3672" s="116"/>
    </row>
    <row r="3673" customHeight="1" spans="8:8">
      <c r="H3673" s="116"/>
    </row>
    <row r="3674" customHeight="1" spans="8:8">
      <c r="H3674" s="116"/>
    </row>
    <row r="3675" customHeight="1" spans="8:8">
      <c r="H3675" s="116"/>
    </row>
    <row r="3676" customHeight="1" spans="8:8">
      <c r="H3676" s="116"/>
    </row>
    <row r="3677" customHeight="1" spans="8:8">
      <c r="H3677" s="116"/>
    </row>
    <row r="3678" customHeight="1" spans="8:8">
      <c r="H3678" s="116"/>
    </row>
    <row r="3679" customHeight="1" spans="8:8">
      <c r="H3679" s="116"/>
    </row>
    <row r="3680" customHeight="1" spans="8:8">
      <c r="H3680" s="116"/>
    </row>
    <row r="3681" customHeight="1" spans="8:8">
      <c r="H3681" s="116"/>
    </row>
    <row r="3682" customHeight="1" spans="8:8">
      <c r="H3682" s="116"/>
    </row>
    <row r="3683" customHeight="1" spans="8:8">
      <c r="H3683" s="116"/>
    </row>
    <row r="3684" customHeight="1" spans="8:8">
      <c r="H3684" s="116"/>
    </row>
    <row r="3685" customHeight="1" spans="8:8">
      <c r="H3685" s="116"/>
    </row>
    <row r="3686" customHeight="1" spans="8:8">
      <c r="H3686" s="116"/>
    </row>
    <row r="3687" customHeight="1" spans="8:8">
      <c r="H3687" s="116"/>
    </row>
    <row r="3688" customHeight="1" spans="8:8">
      <c r="H3688" s="116"/>
    </row>
    <row r="3689" customHeight="1" spans="8:8">
      <c r="H3689" s="116"/>
    </row>
    <row r="3690" customHeight="1" spans="8:8">
      <c r="H3690" s="116"/>
    </row>
    <row r="3691" customHeight="1" spans="8:8">
      <c r="H3691" s="116"/>
    </row>
    <row r="3692" customHeight="1" spans="8:8">
      <c r="H3692" s="116"/>
    </row>
    <row r="3693" customHeight="1" spans="8:8">
      <c r="H3693" s="116"/>
    </row>
    <row r="3694" customHeight="1" spans="8:8">
      <c r="H3694" s="116"/>
    </row>
    <row r="3695" customHeight="1" spans="8:8">
      <c r="H3695" s="116"/>
    </row>
    <row r="3696" customHeight="1" spans="8:8">
      <c r="H3696" s="116"/>
    </row>
    <row r="3697" customHeight="1" spans="8:8">
      <c r="H3697" s="116"/>
    </row>
    <row r="3698" customHeight="1" spans="8:8">
      <c r="H3698" s="116"/>
    </row>
    <row r="3699" customHeight="1" spans="8:8">
      <c r="H3699" s="116"/>
    </row>
    <row r="3700" customHeight="1" spans="8:8">
      <c r="H3700" s="116"/>
    </row>
    <row r="3701" customHeight="1" spans="8:8">
      <c r="H3701" s="116"/>
    </row>
    <row r="3702" customHeight="1" spans="8:8">
      <c r="H3702" s="116"/>
    </row>
    <row r="3703" customHeight="1" spans="8:8">
      <c r="H3703" s="116"/>
    </row>
    <row r="3704" customHeight="1" spans="8:8">
      <c r="H3704" s="116"/>
    </row>
    <row r="3705" customHeight="1" spans="8:8">
      <c r="H3705" s="116"/>
    </row>
    <row r="3706" customHeight="1" spans="8:8">
      <c r="H3706" s="116"/>
    </row>
    <row r="3707" customHeight="1" spans="8:8">
      <c r="H3707" s="116"/>
    </row>
    <row r="3708" customHeight="1" spans="8:8">
      <c r="H3708" s="116"/>
    </row>
    <row r="3709" customHeight="1" spans="8:8">
      <c r="H3709" s="116"/>
    </row>
    <row r="3710" customHeight="1" spans="8:8">
      <c r="H3710" s="116"/>
    </row>
    <row r="3711" customHeight="1" spans="8:8">
      <c r="H3711" s="116"/>
    </row>
    <row r="3712" customHeight="1" spans="8:8">
      <c r="H3712" s="116"/>
    </row>
    <row r="3713" customHeight="1" spans="8:8">
      <c r="H3713" s="116"/>
    </row>
    <row r="3714" customHeight="1" spans="8:8">
      <c r="H3714" s="116"/>
    </row>
    <row r="3715" customHeight="1" spans="8:8">
      <c r="H3715" s="116"/>
    </row>
    <row r="3716" customHeight="1" spans="8:8">
      <c r="H3716" s="116"/>
    </row>
    <row r="3717" customHeight="1" spans="8:8">
      <c r="H3717" s="116"/>
    </row>
    <row r="3718" customHeight="1" spans="8:8">
      <c r="H3718" s="116"/>
    </row>
    <row r="3719" customHeight="1" spans="8:8">
      <c r="H3719" s="116"/>
    </row>
    <row r="3720" customHeight="1" spans="8:8">
      <c r="H3720" s="116"/>
    </row>
    <row r="3721" customHeight="1" spans="8:8">
      <c r="H3721" s="116"/>
    </row>
    <row r="3722" customHeight="1" spans="8:8">
      <c r="H3722" s="116"/>
    </row>
    <row r="3723" customHeight="1" spans="8:8">
      <c r="H3723" s="116"/>
    </row>
    <row r="3724" customHeight="1" spans="8:8">
      <c r="H3724" s="116"/>
    </row>
    <row r="3725" customHeight="1" spans="8:8">
      <c r="H3725" s="116"/>
    </row>
    <row r="3726" customHeight="1" spans="8:8">
      <c r="H3726" s="116"/>
    </row>
    <row r="3727" customHeight="1" spans="8:8">
      <c r="H3727" s="116"/>
    </row>
    <row r="3728" customHeight="1" spans="8:8">
      <c r="H3728" s="116"/>
    </row>
    <row r="3729" customHeight="1" spans="8:8">
      <c r="H3729" s="116"/>
    </row>
    <row r="3730" customHeight="1" spans="8:8">
      <c r="H3730" s="116"/>
    </row>
    <row r="3731" customHeight="1" spans="8:8">
      <c r="H3731" s="116"/>
    </row>
    <row r="3732" customHeight="1" spans="8:8">
      <c r="H3732" s="116"/>
    </row>
    <row r="3733" customHeight="1" spans="8:8">
      <c r="H3733" s="116"/>
    </row>
    <row r="3734" customHeight="1" spans="8:8">
      <c r="H3734" s="116"/>
    </row>
    <row r="3735" customHeight="1" spans="8:8">
      <c r="H3735" s="116"/>
    </row>
    <row r="3736" customHeight="1" spans="8:8">
      <c r="H3736" s="116"/>
    </row>
    <row r="3737" customHeight="1" spans="8:8">
      <c r="H3737" s="116"/>
    </row>
    <row r="3738" customHeight="1" spans="8:8">
      <c r="H3738" s="116"/>
    </row>
    <row r="3739" customHeight="1" spans="8:8">
      <c r="H3739" s="116"/>
    </row>
    <row r="3740" customHeight="1" spans="8:8">
      <c r="H3740" s="116"/>
    </row>
    <row r="3741" customHeight="1" spans="8:8">
      <c r="H3741" s="116"/>
    </row>
    <row r="3742" customHeight="1" spans="8:8">
      <c r="H3742" s="116"/>
    </row>
    <row r="3743" customHeight="1" spans="8:8">
      <c r="H3743" s="116"/>
    </row>
    <row r="3744" customHeight="1" spans="8:8">
      <c r="H3744" s="116"/>
    </row>
    <row r="3745" customHeight="1" spans="8:8">
      <c r="H3745" s="116"/>
    </row>
    <row r="3746" customHeight="1" spans="8:8">
      <c r="H3746" s="116"/>
    </row>
    <row r="3747" customHeight="1" spans="8:8">
      <c r="H3747" s="116"/>
    </row>
    <row r="3748" customHeight="1" spans="8:8">
      <c r="H3748" s="116"/>
    </row>
    <row r="3749" customHeight="1" spans="8:8">
      <c r="H3749" s="116"/>
    </row>
    <row r="3750" customHeight="1" spans="8:8">
      <c r="H3750" s="116"/>
    </row>
    <row r="3751" customHeight="1" spans="8:8">
      <c r="H3751" s="116"/>
    </row>
    <row r="3752" customHeight="1" spans="8:8">
      <c r="H3752" s="116"/>
    </row>
    <row r="3753" customHeight="1" spans="8:8">
      <c r="H3753" s="116"/>
    </row>
    <row r="3754" customHeight="1" spans="8:8">
      <c r="H3754" s="116"/>
    </row>
    <row r="3755" customHeight="1" spans="8:8">
      <c r="H3755" s="116"/>
    </row>
    <row r="3756" customHeight="1" spans="8:8">
      <c r="H3756" s="116"/>
    </row>
    <row r="3757" customHeight="1" spans="8:8">
      <c r="H3757" s="116"/>
    </row>
    <row r="3758" customHeight="1" spans="8:8">
      <c r="H3758" s="116"/>
    </row>
    <row r="3759" customHeight="1" spans="8:8">
      <c r="H3759" s="116"/>
    </row>
    <row r="3760" customHeight="1" spans="8:8">
      <c r="H3760" s="116"/>
    </row>
    <row r="3761" customHeight="1" spans="8:8">
      <c r="H3761" s="116"/>
    </row>
    <row r="3762" customHeight="1" spans="8:8">
      <c r="H3762" s="116"/>
    </row>
    <row r="3763" customHeight="1" spans="8:8">
      <c r="H3763" s="116"/>
    </row>
    <row r="3764" customHeight="1" spans="8:8">
      <c r="H3764" s="116"/>
    </row>
    <row r="3765" customHeight="1" spans="8:8">
      <c r="H3765" s="116"/>
    </row>
    <row r="3766" customHeight="1" spans="8:8">
      <c r="H3766" s="116"/>
    </row>
    <row r="3767" customHeight="1" spans="8:8">
      <c r="H3767" s="116"/>
    </row>
    <row r="3768" customHeight="1" spans="8:8">
      <c r="H3768" s="116"/>
    </row>
    <row r="3769" customHeight="1" spans="8:8">
      <c r="H3769" s="116"/>
    </row>
    <row r="3770" customHeight="1" spans="8:8">
      <c r="H3770" s="116"/>
    </row>
    <row r="3771" customHeight="1" spans="8:8">
      <c r="H3771" s="116"/>
    </row>
    <row r="3772" customHeight="1" spans="8:8">
      <c r="H3772" s="116"/>
    </row>
    <row r="3773" customHeight="1" spans="8:8">
      <c r="H3773" s="116"/>
    </row>
    <row r="3774" customHeight="1" spans="8:8">
      <c r="H3774" s="116"/>
    </row>
    <row r="3775" customHeight="1" spans="8:8">
      <c r="H3775" s="116"/>
    </row>
    <row r="3776" customHeight="1" spans="8:8">
      <c r="H3776" s="116"/>
    </row>
    <row r="3777" customHeight="1" spans="8:8">
      <c r="H3777" s="116"/>
    </row>
    <row r="3778" customHeight="1" spans="8:8">
      <c r="H3778" s="116"/>
    </row>
    <row r="3779" customHeight="1" spans="8:8">
      <c r="H3779" s="116"/>
    </row>
    <row r="3780" customHeight="1" spans="8:8">
      <c r="H3780" s="116"/>
    </row>
    <row r="3781" customHeight="1" spans="8:8">
      <c r="H3781" s="116"/>
    </row>
    <row r="3782" customHeight="1" spans="8:8">
      <c r="H3782" s="116"/>
    </row>
    <row r="3783" customHeight="1" spans="8:8">
      <c r="H3783" s="116"/>
    </row>
    <row r="3784" customHeight="1" spans="8:8">
      <c r="H3784" s="116"/>
    </row>
    <row r="3785" customHeight="1" spans="8:8">
      <c r="H3785" s="116"/>
    </row>
    <row r="3786" customHeight="1" spans="8:8">
      <c r="H3786" s="116"/>
    </row>
    <row r="3787" customHeight="1" spans="8:8">
      <c r="H3787" s="116"/>
    </row>
    <row r="3788" customHeight="1" spans="8:8">
      <c r="H3788" s="116"/>
    </row>
    <row r="3789" customHeight="1" spans="8:8">
      <c r="H3789" s="116"/>
    </row>
    <row r="3790" customHeight="1" spans="8:8">
      <c r="H3790" s="116"/>
    </row>
    <row r="3791" customHeight="1" spans="8:8">
      <c r="H3791" s="116"/>
    </row>
    <row r="3792" customHeight="1" spans="8:8">
      <c r="H3792" s="116"/>
    </row>
    <row r="3793" customHeight="1" spans="8:8">
      <c r="H3793" s="116"/>
    </row>
    <row r="3794" customHeight="1" spans="8:8">
      <c r="H3794" s="116"/>
    </row>
    <row r="3795" customHeight="1" spans="8:8">
      <c r="H3795" s="116"/>
    </row>
    <row r="3796" customHeight="1" spans="8:8">
      <c r="H3796" s="116"/>
    </row>
    <row r="3797" customHeight="1" spans="8:8">
      <c r="H3797" s="116"/>
    </row>
    <row r="3798" customHeight="1" spans="8:8">
      <c r="H3798" s="116"/>
    </row>
    <row r="3799" customHeight="1" spans="8:8">
      <c r="H3799" s="116"/>
    </row>
    <row r="3800" customHeight="1" spans="8:8">
      <c r="H3800" s="116"/>
    </row>
    <row r="3801" customHeight="1" spans="8:8">
      <c r="H3801" s="116"/>
    </row>
    <row r="3802" customHeight="1" spans="8:8">
      <c r="H3802" s="116"/>
    </row>
    <row r="3803" customHeight="1" spans="8:8">
      <c r="H3803" s="116"/>
    </row>
    <row r="3804" customHeight="1" spans="8:8">
      <c r="H3804" s="116"/>
    </row>
    <row r="3805" customHeight="1" spans="8:8">
      <c r="H3805" s="116"/>
    </row>
    <row r="3806" customHeight="1" spans="8:8">
      <c r="H3806" s="116"/>
    </row>
    <row r="3807" customHeight="1" spans="8:8">
      <c r="H3807" s="116"/>
    </row>
    <row r="3808" customHeight="1" spans="8:8">
      <c r="H3808" s="116"/>
    </row>
    <row r="3809" customHeight="1" spans="8:8">
      <c r="H3809" s="116"/>
    </row>
    <row r="3810" customHeight="1" spans="8:8">
      <c r="H3810" s="116"/>
    </row>
    <row r="3811" customHeight="1" spans="8:8">
      <c r="H3811" s="116"/>
    </row>
    <row r="3812" customHeight="1" spans="8:8">
      <c r="H3812" s="116"/>
    </row>
    <row r="3813" customHeight="1" spans="8:8">
      <c r="H3813" s="116"/>
    </row>
    <row r="3814" customHeight="1" spans="8:8">
      <c r="H3814" s="116"/>
    </row>
    <row r="3815" customHeight="1" spans="8:8">
      <c r="H3815" s="116"/>
    </row>
    <row r="3816" customHeight="1" spans="8:8">
      <c r="H3816" s="116"/>
    </row>
    <row r="3817" customHeight="1" spans="8:8">
      <c r="H3817" s="116"/>
    </row>
    <row r="3818" customHeight="1" spans="8:8">
      <c r="H3818" s="116"/>
    </row>
    <row r="3819" customHeight="1" spans="8:8">
      <c r="H3819" s="116"/>
    </row>
    <row r="3820" customHeight="1" spans="8:8">
      <c r="H3820" s="116"/>
    </row>
    <row r="3821" customHeight="1" spans="8:8">
      <c r="H3821" s="116"/>
    </row>
    <row r="3822" customHeight="1" spans="8:8">
      <c r="H3822" s="116"/>
    </row>
    <row r="3823" customHeight="1" spans="8:8">
      <c r="H3823" s="116"/>
    </row>
    <row r="3824" customHeight="1" spans="8:8">
      <c r="H3824" s="116"/>
    </row>
    <row r="3825" customHeight="1" spans="8:8">
      <c r="H3825" s="116"/>
    </row>
    <row r="3826" customHeight="1" spans="8:8">
      <c r="H3826" s="116"/>
    </row>
    <row r="3827" customHeight="1" spans="8:8">
      <c r="H3827" s="116"/>
    </row>
    <row r="3828" customHeight="1" spans="8:8">
      <c r="H3828" s="116"/>
    </row>
    <row r="3829" customHeight="1" spans="8:8">
      <c r="H3829" s="116"/>
    </row>
    <row r="3830" customHeight="1" spans="8:8">
      <c r="H3830" s="116"/>
    </row>
    <row r="3831" customHeight="1" spans="8:8">
      <c r="H3831" s="116"/>
    </row>
    <row r="3832" customHeight="1" spans="8:8">
      <c r="H3832" s="116"/>
    </row>
    <row r="3833" customHeight="1" spans="8:8">
      <c r="H3833" s="116"/>
    </row>
    <row r="3834" customHeight="1" spans="8:8">
      <c r="H3834" s="116"/>
    </row>
    <row r="3835" customHeight="1" spans="8:8">
      <c r="H3835" s="116"/>
    </row>
    <row r="3836" customHeight="1" spans="8:8">
      <c r="H3836" s="116"/>
    </row>
    <row r="3837" customHeight="1" spans="8:8">
      <c r="H3837" s="116"/>
    </row>
    <row r="3838" customHeight="1" spans="8:8">
      <c r="H3838" s="116"/>
    </row>
    <row r="3839" customHeight="1" spans="8:8">
      <c r="H3839" s="116"/>
    </row>
    <row r="3840" customHeight="1" spans="8:8">
      <c r="H3840" s="116"/>
    </row>
    <row r="3841" customHeight="1" spans="8:8">
      <c r="H3841" s="116"/>
    </row>
    <row r="3842" customHeight="1" spans="8:8">
      <c r="H3842" s="116"/>
    </row>
    <row r="3843" customHeight="1" spans="8:8">
      <c r="H3843" s="116"/>
    </row>
    <row r="3844" customHeight="1" spans="8:8">
      <c r="H3844" s="116"/>
    </row>
    <row r="3845" customHeight="1" spans="8:8">
      <c r="H3845" s="116"/>
    </row>
    <row r="3846" customHeight="1" spans="8:8">
      <c r="H3846" s="116"/>
    </row>
    <row r="3847" customHeight="1" spans="8:8">
      <c r="H3847" s="116"/>
    </row>
    <row r="3848" customHeight="1" spans="8:8">
      <c r="H3848" s="116"/>
    </row>
    <row r="3849" customHeight="1" spans="8:8">
      <c r="H3849" s="116"/>
    </row>
    <row r="3850" customHeight="1" spans="8:8">
      <c r="H3850" s="116"/>
    </row>
    <row r="3851" customHeight="1" spans="8:8">
      <c r="H3851" s="116"/>
    </row>
    <row r="3852" customHeight="1" spans="8:8">
      <c r="H3852" s="116"/>
    </row>
    <row r="3853" customHeight="1" spans="8:8">
      <c r="H3853" s="116"/>
    </row>
    <row r="3854" customHeight="1" spans="8:8">
      <c r="H3854" s="116"/>
    </row>
    <row r="3855" customHeight="1" spans="8:8">
      <c r="H3855" s="116"/>
    </row>
    <row r="3856" customHeight="1" spans="8:8">
      <c r="H3856" s="116"/>
    </row>
    <row r="3857" customHeight="1" spans="8:8">
      <c r="H3857" s="116"/>
    </row>
    <row r="3858" customHeight="1" spans="8:8">
      <c r="H3858" s="116"/>
    </row>
    <row r="3859" customHeight="1" spans="8:8">
      <c r="H3859" s="116"/>
    </row>
    <row r="3860" customHeight="1" spans="8:8">
      <c r="H3860" s="116"/>
    </row>
    <row r="3861" customHeight="1" spans="8:8">
      <c r="H3861" s="116"/>
    </row>
    <row r="3862" customHeight="1" spans="8:8">
      <c r="H3862" s="116"/>
    </row>
    <row r="3863" customHeight="1" spans="8:8">
      <c r="H3863" s="116"/>
    </row>
    <row r="3864" customHeight="1" spans="8:8">
      <c r="H3864" s="116"/>
    </row>
    <row r="3865" customHeight="1" spans="8:8">
      <c r="H3865" s="116"/>
    </row>
    <row r="3866" customHeight="1" spans="8:8">
      <c r="H3866" s="116"/>
    </row>
    <row r="3867" customHeight="1" spans="8:8">
      <c r="H3867" s="116"/>
    </row>
    <row r="3868" customHeight="1" spans="8:8">
      <c r="H3868" s="116"/>
    </row>
    <row r="3869" customHeight="1" spans="8:8">
      <c r="H3869" s="116"/>
    </row>
    <row r="3870" customHeight="1" spans="8:8">
      <c r="H3870" s="116"/>
    </row>
    <row r="3871" customHeight="1" spans="8:8">
      <c r="H3871" s="116"/>
    </row>
    <row r="3872" customHeight="1" spans="8:8">
      <c r="H3872" s="116"/>
    </row>
    <row r="3873" customHeight="1" spans="8:8">
      <c r="H3873" s="116"/>
    </row>
    <row r="3874" customHeight="1" spans="8:8">
      <c r="H3874" s="116"/>
    </row>
    <row r="3875" customHeight="1" spans="8:8">
      <c r="H3875" s="116"/>
    </row>
    <row r="3876" customHeight="1" spans="8:8">
      <c r="H3876" s="116"/>
    </row>
    <row r="3877" customHeight="1" spans="8:8">
      <c r="H3877" s="116"/>
    </row>
    <row r="3878" customHeight="1" spans="8:8">
      <c r="H3878" s="116"/>
    </row>
    <row r="3879" customHeight="1" spans="8:8">
      <c r="H3879" s="116"/>
    </row>
    <row r="3880" customHeight="1" spans="8:8">
      <c r="H3880" s="116"/>
    </row>
    <row r="3881" customHeight="1" spans="8:8">
      <c r="H3881" s="116"/>
    </row>
    <row r="3882" customHeight="1" spans="8:8">
      <c r="H3882" s="116"/>
    </row>
    <row r="3883" customHeight="1" spans="8:8">
      <c r="H3883" s="116"/>
    </row>
    <row r="3884" customHeight="1" spans="8:8">
      <c r="H3884" s="116"/>
    </row>
    <row r="3885" customHeight="1" spans="8:8">
      <c r="H3885" s="116"/>
    </row>
    <row r="3886" customHeight="1" spans="8:8">
      <c r="H3886" s="116"/>
    </row>
    <row r="3887" customHeight="1" spans="8:8">
      <c r="H3887" s="116"/>
    </row>
    <row r="3888" customHeight="1" spans="8:8">
      <c r="H3888" s="116"/>
    </row>
    <row r="3889" customHeight="1" spans="8:8">
      <c r="H3889" s="116"/>
    </row>
    <row r="3890" customHeight="1" spans="8:8">
      <c r="H3890" s="116"/>
    </row>
    <row r="3891" customHeight="1" spans="8:8">
      <c r="H3891" s="116"/>
    </row>
    <row r="3892" customHeight="1" spans="8:8">
      <c r="H3892" s="116"/>
    </row>
    <row r="3893" customHeight="1" spans="8:8">
      <c r="H3893" s="116"/>
    </row>
    <row r="3894" customHeight="1" spans="8:8">
      <c r="H3894" s="116"/>
    </row>
    <row r="3895" customHeight="1" spans="8:8">
      <c r="H3895" s="116"/>
    </row>
    <row r="3896" customHeight="1" spans="8:8">
      <c r="H3896" s="116"/>
    </row>
    <row r="3897" customHeight="1" spans="8:8">
      <c r="H3897" s="116"/>
    </row>
    <row r="3898" customHeight="1" spans="8:8">
      <c r="H3898" s="116"/>
    </row>
    <row r="3899" customHeight="1" spans="8:8">
      <c r="H3899" s="116"/>
    </row>
    <row r="3900" customHeight="1" spans="8:8">
      <c r="H3900" s="116"/>
    </row>
    <row r="3901" customHeight="1" spans="8:8">
      <c r="H3901" s="116"/>
    </row>
    <row r="3902" customHeight="1" spans="8:8">
      <c r="H3902" s="116"/>
    </row>
    <row r="3903" customHeight="1" spans="8:8">
      <c r="H3903" s="116"/>
    </row>
    <row r="3904" customHeight="1" spans="8:8">
      <c r="H3904" s="116"/>
    </row>
    <row r="3905" customHeight="1" spans="8:8">
      <c r="H3905" s="116"/>
    </row>
    <row r="3906" customHeight="1" spans="8:8">
      <c r="H3906" s="116"/>
    </row>
    <row r="3907" customHeight="1" spans="8:8">
      <c r="H3907" s="116"/>
    </row>
    <row r="3908" customHeight="1" spans="8:8">
      <c r="H3908" s="116"/>
    </row>
    <row r="3909" customHeight="1" spans="8:8">
      <c r="H3909" s="116"/>
    </row>
    <row r="3910" customHeight="1" spans="8:8">
      <c r="H3910" s="116"/>
    </row>
    <row r="3911" customHeight="1" spans="8:8">
      <c r="H3911" s="116"/>
    </row>
    <row r="3912" customHeight="1" spans="8:8">
      <c r="H3912" s="116"/>
    </row>
    <row r="3913" customHeight="1" spans="8:8">
      <c r="H3913" s="116"/>
    </row>
    <row r="3914" customHeight="1" spans="8:8">
      <c r="H3914" s="116"/>
    </row>
    <row r="3915" customHeight="1" spans="8:8">
      <c r="H3915" s="116"/>
    </row>
    <row r="3916" customHeight="1" spans="8:8">
      <c r="H3916" s="116"/>
    </row>
    <row r="3917" customHeight="1" spans="8:8">
      <c r="H3917" s="116"/>
    </row>
    <row r="3918" customHeight="1" spans="8:8">
      <c r="H3918" s="116"/>
    </row>
    <row r="3919" customHeight="1" spans="8:8">
      <c r="H3919" s="116"/>
    </row>
    <row r="3920" customHeight="1" spans="8:8">
      <c r="H3920" s="116"/>
    </row>
    <row r="3921" customHeight="1" spans="8:8">
      <c r="H3921" s="116"/>
    </row>
    <row r="3922" customHeight="1" spans="8:8">
      <c r="H3922" s="116"/>
    </row>
    <row r="3923" customHeight="1" spans="8:8">
      <c r="H3923" s="116"/>
    </row>
    <row r="3924" customHeight="1" spans="8:8">
      <c r="H3924" s="116"/>
    </row>
    <row r="3925" customHeight="1" spans="8:8">
      <c r="H3925" s="116"/>
    </row>
    <row r="3926" customHeight="1" spans="8:8">
      <c r="H3926" s="116"/>
    </row>
    <row r="3927" customHeight="1" spans="8:8">
      <c r="H3927" s="116"/>
    </row>
    <row r="3928" customHeight="1" spans="8:8">
      <c r="H3928" s="116"/>
    </row>
    <row r="3929" customHeight="1" spans="8:8">
      <c r="H3929" s="116"/>
    </row>
    <row r="3930" customHeight="1" spans="8:8">
      <c r="H3930" s="116"/>
    </row>
    <row r="3931" customHeight="1" spans="8:8">
      <c r="H3931" s="116"/>
    </row>
    <row r="3932" customHeight="1" spans="8:8">
      <c r="H3932" s="116"/>
    </row>
    <row r="3933" customHeight="1" spans="8:8">
      <c r="H3933" s="116"/>
    </row>
    <row r="3934" customHeight="1" spans="8:8">
      <c r="H3934" s="116"/>
    </row>
    <row r="3935" customHeight="1" spans="8:8">
      <c r="H3935" s="116"/>
    </row>
    <row r="3936" customHeight="1" spans="8:8">
      <c r="H3936" s="116"/>
    </row>
    <row r="3937" customHeight="1" spans="8:8">
      <c r="H3937" s="116"/>
    </row>
    <row r="3938" customHeight="1" spans="8:8">
      <c r="H3938" s="116"/>
    </row>
    <row r="3939" customHeight="1" spans="8:8">
      <c r="H3939" s="116"/>
    </row>
    <row r="3940" customHeight="1" spans="8:8">
      <c r="H3940" s="116"/>
    </row>
    <row r="3941" customHeight="1" spans="8:8">
      <c r="H3941" s="116"/>
    </row>
    <row r="3942" customHeight="1" spans="8:8">
      <c r="H3942" s="116"/>
    </row>
    <row r="3943" customHeight="1" spans="8:8">
      <c r="H3943" s="116"/>
    </row>
    <row r="3944" customHeight="1" spans="8:8">
      <c r="H3944" s="116"/>
    </row>
    <row r="3945" customHeight="1" spans="8:8">
      <c r="H3945" s="116"/>
    </row>
    <row r="3946" customHeight="1" spans="8:8">
      <c r="H3946" s="116"/>
    </row>
    <row r="3947" customHeight="1" spans="8:8">
      <c r="H3947" s="116"/>
    </row>
    <row r="3948" customHeight="1" spans="8:8">
      <c r="H3948" s="116"/>
    </row>
    <row r="3949" customHeight="1" spans="8:8">
      <c r="H3949" s="116"/>
    </row>
    <row r="3950" customHeight="1" spans="8:8">
      <c r="H3950" s="116"/>
    </row>
    <row r="3951" customHeight="1" spans="8:8">
      <c r="H3951" s="116"/>
    </row>
    <row r="3952" customHeight="1" spans="8:8">
      <c r="H3952" s="116"/>
    </row>
    <row r="3953" customHeight="1" spans="8:8">
      <c r="H3953" s="116"/>
    </row>
    <row r="3954" customHeight="1" spans="8:8">
      <c r="H3954" s="116"/>
    </row>
    <row r="3955" customHeight="1" spans="8:8">
      <c r="H3955" s="116"/>
    </row>
    <row r="3956" customHeight="1" spans="8:8">
      <c r="H3956" s="116"/>
    </row>
    <row r="3957" customHeight="1" spans="8:8">
      <c r="H3957" s="116"/>
    </row>
    <row r="3958" customHeight="1" spans="8:8">
      <c r="H3958" s="116"/>
    </row>
    <row r="3959" customHeight="1" spans="8:8">
      <c r="H3959" s="116"/>
    </row>
    <row r="3960" customHeight="1" spans="8:8">
      <c r="H3960" s="116"/>
    </row>
    <row r="3961" customHeight="1" spans="8:8">
      <c r="H3961" s="116"/>
    </row>
    <row r="3962" customHeight="1" spans="8:8">
      <c r="H3962" s="116"/>
    </row>
    <row r="3963" customHeight="1" spans="8:8">
      <c r="H3963" s="116"/>
    </row>
    <row r="3964" customHeight="1" spans="8:8">
      <c r="H3964" s="116"/>
    </row>
    <row r="3965" customHeight="1" spans="8:8">
      <c r="H3965" s="116"/>
    </row>
    <row r="3966" customHeight="1" spans="8:8">
      <c r="H3966" s="116"/>
    </row>
    <row r="3967" customHeight="1" spans="8:8">
      <c r="H3967" s="116"/>
    </row>
    <row r="3968" customHeight="1" spans="8:8">
      <c r="H3968" s="116"/>
    </row>
    <row r="3969" customHeight="1" spans="8:8">
      <c r="H3969" s="116"/>
    </row>
    <row r="3970" customHeight="1" spans="8:8">
      <c r="H3970" s="116"/>
    </row>
    <row r="3971" customHeight="1" spans="8:8">
      <c r="H3971" s="116"/>
    </row>
    <row r="3972" customHeight="1" spans="8:8">
      <c r="H3972" s="116"/>
    </row>
    <row r="3973" customHeight="1" spans="8:8">
      <c r="H3973" s="116"/>
    </row>
    <row r="3974" customHeight="1" spans="8:8">
      <c r="H3974" s="116"/>
    </row>
    <row r="3975" customHeight="1" spans="8:8">
      <c r="H3975" s="116"/>
    </row>
    <row r="3976" customHeight="1" spans="8:8">
      <c r="H3976" s="116"/>
    </row>
    <row r="3977" customHeight="1" spans="8:8">
      <c r="H3977" s="116"/>
    </row>
    <row r="3978" customHeight="1" spans="8:8">
      <c r="H3978" s="116"/>
    </row>
    <row r="3979" customHeight="1" spans="8:8">
      <c r="H3979" s="116"/>
    </row>
    <row r="3980" customHeight="1" spans="8:8">
      <c r="H3980" s="116"/>
    </row>
    <row r="3981" customHeight="1" spans="8:8">
      <c r="H3981" s="116"/>
    </row>
    <row r="3982" customHeight="1" spans="8:8">
      <c r="H3982" s="116"/>
    </row>
    <row r="3983" customHeight="1" spans="8:8">
      <c r="H3983" s="116"/>
    </row>
    <row r="3984" customHeight="1" spans="8:8">
      <c r="H3984" s="116"/>
    </row>
    <row r="3985" customHeight="1" spans="8:8">
      <c r="H3985" s="116"/>
    </row>
    <row r="3986" customHeight="1" spans="8:8">
      <c r="H3986" s="116"/>
    </row>
    <row r="3987" customHeight="1" spans="8:8">
      <c r="H3987" s="116"/>
    </row>
    <row r="3988" customHeight="1" spans="8:8">
      <c r="H3988" s="116"/>
    </row>
    <row r="3989" customHeight="1" spans="8:8">
      <c r="H3989" s="116"/>
    </row>
    <row r="3990" customHeight="1" spans="8:8">
      <c r="H3990" s="116"/>
    </row>
    <row r="3991" customHeight="1" spans="8:8">
      <c r="H3991" s="116"/>
    </row>
    <row r="3992" customHeight="1" spans="8:8">
      <c r="H3992" s="116"/>
    </row>
    <row r="3993" customHeight="1" spans="8:8">
      <c r="H3993" s="116"/>
    </row>
    <row r="3994" customHeight="1" spans="8:8">
      <c r="H3994" s="116"/>
    </row>
    <row r="3995" customHeight="1" spans="8:8">
      <c r="H3995" s="116"/>
    </row>
    <row r="3996" customHeight="1" spans="8:8">
      <c r="H3996" s="116"/>
    </row>
    <row r="3997" customHeight="1" spans="8:8">
      <c r="H3997" s="116"/>
    </row>
    <row r="3998" customHeight="1" spans="8:8">
      <c r="H3998" s="116"/>
    </row>
    <row r="3999" customHeight="1" spans="8:8">
      <c r="H3999" s="116"/>
    </row>
    <row r="4000" customHeight="1" spans="8:8">
      <c r="H4000" s="116"/>
    </row>
    <row r="4001" customHeight="1" spans="8:8">
      <c r="H4001" s="116"/>
    </row>
    <row r="4002" customHeight="1" spans="8:8">
      <c r="H4002" s="116"/>
    </row>
    <row r="4003" customHeight="1" spans="8:8">
      <c r="H4003" s="116"/>
    </row>
    <row r="4004" customHeight="1" spans="8:8">
      <c r="H4004" s="116"/>
    </row>
    <row r="4005" customHeight="1" spans="8:8">
      <c r="H4005" s="116"/>
    </row>
    <row r="4006" customHeight="1" spans="8:8">
      <c r="H4006" s="116"/>
    </row>
    <row r="4007" customHeight="1" spans="8:8">
      <c r="H4007" s="116"/>
    </row>
    <row r="4008" customHeight="1" spans="8:8">
      <c r="H4008" s="116"/>
    </row>
    <row r="4009" customHeight="1" spans="8:8">
      <c r="H4009" s="116"/>
    </row>
    <row r="4010" customHeight="1" spans="8:8">
      <c r="H4010" s="116"/>
    </row>
    <row r="4011" customHeight="1" spans="8:8">
      <c r="H4011" s="116"/>
    </row>
    <row r="4012" customHeight="1" spans="8:8">
      <c r="H4012" s="116"/>
    </row>
    <row r="4013" customHeight="1" spans="8:8">
      <c r="H4013" s="116"/>
    </row>
    <row r="4014" customHeight="1" spans="8:8">
      <c r="H4014" s="116"/>
    </row>
    <row r="4015" customHeight="1" spans="8:8">
      <c r="H4015" s="116"/>
    </row>
    <row r="4016" customHeight="1" spans="8:8">
      <c r="H4016" s="116"/>
    </row>
    <row r="4017" customHeight="1" spans="8:8">
      <c r="H4017" s="116"/>
    </row>
    <row r="4018" customHeight="1" spans="8:8">
      <c r="H4018" s="116"/>
    </row>
    <row r="4019" customHeight="1" spans="8:8">
      <c r="H4019" s="116"/>
    </row>
    <row r="4020" customHeight="1" spans="8:8">
      <c r="H4020" s="116"/>
    </row>
    <row r="4021" customHeight="1" spans="8:8">
      <c r="H4021" s="116"/>
    </row>
    <row r="4022" customHeight="1" spans="8:8">
      <c r="H4022" s="116"/>
    </row>
    <row r="4023" customHeight="1" spans="8:8">
      <c r="H4023" s="116"/>
    </row>
    <row r="4024" customHeight="1" spans="8:8">
      <c r="H4024" s="116"/>
    </row>
    <row r="4025" customHeight="1" spans="8:8">
      <c r="H4025" s="116"/>
    </row>
    <row r="4026" customHeight="1" spans="8:8">
      <c r="H4026" s="116"/>
    </row>
    <row r="4027" customHeight="1" spans="8:8">
      <c r="H4027" s="116"/>
    </row>
    <row r="4028" customHeight="1" spans="8:8">
      <c r="H4028" s="116"/>
    </row>
    <row r="4029" customHeight="1" spans="8:8">
      <c r="H4029" s="116"/>
    </row>
    <row r="4030" customHeight="1" spans="8:8">
      <c r="H4030" s="116"/>
    </row>
    <row r="4031" customHeight="1" spans="8:8">
      <c r="H4031" s="116"/>
    </row>
    <row r="4032" customHeight="1" spans="8:8">
      <c r="H4032" s="116"/>
    </row>
    <row r="4033" customHeight="1" spans="8:8">
      <c r="H4033" s="116"/>
    </row>
    <row r="4034" customHeight="1" spans="8:8">
      <c r="H4034" s="116"/>
    </row>
    <row r="4035" customHeight="1" spans="8:8">
      <c r="H4035" s="116"/>
    </row>
    <row r="4036" customHeight="1" spans="8:8">
      <c r="H4036" s="116"/>
    </row>
    <row r="4037" customHeight="1" spans="8:8">
      <c r="H4037" s="116"/>
    </row>
    <row r="4038" customHeight="1" spans="8:8">
      <c r="H4038" s="116"/>
    </row>
    <row r="4039" customHeight="1" spans="8:8">
      <c r="H4039" s="116"/>
    </row>
    <row r="4040" customHeight="1" spans="8:8">
      <c r="H4040" s="116"/>
    </row>
    <row r="4041" customHeight="1" spans="8:8">
      <c r="H4041" s="116"/>
    </row>
    <row r="4042" customHeight="1" spans="8:8">
      <c r="H4042" s="116"/>
    </row>
    <row r="4043" customHeight="1" spans="8:8">
      <c r="H4043" s="116"/>
    </row>
    <row r="4044" customHeight="1" spans="8:8">
      <c r="H4044" s="116"/>
    </row>
    <row r="4045" customHeight="1" spans="8:8">
      <c r="H4045" s="116"/>
    </row>
    <row r="4046" customHeight="1" spans="8:8">
      <c r="H4046" s="116"/>
    </row>
    <row r="4047" customHeight="1" spans="8:8">
      <c r="H4047" s="116"/>
    </row>
    <row r="4048" customHeight="1" spans="8:8">
      <c r="H4048" s="116"/>
    </row>
    <row r="4049" customHeight="1" spans="8:8">
      <c r="H4049" s="116"/>
    </row>
    <row r="4050" customHeight="1" spans="8:8">
      <c r="H4050" s="116"/>
    </row>
    <row r="4051" customHeight="1" spans="8:8">
      <c r="H4051" s="116"/>
    </row>
    <row r="4052" customHeight="1" spans="8:8">
      <c r="H4052" s="116"/>
    </row>
    <row r="4053" customHeight="1" spans="8:8">
      <c r="H4053" s="116"/>
    </row>
    <row r="4054" customHeight="1" spans="8:8">
      <c r="H4054" s="116"/>
    </row>
    <row r="4055" customHeight="1" spans="8:8">
      <c r="H4055" s="116"/>
    </row>
    <row r="4056" customHeight="1" spans="8:8">
      <c r="H4056" s="116"/>
    </row>
    <row r="4057" customHeight="1" spans="8:8">
      <c r="H4057" s="116"/>
    </row>
    <row r="4058" customHeight="1" spans="8:8">
      <c r="H4058" s="116"/>
    </row>
    <row r="4059" customHeight="1" spans="8:8">
      <c r="H4059" s="116"/>
    </row>
    <row r="4060" customHeight="1" spans="8:8">
      <c r="H4060" s="116"/>
    </row>
    <row r="4061" customHeight="1" spans="8:8">
      <c r="H4061" s="116"/>
    </row>
    <row r="4062" customHeight="1" spans="8:8">
      <c r="H4062" s="116"/>
    </row>
    <row r="4063" customHeight="1" spans="8:8">
      <c r="H4063" s="116"/>
    </row>
    <row r="4064" customHeight="1" spans="8:8">
      <c r="H4064" s="116"/>
    </row>
    <row r="4065" customHeight="1" spans="8:8">
      <c r="H4065" s="116"/>
    </row>
    <row r="4066" customHeight="1" spans="8:8">
      <c r="H4066" s="116"/>
    </row>
    <row r="4067" customHeight="1" spans="8:8">
      <c r="H4067" s="116"/>
    </row>
    <row r="4068" customHeight="1" spans="8:8">
      <c r="H4068" s="116"/>
    </row>
    <row r="4069" customHeight="1" spans="8:8">
      <c r="H4069" s="116"/>
    </row>
    <row r="4070" customHeight="1" spans="8:8">
      <c r="H4070" s="116"/>
    </row>
    <row r="4071" customHeight="1" spans="8:8">
      <c r="H4071" s="116"/>
    </row>
    <row r="4072" customHeight="1" spans="8:8">
      <c r="H4072" s="116"/>
    </row>
    <row r="4073" customHeight="1" spans="8:8">
      <c r="H4073" s="116"/>
    </row>
    <row r="4074" customHeight="1" spans="8:8">
      <c r="H4074" s="116"/>
    </row>
    <row r="4075" customHeight="1" spans="8:8">
      <c r="H4075" s="116"/>
    </row>
    <row r="4076" customHeight="1" spans="8:8">
      <c r="H4076" s="116"/>
    </row>
    <row r="4077" customHeight="1" spans="8:8">
      <c r="H4077" s="116"/>
    </row>
    <row r="4078" customHeight="1" spans="8:8">
      <c r="H4078" s="116"/>
    </row>
    <row r="4079" customHeight="1" spans="8:8">
      <c r="H4079" s="116"/>
    </row>
    <row r="4080" customHeight="1" spans="8:8">
      <c r="H4080" s="116"/>
    </row>
    <row r="4081" customHeight="1" spans="8:8">
      <c r="H4081" s="116"/>
    </row>
    <row r="4082" customHeight="1" spans="8:8">
      <c r="H4082" s="116"/>
    </row>
    <row r="4083" customHeight="1" spans="8:8">
      <c r="H4083" s="116"/>
    </row>
    <row r="4084" customHeight="1" spans="8:8">
      <c r="H4084" s="116"/>
    </row>
    <row r="4085" customHeight="1" spans="8:8">
      <c r="H4085" s="116"/>
    </row>
    <row r="4086" customHeight="1" spans="8:8">
      <c r="H4086" s="116"/>
    </row>
    <row r="4087" customHeight="1" spans="8:8">
      <c r="H4087" s="116"/>
    </row>
    <row r="4088" customHeight="1" spans="8:8">
      <c r="H4088" s="116"/>
    </row>
    <row r="4089" customHeight="1" spans="8:8">
      <c r="H4089" s="116"/>
    </row>
    <row r="4090" customHeight="1" spans="8:8">
      <c r="H4090" s="116"/>
    </row>
    <row r="4091" customHeight="1" spans="8:8">
      <c r="H4091" s="116"/>
    </row>
    <row r="4092" customHeight="1" spans="8:8">
      <c r="H4092" s="116"/>
    </row>
    <row r="4093" customHeight="1" spans="8:8">
      <c r="H4093" s="116"/>
    </row>
    <row r="4094" customHeight="1" spans="8:8">
      <c r="H4094" s="116"/>
    </row>
    <row r="4095" customHeight="1" spans="8:8">
      <c r="H4095" s="116"/>
    </row>
    <row r="4096" customHeight="1" spans="8:8">
      <c r="H4096" s="116"/>
    </row>
    <row r="4097" customHeight="1" spans="8:8">
      <c r="H4097" s="116"/>
    </row>
    <row r="4098" customHeight="1" spans="8:8">
      <c r="H4098" s="116"/>
    </row>
    <row r="4099" customHeight="1" spans="8:8">
      <c r="H4099" s="116"/>
    </row>
    <row r="4100" customHeight="1" spans="8:8">
      <c r="H4100" s="116"/>
    </row>
    <row r="4101" customHeight="1" spans="8:8">
      <c r="H4101" s="116"/>
    </row>
    <row r="4102" customHeight="1" spans="8:8">
      <c r="H4102" s="116"/>
    </row>
    <row r="4103" customHeight="1" spans="8:8">
      <c r="H4103" s="116"/>
    </row>
    <row r="4104" customHeight="1" spans="8:8">
      <c r="H4104" s="116"/>
    </row>
    <row r="4105" customHeight="1" spans="8:8">
      <c r="H4105" s="116"/>
    </row>
    <row r="4106" customHeight="1" spans="8:8">
      <c r="H4106" s="116"/>
    </row>
    <row r="4107" customHeight="1" spans="8:8">
      <c r="H4107" s="116"/>
    </row>
    <row r="4108" customHeight="1" spans="8:8">
      <c r="H4108" s="116"/>
    </row>
    <row r="4109" customHeight="1" spans="8:8">
      <c r="H4109" s="116"/>
    </row>
    <row r="4110" customHeight="1" spans="8:8">
      <c r="H4110" s="116"/>
    </row>
    <row r="4111" customHeight="1" spans="8:8">
      <c r="H4111" s="116"/>
    </row>
    <row r="4112" customHeight="1" spans="8:8">
      <c r="H4112" s="116"/>
    </row>
    <row r="4113" customHeight="1" spans="8:8">
      <c r="H4113" s="116"/>
    </row>
    <row r="4114" customHeight="1" spans="8:8">
      <c r="H4114" s="116"/>
    </row>
    <row r="4115" customHeight="1" spans="8:8">
      <c r="H4115" s="116"/>
    </row>
    <row r="4116" customHeight="1" spans="8:8">
      <c r="H4116" s="116"/>
    </row>
    <row r="4117" customHeight="1" spans="8:8">
      <c r="H4117" s="116"/>
    </row>
    <row r="4118" customHeight="1" spans="8:8">
      <c r="H4118" s="116"/>
    </row>
    <row r="4119" customHeight="1" spans="8:8">
      <c r="H4119" s="116"/>
    </row>
    <row r="4120" customHeight="1" spans="8:8">
      <c r="H4120" s="116"/>
    </row>
    <row r="4121" customHeight="1" spans="8:8">
      <c r="H4121" s="116"/>
    </row>
    <row r="4122" customHeight="1" spans="8:8">
      <c r="H4122" s="116"/>
    </row>
    <row r="4123" customHeight="1" spans="8:8">
      <c r="H4123" s="116"/>
    </row>
    <row r="4124" customHeight="1" spans="8:8">
      <c r="H4124" s="116"/>
    </row>
    <row r="4125" customHeight="1" spans="8:8">
      <c r="H4125" s="116"/>
    </row>
    <row r="4126" customHeight="1" spans="8:8">
      <c r="H4126" s="116"/>
    </row>
    <row r="4127" customHeight="1" spans="8:8">
      <c r="H4127" s="116"/>
    </row>
    <row r="4128" customHeight="1" spans="8:8">
      <c r="H4128" s="116"/>
    </row>
    <row r="4129" customHeight="1" spans="8:8">
      <c r="H4129" s="116"/>
    </row>
    <row r="4130" customHeight="1" spans="8:8">
      <c r="H4130" s="116"/>
    </row>
    <row r="4131" customHeight="1" spans="8:8">
      <c r="H4131" s="116"/>
    </row>
    <row r="4132" customHeight="1" spans="8:8">
      <c r="H4132" s="116"/>
    </row>
    <row r="4133" customHeight="1" spans="8:8">
      <c r="H4133" s="116"/>
    </row>
    <row r="4134" customHeight="1" spans="8:8">
      <c r="H4134" s="116"/>
    </row>
    <row r="4135" customHeight="1" spans="8:8">
      <c r="H4135" s="116"/>
    </row>
    <row r="4136" customHeight="1" spans="8:8">
      <c r="H4136" s="116"/>
    </row>
    <row r="4137" customHeight="1" spans="8:8">
      <c r="H4137" s="116"/>
    </row>
    <row r="4138" customHeight="1" spans="8:8">
      <c r="H4138" s="116"/>
    </row>
    <row r="4139" customHeight="1" spans="8:8">
      <c r="H4139" s="116"/>
    </row>
    <row r="4140" customHeight="1" spans="8:8">
      <c r="H4140" s="116"/>
    </row>
    <row r="4141" customHeight="1" spans="8:8">
      <c r="H4141" s="116"/>
    </row>
    <row r="4142" customHeight="1" spans="8:8">
      <c r="H4142" s="116"/>
    </row>
    <row r="4143" customHeight="1" spans="8:8">
      <c r="H4143" s="116"/>
    </row>
    <row r="4144" customHeight="1" spans="8:8">
      <c r="H4144" s="116"/>
    </row>
    <row r="4145" customHeight="1" spans="8:8">
      <c r="H4145" s="116"/>
    </row>
    <row r="4146" customHeight="1" spans="8:8">
      <c r="H4146" s="116"/>
    </row>
    <row r="4147" customHeight="1" spans="8:8">
      <c r="H4147" s="116"/>
    </row>
    <row r="4148" customHeight="1" spans="8:8">
      <c r="H4148" s="116"/>
    </row>
    <row r="4149" customHeight="1" spans="8:8">
      <c r="H4149" s="116"/>
    </row>
    <row r="4150" customHeight="1" spans="8:8">
      <c r="H4150" s="116"/>
    </row>
    <row r="4151" customHeight="1" spans="8:8">
      <c r="H4151" s="116"/>
    </row>
    <row r="4152" customHeight="1" spans="8:8">
      <c r="H4152" s="116"/>
    </row>
    <row r="4153" customHeight="1" spans="8:8">
      <c r="H4153" s="116"/>
    </row>
    <row r="4154" customHeight="1" spans="8:8">
      <c r="H4154" s="116"/>
    </row>
    <row r="4155" customHeight="1" spans="8:8">
      <c r="H4155" s="116"/>
    </row>
    <row r="4156" customHeight="1" spans="8:8">
      <c r="H4156" s="116"/>
    </row>
    <row r="4157" customHeight="1" spans="8:8">
      <c r="H4157" s="116"/>
    </row>
    <row r="4158" customHeight="1" spans="8:8">
      <c r="H4158" s="116"/>
    </row>
    <row r="4159" customHeight="1" spans="8:8">
      <c r="H4159" s="116"/>
    </row>
    <row r="4160" customHeight="1" spans="8:8">
      <c r="H4160" s="116"/>
    </row>
    <row r="4161" customHeight="1" spans="8:8">
      <c r="H4161" s="116"/>
    </row>
    <row r="4162" customHeight="1" spans="8:8">
      <c r="H4162" s="116"/>
    </row>
    <row r="4163" customHeight="1" spans="8:8">
      <c r="H4163" s="116"/>
    </row>
    <row r="4164" customHeight="1" spans="8:8">
      <c r="H4164" s="116"/>
    </row>
    <row r="4165" customHeight="1" spans="8:8">
      <c r="H4165" s="116"/>
    </row>
    <row r="4166" customHeight="1" spans="8:8">
      <c r="H4166" s="116"/>
    </row>
    <row r="4167" customHeight="1" spans="8:8">
      <c r="H4167" s="116"/>
    </row>
    <row r="4168" customHeight="1" spans="8:8">
      <c r="H4168" s="116"/>
    </row>
    <row r="4169" customHeight="1" spans="8:8">
      <c r="H4169" s="116"/>
    </row>
    <row r="4170" customHeight="1" spans="8:8">
      <c r="H4170" s="116"/>
    </row>
    <row r="4171" customHeight="1" spans="8:8">
      <c r="H4171" s="116"/>
    </row>
    <row r="4172" customHeight="1" spans="8:8">
      <c r="H4172" s="116"/>
    </row>
    <row r="4173" customHeight="1" spans="8:8">
      <c r="H4173" s="116"/>
    </row>
    <row r="4174" customHeight="1" spans="8:8">
      <c r="H4174" s="116"/>
    </row>
    <row r="4175" customHeight="1" spans="8:8">
      <c r="H4175" s="116"/>
    </row>
    <row r="4176" customHeight="1" spans="8:8">
      <c r="H4176" s="116"/>
    </row>
    <row r="4177" customHeight="1" spans="8:8">
      <c r="H4177" s="116"/>
    </row>
    <row r="4178" customHeight="1" spans="8:8">
      <c r="H4178" s="116"/>
    </row>
    <row r="4179" customHeight="1" spans="8:8">
      <c r="H4179" s="116"/>
    </row>
    <row r="4180" customHeight="1" spans="8:8">
      <c r="H4180" s="116"/>
    </row>
    <row r="4181" customHeight="1" spans="8:8">
      <c r="H4181" s="116"/>
    </row>
    <row r="4182" customHeight="1" spans="8:8">
      <c r="H4182" s="116"/>
    </row>
    <row r="4183" customHeight="1" spans="8:8">
      <c r="H4183" s="116"/>
    </row>
    <row r="4184" customHeight="1" spans="8:8">
      <c r="H4184" s="116"/>
    </row>
    <row r="4185" customHeight="1" spans="8:8">
      <c r="H4185" s="116"/>
    </row>
    <row r="4186" customHeight="1" spans="8:8">
      <c r="H4186" s="116"/>
    </row>
    <row r="4187" customHeight="1" spans="8:8">
      <c r="H4187" s="116"/>
    </row>
    <row r="4188" customHeight="1" spans="8:8">
      <c r="H4188" s="116"/>
    </row>
    <row r="4189" customHeight="1" spans="8:8">
      <c r="H4189" s="116"/>
    </row>
    <row r="4190" customHeight="1" spans="8:8">
      <c r="H4190" s="116"/>
    </row>
    <row r="4191" customHeight="1" spans="8:8">
      <c r="H4191" s="116"/>
    </row>
    <row r="4192" customHeight="1" spans="8:8">
      <c r="H4192" s="116"/>
    </row>
    <row r="4193" customHeight="1" spans="8:8">
      <c r="H4193" s="116"/>
    </row>
    <row r="4194" customHeight="1" spans="8:8">
      <c r="H4194" s="116"/>
    </row>
    <row r="4195" customHeight="1" spans="8:8">
      <c r="H4195" s="116"/>
    </row>
    <row r="4196" customHeight="1" spans="8:8">
      <c r="H4196" s="116"/>
    </row>
    <row r="4197" customHeight="1" spans="8:8">
      <c r="H4197" s="116"/>
    </row>
    <row r="4198" customHeight="1" spans="8:8">
      <c r="H4198" s="116"/>
    </row>
    <row r="4199" customHeight="1" spans="8:8">
      <c r="H4199" s="116"/>
    </row>
    <row r="4200" customHeight="1" spans="8:8">
      <c r="H4200" s="116"/>
    </row>
    <row r="4201" customHeight="1" spans="8:8">
      <c r="H4201" s="116"/>
    </row>
    <row r="4202" customHeight="1" spans="8:8">
      <c r="H4202" s="116"/>
    </row>
    <row r="4203" customHeight="1" spans="8:8">
      <c r="H4203" s="116"/>
    </row>
    <row r="4204" customHeight="1" spans="8:8">
      <c r="H4204" s="116"/>
    </row>
    <row r="4205" customHeight="1" spans="8:8">
      <c r="H4205" s="116"/>
    </row>
    <row r="4206" customHeight="1" spans="8:8">
      <c r="H4206" s="116"/>
    </row>
    <row r="4207" customHeight="1" spans="8:8">
      <c r="H4207" s="116"/>
    </row>
    <row r="4208" customHeight="1" spans="8:8">
      <c r="H4208" s="116"/>
    </row>
    <row r="4209" customHeight="1" spans="8:8">
      <c r="H4209" s="116"/>
    </row>
    <row r="4210" customHeight="1" spans="8:8">
      <c r="H4210" s="116"/>
    </row>
    <row r="4211" customHeight="1" spans="8:8">
      <c r="H4211" s="116"/>
    </row>
    <row r="4212" customHeight="1" spans="8:8">
      <c r="H4212" s="116"/>
    </row>
    <row r="4213" customHeight="1" spans="8:8">
      <c r="H4213" s="116"/>
    </row>
    <row r="4214" customHeight="1" spans="8:8">
      <c r="H4214" s="116"/>
    </row>
    <row r="4215" customHeight="1" spans="8:8">
      <c r="H4215" s="116"/>
    </row>
    <row r="4216" customHeight="1" spans="8:8">
      <c r="H4216" s="116"/>
    </row>
    <row r="4217" customHeight="1" spans="8:8">
      <c r="H4217" s="116"/>
    </row>
    <row r="4218" customHeight="1" spans="8:8">
      <c r="H4218" s="116"/>
    </row>
    <row r="4219" customHeight="1" spans="8:8">
      <c r="H4219" s="116"/>
    </row>
    <row r="4220" customHeight="1" spans="8:8">
      <c r="H4220" s="116"/>
    </row>
    <row r="4221" customHeight="1" spans="8:8">
      <c r="H4221" s="116"/>
    </row>
    <row r="4222" customHeight="1" spans="8:8">
      <c r="H4222" s="116"/>
    </row>
    <row r="4223" customHeight="1" spans="8:8">
      <c r="H4223" s="116"/>
    </row>
    <row r="4224" customHeight="1" spans="8:8">
      <c r="H4224" s="116"/>
    </row>
    <row r="4225" customHeight="1" spans="8:8">
      <c r="H4225" s="116"/>
    </row>
    <row r="4226" customHeight="1" spans="8:8">
      <c r="H4226" s="116"/>
    </row>
    <row r="4227" customHeight="1" spans="8:8">
      <c r="H4227" s="116"/>
    </row>
    <row r="4228" customHeight="1" spans="8:8">
      <c r="H4228" s="116"/>
    </row>
    <row r="4229" customHeight="1" spans="8:8">
      <c r="H4229" s="116"/>
    </row>
    <row r="4230" customHeight="1" spans="8:8">
      <c r="H4230" s="116"/>
    </row>
    <row r="4231" customHeight="1" spans="8:8">
      <c r="H4231" s="116"/>
    </row>
    <row r="4232" customHeight="1" spans="8:8">
      <c r="H4232" s="116"/>
    </row>
    <row r="4233" customHeight="1" spans="8:8">
      <c r="H4233" s="116"/>
    </row>
    <row r="4234" customHeight="1" spans="8:8">
      <c r="H4234" s="116"/>
    </row>
    <row r="4235" customHeight="1" spans="8:8">
      <c r="H4235" s="116"/>
    </row>
    <row r="4236" customHeight="1" spans="8:8">
      <c r="H4236" s="116"/>
    </row>
    <row r="4237" customHeight="1" spans="8:8">
      <c r="H4237" s="116"/>
    </row>
    <row r="4238" customHeight="1" spans="8:8">
      <c r="H4238" s="116"/>
    </row>
    <row r="4239" customHeight="1" spans="8:8">
      <c r="H4239" s="116"/>
    </row>
    <row r="4240" customHeight="1" spans="8:8">
      <c r="H4240" s="116"/>
    </row>
    <row r="4241" customHeight="1" spans="8:8">
      <c r="H4241" s="116"/>
    </row>
    <row r="4242" customHeight="1" spans="8:8">
      <c r="H4242" s="116"/>
    </row>
    <row r="4243" customHeight="1" spans="8:8">
      <c r="H4243" s="116"/>
    </row>
    <row r="4244" customHeight="1" spans="8:8">
      <c r="H4244" s="116"/>
    </row>
    <row r="4245" customHeight="1" spans="8:8">
      <c r="H4245" s="116"/>
    </row>
    <row r="4246" customHeight="1" spans="8:8">
      <c r="H4246" s="116"/>
    </row>
    <row r="4247" customHeight="1" spans="8:8">
      <c r="H4247" s="116"/>
    </row>
    <row r="4248" customHeight="1" spans="8:8">
      <c r="H4248" s="116"/>
    </row>
    <row r="4249" customHeight="1" spans="8:8">
      <c r="H4249" s="116"/>
    </row>
    <row r="4250" customHeight="1" spans="8:8">
      <c r="H4250" s="116"/>
    </row>
    <row r="4251" customHeight="1" spans="8:8">
      <c r="H4251" s="116"/>
    </row>
    <row r="4252" customHeight="1" spans="8:8">
      <c r="H4252" s="116"/>
    </row>
    <row r="4253" customHeight="1" spans="8:8">
      <c r="H4253" s="116"/>
    </row>
    <row r="4254" customHeight="1" spans="8:8">
      <c r="H4254" s="116"/>
    </row>
    <row r="4255" customHeight="1" spans="8:8">
      <c r="H4255" s="116"/>
    </row>
    <row r="4256" customHeight="1" spans="8:8">
      <c r="H4256" s="116"/>
    </row>
    <row r="4257" customHeight="1" spans="8:8">
      <c r="H4257" s="116"/>
    </row>
    <row r="4258" customHeight="1" spans="8:8">
      <c r="H4258" s="116"/>
    </row>
    <row r="4259" customHeight="1" spans="8:8">
      <c r="H4259" s="116"/>
    </row>
    <row r="4260" customHeight="1" spans="8:8">
      <c r="H4260" s="116"/>
    </row>
    <row r="4261" customHeight="1" spans="8:8">
      <c r="H4261" s="116"/>
    </row>
    <row r="4262" customHeight="1" spans="8:8">
      <c r="H4262" s="116"/>
    </row>
    <row r="4263" customHeight="1" spans="8:8">
      <c r="H4263" s="116"/>
    </row>
    <row r="4264" customHeight="1" spans="8:8">
      <c r="H4264" s="116"/>
    </row>
    <row r="4265" customHeight="1" spans="8:8">
      <c r="H4265" s="116"/>
    </row>
    <row r="4266" customHeight="1" spans="8:8">
      <c r="H4266" s="116"/>
    </row>
    <row r="4267" customHeight="1" spans="8:8">
      <c r="H4267" s="116"/>
    </row>
    <row r="4268" customHeight="1" spans="8:8">
      <c r="H4268" s="116"/>
    </row>
    <row r="4269" customHeight="1" spans="8:8">
      <c r="H4269" s="116"/>
    </row>
    <row r="4270" customHeight="1" spans="8:8">
      <c r="H4270" s="116"/>
    </row>
    <row r="4271" customHeight="1" spans="8:8">
      <c r="H4271" s="116"/>
    </row>
    <row r="4272" customHeight="1" spans="8:8">
      <c r="H4272" s="116"/>
    </row>
    <row r="4273" customHeight="1" spans="8:8">
      <c r="H4273" s="116"/>
    </row>
    <row r="4274" customHeight="1" spans="8:8">
      <c r="H4274" s="116"/>
    </row>
    <row r="4275" customHeight="1" spans="8:8">
      <c r="H4275" s="116"/>
    </row>
    <row r="4276" customHeight="1" spans="8:8">
      <c r="H4276" s="116"/>
    </row>
    <row r="4277" customHeight="1" spans="8:8">
      <c r="H4277" s="116"/>
    </row>
    <row r="4278" customHeight="1" spans="8:8">
      <c r="H4278" s="116"/>
    </row>
    <row r="4279" customHeight="1" spans="8:8">
      <c r="H4279" s="116"/>
    </row>
    <row r="4280" customHeight="1" spans="8:8">
      <c r="H4280" s="116"/>
    </row>
    <row r="4281" customHeight="1" spans="8:8">
      <c r="H4281" s="116"/>
    </row>
    <row r="4282" customHeight="1" spans="8:8">
      <c r="H4282" s="116"/>
    </row>
    <row r="4283" customHeight="1" spans="8:8">
      <c r="H4283" s="116"/>
    </row>
    <row r="4284" customHeight="1" spans="8:8">
      <c r="H4284" s="116"/>
    </row>
    <row r="4285" customHeight="1" spans="8:8">
      <c r="H4285" s="116"/>
    </row>
    <row r="4286" customHeight="1" spans="8:8">
      <c r="H4286" s="116"/>
    </row>
    <row r="4287" customHeight="1" spans="8:8">
      <c r="H4287" s="116"/>
    </row>
    <row r="4288" customHeight="1" spans="8:8">
      <c r="H4288" s="116"/>
    </row>
    <row r="4289" customHeight="1" spans="8:8">
      <c r="H4289" s="116"/>
    </row>
    <row r="4290" customHeight="1" spans="8:8">
      <c r="H4290" s="116"/>
    </row>
    <row r="4291" customHeight="1" spans="8:8">
      <c r="H4291" s="116"/>
    </row>
    <row r="4292" customHeight="1" spans="8:8">
      <c r="H4292" s="116"/>
    </row>
    <row r="4293" customHeight="1" spans="8:8">
      <c r="H4293" s="116"/>
    </row>
    <row r="4294" customHeight="1" spans="8:8">
      <c r="H4294" s="116"/>
    </row>
    <row r="4295" customHeight="1" spans="8:8">
      <c r="H4295" s="116"/>
    </row>
    <row r="4296" customHeight="1" spans="8:8">
      <c r="H4296" s="116"/>
    </row>
    <row r="4297" customHeight="1" spans="8:8">
      <c r="H4297" s="116"/>
    </row>
    <row r="4298" customHeight="1" spans="8:8">
      <c r="H4298" s="116"/>
    </row>
    <row r="4299" customHeight="1" spans="8:8">
      <c r="H4299" s="116"/>
    </row>
    <row r="4300" customHeight="1" spans="8:8">
      <c r="H4300" s="116"/>
    </row>
    <row r="4301" customHeight="1" spans="8:8">
      <c r="H4301" s="116"/>
    </row>
    <row r="4302" customHeight="1" spans="8:8">
      <c r="H4302" s="116"/>
    </row>
    <row r="4303" customHeight="1" spans="8:8">
      <c r="H4303" s="116"/>
    </row>
    <row r="4304" customHeight="1" spans="8:8">
      <c r="H4304" s="116"/>
    </row>
    <row r="4305" customHeight="1" spans="8:8">
      <c r="H4305" s="116"/>
    </row>
    <row r="4306" customHeight="1" spans="8:8">
      <c r="H4306" s="116"/>
    </row>
    <row r="4307" customHeight="1" spans="8:8">
      <c r="H4307" s="116"/>
    </row>
    <row r="4308" customHeight="1" spans="8:8">
      <c r="H4308" s="116"/>
    </row>
    <row r="4309" customHeight="1" spans="8:8">
      <c r="H4309" s="116"/>
    </row>
    <row r="4310" customHeight="1" spans="8:8">
      <c r="H4310" s="116"/>
    </row>
    <row r="4311" customHeight="1" spans="8:8">
      <c r="H4311" s="116"/>
    </row>
    <row r="4312" customHeight="1" spans="8:8">
      <c r="H4312" s="116"/>
    </row>
    <row r="4313" customHeight="1" spans="8:8">
      <c r="H4313" s="116"/>
    </row>
    <row r="4314" customHeight="1" spans="8:8">
      <c r="H4314" s="116"/>
    </row>
    <row r="4315" customHeight="1" spans="8:8">
      <c r="H4315" s="116"/>
    </row>
    <row r="4316" customHeight="1" spans="8:8">
      <c r="H4316" s="116"/>
    </row>
    <row r="4317" customHeight="1" spans="8:8">
      <c r="H4317" s="116"/>
    </row>
    <row r="4318" customHeight="1" spans="8:8">
      <c r="H4318" s="116"/>
    </row>
    <row r="4319" customHeight="1" spans="8:8">
      <c r="H4319" s="116"/>
    </row>
    <row r="4320" customHeight="1" spans="8:8">
      <c r="H4320" s="116"/>
    </row>
    <row r="4321" customHeight="1" spans="8:8">
      <c r="H4321" s="116"/>
    </row>
    <row r="4322" customHeight="1" spans="8:8">
      <c r="H4322" s="116"/>
    </row>
    <row r="4323" customHeight="1" spans="8:8">
      <c r="H4323" s="116"/>
    </row>
    <row r="4324" customHeight="1" spans="8:8">
      <c r="H4324" s="116"/>
    </row>
    <row r="4325" customHeight="1" spans="8:8">
      <c r="H4325" s="116"/>
    </row>
    <row r="4326" customHeight="1" spans="8:8">
      <c r="H4326" s="116"/>
    </row>
    <row r="4327" customHeight="1" spans="8:8">
      <c r="H4327" s="116"/>
    </row>
    <row r="4328" customHeight="1" spans="8:8">
      <c r="H4328" s="116"/>
    </row>
    <row r="4329" customHeight="1" spans="8:8">
      <c r="H4329" s="116"/>
    </row>
    <row r="4330" customHeight="1" spans="8:8">
      <c r="H4330" s="116"/>
    </row>
    <row r="4331" customHeight="1" spans="8:8">
      <c r="H4331" s="116"/>
    </row>
    <row r="4332" customHeight="1" spans="8:8">
      <c r="H4332" s="116"/>
    </row>
    <row r="4333" customHeight="1" spans="8:8">
      <c r="H4333" s="116"/>
    </row>
    <row r="4334" customHeight="1" spans="8:8">
      <c r="H4334" s="116"/>
    </row>
    <row r="4335" customHeight="1" spans="8:8">
      <c r="H4335" s="116"/>
    </row>
    <row r="4336" customHeight="1" spans="8:8">
      <c r="H4336" s="116"/>
    </row>
    <row r="4337" customHeight="1" spans="8:8">
      <c r="H4337" s="116"/>
    </row>
    <row r="4338" customHeight="1" spans="8:8">
      <c r="H4338" s="116"/>
    </row>
    <row r="4339" customHeight="1" spans="8:8">
      <c r="H4339" s="116"/>
    </row>
    <row r="4340" customHeight="1" spans="8:8">
      <c r="H4340" s="116"/>
    </row>
    <row r="4341" customHeight="1" spans="8:8">
      <c r="H4341" s="116"/>
    </row>
    <row r="4342" customHeight="1" spans="8:8">
      <c r="H4342" s="116"/>
    </row>
    <row r="4343" customHeight="1" spans="8:8">
      <c r="H4343" s="116"/>
    </row>
    <row r="4344" customHeight="1" spans="8:8">
      <c r="H4344" s="116"/>
    </row>
    <row r="4345" customHeight="1" spans="8:8">
      <c r="H4345" s="116"/>
    </row>
    <row r="4346" customHeight="1" spans="8:8">
      <c r="H4346" s="116"/>
    </row>
    <row r="4347" customHeight="1" spans="8:8">
      <c r="H4347" s="116"/>
    </row>
    <row r="4348" customHeight="1" spans="8:8">
      <c r="H4348" s="116"/>
    </row>
    <row r="4349" customHeight="1" spans="8:8">
      <c r="H4349" s="116"/>
    </row>
    <row r="4350" customHeight="1" spans="8:8">
      <c r="H4350" s="116"/>
    </row>
    <row r="4351" customHeight="1" spans="8:8">
      <c r="H4351" s="116"/>
    </row>
    <row r="4352" customHeight="1" spans="8:8">
      <c r="H4352" s="116"/>
    </row>
    <row r="4353" customHeight="1" spans="8:8">
      <c r="H4353" s="116"/>
    </row>
    <row r="4354" customHeight="1" spans="8:8">
      <c r="H4354" s="116"/>
    </row>
    <row r="4355" customHeight="1" spans="8:8">
      <c r="H4355" s="116"/>
    </row>
    <row r="4356" customHeight="1" spans="8:8">
      <c r="H4356" s="116"/>
    </row>
    <row r="4357" customHeight="1" spans="8:8">
      <c r="H4357" s="116"/>
    </row>
    <row r="4358" customHeight="1" spans="8:8">
      <c r="H4358" s="116"/>
    </row>
    <row r="4359" customHeight="1" spans="8:8">
      <c r="H4359" s="116"/>
    </row>
    <row r="4360" customHeight="1" spans="8:8">
      <c r="H4360" s="116"/>
    </row>
    <row r="4361" customHeight="1" spans="8:8">
      <c r="H4361" s="116"/>
    </row>
    <row r="4362" customHeight="1" spans="8:8">
      <c r="H4362" s="116"/>
    </row>
    <row r="4363" customHeight="1" spans="8:8">
      <c r="H4363" s="116"/>
    </row>
    <row r="4364" customHeight="1" spans="8:8">
      <c r="H4364" s="116"/>
    </row>
    <row r="4365" customHeight="1" spans="8:8">
      <c r="H4365" s="116"/>
    </row>
    <row r="4366" customHeight="1" spans="8:8">
      <c r="H4366" s="116"/>
    </row>
    <row r="4367" customHeight="1" spans="8:8">
      <c r="H4367" s="116"/>
    </row>
    <row r="4368" customHeight="1" spans="8:8">
      <c r="H4368" s="116"/>
    </row>
    <row r="4369" customHeight="1" spans="8:8">
      <c r="H4369" s="116"/>
    </row>
    <row r="4370" customHeight="1" spans="8:8">
      <c r="H4370" s="116"/>
    </row>
    <row r="4371" customHeight="1" spans="8:8">
      <c r="H4371" s="116"/>
    </row>
    <row r="4372" customHeight="1" spans="8:8">
      <c r="H4372" s="116"/>
    </row>
    <row r="4373" customHeight="1" spans="8:8">
      <c r="H4373" s="116"/>
    </row>
    <row r="4374" customHeight="1" spans="8:8">
      <c r="H4374" s="116"/>
    </row>
    <row r="4375" customHeight="1" spans="8:8">
      <c r="H4375" s="116"/>
    </row>
    <row r="4376" customHeight="1" spans="8:8">
      <c r="H4376" s="116"/>
    </row>
    <row r="4377" customHeight="1" spans="8:8">
      <c r="H4377" s="116"/>
    </row>
    <row r="4378" customHeight="1" spans="8:8">
      <c r="H4378" s="116"/>
    </row>
    <row r="4379" customHeight="1" spans="8:8">
      <c r="H4379" s="116"/>
    </row>
    <row r="4380" customHeight="1" spans="8:8">
      <c r="H4380" s="116"/>
    </row>
    <row r="4381" customHeight="1" spans="8:8">
      <c r="H4381" s="116"/>
    </row>
    <row r="4382" customHeight="1" spans="8:8">
      <c r="H4382" s="116"/>
    </row>
    <row r="4383" customHeight="1" spans="8:8">
      <c r="H4383" s="116"/>
    </row>
    <row r="4384" customHeight="1" spans="8:8">
      <c r="H4384" s="116"/>
    </row>
    <row r="4385" customHeight="1" spans="8:8">
      <c r="H4385" s="116"/>
    </row>
    <row r="4386" customHeight="1" spans="8:8">
      <c r="H4386" s="116"/>
    </row>
    <row r="4387" customHeight="1" spans="8:8">
      <c r="H4387" s="116"/>
    </row>
    <row r="4388" customHeight="1" spans="8:8">
      <c r="H4388" s="116"/>
    </row>
    <row r="4389" customHeight="1" spans="8:8">
      <c r="H4389" s="116"/>
    </row>
    <row r="4390" customHeight="1" spans="8:8">
      <c r="H4390" s="116"/>
    </row>
    <row r="4391" customHeight="1" spans="8:8">
      <c r="H4391" s="116"/>
    </row>
    <row r="4392" customHeight="1" spans="8:8">
      <c r="H4392" s="116"/>
    </row>
    <row r="4393" customHeight="1" spans="8:8">
      <c r="H4393" s="116"/>
    </row>
    <row r="4394" customHeight="1" spans="8:8">
      <c r="H4394" s="116"/>
    </row>
    <row r="4395" customHeight="1" spans="8:8">
      <c r="H4395" s="116"/>
    </row>
    <row r="4396" customHeight="1" spans="8:8">
      <c r="H4396" s="116"/>
    </row>
    <row r="4397" customHeight="1" spans="8:8">
      <c r="H4397" s="116"/>
    </row>
    <row r="4398" customHeight="1" spans="8:8">
      <c r="H4398" s="116"/>
    </row>
    <row r="4399" customHeight="1" spans="8:8">
      <c r="H4399" s="116"/>
    </row>
    <row r="4400" customHeight="1" spans="8:8">
      <c r="H4400" s="116"/>
    </row>
    <row r="4401" customHeight="1" spans="8:8">
      <c r="H4401" s="116"/>
    </row>
    <row r="4402" customHeight="1" spans="8:8">
      <c r="H4402" s="116"/>
    </row>
    <row r="4403" customHeight="1" spans="8:8">
      <c r="H4403" s="116"/>
    </row>
    <row r="4404" customHeight="1" spans="8:8">
      <c r="H4404" s="116"/>
    </row>
    <row r="4405" customHeight="1" spans="8:8">
      <c r="H4405" s="116"/>
    </row>
    <row r="4406" customHeight="1" spans="8:8">
      <c r="H4406" s="116"/>
    </row>
    <row r="4407" customHeight="1" spans="8:8">
      <c r="H4407" s="116"/>
    </row>
    <row r="4408" customHeight="1" spans="8:8">
      <c r="H4408" s="116"/>
    </row>
    <row r="4409" customHeight="1" spans="8:8">
      <c r="H4409" s="116"/>
    </row>
    <row r="4410" customHeight="1" spans="8:8">
      <c r="H4410" s="116"/>
    </row>
    <row r="4411" customHeight="1" spans="8:8">
      <c r="H4411" s="116"/>
    </row>
    <row r="4412" customHeight="1" spans="8:8">
      <c r="H4412" s="116"/>
    </row>
    <row r="4413" customHeight="1" spans="8:8">
      <c r="H4413" s="116"/>
    </row>
    <row r="4414" customHeight="1" spans="8:8">
      <c r="H4414" s="116"/>
    </row>
    <row r="4415" customHeight="1" spans="8:8">
      <c r="H4415" s="116"/>
    </row>
    <row r="4416" customHeight="1" spans="8:8">
      <c r="H4416" s="116"/>
    </row>
    <row r="4417" customHeight="1" spans="8:8">
      <c r="H4417" s="116"/>
    </row>
    <row r="4418" customHeight="1" spans="8:8">
      <c r="H4418" s="116"/>
    </row>
    <row r="4419" customHeight="1" spans="8:8">
      <c r="H4419" s="116"/>
    </row>
    <row r="4420" customHeight="1" spans="8:8">
      <c r="H4420" s="116"/>
    </row>
    <row r="4421" customHeight="1" spans="8:8">
      <c r="H4421" s="116"/>
    </row>
    <row r="4422" customHeight="1" spans="8:8">
      <c r="H4422" s="116"/>
    </row>
    <row r="4423" customHeight="1" spans="8:8">
      <c r="H4423" s="116"/>
    </row>
    <row r="4424" customHeight="1" spans="8:8">
      <c r="H4424" s="116"/>
    </row>
    <row r="4425" customHeight="1" spans="8:8">
      <c r="H4425" s="116"/>
    </row>
    <row r="4426" customHeight="1" spans="8:8">
      <c r="H4426" s="116"/>
    </row>
    <row r="4427" customHeight="1" spans="8:8">
      <c r="H4427" s="116"/>
    </row>
    <row r="4428" customHeight="1" spans="8:8">
      <c r="H4428" s="116"/>
    </row>
    <row r="4429" customHeight="1" spans="8:8">
      <c r="H4429" s="116"/>
    </row>
    <row r="4430" customHeight="1" spans="8:8">
      <c r="H4430" s="116"/>
    </row>
    <row r="4431" customHeight="1" spans="8:8">
      <c r="H4431" s="116"/>
    </row>
    <row r="4432" customHeight="1" spans="8:8">
      <c r="H4432" s="116"/>
    </row>
    <row r="4433" customHeight="1" spans="8:8">
      <c r="H4433" s="116"/>
    </row>
    <row r="4434" customHeight="1" spans="8:8">
      <c r="H4434" s="116"/>
    </row>
    <row r="4435" customHeight="1" spans="8:8">
      <c r="H4435" s="116"/>
    </row>
    <row r="4436" customHeight="1" spans="8:8">
      <c r="H4436" s="116"/>
    </row>
    <row r="4437" customHeight="1" spans="8:8">
      <c r="H4437" s="116"/>
    </row>
    <row r="4438" customHeight="1" spans="8:8">
      <c r="H4438" s="116"/>
    </row>
    <row r="4439" customHeight="1" spans="8:8">
      <c r="H4439" s="116"/>
    </row>
    <row r="4440" customHeight="1" spans="8:8">
      <c r="H4440" s="116"/>
    </row>
    <row r="4441" customHeight="1" spans="8:8">
      <c r="H4441" s="116"/>
    </row>
    <row r="4442" customHeight="1" spans="8:8">
      <c r="H4442" s="116"/>
    </row>
    <row r="4443" customHeight="1" spans="8:8">
      <c r="H4443" s="116"/>
    </row>
    <row r="4444" customHeight="1" spans="8:8">
      <c r="H4444" s="116"/>
    </row>
    <row r="4445" customHeight="1" spans="8:8">
      <c r="H4445" s="116"/>
    </row>
    <row r="4446" customHeight="1" spans="8:8">
      <c r="H4446" s="116"/>
    </row>
    <row r="4447" customHeight="1" spans="8:8">
      <c r="H4447" s="116"/>
    </row>
    <row r="4448" customHeight="1" spans="8:8">
      <c r="H4448" s="116"/>
    </row>
    <row r="4449" customHeight="1" spans="8:8">
      <c r="H4449" s="116"/>
    </row>
    <row r="4450" customHeight="1" spans="8:8">
      <c r="H4450" s="116"/>
    </row>
    <row r="4451" customHeight="1" spans="8:8">
      <c r="H4451" s="116"/>
    </row>
    <row r="4452" customHeight="1" spans="8:8">
      <c r="H4452" s="116"/>
    </row>
    <row r="4453" customHeight="1" spans="8:8">
      <c r="H4453" s="116"/>
    </row>
    <row r="4454" customHeight="1" spans="8:8">
      <c r="H4454" s="116"/>
    </row>
    <row r="4455" customHeight="1" spans="8:8">
      <c r="H4455" s="116"/>
    </row>
    <row r="4456" customHeight="1" spans="8:8">
      <c r="H4456" s="116"/>
    </row>
    <row r="4457" customHeight="1" spans="8:8">
      <c r="H4457" s="116"/>
    </row>
    <row r="4458" customHeight="1" spans="8:8">
      <c r="H4458" s="116"/>
    </row>
    <row r="4459" customHeight="1" spans="8:8">
      <c r="H4459" s="116"/>
    </row>
    <row r="4460" customHeight="1" spans="8:8">
      <c r="H4460" s="116"/>
    </row>
    <row r="4461" customHeight="1" spans="8:8">
      <c r="H4461" s="116"/>
    </row>
    <row r="4462" customHeight="1" spans="8:8">
      <c r="H4462" s="116"/>
    </row>
    <row r="4463" customHeight="1" spans="8:8">
      <c r="H4463" s="116"/>
    </row>
    <row r="4464" customHeight="1" spans="8:8">
      <c r="H4464" s="116"/>
    </row>
    <row r="4465" customHeight="1" spans="8:8">
      <c r="H4465" s="116"/>
    </row>
    <row r="4466" customHeight="1" spans="8:8">
      <c r="H4466" s="116"/>
    </row>
    <row r="4467" customHeight="1" spans="8:8">
      <c r="H4467" s="116"/>
    </row>
    <row r="4468" customHeight="1" spans="8:8">
      <c r="H4468" s="116"/>
    </row>
    <row r="4469" customHeight="1" spans="8:8">
      <c r="H4469" s="116"/>
    </row>
    <row r="4470" customHeight="1" spans="8:8">
      <c r="H4470" s="116"/>
    </row>
    <row r="4471" customHeight="1" spans="8:8">
      <c r="H4471" s="116"/>
    </row>
    <row r="4472" customHeight="1" spans="8:8">
      <c r="H4472" s="116"/>
    </row>
    <row r="4473" customHeight="1" spans="8:8">
      <c r="H4473" s="116"/>
    </row>
    <row r="4474" customHeight="1" spans="8:8">
      <c r="H4474" s="116"/>
    </row>
    <row r="4475" customHeight="1" spans="8:8">
      <c r="H4475" s="116"/>
    </row>
    <row r="4476" customHeight="1" spans="8:8">
      <c r="H4476" s="116"/>
    </row>
    <row r="4477" customHeight="1" spans="8:8">
      <c r="H4477" s="116"/>
    </row>
    <row r="4478" customHeight="1" spans="8:8">
      <c r="H4478" s="116"/>
    </row>
    <row r="4479" customHeight="1" spans="8:8">
      <c r="H4479" s="116"/>
    </row>
    <row r="4480" customHeight="1" spans="8:8">
      <c r="H4480" s="116"/>
    </row>
    <row r="4481" customHeight="1" spans="8:8">
      <c r="H4481" s="116"/>
    </row>
    <row r="4482" customHeight="1" spans="8:8">
      <c r="H4482" s="116"/>
    </row>
    <row r="4483" customHeight="1" spans="8:8">
      <c r="H4483" s="116"/>
    </row>
    <row r="4484" customHeight="1" spans="8:8">
      <c r="H4484" s="116"/>
    </row>
    <row r="4485" customHeight="1" spans="8:8">
      <c r="H4485" s="116"/>
    </row>
    <row r="4486" customHeight="1" spans="8:8">
      <c r="H4486" s="116"/>
    </row>
    <row r="4487" customHeight="1" spans="8:8">
      <c r="H4487" s="116"/>
    </row>
    <row r="4488" customHeight="1" spans="8:8">
      <c r="H4488" s="116"/>
    </row>
    <row r="4489" customHeight="1" spans="8:8">
      <c r="H4489" s="116"/>
    </row>
    <row r="4490" customHeight="1" spans="8:8">
      <c r="H4490" s="116"/>
    </row>
    <row r="4491" customHeight="1" spans="8:8">
      <c r="H4491" s="116"/>
    </row>
    <row r="4492" customHeight="1" spans="8:8">
      <c r="H4492" s="116"/>
    </row>
    <row r="4493" customHeight="1" spans="8:8">
      <c r="H4493" s="116"/>
    </row>
    <row r="4494" customHeight="1" spans="8:8">
      <c r="H4494" s="116"/>
    </row>
    <row r="4495" customHeight="1" spans="8:8">
      <c r="H4495" s="116"/>
    </row>
    <row r="4496" customHeight="1" spans="8:8">
      <c r="H4496" s="116"/>
    </row>
    <row r="4497" customHeight="1" spans="8:8">
      <c r="H4497" s="116"/>
    </row>
    <row r="4498" customHeight="1" spans="8:8">
      <c r="H4498" s="116"/>
    </row>
    <row r="4499" customHeight="1" spans="8:8">
      <c r="H4499" s="116"/>
    </row>
    <row r="4500" customHeight="1" spans="8:8">
      <c r="H4500" s="116"/>
    </row>
    <row r="4501" customHeight="1" spans="8:8">
      <c r="H4501" s="116"/>
    </row>
    <row r="4502" customHeight="1" spans="8:8">
      <c r="H4502" s="116"/>
    </row>
    <row r="4503" customHeight="1" spans="8:8">
      <c r="H4503" s="116"/>
    </row>
    <row r="4504" customHeight="1" spans="8:8">
      <c r="H4504" s="116"/>
    </row>
    <row r="4505" customHeight="1" spans="8:8">
      <c r="H4505" s="116"/>
    </row>
    <row r="4506" customHeight="1" spans="8:8">
      <c r="H4506" s="116"/>
    </row>
    <row r="4507" customHeight="1" spans="8:8">
      <c r="H4507" s="116"/>
    </row>
    <row r="4508" customHeight="1" spans="8:8">
      <c r="H4508" s="116"/>
    </row>
    <row r="4509" customHeight="1" spans="8:8">
      <c r="H4509" s="116"/>
    </row>
    <row r="4510" customHeight="1" spans="8:8">
      <c r="H4510" s="116"/>
    </row>
    <row r="4511" customHeight="1" spans="8:8">
      <c r="H4511" s="116"/>
    </row>
    <row r="4512" customHeight="1" spans="8:8">
      <c r="H4512" s="116"/>
    </row>
    <row r="4513" customHeight="1" spans="8:8">
      <c r="H4513" s="116"/>
    </row>
    <row r="4514" customHeight="1" spans="8:8">
      <c r="H4514" s="116"/>
    </row>
    <row r="4515" customHeight="1" spans="8:8">
      <c r="H4515" s="116"/>
    </row>
    <row r="4516" customHeight="1" spans="8:8">
      <c r="H4516" s="116"/>
    </row>
    <row r="4517" customHeight="1" spans="8:8">
      <c r="H4517" s="116"/>
    </row>
    <row r="4518" customHeight="1" spans="8:8">
      <c r="H4518" s="116"/>
    </row>
    <row r="4519" customHeight="1" spans="8:8">
      <c r="H4519" s="116"/>
    </row>
    <row r="4520" customHeight="1" spans="8:8">
      <c r="H4520" s="116"/>
    </row>
    <row r="4521" customHeight="1" spans="8:8">
      <c r="H4521" s="116"/>
    </row>
    <row r="4522" customHeight="1" spans="8:8">
      <c r="H4522" s="116"/>
    </row>
    <row r="4523" customHeight="1" spans="8:8">
      <c r="H4523" s="116"/>
    </row>
    <row r="4524" customHeight="1" spans="8:8">
      <c r="H4524" s="116"/>
    </row>
    <row r="4525" customHeight="1" spans="8:8">
      <c r="H4525" s="116"/>
    </row>
    <row r="4526" customHeight="1" spans="8:8">
      <c r="H4526" s="116"/>
    </row>
    <row r="4527" customHeight="1" spans="8:8">
      <c r="H4527" s="116"/>
    </row>
    <row r="4528" customHeight="1" spans="8:8">
      <c r="H4528" s="116"/>
    </row>
    <row r="4529" customHeight="1" spans="8:8">
      <c r="H4529" s="116"/>
    </row>
    <row r="4530" customHeight="1" spans="8:8">
      <c r="H4530" s="116"/>
    </row>
    <row r="4531" customHeight="1" spans="8:8">
      <c r="H4531" s="116"/>
    </row>
    <row r="4532" customHeight="1" spans="8:8">
      <c r="H4532" s="116"/>
    </row>
    <row r="4533" customHeight="1" spans="8:8">
      <c r="H4533" s="116"/>
    </row>
    <row r="4534" customHeight="1" spans="8:8">
      <c r="H4534" s="116"/>
    </row>
    <row r="4535" customHeight="1" spans="8:8">
      <c r="H4535" s="116"/>
    </row>
    <row r="4536" customHeight="1" spans="8:8">
      <c r="H4536" s="116"/>
    </row>
    <row r="4537" customHeight="1" spans="8:8">
      <c r="H4537" s="116"/>
    </row>
    <row r="4538" customHeight="1" spans="8:8">
      <c r="H4538" s="116"/>
    </row>
    <row r="4539" customHeight="1" spans="8:8">
      <c r="H4539" s="116"/>
    </row>
    <row r="4540" customHeight="1" spans="8:8">
      <c r="H4540" s="116"/>
    </row>
    <row r="4541" customHeight="1" spans="8:8">
      <c r="H4541" s="116"/>
    </row>
    <row r="4542" customHeight="1" spans="8:8">
      <c r="H4542" s="116"/>
    </row>
    <row r="4543" customHeight="1" spans="8:8">
      <c r="H4543" s="116"/>
    </row>
    <row r="4544" customHeight="1" spans="8:8">
      <c r="H4544" s="116"/>
    </row>
    <row r="4545" customHeight="1" spans="8:8">
      <c r="H4545" s="116"/>
    </row>
    <row r="4546" customHeight="1" spans="8:8">
      <c r="H4546" s="116"/>
    </row>
    <row r="4547" customHeight="1" spans="8:8">
      <c r="H4547" s="116"/>
    </row>
    <row r="4548" customHeight="1" spans="8:8">
      <c r="H4548" s="116"/>
    </row>
    <row r="4549" customHeight="1" spans="8:8">
      <c r="H4549" s="116"/>
    </row>
    <row r="4550" customHeight="1" spans="8:8">
      <c r="H4550" s="116"/>
    </row>
    <row r="4551" customHeight="1" spans="8:8">
      <c r="H4551" s="116"/>
    </row>
    <row r="4552" customHeight="1" spans="8:8">
      <c r="H4552" s="116"/>
    </row>
    <row r="4553" customHeight="1" spans="8:8">
      <c r="H4553" s="116"/>
    </row>
    <row r="4554" customHeight="1" spans="8:8">
      <c r="H4554" s="116"/>
    </row>
    <row r="4555" customHeight="1" spans="8:8">
      <c r="H4555" s="116"/>
    </row>
    <row r="4556" customHeight="1" spans="8:8">
      <c r="H4556" s="116"/>
    </row>
    <row r="4557" customHeight="1" spans="8:8">
      <c r="H4557" s="116"/>
    </row>
    <row r="4558" customHeight="1" spans="8:8">
      <c r="H4558" s="116"/>
    </row>
    <row r="4559" customHeight="1" spans="8:8">
      <c r="H4559" s="116"/>
    </row>
    <row r="4560" customHeight="1" spans="8:8">
      <c r="H4560" s="116"/>
    </row>
    <row r="4561" customHeight="1" spans="8:8">
      <c r="H4561" s="116"/>
    </row>
    <row r="4562" customHeight="1" spans="8:8">
      <c r="H4562" s="116"/>
    </row>
    <row r="4563" customHeight="1" spans="8:8">
      <c r="H4563" s="116"/>
    </row>
    <row r="4564" customHeight="1" spans="8:8">
      <c r="H4564" s="116"/>
    </row>
    <row r="4565" customHeight="1" spans="8:8">
      <c r="H4565" s="116"/>
    </row>
    <row r="4566" customHeight="1" spans="8:8">
      <c r="H4566" s="116"/>
    </row>
    <row r="4567" customHeight="1" spans="8:8">
      <c r="H4567" s="116"/>
    </row>
    <row r="4568" customHeight="1" spans="8:8">
      <c r="H4568" s="116"/>
    </row>
    <row r="4569" customHeight="1" spans="8:8">
      <c r="H4569" s="116"/>
    </row>
    <row r="4570" customHeight="1" spans="8:8">
      <c r="H4570" s="116"/>
    </row>
    <row r="4571" customHeight="1" spans="8:8">
      <c r="H4571" s="116"/>
    </row>
    <row r="4572" customHeight="1" spans="8:8">
      <c r="H4572" s="116"/>
    </row>
    <row r="4573" customHeight="1" spans="8:8">
      <c r="H4573" s="116"/>
    </row>
    <row r="4574" customHeight="1" spans="8:8">
      <c r="H4574" s="116"/>
    </row>
    <row r="4575" customHeight="1" spans="8:8">
      <c r="H4575" s="116"/>
    </row>
    <row r="4576" customHeight="1" spans="8:8">
      <c r="H4576" s="116"/>
    </row>
    <row r="4577" customHeight="1" spans="8:8">
      <c r="H4577" s="116"/>
    </row>
    <row r="4578" customHeight="1" spans="8:8">
      <c r="H4578" s="116"/>
    </row>
    <row r="4579" customHeight="1" spans="8:8">
      <c r="H4579" s="116"/>
    </row>
    <row r="4580" customHeight="1" spans="8:8">
      <c r="H4580" s="116"/>
    </row>
    <row r="4581" customHeight="1" spans="8:8">
      <c r="H4581" s="116"/>
    </row>
    <row r="4582" customHeight="1" spans="8:8">
      <c r="H4582" s="116"/>
    </row>
    <row r="4583" customHeight="1" spans="8:8">
      <c r="H4583" s="116"/>
    </row>
    <row r="4584" customHeight="1" spans="8:8">
      <c r="H4584" s="116"/>
    </row>
    <row r="4585" customHeight="1" spans="8:8">
      <c r="H4585" s="116"/>
    </row>
    <row r="4586" customHeight="1" spans="8:8">
      <c r="H4586" s="116"/>
    </row>
    <row r="4587" customHeight="1" spans="8:8">
      <c r="H4587" s="116"/>
    </row>
    <row r="4588" customHeight="1" spans="8:8">
      <c r="H4588" s="116"/>
    </row>
    <row r="4589" customHeight="1" spans="8:8">
      <c r="H4589" s="116"/>
    </row>
    <row r="4590" customHeight="1" spans="8:8">
      <c r="H4590" s="116"/>
    </row>
    <row r="4591" customHeight="1" spans="8:8">
      <c r="H4591" s="116"/>
    </row>
    <row r="4592" customHeight="1" spans="8:8">
      <c r="H4592" s="116"/>
    </row>
    <row r="4593" customHeight="1" spans="8:8">
      <c r="H4593" s="116"/>
    </row>
    <row r="4594" customHeight="1" spans="8:8">
      <c r="H4594" s="116"/>
    </row>
    <row r="4595" customHeight="1" spans="8:8">
      <c r="H4595" s="116"/>
    </row>
    <row r="4596" customHeight="1" spans="8:8">
      <c r="H4596" s="116"/>
    </row>
    <row r="4597" customHeight="1" spans="8:8">
      <c r="H4597" s="116"/>
    </row>
    <row r="4598" customHeight="1" spans="8:8">
      <c r="H4598" s="116"/>
    </row>
    <row r="4599" customHeight="1" spans="8:8">
      <c r="H4599" s="116"/>
    </row>
    <row r="4600" customHeight="1" spans="8:8">
      <c r="H4600" s="116"/>
    </row>
    <row r="4601" customHeight="1" spans="8:8">
      <c r="H4601" s="116"/>
    </row>
    <row r="4602" customHeight="1" spans="8:8">
      <c r="H4602" s="116"/>
    </row>
    <row r="4603" customHeight="1" spans="8:8">
      <c r="H4603" s="116"/>
    </row>
    <row r="4604" customHeight="1" spans="8:8">
      <c r="H4604" s="116"/>
    </row>
    <row r="4605" customHeight="1" spans="8:8">
      <c r="H4605" s="116"/>
    </row>
    <row r="4606" customHeight="1" spans="8:8">
      <c r="H4606" s="116"/>
    </row>
    <row r="4607" customHeight="1" spans="8:8">
      <c r="H4607" s="116"/>
    </row>
    <row r="4608" customHeight="1" spans="8:8">
      <c r="H4608" s="116"/>
    </row>
    <row r="4609" customHeight="1" spans="8:8">
      <c r="H4609" s="116"/>
    </row>
    <row r="4610" customHeight="1" spans="8:8">
      <c r="H4610" s="116"/>
    </row>
    <row r="4611" customHeight="1" spans="8:8">
      <c r="H4611" s="116"/>
    </row>
    <row r="4612" customHeight="1" spans="8:8">
      <c r="H4612" s="116"/>
    </row>
    <row r="4613" customHeight="1" spans="8:8">
      <c r="H4613" s="116"/>
    </row>
    <row r="4614" customHeight="1" spans="8:8">
      <c r="H4614" s="116"/>
    </row>
    <row r="4615" customHeight="1" spans="8:8">
      <c r="H4615" s="116"/>
    </row>
    <row r="4616" customHeight="1" spans="8:8">
      <c r="H4616" s="116"/>
    </row>
    <row r="4617" customHeight="1" spans="8:8">
      <c r="H4617" s="116"/>
    </row>
    <row r="4618" customHeight="1" spans="8:8">
      <c r="H4618" s="116"/>
    </row>
    <row r="4619" customHeight="1" spans="8:8">
      <c r="H4619" s="116"/>
    </row>
    <row r="4620" customHeight="1" spans="8:8">
      <c r="H4620" s="116"/>
    </row>
    <row r="4621" customHeight="1" spans="8:8">
      <c r="H4621" s="116"/>
    </row>
    <row r="4622" customHeight="1" spans="8:8">
      <c r="H4622" s="116"/>
    </row>
    <row r="4623" customHeight="1" spans="8:8">
      <c r="H4623" s="116"/>
    </row>
    <row r="4624" customHeight="1" spans="8:8">
      <c r="H4624" s="116"/>
    </row>
    <row r="4625" customHeight="1" spans="8:8">
      <c r="H4625" s="116"/>
    </row>
    <row r="4626" customHeight="1" spans="8:8">
      <c r="H4626" s="116"/>
    </row>
    <row r="4627" customHeight="1" spans="8:8">
      <c r="H4627" s="116"/>
    </row>
    <row r="4628" customHeight="1" spans="8:8">
      <c r="H4628" s="116"/>
    </row>
    <row r="4629" customHeight="1" spans="8:8">
      <c r="H4629" s="116"/>
    </row>
    <row r="4630" customHeight="1" spans="8:8">
      <c r="H4630" s="116"/>
    </row>
    <row r="4631" customHeight="1" spans="8:8">
      <c r="H4631" s="116"/>
    </row>
    <row r="4632" customHeight="1" spans="8:8">
      <c r="H4632" s="116"/>
    </row>
    <row r="4633" customHeight="1" spans="8:8">
      <c r="H4633" s="116"/>
    </row>
    <row r="4634" customHeight="1" spans="8:8">
      <c r="H4634" s="116"/>
    </row>
    <row r="4635" customHeight="1" spans="8:8">
      <c r="H4635" s="116"/>
    </row>
    <row r="4636" customHeight="1" spans="8:8">
      <c r="H4636" s="116"/>
    </row>
    <row r="4637" customHeight="1" spans="8:8">
      <c r="H4637" s="116"/>
    </row>
    <row r="4638" customHeight="1" spans="8:8">
      <c r="H4638" s="116"/>
    </row>
    <row r="4639" customHeight="1" spans="8:8">
      <c r="H4639" s="116"/>
    </row>
    <row r="4640" customHeight="1" spans="8:8">
      <c r="H4640" s="116"/>
    </row>
    <row r="4641" customHeight="1" spans="8:8">
      <c r="H4641" s="116"/>
    </row>
    <row r="4642" customHeight="1" spans="8:8">
      <c r="H4642" s="116"/>
    </row>
    <row r="4643" customHeight="1" spans="8:8">
      <c r="H4643" s="116"/>
    </row>
    <row r="4644" customHeight="1" spans="8:8">
      <c r="H4644" s="116"/>
    </row>
    <row r="4645" customHeight="1" spans="8:8">
      <c r="H4645" s="116"/>
    </row>
    <row r="4646" customHeight="1" spans="8:8">
      <c r="H4646" s="116"/>
    </row>
    <row r="4647" customHeight="1" spans="8:8">
      <c r="H4647" s="116"/>
    </row>
    <row r="4648" customHeight="1" spans="8:8">
      <c r="H4648" s="116"/>
    </row>
    <row r="4649" customHeight="1" spans="8:8">
      <c r="H4649" s="116"/>
    </row>
    <row r="4650" customHeight="1" spans="8:8">
      <c r="H4650" s="116"/>
    </row>
    <row r="4651" customHeight="1" spans="8:8">
      <c r="H4651" s="116"/>
    </row>
    <row r="4652" customHeight="1" spans="8:8">
      <c r="H4652" s="116"/>
    </row>
    <row r="4653" customHeight="1" spans="8:8">
      <c r="H4653" s="116"/>
    </row>
    <row r="4654" customHeight="1" spans="8:8">
      <c r="H4654" s="116"/>
    </row>
    <row r="4655" customHeight="1" spans="8:8">
      <c r="H4655" s="116"/>
    </row>
    <row r="4656" customHeight="1" spans="8:8">
      <c r="H4656" s="116"/>
    </row>
    <row r="4657" customHeight="1" spans="8:8">
      <c r="H4657" s="116"/>
    </row>
    <row r="4658" customHeight="1" spans="8:8">
      <c r="H4658" s="116"/>
    </row>
    <row r="4659" customHeight="1" spans="8:8">
      <c r="H4659" s="116"/>
    </row>
    <row r="4660" customHeight="1" spans="8:8">
      <c r="H4660" s="116"/>
    </row>
    <row r="4661" customHeight="1" spans="8:8">
      <c r="H4661" s="116"/>
    </row>
    <row r="4662" customHeight="1" spans="8:8">
      <c r="H4662" s="116"/>
    </row>
    <row r="4663" customHeight="1" spans="8:8">
      <c r="H4663" s="116"/>
    </row>
    <row r="4664" customHeight="1" spans="8:8">
      <c r="H4664" s="116"/>
    </row>
    <row r="4665" customHeight="1" spans="8:8">
      <c r="H4665" s="116"/>
    </row>
    <row r="4666" customHeight="1" spans="8:8">
      <c r="H4666" s="116"/>
    </row>
    <row r="4667" customHeight="1" spans="8:8">
      <c r="H4667" s="116"/>
    </row>
    <row r="4668" customHeight="1" spans="8:8">
      <c r="H4668" s="116"/>
    </row>
    <row r="4669" customHeight="1" spans="8:8">
      <c r="H4669" s="116"/>
    </row>
    <row r="4670" customHeight="1" spans="8:8">
      <c r="H4670" s="116"/>
    </row>
    <row r="4671" customHeight="1" spans="8:8">
      <c r="H4671" s="116"/>
    </row>
    <row r="4672" customHeight="1" spans="8:8">
      <c r="H4672" s="116"/>
    </row>
    <row r="4673" customHeight="1" spans="8:8">
      <c r="H4673" s="116"/>
    </row>
    <row r="4674" customHeight="1" spans="8:8">
      <c r="H4674" s="116"/>
    </row>
    <row r="4675" customHeight="1" spans="8:8">
      <c r="H4675" s="116"/>
    </row>
    <row r="4676" customHeight="1" spans="8:8">
      <c r="H4676" s="116"/>
    </row>
    <row r="4677" customHeight="1" spans="8:8">
      <c r="H4677" s="116"/>
    </row>
    <row r="4678" customHeight="1" spans="8:8">
      <c r="H4678" s="116"/>
    </row>
    <row r="4679" customHeight="1" spans="8:8">
      <c r="H4679" s="116"/>
    </row>
    <row r="4680" customHeight="1" spans="8:8">
      <c r="H4680" s="116"/>
    </row>
    <row r="4681" customHeight="1" spans="8:8">
      <c r="H4681" s="116"/>
    </row>
    <row r="4682" customHeight="1" spans="8:8">
      <c r="H4682" s="116"/>
    </row>
    <row r="4683" customHeight="1" spans="8:8">
      <c r="H4683" s="116"/>
    </row>
    <row r="4684" customHeight="1" spans="8:8">
      <c r="H4684" s="116"/>
    </row>
    <row r="4685" customHeight="1" spans="8:8">
      <c r="H4685" s="116"/>
    </row>
    <row r="4686" customHeight="1" spans="8:8">
      <c r="H4686" s="116"/>
    </row>
    <row r="4687" customHeight="1" spans="8:8">
      <c r="H4687" s="116"/>
    </row>
    <row r="4688" customHeight="1" spans="8:8">
      <c r="H4688" s="116"/>
    </row>
    <row r="4689" customHeight="1" spans="8:8">
      <c r="H4689" s="116"/>
    </row>
    <row r="4690" customHeight="1" spans="8:8">
      <c r="H4690" s="116"/>
    </row>
    <row r="4691" customHeight="1" spans="8:8">
      <c r="H4691" s="116"/>
    </row>
    <row r="4692" customHeight="1" spans="8:8">
      <c r="H4692" s="116"/>
    </row>
    <row r="4693" customHeight="1" spans="8:8">
      <c r="H4693" s="116"/>
    </row>
    <row r="4694" customHeight="1" spans="8:8">
      <c r="H4694" s="116"/>
    </row>
    <row r="4695" customHeight="1" spans="8:8">
      <c r="H4695" s="116"/>
    </row>
    <row r="4696" customHeight="1" spans="8:8">
      <c r="H4696" s="116"/>
    </row>
    <row r="4697" customHeight="1" spans="8:8">
      <c r="H4697" s="116"/>
    </row>
    <row r="4698" customHeight="1" spans="8:8">
      <c r="H4698" s="116"/>
    </row>
    <row r="4699" customHeight="1" spans="8:8">
      <c r="H4699" s="116"/>
    </row>
    <row r="4700" customHeight="1" spans="8:8">
      <c r="H4700" s="116"/>
    </row>
    <row r="4701" customHeight="1" spans="8:8">
      <c r="H4701" s="116"/>
    </row>
    <row r="4702" customHeight="1" spans="8:8">
      <c r="H4702" s="116"/>
    </row>
    <row r="4703" customHeight="1" spans="8:8">
      <c r="H4703" s="116"/>
    </row>
    <row r="4704" customHeight="1" spans="8:8">
      <c r="H4704" s="116"/>
    </row>
    <row r="4705" customHeight="1" spans="8:8">
      <c r="H4705" s="116"/>
    </row>
    <row r="4706" customHeight="1" spans="8:8">
      <c r="H4706" s="116"/>
    </row>
    <row r="4707" customHeight="1" spans="8:8">
      <c r="H4707" s="116"/>
    </row>
    <row r="4708" customHeight="1" spans="8:8">
      <c r="H4708" s="116"/>
    </row>
    <row r="4709" customHeight="1" spans="8:8">
      <c r="H4709" s="116"/>
    </row>
    <row r="4710" customHeight="1" spans="8:8">
      <c r="H4710" s="116"/>
    </row>
    <row r="4711" customHeight="1" spans="8:8">
      <c r="H4711" s="116"/>
    </row>
    <row r="4712" customHeight="1" spans="8:8">
      <c r="H4712" s="116"/>
    </row>
    <row r="4713" customHeight="1" spans="8:8">
      <c r="H4713" s="116"/>
    </row>
    <row r="4714" customHeight="1" spans="8:8">
      <c r="H4714" s="116"/>
    </row>
    <row r="4715" customHeight="1" spans="8:8">
      <c r="H4715" s="116"/>
    </row>
    <row r="4716" customHeight="1" spans="8:8">
      <c r="H4716" s="116"/>
    </row>
    <row r="4717" customHeight="1" spans="8:8">
      <c r="H4717" s="116"/>
    </row>
    <row r="4718" customHeight="1" spans="8:8">
      <c r="H4718" s="116"/>
    </row>
    <row r="4719" customHeight="1" spans="8:8">
      <c r="H4719" s="116"/>
    </row>
    <row r="4720" customHeight="1" spans="8:8">
      <c r="H4720" s="116"/>
    </row>
    <row r="4721" customHeight="1" spans="8:8">
      <c r="H4721" s="116"/>
    </row>
    <row r="4722" customHeight="1" spans="8:8">
      <c r="H4722" s="116"/>
    </row>
    <row r="4723" customHeight="1" spans="8:8">
      <c r="H4723" s="116"/>
    </row>
    <row r="4724" customHeight="1" spans="8:8">
      <c r="H4724" s="116"/>
    </row>
    <row r="4725" customHeight="1" spans="8:8">
      <c r="H4725" s="116"/>
    </row>
    <row r="4726" customHeight="1" spans="8:8">
      <c r="H4726" s="116"/>
    </row>
    <row r="4727" customHeight="1" spans="8:8">
      <c r="H4727" s="116"/>
    </row>
    <row r="4728" customHeight="1" spans="8:8">
      <c r="H4728" s="116"/>
    </row>
    <row r="4729" customHeight="1" spans="8:8">
      <c r="H4729" s="116"/>
    </row>
    <row r="4730" customHeight="1" spans="8:8">
      <c r="H4730" s="116"/>
    </row>
    <row r="4731" customHeight="1" spans="8:8">
      <c r="H4731" s="116"/>
    </row>
    <row r="4732" customHeight="1" spans="8:8">
      <c r="H4732" s="116"/>
    </row>
    <row r="4733" customHeight="1" spans="8:8">
      <c r="H4733" s="116"/>
    </row>
    <row r="4734" customHeight="1" spans="8:8">
      <c r="H4734" s="116"/>
    </row>
    <row r="4735" customHeight="1" spans="8:8">
      <c r="H4735" s="116"/>
    </row>
    <row r="4736" customHeight="1" spans="8:8">
      <c r="H4736" s="116"/>
    </row>
    <row r="4737" customHeight="1" spans="8:8">
      <c r="H4737" s="116"/>
    </row>
    <row r="4738" customHeight="1" spans="8:8">
      <c r="H4738" s="116"/>
    </row>
    <row r="4739" customHeight="1" spans="8:8">
      <c r="H4739" s="116"/>
    </row>
    <row r="4740" customHeight="1" spans="8:8">
      <c r="H4740" s="116"/>
    </row>
    <row r="4741" customHeight="1" spans="8:8">
      <c r="H4741" s="116"/>
    </row>
    <row r="4742" customHeight="1" spans="8:8">
      <c r="H4742" s="116"/>
    </row>
    <row r="4743" customHeight="1" spans="8:8">
      <c r="H4743" s="116"/>
    </row>
    <row r="4744" customHeight="1" spans="8:8">
      <c r="H4744" s="116"/>
    </row>
    <row r="4745" customHeight="1" spans="8:8">
      <c r="H4745" s="116"/>
    </row>
    <row r="4746" customHeight="1" spans="8:8">
      <c r="H4746" s="116"/>
    </row>
    <row r="4747" customHeight="1" spans="8:8">
      <c r="H4747" s="116"/>
    </row>
    <row r="4748" customHeight="1" spans="8:8">
      <c r="H4748" s="116"/>
    </row>
    <row r="4749" customHeight="1" spans="8:8">
      <c r="H4749" s="116"/>
    </row>
    <row r="4750" customHeight="1" spans="8:8">
      <c r="H4750" s="116"/>
    </row>
    <row r="4751" customHeight="1" spans="8:8">
      <c r="H4751" s="116"/>
    </row>
    <row r="4752" customHeight="1" spans="8:8">
      <c r="H4752" s="116"/>
    </row>
    <row r="4753" customHeight="1" spans="8:8">
      <c r="H4753" s="116"/>
    </row>
    <row r="4754" customHeight="1" spans="8:8">
      <c r="H4754" s="116"/>
    </row>
    <row r="4755" customHeight="1" spans="8:8">
      <c r="H4755" s="116"/>
    </row>
    <row r="4756" customHeight="1" spans="8:8">
      <c r="H4756" s="116"/>
    </row>
    <row r="4757" customHeight="1" spans="8:8">
      <c r="H4757" s="116"/>
    </row>
    <row r="4758" customHeight="1" spans="8:8">
      <c r="H4758" s="116"/>
    </row>
    <row r="4759" customHeight="1" spans="8:8">
      <c r="H4759" s="116"/>
    </row>
    <row r="4760" customHeight="1" spans="8:8">
      <c r="H4760" s="116"/>
    </row>
    <row r="4761" customHeight="1" spans="8:8">
      <c r="H4761" s="116"/>
    </row>
    <row r="4762" customHeight="1" spans="8:8">
      <c r="H4762" s="116"/>
    </row>
    <row r="4763" customHeight="1" spans="8:8">
      <c r="H4763" s="116"/>
    </row>
    <row r="4764" customHeight="1" spans="8:8">
      <c r="H4764" s="116"/>
    </row>
    <row r="4765" customHeight="1" spans="8:8">
      <c r="H4765" s="116"/>
    </row>
    <row r="4766" customHeight="1" spans="8:8">
      <c r="H4766" s="116"/>
    </row>
    <row r="4767" customHeight="1" spans="8:8">
      <c r="H4767" s="116"/>
    </row>
    <row r="4768" customHeight="1" spans="8:8">
      <c r="H4768" s="116"/>
    </row>
    <row r="4769" customHeight="1" spans="8:8">
      <c r="H4769" s="116"/>
    </row>
    <row r="4770" customHeight="1" spans="8:8">
      <c r="H4770" s="116"/>
    </row>
    <row r="4771" customHeight="1" spans="8:8">
      <c r="H4771" s="116"/>
    </row>
    <row r="4772" customHeight="1" spans="8:8">
      <c r="H4772" s="116"/>
    </row>
    <row r="4773" customHeight="1" spans="8:8">
      <c r="H4773" s="116"/>
    </row>
    <row r="4774" customHeight="1" spans="8:8">
      <c r="H4774" s="116"/>
    </row>
    <row r="4775" customHeight="1" spans="8:8">
      <c r="H4775" s="116"/>
    </row>
    <row r="4776" customHeight="1" spans="8:8">
      <c r="H4776" s="116"/>
    </row>
    <row r="4777" customHeight="1" spans="8:8">
      <c r="H4777" s="116"/>
    </row>
    <row r="4778" customHeight="1" spans="8:8">
      <c r="H4778" s="116"/>
    </row>
    <row r="4779" customHeight="1" spans="8:8">
      <c r="H4779" s="116"/>
    </row>
    <row r="4780" customHeight="1" spans="8:8">
      <c r="H4780" s="116"/>
    </row>
    <row r="4781" customHeight="1" spans="8:8">
      <c r="H4781" s="116"/>
    </row>
    <row r="4782" customHeight="1" spans="8:8">
      <c r="H4782" s="116"/>
    </row>
    <row r="4783" customHeight="1" spans="8:8">
      <c r="H4783" s="116"/>
    </row>
    <row r="4784" customHeight="1" spans="8:8">
      <c r="H4784" s="116"/>
    </row>
    <row r="4785" customHeight="1" spans="8:8">
      <c r="H4785" s="116"/>
    </row>
    <row r="4786" customHeight="1" spans="8:8">
      <c r="H4786" s="116"/>
    </row>
    <row r="4787" customHeight="1" spans="8:8">
      <c r="H4787" s="116"/>
    </row>
    <row r="4788" customHeight="1" spans="8:8">
      <c r="H4788" s="116"/>
    </row>
    <row r="4789" customHeight="1" spans="8:8">
      <c r="H4789" s="116"/>
    </row>
    <row r="4790" customHeight="1" spans="8:8">
      <c r="H4790" s="116"/>
    </row>
    <row r="4791" customHeight="1" spans="8:8">
      <c r="H4791" s="116"/>
    </row>
    <row r="4792" customHeight="1" spans="8:8">
      <c r="H4792" s="116"/>
    </row>
    <row r="4793" customHeight="1" spans="8:8">
      <c r="H4793" s="116"/>
    </row>
    <row r="4794" customHeight="1" spans="8:8">
      <c r="H4794" s="116"/>
    </row>
    <row r="4795" customHeight="1" spans="8:8">
      <c r="H4795" s="116"/>
    </row>
    <row r="4796" customHeight="1" spans="8:8">
      <c r="H4796" s="116"/>
    </row>
    <row r="4797" customHeight="1" spans="8:8">
      <c r="H4797" s="116"/>
    </row>
    <row r="4798" customHeight="1" spans="8:8">
      <c r="H4798" s="116"/>
    </row>
    <row r="4799" customHeight="1" spans="8:8">
      <c r="H4799" s="116"/>
    </row>
    <row r="4800" customHeight="1" spans="8:8">
      <c r="H4800" s="116"/>
    </row>
    <row r="4801" customHeight="1" spans="8:8">
      <c r="H4801" s="116"/>
    </row>
    <row r="4802" customHeight="1" spans="8:8">
      <c r="H4802" s="116"/>
    </row>
    <row r="4803" customHeight="1" spans="8:8">
      <c r="H4803" s="116"/>
    </row>
    <row r="4804" customHeight="1" spans="8:8">
      <c r="H4804" s="116"/>
    </row>
    <row r="4805" customHeight="1" spans="8:8">
      <c r="H4805" s="116"/>
    </row>
    <row r="4806" customHeight="1" spans="8:8">
      <c r="H4806" s="116"/>
    </row>
    <row r="4807" customHeight="1" spans="8:8">
      <c r="H4807" s="116"/>
    </row>
    <row r="4808" customHeight="1" spans="8:8">
      <c r="H4808" s="116"/>
    </row>
    <row r="4809" customHeight="1" spans="8:8">
      <c r="H4809" s="116"/>
    </row>
    <row r="4810" customHeight="1" spans="8:8">
      <c r="H4810" s="116"/>
    </row>
    <row r="4811" customHeight="1" spans="8:8">
      <c r="H4811" s="116"/>
    </row>
    <row r="4812" customHeight="1" spans="8:8">
      <c r="H4812" s="116"/>
    </row>
    <row r="4813" customHeight="1" spans="8:8">
      <c r="H4813" s="116"/>
    </row>
    <row r="4814" customHeight="1" spans="8:8">
      <c r="H4814" s="116"/>
    </row>
    <row r="4815" customHeight="1" spans="8:8">
      <c r="H4815" s="116"/>
    </row>
    <row r="4816" customHeight="1" spans="8:8">
      <c r="H4816" s="116"/>
    </row>
    <row r="4817" customHeight="1" spans="8:8">
      <c r="H4817" s="116"/>
    </row>
    <row r="4818" customHeight="1" spans="8:8">
      <c r="H4818" s="116"/>
    </row>
    <row r="4819" customHeight="1" spans="8:8">
      <c r="H4819" s="116"/>
    </row>
    <row r="4820" customHeight="1" spans="8:8">
      <c r="H4820" s="116"/>
    </row>
    <row r="4821" customHeight="1" spans="8:8">
      <c r="H4821" s="116"/>
    </row>
    <row r="4822" customHeight="1" spans="8:8">
      <c r="H4822" s="116"/>
    </row>
    <row r="4823" customHeight="1" spans="8:8">
      <c r="H4823" s="116"/>
    </row>
    <row r="4824" customHeight="1" spans="8:8">
      <c r="H4824" s="116"/>
    </row>
    <row r="4825" customHeight="1" spans="8:8">
      <c r="H4825" s="116"/>
    </row>
    <row r="4826" customHeight="1" spans="8:8">
      <c r="H4826" s="116"/>
    </row>
    <row r="4827" customHeight="1" spans="8:8">
      <c r="H4827" s="116"/>
    </row>
    <row r="4828" customHeight="1" spans="8:8">
      <c r="H4828" s="116"/>
    </row>
    <row r="4829" customHeight="1" spans="8:8">
      <c r="H4829" s="116"/>
    </row>
    <row r="4830" customHeight="1" spans="8:8">
      <c r="H4830" s="116"/>
    </row>
    <row r="4831" customHeight="1" spans="8:8">
      <c r="H4831" s="116"/>
    </row>
    <row r="4832" customHeight="1" spans="8:8">
      <c r="H4832" s="116"/>
    </row>
    <row r="4833" customHeight="1" spans="8:8">
      <c r="H4833" s="116"/>
    </row>
    <row r="4834" customHeight="1" spans="8:8">
      <c r="H4834" s="116"/>
    </row>
    <row r="4835" customHeight="1" spans="8:8">
      <c r="H4835" s="116"/>
    </row>
    <row r="4836" customHeight="1" spans="8:8">
      <c r="H4836" s="116"/>
    </row>
    <row r="4837" customHeight="1" spans="8:8">
      <c r="H4837" s="116"/>
    </row>
    <row r="4838" customHeight="1" spans="8:8">
      <c r="H4838" s="116"/>
    </row>
    <row r="4839" customHeight="1" spans="8:8">
      <c r="H4839" s="116"/>
    </row>
    <row r="4840" customHeight="1" spans="8:8">
      <c r="H4840" s="116"/>
    </row>
    <row r="4841" customHeight="1" spans="8:8">
      <c r="H4841" s="116"/>
    </row>
    <row r="4842" customHeight="1" spans="8:8">
      <c r="H4842" s="116"/>
    </row>
    <row r="4843" customHeight="1" spans="8:8">
      <c r="H4843" s="116"/>
    </row>
    <row r="4844" customHeight="1" spans="8:8">
      <c r="H4844" s="116"/>
    </row>
    <row r="4845" customHeight="1" spans="8:8">
      <c r="H4845" s="116"/>
    </row>
    <row r="4846" customHeight="1" spans="8:8">
      <c r="H4846" s="116"/>
    </row>
    <row r="4847" customHeight="1" spans="8:8">
      <c r="H4847" s="116"/>
    </row>
    <row r="4848" customHeight="1" spans="8:8">
      <c r="H4848" s="116"/>
    </row>
    <row r="4849" customHeight="1" spans="8:8">
      <c r="H4849" s="116"/>
    </row>
    <row r="4850" customHeight="1" spans="8:8">
      <c r="H4850" s="116"/>
    </row>
    <row r="4851" customHeight="1" spans="8:8">
      <c r="H4851" s="116"/>
    </row>
    <row r="4852" customHeight="1" spans="8:8">
      <c r="H4852" s="116"/>
    </row>
    <row r="4853" customHeight="1" spans="8:8">
      <c r="H4853" s="116"/>
    </row>
    <row r="4854" customHeight="1" spans="8:8">
      <c r="H4854" s="116"/>
    </row>
    <row r="4855" customHeight="1" spans="8:8">
      <c r="H4855" s="116"/>
    </row>
    <row r="4856" customHeight="1" spans="8:8">
      <c r="H4856" s="116"/>
    </row>
    <row r="4857" customHeight="1" spans="8:8">
      <c r="H4857" s="116"/>
    </row>
    <row r="4858" customHeight="1" spans="8:8">
      <c r="H4858" s="116"/>
    </row>
    <row r="4859" customHeight="1" spans="8:8">
      <c r="H4859" s="116"/>
    </row>
    <row r="4860" customHeight="1" spans="8:8">
      <c r="H4860" s="116"/>
    </row>
    <row r="4861" customHeight="1" spans="8:8">
      <c r="H4861" s="116"/>
    </row>
    <row r="4862" customHeight="1" spans="8:8">
      <c r="H4862" s="116"/>
    </row>
    <row r="4863" customHeight="1" spans="8:8">
      <c r="H4863" s="116"/>
    </row>
    <row r="4864" customHeight="1" spans="8:8">
      <c r="H4864" s="116"/>
    </row>
    <row r="4865" customHeight="1" spans="8:8">
      <c r="H4865" s="116"/>
    </row>
    <row r="4866" customHeight="1" spans="8:8">
      <c r="H4866" s="116"/>
    </row>
    <row r="4867" customHeight="1" spans="8:8">
      <c r="H4867" s="116"/>
    </row>
    <row r="4868" customHeight="1" spans="8:8">
      <c r="H4868" s="116"/>
    </row>
    <row r="4869" customHeight="1" spans="8:8">
      <c r="H4869" s="116"/>
    </row>
    <row r="4870" customHeight="1" spans="8:8">
      <c r="H4870" s="116"/>
    </row>
    <row r="4871" customHeight="1" spans="8:8">
      <c r="H4871" s="116"/>
    </row>
    <row r="4872" customHeight="1" spans="8:8">
      <c r="H4872" s="116"/>
    </row>
    <row r="4873" customHeight="1" spans="8:8">
      <c r="H4873" s="116"/>
    </row>
    <row r="4874" customHeight="1" spans="8:8">
      <c r="H4874" s="116"/>
    </row>
    <row r="4875" customHeight="1" spans="8:8">
      <c r="H4875" s="116"/>
    </row>
    <row r="4876" customHeight="1" spans="8:8">
      <c r="H4876" s="116"/>
    </row>
    <row r="4877" customHeight="1" spans="8:8">
      <c r="H4877" s="116"/>
    </row>
    <row r="4878" customHeight="1" spans="8:8">
      <c r="H4878" s="116"/>
    </row>
    <row r="4879" customHeight="1" spans="8:8">
      <c r="H4879" s="116"/>
    </row>
    <row r="4880" customHeight="1" spans="8:8">
      <c r="H4880" s="116"/>
    </row>
    <row r="4881" customHeight="1" spans="8:8">
      <c r="H4881" s="116"/>
    </row>
    <row r="4882" customHeight="1" spans="8:8">
      <c r="H4882" s="116"/>
    </row>
    <row r="4883" customHeight="1" spans="8:8">
      <c r="H4883" s="116"/>
    </row>
    <row r="4884" customHeight="1" spans="8:8">
      <c r="H4884" s="116"/>
    </row>
    <row r="4885" customHeight="1" spans="8:8">
      <c r="H4885" s="116"/>
    </row>
    <row r="4886" customHeight="1" spans="8:8">
      <c r="H4886" s="116"/>
    </row>
    <row r="4887" customHeight="1" spans="8:8">
      <c r="H4887" s="116"/>
    </row>
    <row r="4888" customHeight="1" spans="8:8">
      <c r="H4888" s="116"/>
    </row>
    <row r="4889" customHeight="1" spans="8:8">
      <c r="H4889" s="116"/>
    </row>
    <row r="4890" customHeight="1" spans="8:8">
      <c r="H4890" s="116"/>
    </row>
    <row r="4891" customHeight="1" spans="8:8">
      <c r="H4891" s="116"/>
    </row>
    <row r="4892" customHeight="1" spans="8:8">
      <c r="H4892" s="116"/>
    </row>
    <row r="4893" customHeight="1" spans="8:8">
      <c r="H4893" s="116"/>
    </row>
    <row r="4894" customHeight="1" spans="8:8">
      <c r="H4894" s="116"/>
    </row>
    <row r="4895" customHeight="1" spans="8:8">
      <c r="H4895" s="116"/>
    </row>
    <row r="4896" customHeight="1" spans="8:8">
      <c r="H4896" s="116"/>
    </row>
    <row r="4897" customHeight="1" spans="8:8">
      <c r="H4897" s="116"/>
    </row>
    <row r="4898" customHeight="1" spans="8:8">
      <c r="H4898" s="116"/>
    </row>
    <row r="4899" customHeight="1" spans="8:8">
      <c r="H4899" s="116"/>
    </row>
    <row r="4900" customHeight="1" spans="8:8">
      <c r="H4900" s="116"/>
    </row>
    <row r="4901" customHeight="1" spans="8:8">
      <c r="H4901" s="116"/>
    </row>
    <row r="4902" customHeight="1" spans="8:8">
      <c r="H4902" s="116"/>
    </row>
    <row r="4903" customHeight="1" spans="8:8">
      <c r="H4903" s="116"/>
    </row>
    <row r="4904" customHeight="1" spans="8:8">
      <c r="H4904" s="116"/>
    </row>
    <row r="4905" customHeight="1" spans="8:8">
      <c r="H4905" s="116"/>
    </row>
    <row r="4906" customHeight="1" spans="8:8">
      <c r="H4906" s="116"/>
    </row>
    <row r="4907" customHeight="1" spans="8:8">
      <c r="H4907" s="116"/>
    </row>
    <row r="4908" customHeight="1" spans="8:8">
      <c r="H4908" s="116"/>
    </row>
    <row r="4909" customHeight="1" spans="8:8">
      <c r="H4909" s="116"/>
    </row>
    <row r="4910" customHeight="1" spans="8:8">
      <c r="H4910" s="116"/>
    </row>
    <row r="4911" customHeight="1" spans="8:8">
      <c r="H4911" s="116"/>
    </row>
    <row r="4912" customHeight="1" spans="8:8">
      <c r="H4912" s="116"/>
    </row>
    <row r="4913" customHeight="1" spans="8:8">
      <c r="H4913" s="116"/>
    </row>
    <row r="4914" customHeight="1" spans="8:8">
      <c r="H4914" s="116"/>
    </row>
    <row r="4915" customHeight="1" spans="8:8">
      <c r="H4915" s="116"/>
    </row>
    <row r="4916" customHeight="1" spans="8:8">
      <c r="H4916" s="116"/>
    </row>
    <row r="4917" customHeight="1" spans="8:8">
      <c r="H4917" s="116"/>
    </row>
    <row r="4918" customHeight="1" spans="8:8">
      <c r="H4918" s="116"/>
    </row>
    <row r="4919" customHeight="1" spans="8:8">
      <c r="H4919" s="116"/>
    </row>
    <row r="4920" customHeight="1" spans="8:8">
      <c r="H4920" s="116"/>
    </row>
    <row r="4921" customHeight="1" spans="8:8">
      <c r="H4921" s="116"/>
    </row>
    <row r="4922" customHeight="1" spans="8:8">
      <c r="H4922" s="116"/>
    </row>
    <row r="4923" customHeight="1" spans="8:8">
      <c r="H4923" s="116"/>
    </row>
    <row r="4924" customHeight="1" spans="8:8">
      <c r="H4924" s="116"/>
    </row>
    <row r="4925" customHeight="1" spans="8:8">
      <c r="H4925" s="116"/>
    </row>
    <row r="4926" customHeight="1" spans="8:8">
      <c r="H4926" s="116"/>
    </row>
    <row r="4927" customHeight="1" spans="8:8">
      <c r="H4927" s="116"/>
    </row>
    <row r="4928" customHeight="1" spans="8:8">
      <c r="H4928" s="116"/>
    </row>
    <row r="4929" customHeight="1" spans="8:8">
      <c r="H4929" s="116"/>
    </row>
    <row r="4930" customHeight="1" spans="8:8">
      <c r="H4930" s="116"/>
    </row>
    <row r="4931" customHeight="1" spans="8:8">
      <c r="H4931" s="116"/>
    </row>
    <row r="4932" customHeight="1" spans="8:8">
      <c r="H4932" s="116"/>
    </row>
    <row r="4933" customHeight="1" spans="8:8">
      <c r="H4933" s="116"/>
    </row>
    <row r="4934" customHeight="1" spans="8:8">
      <c r="H4934" s="116"/>
    </row>
    <row r="4935" customHeight="1" spans="8:8">
      <c r="H4935" s="116"/>
    </row>
    <row r="4936" customHeight="1" spans="8:8">
      <c r="H4936" s="116"/>
    </row>
    <row r="4937" customHeight="1" spans="8:8">
      <c r="H4937" s="116"/>
    </row>
    <row r="4938" customHeight="1" spans="8:8">
      <c r="H4938" s="116"/>
    </row>
    <row r="4939" customHeight="1" spans="8:8">
      <c r="H4939" s="116"/>
    </row>
    <row r="4940" customHeight="1" spans="8:8">
      <c r="H4940" s="116"/>
    </row>
    <row r="4941" customHeight="1" spans="8:8">
      <c r="H4941" s="116"/>
    </row>
    <row r="4942" customHeight="1" spans="8:8">
      <c r="H4942" s="116"/>
    </row>
    <row r="4943" customHeight="1" spans="8:8">
      <c r="H4943" s="116"/>
    </row>
    <row r="4944" customHeight="1" spans="8:8">
      <c r="H4944" s="116"/>
    </row>
    <row r="4945" customHeight="1" spans="8:8">
      <c r="H4945" s="116"/>
    </row>
    <row r="4946" customHeight="1" spans="8:8">
      <c r="H4946" s="116"/>
    </row>
    <row r="4947" customHeight="1" spans="8:8">
      <c r="H4947" s="116"/>
    </row>
    <row r="4948" customHeight="1" spans="8:8">
      <c r="H4948" s="116"/>
    </row>
    <row r="4949" customHeight="1" spans="8:8">
      <c r="H4949" s="116"/>
    </row>
    <row r="4950" customHeight="1" spans="8:8">
      <c r="H4950" s="116"/>
    </row>
    <row r="4951" customHeight="1" spans="8:8">
      <c r="H4951" s="116"/>
    </row>
    <row r="4952" customHeight="1" spans="8:8">
      <c r="H4952" s="116"/>
    </row>
    <row r="4953" customHeight="1" spans="8:8">
      <c r="H4953" s="116"/>
    </row>
    <row r="4954" customHeight="1" spans="8:8">
      <c r="H4954" s="116"/>
    </row>
    <row r="4955" customHeight="1" spans="8:8">
      <c r="H4955" s="116"/>
    </row>
    <row r="4956" customHeight="1" spans="8:8">
      <c r="H4956" s="116"/>
    </row>
    <row r="4957" customHeight="1" spans="8:8">
      <c r="H4957" s="116"/>
    </row>
    <row r="4958" customHeight="1" spans="8:8">
      <c r="H4958" s="116"/>
    </row>
    <row r="4959" customHeight="1" spans="8:8">
      <c r="H4959" s="116"/>
    </row>
    <row r="4960" customHeight="1" spans="8:8">
      <c r="H4960" s="116"/>
    </row>
    <row r="4961" customHeight="1" spans="8:8">
      <c r="H4961" s="116"/>
    </row>
    <row r="4962" customHeight="1" spans="8:8">
      <c r="H4962" s="116"/>
    </row>
    <row r="4963" customHeight="1" spans="8:8">
      <c r="H4963" s="116"/>
    </row>
    <row r="4964" customHeight="1" spans="8:8">
      <c r="H4964" s="116"/>
    </row>
    <row r="4965" customHeight="1" spans="8:8">
      <c r="H4965" s="116"/>
    </row>
    <row r="4966" customHeight="1" spans="8:8">
      <c r="H4966" s="116"/>
    </row>
    <row r="4967" customHeight="1" spans="8:8">
      <c r="H4967" s="116"/>
    </row>
    <row r="4968" customHeight="1" spans="8:8">
      <c r="H4968" s="116"/>
    </row>
    <row r="4969" customHeight="1" spans="8:8">
      <c r="H4969" s="116"/>
    </row>
    <row r="4970" customHeight="1" spans="8:8">
      <c r="H4970" s="116"/>
    </row>
    <row r="4971" customHeight="1" spans="8:8">
      <c r="H4971" s="116"/>
    </row>
    <row r="4972" customHeight="1" spans="8:8">
      <c r="H4972" s="116"/>
    </row>
    <row r="4973" customHeight="1" spans="8:8">
      <c r="H4973" s="116"/>
    </row>
    <row r="4974" customHeight="1" spans="8:8">
      <c r="H4974" s="116"/>
    </row>
    <row r="4975" customHeight="1" spans="8:8">
      <c r="H4975" s="116"/>
    </row>
    <row r="4976" customHeight="1" spans="8:8">
      <c r="H4976" s="116"/>
    </row>
    <row r="4977" customHeight="1" spans="8:8">
      <c r="H4977" s="116"/>
    </row>
    <row r="4978" customHeight="1" spans="8:8">
      <c r="H4978" s="116"/>
    </row>
    <row r="4979" customHeight="1" spans="8:8">
      <c r="H4979" s="116"/>
    </row>
    <row r="4980" customHeight="1" spans="8:8">
      <c r="H4980" s="116"/>
    </row>
    <row r="4981" customHeight="1" spans="8:8">
      <c r="H4981" s="116"/>
    </row>
    <row r="4982" customHeight="1" spans="8:8">
      <c r="H4982" s="116"/>
    </row>
    <row r="4983" customHeight="1" spans="8:8">
      <c r="H4983" s="116"/>
    </row>
    <row r="4984" customHeight="1" spans="8:8">
      <c r="H4984" s="116"/>
    </row>
    <row r="4985" customHeight="1" spans="8:8">
      <c r="H4985" s="116"/>
    </row>
    <row r="4986" customHeight="1" spans="8:8">
      <c r="H4986" s="116"/>
    </row>
    <row r="4987" customHeight="1" spans="8:8">
      <c r="H4987" s="116"/>
    </row>
    <row r="4988" customHeight="1" spans="8:8">
      <c r="H4988" s="116"/>
    </row>
    <row r="4989" customHeight="1" spans="8:8">
      <c r="H4989" s="116"/>
    </row>
    <row r="4990" customHeight="1" spans="8:8">
      <c r="H4990" s="116"/>
    </row>
    <row r="4991" customHeight="1" spans="8:8">
      <c r="H4991" s="116"/>
    </row>
    <row r="4992" customHeight="1" spans="8:8">
      <c r="H4992" s="116"/>
    </row>
    <row r="4993" customHeight="1" spans="8:8">
      <c r="H4993" s="116"/>
    </row>
    <row r="4994" customHeight="1" spans="8:8">
      <c r="H4994" s="116"/>
    </row>
    <row r="4995" customHeight="1" spans="8:8">
      <c r="H4995" s="116"/>
    </row>
    <row r="4996" customHeight="1" spans="8:8">
      <c r="H4996" s="116"/>
    </row>
    <row r="4997" customHeight="1" spans="8:8">
      <c r="H4997" s="116"/>
    </row>
    <row r="4998" customHeight="1" spans="8:8">
      <c r="H4998" s="116"/>
    </row>
    <row r="4999" customHeight="1" spans="8:8">
      <c r="H4999" s="116"/>
    </row>
    <row r="5000" customHeight="1" spans="8:8">
      <c r="H5000" s="116"/>
    </row>
    <row r="5001" customHeight="1" spans="8:8">
      <c r="H5001" s="116"/>
    </row>
    <row r="5002" customHeight="1" spans="8:8">
      <c r="H5002" s="116"/>
    </row>
    <row r="5003" customHeight="1" spans="8:8">
      <c r="H5003" s="116"/>
    </row>
    <row r="5004" customHeight="1" spans="8:8">
      <c r="H5004" s="116"/>
    </row>
    <row r="5005" customHeight="1" spans="8:8">
      <c r="H5005" s="116"/>
    </row>
    <row r="5006" customHeight="1" spans="8:8">
      <c r="H5006" s="116"/>
    </row>
    <row r="5007" customHeight="1" spans="8:8">
      <c r="H5007" s="116"/>
    </row>
    <row r="5008" customHeight="1" spans="8:8">
      <c r="H5008" s="116"/>
    </row>
    <row r="5009" customHeight="1" spans="8:8">
      <c r="H5009" s="116"/>
    </row>
    <row r="5010" customHeight="1" spans="8:8">
      <c r="H5010" s="116"/>
    </row>
    <row r="5011" customHeight="1" spans="8:8">
      <c r="H5011" s="116"/>
    </row>
    <row r="5012" customHeight="1" spans="8:8">
      <c r="H5012" s="116"/>
    </row>
    <row r="5013" customHeight="1" spans="8:8">
      <c r="H5013" s="116"/>
    </row>
    <row r="5014" customHeight="1" spans="8:8">
      <c r="H5014" s="116"/>
    </row>
    <row r="5015" customHeight="1" spans="8:8">
      <c r="H5015" s="116"/>
    </row>
    <row r="5016" customHeight="1" spans="8:8">
      <c r="H5016" s="116"/>
    </row>
    <row r="5017" customHeight="1" spans="8:8">
      <c r="H5017" s="116"/>
    </row>
    <row r="5018" customHeight="1" spans="8:8">
      <c r="H5018" s="116"/>
    </row>
    <row r="5019" customHeight="1" spans="8:8">
      <c r="H5019" s="116"/>
    </row>
    <row r="5020" customHeight="1" spans="8:8">
      <c r="H5020" s="116"/>
    </row>
    <row r="5021" customHeight="1" spans="8:8">
      <c r="H5021" s="116"/>
    </row>
    <row r="5022" customHeight="1" spans="8:8">
      <c r="H5022" s="116"/>
    </row>
    <row r="5023" customHeight="1" spans="8:8">
      <c r="H5023" s="116"/>
    </row>
    <row r="5024" customHeight="1" spans="8:8">
      <c r="H5024" s="116"/>
    </row>
    <row r="5025" customHeight="1" spans="8:8">
      <c r="H5025" s="116"/>
    </row>
    <row r="5026" customHeight="1" spans="8:8">
      <c r="H5026" s="116"/>
    </row>
    <row r="5027" customHeight="1" spans="8:8">
      <c r="H5027" s="116"/>
    </row>
    <row r="5028" customHeight="1" spans="8:8">
      <c r="H5028" s="116"/>
    </row>
    <row r="5029" customHeight="1" spans="8:8">
      <c r="H5029" s="116"/>
    </row>
    <row r="5030" customHeight="1" spans="8:8">
      <c r="H5030" s="116"/>
    </row>
    <row r="5031" customHeight="1" spans="8:8">
      <c r="H5031" s="116"/>
    </row>
    <row r="5032" customHeight="1" spans="8:8">
      <c r="H5032" s="116"/>
    </row>
    <row r="5033" customHeight="1" spans="8:8">
      <c r="H5033" s="116"/>
    </row>
    <row r="5034" customHeight="1" spans="8:8">
      <c r="H5034" s="116"/>
    </row>
    <row r="5035" customHeight="1" spans="8:8">
      <c r="H5035" s="116"/>
    </row>
    <row r="5036" customHeight="1" spans="8:8">
      <c r="H5036" s="116"/>
    </row>
    <row r="5037" customHeight="1" spans="8:8">
      <c r="H5037" s="116"/>
    </row>
    <row r="5038" customHeight="1" spans="8:8">
      <c r="H5038" s="116"/>
    </row>
    <row r="5039" customHeight="1" spans="8:8">
      <c r="H5039" s="116"/>
    </row>
    <row r="5040" customHeight="1" spans="8:8">
      <c r="H5040" s="116"/>
    </row>
    <row r="5041" customHeight="1" spans="8:8">
      <c r="H5041" s="116"/>
    </row>
    <row r="5042" customHeight="1" spans="8:8">
      <c r="H5042" s="116"/>
    </row>
    <row r="5043" customHeight="1" spans="8:8">
      <c r="H5043" s="116"/>
    </row>
    <row r="5044" customHeight="1" spans="8:8">
      <c r="H5044" s="116"/>
    </row>
    <row r="5045" customHeight="1" spans="8:8">
      <c r="H5045" s="116"/>
    </row>
    <row r="5046" customHeight="1" spans="8:8">
      <c r="H5046" s="116"/>
    </row>
    <row r="5047" customHeight="1" spans="8:8">
      <c r="H5047" s="116"/>
    </row>
    <row r="5048" customHeight="1" spans="8:8">
      <c r="H5048" s="116"/>
    </row>
    <row r="5049" customHeight="1" spans="8:8">
      <c r="H5049" s="116"/>
    </row>
    <row r="5050" customHeight="1" spans="8:8">
      <c r="H5050" s="116"/>
    </row>
    <row r="5051" customHeight="1" spans="8:8">
      <c r="H5051" s="116"/>
    </row>
    <row r="5052" customHeight="1" spans="8:8">
      <c r="H5052" s="116"/>
    </row>
    <row r="5053" customHeight="1" spans="8:8">
      <c r="H5053" s="116"/>
    </row>
    <row r="5054" customHeight="1" spans="8:8">
      <c r="H5054" s="116"/>
    </row>
    <row r="5055" customHeight="1" spans="8:8">
      <c r="H5055" s="116"/>
    </row>
    <row r="5056" customHeight="1" spans="8:8">
      <c r="H5056" s="116"/>
    </row>
    <row r="5057" customHeight="1" spans="8:8">
      <c r="H5057" s="116"/>
    </row>
    <row r="5058" customHeight="1" spans="8:8">
      <c r="H5058" s="116"/>
    </row>
    <row r="5059" customHeight="1" spans="8:8">
      <c r="H5059" s="116"/>
    </row>
    <row r="5060" customHeight="1" spans="8:8">
      <c r="H5060" s="116"/>
    </row>
    <row r="5061" customHeight="1" spans="8:8">
      <c r="H5061" s="116"/>
    </row>
    <row r="5062" customHeight="1" spans="8:8">
      <c r="H5062" s="116"/>
    </row>
    <row r="5063" customHeight="1" spans="8:8">
      <c r="H5063" s="116"/>
    </row>
    <row r="5064" customHeight="1" spans="8:8">
      <c r="H5064" s="116"/>
    </row>
    <row r="5065" customHeight="1" spans="8:8">
      <c r="H5065" s="116"/>
    </row>
    <row r="5066" customHeight="1" spans="8:8">
      <c r="H5066" s="116"/>
    </row>
    <row r="5067" customHeight="1" spans="8:8">
      <c r="H5067" s="116"/>
    </row>
    <row r="5068" customHeight="1" spans="8:8">
      <c r="H5068" s="116"/>
    </row>
    <row r="5069" customHeight="1" spans="8:8">
      <c r="H5069" s="116"/>
    </row>
    <row r="5070" customHeight="1" spans="8:8">
      <c r="H5070" s="116"/>
    </row>
    <row r="5071" customHeight="1" spans="8:8">
      <c r="H5071" s="116"/>
    </row>
    <row r="5072" customHeight="1" spans="8:8">
      <c r="H5072" s="116"/>
    </row>
    <row r="5073" customHeight="1" spans="8:8">
      <c r="H5073" s="116"/>
    </row>
    <row r="5074" customHeight="1" spans="8:8">
      <c r="H5074" s="116"/>
    </row>
    <row r="5075" customHeight="1" spans="8:8">
      <c r="H5075" s="116"/>
    </row>
  </sheetData>
  <mergeCells count="31">
    <mergeCell ref="A2:AO2"/>
    <mergeCell ref="A3:AO3"/>
    <mergeCell ref="U5:AG5"/>
    <mergeCell ref="AH5:AJ5"/>
    <mergeCell ref="AK5:AM5"/>
    <mergeCell ref="AP5:AU5"/>
    <mergeCell ref="A29:E29"/>
    <mergeCell ref="A30:E30"/>
    <mergeCell ref="A31:E31"/>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AN5:AN6"/>
    <mergeCell ref="AO5:AO6"/>
  </mergeCells>
  <hyperlinks>
    <hyperlink ref="A1" location="索引目录!E46" display="返回索引页"/>
    <hyperlink ref="C1" location="固定资产汇总!B14" display="返回"/>
  </hyperlinks>
  <printOptions horizontalCentered="1"/>
  <pageMargins left="0.354166666666667" right="0.354166666666667" top="0.786805555555556" bottom="0.786805555555556" header="0.909722222222222" footer="0.511805555555556"/>
  <pageSetup paperSize="9" scale="41" fitToHeight="0" orientation="landscape"/>
  <headerFooter alignWithMargins="0">
    <oddHeader>&amp;R&amp;"宋体,常规"&amp;9表4-6-4
共&amp;N页第&amp;P页</oddHead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J33"/>
  <sheetViews>
    <sheetView topLeftCell="A4" workbookViewId="0">
      <selection activeCell="H13" sqref="H13"/>
    </sheetView>
  </sheetViews>
  <sheetFormatPr defaultColWidth="9" defaultRowHeight="15.75" customHeight="1"/>
  <cols>
    <col min="1" max="1" width="5.4" customWidth="1"/>
    <col min="2" max="2" width="27.6" customWidth="1"/>
    <col min="3" max="3" width="19.1" customWidth="1" outlineLevel="1"/>
    <col min="4" max="4" width="23.4" customWidth="1"/>
    <col min="5" max="7" width="22.5" customWidth="1"/>
  </cols>
  <sheetData>
    <row r="1" ht="12" customHeight="1" spans="1:10">
      <c r="A1" s="1" t="s">
        <v>421</v>
      </c>
      <c r="B1" s="2" t="s">
        <v>462</v>
      </c>
      <c r="C1" s="3"/>
      <c r="D1" s="3"/>
      <c r="E1" s="3"/>
      <c r="F1" s="3"/>
      <c r="G1" s="3"/>
      <c r="H1" s="110"/>
      <c r="I1" s="110"/>
      <c r="J1" s="110"/>
    </row>
    <row r="2" ht="30" customHeight="1" spans="1:10">
      <c r="A2" s="4" t="s">
        <v>525</v>
      </c>
      <c r="B2" s="4"/>
      <c r="C2" s="4"/>
      <c r="D2" s="4"/>
      <c r="E2" s="4"/>
      <c r="F2" s="4"/>
      <c r="G2" s="4"/>
    </row>
    <row r="3" ht="14.1" customHeight="1" spans="1:10">
      <c r="A3" s="5" t="e">
        <f>CONCATENATE(#REF!,#REF!,#REF!,#REF!,#REF!,#REF!,#REF!)</f>
        <v>#REF!</v>
      </c>
      <c r="B3" s="5"/>
      <c r="C3" s="5"/>
      <c r="D3" s="5"/>
      <c r="E3" s="5"/>
      <c r="F3" s="5"/>
      <c r="G3" s="5"/>
    </row>
    <row r="4" customHeight="1" spans="1:10">
      <c r="A4" s="939" t="e">
        <f>#REF!&amp;#REF!</f>
        <v>#REF!</v>
      </c>
      <c r="G4" s="940" t="s">
        <v>526</v>
      </c>
    </row>
    <row r="5" ht="27.9" customHeight="1" spans="1:10">
      <c r="A5" s="941" t="s">
        <v>527</v>
      </c>
      <c r="B5" s="941" t="s">
        <v>466</v>
      </c>
      <c r="C5" s="941" t="s">
        <v>528</v>
      </c>
      <c r="D5" s="941" t="s">
        <v>529</v>
      </c>
      <c r="E5" s="941" t="s">
        <v>530</v>
      </c>
      <c r="F5" s="941" t="s">
        <v>531</v>
      </c>
      <c r="G5" s="941" t="s">
        <v>532</v>
      </c>
      <c r="H5" s="893" t="s">
        <v>470</v>
      </c>
    </row>
    <row r="6" customHeight="1" spans="1:10">
      <c r="A6" s="942" t="s">
        <v>533</v>
      </c>
      <c r="B6" s="943" t="s">
        <v>472</v>
      </c>
      <c r="C6" s="132">
        <f>货币资金汇总!C27</f>
        <v>0</v>
      </c>
      <c r="D6" s="131">
        <f>货币资金汇总!D27</f>
        <v>0</v>
      </c>
      <c r="E6" s="131">
        <f>货币资金汇总!E27</f>
        <v>0</v>
      </c>
      <c r="F6" s="16">
        <f t="shared" ref="F6:F20" si="0">E6-D6</f>
        <v>0</v>
      </c>
      <c r="G6" s="16" t="str">
        <f t="shared" ref="G6:G29" si="1">IF(D6=0,"",F6/D6*100)</f>
        <v/>
      </c>
      <c r="H6" s="48" t="str">
        <f t="shared" ref="H6:H31" si="2">IF(E6="","",IF(F6=0,"正常",IF(ABS(G6)&gt;=30,"非正常核查原因","正常")))</f>
        <v>正常</v>
      </c>
    </row>
    <row r="7" customHeight="1" spans="1:10">
      <c r="A7" s="942" t="s">
        <v>534</v>
      </c>
      <c r="B7" s="943" t="s">
        <v>473</v>
      </c>
      <c r="C7" s="132">
        <f>交易性金融资产汇总!C27</f>
        <v>0</v>
      </c>
      <c r="D7" s="131">
        <f>交易性金融资产汇总!D27</f>
        <v>0</v>
      </c>
      <c r="E7" s="131">
        <f>交易性金融资产汇总!E27</f>
        <v>0</v>
      </c>
      <c r="F7" s="16">
        <f t="shared" si="0"/>
        <v>0</v>
      </c>
      <c r="G7" s="16" t="str">
        <f t="shared" si="1"/>
        <v/>
      </c>
      <c r="H7" s="48" t="str">
        <f t="shared" si="2"/>
        <v>正常</v>
      </c>
    </row>
    <row r="8" customHeight="1" spans="1:10">
      <c r="A8" s="942" t="s">
        <v>535</v>
      </c>
      <c r="B8" s="943" t="s">
        <v>474</v>
      </c>
      <c r="C8" s="132">
        <f>应收票据!I27</f>
        <v>0</v>
      </c>
      <c r="D8" s="131">
        <f>应收票据!J27</f>
        <v>0</v>
      </c>
      <c r="E8" s="131">
        <f>应收票据!K27</f>
        <v>0</v>
      </c>
      <c r="F8" s="16">
        <f t="shared" si="0"/>
        <v>0</v>
      </c>
      <c r="G8" s="16" t="str">
        <f t="shared" si="1"/>
        <v/>
      </c>
      <c r="H8" s="48" t="str">
        <f t="shared" si="2"/>
        <v>正常</v>
      </c>
    </row>
    <row r="9" customHeight="1" spans="1:10">
      <c r="A9" s="942" t="s">
        <v>536</v>
      </c>
      <c r="B9" s="944" t="s">
        <v>537</v>
      </c>
      <c r="C9" s="132">
        <f>应收账款!K24</f>
        <v>0</v>
      </c>
      <c r="D9" s="131">
        <f>应收账款!M24</f>
        <v>0</v>
      </c>
      <c r="E9" s="131">
        <f>应收账款!V24</f>
        <v>0</v>
      </c>
      <c r="F9" s="16">
        <f t="shared" si="0"/>
        <v>0</v>
      </c>
      <c r="G9" s="16" t="str">
        <f t="shared" si="1"/>
        <v/>
      </c>
      <c r="H9" s="48" t="str">
        <f t="shared" si="2"/>
        <v>正常</v>
      </c>
    </row>
    <row r="10" customHeight="1" spans="1:10">
      <c r="A10" s="942" t="s">
        <v>538</v>
      </c>
      <c r="B10" s="944" t="s">
        <v>539</v>
      </c>
      <c r="C10" s="132">
        <f>应收账款!K25</f>
        <v>0</v>
      </c>
      <c r="D10" s="131">
        <f>应收账款!M25</f>
        <v>0</v>
      </c>
      <c r="E10" s="131">
        <f>应收账款!V26</f>
        <v>0</v>
      </c>
      <c r="F10" s="16">
        <f t="shared" si="0"/>
        <v>0</v>
      </c>
      <c r="G10" s="16" t="str">
        <f t="shared" si="1"/>
        <v/>
      </c>
      <c r="H10" s="48" t="str">
        <f t="shared" si="2"/>
        <v>正常</v>
      </c>
    </row>
    <row r="11" customHeight="1" spans="1:10">
      <c r="A11" s="942" t="s">
        <v>540</v>
      </c>
      <c r="B11" s="944" t="s">
        <v>541</v>
      </c>
      <c r="C11" s="132">
        <f>应收账款!K27</f>
        <v>0</v>
      </c>
      <c r="D11" s="131">
        <f>应收账款!M27</f>
        <v>0</v>
      </c>
      <c r="E11" s="131">
        <f>应收账款!V27</f>
        <v>0</v>
      </c>
      <c r="F11" s="16">
        <f t="shared" si="0"/>
        <v>0</v>
      </c>
      <c r="G11" s="16" t="str">
        <f t="shared" si="1"/>
        <v/>
      </c>
      <c r="H11" s="48" t="str">
        <f t="shared" si="2"/>
        <v>正常</v>
      </c>
    </row>
    <row r="12" customHeight="1" spans="1:10">
      <c r="A12" s="942" t="s">
        <v>542</v>
      </c>
      <c r="B12" s="943" t="s">
        <v>543</v>
      </c>
      <c r="C12" s="132">
        <f>预付账款!G27</f>
        <v>0</v>
      </c>
      <c r="D12" s="131">
        <f>预付账款!H27</f>
        <v>0</v>
      </c>
      <c r="E12" s="131">
        <f>预付账款!P27</f>
        <v>0</v>
      </c>
      <c r="F12" s="18">
        <f t="shared" si="0"/>
        <v>0</v>
      </c>
      <c r="G12" s="16" t="str">
        <f t="shared" si="1"/>
        <v/>
      </c>
      <c r="H12" s="48" t="str">
        <f t="shared" si="2"/>
        <v>正常</v>
      </c>
    </row>
    <row r="13" customHeight="1" spans="1:10">
      <c r="A13" s="942" t="s">
        <v>544</v>
      </c>
      <c r="B13" s="943" t="s">
        <v>477</v>
      </c>
      <c r="C13" s="132">
        <f>应收利息!I27</f>
        <v>0</v>
      </c>
      <c r="D13" s="131">
        <f>应收利息!J27</f>
        <v>0</v>
      </c>
      <c r="E13" s="131">
        <f>应收利息!K27</f>
        <v>0</v>
      </c>
      <c r="F13" s="16">
        <f t="shared" si="0"/>
        <v>0</v>
      </c>
      <c r="G13" s="16" t="str">
        <f t="shared" si="1"/>
        <v/>
      </c>
      <c r="H13" s="48" t="str">
        <f t="shared" si="2"/>
        <v>正常</v>
      </c>
    </row>
    <row r="14" customHeight="1" spans="1:10">
      <c r="A14" s="942" t="s">
        <v>545</v>
      </c>
      <c r="B14" s="943" t="s">
        <v>546</v>
      </c>
      <c r="C14" s="132">
        <f>'应收股利（利润）'!F27</f>
        <v>0</v>
      </c>
      <c r="D14" s="131">
        <f>'应收股利（利润）'!G27</f>
        <v>0</v>
      </c>
      <c r="E14" s="131">
        <f>'应收股利（利润）'!H27</f>
        <v>0</v>
      </c>
      <c r="F14" s="16">
        <f t="shared" si="0"/>
        <v>0</v>
      </c>
      <c r="G14" s="16" t="str">
        <f t="shared" si="1"/>
        <v/>
      </c>
      <c r="H14" s="48" t="str">
        <f t="shared" si="2"/>
        <v>正常</v>
      </c>
    </row>
    <row r="15" customHeight="1" spans="1:10">
      <c r="A15" s="942" t="s">
        <v>547</v>
      </c>
      <c r="B15" s="944" t="s">
        <v>548</v>
      </c>
      <c r="C15" s="132">
        <f>其他应收款!H24</f>
        <v>0</v>
      </c>
      <c r="D15" s="131">
        <f>其他应收款!I24</f>
        <v>0</v>
      </c>
      <c r="E15" s="131">
        <f>其他应收款!R24</f>
        <v>0</v>
      </c>
      <c r="F15" s="16">
        <f t="shared" si="0"/>
        <v>0</v>
      </c>
      <c r="G15" s="16" t="str">
        <f t="shared" si="1"/>
        <v/>
      </c>
      <c r="H15" s="48" t="str">
        <f t="shared" si="2"/>
        <v>正常</v>
      </c>
    </row>
    <row r="16" customHeight="1" spans="1:10">
      <c r="A16" s="942" t="s">
        <v>549</v>
      </c>
      <c r="B16" s="944" t="s">
        <v>550</v>
      </c>
      <c r="C16" s="132">
        <f>其他应收款!H25</f>
        <v>0</v>
      </c>
      <c r="D16" s="131">
        <f>其他应收款!I25</f>
        <v>0</v>
      </c>
      <c r="E16" s="131">
        <f>其他应收款!R26</f>
        <v>0</v>
      </c>
      <c r="F16" s="16">
        <f t="shared" si="0"/>
        <v>0</v>
      </c>
      <c r="G16" s="16" t="str">
        <f t="shared" si="1"/>
        <v/>
      </c>
      <c r="H16" s="48" t="str">
        <f t="shared" si="2"/>
        <v>正常</v>
      </c>
    </row>
    <row r="17" customHeight="1" spans="1:8">
      <c r="A17" s="942" t="s">
        <v>551</v>
      </c>
      <c r="B17" s="944" t="s">
        <v>552</v>
      </c>
      <c r="C17" s="132">
        <f>其他应收款!H27</f>
        <v>0</v>
      </c>
      <c r="D17" s="131">
        <f>其他应收款!I27</f>
        <v>0</v>
      </c>
      <c r="E17" s="131">
        <f>其他应收款!R27</f>
        <v>0</v>
      </c>
      <c r="F17" s="16">
        <f t="shared" si="0"/>
        <v>0</v>
      </c>
      <c r="G17" s="16" t="str">
        <f t="shared" si="1"/>
        <v/>
      </c>
      <c r="H17" s="48" t="str">
        <f t="shared" si="2"/>
        <v>正常</v>
      </c>
    </row>
    <row r="18" customHeight="1" spans="1:8">
      <c r="A18" s="942" t="s">
        <v>553</v>
      </c>
      <c r="B18" s="943" t="s">
        <v>480</v>
      </c>
      <c r="C18" s="132">
        <f>存货汇总!C27</f>
        <v>0</v>
      </c>
      <c r="D18" s="131">
        <f>存货汇总!D27</f>
        <v>0</v>
      </c>
      <c r="E18" s="131">
        <f>存货汇总!F27</f>
        <v>0</v>
      </c>
      <c r="F18" s="16">
        <f t="shared" si="0"/>
        <v>0</v>
      </c>
      <c r="G18" s="16" t="str">
        <f t="shared" si="1"/>
        <v/>
      </c>
      <c r="H18" s="48" t="str">
        <f t="shared" si="2"/>
        <v>正常</v>
      </c>
    </row>
    <row r="19" customHeight="1" spans="1:8">
      <c r="A19" s="942" t="s">
        <v>554</v>
      </c>
      <c r="B19" s="943" t="s">
        <v>481</v>
      </c>
      <c r="C19" s="132">
        <f>一年到期非流动资产!G27</f>
        <v>0</v>
      </c>
      <c r="D19" s="131">
        <f>一年到期非流动资产!H27</f>
        <v>0</v>
      </c>
      <c r="E19" s="131">
        <f>一年到期非流动资产!I27</f>
        <v>0</v>
      </c>
      <c r="F19" s="16">
        <f t="shared" si="0"/>
        <v>0</v>
      </c>
      <c r="G19" s="16" t="str">
        <f t="shared" si="1"/>
        <v/>
      </c>
      <c r="H19" s="48" t="str">
        <f t="shared" si="2"/>
        <v>正常</v>
      </c>
    </row>
    <row r="20" customHeight="1" spans="1:8">
      <c r="A20" s="942" t="s">
        <v>555</v>
      </c>
      <c r="B20" s="943" t="s">
        <v>556</v>
      </c>
      <c r="C20" s="132">
        <f>其他流动资产!E27</f>
        <v>0</v>
      </c>
      <c r="D20" s="131">
        <f>其他流动资产!F27</f>
        <v>0</v>
      </c>
      <c r="E20" s="131">
        <f>其他流动资产!G27</f>
        <v>0</v>
      </c>
      <c r="F20" s="16">
        <f t="shared" si="0"/>
        <v>0</v>
      </c>
      <c r="G20" s="16" t="str">
        <f t="shared" si="1"/>
        <v/>
      </c>
      <c r="H20" s="48" t="str">
        <f t="shared" si="2"/>
        <v>正常</v>
      </c>
    </row>
    <row r="21" customHeight="1" spans="1:8">
      <c r="A21" s="46"/>
      <c r="B21" s="945"/>
      <c r="C21" s="132"/>
      <c r="D21" s="131"/>
      <c r="E21" s="131"/>
      <c r="F21" s="16"/>
      <c r="G21" s="16" t="str">
        <f t="shared" si="1"/>
        <v/>
      </c>
      <c r="H21" s="48" t="str">
        <f t="shared" si="2"/>
        <v/>
      </c>
    </row>
    <row r="22" customHeight="1" spans="1:8">
      <c r="A22" s="46"/>
      <c r="B22" s="945"/>
      <c r="C22" s="132"/>
      <c r="D22" s="131"/>
      <c r="E22" s="131"/>
      <c r="F22" s="16"/>
      <c r="G22" s="16" t="str">
        <f t="shared" si="1"/>
        <v/>
      </c>
      <c r="H22" s="48" t="str">
        <f t="shared" si="2"/>
        <v/>
      </c>
    </row>
    <row r="23" customHeight="1" spans="1:8">
      <c r="A23" s="46"/>
      <c r="B23" s="945"/>
      <c r="C23" s="132"/>
      <c r="D23" s="131"/>
      <c r="E23" s="131"/>
      <c r="F23" s="16"/>
      <c r="G23" s="16" t="str">
        <f t="shared" si="1"/>
        <v/>
      </c>
      <c r="H23" s="48" t="str">
        <f t="shared" si="2"/>
        <v/>
      </c>
    </row>
    <row r="24" customHeight="1" spans="1:8">
      <c r="A24" s="46"/>
      <c r="B24" s="945"/>
      <c r="C24" s="132"/>
      <c r="D24" s="131"/>
      <c r="E24" s="131"/>
      <c r="F24" s="16"/>
      <c r="G24" s="16" t="str">
        <f t="shared" si="1"/>
        <v/>
      </c>
      <c r="H24" s="48" t="str">
        <f t="shared" si="2"/>
        <v/>
      </c>
    </row>
    <row r="25" customHeight="1" spans="1:8">
      <c r="A25" s="46"/>
      <c r="B25" s="945"/>
      <c r="C25" s="132"/>
      <c r="D25" s="131"/>
      <c r="E25" s="131"/>
      <c r="F25" s="16"/>
      <c r="G25" s="16" t="str">
        <f t="shared" si="1"/>
        <v/>
      </c>
      <c r="H25" s="48" t="str">
        <f t="shared" si="2"/>
        <v/>
      </c>
    </row>
    <row r="26" customHeight="1" spans="1:8">
      <c r="A26" s="46"/>
      <c r="B26" s="945"/>
      <c r="C26" s="132"/>
      <c r="D26" s="131"/>
      <c r="E26" s="131"/>
      <c r="F26" s="16"/>
      <c r="G26" s="16" t="str">
        <f t="shared" si="1"/>
        <v/>
      </c>
      <c r="H26" s="48" t="str">
        <f t="shared" si="2"/>
        <v/>
      </c>
    </row>
    <row r="27" customHeight="1" spans="1:8">
      <c r="A27" s="46"/>
      <c r="B27" s="945"/>
      <c r="C27" s="132"/>
      <c r="D27" s="131"/>
      <c r="E27" s="131"/>
      <c r="F27" s="16"/>
      <c r="G27" s="16" t="str">
        <f t="shared" si="1"/>
        <v/>
      </c>
      <c r="H27" s="48" t="str">
        <f t="shared" si="2"/>
        <v/>
      </c>
    </row>
    <row r="28" customHeight="1" spans="1:8">
      <c r="A28" s="46"/>
      <c r="B28" s="945"/>
      <c r="C28" s="132"/>
      <c r="D28" s="131"/>
      <c r="E28" s="131"/>
      <c r="F28" s="16"/>
      <c r="G28" s="16" t="str">
        <f t="shared" si="1"/>
        <v/>
      </c>
      <c r="H28" s="48" t="str">
        <f t="shared" si="2"/>
        <v/>
      </c>
    </row>
    <row r="29" customHeight="1" spans="1:8">
      <c r="A29" s="46"/>
      <c r="B29" s="945"/>
      <c r="C29" s="132"/>
      <c r="D29" s="131"/>
      <c r="E29" s="131"/>
      <c r="F29" s="16"/>
      <c r="G29" s="16" t="str">
        <f t="shared" si="1"/>
        <v/>
      </c>
      <c r="H29" s="48" t="str">
        <f t="shared" si="2"/>
        <v/>
      </c>
    </row>
    <row r="30" customHeight="1" spans="1:8">
      <c r="A30" s="17"/>
      <c r="B30" s="945"/>
      <c r="C30" s="132"/>
      <c r="D30" s="131"/>
      <c r="E30" s="131"/>
      <c r="F30" s="16"/>
      <c r="G30" s="16"/>
      <c r="H30" s="48" t="str">
        <f t="shared" si="2"/>
        <v/>
      </c>
    </row>
    <row r="31" customHeight="1" spans="1:8">
      <c r="A31" s="12">
        <v>3</v>
      </c>
      <c r="B31" s="945" t="s">
        <v>557</v>
      </c>
      <c r="C31" s="132">
        <f>SUM(C6:C30)-C9-C10-C15-C16</f>
        <v>0</v>
      </c>
      <c r="D31" s="132">
        <f>SUM(D6:D30)-D9-D10-D15-D16</f>
        <v>0</v>
      </c>
      <c r="E31" s="132">
        <f>SUM(E6:E30)-E9-E10-E15-E16</f>
        <v>0</v>
      </c>
      <c r="F31" s="16">
        <f>E31-D31</f>
        <v>0</v>
      </c>
      <c r="G31" s="16" t="str">
        <f>IF(D31=0,"",F31/D31*100)</f>
        <v/>
      </c>
      <c r="H31" s="48" t="str">
        <f t="shared" si="2"/>
        <v>正常</v>
      </c>
    </row>
    <row r="32" customHeight="1" spans="1:8">
      <c r="A32" s="20"/>
      <c r="D32" s="7"/>
      <c r="F32" s="946" t="e">
        <f>"评估人员："&amp;#REF!</f>
        <v>#REF!</v>
      </c>
    </row>
    <row r="33" customHeight="1" spans="1:1">
      <c r="A33" s="112"/>
    </row>
  </sheetData>
  <mergeCells count="2">
    <mergeCell ref="A2:G2"/>
    <mergeCell ref="A3:G3"/>
  </mergeCells>
  <hyperlinks>
    <hyperlink ref="B13" location="应收利息!B1" display="应收利息"/>
    <hyperlink ref="B7" location="交易性金融资产汇总!B1" display="交易性金融资产"/>
    <hyperlink ref="B8" location="应收票据!A1" display="应收票据"/>
    <hyperlink ref="B12" location="预付账款!B1" display="预付账款"/>
    <hyperlink ref="B19" location="一年到期非流动资产!B1" display="一年内到期的非流动资产"/>
    <hyperlink ref="B20" location="其他流动资产!B1" display="其他流动资产"/>
    <hyperlink ref="B6" location="货币资金汇总!B1" display="货币资金"/>
    <hyperlink ref="A1" location="索引目录!C6" display="返回索引页"/>
    <hyperlink ref="B1" location="分类汇总!B6" display="返回"/>
    <hyperlink ref="B11" location="应收账款!B1" display="应收账款净值"/>
    <hyperlink ref="B14" location="'应收股利（利润）'!B1" display="应收股利（应收利润）"/>
    <hyperlink ref="B17" location="其他应收款!B1" display="其他应收款净值"/>
    <hyperlink ref="B18" location="存货汇总!B1" display="存货"/>
    <hyperlink ref="B9:B10" location="应收账款!B1" display="应收账款余额"/>
    <hyperlink ref="B15:B16" location="其他应收款!B1" display="其他应收款余额"/>
  </hyperlinks>
  <printOptions horizontalCentered="1"/>
  <pageMargins left="0.354166666666667" right="0.354166666666667" top="0.786805555555556" bottom="0.354166666666667" header="0.979861111111111" footer="0.236111111111111"/>
  <pageSetup paperSize="9" scale="91" orientation="landscape"/>
  <headerFooter alignWithMargins="0">
    <oddHeader>&amp;R&amp;"宋体,常规"&amp;10表&amp;"Times New Roman,常规"3
&amp;"宋体,常规"共&amp;"Times New Roman,常规"&amp;N&amp;"宋体,常规"页第&amp;"Times New Roman,常规"&amp;P&amp;"宋体,常规"页</oddHeader>
  </headerFooter>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DF57"/>
  <sheetViews>
    <sheetView showGridLines="0" showZeros="0" zoomScale="82" zoomScaleNormal="82" topLeftCell="A9" workbookViewId="0">
      <selection activeCell="AP7" sqref="AP7"/>
    </sheetView>
  </sheetViews>
  <sheetFormatPr defaultColWidth="9" defaultRowHeight="15.75" customHeight="1"/>
  <cols>
    <col min="1" max="1" width="4.9" customWidth="1"/>
    <col min="2" max="2" width="23.5" customWidth="1"/>
    <col min="3" max="4" width="18" customWidth="1"/>
    <col min="5" max="5" width="15.4" customWidth="1"/>
    <col min="6" max="6" width="10.6" customWidth="1"/>
    <col min="7" max="7" width="4.1" customWidth="1"/>
    <col min="8" max="9" width="4.6" customWidth="1"/>
    <col min="10" max="11" width="7.1" customWidth="1"/>
    <col min="12" max="13" width="7.1" customWidth="1" outlineLevel="1"/>
    <col min="14" max="14" width="8.4" customWidth="1"/>
    <col min="15" max="15" width="7.9" customWidth="1"/>
    <col min="17" max="21" width="9" hidden="1" customWidth="1" outlineLevel="1"/>
    <col min="22" max="22" width="8.4" customWidth="1" collapsed="1"/>
    <col min="24" max="24" width="6.9" customWidth="1"/>
    <col min="25" max="25" width="11.5" customWidth="1"/>
    <col min="26" max="47" width="6.4" hidden="1" customWidth="1" outlineLevel="1"/>
    <col min="48" max="48" width="6.9" hidden="1" customWidth="1" outlineLevel="1"/>
    <col min="49" max="49" width="9" hidden="1" customWidth="1" outlineLevel="1"/>
    <col min="50" max="50" width="5.6" customWidth="1" collapsed="1"/>
    <col min="52" max="52" width="3.9" customWidth="1"/>
    <col min="53" max="53" width="3.1" customWidth="1"/>
    <col min="54" max="54" width="7.5" customWidth="1"/>
    <col min="55" max="55" width="3.9" customWidth="1"/>
    <col min="57" max="57" width="4.9" customWidth="1"/>
    <col min="58" max="58" width="3.9" customWidth="1"/>
    <col min="59" max="59" width="9.1" customWidth="1"/>
    <col min="60" max="60" width="6.1" customWidth="1"/>
    <col min="61" max="61" width="5.1" customWidth="1"/>
    <col min="62" max="62" width="7.6" customWidth="1"/>
    <col min="63" max="63" width="5.5" customWidth="1"/>
    <col min="64" max="65" width="5.4" customWidth="1"/>
    <col min="66" max="66" width="6.1" customWidth="1"/>
    <col min="67" max="73" width="6.6" customWidth="1"/>
    <col min="74" max="74" width="6.6" hidden="1" customWidth="1" outlineLevel="1"/>
    <col min="75" max="75" width="7" hidden="1" customWidth="1" outlineLevel="2"/>
    <col min="76" max="76" width="6.6" hidden="1" customWidth="1" outlineLevel="2"/>
    <col min="77" max="77" width="7.5" customWidth="1" collapsed="1"/>
    <col min="78" max="78" width="7.4" customWidth="1"/>
    <col min="79" max="80" width="5.5" customWidth="1"/>
    <col min="81" max="81" width="4.4" customWidth="1"/>
    <col min="82" max="82" width="4.6" customWidth="1"/>
    <col min="83" max="83" width="5" customWidth="1"/>
    <col min="84" max="84" width="5.6" customWidth="1"/>
    <col min="85" max="85" width="4.4" customWidth="1"/>
    <col min="86" max="86" width="10" customWidth="1"/>
    <col min="87" max="87" width="4.4" customWidth="1"/>
    <col min="88" max="88" width="6.5" customWidth="1"/>
    <col min="89" max="89" width="4.9" customWidth="1"/>
    <col min="90" max="95" width="9" hidden="1" customWidth="1" outlineLevel="1"/>
    <col min="96" max="96" width="5.5" customWidth="1" collapsed="1"/>
    <col min="97" max="97" width="5.5" customWidth="1"/>
    <col min="98" max="105" width="5.5" hidden="1" customWidth="1" outlineLevel="1"/>
    <col min="106" max="106" width="5.4" customWidth="1" collapsed="1"/>
    <col min="107" max="107" width="6.1" customWidth="1"/>
    <col min="108" max="109" width="5.4" customWidth="1"/>
  </cols>
  <sheetData>
    <row r="1" hidden="1" customHeight="1" outlineLevel="1" spans="1:110">
      <c r="A1" s="321" t="s">
        <v>1331</v>
      </c>
      <c r="B1" s="322"/>
      <c r="C1" s="322"/>
      <c r="D1" s="322"/>
      <c r="E1" s="322"/>
      <c r="F1" s="322"/>
      <c r="G1" s="322"/>
      <c r="H1" s="322"/>
      <c r="I1" s="322"/>
      <c r="J1" s="322"/>
      <c r="K1" s="322"/>
      <c r="L1" s="322"/>
      <c r="M1" s="322"/>
      <c r="N1" s="322"/>
      <c r="O1" s="322"/>
      <c r="P1" s="322"/>
      <c r="Q1" s="322"/>
      <c r="R1" s="322"/>
      <c r="S1" s="322"/>
      <c r="T1" s="322"/>
      <c r="U1" s="322"/>
      <c r="V1" s="322"/>
      <c r="W1" s="322"/>
      <c r="X1" s="322"/>
      <c r="Y1" s="322"/>
      <c r="Z1" s="322"/>
      <c r="AA1" s="322"/>
      <c r="AB1" s="322"/>
      <c r="AC1" s="322"/>
      <c r="AD1" s="322"/>
      <c r="AE1" s="322"/>
      <c r="AF1" s="322"/>
      <c r="AG1" s="322"/>
      <c r="AH1" s="322"/>
      <c r="AI1" s="322"/>
      <c r="AJ1" s="322"/>
      <c r="AK1" s="322"/>
      <c r="AL1" s="322"/>
      <c r="AM1" s="322"/>
      <c r="AN1" s="322"/>
      <c r="AO1" s="322"/>
      <c r="AP1" s="322"/>
      <c r="AQ1" s="322"/>
      <c r="AR1" s="322"/>
      <c r="AS1" s="322"/>
      <c r="AT1" s="322"/>
      <c r="AU1" s="322"/>
      <c r="AV1" s="322"/>
      <c r="AW1" s="322"/>
      <c r="AX1" s="322"/>
      <c r="AY1" s="322"/>
      <c r="AZ1" s="322"/>
      <c r="BA1" s="322"/>
      <c r="BB1" s="322"/>
      <c r="BC1" s="322"/>
      <c r="BD1" s="322"/>
      <c r="BE1" s="322"/>
      <c r="BF1" s="322"/>
      <c r="BG1" s="322"/>
      <c r="BH1" s="322"/>
      <c r="BI1" s="322"/>
      <c r="BJ1" s="322"/>
      <c r="BK1" s="322"/>
      <c r="BL1" s="322"/>
      <c r="BM1" s="322"/>
      <c r="BN1" s="322"/>
      <c r="BO1" s="322"/>
      <c r="BP1" s="322"/>
      <c r="BQ1" s="322"/>
      <c r="BR1" s="322"/>
      <c r="BS1" s="322"/>
      <c r="BT1" s="322"/>
      <c r="BU1" s="322"/>
      <c r="BV1" s="322"/>
      <c r="BW1" s="322"/>
      <c r="BX1" s="322"/>
      <c r="BY1" s="322"/>
      <c r="BZ1" s="322"/>
      <c r="CA1" s="322"/>
      <c r="CB1" s="323"/>
      <c r="CC1" s="324" t="s">
        <v>1332</v>
      </c>
      <c r="CD1" s="324"/>
      <c r="CE1" s="324"/>
      <c r="CF1" s="324"/>
      <c r="CG1" s="324"/>
      <c r="CH1" s="324"/>
      <c r="CI1" s="324"/>
      <c r="CJ1" s="324"/>
      <c r="CK1" s="324"/>
      <c r="CL1" s="324"/>
      <c r="CM1" s="324"/>
      <c r="CN1" s="324"/>
      <c r="CO1" s="324"/>
      <c r="CP1" s="324"/>
      <c r="CQ1" s="324"/>
      <c r="CR1" s="324"/>
      <c r="CS1" s="324"/>
      <c r="CT1" s="324"/>
      <c r="CU1" s="324"/>
      <c r="CV1" s="324"/>
      <c r="CW1" s="324"/>
      <c r="CX1" s="324"/>
      <c r="CY1" s="324"/>
      <c r="CZ1" s="324"/>
      <c r="DA1" s="324"/>
      <c r="DB1" s="325"/>
      <c r="DC1" s="324"/>
      <c r="DD1" s="324"/>
      <c r="DE1" s="324"/>
      <c r="DF1" s="326" t="s">
        <v>1333</v>
      </c>
    </row>
    <row r="2" hidden="1" customHeight="1" outlineLevel="1" spans="1:110">
      <c r="A2" s="327" t="s">
        <v>1203</v>
      </c>
      <c r="B2" s="328" t="s">
        <v>1334</v>
      </c>
      <c r="C2" s="328" t="s">
        <v>1335</v>
      </c>
      <c r="D2" s="328" t="s">
        <v>1336</v>
      </c>
      <c r="E2" s="328" t="s">
        <v>1337</v>
      </c>
      <c r="F2" s="329" t="s">
        <v>1338</v>
      </c>
      <c r="G2" s="330" t="s">
        <v>1208</v>
      </c>
      <c r="H2" s="331" t="s">
        <v>1339</v>
      </c>
      <c r="I2" s="331" t="s">
        <v>1340</v>
      </c>
      <c r="J2" s="330" t="s">
        <v>1341</v>
      </c>
      <c r="K2" s="330" t="s">
        <v>1342</v>
      </c>
      <c r="L2" s="332" t="s">
        <v>1303</v>
      </c>
      <c r="M2" s="333"/>
      <c r="N2" s="334" t="s">
        <v>1211</v>
      </c>
      <c r="O2" s="335"/>
      <c r="P2" s="336" t="s">
        <v>1343</v>
      </c>
      <c r="Q2" s="337" t="s">
        <v>1344</v>
      </c>
      <c r="R2" s="338" t="s">
        <v>1345</v>
      </c>
      <c r="S2" s="339" t="s">
        <v>1344</v>
      </c>
      <c r="T2" s="340" t="s">
        <v>1346</v>
      </c>
      <c r="U2" s="339" t="s">
        <v>1344</v>
      </c>
      <c r="V2" s="341" t="s">
        <v>1347</v>
      </c>
      <c r="W2" s="339" t="s">
        <v>1347</v>
      </c>
      <c r="X2" s="342" t="s">
        <v>1331</v>
      </c>
      <c r="Y2" s="342" t="s">
        <v>1348</v>
      </c>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3" t="s">
        <v>1349</v>
      </c>
      <c r="AY2" s="339" t="s">
        <v>1350</v>
      </c>
      <c r="AZ2" s="339"/>
      <c r="BA2" s="341" t="s">
        <v>1351</v>
      </c>
      <c r="BB2" s="339" t="s">
        <v>1351</v>
      </c>
      <c r="BC2" s="341" t="s">
        <v>1352</v>
      </c>
      <c r="BD2" s="339" t="s">
        <v>1352</v>
      </c>
      <c r="BE2" s="339"/>
      <c r="BF2" s="341" t="s">
        <v>1353</v>
      </c>
      <c r="BG2" s="339" t="s">
        <v>1354</v>
      </c>
      <c r="BH2" s="337" t="s">
        <v>1355</v>
      </c>
      <c r="BI2" s="341" t="s">
        <v>1356</v>
      </c>
      <c r="BJ2" s="341" t="s">
        <v>1356</v>
      </c>
      <c r="BK2" s="341"/>
      <c r="BL2" s="341" t="s">
        <v>1357</v>
      </c>
      <c r="BM2" s="341" t="s">
        <v>1358</v>
      </c>
      <c r="BN2" s="339" t="s">
        <v>1359</v>
      </c>
      <c r="BO2" s="344" t="s">
        <v>1360</v>
      </c>
      <c r="BP2" s="344"/>
      <c r="BQ2" s="344"/>
      <c r="BR2" s="344"/>
      <c r="BS2" s="344"/>
      <c r="BT2" s="344"/>
      <c r="BU2" s="344"/>
      <c r="BV2" s="345" t="s">
        <v>253</v>
      </c>
      <c r="BW2" s="346" t="s">
        <v>1361</v>
      </c>
      <c r="BX2" s="346" t="s">
        <v>1362</v>
      </c>
      <c r="BY2" s="339" t="s">
        <v>1363</v>
      </c>
      <c r="BZ2" s="339" t="s">
        <v>1364</v>
      </c>
      <c r="CA2" s="339" t="s">
        <v>1365</v>
      </c>
      <c r="CB2" s="339" t="s">
        <v>1161</v>
      </c>
      <c r="CC2" s="341" t="s">
        <v>1366</v>
      </c>
      <c r="CD2" s="339" t="s">
        <v>1366</v>
      </c>
      <c r="CE2" s="339" t="s">
        <v>1367</v>
      </c>
      <c r="CF2" s="339" t="s">
        <v>1368</v>
      </c>
      <c r="CG2" s="339" t="s">
        <v>1369</v>
      </c>
      <c r="CH2" s="347" t="s">
        <v>1370</v>
      </c>
      <c r="CI2" s="348" t="s">
        <v>1371</v>
      </c>
      <c r="CJ2" s="347" t="s">
        <v>1370</v>
      </c>
      <c r="CK2" s="347" t="s">
        <v>1372</v>
      </c>
      <c r="CL2" s="341" t="s">
        <v>1373</v>
      </c>
      <c r="CM2" s="341" t="s">
        <v>1374</v>
      </c>
      <c r="CN2" s="341" t="s">
        <v>1375</v>
      </c>
      <c r="CO2" s="341" t="s">
        <v>1374</v>
      </c>
      <c r="CP2" s="341" t="s">
        <v>1376</v>
      </c>
      <c r="CQ2" s="341" t="s">
        <v>1377</v>
      </c>
      <c r="CR2" s="339" t="s">
        <v>1375</v>
      </c>
      <c r="CS2" s="339"/>
      <c r="CT2" s="339"/>
      <c r="CU2" s="339"/>
      <c r="CV2" s="339"/>
      <c r="CW2" s="339"/>
      <c r="CX2" s="339"/>
      <c r="CY2" s="339"/>
      <c r="CZ2" s="339"/>
      <c r="DA2" s="339"/>
      <c r="DB2" s="339" t="s">
        <v>1378</v>
      </c>
      <c r="DC2" s="339"/>
      <c r="DD2" s="339"/>
      <c r="DE2" s="339"/>
      <c r="DF2" s="339" t="s">
        <v>1379</v>
      </c>
    </row>
    <row r="3" hidden="1" customHeight="1" outlineLevel="1" spans="1:110">
      <c r="A3" s="327"/>
      <c r="B3" s="349"/>
      <c r="C3" s="349"/>
      <c r="D3" s="349"/>
      <c r="E3" s="349"/>
      <c r="F3" s="349"/>
      <c r="G3" s="327"/>
      <c r="H3" s="327"/>
      <c r="I3" s="327"/>
      <c r="J3" s="327"/>
      <c r="K3" s="327"/>
      <c r="L3" s="350" t="s">
        <v>1380</v>
      </c>
      <c r="M3" s="350" t="s">
        <v>1258</v>
      </c>
      <c r="N3" s="351" t="s">
        <v>1246</v>
      </c>
      <c r="O3" s="327" t="s">
        <v>1247</v>
      </c>
      <c r="P3" s="352" t="s">
        <v>1381</v>
      </c>
      <c r="Q3" s="353" t="s">
        <v>1382</v>
      </c>
      <c r="R3" s="354"/>
      <c r="S3" s="355" t="s">
        <v>1383</v>
      </c>
      <c r="T3" s="356"/>
      <c r="U3" s="355" t="s">
        <v>1384</v>
      </c>
      <c r="V3" s="353" t="s">
        <v>1385</v>
      </c>
      <c r="W3" s="355" t="s">
        <v>1386</v>
      </c>
      <c r="X3" s="342" t="s">
        <v>1387</v>
      </c>
      <c r="Y3" s="342" t="s">
        <v>1388</v>
      </c>
      <c r="Z3" s="342">
        <v>2014</v>
      </c>
      <c r="AA3" s="342"/>
      <c r="AB3" s="342">
        <v>2013</v>
      </c>
      <c r="AC3" s="342">
        <v>2012</v>
      </c>
      <c r="AD3" s="342">
        <v>2011</v>
      </c>
      <c r="AE3" s="342">
        <v>2010</v>
      </c>
      <c r="AF3" s="342">
        <v>2009</v>
      </c>
      <c r="AG3" s="342">
        <v>2008</v>
      </c>
      <c r="AH3" s="342">
        <v>2007</v>
      </c>
      <c r="AI3" s="342">
        <v>2006</v>
      </c>
      <c r="AJ3" s="342">
        <v>2005</v>
      </c>
      <c r="AK3" s="342">
        <v>2004</v>
      </c>
      <c r="AL3" s="342">
        <v>2003</v>
      </c>
      <c r="AM3" s="342">
        <v>2002</v>
      </c>
      <c r="AN3" s="342">
        <v>2001</v>
      </c>
      <c r="AO3" s="342">
        <v>2000</v>
      </c>
      <c r="AP3" s="342">
        <v>1999</v>
      </c>
      <c r="AQ3" s="342">
        <v>1998</v>
      </c>
      <c r="AR3" s="342">
        <v>1997</v>
      </c>
      <c r="AS3" s="342">
        <v>1996</v>
      </c>
      <c r="AT3" s="342">
        <v>1995</v>
      </c>
      <c r="AU3" s="342"/>
      <c r="AV3" s="342" t="s">
        <v>1389</v>
      </c>
      <c r="AW3" s="342" t="s">
        <v>1348</v>
      </c>
      <c r="AX3" s="357" t="s">
        <v>1390</v>
      </c>
      <c r="AY3" s="355" t="s">
        <v>1391</v>
      </c>
      <c r="AZ3" s="355"/>
      <c r="BA3" s="353" t="s">
        <v>1392</v>
      </c>
      <c r="BB3" s="355" t="s">
        <v>1393</v>
      </c>
      <c r="BC3" s="353" t="s">
        <v>1392</v>
      </c>
      <c r="BD3" s="355" t="s">
        <v>1394</v>
      </c>
      <c r="BE3" s="355"/>
      <c r="BF3" s="353" t="s">
        <v>1392</v>
      </c>
      <c r="BG3" s="355" t="s">
        <v>1395</v>
      </c>
      <c r="BH3" s="358" t="s">
        <v>1396</v>
      </c>
      <c r="BI3" s="353" t="s">
        <v>1397</v>
      </c>
      <c r="BJ3" s="353" t="s">
        <v>1398</v>
      </c>
      <c r="BK3" s="353"/>
      <c r="BL3" s="353" t="s">
        <v>1399</v>
      </c>
      <c r="BM3" s="353" t="s">
        <v>1400</v>
      </c>
      <c r="BN3" s="355" t="s">
        <v>1401</v>
      </c>
      <c r="BO3" s="359" t="s">
        <v>1402</v>
      </c>
      <c r="BP3" s="359"/>
      <c r="BQ3" s="359"/>
      <c r="BR3" s="359"/>
      <c r="BS3" s="359"/>
      <c r="BT3" s="359"/>
      <c r="BU3" s="359"/>
      <c r="BV3" s="359" t="s">
        <v>1402</v>
      </c>
      <c r="BW3" s="360" t="s">
        <v>1331</v>
      </c>
      <c r="BX3" s="360" t="s">
        <v>253</v>
      </c>
      <c r="BY3" s="355" t="s">
        <v>1403</v>
      </c>
      <c r="BZ3" s="355" t="s">
        <v>1403</v>
      </c>
      <c r="CA3" s="355" t="s">
        <v>1404</v>
      </c>
      <c r="CB3" s="355" t="s">
        <v>1405</v>
      </c>
      <c r="CC3" s="353" t="s">
        <v>1406</v>
      </c>
      <c r="CD3" s="355" t="s">
        <v>1407</v>
      </c>
      <c r="CE3" s="355" t="s">
        <v>1408</v>
      </c>
      <c r="CF3" s="355" t="s">
        <v>1409</v>
      </c>
      <c r="CG3" s="355" t="s">
        <v>1407</v>
      </c>
      <c r="CH3" s="361" t="s">
        <v>1410</v>
      </c>
      <c r="CI3" s="362" t="s">
        <v>1411</v>
      </c>
      <c r="CJ3" s="361" t="s">
        <v>1412</v>
      </c>
      <c r="CK3" s="355" t="s">
        <v>1413</v>
      </c>
      <c r="CL3" s="353" t="s">
        <v>1414</v>
      </c>
      <c r="CM3" s="353" t="s">
        <v>1415</v>
      </c>
      <c r="CN3" s="353" t="s">
        <v>1416</v>
      </c>
      <c r="CO3" s="353" t="s">
        <v>1417</v>
      </c>
      <c r="CP3" s="353" t="s">
        <v>1418</v>
      </c>
      <c r="CQ3" s="353" t="s">
        <v>1419</v>
      </c>
      <c r="CR3" s="355" t="s">
        <v>1413</v>
      </c>
      <c r="CS3" s="355"/>
      <c r="CT3" s="355"/>
      <c r="CU3" s="355"/>
      <c r="CV3" s="355"/>
      <c r="CW3" s="355"/>
      <c r="CX3" s="355"/>
      <c r="CY3" s="355"/>
      <c r="CZ3" s="355"/>
      <c r="DA3" s="355"/>
      <c r="DB3" s="355" t="s">
        <v>1420</v>
      </c>
      <c r="DC3" s="355"/>
      <c r="DD3" s="355"/>
      <c r="DE3" s="355"/>
      <c r="DF3" s="355" t="s">
        <v>1421</v>
      </c>
    </row>
    <row r="4" hidden="1" customHeight="1" outlineLevel="1" spans="1:110">
      <c r="A4" s="363" t="s">
        <v>1422</v>
      </c>
      <c r="B4" s="364" t="s">
        <v>1423</v>
      </c>
      <c r="C4" s="364" t="s">
        <v>1424</v>
      </c>
      <c r="D4" s="364"/>
      <c r="E4" s="364">
        <v>0</v>
      </c>
      <c r="F4" s="364" t="s">
        <v>1425</v>
      </c>
      <c r="G4" s="364" t="s">
        <v>1426</v>
      </c>
      <c r="H4" s="363">
        <v>1</v>
      </c>
      <c r="I4" s="363">
        <v>1</v>
      </c>
      <c r="J4" s="365">
        <v>40512</v>
      </c>
      <c r="K4" s="365">
        <v>40512</v>
      </c>
      <c r="L4" s="365"/>
      <c r="M4" s="365"/>
      <c r="N4" s="366">
        <v>39225.06</v>
      </c>
      <c r="O4" s="366">
        <v>38915.18</v>
      </c>
      <c r="P4" s="367" t="s">
        <v>1427</v>
      </c>
      <c r="Q4" s="367"/>
      <c r="R4" s="367"/>
      <c r="S4" s="367"/>
      <c r="T4" s="367"/>
      <c r="U4" s="367"/>
      <c r="V4" s="367">
        <v>21800</v>
      </c>
      <c r="W4" s="368">
        <v>21800</v>
      </c>
      <c r="X4" s="368"/>
      <c r="Y4" s="368"/>
      <c r="Z4" s="368"/>
      <c r="AA4" s="368"/>
      <c r="AB4" s="368"/>
      <c r="AC4" s="368"/>
      <c r="AD4" s="368"/>
      <c r="AE4" s="368"/>
      <c r="AF4" s="368"/>
      <c r="AG4" s="368"/>
      <c r="AH4" s="368"/>
      <c r="AI4" s="368"/>
      <c r="AJ4" s="368"/>
      <c r="AK4" s="368"/>
      <c r="AL4" s="368"/>
      <c r="AM4" s="368"/>
      <c r="AN4" s="368"/>
      <c r="AO4" s="368"/>
      <c r="AP4" s="368"/>
      <c r="AQ4" s="368"/>
      <c r="AR4" s="368"/>
      <c r="AS4" s="368"/>
      <c r="AT4" s="368"/>
      <c r="AU4" s="368"/>
      <c r="AV4" s="368"/>
      <c r="AW4" s="368"/>
      <c r="AX4" s="369">
        <v>1</v>
      </c>
      <c r="AY4" s="368">
        <v>21800</v>
      </c>
      <c r="AZ4" s="368"/>
      <c r="BA4" s="369"/>
      <c r="BB4" s="368">
        <v>0</v>
      </c>
      <c r="BC4" s="369">
        <v>0.02</v>
      </c>
      <c r="BD4" s="368">
        <v>436</v>
      </c>
      <c r="BE4" s="368"/>
      <c r="BF4" s="369"/>
      <c r="BG4" s="368">
        <v>0</v>
      </c>
      <c r="BH4" s="368"/>
      <c r="BI4" s="302"/>
      <c r="BJ4" s="368">
        <v>0</v>
      </c>
      <c r="BK4" s="368"/>
      <c r="BL4" s="302">
        <v>3</v>
      </c>
      <c r="BM4" s="370">
        <v>0.0486</v>
      </c>
      <c r="BN4" s="368">
        <v>0</v>
      </c>
      <c r="BO4" s="302" t="s">
        <v>1428</v>
      </c>
      <c r="BP4" s="302"/>
      <c r="BQ4" s="302"/>
      <c r="BR4" s="302"/>
      <c r="BS4" s="302"/>
      <c r="BT4" s="302"/>
      <c r="BU4" s="302"/>
      <c r="BV4" s="302"/>
      <c r="BW4" s="371">
        <v>98.0392156862745</v>
      </c>
      <c r="BX4" s="371">
        <v>1621.46583333333</v>
      </c>
      <c r="BY4" s="372" t="e">
        <f>IF(BO4="扣除进项税",#REF!+BB4/1.11+BD4+BG4+BJ4+BN4,AY4+BB4/1.11+BD4+BG4+BJ4+BN4)</f>
        <v>#REF!</v>
      </c>
      <c r="BZ4" s="373">
        <v>19100</v>
      </c>
      <c r="CA4" s="368">
        <v>-51.3066391740382</v>
      </c>
      <c r="CB4" s="374" t="s">
        <v>1429</v>
      </c>
      <c r="CC4" s="375">
        <v>12</v>
      </c>
      <c r="CD4" s="376">
        <v>144</v>
      </c>
      <c r="CE4" s="377">
        <v>40512</v>
      </c>
      <c r="CF4" s="378">
        <v>40663</v>
      </c>
      <c r="CG4" s="376">
        <v>1</v>
      </c>
      <c r="CH4" s="379" t="str">
        <f>IF(CD4=0,0,IF((CD4-CG4)/CD4&lt;0.15,"判断尚可月数",""))</f>
        <v/>
      </c>
      <c r="CI4" s="358"/>
      <c r="CJ4" s="358" t="s">
        <v>1430</v>
      </c>
      <c r="CK4" s="380">
        <f>IF(CG4="","",IF(CD4="","",IF(CJ4="经济年限",IF((CD4-CG4)/CD4&lt;0.15,0.15,(CD4-CG4)/CD4),CI4/(CG4+CI4))))</f>
        <v>0.993055555555556</v>
      </c>
      <c r="CL4" s="302"/>
      <c r="CM4" s="302"/>
      <c r="CN4" s="302"/>
      <c r="CO4" s="302"/>
      <c r="CP4" s="302"/>
      <c r="CQ4" s="302"/>
      <c r="CR4" s="381">
        <v>0.7</v>
      </c>
      <c r="CS4" s="381"/>
      <c r="CT4" s="381"/>
      <c r="CU4" s="381"/>
      <c r="CV4" s="381"/>
      <c r="CW4" s="381"/>
      <c r="CX4" s="381"/>
      <c r="CY4" s="381"/>
      <c r="CZ4" s="381"/>
      <c r="DA4" s="381"/>
      <c r="DB4" s="382">
        <v>82</v>
      </c>
      <c r="DC4" s="383"/>
      <c r="DD4" s="383"/>
      <c r="DE4" s="383"/>
      <c r="DF4" s="384">
        <v>15662</v>
      </c>
    </row>
    <row r="5" hidden="1" customHeight="1" outlineLevel="1" spans="1:110">
      <c r="A5" s="363" t="s">
        <v>1431</v>
      </c>
      <c r="B5" s="364" t="s">
        <v>1432</v>
      </c>
      <c r="C5" s="364" t="s">
        <v>1433</v>
      </c>
      <c r="D5" s="364"/>
      <c r="E5" s="364">
        <v>0</v>
      </c>
      <c r="F5" s="364" t="s">
        <v>1434</v>
      </c>
      <c r="G5" s="364" t="s">
        <v>1435</v>
      </c>
      <c r="H5" s="363">
        <v>1</v>
      </c>
      <c r="I5" s="363">
        <v>1</v>
      </c>
      <c r="J5" s="365">
        <v>39753</v>
      </c>
      <c r="K5" s="365">
        <v>39753</v>
      </c>
      <c r="L5" s="365"/>
      <c r="M5" s="365"/>
      <c r="N5" s="366">
        <v>26000</v>
      </c>
      <c r="O5" s="366">
        <v>15730</v>
      </c>
      <c r="P5" s="367" t="s">
        <v>1427</v>
      </c>
      <c r="Q5" s="367"/>
      <c r="R5" s="367"/>
      <c r="S5" s="367"/>
      <c r="T5" s="367"/>
      <c r="U5" s="367"/>
      <c r="V5" s="367">
        <v>6300</v>
      </c>
      <c r="W5" s="368">
        <v>6300</v>
      </c>
      <c r="X5" s="368"/>
      <c r="Y5" s="368"/>
      <c r="Z5" s="368"/>
      <c r="AA5" s="368"/>
      <c r="AB5" s="368"/>
      <c r="AC5" s="368"/>
      <c r="AD5" s="368"/>
      <c r="AE5" s="368"/>
      <c r="AF5" s="368"/>
      <c r="AG5" s="368"/>
      <c r="AH5" s="368"/>
      <c r="AI5" s="368"/>
      <c r="AJ5" s="368"/>
      <c r="AK5" s="368"/>
      <c r="AL5" s="368"/>
      <c r="AM5" s="368"/>
      <c r="AN5" s="368"/>
      <c r="AO5" s="368"/>
      <c r="AP5" s="368"/>
      <c r="AQ5" s="368"/>
      <c r="AR5" s="368"/>
      <c r="AS5" s="368"/>
      <c r="AT5" s="368"/>
      <c r="AU5" s="368"/>
      <c r="AV5" s="368"/>
      <c r="AW5" s="368"/>
      <c r="AX5" s="369">
        <v>1</v>
      </c>
      <c r="AY5" s="368">
        <v>6300</v>
      </c>
      <c r="AZ5" s="368"/>
      <c r="BA5" s="369"/>
      <c r="BB5" s="368">
        <v>0</v>
      </c>
      <c r="BC5" s="369"/>
      <c r="BD5" s="368">
        <v>0</v>
      </c>
      <c r="BE5" s="368"/>
      <c r="BF5" s="369"/>
      <c r="BG5" s="368">
        <v>0</v>
      </c>
      <c r="BH5" s="368"/>
      <c r="BI5" s="302"/>
      <c r="BJ5" s="368">
        <v>0</v>
      </c>
      <c r="BK5" s="368"/>
      <c r="BL5" s="302">
        <v>3</v>
      </c>
      <c r="BM5" s="370">
        <v>0.0486</v>
      </c>
      <c r="BN5" s="368">
        <v>0</v>
      </c>
      <c r="BO5" s="302" t="s">
        <v>1428</v>
      </c>
      <c r="BP5" s="302"/>
      <c r="BQ5" s="302"/>
      <c r="BR5" s="302"/>
      <c r="BS5" s="302"/>
      <c r="BT5" s="302"/>
      <c r="BU5" s="302"/>
      <c r="BV5" s="302"/>
      <c r="BW5" s="371">
        <v>100</v>
      </c>
      <c r="BX5" s="371">
        <v>668.525</v>
      </c>
      <c r="BY5" s="372" t="e">
        <f>IF(BO5="扣除进项税",#REF!+BB5/1.11+BD5+BG5+BJ5+BN5,AY5+BB5/1.11+BD5+BG5+BJ5+BN5)</f>
        <v>#REF!</v>
      </c>
      <c r="BZ5" s="373">
        <v>5380</v>
      </c>
      <c r="CA5" s="368">
        <v>-79.3076923076923</v>
      </c>
      <c r="CB5" s="374" t="s">
        <v>1429</v>
      </c>
      <c r="CC5" s="375">
        <v>10</v>
      </c>
      <c r="CD5" s="376">
        <v>120</v>
      </c>
      <c r="CE5" s="377">
        <v>39753</v>
      </c>
      <c r="CF5" s="378">
        <v>40663</v>
      </c>
      <c r="CG5" s="376">
        <v>25</v>
      </c>
      <c r="CH5" s="379" t="str">
        <f>IF(CD5=0,0,IF((CD5-CG5)/CD5&lt;0.15,"判断尚可月数",""))</f>
        <v/>
      </c>
      <c r="CI5" s="358"/>
      <c r="CJ5" s="358" t="s">
        <v>1430</v>
      </c>
      <c r="CK5" s="380">
        <f>IF(CG5="","",IF(CD5="","",IF(CJ5="经济年限",IF((CD5-CG5)/CD5&lt;0.15,0.15,(CD5-CG5)/CD5),CI5/(CG5+CI5))))</f>
        <v>0.791666666666667</v>
      </c>
      <c r="CL5" s="302"/>
      <c r="CM5" s="302"/>
      <c r="CN5" s="302"/>
      <c r="CO5" s="302"/>
      <c r="CP5" s="302"/>
      <c r="CQ5" s="302"/>
      <c r="CR5" s="381">
        <v>0.7</v>
      </c>
      <c r="CS5" s="381"/>
      <c r="CT5" s="381"/>
      <c r="CU5" s="381"/>
      <c r="CV5" s="381"/>
      <c r="CW5" s="381"/>
      <c r="CX5" s="381"/>
      <c r="CY5" s="381"/>
      <c r="CZ5" s="381"/>
      <c r="DA5" s="381"/>
      <c r="DB5" s="382">
        <v>73</v>
      </c>
      <c r="DC5" s="383"/>
      <c r="DD5" s="383"/>
      <c r="DE5" s="383"/>
      <c r="DF5" s="384">
        <v>3927</v>
      </c>
    </row>
    <row r="6" hidden="1" customHeight="1" outlineLevel="1" spans="1:110">
      <c r="A6" s="363" t="s">
        <v>1436</v>
      </c>
      <c r="B6" s="364" t="s">
        <v>1437</v>
      </c>
      <c r="C6" s="364" t="s">
        <v>1438</v>
      </c>
      <c r="D6" s="364"/>
      <c r="E6" s="364">
        <v>0</v>
      </c>
      <c r="F6" s="364" t="s">
        <v>1439</v>
      </c>
      <c r="G6" s="364" t="s">
        <v>1426</v>
      </c>
      <c r="H6" s="363">
        <v>1</v>
      </c>
      <c r="I6" s="363">
        <v>1</v>
      </c>
      <c r="J6" s="365">
        <v>39692</v>
      </c>
      <c r="K6" s="365">
        <v>39692</v>
      </c>
      <c r="L6" s="365"/>
      <c r="M6" s="365"/>
      <c r="N6" s="366">
        <v>25384.62</v>
      </c>
      <c r="O6" s="366">
        <v>19970.08</v>
      </c>
      <c r="P6" s="367" t="s">
        <v>1427</v>
      </c>
      <c r="Q6" s="367"/>
      <c r="R6" s="367"/>
      <c r="S6" s="367"/>
      <c r="T6" s="367"/>
      <c r="U6" s="367"/>
      <c r="V6" s="367">
        <v>680</v>
      </c>
      <c r="W6" s="368">
        <v>680</v>
      </c>
      <c r="X6" s="368"/>
      <c r="Y6" s="368"/>
      <c r="Z6" s="368"/>
      <c r="AA6" s="368"/>
      <c r="AB6" s="368"/>
      <c r="AC6" s="368"/>
      <c r="AD6" s="368"/>
      <c r="AE6" s="368"/>
      <c r="AF6" s="368"/>
      <c r="AG6" s="368"/>
      <c r="AH6" s="368"/>
      <c r="AI6" s="368"/>
      <c r="AJ6" s="368"/>
      <c r="AK6" s="368"/>
      <c r="AL6" s="368"/>
      <c r="AM6" s="368"/>
      <c r="AN6" s="368"/>
      <c r="AO6" s="368"/>
      <c r="AP6" s="368"/>
      <c r="AQ6" s="368"/>
      <c r="AR6" s="368"/>
      <c r="AS6" s="368"/>
      <c r="AT6" s="368"/>
      <c r="AU6" s="368"/>
      <c r="AV6" s="368"/>
      <c r="AW6" s="368"/>
      <c r="AX6" s="369">
        <v>1</v>
      </c>
      <c r="AY6" s="368">
        <v>680</v>
      </c>
      <c r="AZ6" s="368"/>
      <c r="BA6" s="369"/>
      <c r="BB6" s="368">
        <v>0</v>
      </c>
      <c r="BC6" s="369"/>
      <c r="BD6" s="368">
        <v>0</v>
      </c>
      <c r="BE6" s="368"/>
      <c r="BF6" s="369"/>
      <c r="BG6" s="368">
        <v>0</v>
      </c>
      <c r="BH6" s="368"/>
      <c r="BI6" s="302"/>
      <c r="BJ6" s="368">
        <v>0</v>
      </c>
      <c r="BK6" s="368"/>
      <c r="BL6" s="302">
        <v>3</v>
      </c>
      <c r="BM6" s="370">
        <v>0.0486</v>
      </c>
      <c r="BN6" s="368">
        <v>0</v>
      </c>
      <c r="BO6" s="302" t="s">
        <v>1428</v>
      </c>
      <c r="BP6" s="302"/>
      <c r="BQ6" s="302"/>
      <c r="BR6" s="302"/>
      <c r="BS6" s="302"/>
      <c r="BT6" s="302"/>
      <c r="BU6" s="302"/>
      <c r="BV6" s="302"/>
      <c r="BW6" s="371">
        <v>100</v>
      </c>
      <c r="BX6" s="371">
        <v>848.7284</v>
      </c>
      <c r="BY6" s="372" t="e">
        <f>IF(BO6="扣除进项税",#REF!+BB6/1.11+BD6+BG6+BJ6+BN6,AY6+BB6/1.11+BD6+BG6+BJ6+BN6)</f>
        <v>#REF!</v>
      </c>
      <c r="BZ6" s="373">
        <v>581.196581196581</v>
      </c>
      <c r="CA6" s="368">
        <v>-97.7104381267217</v>
      </c>
      <c r="CB6" s="374" t="s">
        <v>1429</v>
      </c>
      <c r="CC6" s="375">
        <v>10</v>
      </c>
      <c r="CD6" s="376">
        <v>120</v>
      </c>
      <c r="CE6" s="377">
        <v>39692</v>
      </c>
      <c r="CF6" s="378">
        <v>40663</v>
      </c>
      <c r="CG6" s="376">
        <v>27</v>
      </c>
      <c r="CH6" s="379" t="str">
        <f>IF(CD6=0,0,IF((CD6-CG6)/CD6&lt;0.15,"判断尚可月数",""))</f>
        <v/>
      </c>
      <c r="CI6" s="358"/>
      <c r="CJ6" s="358" t="s">
        <v>1430</v>
      </c>
      <c r="CK6" s="380">
        <f>IF(CG6="","",IF(CD6="","",IF(CJ6="经济年限",IF((CD6-CG6)/CD6&lt;0.15,0.15,(CD6-CG6)/CD6),CI6/(CG6+CI6))))</f>
        <v>0.775</v>
      </c>
      <c r="CL6" s="302"/>
      <c r="CM6" s="302"/>
      <c r="CN6" s="302"/>
      <c r="CO6" s="302"/>
      <c r="CP6" s="302"/>
      <c r="CQ6" s="302"/>
      <c r="CR6" s="381">
        <v>0.7</v>
      </c>
      <c r="CS6" s="381"/>
      <c r="CT6" s="381"/>
      <c r="CU6" s="381"/>
      <c r="CV6" s="381"/>
      <c r="CW6" s="381"/>
      <c r="CX6" s="381"/>
      <c r="CY6" s="381"/>
      <c r="CZ6" s="381"/>
      <c r="DA6" s="381"/>
      <c r="DB6" s="382">
        <v>73</v>
      </c>
      <c r="DC6" s="383"/>
      <c r="DD6" s="383"/>
      <c r="DE6" s="383"/>
      <c r="DF6" s="384">
        <v>424</v>
      </c>
    </row>
    <row r="7" hidden="1" customHeight="1" outlineLevel="1" spans="1:110">
      <c r="A7" s="363" t="s">
        <v>1015</v>
      </c>
      <c r="B7" s="364" t="s">
        <v>1440</v>
      </c>
      <c r="C7" s="364" t="s">
        <v>1441</v>
      </c>
      <c r="D7" s="364"/>
      <c r="E7" s="364">
        <v>0</v>
      </c>
      <c r="F7" s="385" t="s">
        <v>1434</v>
      </c>
      <c r="G7" s="364" t="s">
        <v>1426</v>
      </c>
      <c r="H7" s="363">
        <v>1</v>
      </c>
      <c r="I7" s="363">
        <v>1</v>
      </c>
      <c r="J7" s="365">
        <v>39569</v>
      </c>
      <c r="K7" s="365">
        <v>39569</v>
      </c>
      <c r="L7" s="365"/>
      <c r="M7" s="365"/>
      <c r="N7" s="366">
        <v>21025.64</v>
      </c>
      <c r="O7" s="366">
        <v>15876.47</v>
      </c>
      <c r="P7" s="367" t="s">
        <v>1427</v>
      </c>
      <c r="Q7" s="367"/>
      <c r="R7" s="367"/>
      <c r="S7" s="367"/>
      <c r="T7" s="367"/>
      <c r="U7" s="367"/>
      <c r="V7" s="367">
        <v>2600</v>
      </c>
      <c r="W7" s="368">
        <v>2600</v>
      </c>
      <c r="X7" s="368"/>
      <c r="Y7" s="368"/>
      <c r="Z7" s="368"/>
      <c r="AA7" s="368"/>
      <c r="AB7" s="368"/>
      <c r="AC7" s="368"/>
      <c r="AD7" s="368"/>
      <c r="AE7" s="368"/>
      <c r="AF7" s="368"/>
      <c r="AG7" s="368"/>
      <c r="AH7" s="368"/>
      <c r="AI7" s="368"/>
      <c r="AJ7" s="368"/>
      <c r="AK7" s="368"/>
      <c r="AL7" s="368"/>
      <c r="AM7" s="368"/>
      <c r="AN7" s="368"/>
      <c r="AO7" s="368"/>
      <c r="AP7" s="368"/>
      <c r="AQ7" s="368"/>
      <c r="AR7" s="368"/>
      <c r="AS7" s="368"/>
      <c r="AT7" s="368"/>
      <c r="AU7" s="368"/>
      <c r="AV7" s="368"/>
      <c r="AW7" s="368"/>
      <c r="AX7" s="369">
        <v>1</v>
      </c>
      <c r="AY7" s="368">
        <v>2600</v>
      </c>
      <c r="AZ7" s="368"/>
      <c r="BA7" s="369"/>
      <c r="BB7" s="368">
        <v>0</v>
      </c>
      <c r="BC7" s="369"/>
      <c r="BD7" s="368">
        <v>0</v>
      </c>
      <c r="BE7" s="368"/>
      <c r="BF7" s="369"/>
      <c r="BG7" s="368">
        <v>0</v>
      </c>
      <c r="BH7" s="368"/>
      <c r="BI7" s="302"/>
      <c r="BJ7" s="368">
        <v>0</v>
      </c>
      <c r="BK7" s="368"/>
      <c r="BL7" s="302">
        <v>3</v>
      </c>
      <c r="BM7" s="370">
        <v>0.0486</v>
      </c>
      <c r="BN7" s="368">
        <v>0</v>
      </c>
      <c r="BO7" s="302" t="s">
        <v>1428</v>
      </c>
      <c r="BP7" s="302"/>
      <c r="BQ7" s="302"/>
      <c r="BR7" s="302"/>
      <c r="BS7" s="302"/>
      <c r="BT7" s="302"/>
      <c r="BU7" s="302"/>
      <c r="BV7" s="302"/>
      <c r="BW7" s="371">
        <v>100</v>
      </c>
      <c r="BX7" s="371">
        <v>674.749975</v>
      </c>
      <c r="BY7" s="372" t="e">
        <f>IF(BO7="扣除进项税",#REF!+BB7/1.11+BD7+BG7+BJ7+BN7,AY7+BB7/1.11+BD7+BG7+BJ7+BN7)</f>
        <v>#REF!</v>
      </c>
      <c r="BZ7" s="373">
        <v>2220</v>
      </c>
      <c r="CA7" s="368">
        <v>-89.4414628995836</v>
      </c>
      <c r="CB7" s="374" t="s">
        <v>1429</v>
      </c>
      <c r="CC7" s="375">
        <v>10</v>
      </c>
      <c r="CD7" s="376">
        <v>120</v>
      </c>
      <c r="CE7" s="377">
        <v>39569</v>
      </c>
      <c r="CF7" s="378">
        <v>40663</v>
      </c>
      <c r="CG7" s="376">
        <v>31</v>
      </c>
      <c r="CH7" s="379" t="str">
        <f>IF(CD7=0,0,IF((CD7-CG7)/CD7&lt;0.15,"判断尚可月数",""))</f>
        <v/>
      </c>
      <c r="CI7" s="358"/>
      <c r="CJ7" s="358" t="s">
        <v>1430</v>
      </c>
      <c r="CK7" s="380">
        <f>IF(CG7="","",IF(CD7="","",IF(CJ7="经济年限",IF((CD7-CG7)/CD7&lt;0.15,0.15,(CD7-CG7)/CD7),CI7/(CG7+CI7))))</f>
        <v>0.741666666666667</v>
      </c>
      <c r="CL7" s="302"/>
      <c r="CM7" s="302"/>
      <c r="CN7" s="302"/>
      <c r="CO7" s="302"/>
      <c r="CP7" s="302"/>
      <c r="CQ7" s="302"/>
      <c r="CR7" s="381">
        <v>0.7</v>
      </c>
      <c r="CS7" s="381"/>
      <c r="CT7" s="381"/>
      <c r="CU7" s="381"/>
      <c r="CV7" s="381"/>
      <c r="CW7" s="381"/>
      <c r="CX7" s="381"/>
      <c r="CY7" s="381"/>
      <c r="CZ7" s="381"/>
      <c r="DA7" s="381"/>
      <c r="DB7" s="382">
        <v>71</v>
      </c>
      <c r="DC7" s="383"/>
      <c r="DD7" s="383"/>
      <c r="DE7" s="383"/>
      <c r="DF7" s="384">
        <v>1576</v>
      </c>
    </row>
    <row r="8" hidden="1" customHeight="1" outlineLevel="1" spans="1:110">
      <c r="A8" s="363" t="s">
        <v>1442</v>
      </c>
      <c r="B8" s="364" t="s">
        <v>1440</v>
      </c>
      <c r="C8" s="364" t="s">
        <v>1441</v>
      </c>
      <c r="D8" s="364"/>
      <c r="E8" s="364">
        <v>0</v>
      </c>
      <c r="F8" s="385" t="s">
        <v>1434</v>
      </c>
      <c r="G8" s="364" t="s">
        <v>1426</v>
      </c>
      <c r="H8" s="363">
        <v>1</v>
      </c>
      <c r="I8" s="363">
        <v>1</v>
      </c>
      <c r="J8" s="365">
        <v>39569</v>
      </c>
      <c r="K8" s="365">
        <v>39569</v>
      </c>
      <c r="L8" s="365"/>
      <c r="M8" s="365"/>
      <c r="N8" s="366">
        <v>21025.64</v>
      </c>
      <c r="O8" s="366">
        <v>15876.47</v>
      </c>
      <c r="P8" s="367" t="s">
        <v>1427</v>
      </c>
      <c r="Q8" s="367"/>
      <c r="R8" s="367"/>
      <c r="S8" s="367"/>
      <c r="T8" s="367"/>
      <c r="U8" s="367"/>
      <c r="V8" s="367">
        <v>2600</v>
      </c>
      <c r="W8" s="368">
        <v>2600</v>
      </c>
      <c r="X8" s="368"/>
      <c r="Y8" s="368"/>
      <c r="Z8" s="368"/>
      <c r="AA8" s="368"/>
      <c r="AB8" s="368"/>
      <c r="AC8" s="368"/>
      <c r="AD8" s="368"/>
      <c r="AE8" s="368"/>
      <c r="AF8" s="368"/>
      <c r="AG8" s="368"/>
      <c r="AH8" s="368"/>
      <c r="AI8" s="368"/>
      <c r="AJ8" s="368"/>
      <c r="AK8" s="368"/>
      <c r="AL8" s="368"/>
      <c r="AM8" s="368"/>
      <c r="AN8" s="368"/>
      <c r="AO8" s="368"/>
      <c r="AP8" s="368"/>
      <c r="AQ8" s="368"/>
      <c r="AR8" s="368"/>
      <c r="AS8" s="368"/>
      <c r="AT8" s="368"/>
      <c r="AU8" s="368"/>
      <c r="AV8" s="368"/>
      <c r="AW8" s="368"/>
      <c r="AX8" s="369">
        <v>1</v>
      </c>
      <c r="AY8" s="368">
        <v>2600</v>
      </c>
      <c r="AZ8" s="368"/>
      <c r="BA8" s="369"/>
      <c r="BB8" s="368">
        <v>0</v>
      </c>
      <c r="BC8" s="369"/>
      <c r="BD8" s="368">
        <v>0</v>
      </c>
      <c r="BE8" s="368"/>
      <c r="BF8" s="369"/>
      <c r="BG8" s="368">
        <v>0</v>
      </c>
      <c r="BH8" s="368"/>
      <c r="BI8" s="302"/>
      <c r="BJ8" s="368">
        <v>0</v>
      </c>
      <c r="BK8" s="368"/>
      <c r="BL8" s="302">
        <v>3</v>
      </c>
      <c r="BM8" s="370">
        <v>0.0486</v>
      </c>
      <c r="BN8" s="368">
        <v>0</v>
      </c>
      <c r="BO8" s="302" t="s">
        <v>1428</v>
      </c>
      <c r="BP8" s="302"/>
      <c r="BQ8" s="302"/>
      <c r="BR8" s="302"/>
      <c r="BS8" s="302"/>
      <c r="BT8" s="302"/>
      <c r="BU8" s="302"/>
      <c r="BV8" s="302"/>
      <c r="BW8" s="371">
        <v>100</v>
      </c>
      <c r="BX8" s="371">
        <v>674.749975</v>
      </c>
      <c r="BY8" s="372" t="e">
        <f>IF(BO8="扣除进项税",#REF!+BB8/1.11+BD8+BG8+BJ8+BN8,AY8+BB8/1.11+BD8+BG8+BJ8+BN8)</f>
        <v>#REF!</v>
      </c>
      <c r="BZ8" s="373">
        <v>2220</v>
      </c>
      <c r="CA8" s="368">
        <v>-89.4414628995836</v>
      </c>
      <c r="CB8" s="374" t="s">
        <v>1429</v>
      </c>
      <c r="CC8" s="375">
        <v>10</v>
      </c>
      <c r="CD8" s="376">
        <v>120</v>
      </c>
      <c r="CE8" s="377">
        <v>39569</v>
      </c>
      <c r="CF8" s="378">
        <v>40663</v>
      </c>
      <c r="CG8" s="376">
        <v>31</v>
      </c>
      <c r="CH8" s="379" t="str">
        <f>IF(CD8=0,0,IF((CD8-CG8)/CD8&lt;0.15,"判断尚可月数",""))</f>
        <v/>
      </c>
      <c r="CI8" s="358"/>
      <c r="CJ8" s="358" t="s">
        <v>1430</v>
      </c>
      <c r="CK8" s="380">
        <f>IF(CG8="","",IF(CD8="","",IF(CJ8="经济年限",IF((CD8-CG8)/CD8&lt;0.15,0.15,(CD8-CG8)/CD8),CI8/(CG8+CI8))))</f>
        <v>0.741666666666667</v>
      </c>
      <c r="CL8" s="302"/>
      <c r="CM8" s="302"/>
      <c r="CN8" s="302"/>
      <c r="CO8" s="302"/>
      <c r="CP8" s="302"/>
      <c r="CQ8" s="302"/>
      <c r="CR8" s="381">
        <v>0.7</v>
      </c>
      <c r="CS8" s="381"/>
      <c r="CT8" s="381"/>
      <c r="CU8" s="381"/>
      <c r="CV8" s="381"/>
      <c r="CW8" s="381"/>
      <c r="CX8" s="381"/>
      <c r="CY8" s="381"/>
      <c r="CZ8" s="381"/>
      <c r="DA8" s="381"/>
      <c r="DB8" s="382">
        <v>71</v>
      </c>
      <c r="DC8" s="383"/>
      <c r="DD8" s="383"/>
      <c r="DE8" s="383"/>
      <c r="DF8" s="384">
        <v>1576</v>
      </c>
    </row>
    <row r="9" customHeight="1" collapsed="1"/>
    <row r="10" ht="30" customHeight="1" spans="1:110">
      <c r="A10" s="386" t="s">
        <v>1443</v>
      </c>
      <c r="B10" s="386"/>
      <c r="C10" s="386"/>
      <c r="D10" s="386"/>
      <c r="E10" s="386"/>
      <c r="F10" s="386"/>
      <c r="G10" s="386"/>
      <c r="H10" s="386"/>
      <c r="I10" s="386"/>
      <c r="J10" s="386"/>
      <c r="K10" s="386"/>
      <c r="L10" s="386"/>
      <c r="M10" s="386"/>
      <c r="N10" s="386"/>
      <c r="O10" s="386"/>
      <c r="P10" s="386"/>
      <c r="Q10" s="386"/>
      <c r="R10" s="386"/>
      <c r="S10" s="386"/>
      <c r="T10" s="386"/>
      <c r="U10" s="386"/>
      <c r="V10" s="386"/>
      <c r="W10" s="386"/>
      <c r="X10" s="386"/>
      <c r="Y10" s="386"/>
      <c r="Z10" s="386"/>
      <c r="AA10" s="386"/>
      <c r="AB10" s="386"/>
      <c r="AC10" s="386"/>
      <c r="AD10" s="386"/>
      <c r="AE10" s="386"/>
      <c r="AF10" s="386"/>
      <c r="AG10" s="386"/>
      <c r="AH10" s="386"/>
      <c r="AI10" s="386"/>
      <c r="AJ10" s="386"/>
      <c r="AK10" s="386"/>
      <c r="AL10" s="386"/>
      <c r="AM10" s="386"/>
      <c r="AN10" s="386"/>
      <c r="AO10" s="386"/>
      <c r="AP10" s="386"/>
      <c r="AQ10" s="386"/>
      <c r="AR10" s="386"/>
      <c r="AS10" s="386"/>
      <c r="AT10" s="386"/>
      <c r="AU10" s="386"/>
      <c r="AV10" s="386"/>
      <c r="AW10" s="386"/>
      <c r="AX10" s="386"/>
      <c r="AY10" s="386"/>
      <c r="AZ10" s="386"/>
      <c r="BA10" s="386"/>
      <c r="BB10" s="386"/>
      <c r="BC10" s="386"/>
      <c r="BD10" s="386"/>
      <c r="BE10" s="386"/>
      <c r="BF10" s="386"/>
      <c r="BG10" s="386"/>
      <c r="BH10" s="386"/>
      <c r="BI10" s="386"/>
      <c r="BJ10" s="386"/>
      <c r="BK10" s="386"/>
      <c r="BL10" s="386"/>
      <c r="BM10" s="386"/>
      <c r="BN10" s="386"/>
      <c r="BO10" s="386"/>
      <c r="BP10" s="386"/>
      <c r="BQ10" s="386"/>
      <c r="BR10" s="386"/>
      <c r="BS10" s="386"/>
      <c r="BT10" s="386"/>
      <c r="BU10" s="386"/>
      <c r="BV10" s="386"/>
      <c r="BW10" s="386"/>
      <c r="BX10" s="386"/>
      <c r="BY10" s="386"/>
      <c r="BZ10" s="386"/>
      <c r="CA10" s="386"/>
      <c r="CB10" s="386"/>
      <c r="CC10" s="387"/>
      <c r="CD10" s="387"/>
      <c r="CE10" s="387"/>
      <c r="CF10" s="387"/>
      <c r="CG10" s="387"/>
      <c r="CH10" s="387"/>
      <c r="CI10" s="387"/>
      <c r="CJ10" s="387"/>
      <c r="CK10" s="387"/>
      <c r="CL10" s="387"/>
      <c r="CM10" s="387"/>
      <c r="CN10" s="387"/>
      <c r="CO10" s="388"/>
      <c r="CP10" s="388"/>
      <c r="CQ10" s="388"/>
      <c r="CR10" s="388"/>
      <c r="CS10" s="388"/>
      <c r="CT10" s="388"/>
      <c r="CU10" s="388"/>
      <c r="CV10" s="388"/>
      <c r="CW10" s="388"/>
      <c r="CX10" s="388"/>
      <c r="CY10" s="388"/>
      <c r="CZ10" s="388"/>
      <c r="DA10" s="388"/>
      <c r="DF10" s="271" t="s">
        <v>1444</v>
      </c>
    </row>
    <row r="11" ht="14.1" customHeight="1" spans="1:110">
      <c r="A11" s="389"/>
      <c r="B11" s="389"/>
      <c r="C11" s="389"/>
      <c r="D11" s="389"/>
      <c r="E11" s="389"/>
      <c r="F11" s="389"/>
      <c r="G11" s="389"/>
      <c r="H11" s="389"/>
      <c r="I11" s="389"/>
      <c r="J11" s="389"/>
      <c r="K11" s="389"/>
      <c r="L11" s="389"/>
      <c r="M11" s="389"/>
      <c r="N11" s="389"/>
      <c r="O11" s="389"/>
      <c r="P11" s="389"/>
      <c r="Q11" s="389"/>
      <c r="R11" s="389"/>
      <c r="S11" s="389"/>
      <c r="T11" s="389"/>
      <c r="U11" s="389"/>
      <c r="V11" s="389"/>
      <c r="W11" s="389"/>
      <c r="X11" s="389" t="e">
        <f>CONCATENATE(#REF!,#REF!,#REF!,#REF!,#REF!,#REF!,#REF!)</f>
        <v>#REF!</v>
      </c>
      <c r="Y11" s="389"/>
      <c r="Z11" s="389"/>
      <c r="AA11" s="389"/>
      <c r="AB11" s="389"/>
      <c r="AC11" s="389"/>
      <c r="AD11" s="389"/>
      <c r="AE11" s="389"/>
      <c r="AF11" s="389"/>
      <c r="AG11" s="389"/>
      <c r="AH11" s="389"/>
      <c r="AI11" s="389"/>
      <c r="AJ11" s="389"/>
      <c r="AK11" s="389"/>
      <c r="AL11" s="389"/>
      <c r="AM11" s="389"/>
      <c r="AN11" s="389"/>
      <c r="AO11" s="389"/>
      <c r="AP11" s="389"/>
      <c r="AQ11" s="389"/>
      <c r="AR11" s="389"/>
      <c r="AS11" s="389"/>
      <c r="AT11" s="389"/>
      <c r="AU11" s="389"/>
      <c r="AV11" s="389"/>
      <c r="AW11" s="389"/>
      <c r="AX11" s="389"/>
      <c r="AY11" s="389"/>
      <c r="AZ11" s="389"/>
      <c r="BA11" s="389"/>
      <c r="BB11" s="389"/>
      <c r="BC11" s="389"/>
      <c r="BD11" s="389"/>
      <c r="BE11" s="389"/>
      <c r="BF11" s="389"/>
      <c r="BG11" s="389"/>
      <c r="BH11" s="389"/>
      <c r="BI11" s="390"/>
      <c r="BJ11" s="390"/>
      <c r="BK11" s="390"/>
      <c r="BL11" s="390"/>
      <c r="BM11" s="390"/>
      <c r="BN11" s="390"/>
      <c r="BO11" s="390"/>
      <c r="BP11" s="390"/>
      <c r="BQ11" s="390"/>
      <c r="BR11" s="390"/>
      <c r="BS11" s="390"/>
      <c r="BT11" s="390"/>
      <c r="BU11" s="390"/>
      <c r="BV11" s="390"/>
      <c r="BW11" s="390"/>
      <c r="BX11" s="390"/>
      <c r="BY11" s="391"/>
      <c r="BZ11" s="390"/>
      <c r="CA11" s="390"/>
      <c r="CB11" s="390"/>
      <c r="CC11" s="392"/>
      <c r="CD11" s="392"/>
      <c r="CE11" s="392"/>
      <c r="CF11" s="392"/>
      <c r="CG11" s="392"/>
      <c r="CH11" s="392"/>
      <c r="CI11" s="392"/>
      <c r="CJ11" s="392"/>
      <c r="CK11" s="392"/>
      <c r="CL11" s="392"/>
      <c r="CM11" s="392"/>
      <c r="CN11" s="392"/>
      <c r="CO11" s="392"/>
      <c r="CP11" s="392"/>
      <c r="CQ11" s="392"/>
      <c r="CR11" s="392"/>
      <c r="CS11" s="392"/>
      <c r="CT11" s="392"/>
      <c r="CU11" s="392"/>
      <c r="CV11" s="392"/>
      <c r="CW11" s="392"/>
      <c r="CX11" s="392"/>
      <c r="CY11" s="392"/>
      <c r="CZ11" s="392"/>
      <c r="DA11" s="392"/>
    </row>
    <row r="12" ht="14.1" customHeight="1" spans="1:110">
      <c r="A12" s="389" t="e">
        <f>#REF!&amp;#REF!</f>
        <v>#REF!</v>
      </c>
      <c r="B12" s="389"/>
      <c r="C12" s="389"/>
      <c r="D12" s="389"/>
      <c r="E12" s="389"/>
      <c r="F12" s="389"/>
      <c r="G12" s="389"/>
      <c r="H12" s="389"/>
      <c r="I12" s="389"/>
      <c r="J12" s="389"/>
      <c r="K12" s="389"/>
      <c r="L12" s="389"/>
      <c r="M12" s="389"/>
      <c r="N12" s="389"/>
      <c r="O12" s="389"/>
      <c r="P12" s="389"/>
      <c r="Q12" s="389"/>
      <c r="R12" s="389"/>
      <c r="S12" s="389"/>
      <c r="T12" s="389"/>
      <c r="U12" s="389"/>
    </row>
    <row r="13" customHeight="1" spans="1:110">
      <c r="A13" s="326" t="s">
        <v>1331</v>
      </c>
      <c r="B13" s="324"/>
      <c r="C13" s="324"/>
      <c r="D13" s="324"/>
      <c r="E13" s="324"/>
      <c r="F13" s="324"/>
      <c r="G13" s="324"/>
      <c r="H13" s="324"/>
      <c r="I13" s="324"/>
      <c r="J13" s="324"/>
      <c r="K13" s="324"/>
      <c r="L13" s="324"/>
      <c r="M13" s="324"/>
      <c r="N13" s="324"/>
      <c r="O13" s="324"/>
      <c r="P13" s="324"/>
      <c r="Q13" s="324"/>
      <c r="R13" s="324"/>
      <c r="S13" s="324"/>
      <c r="T13" s="324"/>
      <c r="U13" s="324"/>
      <c r="V13" s="324"/>
      <c r="W13" s="324"/>
      <c r="X13" s="324"/>
      <c r="Y13" s="324"/>
      <c r="Z13" s="324"/>
      <c r="AA13" s="324"/>
      <c r="AB13" s="324"/>
      <c r="AC13" s="324"/>
      <c r="AD13" s="324"/>
      <c r="AE13" s="324"/>
      <c r="AF13" s="324"/>
      <c r="AG13" s="324"/>
      <c r="AH13" s="324"/>
      <c r="AI13" s="324"/>
      <c r="AJ13" s="324"/>
      <c r="AK13" s="324"/>
      <c r="AL13" s="324"/>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c r="CA13" s="324"/>
      <c r="CB13" s="325"/>
      <c r="CC13" s="324" t="s">
        <v>1332</v>
      </c>
      <c r="CD13" s="324"/>
      <c r="CE13" s="324"/>
      <c r="CF13" s="324"/>
      <c r="CG13" s="324"/>
      <c r="CH13" s="324"/>
      <c r="CI13" s="324"/>
      <c r="CJ13" s="324"/>
      <c r="CK13" s="324"/>
      <c r="CL13" s="324"/>
      <c r="CM13" s="324"/>
      <c r="CN13" s="324"/>
      <c r="CO13" s="324"/>
      <c r="CP13" s="324"/>
      <c r="CQ13" s="324"/>
      <c r="CR13" s="324"/>
      <c r="CS13" s="324"/>
      <c r="CT13" s="324"/>
      <c r="CU13" s="324"/>
      <c r="CV13" s="324"/>
      <c r="CW13" s="324"/>
      <c r="CX13" s="324"/>
      <c r="CY13" s="324"/>
      <c r="CZ13" s="324"/>
      <c r="DA13" s="324"/>
      <c r="DB13" s="325"/>
      <c r="DC13" s="393" t="s">
        <v>1445</v>
      </c>
      <c r="DD13" s="393" t="s">
        <v>1242</v>
      </c>
      <c r="DE13" s="393" t="s">
        <v>1243</v>
      </c>
      <c r="DF13" s="326" t="s">
        <v>1333</v>
      </c>
    </row>
    <row r="14" customHeight="1" spans="1:110">
      <c r="A14" s="327" t="s">
        <v>1203</v>
      </c>
      <c r="B14" s="328" t="s">
        <v>1334</v>
      </c>
      <c r="C14" s="328" t="s">
        <v>1335</v>
      </c>
      <c r="D14" s="328" t="s">
        <v>1336</v>
      </c>
      <c r="E14" s="328" t="s">
        <v>1337</v>
      </c>
      <c r="F14" s="329" t="s">
        <v>1338</v>
      </c>
      <c r="G14" s="330" t="s">
        <v>1208</v>
      </c>
      <c r="H14" s="331" t="s">
        <v>1339</v>
      </c>
      <c r="I14" s="331" t="s">
        <v>1340</v>
      </c>
      <c r="J14" s="330" t="s">
        <v>1341</v>
      </c>
      <c r="K14" s="330" t="s">
        <v>1342</v>
      </c>
      <c r="L14" s="332" t="s">
        <v>1303</v>
      </c>
      <c r="M14" s="333"/>
      <c r="N14" s="334" t="s">
        <v>1211</v>
      </c>
      <c r="O14" s="335"/>
      <c r="P14" s="336" t="s">
        <v>1343</v>
      </c>
      <c r="Q14" s="337" t="s">
        <v>1344</v>
      </c>
      <c r="R14" s="338" t="s">
        <v>1345</v>
      </c>
      <c r="S14" s="339" t="s">
        <v>1344</v>
      </c>
      <c r="T14" s="340" t="s">
        <v>1346</v>
      </c>
      <c r="U14" s="339" t="s">
        <v>1344</v>
      </c>
      <c r="V14" s="341" t="s">
        <v>1347</v>
      </c>
      <c r="W14" s="339" t="s">
        <v>1347</v>
      </c>
      <c r="X14" s="394" t="s">
        <v>1331</v>
      </c>
      <c r="Y14" s="395" t="s">
        <v>1348</v>
      </c>
      <c r="Z14" s="342"/>
      <c r="AA14" s="342"/>
      <c r="AB14" s="342"/>
      <c r="AC14" s="342"/>
      <c r="AD14" s="342"/>
      <c r="AE14" s="342"/>
      <c r="AF14" s="342"/>
      <c r="AG14" s="342"/>
      <c r="AH14" s="342"/>
      <c r="AI14" s="342"/>
      <c r="AJ14" s="342"/>
      <c r="AK14" s="342"/>
      <c r="AL14" s="342"/>
      <c r="AM14" s="342"/>
      <c r="AN14" s="342"/>
      <c r="AO14" s="342"/>
      <c r="AP14" s="342"/>
      <c r="AQ14" s="342"/>
      <c r="AR14" s="342"/>
      <c r="AS14" s="342"/>
      <c r="AT14" s="342"/>
      <c r="AU14" s="342"/>
      <c r="AV14" s="342"/>
      <c r="AW14" s="342"/>
      <c r="AX14" s="343" t="s">
        <v>1349</v>
      </c>
      <c r="AY14" s="339" t="s">
        <v>1350</v>
      </c>
      <c r="AZ14" s="341" t="s">
        <v>1446</v>
      </c>
      <c r="BA14" s="341" t="s">
        <v>1351</v>
      </c>
      <c r="BB14" s="339" t="s">
        <v>1351</v>
      </c>
      <c r="BC14" s="341" t="s">
        <v>1352</v>
      </c>
      <c r="BD14" s="339" t="s">
        <v>1352</v>
      </c>
      <c r="BE14" s="396" t="s">
        <v>1447</v>
      </c>
      <c r="BF14" s="341" t="s">
        <v>1353</v>
      </c>
      <c r="BG14" s="339" t="s">
        <v>1354</v>
      </c>
      <c r="BH14" s="337" t="s">
        <v>1355</v>
      </c>
      <c r="BI14" s="339" t="s">
        <v>1356</v>
      </c>
      <c r="BJ14" s="339" t="s">
        <v>1356</v>
      </c>
      <c r="BK14" s="341" t="s">
        <v>1448</v>
      </c>
      <c r="BL14" s="341" t="s">
        <v>1357</v>
      </c>
      <c r="BM14" s="341" t="s">
        <v>1358</v>
      </c>
      <c r="BN14" s="339" t="s">
        <v>1359</v>
      </c>
      <c r="BO14" s="397" t="s">
        <v>1228</v>
      </c>
      <c r="BP14" s="397"/>
      <c r="BQ14" s="397"/>
      <c r="BR14" s="397"/>
      <c r="BS14" s="397"/>
      <c r="BT14" s="397"/>
      <c r="BU14" s="397"/>
      <c r="BV14" s="345" t="s">
        <v>253</v>
      </c>
      <c r="BW14" s="346" t="s">
        <v>1361</v>
      </c>
      <c r="BX14" s="346" t="s">
        <v>1362</v>
      </c>
      <c r="BY14" s="339" t="s">
        <v>1363</v>
      </c>
      <c r="BZ14" s="339" t="s">
        <v>1364</v>
      </c>
      <c r="CA14" s="339" t="s">
        <v>1365</v>
      </c>
      <c r="CB14" s="339" t="s">
        <v>1161</v>
      </c>
      <c r="CC14" s="341" t="s">
        <v>1366</v>
      </c>
      <c r="CD14" s="339" t="s">
        <v>1366</v>
      </c>
      <c r="CE14" s="339" t="s">
        <v>1367</v>
      </c>
      <c r="CF14" s="339" t="s">
        <v>1368</v>
      </c>
      <c r="CG14" s="339" t="s">
        <v>1369</v>
      </c>
      <c r="CH14" s="347" t="s">
        <v>1370</v>
      </c>
      <c r="CI14" s="341" t="s">
        <v>1371</v>
      </c>
      <c r="CJ14" s="347" t="s">
        <v>1370</v>
      </c>
      <c r="CK14" s="347" t="s">
        <v>1372</v>
      </c>
      <c r="CL14" s="341" t="s">
        <v>1373</v>
      </c>
      <c r="CM14" s="341" t="s">
        <v>1374</v>
      </c>
      <c r="CN14" s="341" t="s">
        <v>1375</v>
      </c>
      <c r="CO14" s="341" t="s">
        <v>1374</v>
      </c>
      <c r="CP14" s="341" t="s">
        <v>1376</v>
      </c>
      <c r="CQ14" s="341" t="s">
        <v>1377</v>
      </c>
      <c r="CR14" s="339" t="s">
        <v>1375</v>
      </c>
      <c r="CS14" s="398" t="s">
        <v>1239</v>
      </c>
      <c r="CT14" s="347" t="s">
        <v>1449</v>
      </c>
      <c r="CU14" s="347" t="s">
        <v>1450</v>
      </c>
      <c r="CV14" s="399" t="s">
        <v>1451</v>
      </c>
      <c r="CW14" s="347" t="s">
        <v>1452</v>
      </c>
      <c r="CX14" s="347" t="s">
        <v>1453</v>
      </c>
      <c r="CY14" s="347" t="s">
        <v>1454</v>
      </c>
      <c r="CZ14" s="347" t="s">
        <v>1455</v>
      </c>
      <c r="DA14" s="399" t="s">
        <v>1456</v>
      </c>
      <c r="DB14" s="339" t="s">
        <v>1378</v>
      </c>
      <c r="DC14" s="400"/>
      <c r="DD14" s="400"/>
      <c r="DE14" s="400"/>
      <c r="DF14" s="339" t="s">
        <v>1379</v>
      </c>
    </row>
    <row r="15" customHeight="1" spans="1:110">
      <c r="A15" s="327"/>
      <c r="B15" s="349"/>
      <c r="C15" s="349"/>
      <c r="D15" s="349"/>
      <c r="E15" s="349"/>
      <c r="F15" s="349"/>
      <c r="G15" s="327"/>
      <c r="H15" s="327"/>
      <c r="I15" s="327"/>
      <c r="J15" s="327"/>
      <c r="K15" s="327"/>
      <c r="L15" s="350" t="s">
        <v>1380</v>
      </c>
      <c r="M15" s="350" t="s">
        <v>1258</v>
      </c>
      <c r="N15" s="351" t="s">
        <v>1246</v>
      </c>
      <c r="O15" s="327" t="s">
        <v>1247</v>
      </c>
      <c r="P15" s="352" t="s">
        <v>1381</v>
      </c>
      <c r="Q15" s="353" t="s">
        <v>1382</v>
      </c>
      <c r="R15" s="354"/>
      <c r="S15" s="355" t="s">
        <v>1383</v>
      </c>
      <c r="T15" s="356"/>
      <c r="U15" s="355" t="s">
        <v>1384</v>
      </c>
      <c r="V15" s="353" t="s">
        <v>1385</v>
      </c>
      <c r="W15" s="355" t="s">
        <v>1386</v>
      </c>
      <c r="X15" s="342" t="s">
        <v>1387</v>
      </c>
      <c r="Y15" s="395" t="s">
        <v>1388</v>
      </c>
      <c r="Z15" s="401">
        <v>2016</v>
      </c>
      <c r="AA15" s="401">
        <v>2015</v>
      </c>
      <c r="AB15" s="401">
        <v>2014</v>
      </c>
      <c r="AC15" s="401">
        <v>2013</v>
      </c>
      <c r="AD15" s="401">
        <v>2012</v>
      </c>
      <c r="AE15" s="401">
        <v>2011</v>
      </c>
      <c r="AF15" s="401">
        <v>2010</v>
      </c>
      <c r="AG15" s="401">
        <v>2009</v>
      </c>
      <c r="AH15" s="401">
        <v>2008</v>
      </c>
      <c r="AI15" s="401">
        <v>2007</v>
      </c>
      <c r="AJ15" s="401">
        <v>2006</v>
      </c>
      <c r="AK15" s="401">
        <v>2005</v>
      </c>
      <c r="AL15" s="401">
        <v>2004</v>
      </c>
      <c r="AM15" s="401">
        <v>2003</v>
      </c>
      <c r="AN15" s="401">
        <v>2002</v>
      </c>
      <c r="AO15" s="401">
        <v>2001</v>
      </c>
      <c r="AP15" s="401">
        <v>2000</v>
      </c>
      <c r="AQ15" s="401">
        <v>1999</v>
      </c>
      <c r="AR15" s="401">
        <v>1998</v>
      </c>
      <c r="AS15" s="401">
        <v>1997</v>
      </c>
      <c r="AT15" s="401">
        <v>1996</v>
      </c>
      <c r="AU15" s="401">
        <v>1995</v>
      </c>
      <c r="AV15" s="342" t="s">
        <v>1389</v>
      </c>
      <c r="AW15" s="342" t="s">
        <v>1348</v>
      </c>
      <c r="AX15" s="357" t="s">
        <v>1390</v>
      </c>
      <c r="AY15" s="355" t="s">
        <v>1391</v>
      </c>
      <c r="AZ15" s="353" t="s">
        <v>1457</v>
      </c>
      <c r="BA15" s="353" t="s">
        <v>1392</v>
      </c>
      <c r="BB15" s="355" t="s">
        <v>1393</v>
      </c>
      <c r="BC15" s="353" t="s">
        <v>1392</v>
      </c>
      <c r="BD15" s="355" t="s">
        <v>1394</v>
      </c>
      <c r="BE15" s="396" t="s">
        <v>1458</v>
      </c>
      <c r="BF15" s="353" t="s">
        <v>1392</v>
      </c>
      <c r="BG15" s="355" t="s">
        <v>1395</v>
      </c>
      <c r="BH15" s="402" t="s">
        <v>1396</v>
      </c>
      <c r="BI15" s="355" t="s">
        <v>1397</v>
      </c>
      <c r="BJ15" s="355" t="s">
        <v>1398</v>
      </c>
      <c r="BK15" s="353" t="s">
        <v>1397</v>
      </c>
      <c r="BL15" s="353" t="s">
        <v>1399</v>
      </c>
      <c r="BM15" s="353" t="s">
        <v>1400</v>
      </c>
      <c r="BN15" s="355" t="s">
        <v>1401</v>
      </c>
      <c r="BO15" s="397" t="s">
        <v>1355</v>
      </c>
      <c r="BP15" s="397" t="s">
        <v>1459</v>
      </c>
      <c r="BQ15" s="397" t="s">
        <v>1460</v>
      </c>
      <c r="BR15" s="397" t="s">
        <v>1461</v>
      </c>
      <c r="BS15" s="397" t="s">
        <v>1462</v>
      </c>
      <c r="BT15" s="397" t="s">
        <v>1258</v>
      </c>
      <c r="BU15" s="397" t="s">
        <v>1251</v>
      </c>
      <c r="BV15" s="359" t="s">
        <v>1402</v>
      </c>
      <c r="BW15" s="360" t="s">
        <v>1331</v>
      </c>
      <c r="BX15" s="360" t="s">
        <v>253</v>
      </c>
      <c r="BY15" s="355" t="s">
        <v>1403</v>
      </c>
      <c r="BZ15" s="355" t="s">
        <v>1403</v>
      </c>
      <c r="CA15" s="355" t="s">
        <v>1404</v>
      </c>
      <c r="CB15" s="355" t="s">
        <v>1405</v>
      </c>
      <c r="CC15" s="353" t="s">
        <v>1406</v>
      </c>
      <c r="CD15" s="355" t="s">
        <v>1407</v>
      </c>
      <c r="CE15" s="355" t="s">
        <v>1408</v>
      </c>
      <c r="CF15" s="355" t="s">
        <v>1409</v>
      </c>
      <c r="CG15" s="355" t="s">
        <v>1407</v>
      </c>
      <c r="CH15" s="361" t="s">
        <v>1410</v>
      </c>
      <c r="CI15" s="353" t="s">
        <v>1411</v>
      </c>
      <c r="CJ15" s="361" t="s">
        <v>1412</v>
      </c>
      <c r="CK15" s="355" t="s">
        <v>1413</v>
      </c>
      <c r="CL15" s="353" t="s">
        <v>1414</v>
      </c>
      <c r="CM15" s="353" t="s">
        <v>1415</v>
      </c>
      <c r="CN15" s="353" t="s">
        <v>1416</v>
      </c>
      <c r="CO15" s="353" t="s">
        <v>1417</v>
      </c>
      <c r="CP15" s="353" t="s">
        <v>1418</v>
      </c>
      <c r="CQ15" s="353" t="s">
        <v>1419</v>
      </c>
      <c r="CR15" s="355" t="s">
        <v>1413</v>
      </c>
      <c r="CS15" s="403"/>
      <c r="CT15" s="361" t="s">
        <v>1268</v>
      </c>
      <c r="CU15" s="361" t="s">
        <v>1463</v>
      </c>
      <c r="CV15" s="361" t="s">
        <v>1463</v>
      </c>
      <c r="CW15" s="361" t="s">
        <v>1463</v>
      </c>
      <c r="CX15" s="361" t="s">
        <v>1463</v>
      </c>
      <c r="CY15" s="361" t="s">
        <v>1463</v>
      </c>
      <c r="CZ15" s="361" t="s">
        <v>1463</v>
      </c>
      <c r="DA15" s="361" t="s">
        <v>1463</v>
      </c>
      <c r="DB15" s="355" t="s">
        <v>1420</v>
      </c>
      <c r="DC15" s="404"/>
      <c r="DD15" s="404"/>
      <c r="DE15" s="404"/>
      <c r="DF15" s="355" t="s">
        <v>1421</v>
      </c>
    </row>
    <row r="16" customHeight="1" spans="1:110">
      <c r="A16" s="405" t="s">
        <v>1422</v>
      </c>
      <c r="B16" s="405" t="s">
        <v>1464</v>
      </c>
      <c r="C16" s="405" t="s">
        <v>1465</v>
      </c>
      <c r="D16" s="405">
        <v>0</v>
      </c>
      <c r="E16" s="405" t="s">
        <v>1466</v>
      </c>
      <c r="F16" s="405" t="s">
        <v>1467</v>
      </c>
      <c r="G16" s="405" t="s">
        <v>1426</v>
      </c>
      <c r="H16" s="406">
        <v>2</v>
      </c>
      <c r="I16" s="406">
        <v>2</v>
      </c>
      <c r="J16" s="407" t="s">
        <v>1468</v>
      </c>
      <c r="K16" s="407" t="s">
        <v>1468</v>
      </c>
      <c r="L16" s="407"/>
      <c r="M16" s="407"/>
      <c r="N16" s="408">
        <f>[27]机器设备评定表!Z7</f>
        <v>5800</v>
      </c>
      <c r="O16" s="408">
        <f>[27]机器设备评定表!AA7</f>
        <v>902.222222222223</v>
      </c>
      <c r="P16" s="409" t="s">
        <v>1469</v>
      </c>
      <c r="Q16" s="410"/>
      <c r="R16" s="410"/>
      <c r="S16" s="411">
        <f t="shared" ref="S16:S44" si="0">Q16*R16</f>
        <v>0</v>
      </c>
      <c r="T16" s="412">
        <f>[27]机器设备其他费用调查表!$C$20</f>
        <v>0.1905</v>
      </c>
      <c r="U16" s="411">
        <f t="shared" ref="U16:U44" si="1">ROUND(S16*(1+T16),0)</f>
        <v>0</v>
      </c>
      <c r="V16" s="410">
        <v>2900</v>
      </c>
      <c r="W16" s="411">
        <f t="shared" ref="W16:W44" si="2">I16*(U16+V16)</f>
        <v>5800</v>
      </c>
      <c r="X16" s="342" t="s">
        <v>1348</v>
      </c>
      <c r="Y16" s="342" t="s">
        <v>1470</v>
      </c>
      <c r="Z16" s="413">
        <v>100</v>
      </c>
      <c r="AA16" s="413">
        <v>99</v>
      </c>
      <c r="AB16" s="413">
        <v>98.604</v>
      </c>
      <c r="AC16" s="413">
        <v>98.998416</v>
      </c>
      <c r="AD16" s="413">
        <v>98.899417584</v>
      </c>
      <c r="AE16" s="413">
        <v>100.284009430176</v>
      </c>
      <c r="AF16" s="413">
        <v>102.38997362821</v>
      </c>
      <c r="AG16" s="413">
        <v>102.082803707325</v>
      </c>
      <c r="AH16" s="413">
        <v>104.839039407423</v>
      </c>
      <c r="AI16" s="413">
        <v>107.355176353201</v>
      </c>
      <c r="AJ16" s="413">
        <v>108.643438469439</v>
      </c>
      <c r="AK16" s="413">
        <v>110.599020361889</v>
      </c>
      <c r="AL16" s="413">
        <v>112.589802728403</v>
      </c>
      <c r="AM16" s="413">
        <v>115.179368191157</v>
      </c>
      <c r="AN16" s="413">
        <v>112.645422090951</v>
      </c>
      <c r="AO16" s="413">
        <v>111.181031603769</v>
      </c>
      <c r="AP16" s="413">
        <v>114.294100488674</v>
      </c>
      <c r="AQ16" s="413">
        <v>111.551042076946</v>
      </c>
      <c r="AR16" s="413">
        <v>106.977449351791</v>
      </c>
      <c r="AS16" s="413">
        <v>106.656517003736</v>
      </c>
      <c r="AT16" s="413">
        <v>109.749555996844</v>
      </c>
      <c r="AU16" s="413" t="e">
        <v>#REF!</v>
      </c>
      <c r="AV16" s="401">
        <f t="shared" ref="AV16:AV49" si="3">YEAR(K16)</f>
        <v>2008</v>
      </c>
      <c r="AW16" s="414">
        <f t="shared" ref="AW16:AW49" si="4">SUMIFS($Z16:$AT16,$Z$15:$AT$15,$AV$5:$AV$51)</f>
        <v>104.839039407423</v>
      </c>
      <c r="AX16" s="415">
        <f t="shared" ref="AX16:AX49" si="5">IF(X16="物价指数",AW16/100,100%)</f>
        <v>1.04839039407423</v>
      </c>
      <c r="AY16" s="372">
        <f t="shared" ref="AY16:AY49" si="6">ROUND(W16*AX16,0)</f>
        <v>6081</v>
      </c>
      <c r="AZ16" s="358" t="s">
        <v>1270</v>
      </c>
      <c r="BA16" s="342">
        <v>0.01</v>
      </c>
      <c r="BB16" s="411">
        <f>$AY16*BA16</f>
        <v>60.81</v>
      </c>
      <c r="BC16" s="342">
        <v>0.1</v>
      </c>
      <c r="BD16" s="411">
        <f>$AY16*BC16</f>
        <v>608.1</v>
      </c>
      <c r="BE16" s="394" t="s">
        <v>1471</v>
      </c>
      <c r="BF16" s="342">
        <v>0.02</v>
      </c>
      <c r="BG16" s="411">
        <f>$AY16*BF16</f>
        <v>121.62</v>
      </c>
      <c r="BH16" s="358" t="s">
        <v>1396</v>
      </c>
      <c r="BI16" s="416">
        <v>0.0351</v>
      </c>
      <c r="BJ16" s="411">
        <f t="shared" ref="BJ16:BJ44" si="7">($AY16+BB16+BD16+BG16)*BI16</f>
        <v>241.190703</v>
      </c>
      <c r="BK16" s="417">
        <v>0.012</v>
      </c>
      <c r="BL16" s="358"/>
      <c r="BM16" s="418"/>
      <c r="BN16" s="411">
        <f t="shared" ref="BN16:BN44" si="8">IF($AY16&lt;50000,0,AY16*BL16/12*BM16+(BB16+BD16+BG16+BJ16)*BL16/12*BM16*0.5)</f>
        <v>0</v>
      </c>
      <c r="BO16" s="358" t="s">
        <v>1271</v>
      </c>
      <c r="BP16" s="358">
        <f t="shared" ref="BP16:BP44" si="9">ROUND(IF(AZ16="专票",AY16/1.17*0.17,0),2)</f>
        <v>883.56</v>
      </c>
      <c r="BQ16" s="358">
        <f t="shared" ref="BQ16:BQ44" si="10">ROUND(BB16/1.11*0.11,2)</f>
        <v>6.03</v>
      </c>
      <c r="BR16" s="358">
        <f t="shared" ref="BR16:BR44" si="11">ROUND(IF(BE16="自装",0,BD16/1.11*11%),2)</f>
        <v>60.26</v>
      </c>
      <c r="BS16" s="358">
        <f t="shared" ref="BS16:BS44" si="12">ROUND(IF(BE16="自装",0,BG16/1.11*11%),2)</f>
        <v>12.05</v>
      </c>
      <c r="BT16" s="358">
        <f t="shared" ref="BT16:BT44" si="13">($AY16+BB16+BD16+BG16)*(BI16-BK16)/1.06*6%</f>
        <v>8.98484960377358</v>
      </c>
      <c r="BU16" s="358">
        <f t="shared" ref="BU16:BU44" si="14">SUM(BP16:BT16)</f>
        <v>970.884849603773</v>
      </c>
      <c r="BV16" s="358" t="s">
        <v>1472</v>
      </c>
      <c r="BW16" s="419">
        <f>IF(N16=0,0,IF(AY16+BB16+BD16+BG16+BJ16=0,0,AY16/(AY16+BB16+BD16+BG16+BJ16)*100))</f>
        <v>85.494710869712</v>
      </c>
      <c r="BX16" s="419">
        <f>IF(BV16="考虑所得税",O16*0.17*BW16/100*0.25,0)</f>
        <v>32.7824719123752</v>
      </c>
      <c r="BY16" s="372">
        <f t="shared" ref="BY16:BY44" si="15">IF(BO16="扣除进项税",AY16+BB16+BD16+BG16+BJ16+BN16-BU16,AY16+BB16+BD16+BG16+BJ16+BN16)</f>
        <v>7112.720703</v>
      </c>
      <c r="BZ16" s="420">
        <f t="shared" ref="BZ16:BZ44" si="16">ROUND(BY16,0)</f>
        <v>7113</v>
      </c>
      <c r="CA16" s="411">
        <f>(BZ16-N16)/N16*100</f>
        <v>22.6379310344828</v>
      </c>
      <c r="CB16" s="379" t="str">
        <f>IF(N16=0,"",IF(CA16&gt;30,"核实",IF(CA16&lt;-30,"核实","")))</f>
        <v/>
      </c>
      <c r="CC16" s="421">
        <v>8</v>
      </c>
      <c r="CD16" s="422">
        <f>CC16*12</f>
        <v>96</v>
      </c>
      <c r="CE16" s="423" t="str">
        <f>J16</f>
        <v>2008-08-20</v>
      </c>
      <c r="CF16" s="424">
        <v>42277</v>
      </c>
      <c r="CG16" s="422">
        <f>IF(CF16=0,"",(IF(CE16=0,"",(YEAR(CF16)-YEAR(CE16))*12+MONTH(CF16)-MONTH(CE16))))</f>
        <v>85</v>
      </c>
      <c r="CH16" s="379" t="str">
        <f t="shared" ref="CH16:CH49" si="17">IF(CD16=0,0,IF((CD16-CG16)/CD16&lt;0.15,"判断尚可月数",""))</f>
        <v>判断尚可月数</v>
      </c>
      <c r="CI16" s="358">
        <v>24</v>
      </c>
      <c r="CJ16" s="425" t="str">
        <f t="shared" ref="CJ16:CJ44" si="18">IF(CD16=0,0,IF((CD16-CG16)/CD16&lt;0.15,"尚可年限","经济年限"))</f>
        <v>尚可年限</v>
      </c>
      <c r="CK16" s="380">
        <f t="shared" ref="CK16:CK44" si="19">IF(CG16="","",IF(CD16="","",IF(CJ16="经济年限",IF((CD16-CG16)/CD16&lt;0.15,0.15,(CD16-CG16)/CD16),CI16/(CD16))))</f>
        <v>0.25</v>
      </c>
      <c r="CL16" s="358"/>
      <c r="CM16" s="358"/>
      <c r="CN16" s="358"/>
      <c r="CO16" s="358"/>
      <c r="CP16" s="358"/>
      <c r="CQ16" s="358"/>
      <c r="CR16" s="426">
        <f>(ROUND((CK16-0)*100/5,0)*5/100)</f>
        <v>0.25</v>
      </c>
      <c r="CS16" s="427" t="str">
        <f t="shared" ref="CS16:CS51" si="20">IF(CC16=0,0,IF(CR16-CK16&gt;0.1,"核实",IF((CR16-CK16)&lt;-0.1,"核实","")))</f>
        <v/>
      </c>
      <c r="CT16" s="358" t="s">
        <v>1463</v>
      </c>
      <c r="CU16" s="428">
        <v>0.95</v>
      </c>
      <c r="CV16" s="428">
        <v>0.96</v>
      </c>
      <c r="CW16" s="428">
        <v>0.97</v>
      </c>
      <c r="CX16" s="428">
        <v>0.98</v>
      </c>
      <c r="CY16" s="428">
        <v>0.99</v>
      </c>
      <c r="CZ16" s="428">
        <v>0.94</v>
      </c>
      <c r="DA16" s="429">
        <f t="shared" ref="DA16:DA51" si="21">PRODUCT(CU16:CZ16)</f>
        <v>0.80678106432</v>
      </c>
      <c r="DB16" s="430">
        <f t="shared" ref="DB16:DB51" si="22">IF(CT16="两种加权",IF(CC16=0,0,IF(CR16-CK16&gt;0.1,ROUND(CR16*100,0),IF(CR16-CK16&lt;-0.1,ROUND(CR16*100,0),ROUND((CK16*0.4+CR16*0.6)*100,0)))),CK16*DA16*100)</f>
        <v>20.169526608</v>
      </c>
      <c r="DC16" s="431">
        <f t="shared" ref="DC16:DC44" si="23">ROUND(IF(DB16=0,0,BZ16*DB16/100),0)</f>
        <v>1435</v>
      </c>
      <c r="DD16" s="432">
        <v>0.02</v>
      </c>
      <c r="DE16" s="433">
        <f t="shared" ref="DE16:DE44" si="24">ROUND(DC16*DD16,0)</f>
        <v>29</v>
      </c>
      <c r="DF16" s="434">
        <f t="shared" ref="DF16:DF44" si="25">ROUND(DC16+DE16,0)</f>
        <v>1464</v>
      </c>
    </row>
    <row r="17" customHeight="1" spans="1:110">
      <c r="A17" s="405" t="s">
        <v>1431</v>
      </c>
      <c r="B17" s="405" t="s">
        <v>1473</v>
      </c>
      <c r="C17" s="405">
        <v>0</v>
      </c>
      <c r="D17" s="405"/>
      <c r="E17" s="405">
        <v>0</v>
      </c>
      <c r="F17" s="405" t="s">
        <v>1467</v>
      </c>
      <c r="G17" s="405">
        <v>0</v>
      </c>
      <c r="H17" s="406">
        <v>1</v>
      </c>
      <c r="I17" s="406">
        <v>1</v>
      </c>
      <c r="J17" s="407" t="s">
        <v>1474</v>
      </c>
      <c r="K17" s="407" t="s">
        <v>1474</v>
      </c>
      <c r="L17" s="407"/>
      <c r="M17" s="407"/>
      <c r="N17" s="408">
        <f>[27]机器设备评定表!Z8</f>
        <v>0</v>
      </c>
      <c r="O17" s="408">
        <f>[27]机器设备评定表!AA8</f>
        <v>0</v>
      </c>
      <c r="P17" s="409" t="s">
        <v>1475</v>
      </c>
      <c r="Q17" s="410"/>
      <c r="R17" s="410"/>
      <c r="S17" s="411">
        <f t="shared" si="0"/>
        <v>0</v>
      </c>
      <c r="T17" s="412">
        <f>[27]机器设备其他费用调查表!$C$20</f>
        <v>0.1905</v>
      </c>
      <c r="U17" s="411">
        <f t="shared" si="1"/>
        <v>0</v>
      </c>
      <c r="V17" s="410"/>
      <c r="W17" s="411">
        <f t="shared" si="2"/>
        <v>0</v>
      </c>
      <c r="X17" s="342" t="s">
        <v>1348</v>
      </c>
      <c r="Y17" s="342" t="s">
        <v>1470</v>
      </c>
      <c r="Z17" s="413">
        <v>100</v>
      </c>
      <c r="AA17" s="413">
        <v>99</v>
      </c>
      <c r="AB17" s="413">
        <v>98.604</v>
      </c>
      <c r="AC17" s="413">
        <v>98.998416</v>
      </c>
      <c r="AD17" s="413">
        <v>98.899417584</v>
      </c>
      <c r="AE17" s="413">
        <v>100.284009430176</v>
      </c>
      <c r="AF17" s="413">
        <v>102.38997362821</v>
      </c>
      <c r="AG17" s="413">
        <v>102.082803707325</v>
      </c>
      <c r="AH17" s="413">
        <v>104.839039407423</v>
      </c>
      <c r="AI17" s="413">
        <v>107.355176353201</v>
      </c>
      <c r="AJ17" s="413">
        <v>108.643438469439</v>
      </c>
      <c r="AK17" s="413">
        <v>110.599020361889</v>
      </c>
      <c r="AL17" s="413">
        <v>112.589802728403</v>
      </c>
      <c r="AM17" s="413">
        <v>115.179368191157</v>
      </c>
      <c r="AN17" s="413">
        <v>112.645422090951</v>
      </c>
      <c r="AO17" s="413">
        <v>111.181031603769</v>
      </c>
      <c r="AP17" s="413">
        <v>114.294100488674</v>
      </c>
      <c r="AQ17" s="413">
        <v>111.551042076946</v>
      </c>
      <c r="AR17" s="413">
        <v>106.977449351791</v>
      </c>
      <c r="AS17" s="413">
        <v>106.656517003736</v>
      </c>
      <c r="AT17" s="413">
        <v>109.749555996844</v>
      </c>
      <c r="AU17" s="413" t="e">
        <v>#REF!</v>
      </c>
      <c r="AV17" s="401">
        <f t="shared" si="3"/>
        <v>2007</v>
      </c>
      <c r="AW17" s="414">
        <f t="shared" si="4"/>
        <v>107.355176353201</v>
      </c>
      <c r="AX17" s="415">
        <f t="shared" si="5"/>
        <v>1.07355176353201</v>
      </c>
      <c r="AY17" s="372">
        <f t="shared" si="6"/>
        <v>0</v>
      </c>
      <c r="AZ17" s="358" t="s">
        <v>1270</v>
      </c>
      <c r="BA17" s="342">
        <v>0.01</v>
      </c>
      <c r="BB17" s="411"/>
      <c r="BC17" s="342">
        <v>0.1</v>
      </c>
      <c r="BD17" s="411"/>
      <c r="BE17" s="394" t="s">
        <v>1471</v>
      </c>
      <c r="BF17" s="342">
        <v>0.02</v>
      </c>
      <c r="BG17" s="411"/>
      <c r="BH17" s="358" t="s">
        <v>1476</v>
      </c>
      <c r="BI17" s="416">
        <v>0</v>
      </c>
      <c r="BJ17" s="411">
        <f t="shared" si="7"/>
        <v>0</v>
      </c>
      <c r="BK17" s="417">
        <v>0.012</v>
      </c>
      <c r="BL17" s="358"/>
      <c r="BM17" s="418"/>
      <c r="BN17" s="411">
        <f t="shared" si="8"/>
        <v>0</v>
      </c>
      <c r="BO17" s="358" t="s">
        <v>1428</v>
      </c>
      <c r="BP17" s="358">
        <f t="shared" si="9"/>
        <v>0</v>
      </c>
      <c r="BQ17" s="358">
        <f t="shared" si="10"/>
        <v>0</v>
      </c>
      <c r="BR17" s="358">
        <f t="shared" si="11"/>
        <v>0</v>
      </c>
      <c r="BS17" s="358">
        <f t="shared" si="12"/>
        <v>0</v>
      </c>
      <c r="BT17" s="358">
        <f t="shared" si="13"/>
        <v>0</v>
      </c>
      <c r="BU17" s="358">
        <f t="shared" si="14"/>
        <v>0</v>
      </c>
      <c r="BV17" s="358" t="s">
        <v>1472</v>
      </c>
      <c r="BW17" s="419"/>
      <c r="BX17" s="419"/>
      <c r="BY17" s="372">
        <f t="shared" si="15"/>
        <v>0</v>
      </c>
      <c r="BZ17" s="420">
        <f t="shared" si="16"/>
        <v>0</v>
      </c>
      <c r="CA17" s="411"/>
      <c r="CB17" s="379"/>
      <c r="CC17" s="421"/>
      <c r="CD17" s="422"/>
      <c r="CE17" s="423"/>
      <c r="CF17" s="424">
        <v>42277</v>
      </c>
      <c r="CG17" s="422"/>
      <c r="CH17" s="379">
        <f t="shared" si="17"/>
        <v>0</v>
      </c>
      <c r="CI17" s="358"/>
      <c r="CJ17" s="425">
        <f t="shared" si="18"/>
        <v>0</v>
      </c>
      <c r="CK17" s="380" t="str">
        <f t="shared" si="19"/>
        <v/>
      </c>
      <c r="CL17" s="358"/>
      <c r="CM17" s="358"/>
      <c r="CN17" s="358"/>
      <c r="CO17" s="358"/>
      <c r="CP17" s="358"/>
      <c r="CQ17" s="358"/>
      <c r="CR17" s="426"/>
      <c r="CS17" s="427">
        <f t="shared" si="20"/>
        <v>0</v>
      </c>
      <c r="CT17" s="358" t="s">
        <v>1477</v>
      </c>
      <c r="CU17" s="428">
        <v>0.95</v>
      </c>
      <c r="CV17" s="428">
        <v>0.96</v>
      </c>
      <c r="CW17" s="428">
        <v>0.97</v>
      </c>
      <c r="CX17" s="428">
        <v>0.98</v>
      </c>
      <c r="CY17" s="428">
        <v>0.99</v>
      </c>
      <c r="CZ17" s="428">
        <v>0.94</v>
      </c>
      <c r="DA17" s="429">
        <f t="shared" si="21"/>
        <v>0.80678106432</v>
      </c>
      <c r="DB17" s="430">
        <f t="shared" si="22"/>
        <v>0</v>
      </c>
      <c r="DC17" s="431">
        <f t="shared" si="23"/>
        <v>0</v>
      </c>
      <c r="DD17" s="432">
        <v>0.02</v>
      </c>
      <c r="DE17" s="433">
        <f t="shared" si="24"/>
        <v>0</v>
      </c>
      <c r="DF17" s="434">
        <f t="shared" si="25"/>
        <v>0</v>
      </c>
    </row>
    <row r="18" customHeight="1" spans="1:110">
      <c r="A18" s="405" t="s">
        <v>1436</v>
      </c>
      <c r="B18" s="405" t="s">
        <v>1478</v>
      </c>
      <c r="C18" s="405" t="s">
        <v>1479</v>
      </c>
      <c r="D18" s="405"/>
      <c r="E18" s="405">
        <v>0</v>
      </c>
      <c r="F18" s="405" t="s">
        <v>1467</v>
      </c>
      <c r="G18" s="405" t="s">
        <v>1480</v>
      </c>
      <c r="H18" s="406">
        <v>2</v>
      </c>
      <c r="I18" s="406">
        <v>2</v>
      </c>
      <c r="J18" s="407" t="s">
        <v>1481</v>
      </c>
      <c r="K18" s="407" t="s">
        <v>1481</v>
      </c>
      <c r="L18" s="407"/>
      <c r="M18" s="407"/>
      <c r="N18" s="408">
        <f>[27]机器设备评定表!Z9</f>
        <v>4400</v>
      </c>
      <c r="O18" s="408">
        <f>[27]机器设备评定表!AA9</f>
        <v>220</v>
      </c>
      <c r="P18" s="409" t="s">
        <v>1482</v>
      </c>
      <c r="Q18" s="410"/>
      <c r="R18" s="410"/>
      <c r="S18" s="411">
        <f t="shared" si="0"/>
        <v>0</v>
      </c>
      <c r="T18" s="412">
        <f>[27]机器设备其他费用调查表!$C$20</f>
        <v>0.1905</v>
      </c>
      <c r="U18" s="411">
        <f t="shared" si="1"/>
        <v>0</v>
      </c>
      <c r="V18" s="410">
        <v>15085</v>
      </c>
      <c r="W18" s="411">
        <f t="shared" si="2"/>
        <v>30170</v>
      </c>
      <c r="X18" s="342" t="s">
        <v>1483</v>
      </c>
      <c r="Y18" s="342" t="s">
        <v>1484</v>
      </c>
      <c r="Z18" s="413">
        <v>100</v>
      </c>
      <c r="AA18" s="413">
        <v>101.3</v>
      </c>
      <c r="AB18" s="413">
        <v>102.4143</v>
      </c>
      <c r="AC18" s="413">
        <v>100.9804998</v>
      </c>
      <c r="AD18" s="413">
        <v>98.5569678048</v>
      </c>
      <c r="AE18" s="413">
        <v>99.2468665794336</v>
      </c>
      <c r="AF18" s="413">
        <v>103.712975575508</v>
      </c>
      <c r="AG18" s="413">
        <v>100.186734405941</v>
      </c>
      <c r="AH18" s="413">
        <v>102.290655828466</v>
      </c>
      <c r="AI18" s="413">
        <v>104.745631568349</v>
      </c>
      <c r="AJ18" s="413">
        <v>105.059868463054</v>
      </c>
      <c r="AK18" s="413">
        <v>107.896484911556</v>
      </c>
      <c r="AL18" s="413">
        <v>109.838621639964</v>
      </c>
      <c r="AM18" s="413">
        <v>112.364909937683</v>
      </c>
      <c r="AN18" s="413">
        <v>109.892881919054</v>
      </c>
      <c r="AO18" s="413">
        <v>108.464274454107</v>
      </c>
      <c r="AP18" s="413">
        <v>111.501274138822</v>
      </c>
      <c r="AQ18" s="413">
        <v>108.82524355949</v>
      </c>
      <c r="AR18" s="413">
        <v>104.363408573551</v>
      </c>
      <c r="AS18" s="413">
        <v>104.05031834783</v>
      </c>
      <c r="AT18" s="413">
        <v>107.067777579917</v>
      </c>
      <c r="AU18" s="413" t="e">
        <v>#REF!</v>
      </c>
      <c r="AV18" s="401">
        <f t="shared" si="3"/>
        <v>2006</v>
      </c>
      <c r="AW18" s="414">
        <f t="shared" si="4"/>
        <v>105.059868463054</v>
      </c>
      <c r="AX18" s="415">
        <f t="shared" si="5"/>
        <v>1</v>
      </c>
      <c r="AY18" s="372">
        <f t="shared" si="6"/>
        <v>30170</v>
      </c>
      <c r="AZ18" s="358" t="s">
        <v>1485</v>
      </c>
      <c r="BA18" s="342">
        <v>0.01</v>
      </c>
      <c r="BB18" s="411">
        <f t="shared" ref="BB18:BB42" si="26">AY18*BA18</f>
        <v>301.7</v>
      </c>
      <c r="BC18" s="342">
        <v>0.1</v>
      </c>
      <c r="BD18" s="411">
        <f t="shared" ref="BD18:BD42" si="27">AY18*BC18</f>
        <v>3017</v>
      </c>
      <c r="BE18" s="394" t="s">
        <v>1471</v>
      </c>
      <c r="BF18" s="342">
        <v>0.02</v>
      </c>
      <c r="BG18" s="411">
        <f t="shared" ref="BG18:BG42" si="28">AY18*BF18</f>
        <v>603.4</v>
      </c>
      <c r="BH18" s="358" t="s">
        <v>1396</v>
      </c>
      <c r="BI18" s="416">
        <v>0.0351</v>
      </c>
      <c r="BJ18" s="411">
        <f t="shared" si="7"/>
        <v>1196.63271</v>
      </c>
      <c r="BK18" s="417">
        <v>0.012</v>
      </c>
      <c r="BL18" s="358"/>
      <c r="BM18" s="418"/>
      <c r="BN18" s="411">
        <f t="shared" si="8"/>
        <v>0</v>
      </c>
      <c r="BO18" s="358" t="s">
        <v>1428</v>
      </c>
      <c r="BP18" s="358">
        <f t="shared" si="9"/>
        <v>0</v>
      </c>
      <c r="BQ18" s="358">
        <f t="shared" si="10"/>
        <v>29.9</v>
      </c>
      <c r="BR18" s="358">
        <f t="shared" si="11"/>
        <v>298.98</v>
      </c>
      <c r="BS18" s="358">
        <f t="shared" si="12"/>
        <v>59.8</v>
      </c>
      <c r="BT18" s="358">
        <f t="shared" si="13"/>
        <v>44.5770288679245</v>
      </c>
      <c r="BU18" s="358">
        <f t="shared" si="14"/>
        <v>433.257028867925</v>
      </c>
      <c r="BV18" s="358" t="s">
        <v>1472</v>
      </c>
      <c r="BW18" s="419">
        <f t="shared" ref="BW18:BW42" si="29">IF(N18=0,0,IF(AY18+BB18+BD18+BG18+BJ18=0,0,AY18/(AY18+BB18+BD18+BG18+BJ18)*100))</f>
        <v>85.4947108697121</v>
      </c>
      <c r="BX18" s="419">
        <f t="shared" ref="BX18:BX42" si="30">O18*0.17*BW18/100*0.25</f>
        <v>7.99375546631808</v>
      </c>
      <c r="BY18" s="372">
        <f t="shared" si="15"/>
        <v>34855.4756811321</v>
      </c>
      <c r="BZ18" s="420">
        <f t="shared" si="16"/>
        <v>34855</v>
      </c>
      <c r="CA18" s="411">
        <f t="shared" ref="CA18:CA42" si="31">(BZ18-N18)/N18*100</f>
        <v>692.159090909091</v>
      </c>
      <c r="CB18" s="379" t="str">
        <f t="shared" ref="CB18:CB42" si="32">IF(N18=0,"",IF(CA18&gt;30,"核实",IF(CA18&lt;-30,"核实","")))</f>
        <v>核实</v>
      </c>
      <c r="CC18" s="421">
        <v>16</v>
      </c>
      <c r="CD18" s="422">
        <f t="shared" ref="CD18:CD42" si="33">CC18*12</f>
        <v>192</v>
      </c>
      <c r="CE18" s="423" t="str">
        <f t="shared" ref="CE18:CE42" si="34">J18</f>
        <v>2006-01-20</v>
      </c>
      <c r="CF18" s="424">
        <v>42277</v>
      </c>
      <c r="CG18" s="422">
        <f t="shared" ref="CG18:CG42" si="35">IF(CF18=0,"",(IF(CE18=0,"",(YEAR(CF18)-YEAR(CE18))*12+MONTH(CF18)-MONTH(CE18))))</f>
        <v>116</v>
      </c>
      <c r="CH18" s="379" t="str">
        <f t="shared" si="17"/>
        <v/>
      </c>
      <c r="CI18" s="358"/>
      <c r="CJ18" s="425" t="str">
        <f t="shared" si="18"/>
        <v>经济年限</v>
      </c>
      <c r="CK18" s="380">
        <f t="shared" si="19"/>
        <v>0.395833333333333</v>
      </c>
      <c r="CL18" s="358"/>
      <c r="CM18" s="358"/>
      <c r="CN18" s="358"/>
      <c r="CO18" s="358"/>
      <c r="CP18" s="358"/>
      <c r="CQ18" s="358"/>
      <c r="CR18" s="426">
        <f t="shared" ref="CR18:CR25" si="36">(ROUND((CK18-0)*100/5,0)*5/100)</f>
        <v>0.4</v>
      </c>
      <c r="CS18" s="427" t="str">
        <f t="shared" si="20"/>
        <v/>
      </c>
      <c r="CT18" s="358" t="s">
        <v>1477</v>
      </c>
      <c r="CU18" s="428">
        <v>0.95</v>
      </c>
      <c r="CV18" s="428">
        <v>0.96</v>
      </c>
      <c r="CW18" s="428">
        <v>0.97</v>
      </c>
      <c r="CX18" s="428">
        <v>0.98</v>
      </c>
      <c r="CY18" s="428">
        <v>0.99</v>
      </c>
      <c r="CZ18" s="428">
        <v>0.94</v>
      </c>
      <c r="DA18" s="429">
        <f t="shared" si="21"/>
        <v>0.80678106432</v>
      </c>
      <c r="DB18" s="430">
        <f t="shared" si="22"/>
        <v>40</v>
      </c>
      <c r="DC18" s="431">
        <f t="shared" si="23"/>
        <v>13942</v>
      </c>
      <c r="DD18" s="432">
        <v>0.02</v>
      </c>
      <c r="DE18" s="433">
        <f t="shared" si="24"/>
        <v>279</v>
      </c>
      <c r="DF18" s="434">
        <f t="shared" si="25"/>
        <v>14221</v>
      </c>
    </row>
    <row r="19" customHeight="1" spans="1:110">
      <c r="A19" s="405" t="s">
        <v>1015</v>
      </c>
      <c r="B19" s="405" t="s">
        <v>1486</v>
      </c>
      <c r="C19" s="405" t="s">
        <v>1487</v>
      </c>
      <c r="D19" s="405"/>
      <c r="E19" s="405" t="s">
        <v>1488</v>
      </c>
      <c r="F19" s="405" t="s">
        <v>1467</v>
      </c>
      <c r="G19" s="405" t="s">
        <v>1426</v>
      </c>
      <c r="H19" s="406">
        <v>1</v>
      </c>
      <c r="I19" s="406">
        <v>1</v>
      </c>
      <c r="J19" s="407" t="s">
        <v>1489</v>
      </c>
      <c r="K19" s="407" t="s">
        <v>1489</v>
      </c>
      <c r="L19" s="407"/>
      <c r="M19" s="407"/>
      <c r="N19" s="408">
        <f>[27]机器设备评定表!Z10</f>
        <v>3800</v>
      </c>
      <c r="O19" s="408">
        <f>[27]机器设备评定表!AA10</f>
        <v>190</v>
      </c>
      <c r="P19" s="409" t="s">
        <v>1490</v>
      </c>
      <c r="Q19" s="410"/>
      <c r="R19" s="410"/>
      <c r="S19" s="411">
        <f t="shared" si="0"/>
        <v>0</v>
      </c>
      <c r="T19" s="412">
        <f>[27]机器设备其他费用调查表!$C$20</f>
        <v>0.1905</v>
      </c>
      <c r="U19" s="411">
        <f t="shared" si="1"/>
        <v>0</v>
      </c>
      <c r="V19" s="410">
        <v>2000</v>
      </c>
      <c r="W19" s="411">
        <f t="shared" si="2"/>
        <v>2000</v>
      </c>
      <c r="X19" s="342" t="s">
        <v>1483</v>
      </c>
      <c r="Y19" s="342" t="s">
        <v>1484</v>
      </c>
      <c r="Z19" s="413">
        <v>100</v>
      </c>
      <c r="AA19" s="413">
        <v>101.3</v>
      </c>
      <c r="AB19" s="413">
        <v>102.4143</v>
      </c>
      <c r="AC19" s="413">
        <v>100.9804998</v>
      </c>
      <c r="AD19" s="413">
        <v>98.5569678048</v>
      </c>
      <c r="AE19" s="413">
        <v>99.2468665794336</v>
      </c>
      <c r="AF19" s="413">
        <v>103.712975575508</v>
      </c>
      <c r="AG19" s="413">
        <v>100.186734405941</v>
      </c>
      <c r="AH19" s="413">
        <v>102.290655828466</v>
      </c>
      <c r="AI19" s="413">
        <v>104.745631568349</v>
      </c>
      <c r="AJ19" s="413">
        <v>105.059868463054</v>
      </c>
      <c r="AK19" s="413">
        <v>107.896484911556</v>
      </c>
      <c r="AL19" s="413">
        <v>109.838621639964</v>
      </c>
      <c r="AM19" s="413">
        <v>112.364909937683</v>
      </c>
      <c r="AN19" s="413">
        <v>109.892881919054</v>
      </c>
      <c r="AO19" s="413">
        <v>108.464274454107</v>
      </c>
      <c r="AP19" s="413">
        <v>111.501274138822</v>
      </c>
      <c r="AQ19" s="413">
        <v>108.82524355949</v>
      </c>
      <c r="AR19" s="413">
        <v>104.363408573551</v>
      </c>
      <c r="AS19" s="413">
        <v>104.05031834783</v>
      </c>
      <c r="AT19" s="413">
        <v>107.067777579917</v>
      </c>
      <c r="AU19" s="413" t="e">
        <v>#REF!</v>
      </c>
      <c r="AV19" s="401">
        <f t="shared" si="3"/>
        <v>2005</v>
      </c>
      <c r="AW19" s="414">
        <f t="shared" si="4"/>
        <v>107.896484911556</v>
      </c>
      <c r="AX19" s="415">
        <f t="shared" si="5"/>
        <v>1</v>
      </c>
      <c r="AY19" s="372">
        <f t="shared" si="6"/>
        <v>2000</v>
      </c>
      <c r="AZ19" s="358" t="s">
        <v>1270</v>
      </c>
      <c r="BA19" s="342">
        <v>0.01</v>
      </c>
      <c r="BB19" s="411">
        <f t="shared" si="26"/>
        <v>20</v>
      </c>
      <c r="BC19" s="342">
        <v>0.1</v>
      </c>
      <c r="BD19" s="411">
        <f t="shared" si="27"/>
        <v>200</v>
      </c>
      <c r="BE19" s="394" t="s">
        <v>1471</v>
      </c>
      <c r="BF19" s="342">
        <v>0.02</v>
      </c>
      <c r="BG19" s="411">
        <f t="shared" si="28"/>
        <v>40</v>
      </c>
      <c r="BH19" s="358" t="s">
        <v>1396</v>
      </c>
      <c r="BI19" s="416">
        <v>0.0351</v>
      </c>
      <c r="BJ19" s="411">
        <f t="shared" si="7"/>
        <v>79.326</v>
      </c>
      <c r="BK19" s="417">
        <v>0.012</v>
      </c>
      <c r="BL19" s="358"/>
      <c r="BM19" s="418"/>
      <c r="BN19" s="411">
        <f t="shared" si="8"/>
        <v>0</v>
      </c>
      <c r="BO19" s="358" t="s">
        <v>1428</v>
      </c>
      <c r="BP19" s="358">
        <f t="shared" si="9"/>
        <v>290.6</v>
      </c>
      <c r="BQ19" s="358">
        <f t="shared" si="10"/>
        <v>1.98</v>
      </c>
      <c r="BR19" s="358">
        <f t="shared" si="11"/>
        <v>19.82</v>
      </c>
      <c r="BS19" s="358">
        <f t="shared" si="12"/>
        <v>3.96</v>
      </c>
      <c r="BT19" s="358">
        <f t="shared" si="13"/>
        <v>2.95505660377358</v>
      </c>
      <c r="BU19" s="358">
        <f t="shared" si="14"/>
        <v>319.315056603774</v>
      </c>
      <c r="BV19" s="358" t="s">
        <v>1472</v>
      </c>
      <c r="BW19" s="419">
        <f t="shared" si="29"/>
        <v>85.494710869712</v>
      </c>
      <c r="BX19" s="419">
        <f t="shared" si="30"/>
        <v>6.90369790272925</v>
      </c>
      <c r="BY19" s="372">
        <f t="shared" si="15"/>
        <v>2020.01094339623</v>
      </c>
      <c r="BZ19" s="420">
        <f t="shared" si="16"/>
        <v>2020</v>
      </c>
      <c r="CA19" s="411">
        <f t="shared" si="31"/>
        <v>-46.8421052631579</v>
      </c>
      <c r="CB19" s="379" t="str">
        <f t="shared" si="32"/>
        <v>核实</v>
      </c>
      <c r="CC19" s="421">
        <v>5</v>
      </c>
      <c r="CD19" s="422">
        <f t="shared" si="33"/>
        <v>60</v>
      </c>
      <c r="CE19" s="423" t="str">
        <f t="shared" si="34"/>
        <v>2005-11-20</v>
      </c>
      <c r="CF19" s="424">
        <v>42277</v>
      </c>
      <c r="CG19" s="422">
        <f t="shared" si="35"/>
        <v>118</v>
      </c>
      <c r="CH19" s="379" t="str">
        <f t="shared" si="17"/>
        <v>判断尚可月数</v>
      </c>
      <c r="CI19" s="358">
        <v>36</v>
      </c>
      <c r="CJ19" s="425" t="str">
        <f t="shared" si="18"/>
        <v>尚可年限</v>
      </c>
      <c r="CK19" s="380">
        <f t="shared" si="19"/>
        <v>0.6</v>
      </c>
      <c r="CL19" s="358"/>
      <c r="CM19" s="358"/>
      <c r="CN19" s="358"/>
      <c r="CO19" s="358"/>
      <c r="CP19" s="358"/>
      <c r="CQ19" s="358"/>
      <c r="CR19" s="426">
        <f t="shared" si="36"/>
        <v>0.6</v>
      </c>
      <c r="CS19" s="427" t="str">
        <f t="shared" si="20"/>
        <v/>
      </c>
      <c r="CT19" s="358" t="s">
        <v>1477</v>
      </c>
      <c r="CU19" s="428">
        <v>0.95</v>
      </c>
      <c r="CV19" s="428">
        <v>0.96</v>
      </c>
      <c r="CW19" s="428">
        <v>0.97</v>
      </c>
      <c r="CX19" s="428">
        <v>0.98</v>
      </c>
      <c r="CY19" s="428">
        <v>0.99</v>
      </c>
      <c r="CZ19" s="428">
        <v>0.94</v>
      </c>
      <c r="DA19" s="429">
        <f t="shared" si="21"/>
        <v>0.80678106432</v>
      </c>
      <c r="DB19" s="430">
        <f t="shared" si="22"/>
        <v>60</v>
      </c>
      <c r="DC19" s="431">
        <f t="shared" si="23"/>
        <v>1212</v>
      </c>
      <c r="DD19" s="432">
        <v>0.02</v>
      </c>
      <c r="DE19" s="433">
        <f t="shared" si="24"/>
        <v>24</v>
      </c>
      <c r="DF19" s="434">
        <f t="shared" si="25"/>
        <v>1236</v>
      </c>
    </row>
    <row r="20" customHeight="1" spans="1:110">
      <c r="A20" s="405" t="s">
        <v>1442</v>
      </c>
      <c r="B20" s="405" t="s">
        <v>1486</v>
      </c>
      <c r="C20" s="405" t="s">
        <v>1487</v>
      </c>
      <c r="D20" s="405"/>
      <c r="E20" s="405" t="s">
        <v>1488</v>
      </c>
      <c r="F20" s="405" t="s">
        <v>1467</v>
      </c>
      <c r="G20" s="405" t="s">
        <v>1426</v>
      </c>
      <c r="H20" s="406">
        <v>1</v>
      </c>
      <c r="I20" s="406">
        <v>1</v>
      </c>
      <c r="J20" s="407" t="s">
        <v>1489</v>
      </c>
      <c r="K20" s="407" t="s">
        <v>1489</v>
      </c>
      <c r="L20" s="407"/>
      <c r="M20" s="407"/>
      <c r="N20" s="408">
        <f>[27]机器设备评定表!Z11</f>
        <v>3800</v>
      </c>
      <c r="O20" s="408">
        <f>[27]机器设备评定表!AA11</f>
        <v>190</v>
      </c>
      <c r="P20" s="409" t="s">
        <v>1491</v>
      </c>
      <c r="Q20" s="410"/>
      <c r="R20" s="410"/>
      <c r="S20" s="411">
        <f t="shared" si="0"/>
        <v>0</v>
      </c>
      <c r="T20" s="412">
        <f>[27]机器设备其他费用调查表!$C$20</f>
        <v>0.1905</v>
      </c>
      <c r="U20" s="411">
        <f t="shared" si="1"/>
        <v>0</v>
      </c>
      <c r="V20" s="410">
        <v>2000</v>
      </c>
      <c r="W20" s="411">
        <f t="shared" si="2"/>
        <v>2000</v>
      </c>
      <c r="X20" s="342" t="s">
        <v>1483</v>
      </c>
      <c r="Y20" s="342" t="s">
        <v>1492</v>
      </c>
      <c r="Z20" s="413">
        <v>100</v>
      </c>
      <c r="AA20" s="413">
        <v>99.6</v>
      </c>
      <c r="AB20" s="413">
        <v>98.9028</v>
      </c>
      <c r="AC20" s="413">
        <v>98.408286</v>
      </c>
      <c r="AD20" s="413">
        <v>97.227386568</v>
      </c>
      <c r="AE20" s="413">
        <v>99.463616459064</v>
      </c>
      <c r="AF20" s="413">
        <v>100.458252623655</v>
      </c>
      <c r="AG20" s="413">
        <v>98.5495458238052</v>
      </c>
      <c r="AH20" s="413">
        <v>102.195879019286</v>
      </c>
      <c r="AI20" s="413">
        <v>103.933208962614</v>
      </c>
      <c r="AJ20" s="413">
        <v>104.141075380539</v>
      </c>
      <c r="AK20" s="413">
        <v>106.015614737389</v>
      </c>
      <c r="AL20" s="413">
        <v>109.302098794248</v>
      </c>
      <c r="AM20" s="413">
        <v>111.816047066516</v>
      </c>
      <c r="AN20" s="413">
        <v>109.356094031052</v>
      </c>
      <c r="AO20" s="413">
        <v>107.934464808648</v>
      </c>
      <c r="AP20" s="413">
        <v>110.956629823291</v>
      </c>
      <c r="AQ20" s="413">
        <v>108.293670707532</v>
      </c>
      <c r="AR20" s="413">
        <v>103.853630208523</v>
      </c>
      <c r="AS20" s="413">
        <v>103.542069317897</v>
      </c>
      <c r="AT20" s="413">
        <v>106.544789328116</v>
      </c>
      <c r="AU20" s="413" t="e">
        <v>#REF!</v>
      </c>
      <c r="AV20" s="401">
        <f t="shared" si="3"/>
        <v>2005</v>
      </c>
      <c r="AW20" s="414">
        <f t="shared" si="4"/>
        <v>106.015614737389</v>
      </c>
      <c r="AX20" s="415">
        <f t="shared" si="5"/>
        <v>1</v>
      </c>
      <c r="AY20" s="372">
        <f t="shared" si="6"/>
        <v>2000</v>
      </c>
      <c r="AZ20" s="358" t="s">
        <v>1270</v>
      </c>
      <c r="BA20" s="342">
        <v>0.01</v>
      </c>
      <c r="BB20" s="411">
        <f t="shared" si="26"/>
        <v>20</v>
      </c>
      <c r="BC20" s="342">
        <v>0.1</v>
      </c>
      <c r="BD20" s="411">
        <f t="shared" si="27"/>
        <v>200</v>
      </c>
      <c r="BE20" s="394" t="s">
        <v>1471</v>
      </c>
      <c r="BF20" s="342">
        <v>0.02</v>
      </c>
      <c r="BG20" s="411">
        <f t="shared" si="28"/>
        <v>40</v>
      </c>
      <c r="BH20" s="358" t="s">
        <v>1396</v>
      </c>
      <c r="BI20" s="416">
        <v>0.0351</v>
      </c>
      <c r="BJ20" s="411">
        <f t="shared" si="7"/>
        <v>79.326</v>
      </c>
      <c r="BK20" s="417">
        <v>0.012</v>
      </c>
      <c r="BL20" s="358"/>
      <c r="BM20" s="418"/>
      <c r="BN20" s="411">
        <f t="shared" si="8"/>
        <v>0</v>
      </c>
      <c r="BO20" s="358" t="s">
        <v>1428</v>
      </c>
      <c r="BP20" s="358">
        <f t="shared" si="9"/>
        <v>290.6</v>
      </c>
      <c r="BQ20" s="358">
        <f t="shared" si="10"/>
        <v>1.98</v>
      </c>
      <c r="BR20" s="358">
        <f t="shared" si="11"/>
        <v>19.82</v>
      </c>
      <c r="BS20" s="358">
        <f t="shared" si="12"/>
        <v>3.96</v>
      </c>
      <c r="BT20" s="358">
        <f t="shared" si="13"/>
        <v>2.95505660377358</v>
      </c>
      <c r="BU20" s="358">
        <f t="shared" si="14"/>
        <v>319.315056603774</v>
      </c>
      <c r="BV20" s="358" t="s">
        <v>1472</v>
      </c>
      <c r="BW20" s="419">
        <f t="shared" si="29"/>
        <v>85.494710869712</v>
      </c>
      <c r="BX20" s="419">
        <f t="shared" si="30"/>
        <v>6.90369790272925</v>
      </c>
      <c r="BY20" s="372">
        <f t="shared" si="15"/>
        <v>2020.01094339623</v>
      </c>
      <c r="BZ20" s="420">
        <f t="shared" si="16"/>
        <v>2020</v>
      </c>
      <c r="CA20" s="411">
        <f t="shared" si="31"/>
        <v>-46.8421052631579</v>
      </c>
      <c r="CB20" s="379" t="str">
        <f t="shared" si="32"/>
        <v>核实</v>
      </c>
      <c r="CC20" s="421">
        <v>5</v>
      </c>
      <c r="CD20" s="422">
        <f t="shared" si="33"/>
        <v>60</v>
      </c>
      <c r="CE20" s="423" t="str">
        <f t="shared" si="34"/>
        <v>2005-11-20</v>
      </c>
      <c r="CF20" s="424">
        <v>42277</v>
      </c>
      <c r="CG20" s="422">
        <f t="shared" si="35"/>
        <v>118</v>
      </c>
      <c r="CH20" s="379" t="str">
        <f t="shared" si="17"/>
        <v>判断尚可月数</v>
      </c>
      <c r="CI20" s="358">
        <v>12</v>
      </c>
      <c r="CJ20" s="425" t="str">
        <f t="shared" si="18"/>
        <v>尚可年限</v>
      </c>
      <c r="CK20" s="380">
        <f t="shared" si="19"/>
        <v>0.2</v>
      </c>
      <c r="CL20" s="358"/>
      <c r="CM20" s="358"/>
      <c r="CN20" s="358"/>
      <c r="CO20" s="358"/>
      <c r="CP20" s="358"/>
      <c r="CQ20" s="358"/>
      <c r="CR20" s="426">
        <f t="shared" si="36"/>
        <v>0.2</v>
      </c>
      <c r="CS20" s="427" t="str">
        <f t="shared" si="20"/>
        <v/>
      </c>
      <c r="CT20" s="358" t="s">
        <v>1477</v>
      </c>
      <c r="CU20" s="428">
        <v>0.95</v>
      </c>
      <c r="CV20" s="428">
        <v>0.96</v>
      </c>
      <c r="CW20" s="428">
        <v>0.97</v>
      </c>
      <c r="CX20" s="428">
        <v>0.98</v>
      </c>
      <c r="CY20" s="428">
        <v>0.99</v>
      </c>
      <c r="CZ20" s="428">
        <v>0.94</v>
      </c>
      <c r="DA20" s="429">
        <f t="shared" si="21"/>
        <v>0.80678106432</v>
      </c>
      <c r="DB20" s="430">
        <f t="shared" si="22"/>
        <v>20</v>
      </c>
      <c r="DC20" s="431">
        <f t="shared" si="23"/>
        <v>404</v>
      </c>
      <c r="DD20" s="432">
        <v>0.02</v>
      </c>
      <c r="DE20" s="433">
        <f t="shared" si="24"/>
        <v>8</v>
      </c>
      <c r="DF20" s="434">
        <f t="shared" si="25"/>
        <v>412</v>
      </c>
    </row>
    <row r="21" customHeight="1" spans="1:110">
      <c r="A21" s="405" t="s">
        <v>1493</v>
      </c>
      <c r="B21" s="405" t="s">
        <v>1486</v>
      </c>
      <c r="C21" s="405" t="s">
        <v>1487</v>
      </c>
      <c r="D21" s="405"/>
      <c r="E21" s="405" t="s">
        <v>1488</v>
      </c>
      <c r="F21" s="405" t="s">
        <v>1467</v>
      </c>
      <c r="G21" s="405" t="s">
        <v>1426</v>
      </c>
      <c r="H21" s="406">
        <v>1</v>
      </c>
      <c r="I21" s="406">
        <v>1</v>
      </c>
      <c r="J21" s="407" t="s">
        <v>1489</v>
      </c>
      <c r="K21" s="407" t="s">
        <v>1489</v>
      </c>
      <c r="L21" s="407"/>
      <c r="M21" s="407"/>
      <c r="N21" s="408">
        <f>[27]机器设备评定表!Z12</f>
        <v>3800</v>
      </c>
      <c r="O21" s="408">
        <f>[27]机器设备评定表!AA12</f>
        <v>190</v>
      </c>
      <c r="P21" s="409" t="s">
        <v>1494</v>
      </c>
      <c r="Q21" s="410"/>
      <c r="R21" s="410"/>
      <c r="S21" s="411">
        <f t="shared" si="0"/>
        <v>0</v>
      </c>
      <c r="T21" s="412">
        <f>[27]机器设备其他费用调查表!$C$20</f>
        <v>0.1905</v>
      </c>
      <c r="U21" s="411">
        <f t="shared" si="1"/>
        <v>0</v>
      </c>
      <c r="V21" s="410">
        <v>2000</v>
      </c>
      <c r="W21" s="411">
        <f t="shared" si="2"/>
        <v>2000</v>
      </c>
      <c r="X21" s="342" t="s">
        <v>1348</v>
      </c>
      <c r="Y21" s="342" t="s">
        <v>1484</v>
      </c>
      <c r="Z21" s="413">
        <v>100</v>
      </c>
      <c r="AA21" s="413">
        <v>101.3</v>
      </c>
      <c r="AB21" s="413">
        <v>102.4143</v>
      </c>
      <c r="AC21" s="413">
        <v>100.9804998</v>
      </c>
      <c r="AD21" s="413">
        <v>98.5569678048</v>
      </c>
      <c r="AE21" s="413">
        <v>99.2468665794336</v>
      </c>
      <c r="AF21" s="413">
        <v>103.712975575508</v>
      </c>
      <c r="AG21" s="413">
        <v>100.186734405941</v>
      </c>
      <c r="AH21" s="413">
        <v>102.290655828466</v>
      </c>
      <c r="AI21" s="413">
        <v>104.745631568349</v>
      </c>
      <c r="AJ21" s="413">
        <v>105.059868463054</v>
      </c>
      <c r="AK21" s="413">
        <v>107.896484911556</v>
      </c>
      <c r="AL21" s="413">
        <v>109.838621639964</v>
      </c>
      <c r="AM21" s="413">
        <v>112.364909937683</v>
      </c>
      <c r="AN21" s="413">
        <v>109.892881919054</v>
      </c>
      <c r="AO21" s="413">
        <v>108.464274454107</v>
      </c>
      <c r="AP21" s="413">
        <v>111.501274138822</v>
      </c>
      <c r="AQ21" s="413">
        <v>108.82524355949</v>
      </c>
      <c r="AR21" s="413">
        <v>104.363408573551</v>
      </c>
      <c r="AS21" s="413">
        <v>104.05031834783</v>
      </c>
      <c r="AT21" s="413">
        <v>107.067777579917</v>
      </c>
      <c r="AU21" s="413" t="e">
        <v>#REF!</v>
      </c>
      <c r="AV21" s="401">
        <f t="shared" si="3"/>
        <v>2005</v>
      </c>
      <c r="AW21" s="414">
        <f t="shared" si="4"/>
        <v>107.896484911556</v>
      </c>
      <c r="AX21" s="415">
        <f t="shared" si="5"/>
        <v>1.07896484911556</v>
      </c>
      <c r="AY21" s="372">
        <f t="shared" si="6"/>
        <v>2158</v>
      </c>
      <c r="AZ21" s="358" t="s">
        <v>1270</v>
      </c>
      <c r="BA21" s="342">
        <v>0.01</v>
      </c>
      <c r="BB21" s="411">
        <f t="shared" si="26"/>
        <v>21.58</v>
      </c>
      <c r="BC21" s="342">
        <v>0.1</v>
      </c>
      <c r="BD21" s="411">
        <f t="shared" si="27"/>
        <v>215.8</v>
      </c>
      <c r="BE21" s="394" t="s">
        <v>1471</v>
      </c>
      <c r="BF21" s="342">
        <v>0.02</v>
      </c>
      <c r="BG21" s="411">
        <f t="shared" si="28"/>
        <v>43.16</v>
      </c>
      <c r="BH21" s="358" t="s">
        <v>1396</v>
      </c>
      <c r="BI21" s="416">
        <v>0.0351</v>
      </c>
      <c r="BJ21" s="411">
        <f t="shared" si="7"/>
        <v>85.592754</v>
      </c>
      <c r="BK21" s="417">
        <v>0.012</v>
      </c>
      <c r="BL21" s="358"/>
      <c r="BM21" s="418"/>
      <c r="BN21" s="411">
        <f t="shared" si="8"/>
        <v>0</v>
      </c>
      <c r="BO21" s="358" t="s">
        <v>1428</v>
      </c>
      <c r="BP21" s="358">
        <f t="shared" si="9"/>
        <v>313.56</v>
      </c>
      <c r="BQ21" s="358">
        <f t="shared" si="10"/>
        <v>2.14</v>
      </c>
      <c r="BR21" s="358">
        <f t="shared" si="11"/>
        <v>21.39</v>
      </c>
      <c r="BS21" s="358">
        <f t="shared" si="12"/>
        <v>4.28</v>
      </c>
      <c r="BT21" s="358">
        <f t="shared" si="13"/>
        <v>3.1885060754717</v>
      </c>
      <c r="BU21" s="358">
        <f t="shared" si="14"/>
        <v>344.558506075472</v>
      </c>
      <c r="BV21" s="358" t="s">
        <v>1472</v>
      </c>
      <c r="BW21" s="419">
        <f t="shared" si="29"/>
        <v>85.4947108697121</v>
      </c>
      <c r="BX21" s="419">
        <f t="shared" si="30"/>
        <v>6.90369790272925</v>
      </c>
      <c r="BY21" s="372">
        <f t="shared" si="15"/>
        <v>2179.57424792453</v>
      </c>
      <c r="BZ21" s="420">
        <f t="shared" si="16"/>
        <v>2180</v>
      </c>
      <c r="CA21" s="411">
        <f t="shared" si="31"/>
        <v>-42.6315789473684</v>
      </c>
      <c r="CB21" s="379" t="str">
        <f t="shared" si="32"/>
        <v>核实</v>
      </c>
      <c r="CC21" s="421">
        <v>5</v>
      </c>
      <c r="CD21" s="422">
        <f t="shared" si="33"/>
        <v>60</v>
      </c>
      <c r="CE21" s="423" t="str">
        <f t="shared" si="34"/>
        <v>2005-11-20</v>
      </c>
      <c r="CF21" s="424">
        <v>42277</v>
      </c>
      <c r="CG21" s="422">
        <f t="shared" si="35"/>
        <v>118</v>
      </c>
      <c r="CH21" s="379" t="str">
        <f t="shared" si="17"/>
        <v>判断尚可月数</v>
      </c>
      <c r="CI21" s="358">
        <v>12</v>
      </c>
      <c r="CJ21" s="425" t="str">
        <f t="shared" si="18"/>
        <v>尚可年限</v>
      </c>
      <c r="CK21" s="380">
        <f t="shared" si="19"/>
        <v>0.2</v>
      </c>
      <c r="CL21" s="358"/>
      <c r="CM21" s="358"/>
      <c r="CN21" s="358"/>
      <c r="CO21" s="358"/>
      <c r="CP21" s="358"/>
      <c r="CQ21" s="358"/>
      <c r="CR21" s="426">
        <f t="shared" si="36"/>
        <v>0.2</v>
      </c>
      <c r="CS21" s="427" t="str">
        <f t="shared" si="20"/>
        <v/>
      </c>
      <c r="CT21" s="358" t="s">
        <v>1477</v>
      </c>
      <c r="CU21" s="428">
        <v>0.95</v>
      </c>
      <c r="CV21" s="428">
        <v>0.96</v>
      </c>
      <c r="CW21" s="428">
        <v>0.97</v>
      </c>
      <c r="CX21" s="428">
        <v>0.98</v>
      </c>
      <c r="CY21" s="428">
        <v>0.99</v>
      </c>
      <c r="CZ21" s="428">
        <v>0.94</v>
      </c>
      <c r="DA21" s="429">
        <f t="shared" si="21"/>
        <v>0.80678106432</v>
      </c>
      <c r="DB21" s="430">
        <f t="shared" si="22"/>
        <v>20</v>
      </c>
      <c r="DC21" s="431">
        <f t="shared" si="23"/>
        <v>436</v>
      </c>
      <c r="DD21" s="432">
        <v>0.02</v>
      </c>
      <c r="DE21" s="433">
        <f t="shared" si="24"/>
        <v>9</v>
      </c>
      <c r="DF21" s="434">
        <f t="shared" si="25"/>
        <v>445</v>
      </c>
    </row>
    <row r="22" customHeight="1" spans="1:110">
      <c r="A22" s="405" t="s">
        <v>1495</v>
      </c>
      <c r="B22" s="405" t="s">
        <v>1496</v>
      </c>
      <c r="C22" s="405" t="s">
        <v>1497</v>
      </c>
      <c r="D22" s="405"/>
      <c r="E22" s="405" t="s">
        <v>1498</v>
      </c>
      <c r="F22" s="405" t="s">
        <v>1467</v>
      </c>
      <c r="G22" s="405" t="s">
        <v>1426</v>
      </c>
      <c r="H22" s="406">
        <v>1</v>
      </c>
      <c r="I22" s="406">
        <v>1</v>
      </c>
      <c r="J22" s="407" t="s">
        <v>1499</v>
      </c>
      <c r="K22" s="407" t="s">
        <v>1499</v>
      </c>
      <c r="L22" s="407"/>
      <c r="M22" s="407"/>
      <c r="N22" s="408">
        <f>[27]机器设备评定表!Z13</f>
        <v>2770</v>
      </c>
      <c r="O22" s="408">
        <f>[27]机器设备评定表!AA13</f>
        <v>138.5</v>
      </c>
      <c r="P22" s="409" t="s">
        <v>1500</v>
      </c>
      <c r="Q22" s="410"/>
      <c r="R22" s="410"/>
      <c r="S22" s="411">
        <f t="shared" si="0"/>
        <v>0</v>
      </c>
      <c r="T22" s="412">
        <f>[27]机器设备其他费用调查表!$C$20</f>
        <v>0.1905</v>
      </c>
      <c r="U22" s="411">
        <f t="shared" si="1"/>
        <v>0</v>
      </c>
      <c r="V22" s="410">
        <v>2770</v>
      </c>
      <c r="W22" s="411">
        <f t="shared" si="2"/>
        <v>2770</v>
      </c>
      <c r="X22" s="342" t="s">
        <v>1348</v>
      </c>
      <c r="Y22" s="342" t="s">
        <v>1484</v>
      </c>
      <c r="Z22" s="413">
        <v>100</v>
      </c>
      <c r="AA22" s="413">
        <v>101.3</v>
      </c>
      <c r="AB22" s="413">
        <v>102.4143</v>
      </c>
      <c r="AC22" s="413">
        <v>100.9804998</v>
      </c>
      <c r="AD22" s="413">
        <v>98.5569678048</v>
      </c>
      <c r="AE22" s="413">
        <v>99.2468665794336</v>
      </c>
      <c r="AF22" s="413">
        <v>103.712975575508</v>
      </c>
      <c r="AG22" s="413">
        <v>100.186734405941</v>
      </c>
      <c r="AH22" s="413">
        <v>102.290655828466</v>
      </c>
      <c r="AI22" s="413">
        <v>104.745631568349</v>
      </c>
      <c r="AJ22" s="413">
        <v>105.059868463054</v>
      </c>
      <c r="AK22" s="413">
        <v>107.896484911556</v>
      </c>
      <c r="AL22" s="413">
        <v>109.838621639964</v>
      </c>
      <c r="AM22" s="413">
        <v>112.364909937683</v>
      </c>
      <c r="AN22" s="413">
        <v>109.892881919054</v>
      </c>
      <c r="AO22" s="413">
        <v>108.464274454107</v>
      </c>
      <c r="AP22" s="413">
        <v>111.501274138822</v>
      </c>
      <c r="AQ22" s="413">
        <v>108.82524355949</v>
      </c>
      <c r="AR22" s="413">
        <v>104.363408573551</v>
      </c>
      <c r="AS22" s="413">
        <v>104.05031834783</v>
      </c>
      <c r="AT22" s="413">
        <v>107.067777579917</v>
      </c>
      <c r="AU22" s="413" t="e">
        <v>#REF!</v>
      </c>
      <c r="AV22" s="401">
        <f t="shared" si="3"/>
        <v>2005</v>
      </c>
      <c r="AW22" s="414">
        <f t="shared" si="4"/>
        <v>107.896484911556</v>
      </c>
      <c r="AX22" s="415">
        <f t="shared" si="5"/>
        <v>1.07896484911556</v>
      </c>
      <c r="AY22" s="372">
        <f t="shared" si="6"/>
        <v>2989</v>
      </c>
      <c r="AZ22" s="358" t="s">
        <v>1270</v>
      </c>
      <c r="BA22" s="342">
        <v>0.01</v>
      </c>
      <c r="BB22" s="411">
        <f t="shared" si="26"/>
        <v>29.89</v>
      </c>
      <c r="BC22" s="342">
        <v>0.1</v>
      </c>
      <c r="BD22" s="411">
        <f t="shared" si="27"/>
        <v>298.9</v>
      </c>
      <c r="BE22" s="394" t="s">
        <v>1471</v>
      </c>
      <c r="BF22" s="342">
        <v>0.02</v>
      </c>
      <c r="BG22" s="411">
        <f t="shared" si="28"/>
        <v>59.78</v>
      </c>
      <c r="BH22" s="358" t="s">
        <v>1396</v>
      </c>
      <c r="BI22" s="416">
        <v>0.0351</v>
      </c>
      <c r="BJ22" s="411">
        <f t="shared" si="7"/>
        <v>118.552707</v>
      </c>
      <c r="BK22" s="417">
        <v>0.012</v>
      </c>
      <c r="BL22" s="358"/>
      <c r="BM22" s="418"/>
      <c r="BN22" s="411">
        <f t="shared" si="8"/>
        <v>0</v>
      </c>
      <c r="BO22" s="358" t="s">
        <v>1428</v>
      </c>
      <c r="BP22" s="358">
        <f t="shared" si="9"/>
        <v>434.3</v>
      </c>
      <c r="BQ22" s="358">
        <f t="shared" si="10"/>
        <v>2.96</v>
      </c>
      <c r="BR22" s="358">
        <f t="shared" si="11"/>
        <v>29.62</v>
      </c>
      <c r="BS22" s="358">
        <f t="shared" si="12"/>
        <v>5.92</v>
      </c>
      <c r="BT22" s="358">
        <f t="shared" si="13"/>
        <v>4.41633209433962</v>
      </c>
      <c r="BU22" s="358">
        <f t="shared" si="14"/>
        <v>477.21633209434</v>
      </c>
      <c r="BV22" s="358" t="s">
        <v>1472</v>
      </c>
      <c r="BW22" s="419">
        <f t="shared" si="29"/>
        <v>85.494710869712</v>
      </c>
      <c r="BX22" s="419">
        <f t="shared" si="30"/>
        <v>5.03243241856843</v>
      </c>
      <c r="BY22" s="372">
        <f t="shared" si="15"/>
        <v>3018.90637490566</v>
      </c>
      <c r="BZ22" s="420">
        <f t="shared" si="16"/>
        <v>3019</v>
      </c>
      <c r="CA22" s="411">
        <f t="shared" si="31"/>
        <v>8.98916967509025</v>
      </c>
      <c r="CB22" s="379" t="str">
        <f t="shared" si="32"/>
        <v/>
      </c>
      <c r="CC22" s="421">
        <v>8</v>
      </c>
      <c r="CD22" s="422">
        <f t="shared" si="33"/>
        <v>96</v>
      </c>
      <c r="CE22" s="423" t="str">
        <f t="shared" si="34"/>
        <v>2005-12-20</v>
      </c>
      <c r="CF22" s="424">
        <v>42277</v>
      </c>
      <c r="CG22" s="422">
        <f t="shared" si="35"/>
        <v>117</v>
      </c>
      <c r="CH22" s="379" t="str">
        <f t="shared" si="17"/>
        <v>判断尚可月数</v>
      </c>
      <c r="CI22" s="358">
        <v>12</v>
      </c>
      <c r="CJ22" s="425" t="str">
        <f t="shared" si="18"/>
        <v>尚可年限</v>
      </c>
      <c r="CK22" s="380">
        <f t="shared" si="19"/>
        <v>0.125</v>
      </c>
      <c r="CL22" s="358"/>
      <c r="CM22" s="358"/>
      <c r="CN22" s="358"/>
      <c r="CO22" s="358"/>
      <c r="CP22" s="358"/>
      <c r="CQ22" s="358"/>
      <c r="CR22" s="426">
        <f t="shared" si="36"/>
        <v>0.15</v>
      </c>
      <c r="CS22" s="427" t="str">
        <f t="shared" si="20"/>
        <v/>
      </c>
      <c r="CT22" s="358" t="s">
        <v>1477</v>
      </c>
      <c r="CU22" s="428">
        <v>0.95</v>
      </c>
      <c r="CV22" s="428">
        <v>0.96</v>
      </c>
      <c r="CW22" s="428">
        <v>0.97</v>
      </c>
      <c r="CX22" s="428">
        <v>0.98</v>
      </c>
      <c r="CY22" s="428">
        <v>0.99</v>
      </c>
      <c r="CZ22" s="428">
        <v>0.94</v>
      </c>
      <c r="DA22" s="429">
        <f t="shared" si="21"/>
        <v>0.80678106432</v>
      </c>
      <c r="DB22" s="430">
        <f t="shared" si="22"/>
        <v>14</v>
      </c>
      <c r="DC22" s="431">
        <f t="shared" si="23"/>
        <v>423</v>
      </c>
      <c r="DD22" s="432">
        <v>0.02</v>
      </c>
      <c r="DE22" s="433">
        <f t="shared" si="24"/>
        <v>8</v>
      </c>
      <c r="DF22" s="434">
        <f t="shared" si="25"/>
        <v>431</v>
      </c>
    </row>
    <row r="23" customHeight="1" spans="1:110">
      <c r="A23" s="405" t="s">
        <v>1501</v>
      </c>
      <c r="B23" s="405" t="s">
        <v>1496</v>
      </c>
      <c r="C23" s="405" t="s">
        <v>1497</v>
      </c>
      <c r="D23" s="405"/>
      <c r="E23" s="405" t="s">
        <v>1498</v>
      </c>
      <c r="F23" s="405" t="s">
        <v>1467</v>
      </c>
      <c r="G23" s="405" t="s">
        <v>1426</v>
      </c>
      <c r="H23" s="406">
        <v>1</v>
      </c>
      <c r="I23" s="406">
        <v>1</v>
      </c>
      <c r="J23" s="407" t="s">
        <v>1499</v>
      </c>
      <c r="K23" s="407" t="s">
        <v>1499</v>
      </c>
      <c r="L23" s="407"/>
      <c r="M23" s="407"/>
      <c r="N23" s="408">
        <f>[27]机器设备评定表!Z14</f>
        <v>2770</v>
      </c>
      <c r="O23" s="408">
        <f>[27]机器设备评定表!AA14</f>
        <v>138.5</v>
      </c>
      <c r="P23" s="409" t="s">
        <v>1502</v>
      </c>
      <c r="Q23" s="410"/>
      <c r="R23" s="410"/>
      <c r="S23" s="411">
        <f t="shared" si="0"/>
        <v>0</v>
      </c>
      <c r="T23" s="412">
        <f>[27]机器设备其他费用调查表!$C$20</f>
        <v>0.1905</v>
      </c>
      <c r="U23" s="411">
        <f t="shared" si="1"/>
        <v>0</v>
      </c>
      <c r="V23" s="410">
        <v>2770</v>
      </c>
      <c r="W23" s="411">
        <f t="shared" si="2"/>
        <v>2770</v>
      </c>
      <c r="X23" s="342" t="s">
        <v>1348</v>
      </c>
      <c r="Y23" s="342" t="s">
        <v>1503</v>
      </c>
      <c r="Z23" s="413">
        <v>100</v>
      </c>
      <c r="AA23" s="413">
        <v>99.1</v>
      </c>
      <c r="AB23" s="413">
        <v>98.7036</v>
      </c>
      <c r="AC23" s="413">
        <v>97.716564</v>
      </c>
      <c r="AD23" s="413">
        <v>97.22798118</v>
      </c>
      <c r="AE23" s="413">
        <v>97.42243714236</v>
      </c>
      <c r="AF23" s="413">
        <v>97.9095493280718</v>
      </c>
      <c r="AG23" s="413">
        <v>97.8116397787437</v>
      </c>
      <c r="AH23" s="413">
        <v>99.4744376549824</v>
      </c>
      <c r="AI23" s="413">
        <v>99.6733865302924</v>
      </c>
      <c r="AJ23" s="413">
        <v>99.1750195976409</v>
      </c>
      <c r="AK23" s="413">
        <v>98.0840943820669</v>
      </c>
      <c r="AL23" s="413">
        <v>96.3185806831897</v>
      </c>
      <c r="AM23" s="413">
        <v>98.533908038903</v>
      </c>
      <c r="AN23" s="413">
        <v>96.3661620620471</v>
      </c>
      <c r="AO23" s="413">
        <v>95.1134019552405</v>
      </c>
      <c r="AP23" s="413">
        <v>97.7765772099873</v>
      </c>
      <c r="AQ23" s="413">
        <v>95.4299393569476</v>
      </c>
      <c r="AR23" s="413">
        <v>91.5173118433127</v>
      </c>
      <c r="AS23" s="413">
        <v>91.2427599077828</v>
      </c>
      <c r="AT23" s="413">
        <v>93.8887999451085</v>
      </c>
      <c r="AU23" s="413" t="e">
        <v>#REF!</v>
      </c>
      <c r="AV23" s="401">
        <f t="shared" si="3"/>
        <v>2005</v>
      </c>
      <c r="AW23" s="414">
        <f t="shared" si="4"/>
        <v>98.0840943820669</v>
      </c>
      <c r="AX23" s="415">
        <f t="shared" si="5"/>
        <v>0.980840943820669</v>
      </c>
      <c r="AY23" s="372">
        <f t="shared" si="6"/>
        <v>2717</v>
      </c>
      <c r="AZ23" s="358" t="s">
        <v>1270</v>
      </c>
      <c r="BA23" s="342">
        <v>0.01</v>
      </c>
      <c r="BB23" s="411">
        <f t="shared" si="26"/>
        <v>27.17</v>
      </c>
      <c r="BC23" s="342">
        <v>0.1</v>
      </c>
      <c r="BD23" s="411">
        <f t="shared" si="27"/>
        <v>271.7</v>
      </c>
      <c r="BE23" s="394" t="s">
        <v>1471</v>
      </c>
      <c r="BF23" s="342">
        <v>0.02</v>
      </c>
      <c r="BG23" s="411">
        <f t="shared" si="28"/>
        <v>54.34</v>
      </c>
      <c r="BH23" s="358" t="s">
        <v>1396</v>
      </c>
      <c r="BI23" s="416">
        <v>0.0351</v>
      </c>
      <c r="BJ23" s="411">
        <f t="shared" si="7"/>
        <v>107.764371</v>
      </c>
      <c r="BK23" s="417">
        <v>0.012</v>
      </c>
      <c r="BL23" s="358"/>
      <c r="BM23" s="418"/>
      <c r="BN23" s="411">
        <f t="shared" si="8"/>
        <v>0</v>
      </c>
      <c r="BO23" s="358" t="s">
        <v>1428</v>
      </c>
      <c r="BP23" s="358">
        <f t="shared" si="9"/>
        <v>394.78</v>
      </c>
      <c r="BQ23" s="358">
        <f t="shared" si="10"/>
        <v>2.69</v>
      </c>
      <c r="BR23" s="358">
        <f t="shared" si="11"/>
        <v>26.93</v>
      </c>
      <c r="BS23" s="358">
        <f t="shared" si="12"/>
        <v>5.39</v>
      </c>
      <c r="BT23" s="358">
        <f t="shared" si="13"/>
        <v>4.01444439622641</v>
      </c>
      <c r="BU23" s="358">
        <f t="shared" si="14"/>
        <v>433.804444396226</v>
      </c>
      <c r="BV23" s="358" t="s">
        <v>1472</v>
      </c>
      <c r="BW23" s="419">
        <f t="shared" si="29"/>
        <v>85.494710869712</v>
      </c>
      <c r="BX23" s="419">
        <f t="shared" si="30"/>
        <v>5.03243241856843</v>
      </c>
      <c r="BY23" s="372">
        <f t="shared" si="15"/>
        <v>2744.16992660377</v>
      </c>
      <c r="BZ23" s="420">
        <f t="shared" si="16"/>
        <v>2744</v>
      </c>
      <c r="CA23" s="411">
        <f t="shared" si="31"/>
        <v>-0.938628158844765</v>
      </c>
      <c r="CB23" s="379" t="str">
        <f t="shared" si="32"/>
        <v/>
      </c>
      <c r="CC23" s="421">
        <v>8</v>
      </c>
      <c r="CD23" s="422">
        <f t="shared" si="33"/>
        <v>96</v>
      </c>
      <c r="CE23" s="423" t="str">
        <f t="shared" si="34"/>
        <v>2005-12-20</v>
      </c>
      <c r="CF23" s="424">
        <v>42277</v>
      </c>
      <c r="CG23" s="422">
        <f t="shared" si="35"/>
        <v>117</v>
      </c>
      <c r="CH23" s="379" t="str">
        <f t="shared" si="17"/>
        <v>判断尚可月数</v>
      </c>
      <c r="CI23" s="358">
        <v>12</v>
      </c>
      <c r="CJ23" s="425" t="str">
        <f t="shared" si="18"/>
        <v>尚可年限</v>
      </c>
      <c r="CK23" s="380">
        <f t="shared" si="19"/>
        <v>0.125</v>
      </c>
      <c r="CL23" s="358"/>
      <c r="CM23" s="358"/>
      <c r="CN23" s="358"/>
      <c r="CO23" s="358"/>
      <c r="CP23" s="358"/>
      <c r="CQ23" s="358"/>
      <c r="CR23" s="426">
        <f t="shared" si="36"/>
        <v>0.15</v>
      </c>
      <c r="CS23" s="427" t="str">
        <f t="shared" si="20"/>
        <v/>
      </c>
      <c r="CT23" s="358" t="s">
        <v>1477</v>
      </c>
      <c r="CU23" s="428">
        <v>0.95</v>
      </c>
      <c r="CV23" s="428">
        <v>0.96</v>
      </c>
      <c r="CW23" s="428">
        <v>0.97</v>
      </c>
      <c r="CX23" s="428">
        <v>0.98</v>
      </c>
      <c r="CY23" s="428">
        <v>0.99</v>
      </c>
      <c r="CZ23" s="428">
        <v>0.94</v>
      </c>
      <c r="DA23" s="429">
        <f t="shared" si="21"/>
        <v>0.80678106432</v>
      </c>
      <c r="DB23" s="430">
        <f t="shared" si="22"/>
        <v>14</v>
      </c>
      <c r="DC23" s="431">
        <f t="shared" si="23"/>
        <v>384</v>
      </c>
      <c r="DD23" s="432">
        <v>0.02</v>
      </c>
      <c r="DE23" s="433">
        <f t="shared" si="24"/>
        <v>8</v>
      </c>
      <c r="DF23" s="434">
        <f t="shared" si="25"/>
        <v>392</v>
      </c>
    </row>
    <row r="24" customHeight="1" spans="1:110">
      <c r="A24" s="405" t="s">
        <v>1504</v>
      </c>
      <c r="B24" s="405" t="s">
        <v>1505</v>
      </c>
      <c r="C24" s="405" t="s">
        <v>1506</v>
      </c>
      <c r="D24" s="405"/>
      <c r="E24" s="405">
        <v>0</v>
      </c>
      <c r="F24" s="405" t="s">
        <v>1507</v>
      </c>
      <c r="G24" s="405" t="s">
        <v>1426</v>
      </c>
      <c r="H24" s="406">
        <v>1</v>
      </c>
      <c r="I24" s="406">
        <v>1</v>
      </c>
      <c r="J24" s="407" t="s">
        <v>1508</v>
      </c>
      <c r="K24" s="407" t="s">
        <v>1508</v>
      </c>
      <c r="L24" s="407"/>
      <c r="M24" s="407"/>
      <c r="N24" s="408">
        <f>[27]机器设备评定表!Z15</f>
        <v>7500</v>
      </c>
      <c r="O24" s="408">
        <f>[27]机器设备评定表!AA15</f>
        <v>375</v>
      </c>
      <c r="P24" s="409" t="s">
        <v>1509</v>
      </c>
      <c r="Q24" s="410"/>
      <c r="R24" s="410"/>
      <c r="S24" s="411">
        <f t="shared" si="0"/>
        <v>0</v>
      </c>
      <c r="T24" s="412">
        <f>[27]机器设备其他费用调查表!$C$20</f>
        <v>0.1905</v>
      </c>
      <c r="U24" s="411">
        <f t="shared" si="1"/>
        <v>0</v>
      </c>
      <c r="V24" s="410">
        <v>3500</v>
      </c>
      <c r="W24" s="411">
        <f t="shared" si="2"/>
        <v>3500</v>
      </c>
      <c r="X24" s="342" t="s">
        <v>1483</v>
      </c>
      <c r="Y24" s="342" t="s">
        <v>1484</v>
      </c>
      <c r="Z24" s="413">
        <v>100</v>
      </c>
      <c r="AA24" s="413">
        <v>101.3</v>
      </c>
      <c r="AB24" s="413">
        <v>102.4143</v>
      </c>
      <c r="AC24" s="413">
        <v>100.9804998</v>
      </c>
      <c r="AD24" s="413">
        <v>98.5569678048</v>
      </c>
      <c r="AE24" s="413">
        <v>99.2468665794336</v>
      </c>
      <c r="AF24" s="413">
        <v>103.712975575508</v>
      </c>
      <c r="AG24" s="413">
        <v>100.186734405941</v>
      </c>
      <c r="AH24" s="413">
        <v>102.290655828466</v>
      </c>
      <c r="AI24" s="413">
        <v>104.745631568349</v>
      </c>
      <c r="AJ24" s="413">
        <v>105.059868463054</v>
      </c>
      <c r="AK24" s="413">
        <v>107.896484911556</v>
      </c>
      <c r="AL24" s="413">
        <v>109.838621639964</v>
      </c>
      <c r="AM24" s="413">
        <v>112.364909937683</v>
      </c>
      <c r="AN24" s="413">
        <v>109.892881919054</v>
      </c>
      <c r="AO24" s="413">
        <v>108.464274454107</v>
      </c>
      <c r="AP24" s="413">
        <v>111.501274138822</v>
      </c>
      <c r="AQ24" s="413">
        <v>108.82524355949</v>
      </c>
      <c r="AR24" s="413">
        <v>104.363408573551</v>
      </c>
      <c r="AS24" s="413">
        <v>104.05031834783</v>
      </c>
      <c r="AT24" s="413">
        <v>107.067777579917</v>
      </c>
      <c r="AU24" s="413" t="e">
        <v>#REF!</v>
      </c>
      <c r="AV24" s="401">
        <f t="shared" si="3"/>
        <v>2006</v>
      </c>
      <c r="AW24" s="414">
        <f t="shared" si="4"/>
        <v>105.059868463054</v>
      </c>
      <c r="AX24" s="415">
        <f t="shared" si="5"/>
        <v>1</v>
      </c>
      <c r="AY24" s="372">
        <f t="shared" si="6"/>
        <v>3500</v>
      </c>
      <c r="AZ24" s="358" t="s">
        <v>1270</v>
      </c>
      <c r="BA24" s="342">
        <v>0.01</v>
      </c>
      <c r="BB24" s="411">
        <f t="shared" si="26"/>
        <v>35</v>
      </c>
      <c r="BC24" s="342">
        <v>0.1</v>
      </c>
      <c r="BD24" s="411">
        <f t="shared" si="27"/>
        <v>350</v>
      </c>
      <c r="BE24" s="394" t="s">
        <v>1471</v>
      </c>
      <c r="BF24" s="342">
        <v>0.02</v>
      </c>
      <c r="BG24" s="411">
        <f t="shared" si="28"/>
        <v>70</v>
      </c>
      <c r="BH24" s="358" t="s">
        <v>1396</v>
      </c>
      <c r="BI24" s="416">
        <v>0.0351</v>
      </c>
      <c r="BJ24" s="411">
        <f t="shared" si="7"/>
        <v>138.8205</v>
      </c>
      <c r="BK24" s="417">
        <v>0.012</v>
      </c>
      <c r="BL24" s="358"/>
      <c r="BM24" s="418"/>
      <c r="BN24" s="411">
        <f t="shared" si="8"/>
        <v>0</v>
      </c>
      <c r="BO24" s="358" t="s">
        <v>1428</v>
      </c>
      <c r="BP24" s="358">
        <f t="shared" si="9"/>
        <v>508.55</v>
      </c>
      <c r="BQ24" s="358">
        <f t="shared" si="10"/>
        <v>3.47</v>
      </c>
      <c r="BR24" s="358">
        <f t="shared" si="11"/>
        <v>34.68</v>
      </c>
      <c r="BS24" s="358">
        <f t="shared" si="12"/>
        <v>6.94</v>
      </c>
      <c r="BT24" s="358">
        <f t="shared" si="13"/>
        <v>5.17134905660377</v>
      </c>
      <c r="BU24" s="358">
        <f t="shared" si="14"/>
        <v>558.811349056604</v>
      </c>
      <c r="BV24" s="358" t="s">
        <v>1472</v>
      </c>
      <c r="BW24" s="419">
        <f t="shared" si="29"/>
        <v>85.4947108697121</v>
      </c>
      <c r="BX24" s="419">
        <f t="shared" si="30"/>
        <v>13.6257195448604</v>
      </c>
      <c r="BY24" s="372">
        <f t="shared" si="15"/>
        <v>3535.0091509434</v>
      </c>
      <c r="BZ24" s="420">
        <f t="shared" si="16"/>
        <v>3535</v>
      </c>
      <c r="CA24" s="411">
        <f t="shared" si="31"/>
        <v>-52.8666666666667</v>
      </c>
      <c r="CB24" s="379" t="str">
        <f t="shared" si="32"/>
        <v>核实</v>
      </c>
      <c r="CC24" s="421">
        <v>5</v>
      </c>
      <c r="CD24" s="422">
        <f t="shared" si="33"/>
        <v>60</v>
      </c>
      <c r="CE24" s="423" t="str">
        <f t="shared" si="34"/>
        <v>2006-09-20</v>
      </c>
      <c r="CF24" s="424">
        <v>42277</v>
      </c>
      <c r="CG24" s="422">
        <f t="shared" si="35"/>
        <v>108</v>
      </c>
      <c r="CH24" s="379" t="str">
        <f t="shared" si="17"/>
        <v>判断尚可月数</v>
      </c>
      <c r="CI24" s="358">
        <v>12</v>
      </c>
      <c r="CJ24" s="425" t="str">
        <f t="shared" si="18"/>
        <v>尚可年限</v>
      </c>
      <c r="CK24" s="380">
        <f t="shared" si="19"/>
        <v>0.2</v>
      </c>
      <c r="CL24" s="358"/>
      <c r="CM24" s="358"/>
      <c r="CN24" s="358"/>
      <c r="CO24" s="358"/>
      <c r="CP24" s="358"/>
      <c r="CQ24" s="358"/>
      <c r="CR24" s="426">
        <f t="shared" si="36"/>
        <v>0.2</v>
      </c>
      <c r="CS24" s="427" t="str">
        <f t="shared" si="20"/>
        <v/>
      </c>
      <c r="CT24" s="358" t="s">
        <v>1477</v>
      </c>
      <c r="CU24" s="428">
        <v>0.95</v>
      </c>
      <c r="CV24" s="428">
        <v>0.96</v>
      </c>
      <c r="CW24" s="428">
        <v>0.97</v>
      </c>
      <c r="CX24" s="428">
        <v>0.98</v>
      </c>
      <c r="CY24" s="428">
        <v>0.99</v>
      </c>
      <c r="CZ24" s="428">
        <v>0.94</v>
      </c>
      <c r="DA24" s="429">
        <f t="shared" si="21"/>
        <v>0.80678106432</v>
      </c>
      <c r="DB24" s="430">
        <f t="shared" si="22"/>
        <v>20</v>
      </c>
      <c r="DC24" s="431">
        <f t="shared" si="23"/>
        <v>707</v>
      </c>
      <c r="DD24" s="432">
        <v>0.02</v>
      </c>
      <c r="DE24" s="433">
        <f t="shared" si="24"/>
        <v>14</v>
      </c>
      <c r="DF24" s="434">
        <f t="shared" si="25"/>
        <v>721</v>
      </c>
    </row>
    <row r="25" customHeight="1" spans="1:110">
      <c r="A25" s="405" t="s">
        <v>1510</v>
      </c>
      <c r="B25" s="405" t="s">
        <v>1511</v>
      </c>
      <c r="C25" s="405" t="s">
        <v>1512</v>
      </c>
      <c r="D25" s="405"/>
      <c r="E25" s="405">
        <v>0</v>
      </c>
      <c r="F25" s="405" t="s">
        <v>1467</v>
      </c>
      <c r="G25" s="405" t="s">
        <v>1426</v>
      </c>
      <c r="H25" s="406">
        <v>1</v>
      </c>
      <c r="I25" s="406">
        <v>1</v>
      </c>
      <c r="J25" s="407" t="s">
        <v>1508</v>
      </c>
      <c r="K25" s="407" t="s">
        <v>1508</v>
      </c>
      <c r="L25" s="407"/>
      <c r="M25" s="407"/>
      <c r="N25" s="408">
        <f>[27]机器设备评定表!Z16</f>
        <v>1965.81</v>
      </c>
      <c r="O25" s="408">
        <f>[27]机器设备评定表!AA16</f>
        <v>98.2904999999998</v>
      </c>
      <c r="P25" s="409" t="s">
        <v>1513</v>
      </c>
      <c r="Q25" s="410"/>
      <c r="R25" s="410"/>
      <c r="S25" s="411">
        <f t="shared" si="0"/>
        <v>0</v>
      </c>
      <c r="T25" s="412">
        <f>[27]机器设备其他费用调查表!$C$20</f>
        <v>0.1905</v>
      </c>
      <c r="U25" s="411">
        <f t="shared" si="1"/>
        <v>0</v>
      </c>
      <c r="V25" s="410">
        <v>1500</v>
      </c>
      <c r="W25" s="411">
        <f t="shared" si="2"/>
        <v>1500</v>
      </c>
      <c r="X25" s="342" t="s">
        <v>1348</v>
      </c>
      <c r="Y25" s="342" t="s">
        <v>1484</v>
      </c>
      <c r="Z25" s="413">
        <v>100</v>
      </c>
      <c r="AA25" s="413">
        <v>101.3</v>
      </c>
      <c r="AB25" s="413">
        <v>102.4143</v>
      </c>
      <c r="AC25" s="413">
        <v>100.9804998</v>
      </c>
      <c r="AD25" s="413">
        <v>98.5569678048</v>
      </c>
      <c r="AE25" s="413">
        <v>99.2468665794336</v>
      </c>
      <c r="AF25" s="413">
        <v>103.712975575508</v>
      </c>
      <c r="AG25" s="413">
        <v>100.186734405941</v>
      </c>
      <c r="AH25" s="413">
        <v>102.290655828466</v>
      </c>
      <c r="AI25" s="413">
        <v>104.745631568349</v>
      </c>
      <c r="AJ25" s="413">
        <v>105.059868463054</v>
      </c>
      <c r="AK25" s="413">
        <v>107.896484911556</v>
      </c>
      <c r="AL25" s="413">
        <v>109.838621639964</v>
      </c>
      <c r="AM25" s="413">
        <v>112.364909937683</v>
      </c>
      <c r="AN25" s="413">
        <v>109.892881919054</v>
      </c>
      <c r="AO25" s="413">
        <v>108.464274454107</v>
      </c>
      <c r="AP25" s="413">
        <v>111.501274138822</v>
      </c>
      <c r="AQ25" s="413">
        <v>108.82524355949</v>
      </c>
      <c r="AR25" s="413">
        <v>104.363408573551</v>
      </c>
      <c r="AS25" s="413">
        <v>104.05031834783</v>
      </c>
      <c r="AT25" s="413">
        <v>107.067777579917</v>
      </c>
      <c r="AU25" s="413" t="e">
        <v>#REF!</v>
      </c>
      <c r="AV25" s="401">
        <f t="shared" si="3"/>
        <v>2006</v>
      </c>
      <c r="AW25" s="414">
        <f t="shared" si="4"/>
        <v>105.059868463054</v>
      </c>
      <c r="AX25" s="415">
        <f t="shared" si="5"/>
        <v>1.05059868463054</v>
      </c>
      <c r="AY25" s="372">
        <f t="shared" si="6"/>
        <v>1576</v>
      </c>
      <c r="AZ25" s="358" t="s">
        <v>1270</v>
      </c>
      <c r="BA25" s="342">
        <v>0.01</v>
      </c>
      <c r="BB25" s="411">
        <f t="shared" si="26"/>
        <v>15.76</v>
      </c>
      <c r="BC25" s="342">
        <v>0.1</v>
      </c>
      <c r="BD25" s="411">
        <f t="shared" si="27"/>
        <v>157.6</v>
      </c>
      <c r="BE25" s="394" t="s">
        <v>1471</v>
      </c>
      <c r="BF25" s="342">
        <v>0.02</v>
      </c>
      <c r="BG25" s="411">
        <f t="shared" si="28"/>
        <v>31.52</v>
      </c>
      <c r="BH25" s="358" t="s">
        <v>1396</v>
      </c>
      <c r="BI25" s="416">
        <v>0.0351</v>
      </c>
      <c r="BJ25" s="411">
        <f t="shared" si="7"/>
        <v>62.508888</v>
      </c>
      <c r="BK25" s="417">
        <v>0.012</v>
      </c>
      <c r="BL25" s="358"/>
      <c r="BM25" s="418"/>
      <c r="BN25" s="411">
        <f t="shared" si="8"/>
        <v>0</v>
      </c>
      <c r="BO25" s="358" t="s">
        <v>1428</v>
      </c>
      <c r="BP25" s="358">
        <f t="shared" si="9"/>
        <v>228.99</v>
      </c>
      <c r="BQ25" s="358">
        <f t="shared" si="10"/>
        <v>1.56</v>
      </c>
      <c r="BR25" s="358">
        <f t="shared" si="11"/>
        <v>15.62</v>
      </c>
      <c r="BS25" s="358">
        <f t="shared" si="12"/>
        <v>3.12</v>
      </c>
      <c r="BT25" s="358">
        <f t="shared" si="13"/>
        <v>2.32858460377358</v>
      </c>
      <c r="BU25" s="358">
        <f t="shared" si="14"/>
        <v>251.618584603774</v>
      </c>
      <c r="BV25" s="358" t="s">
        <v>1472</v>
      </c>
      <c r="BW25" s="419">
        <f t="shared" si="29"/>
        <v>85.494710869712</v>
      </c>
      <c r="BX25" s="419">
        <f t="shared" si="30"/>
        <v>3.57141009846425</v>
      </c>
      <c r="BY25" s="372">
        <f t="shared" si="15"/>
        <v>1591.77030339623</v>
      </c>
      <c r="BZ25" s="420">
        <f t="shared" si="16"/>
        <v>1592</v>
      </c>
      <c r="CA25" s="411">
        <f t="shared" si="31"/>
        <v>-19.0155711894842</v>
      </c>
      <c r="CB25" s="379" t="str">
        <f t="shared" si="32"/>
        <v/>
      </c>
      <c r="CC25" s="421">
        <v>5</v>
      </c>
      <c r="CD25" s="422">
        <f t="shared" si="33"/>
        <v>60</v>
      </c>
      <c r="CE25" s="423" t="str">
        <f t="shared" si="34"/>
        <v>2006-09-20</v>
      </c>
      <c r="CF25" s="424">
        <v>42277</v>
      </c>
      <c r="CG25" s="422">
        <f t="shared" si="35"/>
        <v>108</v>
      </c>
      <c r="CH25" s="379" t="str">
        <f t="shared" si="17"/>
        <v>判断尚可月数</v>
      </c>
      <c r="CI25" s="358">
        <v>12</v>
      </c>
      <c r="CJ25" s="425" t="str">
        <f t="shared" si="18"/>
        <v>尚可年限</v>
      </c>
      <c r="CK25" s="380">
        <f t="shared" si="19"/>
        <v>0.2</v>
      </c>
      <c r="CL25" s="358"/>
      <c r="CM25" s="358"/>
      <c r="CN25" s="358"/>
      <c r="CO25" s="358"/>
      <c r="CP25" s="358"/>
      <c r="CQ25" s="358"/>
      <c r="CR25" s="426">
        <f t="shared" si="36"/>
        <v>0.2</v>
      </c>
      <c r="CS25" s="427" t="str">
        <f t="shared" si="20"/>
        <v/>
      </c>
      <c r="CT25" s="358" t="s">
        <v>1477</v>
      </c>
      <c r="CU25" s="428">
        <v>0.95</v>
      </c>
      <c r="CV25" s="428">
        <v>0.96</v>
      </c>
      <c r="CW25" s="428">
        <v>0.97</v>
      </c>
      <c r="CX25" s="428">
        <v>0.98</v>
      </c>
      <c r="CY25" s="428">
        <v>0.99</v>
      </c>
      <c r="CZ25" s="428">
        <v>0.94</v>
      </c>
      <c r="DA25" s="429">
        <f t="shared" si="21"/>
        <v>0.80678106432</v>
      </c>
      <c r="DB25" s="430">
        <f t="shared" si="22"/>
        <v>20</v>
      </c>
      <c r="DC25" s="431">
        <f t="shared" si="23"/>
        <v>318</v>
      </c>
      <c r="DD25" s="432">
        <v>0.02</v>
      </c>
      <c r="DE25" s="433">
        <f t="shared" si="24"/>
        <v>6</v>
      </c>
      <c r="DF25" s="434">
        <f t="shared" si="25"/>
        <v>324</v>
      </c>
    </row>
    <row r="26" customHeight="1" spans="1:110">
      <c r="A26" s="405" t="s">
        <v>1514</v>
      </c>
      <c r="B26" s="405" t="s">
        <v>1515</v>
      </c>
      <c r="C26" s="405" t="s">
        <v>1516</v>
      </c>
      <c r="D26" s="405"/>
      <c r="E26" s="405" t="s">
        <v>1517</v>
      </c>
      <c r="F26" s="405" t="s">
        <v>1518</v>
      </c>
      <c r="G26" s="405" t="s">
        <v>1426</v>
      </c>
      <c r="H26" s="406">
        <v>1</v>
      </c>
      <c r="I26" s="406">
        <v>1</v>
      </c>
      <c r="J26" s="407">
        <v>40602</v>
      </c>
      <c r="K26" s="407">
        <v>40585</v>
      </c>
      <c r="L26" s="407"/>
      <c r="M26" s="407"/>
      <c r="N26" s="408">
        <f>[27]机器设备评定表!Z17</f>
        <v>3076.92</v>
      </c>
      <c r="O26" s="408">
        <f>[27]机器设备评定表!AA17</f>
        <v>2979.4842</v>
      </c>
      <c r="P26" s="409" t="s">
        <v>1519</v>
      </c>
      <c r="Q26" s="410"/>
      <c r="R26" s="410"/>
      <c r="S26" s="411">
        <f t="shared" si="0"/>
        <v>0</v>
      </c>
      <c r="T26" s="412">
        <f>[27]机器设备其他费用调查表!$C$20</f>
        <v>0.1905</v>
      </c>
      <c r="U26" s="411">
        <f t="shared" si="1"/>
        <v>0</v>
      </c>
      <c r="V26" s="410">
        <v>3600</v>
      </c>
      <c r="W26" s="411">
        <f t="shared" si="2"/>
        <v>3600</v>
      </c>
      <c r="X26" s="342" t="s">
        <v>1348</v>
      </c>
      <c r="Y26" s="342" t="s">
        <v>1484</v>
      </c>
      <c r="Z26" s="413">
        <v>100</v>
      </c>
      <c r="AA26" s="413">
        <v>101.3</v>
      </c>
      <c r="AB26" s="413">
        <v>102.4143</v>
      </c>
      <c r="AC26" s="413">
        <v>100.9804998</v>
      </c>
      <c r="AD26" s="413">
        <v>98.5569678048</v>
      </c>
      <c r="AE26" s="413">
        <v>99.2468665794336</v>
      </c>
      <c r="AF26" s="413">
        <v>103.712975575508</v>
      </c>
      <c r="AG26" s="413">
        <v>100.186734405941</v>
      </c>
      <c r="AH26" s="413">
        <v>102.290655828466</v>
      </c>
      <c r="AI26" s="413">
        <v>104.745631568349</v>
      </c>
      <c r="AJ26" s="413">
        <v>105.059868463054</v>
      </c>
      <c r="AK26" s="413">
        <v>107.896484911556</v>
      </c>
      <c r="AL26" s="413">
        <v>109.838621639964</v>
      </c>
      <c r="AM26" s="413">
        <v>112.364909937683</v>
      </c>
      <c r="AN26" s="413">
        <v>109.892881919054</v>
      </c>
      <c r="AO26" s="413">
        <v>108.464274454107</v>
      </c>
      <c r="AP26" s="413">
        <v>111.501274138822</v>
      </c>
      <c r="AQ26" s="413">
        <v>108.82524355949</v>
      </c>
      <c r="AR26" s="413">
        <v>104.363408573551</v>
      </c>
      <c r="AS26" s="413">
        <v>104.05031834783</v>
      </c>
      <c r="AT26" s="413">
        <v>107.067777579917</v>
      </c>
      <c r="AU26" s="413" t="e">
        <v>#REF!</v>
      </c>
      <c r="AV26" s="401">
        <f t="shared" si="3"/>
        <v>2011</v>
      </c>
      <c r="AW26" s="414">
        <f t="shared" si="4"/>
        <v>99.2468665794336</v>
      </c>
      <c r="AX26" s="415">
        <f t="shared" si="5"/>
        <v>0.992468665794336</v>
      </c>
      <c r="AY26" s="372">
        <f t="shared" si="6"/>
        <v>3573</v>
      </c>
      <c r="AZ26" s="358" t="s">
        <v>1270</v>
      </c>
      <c r="BA26" s="342">
        <v>0.01</v>
      </c>
      <c r="BB26" s="411">
        <f t="shared" si="26"/>
        <v>35.73</v>
      </c>
      <c r="BC26" s="342">
        <v>0.1</v>
      </c>
      <c r="BD26" s="411">
        <f t="shared" si="27"/>
        <v>357.3</v>
      </c>
      <c r="BE26" s="394" t="s">
        <v>1471</v>
      </c>
      <c r="BF26" s="342">
        <v>0.02</v>
      </c>
      <c r="BG26" s="411">
        <f t="shared" si="28"/>
        <v>71.46</v>
      </c>
      <c r="BH26" s="358" t="s">
        <v>1396</v>
      </c>
      <c r="BI26" s="416">
        <v>0.0351</v>
      </c>
      <c r="BJ26" s="411">
        <f t="shared" si="7"/>
        <v>141.715899</v>
      </c>
      <c r="BK26" s="417">
        <v>0.012</v>
      </c>
      <c r="BL26" s="358"/>
      <c r="BM26" s="418"/>
      <c r="BN26" s="411">
        <f t="shared" si="8"/>
        <v>0</v>
      </c>
      <c r="BO26" s="358" t="s">
        <v>1428</v>
      </c>
      <c r="BP26" s="358">
        <f t="shared" si="9"/>
        <v>519.15</v>
      </c>
      <c r="BQ26" s="358">
        <f t="shared" si="10"/>
        <v>3.54</v>
      </c>
      <c r="BR26" s="358">
        <f t="shared" si="11"/>
        <v>35.41</v>
      </c>
      <c r="BS26" s="358">
        <f t="shared" si="12"/>
        <v>7.08</v>
      </c>
      <c r="BT26" s="358">
        <f t="shared" si="13"/>
        <v>5.27920862264151</v>
      </c>
      <c r="BU26" s="358">
        <f t="shared" si="14"/>
        <v>570.459208622641</v>
      </c>
      <c r="BV26" s="358" t="s">
        <v>1472</v>
      </c>
      <c r="BW26" s="419">
        <f t="shared" si="29"/>
        <v>85.494710869712</v>
      </c>
      <c r="BX26" s="419">
        <f t="shared" si="30"/>
        <v>108.260309593447</v>
      </c>
      <c r="BY26" s="372">
        <f t="shared" si="15"/>
        <v>3608.74669037736</v>
      </c>
      <c r="BZ26" s="420">
        <f t="shared" si="16"/>
        <v>3609</v>
      </c>
      <c r="CA26" s="411">
        <f t="shared" si="31"/>
        <v>17.2926172926173</v>
      </c>
      <c r="CB26" s="379" t="str">
        <f t="shared" si="32"/>
        <v/>
      </c>
      <c r="CC26" s="421">
        <v>8</v>
      </c>
      <c r="CD26" s="422">
        <f t="shared" si="33"/>
        <v>96</v>
      </c>
      <c r="CE26" s="423">
        <f t="shared" si="34"/>
        <v>40602</v>
      </c>
      <c r="CF26" s="424">
        <v>42277</v>
      </c>
      <c r="CG26" s="422">
        <f t="shared" si="35"/>
        <v>55</v>
      </c>
      <c r="CH26" s="379" t="str">
        <f t="shared" si="17"/>
        <v/>
      </c>
      <c r="CI26" s="358">
        <v>35</v>
      </c>
      <c r="CJ26" s="425" t="str">
        <f t="shared" si="18"/>
        <v>经济年限</v>
      </c>
      <c r="CK26" s="380">
        <f t="shared" si="19"/>
        <v>0.427083333333333</v>
      </c>
      <c r="CL26" s="358"/>
      <c r="CM26" s="358"/>
      <c r="CN26" s="358"/>
      <c r="CO26" s="358"/>
      <c r="CP26" s="358"/>
      <c r="CQ26" s="358"/>
      <c r="CR26" s="426">
        <f t="shared" ref="CR26:CR42" si="37">CK26</f>
        <v>0.427083333333333</v>
      </c>
      <c r="CS26" s="427" t="str">
        <f t="shared" si="20"/>
        <v/>
      </c>
      <c r="CT26" s="358" t="s">
        <v>1477</v>
      </c>
      <c r="CU26" s="428">
        <v>0.95</v>
      </c>
      <c r="CV26" s="428">
        <v>0.96</v>
      </c>
      <c r="CW26" s="428">
        <v>0.97</v>
      </c>
      <c r="CX26" s="428">
        <v>0.98</v>
      </c>
      <c r="CY26" s="428">
        <v>0.99</v>
      </c>
      <c r="CZ26" s="428">
        <v>0.94</v>
      </c>
      <c r="DA26" s="429">
        <f t="shared" si="21"/>
        <v>0.80678106432</v>
      </c>
      <c r="DB26" s="430">
        <f t="shared" si="22"/>
        <v>43</v>
      </c>
      <c r="DC26" s="431">
        <f t="shared" si="23"/>
        <v>1552</v>
      </c>
      <c r="DD26" s="432">
        <v>0.02</v>
      </c>
      <c r="DE26" s="433">
        <f t="shared" si="24"/>
        <v>31</v>
      </c>
      <c r="DF26" s="434">
        <f t="shared" si="25"/>
        <v>1583</v>
      </c>
    </row>
    <row r="27" customHeight="1" spans="1:110">
      <c r="A27" s="405" t="s">
        <v>1520</v>
      </c>
      <c r="B27" s="405" t="s">
        <v>1521</v>
      </c>
      <c r="C27" s="405" t="s">
        <v>1522</v>
      </c>
      <c r="D27" s="405"/>
      <c r="E27" s="405" t="s">
        <v>1523</v>
      </c>
      <c r="F27" s="405" t="s">
        <v>1524</v>
      </c>
      <c r="G27" s="405" t="s">
        <v>1426</v>
      </c>
      <c r="H27" s="406">
        <v>1</v>
      </c>
      <c r="I27" s="406">
        <v>1</v>
      </c>
      <c r="J27" s="407" t="s">
        <v>1525</v>
      </c>
      <c r="K27" s="407" t="s">
        <v>1525</v>
      </c>
      <c r="L27" s="407"/>
      <c r="M27" s="407"/>
      <c r="N27" s="408">
        <f>[27]机器设备评定表!Z18</f>
        <v>2735.04</v>
      </c>
      <c r="O27" s="408">
        <f>[27]机器设备评定表!AA18</f>
        <v>2691.7352</v>
      </c>
      <c r="P27" s="409" t="s">
        <v>1526</v>
      </c>
      <c r="Q27" s="410"/>
      <c r="R27" s="410"/>
      <c r="S27" s="411">
        <f t="shared" si="0"/>
        <v>0</v>
      </c>
      <c r="T27" s="412">
        <f>[27]机器设备其他费用调查表!$C$20</f>
        <v>0.1905</v>
      </c>
      <c r="U27" s="411">
        <f t="shared" si="1"/>
        <v>0</v>
      </c>
      <c r="V27" s="410">
        <v>3200</v>
      </c>
      <c r="W27" s="411">
        <f t="shared" si="2"/>
        <v>3200</v>
      </c>
      <c r="X27" s="342" t="s">
        <v>1348</v>
      </c>
      <c r="Y27" s="342" t="s">
        <v>1484</v>
      </c>
      <c r="Z27" s="413">
        <v>100</v>
      </c>
      <c r="AA27" s="413">
        <v>101.3</v>
      </c>
      <c r="AB27" s="413">
        <v>102.4143</v>
      </c>
      <c r="AC27" s="413">
        <v>100.9804998</v>
      </c>
      <c r="AD27" s="413">
        <v>98.5569678048</v>
      </c>
      <c r="AE27" s="413">
        <v>99.2468665794336</v>
      </c>
      <c r="AF27" s="413">
        <v>103.712975575508</v>
      </c>
      <c r="AG27" s="413">
        <v>100.186734405941</v>
      </c>
      <c r="AH27" s="413">
        <v>102.290655828466</v>
      </c>
      <c r="AI27" s="413">
        <v>104.745631568349</v>
      </c>
      <c r="AJ27" s="413">
        <v>105.059868463054</v>
      </c>
      <c r="AK27" s="413">
        <v>107.896484911556</v>
      </c>
      <c r="AL27" s="413">
        <v>109.838621639964</v>
      </c>
      <c r="AM27" s="413">
        <v>112.364909937683</v>
      </c>
      <c r="AN27" s="413">
        <v>109.892881919054</v>
      </c>
      <c r="AO27" s="413">
        <v>108.464274454107</v>
      </c>
      <c r="AP27" s="413">
        <v>111.501274138822</v>
      </c>
      <c r="AQ27" s="413">
        <v>108.82524355949</v>
      </c>
      <c r="AR27" s="413">
        <v>104.363408573551</v>
      </c>
      <c r="AS27" s="413">
        <v>104.05031834783</v>
      </c>
      <c r="AT27" s="413">
        <v>107.067777579917</v>
      </c>
      <c r="AU27" s="413" t="e">
        <v>#REF!</v>
      </c>
      <c r="AV27" s="401">
        <f t="shared" si="3"/>
        <v>2011</v>
      </c>
      <c r="AW27" s="414">
        <f t="shared" si="4"/>
        <v>99.2468665794336</v>
      </c>
      <c r="AX27" s="415">
        <f t="shared" si="5"/>
        <v>0.992468665794336</v>
      </c>
      <c r="AY27" s="372">
        <f t="shared" si="6"/>
        <v>3176</v>
      </c>
      <c r="AZ27" s="358" t="s">
        <v>1270</v>
      </c>
      <c r="BA27" s="342">
        <v>0.01</v>
      </c>
      <c r="BB27" s="411">
        <f t="shared" si="26"/>
        <v>31.76</v>
      </c>
      <c r="BC27" s="342">
        <v>0.1</v>
      </c>
      <c r="BD27" s="411">
        <f t="shared" si="27"/>
        <v>317.6</v>
      </c>
      <c r="BE27" s="394" t="s">
        <v>1471</v>
      </c>
      <c r="BF27" s="342">
        <v>0.02</v>
      </c>
      <c r="BG27" s="411">
        <f t="shared" si="28"/>
        <v>63.52</v>
      </c>
      <c r="BH27" s="358" t="s">
        <v>1396</v>
      </c>
      <c r="BI27" s="416">
        <v>0.0351</v>
      </c>
      <c r="BJ27" s="411">
        <f t="shared" si="7"/>
        <v>125.969688</v>
      </c>
      <c r="BK27" s="417">
        <v>0.012</v>
      </c>
      <c r="BL27" s="358"/>
      <c r="BM27" s="418"/>
      <c r="BN27" s="411">
        <f t="shared" si="8"/>
        <v>0</v>
      </c>
      <c r="BO27" s="358" t="s">
        <v>1428</v>
      </c>
      <c r="BP27" s="358">
        <f t="shared" si="9"/>
        <v>461.47</v>
      </c>
      <c r="BQ27" s="358">
        <f t="shared" si="10"/>
        <v>3.15</v>
      </c>
      <c r="BR27" s="358">
        <f t="shared" si="11"/>
        <v>31.47</v>
      </c>
      <c r="BS27" s="358">
        <f t="shared" si="12"/>
        <v>6.29</v>
      </c>
      <c r="BT27" s="358">
        <f t="shared" si="13"/>
        <v>4.69262988679245</v>
      </c>
      <c r="BU27" s="358">
        <f t="shared" si="14"/>
        <v>507.072629886793</v>
      </c>
      <c r="BV27" s="358" t="s">
        <v>1472</v>
      </c>
      <c r="BW27" s="419">
        <f t="shared" si="29"/>
        <v>85.494710869712</v>
      </c>
      <c r="BX27" s="419">
        <f t="shared" si="30"/>
        <v>97.8048771312763</v>
      </c>
      <c r="BY27" s="372">
        <f t="shared" si="15"/>
        <v>3207.77705811321</v>
      </c>
      <c r="BZ27" s="420">
        <f t="shared" si="16"/>
        <v>3208</v>
      </c>
      <c r="CA27" s="411">
        <f t="shared" si="31"/>
        <v>17.2926172926173</v>
      </c>
      <c r="CB27" s="379" t="str">
        <f t="shared" si="32"/>
        <v/>
      </c>
      <c r="CC27" s="421">
        <v>5</v>
      </c>
      <c r="CD27" s="422">
        <f t="shared" si="33"/>
        <v>60</v>
      </c>
      <c r="CE27" s="423" t="str">
        <f t="shared" si="34"/>
        <v>2011-03-18</v>
      </c>
      <c r="CF27" s="424">
        <v>42277</v>
      </c>
      <c r="CG27" s="422">
        <f t="shared" si="35"/>
        <v>54</v>
      </c>
      <c r="CH27" s="379" t="str">
        <f t="shared" si="17"/>
        <v>判断尚可月数</v>
      </c>
      <c r="CI27" s="358">
        <v>12</v>
      </c>
      <c r="CJ27" s="425" t="str">
        <f t="shared" si="18"/>
        <v>尚可年限</v>
      </c>
      <c r="CK27" s="380">
        <f t="shared" si="19"/>
        <v>0.2</v>
      </c>
      <c r="CL27" s="358"/>
      <c r="CM27" s="358"/>
      <c r="CN27" s="358"/>
      <c r="CO27" s="358"/>
      <c r="CP27" s="358"/>
      <c r="CQ27" s="358"/>
      <c r="CR27" s="426">
        <f t="shared" si="37"/>
        <v>0.2</v>
      </c>
      <c r="CS27" s="427" t="str">
        <f t="shared" si="20"/>
        <v/>
      </c>
      <c r="CT27" s="358" t="s">
        <v>1477</v>
      </c>
      <c r="CU27" s="428">
        <v>0.95</v>
      </c>
      <c r="CV27" s="428">
        <v>0.96</v>
      </c>
      <c r="CW27" s="428">
        <v>0.97</v>
      </c>
      <c r="CX27" s="428">
        <v>0.98</v>
      </c>
      <c r="CY27" s="428">
        <v>0.99</v>
      </c>
      <c r="CZ27" s="428">
        <v>0.94</v>
      </c>
      <c r="DA27" s="429">
        <f t="shared" si="21"/>
        <v>0.80678106432</v>
      </c>
      <c r="DB27" s="430">
        <f t="shared" si="22"/>
        <v>20</v>
      </c>
      <c r="DC27" s="431">
        <f t="shared" si="23"/>
        <v>642</v>
      </c>
      <c r="DD27" s="432">
        <v>0.02</v>
      </c>
      <c r="DE27" s="433">
        <f t="shared" si="24"/>
        <v>13</v>
      </c>
      <c r="DF27" s="434">
        <f t="shared" si="25"/>
        <v>655</v>
      </c>
    </row>
    <row r="28" customHeight="1" spans="1:110">
      <c r="A28" s="405" t="s">
        <v>1527</v>
      </c>
      <c r="B28" s="405" t="s">
        <v>1521</v>
      </c>
      <c r="C28" s="405" t="s">
        <v>1522</v>
      </c>
      <c r="D28" s="405"/>
      <c r="E28" s="405" t="s">
        <v>1523</v>
      </c>
      <c r="F28" s="405" t="s">
        <v>1467</v>
      </c>
      <c r="G28" s="405" t="s">
        <v>1426</v>
      </c>
      <c r="H28" s="406">
        <v>1</v>
      </c>
      <c r="I28" s="406">
        <v>1</v>
      </c>
      <c r="J28" s="407" t="s">
        <v>1525</v>
      </c>
      <c r="K28" s="407" t="s">
        <v>1525</v>
      </c>
      <c r="L28" s="407"/>
      <c r="M28" s="407"/>
      <c r="N28" s="408">
        <f>[27]机器设备评定表!Z19</f>
        <v>2735.04</v>
      </c>
      <c r="O28" s="408">
        <f>[27]机器设备评定表!AA19</f>
        <v>2691.7352</v>
      </c>
      <c r="P28" s="409" t="s">
        <v>1528</v>
      </c>
      <c r="Q28" s="410"/>
      <c r="R28" s="410"/>
      <c r="S28" s="411">
        <f t="shared" si="0"/>
        <v>0</v>
      </c>
      <c r="T28" s="412">
        <f>[27]机器设备其他费用调查表!$C$20</f>
        <v>0.1905</v>
      </c>
      <c r="U28" s="411">
        <f t="shared" si="1"/>
        <v>0</v>
      </c>
      <c r="V28" s="410">
        <v>3200</v>
      </c>
      <c r="W28" s="411">
        <f t="shared" si="2"/>
        <v>3200</v>
      </c>
      <c r="X28" s="342" t="s">
        <v>1348</v>
      </c>
      <c r="Y28" s="342" t="s">
        <v>1484</v>
      </c>
      <c r="Z28" s="413">
        <v>100</v>
      </c>
      <c r="AA28" s="413">
        <v>101.3</v>
      </c>
      <c r="AB28" s="413">
        <v>102.4143</v>
      </c>
      <c r="AC28" s="413">
        <v>100.9804998</v>
      </c>
      <c r="AD28" s="413">
        <v>98.5569678048</v>
      </c>
      <c r="AE28" s="413">
        <v>99.2468665794336</v>
      </c>
      <c r="AF28" s="413">
        <v>103.712975575508</v>
      </c>
      <c r="AG28" s="413">
        <v>100.186734405941</v>
      </c>
      <c r="AH28" s="413">
        <v>102.290655828466</v>
      </c>
      <c r="AI28" s="413">
        <v>104.745631568349</v>
      </c>
      <c r="AJ28" s="413">
        <v>105.059868463054</v>
      </c>
      <c r="AK28" s="413">
        <v>107.896484911556</v>
      </c>
      <c r="AL28" s="413">
        <v>109.838621639964</v>
      </c>
      <c r="AM28" s="413">
        <v>112.364909937683</v>
      </c>
      <c r="AN28" s="413">
        <v>109.892881919054</v>
      </c>
      <c r="AO28" s="413">
        <v>108.464274454107</v>
      </c>
      <c r="AP28" s="413">
        <v>111.501274138822</v>
      </c>
      <c r="AQ28" s="413">
        <v>108.82524355949</v>
      </c>
      <c r="AR28" s="413">
        <v>104.363408573551</v>
      </c>
      <c r="AS28" s="413">
        <v>104.05031834783</v>
      </c>
      <c r="AT28" s="413">
        <v>107.067777579917</v>
      </c>
      <c r="AU28" s="413" t="e">
        <v>#REF!</v>
      </c>
      <c r="AV28" s="401">
        <f t="shared" si="3"/>
        <v>2011</v>
      </c>
      <c r="AW28" s="414">
        <f t="shared" si="4"/>
        <v>99.2468665794336</v>
      </c>
      <c r="AX28" s="415">
        <f t="shared" si="5"/>
        <v>0.992468665794336</v>
      </c>
      <c r="AY28" s="372">
        <f t="shared" si="6"/>
        <v>3176</v>
      </c>
      <c r="AZ28" s="358" t="s">
        <v>1270</v>
      </c>
      <c r="BA28" s="342">
        <v>0.01</v>
      </c>
      <c r="BB28" s="411">
        <f t="shared" si="26"/>
        <v>31.76</v>
      </c>
      <c r="BC28" s="342">
        <v>0.1</v>
      </c>
      <c r="BD28" s="411">
        <f t="shared" si="27"/>
        <v>317.6</v>
      </c>
      <c r="BE28" s="394" t="s">
        <v>1471</v>
      </c>
      <c r="BF28" s="342">
        <v>0.02</v>
      </c>
      <c r="BG28" s="411">
        <f t="shared" si="28"/>
        <v>63.52</v>
      </c>
      <c r="BH28" s="358" t="s">
        <v>1396</v>
      </c>
      <c r="BI28" s="416">
        <v>0.0351</v>
      </c>
      <c r="BJ28" s="411">
        <f t="shared" si="7"/>
        <v>125.969688</v>
      </c>
      <c r="BK28" s="417">
        <v>0.012</v>
      </c>
      <c r="BL28" s="358"/>
      <c r="BM28" s="418"/>
      <c r="BN28" s="411">
        <f t="shared" si="8"/>
        <v>0</v>
      </c>
      <c r="BO28" s="358" t="s">
        <v>1428</v>
      </c>
      <c r="BP28" s="358">
        <f t="shared" si="9"/>
        <v>461.47</v>
      </c>
      <c r="BQ28" s="358">
        <f t="shared" si="10"/>
        <v>3.15</v>
      </c>
      <c r="BR28" s="358">
        <f t="shared" si="11"/>
        <v>31.47</v>
      </c>
      <c r="BS28" s="358">
        <f t="shared" si="12"/>
        <v>6.29</v>
      </c>
      <c r="BT28" s="358">
        <f t="shared" si="13"/>
        <v>4.69262988679245</v>
      </c>
      <c r="BU28" s="358">
        <f t="shared" si="14"/>
        <v>507.072629886793</v>
      </c>
      <c r="BV28" s="358" t="s">
        <v>1472</v>
      </c>
      <c r="BW28" s="419">
        <f t="shared" si="29"/>
        <v>85.494710869712</v>
      </c>
      <c r="BX28" s="419">
        <f t="shared" si="30"/>
        <v>97.8048771312763</v>
      </c>
      <c r="BY28" s="372">
        <f t="shared" si="15"/>
        <v>3207.77705811321</v>
      </c>
      <c r="BZ28" s="420">
        <f t="shared" si="16"/>
        <v>3208</v>
      </c>
      <c r="CA28" s="411">
        <f t="shared" si="31"/>
        <v>17.2926172926173</v>
      </c>
      <c r="CB28" s="379" t="str">
        <f t="shared" si="32"/>
        <v/>
      </c>
      <c r="CC28" s="421">
        <v>5</v>
      </c>
      <c r="CD28" s="422">
        <f t="shared" si="33"/>
        <v>60</v>
      </c>
      <c r="CE28" s="423" t="str">
        <f t="shared" si="34"/>
        <v>2011-03-18</v>
      </c>
      <c r="CF28" s="424">
        <v>42277</v>
      </c>
      <c r="CG28" s="422">
        <f t="shared" si="35"/>
        <v>54</v>
      </c>
      <c r="CH28" s="379" t="str">
        <f t="shared" si="17"/>
        <v>判断尚可月数</v>
      </c>
      <c r="CI28" s="358">
        <v>12</v>
      </c>
      <c r="CJ28" s="425" t="str">
        <f t="shared" si="18"/>
        <v>尚可年限</v>
      </c>
      <c r="CK28" s="380">
        <f t="shared" si="19"/>
        <v>0.2</v>
      </c>
      <c r="CL28" s="358"/>
      <c r="CM28" s="358"/>
      <c r="CN28" s="358"/>
      <c r="CO28" s="358"/>
      <c r="CP28" s="358"/>
      <c r="CQ28" s="358"/>
      <c r="CR28" s="426">
        <f t="shared" si="37"/>
        <v>0.2</v>
      </c>
      <c r="CS28" s="427" t="str">
        <f t="shared" si="20"/>
        <v/>
      </c>
      <c r="CT28" s="358" t="s">
        <v>1477</v>
      </c>
      <c r="CU28" s="428">
        <v>0.95</v>
      </c>
      <c r="CV28" s="428">
        <v>0.96</v>
      </c>
      <c r="CW28" s="428">
        <v>0.97</v>
      </c>
      <c r="CX28" s="428">
        <v>0.98</v>
      </c>
      <c r="CY28" s="428">
        <v>0.99</v>
      </c>
      <c r="CZ28" s="428">
        <v>0.94</v>
      </c>
      <c r="DA28" s="429">
        <f t="shared" si="21"/>
        <v>0.80678106432</v>
      </c>
      <c r="DB28" s="430">
        <f t="shared" si="22"/>
        <v>20</v>
      </c>
      <c r="DC28" s="431">
        <f t="shared" si="23"/>
        <v>642</v>
      </c>
      <c r="DD28" s="432">
        <v>0.02</v>
      </c>
      <c r="DE28" s="433">
        <f t="shared" si="24"/>
        <v>13</v>
      </c>
      <c r="DF28" s="434">
        <f t="shared" si="25"/>
        <v>655</v>
      </c>
    </row>
    <row r="29" customHeight="1" spans="1:110">
      <c r="A29" s="405" t="s">
        <v>1529</v>
      </c>
      <c r="B29" s="405" t="s">
        <v>1521</v>
      </c>
      <c r="C29" s="405" t="s">
        <v>1522</v>
      </c>
      <c r="D29" s="405"/>
      <c r="E29" s="405" t="s">
        <v>1523</v>
      </c>
      <c r="F29" s="405" t="s">
        <v>1467</v>
      </c>
      <c r="G29" s="405" t="s">
        <v>1426</v>
      </c>
      <c r="H29" s="406">
        <v>1</v>
      </c>
      <c r="I29" s="406">
        <v>1</v>
      </c>
      <c r="J29" s="407" t="s">
        <v>1525</v>
      </c>
      <c r="K29" s="407" t="s">
        <v>1525</v>
      </c>
      <c r="L29" s="407"/>
      <c r="M29" s="407"/>
      <c r="N29" s="408">
        <f>[27]机器设备评定表!Z20</f>
        <v>2735.04</v>
      </c>
      <c r="O29" s="408">
        <f>[27]机器设备评定表!AA20</f>
        <v>2691.7352</v>
      </c>
      <c r="P29" s="409" t="s">
        <v>1530</v>
      </c>
      <c r="Q29" s="410"/>
      <c r="R29" s="410"/>
      <c r="S29" s="411">
        <f t="shared" si="0"/>
        <v>0</v>
      </c>
      <c r="T29" s="412">
        <f>[27]机器设备其他费用调查表!$C$20</f>
        <v>0.1905</v>
      </c>
      <c r="U29" s="411">
        <f t="shared" si="1"/>
        <v>0</v>
      </c>
      <c r="V29" s="410">
        <v>3200</v>
      </c>
      <c r="W29" s="411">
        <f t="shared" si="2"/>
        <v>3200</v>
      </c>
      <c r="X29" s="342" t="s">
        <v>1348</v>
      </c>
      <c r="Y29" s="342" t="s">
        <v>1484</v>
      </c>
      <c r="Z29" s="413">
        <v>100</v>
      </c>
      <c r="AA29" s="413">
        <v>101.3</v>
      </c>
      <c r="AB29" s="413">
        <v>102.4143</v>
      </c>
      <c r="AC29" s="413">
        <v>100.9804998</v>
      </c>
      <c r="AD29" s="413">
        <v>98.5569678048</v>
      </c>
      <c r="AE29" s="413">
        <v>99.2468665794336</v>
      </c>
      <c r="AF29" s="413">
        <v>103.712975575508</v>
      </c>
      <c r="AG29" s="413">
        <v>100.186734405941</v>
      </c>
      <c r="AH29" s="413">
        <v>102.290655828466</v>
      </c>
      <c r="AI29" s="413">
        <v>104.745631568349</v>
      </c>
      <c r="AJ29" s="413">
        <v>105.059868463054</v>
      </c>
      <c r="AK29" s="413">
        <v>107.896484911556</v>
      </c>
      <c r="AL29" s="413">
        <v>109.838621639964</v>
      </c>
      <c r="AM29" s="413">
        <v>112.364909937683</v>
      </c>
      <c r="AN29" s="413">
        <v>109.892881919054</v>
      </c>
      <c r="AO29" s="413">
        <v>108.464274454107</v>
      </c>
      <c r="AP29" s="413">
        <v>111.501274138822</v>
      </c>
      <c r="AQ29" s="413">
        <v>108.82524355949</v>
      </c>
      <c r="AR29" s="413">
        <v>104.363408573551</v>
      </c>
      <c r="AS29" s="413">
        <v>104.05031834783</v>
      </c>
      <c r="AT29" s="413">
        <v>107.067777579917</v>
      </c>
      <c r="AU29" s="413" t="e">
        <v>#REF!</v>
      </c>
      <c r="AV29" s="401">
        <f t="shared" si="3"/>
        <v>2011</v>
      </c>
      <c r="AW29" s="414">
        <f t="shared" si="4"/>
        <v>99.2468665794336</v>
      </c>
      <c r="AX29" s="415">
        <f t="shared" si="5"/>
        <v>0.992468665794336</v>
      </c>
      <c r="AY29" s="372">
        <f t="shared" si="6"/>
        <v>3176</v>
      </c>
      <c r="AZ29" s="358" t="s">
        <v>1270</v>
      </c>
      <c r="BA29" s="342">
        <v>0.01</v>
      </c>
      <c r="BB29" s="411">
        <f t="shared" si="26"/>
        <v>31.76</v>
      </c>
      <c r="BC29" s="342">
        <v>0.1</v>
      </c>
      <c r="BD29" s="411">
        <f t="shared" si="27"/>
        <v>317.6</v>
      </c>
      <c r="BE29" s="394" t="s">
        <v>1471</v>
      </c>
      <c r="BF29" s="342">
        <v>0.02</v>
      </c>
      <c r="BG29" s="411">
        <f t="shared" si="28"/>
        <v>63.52</v>
      </c>
      <c r="BH29" s="358" t="s">
        <v>1396</v>
      </c>
      <c r="BI29" s="416">
        <v>0.0351</v>
      </c>
      <c r="BJ29" s="411">
        <f t="shared" si="7"/>
        <v>125.969688</v>
      </c>
      <c r="BK29" s="417">
        <v>0.012</v>
      </c>
      <c r="BL29" s="358"/>
      <c r="BM29" s="418"/>
      <c r="BN29" s="411">
        <f t="shared" si="8"/>
        <v>0</v>
      </c>
      <c r="BO29" s="358" t="s">
        <v>1428</v>
      </c>
      <c r="BP29" s="358">
        <f t="shared" si="9"/>
        <v>461.47</v>
      </c>
      <c r="BQ29" s="358">
        <f t="shared" si="10"/>
        <v>3.15</v>
      </c>
      <c r="BR29" s="358">
        <f t="shared" si="11"/>
        <v>31.47</v>
      </c>
      <c r="BS29" s="358">
        <f t="shared" si="12"/>
        <v>6.29</v>
      </c>
      <c r="BT29" s="358">
        <f t="shared" si="13"/>
        <v>4.69262988679245</v>
      </c>
      <c r="BU29" s="358">
        <f t="shared" si="14"/>
        <v>507.072629886793</v>
      </c>
      <c r="BV29" s="358" t="s">
        <v>1472</v>
      </c>
      <c r="BW29" s="419">
        <f t="shared" si="29"/>
        <v>85.494710869712</v>
      </c>
      <c r="BX29" s="419">
        <f t="shared" si="30"/>
        <v>97.8048771312763</v>
      </c>
      <c r="BY29" s="372">
        <f t="shared" si="15"/>
        <v>3207.77705811321</v>
      </c>
      <c r="BZ29" s="420">
        <f t="shared" si="16"/>
        <v>3208</v>
      </c>
      <c r="CA29" s="411">
        <f t="shared" si="31"/>
        <v>17.2926172926173</v>
      </c>
      <c r="CB29" s="379" t="str">
        <f t="shared" si="32"/>
        <v/>
      </c>
      <c r="CC29" s="421">
        <v>5</v>
      </c>
      <c r="CD29" s="422">
        <f t="shared" si="33"/>
        <v>60</v>
      </c>
      <c r="CE29" s="423" t="str">
        <f t="shared" si="34"/>
        <v>2011-03-18</v>
      </c>
      <c r="CF29" s="424">
        <v>42277</v>
      </c>
      <c r="CG29" s="422">
        <f t="shared" si="35"/>
        <v>54</v>
      </c>
      <c r="CH29" s="379" t="str">
        <f t="shared" si="17"/>
        <v>判断尚可月数</v>
      </c>
      <c r="CI29" s="358">
        <v>12</v>
      </c>
      <c r="CJ29" s="425" t="str">
        <f t="shared" si="18"/>
        <v>尚可年限</v>
      </c>
      <c r="CK29" s="380">
        <f t="shared" si="19"/>
        <v>0.2</v>
      </c>
      <c r="CL29" s="358"/>
      <c r="CM29" s="358"/>
      <c r="CN29" s="358"/>
      <c r="CO29" s="358"/>
      <c r="CP29" s="358"/>
      <c r="CQ29" s="358"/>
      <c r="CR29" s="426">
        <f t="shared" si="37"/>
        <v>0.2</v>
      </c>
      <c r="CS29" s="427" t="str">
        <f t="shared" si="20"/>
        <v/>
      </c>
      <c r="CT29" s="358" t="s">
        <v>1477</v>
      </c>
      <c r="CU29" s="428">
        <v>0.95</v>
      </c>
      <c r="CV29" s="428">
        <v>0.96</v>
      </c>
      <c r="CW29" s="428">
        <v>0.97</v>
      </c>
      <c r="CX29" s="428">
        <v>0.98</v>
      </c>
      <c r="CY29" s="428">
        <v>0.99</v>
      </c>
      <c r="CZ29" s="428">
        <v>0.94</v>
      </c>
      <c r="DA29" s="429">
        <f t="shared" si="21"/>
        <v>0.80678106432</v>
      </c>
      <c r="DB29" s="430">
        <f t="shared" si="22"/>
        <v>20</v>
      </c>
      <c r="DC29" s="431">
        <f t="shared" si="23"/>
        <v>642</v>
      </c>
      <c r="DD29" s="432">
        <v>0.02</v>
      </c>
      <c r="DE29" s="433">
        <f t="shared" si="24"/>
        <v>13</v>
      </c>
      <c r="DF29" s="434">
        <f t="shared" si="25"/>
        <v>655</v>
      </c>
    </row>
    <row r="30" customHeight="1" spans="1:110">
      <c r="A30" s="405" t="s">
        <v>1531</v>
      </c>
      <c r="B30" s="405" t="s">
        <v>1521</v>
      </c>
      <c r="C30" s="405" t="s">
        <v>1522</v>
      </c>
      <c r="D30" s="405"/>
      <c r="E30" s="405" t="s">
        <v>1523</v>
      </c>
      <c r="F30" s="405" t="s">
        <v>1467</v>
      </c>
      <c r="G30" s="405" t="s">
        <v>1426</v>
      </c>
      <c r="H30" s="406">
        <v>1</v>
      </c>
      <c r="I30" s="406">
        <v>1</v>
      </c>
      <c r="J30" s="407" t="s">
        <v>1525</v>
      </c>
      <c r="K30" s="407" t="s">
        <v>1525</v>
      </c>
      <c r="L30" s="407"/>
      <c r="M30" s="407"/>
      <c r="N30" s="408">
        <f>[27]机器设备评定表!Z21</f>
        <v>2735.04</v>
      </c>
      <c r="O30" s="408">
        <f>[27]机器设备评定表!AA21</f>
        <v>2691.7352</v>
      </c>
      <c r="P30" s="409" t="s">
        <v>1532</v>
      </c>
      <c r="Q30" s="410"/>
      <c r="R30" s="410"/>
      <c r="S30" s="411">
        <f t="shared" si="0"/>
        <v>0</v>
      </c>
      <c r="T30" s="412">
        <f>[27]机器设备其他费用调查表!$C$20</f>
        <v>0.1905</v>
      </c>
      <c r="U30" s="411">
        <f t="shared" si="1"/>
        <v>0</v>
      </c>
      <c r="V30" s="410">
        <v>3200</v>
      </c>
      <c r="W30" s="411">
        <f t="shared" si="2"/>
        <v>3200</v>
      </c>
      <c r="X30" s="342" t="s">
        <v>1348</v>
      </c>
      <c r="Y30" s="342" t="s">
        <v>1484</v>
      </c>
      <c r="Z30" s="413">
        <v>100</v>
      </c>
      <c r="AA30" s="413">
        <v>101.3</v>
      </c>
      <c r="AB30" s="413">
        <v>102.4143</v>
      </c>
      <c r="AC30" s="413">
        <v>100.9804998</v>
      </c>
      <c r="AD30" s="413">
        <v>98.5569678048</v>
      </c>
      <c r="AE30" s="413">
        <v>99.2468665794336</v>
      </c>
      <c r="AF30" s="413">
        <v>103.712975575508</v>
      </c>
      <c r="AG30" s="413">
        <v>100.186734405941</v>
      </c>
      <c r="AH30" s="413">
        <v>102.290655828466</v>
      </c>
      <c r="AI30" s="413">
        <v>104.745631568349</v>
      </c>
      <c r="AJ30" s="413">
        <v>105.059868463054</v>
      </c>
      <c r="AK30" s="413">
        <v>107.896484911556</v>
      </c>
      <c r="AL30" s="413">
        <v>109.838621639964</v>
      </c>
      <c r="AM30" s="413">
        <v>112.364909937683</v>
      </c>
      <c r="AN30" s="413">
        <v>109.892881919054</v>
      </c>
      <c r="AO30" s="413">
        <v>108.464274454107</v>
      </c>
      <c r="AP30" s="413">
        <v>111.501274138822</v>
      </c>
      <c r="AQ30" s="413">
        <v>108.82524355949</v>
      </c>
      <c r="AR30" s="413">
        <v>104.363408573551</v>
      </c>
      <c r="AS30" s="413">
        <v>104.05031834783</v>
      </c>
      <c r="AT30" s="413">
        <v>107.067777579917</v>
      </c>
      <c r="AU30" s="413" t="e">
        <v>#REF!</v>
      </c>
      <c r="AV30" s="401">
        <f t="shared" si="3"/>
        <v>2011</v>
      </c>
      <c r="AW30" s="414">
        <f t="shared" si="4"/>
        <v>99.2468665794336</v>
      </c>
      <c r="AX30" s="415">
        <f t="shared" si="5"/>
        <v>0.992468665794336</v>
      </c>
      <c r="AY30" s="372">
        <f t="shared" si="6"/>
        <v>3176</v>
      </c>
      <c r="AZ30" s="358" t="s">
        <v>1270</v>
      </c>
      <c r="BA30" s="342">
        <v>0.01</v>
      </c>
      <c r="BB30" s="411">
        <f t="shared" si="26"/>
        <v>31.76</v>
      </c>
      <c r="BC30" s="342">
        <v>0.1</v>
      </c>
      <c r="BD30" s="411">
        <f t="shared" si="27"/>
        <v>317.6</v>
      </c>
      <c r="BE30" s="394" t="s">
        <v>1471</v>
      </c>
      <c r="BF30" s="342">
        <v>0.02</v>
      </c>
      <c r="BG30" s="411">
        <f t="shared" si="28"/>
        <v>63.52</v>
      </c>
      <c r="BH30" s="358" t="s">
        <v>1396</v>
      </c>
      <c r="BI30" s="416">
        <v>0.0351</v>
      </c>
      <c r="BJ30" s="411">
        <f t="shared" si="7"/>
        <v>125.969688</v>
      </c>
      <c r="BK30" s="417">
        <v>0.012</v>
      </c>
      <c r="BL30" s="358"/>
      <c r="BM30" s="418"/>
      <c r="BN30" s="411">
        <f t="shared" si="8"/>
        <v>0</v>
      </c>
      <c r="BO30" s="358" t="s">
        <v>1428</v>
      </c>
      <c r="BP30" s="358">
        <f t="shared" si="9"/>
        <v>461.47</v>
      </c>
      <c r="BQ30" s="358">
        <f t="shared" si="10"/>
        <v>3.15</v>
      </c>
      <c r="BR30" s="358">
        <f t="shared" si="11"/>
        <v>31.47</v>
      </c>
      <c r="BS30" s="358">
        <f t="shared" si="12"/>
        <v>6.29</v>
      </c>
      <c r="BT30" s="358">
        <f t="shared" si="13"/>
        <v>4.69262988679245</v>
      </c>
      <c r="BU30" s="358">
        <f t="shared" si="14"/>
        <v>507.072629886793</v>
      </c>
      <c r="BV30" s="358" t="s">
        <v>1472</v>
      </c>
      <c r="BW30" s="419">
        <f t="shared" si="29"/>
        <v>85.494710869712</v>
      </c>
      <c r="BX30" s="419">
        <f t="shared" si="30"/>
        <v>97.8048771312763</v>
      </c>
      <c r="BY30" s="372">
        <f t="shared" si="15"/>
        <v>3207.77705811321</v>
      </c>
      <c r="BZ30" s="420">
        <f t="shared" si="16"/>
        <v>3208</v>
      </c>
      <c r="CA30" s="411">
        <f t="shared" si="31"/>
        <v>17.2926172926173</v>
      </c>
      <c r="CB30" s="379" t="str">
        <f t="shared" si="32"/>
        <v/>
      </c>
      <c r="CC30" s="421">
        <v>5</v>
      </c>
      <c r="CD30" s="422">
        <f t="shared" si="33"/>
        <v>60</v>
      </c>
      <c r="CE30" s="423" t="str">
        <f t="shared" si="34"/>
        <v>2011-03-18</v>
      </c>
      <c r="CF30" s="424">
        <v>42277</v>
      </c>
      <c r="CG30" s="422">
        <f t="shared" si="35"/>
        <v>54</v>
      </c>
      <c r="CH30" s="379" t="str">
        <f t="shared" si="17"/>
        <v>判断尚可月数</v>
      </c>
      <c r="CI30" s="358">
        <v>12</v>
      </c>
      <c r="CJ30" s="425" t="str">
        <f t="shared" si="18"/>
        <v>尚可年限</v>
      </c>
      <c r="CK30" s="380">
        <f t="shared" si="19"/>
        <v>0.2</v>
      </c>
      <c r="CL30" s="358"/>
      <c r="CM30" s="358"/>
      <c r="CN30" s="358"/>
      <c r="CO30" s="358"/>
      <c r="CP30" s="358"/>
      <c r="CQ30" s="358"/>
      <c r="CR30" s="426">
        <f t="shared" si="37"/>
        <v>0.2</v>
      </c>
      <c r="CS30" s="427" t="str">
        <f t="shared" si="20"/>
        <v/>
      </c>
      <c r="CT30" s="358" t="s">
        <v>1477</v>
      </c>
      <c r="CU30" s="428">
        <v>0.95</v>
      </c>
      <c r="CV30" s="428">
        <v>0.96</v>
      </c>
      <c r="CW30" s="428">
        <v>0.97</v>
      </c>
      <c r="CX30" s="428">
        <v>0.98</v>
      </c>
      <c r="CY30" s="428">
        <v>0.99</v>
      </c>
      <c r="CZ30" s="428">
        <v>0.94</v>
      </c>
      <c r="DA30" s="429">
        <f t="shared" si="21"/>
        <v>0.80678106432</v>
      </c>
      <c r="DB30" s="430">
        <f t="shared" si="22"/>
        <v>20</v>
      </c>
      <c r="DC30" s="431">
        <f t="shared" si="23"/>
        <v>642</v>
      </c>
      <c r="DD30" s="432">
        <v>0.17</v>
      </c>
      <c r="DE30" s="433">
        <f t="shared" si="24"/>
        <v>109</v>
      </c>
      <c r="DF30" s="434">
        <f t="shared" si="25"/>
        <v>751</v>
      </c>
    </row>
    <row r="31" customHeight="1" spans="1:110">
      <c r="A31" s="405" t="s">
        <v>1533</v>
      </c>
      <c r="B31" s="405" t="s">
        <v>1521</v>
      </c>
      <c r="C31" s="405" t="s">
        <v>1522</v>
      </c>
      <c r="D31" s="405"/>
      <c r="E31" s="405" t="s">
        <v>1523</v>
      </c>
      <c r="F31" s="405" t="s">
        <v>1467</v>
      </c>
      <c r="G31" s="405" t="s">
        <v>1426</v>
      </c>
      <c r="H31" s="406">
        <v>1</v>
      </c>
      <c r="I31" s="406">
        <v>1</v>
      </c>
      <c r="J31" s="407" t="s">
        <v>1525</v>
      </c>
      <c r="K31" s="407" t="s">
        <v>1525</v>
      </c>
      <c r="L31" s="407"/>
      <c r="M31" s="407"/>
      <c r="N31" s="408">
        <f>[27]机器设备评定表!Z22</f>
        <v>2735.04</v>
      </c>
      <c r="O31" s="408">
        <f>[27]机器设备评定表!AA22</f>
        <v>2691.7352</v>
      </c>
      <c r="P31" s="409" t="s">
        <v>1534</v>
      </c>
      <c r="Q31" s="410"/>
      <c r="R31" s="410"/>
      <c r="S31" s="411">
        <f t="shared" si="0"/>
        <v>0</v>
      </c>
      <c r="T31" s="412">
        <f>[27]机器设备其他费用调查表!$C$20</f>
        <v>0.1905</v>
      </c>
      <c r="U31" s="411">
        <f t="shared" si="1"/>
        <v>0</v>
      </c>
      <c r="V31" s="410">
        <v>3200</v>
      </c>
      <c r="W31" s="411">
        <f t="shared" si="2"/>
        <v>3200</v>
      </c>
      <c r="X31" s="342" t="s">
        <v>1348</v>
      </c>
      <c r="Y31" s="342" t="s">
        <v>1484</v>
      </c>
      <c r="Z31" s="413">
        <v>100</v>
      </c>
      <c r="AA31" s="413">
        <v>101.3</v>
      </c>
      <c r="AB31" s="413">
        <v>102.4143</v>
      </c>
      <c r="AC31" s="413">
        <v>100.9804998</v>
      </c>
      <c r="AD31" s="413">
        <v>98.5569678048</v>
      </c>
      <c r="AE31" s="413">
        <v>99.2468665794336</v>
      </c>
      <c r="AF31" s="413">
        <v>103.712975575508</v>
      </c>
      <c r="AG31" s="413">
        <v>100.186734405941</v>
      </c>
      <c r="AH31" s="413">
        <v>102.290655828466</v>
      </c>
      <c r="AI31" s="413">
        <v>104.745631568349</v>
      </c>
      <c r="AJ31" s="413">
        <v>105.059868463054</v>
      </c>
      <c r="AK31" s="413">
        <v>107.896484911556</v>
      </c>
      <c r="AL31" s="413">
        <v>109.838621639964</v>
      </c>
      <c r="AM31" s="413">
        <v>112.364909937683</v>
      </c>
      <c r="AN31" s="413">
        <v>109.892881919054</v>
      </c>
      <c r="AO31" s="413">
        <v>108.464274454107</v>
      </c>
      <c r="AP31" s="413">
        <v>111.501274138822</v>
      </c>
      <c r="AQ31" s="413">
        <v>108.82524355949</v>
      </c>
      <c r="AR31" s="413">
        <v>104.363408573551</v>
      </c>
      <c r="AS31" s="413">
        <v>104.05031834783</v>
      </c>
      <c r="AT31" s="413">
        <v>107.067777579917</v>
      </c>
      <c r="AU31" s="413" t="e">
        <v>#REF!</v>
      </c>
      <c r="AV31" s="401">
        <f t="shared" si="3"/>
        <v>2011</v>
      </c>
      <c r="AW31" s="414">
        <f t="shared" si="4"/>
        <v>99.2468665794336</v>
      </c>
      <c r="AX31" s="415">
        <f t="shared" si="5"/>
        <v>0.992468665794336</v>
      </c>
      <c r="AY31" s="372">
        <f t="shared" si="6"/>
        <v>3176</v>
      </c>
      <c r="AZ31" s="358" t="s">
        <v>1270</v>
      </c>
      <c r="BA31" s="342">
        <v>0.01</v>
      </c>
      <c r="BB31" s="411">
        <f t="shared" si="26"/>
        <v>31.76</v>
      </c>
      <c r="BC31" s="342">
        <v>0.1</v>
      </c>
      <c r="BD31" s="411">
        <f t="shared" si="27"/>
        <v>317.6</v>
      </c>
      <c r="BE31" s="394" t="s">
        <v>1471</v>
      </c>
      <c r="BF31" s="342">
        <v>0.02</v>
      </c>
      <c r="BG31" s="411">
        <f t="shared" si="28"/>
        <v>63.52</v>
      </c>
      <c r="BH31" s="358" t="s">
        <v>1396</v>
      </c>
      <c r="BI31" s="416">
        <v>0.0351</v>
      </c>
      <c r="BJ31" s="411">
        <f t="shared" si="7"/>
        <v>125.969688</v>
      </c>
      <c r="BK31" s="417">
        <v>0.012</v>
      </c>
      <c r="BL31" s="358"/>
      <c r="BM31" s="418"/>
      <c r="BN31" s="411">
        <f t="shared" si="8"/>
        <v>0</v>
      </c>
      <c r="BO31" s="358" t="s">
        <v>1428</v>
      </c>
      <c r="BP31" s="358">
        <f t="shared" si="9"/>
        <v>461.47</v>
      </c>
      <c r="BQ31" s="358">
        <f t="shared" si="10"/>
        <v>3.15</v>
      </c>
      <c r="BR31" s="358">
        <f t="shared" si="11"/>
        <v>31.47</v>
      </c>
      <c r="BS31" s="358">
        <f t="shared" si="12"/>
        <v>6.29</v>
      </c>
      <c r="BT31" s="358">
        <f t="shared" si="13"/>
        <v>4.69262988679245</v>
      </c>
      <c r="BU31" s="358">
        <f t="shared" si="14"/>
        <v>507.072629886793</v>
      </c>
      <c r="BV31" s="358" t="s">
        <v>1472</v>
      </c>
      <c r="BW31" s="419">
        <f t="shared" si="29"/>
        <v>85.494710869712</v>
      </c>
      <c r="BX31" s="419">
        <f t="shared" si="30"/>
        <v>97.8048771312763</v>
      </c>
      <c r="BY31" s="372">
        <f t="shared" si="15"/>
        <v>3207.77705811321</v>
      </c>
      <c r="BZ31" s="420">
        <f t="shared" si="16"/>
        <v>3208</v>
      </c>
      <c r="CA31" s="411">
        <f t="shared" si="31"/>
        <v>17.2926172926173</v>
      </c>
      <c r="CB31" s="379" t="str">
        <f t="shared" si="32"/>
        <v/>
      </c>
      <c r="CC31" s="421">
        <v>5</v>
      </c>
      <c r="CD31" s="422">
        <f t="shared" si="33"/>
        <v>60</v>
      </c>
      <c r="CE31" s="423" t="str">
        <f t="shared" si="34"/>
        <v>2011-03-18</v>
      </c>
      <c r="CF31" s="424">
        <v>42277</v>
      </c>
      <c r="CG31" s="422">
        <f t="shared" si="35"/>
        <v>54</v>
      </c>
      <c r="CH31" s="379" t="str">
        <f t="shared" si="17"/>
        <v>判断尚可月数</v>
      </c>
      <c r="CI31" s="358">
        <v>12</v>
      </c>
      <c r="CJ31" s="425" t="str">
        <f t="shared" si="18"/>
        <v>尚可年限</v>
      </c>
      <c r="CK31" s="380">
        <f t="shared" si="19"/>
        <v>0.2</v>
      </c>
      <c r="CL31" s="358"/>
      <c r="CM31" s="358"/>
      <c r="CN31" s="358"/>
      <c r="CO31" s="358"/>
      <c r="CP31" s="358"/>
      <c r="CQ31" s="358"/>
      <c r="CR31" s="426">
        <f t="shared" si="37"/>
        <v>0.2</v>
      </c>
      <c r="CS31" s="427" t="str">
        <f t="shared" si="20"/>
        <v/>
      </c>
      <c r="CT31" s="358" t="s">
        <v>1477</v>
      </c>
      <c r="CU31" s="428">
        <v>0.95</v>
      </c>
      <c r="CV31" s="428">
        <v>0.96</v>
      </c>
      <c r="CW31" s="428">
        <v>0.97</v>
      </c>
      <c r="CX31" s="428">
        <v>0.98</v>
      </c>
      <c r="CY31" s="428">
        <v>0.99</v>
      </c>
      <c r="CZ31" s="428">
        <v>0.94</v>
      </c>
      <c r="DA31" s="429">
        <f t="shared" si="21"/>
        <v>0.80678106432</v>
      </c>
      <c r="DB31" s="430">
        <f t="shared" si="22"/>
        <v>20</v>
      </c>
      <c r="DC31" s="431">
        <f t="shared" si="23"/>
        <v>642</v>
      </c>
      <c r="DD31" s="432">
        <v>0.17</v>
      </c>
      <c r="DE31" s="433">
        <f t="shared" si="24"/>
        <v>109</v>
      </c>
      <c r="DF31" s="434">
        <f t="shared" si="25"/>
        <v>751</v>
      </c>
    </row>
    <row r="32" customHeight="1" spans="1:110">
      <c r="A32" s="405" t="s">
        <v>1535</v>
      </c>
      <c r="B32" s="405" t="s">
        <v>1521</v>
      </c>
      <c r="C32" s="405" t="s">
        <v>1522</v>
      </c>
      <c r="D32" s="405"/>
      <c r="E32" s="405" t="s">
        <v>1523</v>
      </c>
      <c r="F32" s="405" t="s">
        <v>1467</v>
      </c>
      <c r="G32" s="405" t="s">
        <v>1426</v>
      </c>
      <c r="H32" s="406">
        <v>1</v>
      </c>
      <c r="I32" s="406">
        <v>1</v>
      </c>
      <c r="J32" s="407" t="s">
        <v>1525</v>
      </c>
      <c r="K32" s="407" t="s">
        <v>1525</v>
      </c>
      <c r="L32" s="407"/>
      <c r="M32" s="407"/>
      <c r="N32" s="408">
        <f>[27]机器设备评定表!Z23</f>
        <v>2735.04</v>
      </c>
      <c r="O32" s="408">
        <f>[27]机器设备评定表!AA23</f>
        <v>2691.7352</v>
      </c>
      <c r="P32" s="409" t="s">
        <v>1536</v>
      </c>
      <c r="Q32" s="410"/>
      <c r="R32" s="410"/>
      <c r="S32" s="411">
        <f t="shared" si="0"/>
        <v>0</v>
      </c>
      <c r="T32" s="412">
        <f>[27]机器设备其他费用调查表!$C$20</f>
        <v>0.1905</v>
      </c>
      <c r="U32" s="411">
        <f t="shared" si="1"/>
        <v>0</v>
      </c>
      <c r="V32" s="410">
        <v>3200</v>
      </c>
      <c r="W32" s="411">
        <f t="shared" si="2"/>
        <v>3200</v>
      </c>
      <c r="X32" s="342" t="s">
        <v>1348</v>
      </c>
      <c r="Y32" s="342" t="s">
        <v>1484</v>
      </c>
      <c r="Z32" s="413">
        <v>100</v>
      </c>
      <c r="AA32" s="413">
        <v>101.3</v>
      </c>
      <c r="AB32" s="413">
        <v>102.4143</v>
      </c>
      <c r="AC32" s="413">
        <v>100.9804998</v>
      </c>
      <c r="AD32" s="413">
        <v>98.5569678048</v>
      </c>
      <c r="AE32" s="413">
        <v>99.2468665794336</v>
      </c>
      <c r="AF32" s="413">
        <v>103.712975575508</v>
      </c>
      <c r="AG32" s="413">
        <v>100.186734405941</v>
      </c>
      <c r="AH32" s="413">
        <v>102.290655828466</v>
      </c>
      <c r="AI32" s="413">
        <v>104.745631568349</v>
      </c>
      <c r="AJ32" s="413">
        <v>105.059868463054</v>
      </c>
      <c r="AK32" s="413">
        <v>107.896484911556</v>
      </c>
      <c r="AL32" s="413">
        <v>109.838621639964</v>
      </c>
      <c r="AM32" s="413">
        <v>112.364909937683</v>
      </c>
      <c r="AN32" s="413">
        <v>109.892881919054</v>
      </c>
      <c r="AO32" s="413">
        <v>108.464274454107</v>
      </c>
      <c r="AP32" s="413">
        <v>111.501274138822</v>
      </c>
      <c r="AQ32" s="413">
        <v>108.82524355949</v>
      </c>
      <c r="AR32" s="413">
        <v>104.363408573551</v>
      </c>
      <c r="AS32" s="413">
        <v>104.05031834783</v>
      </c>
      <c r="AT32" s="413">
        <v>107.067777579917</v>
      </c>
      <c r="AU32" s="413" t="e">
        <v>#REF!</v>
      </c>
      <c r="AV32" s="401">
        <f t="shared" si="3"/>
        <v>2011</v>
      </c>
      <c r="AW32" s="414">
        <f t="shared" si="4"/>
        <v>99.2468665794336</v>
      </c>
      <c r="AX32" s="415">
        <f t="shared" si="5"/>
        <v>0.992468665794336</v>
      </c>
      <c r="AY32" s="372">
        <f t="shared" si="6"/>
        <v>3176</v>
      </c>
      <c r="AZ32" s="358" t="s">
        <v>1270</v>
      </c>
      <c r="BA32" s="342">
        <v>0.01</v>
      </c>
      <c r="BB32" s="411">
        <f t="shared" si="26"/>
        <v>31.76</v>
      </c>
      <c r="BC32" s="342">
        <v>0.1</v>
      </c>
      <c r="BD32" s="411">
        <f t="shared" si="27"/>
        <v>317.6</v>
      </c>
      <c r="BE32" s="394" t="s">
        <v>1471</v>
      </c>
      <c r="BF32" s="342">
        <v>0.02</v>
      </c>
      <c r="BG32" s="411">
        <f t="shared" si="28"/>
        <v>63.52</v>
      </c>
      <c r="BH32" s="358" t="s">
        <v>1396</v>
      </c>
      <c r="BI32" s="416">
        <v>0.0351</v>
      </c>
      <c r="BJ32" s="411">
        <f t="shared" si="7"/>
        <v>125.969688</v>
      </c>
      <c r="BK32" s="417">
        <v>0.012</v>
      </c>
      <c r="BL32" s="358"/>
      <c r="BM32" s="418"/>
      <c r="BN32" s="411">
        <f t="shared" si="8"/>
        <v>0</v>
      </c>
      <c r="BO32" s="358" t="s">
        <v>1428</v>
      </c>
      <c r="BP32" s="358">
        <f t="shared" si="9"/>
        <v>461.47</v>
      </c>
      <c r="BQ32" s="358">
        <f t="shared" si="10"/>
        <v>3.15</v>
      </c>
      <c r="BR32" s="358">
        <f t="shared" si="11"/>
        <v>31.47</v>
      </c>
      <c r="BS32" s="358">
        <f t="shared" si="12"/>
        <v>6.29</v>
      </c>
      <c r="BT32" s="358">
        <f t="shared" si="13"/>
        <v>4.69262988679245</v>
      </c>
      <c r="BU32" s="358">
        <f t="shared" si="14"/>
        <v>507.072629886793</v>
      </c>
      <c r="BV32" s="358" t="s">
        <v>1472</v>
      </c>
      <c r="BW32" s="419">
        <f t="shared" si="29"/>
        <v>85.494710869712</v>
      </c>
      <c r="BX32" s="419">
        <f t="shared" si="30"/>
        <v>97.8048771312763</v>
      </c>
      <c r="BY32" s="372">
        <f t="shared" si="15"/>
        <v>3207.77705811321</v>
      </c>
      <c r="BZ32" s="420">
        <f t="shared" si="16"/>
        <v>3208</v>
      </c>
      <c r="CA32" s="411">
        <f t="shared" si="31"/>
        <v>17.2926172926173</v>
      </c>
      <c r="CB32" s="379" t="str">
        <f t="shared" si="32"/>
        <v/>
      </c>
      <c r="CC32" s="421">
        <v>5</v>
      </c>
      <c r="CD32" s="422">
        <f t="shared" si="33"/>
        <v>60</v>
      </c>
      <c r="CE32" s="423" t="str">
        <f t="shared" si="34"/>
        <v>2011-03-18</v>
      </c>
      <c r="CF32" s="424">
        <v>42277</v>
      </c>
      <c r="CG32" s="422">
        <f t="shared" si="35"/>
        <v>54</v>
      </c>
      <c r="CH32" s="379" t="str">
        <f t="shared" si="17"/>
        <v>判断尚可月数</v>
      </c>
      <c r="CI32" s="358">
        <v>12</v>
      </c>
      <c r="CJ32" s="425" t="str">
        <f t="shared" si="18"/>
        <v>尚可年限</v>
      </c>
      <c r="CK32" s="380">
        <f t="shared" si="19"/>
        <v>0.2</v>
      </c>
      <c r="CL32" s="358"/>
      <c r="CM32" s="358"/>
      <c r="CN32" s="358"/>
      <c r="CO32" s="358"/>
      <c r="CP32" s="358"/>
      <c r="CQ32" s="358"/>
      <c r="CR32" s="426">
        <f t="shared" si="37"/>
        <v>0.2</v>
      </c>
      <c r="CS32" s="427" t="str">
        <f t="shared" si="20"/>
        <v/>
      </c>
      <c r="CT32" s="358" t="s">
        <v>1477</v>
      </c>
      <c r="CU32" s="428">
        <v>0.95</v>
      </c>
      <c r="CV32" s="428">
        <v>0.96</v>
      </c>
      <c r="CW32" s="428">
        <v>0.97</v>
      </c>
      <c r="CX32" s="428">
        <v>0.98</v>
      </c>
      <c r="CY32" s="428">
        <v>0.99</v>
      </c>
      <c r="CZ32" s="428">
        <v>0.94</v>
      </c>
      <c r="DA32" s="429">
        <f t="shared" si="21"/>
        <v>0.80678106432</v>
      </c>
      <c r="DB32" s="430">
        <f t="shared" si="22"/>
        <v>20</v>
      </c>
      <c r="DC32" s="431">
        <f t="shared" si="23"/>
        <v>642</v>
      </c>
      <c r="DD32" s="432">
        <v>0.17</v>
      </c>
      <c r="DE32" s="433">
        <f t="shared" si="24"/>
        <v>109</v>
      </c>
      <c r="DF32" s="434">
        <f t="shared" si="25"/>
        <v>751</v>
      </c>
    </row>
    <row r="33" customHeight="1" spans="1:110">
      <c r="A33" s="405" t="s">
        <v>1537</v>
      </c>
      <c r="B33" s="405" t="s">
        <v>1521</v>
      </c>
      <c r="C33" s="405" t="s">
        <v>1522</v>
      </c>
      <c r="D33" s="405"/>
      <c r="E33" s="405" t="s">
        <v>1523</v>
      </c>
      <c r="F33" s="405" t="s">
        <v>1518</v>
      </c>
      <c r="G33" s="405" t="s">
        <v>1426</v>
      </c>
      <c r="H33" s="406">
        <v>1</v>
      </c>
      <c r="I33" s="406">
        <v>1</v>
      </c>
      <c r="J33" s="407" t="s">
        <v>1525</v>
      </c>
      <c r="K33" s="407" t="s">
        <v>1525</v>
      </c>
      <c r="L33" s="407"/>
      <c r="M33" s="407"/>
      <c r="N33" s="408">
        <f>[27]机器设备评定表!Z24</f>
        <v>2735.04</v>
      </c>
      <c r="O33" s="408">
        <f>[27]机器设备评定表!AA24</f>
        <v>2691.7352</v>
      </c>
      <c r="P33" s="409" t="s">
        <v>1538</v>
      </c>
      <c r="Q33" s="410"/>
      <c r="R33" s="410"/>
      <c r="S33" s="411">
        <f t="shared" si="0"/>
        <v>0</v>
      </c>
      <c r="T33" s="412">
        <f>[27]机器设备其他费用调查表!$C$20</f>
        <v>0.1905</v>
      </c>
      <c r="U33" s="411">
        <f t="shared" si="1"/>
        <v>0</v>
      </c>
      <c r="V33" s="410">
        <v>3200</v>
      </c>
      <c r="W33" s="411">
        <f t="shared" si="2"/>
        <v>3200</v>
      </c>
      <c r="X33" s="342" t="s">
        <v>1348</v>
      </c>
      <c r="Y33" s="342" t="s">
        <v>1484</v>
      </c>
      <c r="Z33" s="413">
        <v>100</v>
      </c>
      <c r="AA33" s="413">
        <v>101.3</v>
      </c>
      <c r="AB33" s="413">
        <v>102.4143</v>
      </c>
      <c r="AC33" s="413">
        <v>100.9804998</v>
      </c>
      <c r="AD33" s="413">
        <v>98.5569678048</v>
      </c>
      <c r="AE33" s="413">
        <v>99.2468665794336</v>
      </c>
      <c r="AF33" s="413">
        <v>103.712975575508</v>
      </c>
      <c r="AG33" s="413">
        <v>100.186734405941</v>
      </c>
      <c r="AH33" s="413">
        <v>102.290655828466</v>
      </c>
      <c r="AI33" s="413">
        <v>104.745631568349</v>
      </c>
      <c r="AJ33" s="413">
        <v>105.059868463054</v>
      </c>
      <c r="AK33" s="413">
        <v>107.896484911556</v>
      </c>
      <c r="AL33" s="413">
        <v>109.838621639964</v>
      </c>
      <c r="AM33" s="413">
        <v>112.364909937683</v>
      </c>
      <c r="AN33" s="413">
        <v>109.892881919054</v>
      </c>
      <c r="AO33" s="413">
        <v>108.464274454107</v>
      </c>
      <c r="AP33" s="413">
        <v>111.501274138822</v>
      </c>
      <c r="AQ33" s="413">
        <v>108.82524355949</v>
      </c>
      <c r="AR33" s="413">
        <v>104.363408573551</v>
      </c>
      <c r="AS33" s="413">
        <v>104.05031834783</v>
      </c>
      <c r="AT33" s="413">
        <v>107.067777579917</v>
      </c>
      <c r="AU33" s="413" t="e">
        <v>#REF!</v>
      </c>
      <c r="AV33" s="401">
        <f t="shared" si="3"/>
        <v>2011</v>
      </c>
      <c r="AW33" s="414">
        <f t="shared" si="4"/>
        <v>99.2468665794336</v>
      </c>
      <c r="AX33" s="415">
        <f t="shared" si="5"/>
        <v>0.992468665794336</v>
      </c>
      <c r="AY33" s="372">
        <f t="shared" si="6"/>
        <v>3176</v>
      </c>
      <c r="AZ33" s="358" t="s">
        <v>1270</v>
      </c>
      <c r="BA33" s="342">
        <v>0.01</v>
      </c>
      <c r="BB33" s="411">
        <f t="shared" si="26"/>
        <v>31.76</v>
      </c>
      <c r="BC33" s="342">
        <v>0.1</v>
      </c>
      <c r="BD33" s="411">
        <f t="shared" si="27"/>
        <v>317.6</v>
      </c>
      <c r="BE33" s="394" t="s">
        <v>1471</v>
      </c>
      <c r="BF33" s="342">
        <v>0.02</v>
      </c>
      <c r="BG33" s="411">
        <f t="shared" si="28"/>
        <v>63.52</v>
      </c>
      <c r="BH33" s="358" t="s">
        <v>1396</v>
      </c>
      <c r="BI33" s="416">
        <v>0.0351</v>
      </c>
      <c r="BJ33" s="411">
        <f t="shared" si="7"/>
        <v>125.969688</v>
      </c>
      <c r="BK33" s="417">
        <v>0.012</v>
      </c>
      <c r="BL33" s="358"/>
      <c r="BM33" s="418"/>
      <c r="BN33" s="411">
        <f t="shared" si="8"/>
        <v>0</v>
      </c>
      <c r="BO33" s="358" t="s">
        <v>1428</v>
      </c>
      <c r="BP33" s="358">
        <f t="shared" si="9"/>
        <v>461.47</v>
      </c>
      <c r="BQ33" s="358">
        <f t="shared" si="10"/>
        <v>3.15</v>
      </c>
      <c r="BR33" s="358">
        <f t="shared" si="11"/>
        <v>31.47</v>
      </c>
      <c r="BS33" s="358">
        <f t="shared" si="12"/>
        <v>6.29</v>
      </c>
      <c r="BT33" s="358">
        <f t="shared" si="13"/>
        <v>4.69262988679245</v>
      </c>
      <c r="BU33" s="358">
        <f t="shared" si="14"/>
        <v>507.072629886793</v>
      </c>
      <c r="BV33" s="358" t="s">
        <v>1472</v>
      </c>
      <c r="BW33" s="419">
        <f t="shared" si="29"/>
        <v>85.494710869712</v>
      </c>
      <c r="BX33" s="419">
        <f t="shared" si="30"/>
        <v>97.8048771312763</v>
      </c>
      <c r="BY33" s="372">
        <f t="shared" si="15"/>
        <v>3207.77705811321</v>
      </c>
      <c r="BZ33" s="420">
        <f t="shared" si="16"/>
        <v>3208</v>
      </c>
      <c r="CA33" s="411">
        <f t="shared" si="31"/>
        <v>17.2926172926173</v>
      </c>
      <c r="CB33" s="379" t="str">
        <f t="shared" si="32"/>
        <v/>
      </c>
      <c r="CC33" s="421">
        <v>5</v>
      </c>
      <c r="CD33" s="422">
        <f t="shared" si="33"/>
        <v>60</v>
      </c>
      <c r="CE33" s="423" t="str">
        <f t="shared" si="34"/>
        <v>2011-03-18</v>
      </c>
      <c r="CF33" s="424">
        <v>42277</v>
      </c>
      <c r="CG33" s="422">
        <f t="shared" si="35"/>
        <v>54</v>
      </c>
      <c r="CH33" s="379" t="str">
        <f t="shared" si="17"/>
        <v>判断尚可月数</v>
      </c>
      <c r="CI33" s="358">
        <v>12</v>
      </c>
      <c r="CJ33" s="425" t="str">
        <f t="shared" si="18"/>
        <v>尚可年限</v>
      </c>
      <c r="CK33" s="380">
        <f t="shared" si="19"/>
        <v>0.2</v>
      </c>
      <c r="CL33" s="358"/>
      <c r="CM33" s="358"/>
      <c r="CN33" s="358"/>
      <c r="CO33" s="358"/>
      <c r="CP33" s="358"/>
      <c r="CQ33" s="358"/>
      <c r="CR33" s="426">
        <f t="shared" si="37"/>
        <v>0.2</v>
      </c>
      <c r="CS33" s="427" t="str">
        <f t="shared" si="20"/>
        <v/>
      </c>
      <c r="CT33" s="358" t="s">
        <v>1477</v>
      </c>
      <c r="CU33" s="428">
        <v>0.95</v>
      </c>
      <c r="CV33" s="428">
        <v>0.96</v>
      </c>
      <c r="CW33" s="428">
        <v>0.97</v>
      </c>
      <c r="CX33" s="428">
        <v>0.98</v>
      </c>
      <c r="CY33" s="428">
        <v>0.99</v>
      </c>
      <c r="CZ33" s="428">
        <v>0.94</v>
      </c>
      <c r="DA33" s="429">
        <f t="shared" si="21"/>
        <v>0.80678106432</v>
      </c>
      <c r="DB33" s="430">
        <f t="shared" si="22"/>
        <v>20</v>
      </c>
      <c r="DC33" s="431">
        <f t="shared" si="23"/>
        <v>642</v>
      </c>
      <c r="DD33" s="432">
        <v>0.17</v>
      </c>
      <c r="DE33" s="433">
        <f t="shared" si="24"/>
        <v>109</v>
      </c>
      <c r="DF33" s="434">
        <f t="shared" si="25"/>
        <v>751</v>
      </c>
    </row>
    <row r="34" customHeight="1" spans="1:110">
      <c r="A34" s="405" t="s">
        <v>1539</v>
      </c>
      <c r="B34" s="405" t="s">
        <v>1521</v>
      </c>
      <c r="C34" s="405" t="s">
        <v>1522</v>
      </c>
      <c r="D34" s="405"/>
      <c r="E34" s="405" t="s">
        <v>1523</v>
      </c>
      <c r="F34" s="405" t="s">
        <v>1518</v>
      </c>
      <c r="G34" s="405" t="s">
        <v>1426</v>
      </c>
      <c r="H34" s="406">
        <v>1</v>
      </c>
      <c r="I34" s="406">
        <v>1</v>
      </c>
      <c r="J34" s="407" t="s">
        <v>1525</v>
      </c>
      <c r="K34" s="407" t="s">
        <v>1525</v>
      </c>
      <c r="L34" s="407"/>
      <c r="M34" s="407"/>
      <c r="N34" s="408">
        <f>[27]机器设备评定表!Z25</f>
        <v>2735.04</v>
      </c>
      <c r="O34" s="408">
        <f>[27]机器设备评定表!AA25</f>
        <v>2691.7352</v>
      </c>
      <c r="P34" s="409" t="s">
        <v>1540</v>
      </c>
      <c r="Q34" s="410"/>
      <c r="R34" s="410"/>
      <c r="S34" s="411">
        <f t="shared" si="0"/>
        <v>0</v>
      </c>
      <c r="T34" s="412">
        <f>[27]机器设备其他费用调查表!$C$20</f>
        <v>0.1905</v>
      </c>
      <c r="U34" s="411">
        <f t="shared" si="1"/>
        <v>0</v>
      </c>
      <c r="V34" s="410">
        <v>3200</v>
      </c>
      <c r="W34" s="411">
        <f t="shared" si="2"/>
        <v>3200</v>
      </c>
      <c r="X34" s="342" t="s">
        <v>1348</v>
      </c>
      <c r="Y34" s="342" t="s">
        <v>1484</v>
      </c>
      <c r="Z34" s="413">
        <v>100</v>
      </c>
      <c r="AA34" s="413">
        <v>101.3</v>
      </c>
      <c r="AB34" s="413">
        <v>102.4143</v>
      </c>
      <c r="AC34" s="413">
        <v>100.9804998</v>
      </c>
      <c r="AD34" s="413">
        <v>98.5569678048</v>
      </c>
      <c r="AE34" s="413">
        <v>99.2468665794336</v>
      </c>
      <c r="AF34" s="413">
        <v>103.712975575508</v>
      </c>
      <c r="AG34" s="413">
        <v>100.186734405941</v>
      </c>
      <c r="AH34" s="413">
        <v>102.290655828466</v>
      </c>
      <c r="AI34" s="413">
        <v>104.745631568349</v>
      </c>
      <c r="AJ34" s="413">
        <v>105.059868463054</v>
      </c>
      <c r="AK34" s="413">
        <v>107.896484911556</v>
      </c>
      <c r="AL34" s="413">
        <v>109.838621639964</v>
      </c>
      <c r="AM34" s="413">
        <v>112.364909937683</v>
      </c>
      <c r="AN34" s="413">
        <v>109.892881919054</v>
      </c>
      <c r="AO34" s="413">
        <v>108.464274454107</v>
      </c>
      <c r="AP34" s="413">
        <v>111.501274138822</v>
      </c>
      <c r="AQ34" s="413">
        <v>108.82524355949</v>
      </c>
      <c r="AR34" s="413">
        <v>104.363408573551</v>
      </c>
      <c r="AS34" s="413">
        <v>104.05031834783</v>
      </c>
      <c r="AT34" s="413">
        <v>107.067777579917</v>
      </c>
      <c r="AU34" s="413" t="e">
        <v>#REF!</v>
      </c>
      <c r="AV34" s="401">
        <f t="shared" si="3"/>
        <v>2011</v>
      </c>
      <c r="AW34" s="414">
        <f t="shared" si="4"/>
        <v>99.2468665794336</v>
      </c>
      <c r="AX34" s="415">
        <f t="shared" si="5"/>
        <v>0.992468665794336</v>
      </c>
      <c r="AY34" s="372">
        <f t="shared" si="6"/>
        <v>3176</v>
      </c>
      <c r="AZ34" s="358" t="s">
        <v>1270</v>
      </c>
      <c r="BA34" s="342">
        <v>0.01</v>
      </c>
      <c r="BB34" s="411">
        <f t="shared" si="26"/>
        <v>31.76</v>
      </c>
      <c r="BC34" s="342">
        <v>0.1</v>
      </c>
      <c r="BD34" s="411">
        <f t="shared" si="27"/>
        <v>317.6</v>
      </c>
      <c r="BE34" s="394" t="s">
        <v>1471</v>
      </c>
      <c r="BF34" s="342">
        <v>0.02</v>
      </c>
      <c r="BG34" s="411">
        <f t="shared" si="28"/>
        <v>63.52</v>
      </c>
      <c r="BH34" s="358" t="s">
        <v>1396</v>
      </c>
      <c r="BI34" s="416">
        <v>0.0351</v>
      </c>
      <c r="BJ34" s="411">
        <f t="shared" si="7"/>
        <v>125.969688</v>
      </c>
      <c r="BK34" s="417">
        <v>0.012</v>
      </c>
      <c r="BL34" s="358"/>
      <c r="BM34" s="418"/>
      <c r="BN34" s="411">
        <f t="shared" si="8"/>
        <v>0</v>
      </c>
      <c r="BO34" s="358" t="s">
        <v>1428</v>
      </c>
      <c r="BP34" s="358">
        <f t="shared" si="9"/>
        <v>461.47</v>
      </c>
      <c r="BQ34" s="358">
        <f t="shared" si="10"/>
        <v>3.15</v>
      </c>
      <c r="BR34" s="358">
        <f t="shared" si="11"/>
        <v>31.47</v>
      </c>
      <c r="BS34" s="358">
        <f t="shared" si="12"/>
        <v>6.29</v>
      </c>
      <c r="BT34" s="358">
        <f t="shared" si="13"/>
        <v>4.69262988679245</v>
      </c>
      <c r="BU34" s="358">
        <f t="shared" si="14"/>
        <v>507.072629886793</v>
      </c>
      <c r="BV34" s="358" t="s">
        <v>1472</v>
      </c>
      <c r="BW34" s="419">
        <f t="shared" si="29"/>
        <v>85.494710869712</v>
      </c>
      <c r="BX34" s="419">
        <f t="shared" si="30"/>
        <v>97.8048771312763</v>
      </c>
      <c r="BY34" s="372">
        <f t="shared" si="15"/>
        <v>3207.77705811321</v>
      </c>
      <c r="BZ34" s="420">
        <f t="shared" si="16"/>
        <v>3208</v>
      </c>
      <c r="CA34" s="411">
        <f t="shared" si="31"/>
        <v>17.2926172926173</v>
      </c>
      <c r="CB34" s="379" t="str">
        <f t="shared" si="32"/>
        <v/>
      </c>
      <c r="CC34" s="421">
        <v>5</v>
      </c>
      <c r="CD34" s="422">
        <f t="shared" si="33"/>
        <v>60</v>
      </c>
      <c r="CE34" s="423" t="str">
        <f t="shared" si="34"/>
        <v>2011-03-18</v>
      </c>
      <c r="CF34" s="424">
        <v>42277</v>
      </c>
      <c r="CG34" s="422">
        <f t="shared" si="35"/>
        <v>54</v>
      </c>
      <c r="CH34" s="379" t="str">
        <f t="shared" si="17"/>
        <v>判断尚可月数</v>
      </c>
      <c r="CI34" s="358">
        <v>12</v>
      </c>
      <c r="CJ34" s="425" t="str">
        <f t="shared" si="18"/>
        <v>尚可年限</v>
      </c>
      <c r="CK34" s="380">
        <f t="shared" si="19"/>
        <v>0.2</v>
      </c>
      <c r="CL34" s="358"/>
      <c r="CM34" s="358"/>
      <c r="CN34" s="358"/>
      <c r="CO34" s="358"/>
      <c r="CP34" s="358"/>
      <c r="CQ34" s="358"/>
      <c r="CR34" s="426">
        <f t="shared" si="37"/>
        <v>0.2</v>
      </c>
      <c r="CS34" s="427" t="str">
        <f t="shared" si="20"/>
        <v/>
      </c>
      <c r="CT34" s="358" t="s">
        <v>1477</v>
      </c>
      <c r="CU34" s="428">
        <v>0.95</v>
      </c>
      <c r="CV34" s="428">
        <v>0.96</v>
      </c>
      <c r="CW34" s="428">
        <v>0.97</v>
      </c>
      <c r="CX34" s="428">
        <v>0.98</v>
      </c>
      <c r="CY34" s="428">
        <v>0.99</v>
      </c>
      <c r="CZ34" s="428">
        <v>0.94</v>
      </c>
      <c r="DA34" s="429">
        <f t="shared" si="21"/>
        <v>0.80678106432</v>
      </c>
      <c r="DB34" s="430">
        <f t="shared" si="22"/>
        <v>20</v>
      </c>
      <c r="DC34" s="431">
        <f t="shared" si="23"/>
        <v>642</v>
      </c>
      <c r="DD34" s="432">
        <v>0.17</v>
      </c>
      <c r="DE34" s="433">
        <f t="shared" si="24"/>
        <v>109</v>
      </c>
      <c r="DF34" s="434">
        <f t="shared" si="25"/>
        <v>751</v>
      </c>
    </row>
    <row r="35" customHeight="1" spans="1:110">
      <c r="A35" s="405" t="s">
        <v>1541</v>
      </c>
      <c r="B35" s="405" t="s">
        <v>1521</v>
      </c>
      <c r="C35" s="405" t="s">
        <v>1522</v>
      </c>
      <c r="D35" s="405"/>
      <c r="E35" s="405" t="s">
        <v>1523</v>
      </c>
      <c r="F35" s="405" t="s">
        <v>1518</v>
      </c>
      <c r="G35" s="405" t="s">
        <v>1426</v>
      </c>
      <c r="H35" s="406">
        <v>1</v>
      </c>
      <c r="I35" s="406">
        <v>1</v>
      </c>
      <c r="J35" s="407" t="s">
        <v>1525</v>
      </c>
      <c r="K35" s="407" t="s">
        <v>1525</v>
      </c>
      <c r="L35" s="407"/>
      <c r="M35" s="407"/>
      <c r="N35" s="408">
        <f>[27]机器设备评定表!Z26</f>
        <v>2735.04</v>
      </c>
      <c r="O35" s="408">
        <f>[27]机器设备评定表!AA26</f>
        <v>2691.7352</v>
      </c>
      <c r="P35" s="409" t="s">
        <v>1542</v>
      </c>
      <c r="Q35" s="410"/>
      <c r="R35" s="410"/>
      <c r="S35" s="411">
        <f t="shared" si="0"/>
        <v>0</v>
      </c>
      <c r="T35" s="412">
        <f>[27]机器设备其他费用调查表!$C$20</f>
        <v>0.1905</v>
      </c>
      <c r="U35" s="411">
        <f t="shared" si="1"/>
        <v>0</v>
      </c>
      <c r="V35" s="410">
        <v>3200</v>
      </c>
      <c r="W35" s="411">
        <f t="shared" si="2"/>
        <v>3200</v>
      </c>
      <c r="X35" s="342" t="s">
        <v>1348</v>
      </c>
      <c r="Y35" s="342" t="s">
        <v>1484</v>
      </c>
      <c r="Z35" s="413">
        <v>100</v>
      </c>
      <c r="AA35" s="413">
        <v>101.3</v>
      </c>
      <c r="AB35" s="413">
        <v>102.4143</v>
      </c>
      <c r="AC35" s="413">
        <v>100.9804998</v>
      </c>
      <c r="AD35" s="413">
        <v>98.5569678048</v>
      </c>
      <c r="AE35" s="413">
        <v>99.2468665794336</v>
      </c>
      <c r="AF35" s="413">
        <v>103.712975575508</v>
      </c>
      <c r="AG35" s="413">
        <v>100.186734405941</v>
      </c>
      <c r="AH35" s="413">
        <v>102.290655828466</v>
      </c>
      <c r="AI35" s="413">
        <v>104.745631568349</v>
      </c>
      <c r="AJ35" s="413">
        <v>105.059868463054</v>
      </c>
      <c r="AK35" s="413">
        <v>107.896484911556</v>
      </c>
      <c r="AL35" s="413">
        <v>109.838621639964</v>
      </c>
      <c r="AM35" s="413">
        <v>112.364909937683</v>
      </c>
      <c r="AN35" s="413">
        <v>109.892881919054</v>
      </c>
      <c r="AO35" s="413">
        <v>108.464274454107</v>
      </c>
      <c r="AP35" s="413">
        <v>111.501274138822</v>
      </c>
      <c r="AQ35" s="413">
        <v>108.82524355949</v>
      </c>
      <c r="AR35" s="413">
        <v>104.363408573551</v>
      </c>
      <c r="AS35" s="413">
        <v>104.05031834783</v>
      </c>
      <c r="AT35" s="413">
        <v>107.067777579917</v>
      </c>
      <c r="AU35" s="413" t="e">
        <v>#REF!</v>
      </c>
      <c r="AV35" s="401">
        <f t="shared" si="3"/>
        <v>2011</v>
      </c>
      <c r="AW35" s="414">
        <f t="shared" si="4"/>
        <v>99.2468665794336</v>
      </c>
      <c r="AX35" s="415">
        <f t="shared" si="5"/>
        <v>0.992468665794336</v>
      </c>
      <c r="AY35" s="372">
        <f t="shared" si="6"/>
        <v>3176</v>
      </c>
      <c r="AZ35" s="358" t="s">
        <v>1270</v>
      </c>
      <c r="BA35" s="342">
        <v>0.01</v>
      </c>
      <c r="BB35" s="411">
        <f t="shared" si="26"/>
        <v>31.76</v>
      </c>
      <c r="BC35" s="342">
        <v>0.1</v>
      </c>
      <c r="BD35" s="411">
        <f t="shared" si="27"/>
        <v>317.6</v>
      </c>
      <c r="BE35" s="394" t="s">
        <v>1471</v>
      </c>
      <c r="BF35" s="342">
        <v>0.02</v>
      </c>
      <c r="BG35" s="411">
        <f t="shared" si="28"/>
        <v>63.52</v>
      </c>
      <c r="BH35" s="358" t="s">
        <v>1396</v>
      </c>
      <c r="BI35" s="416">
        <v>0.0351</v>
      </c>
      <c r="BJ35" s="411">
        <f t="shared" si="7"/>
        <v>125.969688</v>
      </c>
      <c r="BK35" s="417">
        <v>0.012</v>
      </c>
      <c r="BL35" s="358"/>
      <c r="BM35" s="418"/>
      <c r="BN35" s="411">
        <f t="shared" si="8"/>
        <v>0</v>
      </c>
      <c r="BO35" s="358" t="s">
        <v>1428</v>
      </c>
      <c r="BP35" s="358">
        <f t="shared" si="9"/>
        <v>461.47</v>
      </c>
      <c r="BQ35" s="358">
        <f t="shared" si="10"/>
        <v>3.15</v>
      </c>
      <c r="BR35" s="358">
        <f t="shared" si="11"/>
        <v>31.47</v>
      </c>
      <c r="BS35" s="358">
        <f t="shared" si="12"/>
        <v>6.29</v>
      </c>
      <c r="BT35" s="358">
        <f t="shared" si="13"/>
        <v>4.69262988679245</v>
      </c>
      <c r="BU35" s="358">
        <f t="shared" si="14"/>
        <v>507.072629886793</v>
      </c>
      <c r="BV35" s="358" t="s">
        <v>1472</v>
      </c>
      <c r="BW35" s="419">
        <f t="shared" si="29"/>
        <v>85.494710869712</v>
      </c>
      <c r="BX35" s="419">
        <f t="shared" si="30"/>
        <v>97.8048771312763</v>
      </c>
      <c r="BY35" s="372">
        <f t="shared" si="15"/>
        <v>3207.77705811321</v>
      </c>
      <c r="BZ35" s="420">
        <f t="shared" si="16"/>
        <v>3208</v>
      </c>
      <c r="CA35" s="411">
        <f t="shared" si="31"/>
        <v>17.2926172926173</v>
      </c>
      <c r="CB35" s="379" t="str">
        <f t="shared" si="32"/>
        <v/>
      </c>
      <c r="CC35" s="421">
        <v>5</v>
      </c>
      <c r="CD35" s="422">
        <f t="shared" si="33"/>
        <v>60</v>
      </c>
      <c r="CE35" s="423" t="str">
        <f t="shared" si="34"/>
        <v>2011-03-18</v>
      </c>
      <c r="CF35" s="424">
        <v>42277</v>
      </c>
      <c r="CG35" s="422">
        <f t="shared" si="35"/>
        <v>54</v>
      </c>
      <c r="CH35" s="379" t="str">
        <f t="shared" si="17"/>
        <v>判断尚可月数</v>
      </c>
      <c r="CI35" s="358">
        <v>12</v>
      </c>
      <c r="CJ35" s="425" t="str">
        <f t="shared" si="18"/>
        <v>尚可年限</v>
      </c>
      <c r="CK35" s="380">
        <f t="shared" si="19"/>
        <v>0.2</v>
      </c>
      <c r="CL35" s="358"/>
      <c r="CM35" s="358"/>
      <c r="CN35" s="358"/>
      <c r="CO35" s="358"/>
      <c r="CP35" s="358"/>
      <c r="CQ35" s="358"/>
      <c r="CR35" s="426">
        <f t="shared" si="37"/>
        <v>0.2</v>
      </c>
      <c r="CS35" s="427" t="str">
        <f t="shared" si="20"/>
        <v/>
      </c>
      <c r="CT35" s="358" t="s">
        <v>1477</v>
      </c>
      <c r="CU35" s="428">
        <v>0.95</v>
      </c>
      <c r="CV35" s="428">
        <v>0.96</v>
      </c>
      <c r="CW35" s="428">
        <v>0.97</v>
      </c>
      <c r="CX35" s="428">
        <v>0.98</v>
      </c>
      <c r="CY35" s="428">
        <v>0.99</v>
      </c>
      <c r="CZ35" s="428">
        <v>0.94</v>
      </c>
      <c r="DA35" s="429">
        <f t="shared" si="21"/>
        <v>0.80678106432</v>
      </c>
      <c r="DB35" s="430">
        <f t="shared" si="22"/>
        <v>20</v>
      </c>
      <c r="DC35" s="431">
        <f t="shared" si="23"/>
        <v>642</v>
      </c>
      <c r="DD35" s="432">
        <v>0.17</v>
      </c>
      <c r="DE35" s="433">
        <f t="shared" si="24"/>
        <v>109</v>
      </c>
      <c r="DF35" s="434">
        <f t="shared" si="25"/>
        <v>751</v>
      </c>
    </row>
    <row r="36" customHeight="1" spans="1:110">
      <c r="A36" s="405" t="s">
        <v>1543</v>
      </c>
      <c r="B36" s="405" t="s">
        <v>1521</v>
      </c>
      <c r="C36" s="405" t="s">
        <v>1522</v>
      </c>
      <c r="D36" s="405"/>
      <c r="E36" s="405" t="s">
        <v>1523</v>
      </c>
      <c r="F36" s="405" t="s">
        <v>1544</v>
      </c>
      <c r="G36" s="405" t="s">
        <v>1426</v>
      </c>
      <c r="H36" s="406">
        <v>1</v>
      </c>
      <c r="I36" s="406">
        <v>1</v>
      </c>
      <c r="J36" s="407" t="s">
        <v>1525</v>
      </c>
      <c r="K36" s="407" t="s">
        <v>1525</v>
      </c>
      <c r="L36" s="407"/>
      <c r="M36" s="407"/>
      <c r="N36" s="408"/>
      <c r="O36" s="408"/>
      <c r="P36" s="409" t="s">
        <v>1545</v>
      </c>
      <c r="Q36" s="410"/>
      <c r="R36" s="410"/>
      <c r="S36" s="411">
        <f t="shared" si="0"/>
        <v>0</v>
      </c>
      <c r="T36" s="412">
        <f>[27]机器设备其他费用调查表!$C$20</f>
        <v>0.1905</v>
      </c>
      <c r="U36" s="411">
        <f t="shared" si="1"/>
        <v>0</v>
      </c>
      <c r="V36" s="410">
        <v>3200</v>
      </c>
      <c r="W36" s="411">
        <f t="shared" si="2"/>
        <v>3200</v>
      </c>
      <c r="X36" s="342" t="s">
        <v>1348</v>
      </c>
      <c r="Y36" s="342" t="s">
        <v>1484</v>
      </c>
      <c r="Z36" s="413">
        <v>100</v>
      </c>
      <c r="AA36" s="413">
        <v>101.3</v>
      </c>
      <c r="AB36" s="413">
        <v>102.4143</v>
      </c>
      <c r="AC36" s="413">
        <v>100.9804998</v>
      </c>
      <c r="AD36" s="413">
        <v>98.5569678048</v>
      </c>
      <c r="AE36" s="413">
        <v>99.2468665794336</v>
      </c>
      <c r="AF36" s="413">
        <v>103.712975575508</v>
      </c>
      <c r="AG36" s="413">
        <v>100.186734405941</v>
      </c>
      <c r="AH36" s="413">
        <v>102.290655828466</v>
      </c>
      <c r="AI36" s="413">
        <v>104.745631568349</v>
      </c>
      <c r="AJ36" s="413">
        <v>105.059868463054</v>
      </c>
      <c r="AK36" s="413">
        <v>107.896484911556</v>
      </c>
      <c r="AL36" s="413">
        <v>109.838621639964</v>
      </c>
      <c r="AM36" s="413">
        <v>112.364909937683</v>
      </c>
      <c r="AN36" s="413">
        <v>109.892881919054</v>
      </c>
      <c r="AO36" s="413">
        <v>108.464274454107</v>
      </c>
      <c r="AP36" s="413">
        <v>111.501274138822</v>
      </c>
      <c r="AQ36" s="413">
        <v>108.82524355949</v>
      </c>
      <c r="AR36" s="413">
        <v>104.363408573551</v>
      </c>
      <c r="AS36" s="413">
        <v>104.05031834783</v>
      </c>
      <c r="AT36" s="413">
        <v>107.067777579917</v>
      </c>
      <c r="AU36" s="413" t="e">
        <v>#REF!</v>
      </c>
      <c r="AV36" s="401">
        <f t="shared" si="3"/>
        <v>2011</v>
      </c>
      <c r="AW36" s="414">
        <f t="shared" si="4"/>
        <v>99.2468665794336</v>
      </c>
      <c r="AX36" s="415">
        <f t="shared" si="5"/>
        <v>0.992468665794336</v>
      </c>
      <c r="AY36" s="372">
        <f t="shared" si="6"/>
        <v>3176</v>
      </c>
      <c r="AZ36" s="358" t="s">
        <v>1270</v>
      </c>
      <c r="BA36" s="342">
        <v>0.01</v>
      </c>
      <c r="BB36" s="411">
        <f t="shared" si="26"/>
        <v>31.76</v>
      </c>
      <c r="BC36" s="342">
        <v>0.1</v>
      </c>
      <c r="BD36" s="411">
        <f t="shared" si="27"/>
        <v>317.6</v>
      </c>
      <c r="BE36" s="394" t="s">
        <v>1471</v>
      </c>
      <c r="BF36" s="342">
        <v>0.02</v>
      </c>
      <c r="BG36" s="411">
        <f t="shared" si="28"/>
        <v>63.52</v>
      </c>
      <c r="BH36" s="358" t="s">
        <v>1396</v>
      </c>
      <c r="BI36" s="416">
        <v>0.0351</v>
      </c>
      <c r="BJ36" s="411">
        <f t="shared" si="7"/>
        <v>125.969688</v>
      </c>
      <c r="BK36" s="417">
        <v>0.012</v>
      </c>
      <c r="BL36" s="358"/>
      <c r="BM36" s="418"/>
      <c r="BN36" s="411">
        <f t="shared" si="8"/>
        <v>0</v>
      </c>
      <c r="BO36" s="358" t="s">
        <v>1428</v>
      </c>
      <c r="BP36" s="358">
        <f t="shared" si="9"/>
        <v>461.47</v>
      </c>
      <c r="BQ36" s="358">
        <f t="shared" si="10"/>
        <v>3.15</v>
      </c>
      <c r="BR36" s="358">
        <f t="shared" si="11"/>
        <v>31.47</v>
      </c>
      <c r="BS36" s="358">
        <f t="shared" si="12"/>
        <v>6.29</v>
      </c>
      <c r="BT36" s="358">
        <f t="shared" si="13"/>
        <v>4.69262988679245</v>
      </c>
      <c r="BU36" s="358">
        <f t="shared" si="14"/>
        <v>507.072629886793</v>
      </c>
      <c r="BV36" s="358" t="s">
        <v>1472</v>
      </c>
      <c r="BW36" s="419">
        <f t="shared" si="29"/>
        <v>0</v>
      </c>
      <c r="BX36" s="419">
        <f t="shared" si="30"/>
        <v>0</v>
      </c>
      <c r="BY36" s="372">
        <f t="shared" si="15"/>
        <v>3207.77705811321</v>
      </c>
      <c r="BZ36" s="420">
        <f t="shared" si="16"/>
        <v>3208</v>
      </c>
      <c r="CA36" s="411" t="e">
        <f t="shared" si="31"/>
        <v>#DIV/0!</v>
      </c>
      <c r="CB36" s="379" t="str">
        <f t="shared" si="32"/>
        <v/>
      </c>
      <c r="CC36" s="421">
        <v>5</v>
      </c>
      <c r="CD36" s="422">
        <f t="shared" si="33"/>
        <v>60</v>
      </c>
      <c r="CE36" s="423" t="str">
        <f t="shared" si="34"/>
        <v>2011-03-18</v>
      </c>
      <c r="CF36" s="424">
        <v>42277</v>
      </c>
      <c r="CG36" s="422">
        <f t="shared" si="35"/>
        <v>54</v>
      </c>
      <c r="CH36" s="379" t="str">
        <f t="shared" si="17"/>
        <v>判断尚可月数</v>
      </c>
      <c r="CI36" s="358">
        <v>12</v>
      </c>
      <c r="CJ36" s="425" t="str">
        <f t="shared" si="18"/>
        <v>尚可年限</v>
      </c>
      <c r="CK36" s="380">
        <f t="shared" si="19"/>
        <v>0.2</v>
      </c>
      <c r="CL36" s="358"/>
      <c r="CM36" s="358"/>
      <c r="CN36" s="358"/>
      <c r="CO36" s="358"/>
      <c r="CP36" s="358"/>
      <c r="CQ36" s="358"/>
      <c r="CR36" s="426">
        <f t="shared" si="37"/>
        <v>0.2</v>
      </c>
      <c r="CS36" s="427" t="str">
        <f t="shared" si="20"/>
        <v/>
      </c>
      <c r="CT36" s="358" t="s">
        <v>1477</v>
      </c>
      <c r="CU36" s="428">
        <v>0.95</v>
      </c>
      <c r="CV36" s="428">
        <v>0.96</v>
      </c>
      <c r="CW36" s="428">
        <v>0.97</v>
      </c>
      <c r="CX36" s="428">
        <v>0.98</v>
      </c>
      <c r="CY36" s="428">
        <v>0.99</v>
      </c>
      <c r="CZ36" s="428">
        <v>0.94</v>
      </c>
      <c r="DA36" s="429">
        <f t="shared" si="21"/>
        <v>0.80678106432</v>
      </c>
      <c r="DB36" s="430">
        <f t="shared" si="22"/>
        <v>20</v>
      </c>
      <c r="DC36" s="431">
        <f t="shared" si="23"/>
        <v>642</v>
      </c>
      <c r="DD36" s="432">
        <v>0.17</v>
      </c>
      <c r="DE36" s="433">
        <f t="shared" si="24"/>
        <v>109</v>
      </c>
      <c r="DF36" s="434">
        <f t="shared" si="25"/>
        <v>751</v>
      </c>
    </row>
    <row r="37" customHeight="1" spans="1:110">
      <c r="A37" s="405" t="s">
        <v>1546</v>
      </c>
      <c r="B37" s="405" t="s">
        <v>1521</v>
      </c>
      <c r="C37" s="405" t="s">
        <v>1522</v>
      </c>
      <c r="D37" s="405"/>
      <c r="E37" s="405" t="s">
        <v>1523</v>
      </c>
      <c r="F37" s="405" t="s">
        <v>1544</v>
      </c>
      <c r="G37" s="405" t="s">
        <v>1426</v>
      </c>
      <c r="H37" s="406">
        <v>1</v>
      </c>
      <c r="I37" s="406">
        <v>1</v>
      </c>
      <c r="J37" s="407" t="s">
        <v>1525</v>
      </c>
      <c r="K37" s="407" t="s">
        <v>1525</v>
      </c>
      <c r="L37" s="407"/>
      <c r="M37" s="407"/>
      <c r="N37" s="408"/>
      <c r="O37" s="408"/>
      <c r="P37" s="409" t="s">
        <v>1547</v>
      </c>
      <c r="Q37" s="410"/>
      <c r="R37" s="410"/>
      <c r="S37" s="411">
        <f t="shared" si="0"/>
        <v>0</v>
      </c>
      <c r="T37" s="412">
        <f>[27]机器设备其他费用调查表!$C$20</f>
        <v>0.1905</v>
      </c>
      <c r="U37" s="411">
        <f t="shared" si="1"/>
        <v>0</v>
      </c>
      <c r="V37" s="410">
        <v>3200</v>
      </c>
      <c r="W37" s="411">
        <f t="shared" si="2"/>
        <v>3200</v>
      </c>
      <c r="X37" s="342" t="s">
        <v>1348</v>
      </c>
      <c r="Y37" s="342" t="s">
        <v>1484</v>
      </c>
      <c r="Z37" s="413">
        <v>100</v>
      </c>
      <c r="AA37" s="413">
        <v>101.3</v>
      </c>
      <c r="AB37" s="413">
        <v>102.4143</v>
      </c>
      <c r="AC37" s="413">
        <v>100.9804998</v>
      </c>
      <c r="AD37" s="413">
        <v>98.5569678048</v>
      </c>
      <c r="AE37" s="413">
        <v>99.2468665794336</v>
      </c>
      <c r="AF37" s="413">
        <v>103.712975575508</v>
      </c>
      <c r="AG37" s="413">
        <v>100.186734405941</v>
      </c>
      <c r="AH37" s="413">
        <v>102.290655828466</v>
      </c>
      <c r="AI37" s="413">
        <v>104.745631568349</v>
      </c>
      <c r="AJ37" s="413">
        <v>105.059868463054</v>
      </c>
      <c r="AK37" s="413">
        <v>107.896484911556</v>
      </c>
      <c r="AL37" s="413">
        <v>109.838621639964</v>
      </c>
      <c r="AM37" s="413">
        <v>112.364909937683</v>
      </c>
      <c r="AN37" s="413">
        <v>109.892881919054</v>
      </c>
      <c r="AO37" s="413">
        <v>108.464274454107</v>
      </c>
      <c r="AP37" s="413">
        <v>111.501274138822</v>
      </c>
      <c r="AQ37" s="413">
        <v>108.82524355949</v>
      </c>
      <c r="AR37" s="413">
        <v>104.363408573551</v>
      </c>
      <c r="AS37" s="413">
        <v>104.05031834783</v>
      </c>
      <c r="AT37" s="413">
        <v>107.067777579917</v>
      </c>
      <c r="AU37" s="413" t="e">
        <v>#REF!</v>
      </c>
      <c r="AV37" s="401">
        <f t="shared" si="3"/>
        <v>2011</v>
      </c>
      <c r="AW37" s="414">
        <f t="shared" si="4"/>
        <v>99.2468665794336</v>
      </c>
      <c r="AX37" s="415">
        <f t="shared" si="5"/>
        <v>0.992468665794336</v>
      </c>
      <c r="AY37" s="372">
        <f t="shared" si="6"/>
        <v>3176</v>
      </c>
      <c r="AZ37" s="358" t="s">
        <v>1270</v>
      </c>
      <c r="BA37" s="342">
        <v>0.01</v>
      </c>
      <c r="BB37" s="411">
        <f t="shared" si="26"/>
        <v>31.76</v>
      </c>
      <c r="BC37" s="342">
        <v>0.1</v>
      </c>
      <c r="BD37" s="411">
        <f t="shared" si="27"/>
        <v>317.6</v>
      </c>
      <c r="BE37" s="394" t="s">
        <v>1471</v>
      </c>
      <c r="BF37" s="342">
        <v>0.02</v>
      </c>
      <c r="BG37" s="411">
        <f t="shared" si="28"/>
        <v>63.52</v>
      </c>
      <c r="BH37" s="358" t="s">
        <v>1396</v>
      </c>
      <c r="BI37" s="416">
        <v>0.0351</v>
      </c>
      <c r="BJ37" s="411">
        <f t="shared" si="7"/>
        <v>125.969688</v>
      </c>
      <c r="BK37" s="417">
        <v>0.012</v>
      </c>
      <c r="BL37" s="358"/>
      <c r="BM37" s="418"/>
      <c r="BN37" s="411">
        <f t="shared" si="8"/>
        <v>0</v>
      </c>
      <c r="BO37" s="358" t="s">
        <v>1428</v>
      </c>
      <c r="BP37" s="358">
        <f t="shared" si="9"/>
        <v>461.47</v>
      </c>
      <c r="BQ37" s="358">
        <f t="shared" si="10"/>
        <v>3.15</v>
      </c>
      <c r="BR37" s="358">
        <f t="shared" si="11"/>
        <v>31.47</v>
      </c>
      <c r="BS37" s="358">
        <f t="shared" si="12"/>
        <v>6.29</v>
      </c>
      <c r="BT37" s="358">
        <f t="shared" si="13"/>
        <v>4.69262988679245</v>
      </c>
      <c r="BU37" s="358">
        <f t="shared" si="14"/>
        <v>507.072629886793</v>
      </c>
      <c r="BV37" s="358" t="s">
        <v>1472</v>
      </c>
      <c r="BW37" s="419">
        <f t="shared" si="29"/>
        <v>0</v>
      </c>
      <c r="BX37" s="419">
        <f t="shared" si="30"/>
        <v>0</v>
      </c>
      <c r="BY37" s="372">
        <f t="shared" si="15"/>
        <v>3207.77705811321</v>
      </c>
      <c r="BZ37" s="420">
        <f t="shared" si="16"/>
        <v>3208</v>
      </c>
      <c r="CA37" s="411" t="e">
        <f t="shared" si="31"/>
        <v>#DIV/0!</v>
      </c>
      <c r="CB37" s="379" t="str">
        <f t="shared" si="32"/>
        <v/>
      </c>
      <c r="CC37" s="421">
        <v>5</v>
      </c>
      <c r="CD37" s="422">
        <f t="shared" si="33"/>
        <v>60</v>
      </c>
      <c r="CE37" s="423" t="str">
        <f t="shared" si="34"/>
        <v>2011-03-18</v>
      </c>
      <c r="CF37" s="424">
        <v>42277</v>
      </c>
      <c r="CG37" s="422">
        <f t="shared" si="35"/>
        <v>54</v>
      </c>
      <c r="CH37" s="379" t="str">
        <f t="shared" si="17"/>
        <v>判断尚可月数</v>
      </c>
      <c r="CI37" s="358">
        <v>12</v>
      </c>
      <c r="CJ37" s="425" t="str">
        <f t="shared" si="18"/>
        <v>尚可年限</v>
      </c>
      <c r="CK37" s="380">
        <f t="shared" si="19"/>
        <v>0.2</v>
      </c>
      <c r="CL37" s="358"/>
      <c r="CM37" s="358"/>
      <c r="CN37" s="358"/>
      <c r="CO37" s="358"/>
      <c r="CP37" s="358"/>
      <c r="CQ37" s="358"/>
      <c r="CR37" s="426">
        <f t="shared" si="37"/>
        <v>0.2</v>
      </c>
      <c r="CS37" s="427" t="str">
        <f t="shared" si="20"/>
        <v/>
      </c>
      <c r="CT37" s="358" t="s">
        <v>1477</v>
      </c>
      <c r="CU37" s="428">
        <v>0.95</v>
      </c>
      <c r="CV37" s="428">
        <v>0.96</v>
      </c>
      <c r="CW37" s="428">
        <v>0.97</v>
      </c>
      <c r="CX37" s="428">
        <v>0.98</v>
      </c>
      <c r="CY37" s="428">
        <v>0.99</v>
      </c>
      <c r="CZ37" s="428">
        <v>0.94</v>
      </c>
      <c r="DA37" s="429">
        <f t="shared" si="21"/>
        <v>0.80678106432</v>
      </c>
      <c r="DB37" s="430">
        <f t="shared" si="22"/>
        <v>20</v>
      </c>
      <c r="DC37" s="431">
        <f t="shared" si="23"/>
        <v>642</v>
      </c>
      <c r="DD37" s="432">
        <v>0.17</v>
      </c>
      <c r="DE37" s="433">
        <f t="shared" si="24"/>
        <v>109</v>
      </c>
      <c r="DF37" s="434">
        <f t="shared" si="25"/>
        <v>751</v>
      </c>
    </row>
    <row r="38" customHeight="1" spans="1:110">
      <c r="A38" s="405" t="s">
        <v>1548</v>
      </c>
      <c r="B38" s="405" t="s">
        <v>1521</v>
      </c>
      <c r="C38" s="405" t="s">
        <v>1522</v>
      </c>
      <c r="D38" s="405"/>
      <c r="E38" s="405" t="s">
        <v>1523</v>
      </c>
      <c r="F38" s="405" t="s">
        <v>1549</v>
      </c>
      <c r="G38" s="405" t="s">
        <v>1426</v>
      </c>
      <c r="H38" s="406">
        <v>1</v>
      </c>
      <c r="I38" s="406">
        <v>1</v>
      </c>
      <c r="J38" s="407" t="s">
        <v>1525</v>
      </c>
      <c r="K38" s="407" t="s">
        <v>1525</v>
      </c>
      <c r="L38" s="407"/>
      <c r="M38" s="407"/>
      <c r="N38" s="408"/>
      <c r="O38" s="408"/>
      <c r="P38" s="409" t="s">
        <v>1550</v>
      </c>
      <c r="Q38" s="410"/>
      <c r="R38" s="410"/>
      <c r="S38" s="411">
        <f t="shared" si="0"/>
        <v>0</v>
      </c>
      <c r="T38" s="412">
        <f>[27]机器设备其他费用调查表!$C$20</f>
        <v>0.1905</v>
      </c>
      <c r="U38" s="411">
        <f t="shared" si="1"/>
        <v>0</v>
      </c>
      <c r="V38" s="410">
        <v>3200</v>
      </c>
      <c r="W38" s="411">
        <f t="shared" si="2"/>
        <v>3200</v>
      </c>
      <c r="X38" s="342" t="s">
        <v>1348</v>
      </c>
      <c r="Y38" s="342" t="s">
        <v>1484</v>
      </c>
      <c r="Z38" s="413">
        <v>100</v>
      </c>
      <c r="AA38" s="413">
        <v>101.3</v>
      </c>
      <c r="AB38" s="413">
        <v>102.4143</v>
      </c>
      <c r="AC38" s="413">
        <v>100.9804998</v>
      </c>
      <c r="AD38" s="413">
        <v>98.5569678048</v>
      </c>
      <c r="AE38" s="413">
        <v>99.2468665794336</v>
      </c>
      <c r="AF38" s="413">
        <v>103.712975575508</v>
      </c>
      <c r="AG38" s="413">
        <v>100.186734405941</v>
      </c>
      <c r="AH38" s="413">
        <v>102.290655828466</v>
      </c>
      <c r="AI38" s="413">
        <v>104.745631568349</v>
      </c>
      <c r="AJ38" s="413">
        <v>105.059868463054</v>
      </c>
      <c r="AK38" s="413">
        <v>107.896484911556</v>
      </c>
      <c r="AL38" s="413">
        <v>109.838621639964</v>
      </c>
      <c r="AM38" s="413">
        <v>112.364909937683</v>
      </c>
      <c r="AN38" s="413">
        <v>109.892881919054</v>
      </c>
      <c r="AO38" s="413">
        <v>108.464274454107</v>
      </c>
      <c r="AP38" s="413">
        <v>111.501274138822</v>
      </c>
      <c r="AQ38" s="413">
        <v>108.82524355949</v>
      </c>
      <c r="AR38" s="413">
        <v>104.363408573551</v>
      </c>
      <c r="AS38" s="413">
        <v>104.05031834783</v>
      </c>
      <c r="AT38" s="413">
        <v>107.067777579917</v>
      </c>
      <c r="AU38" s="413" t="e">
        <v>#REF!</v>
      </c>
      <c r="AV38" s="401">
        <f t="shared" si="3"/>
        <v>2011</v>
      </c>
      <c r="AW38" s="414">
        <f t="shared" si="4"/>
        <v>99.2468665794336</v>
      </c>
      <c r="AX38" s="415">
        <f t="shared" si="5"/>
        <v>0.992468665794336</v>
      </c>
      <c r="AY38" s="372">
        <f t="shared" si="6"/>
        <v>3176</v>
      </c>
      <c r="AZ38" s="358" t="s">
        <v>1270</v>
      </c>
      <c r="BA38" s="342">
        <v>0.01</v>
      </c>
      <c r="BB38" s="411">
        <f t="shared" si="26"/>
        <v>31.76</v>
      </c>
      <c r="BC38" s="342">
        <v>0.1</v>
      </c>
      <c r="BD38" s="411">
        <f t="shared" si="27"/>
        <v>317.6</v>
      </c>
      <c r="BE38" s="394" t="s">
        <v>1471</v>
      </c>
      <c r="BF38" s="342">
        <v>0.02</v>
      </c>
      <c r="BG38" s="411">
        <f t="shared" si="28"/>
        <v>63.52</v>
      </c>
      <c r="BH38" s="358" t="s">
        <v>1396</v>
      </c>
      <c r="BI38" s="416">
        <v>0.0351</v>
      </c>
      <c r="BJ38" s="411">
        <f t="shared" si="7"/>
        <v>125.969688</v>
      </c>
      <c r="BK38" s="417">
        <v>0.012</v>
      </c>
      <c r="BL38" s="358"/>
      <c r="BM38" s="418"/>
      <c r="BN38" s="411">
        <f t="shared" si="8"/>
        <v>0</v>
      </c>
      <c r="BO38" s="358" t="s">
        <v>1428</v>
      </c>
      <c r="BP38" s="358">
        <f t="shared" si="9"/>
        <v>461.47</v>
      </c>
      <c r="BQ38" s="358">
        <f t="shared" si="10"/>
        <v>3.15</v>
      </c>
      <c r="BR38" s="358">
        <f t="shared" si="11"/>
        <v>31.47</v>
      </c>
      <c r="BS38" s="358">
        <f t="shared" si="12"/>
        <v>6.29</v>
      </c>
      <c r="BT38" s="358">
        <f t="shared" si="13"/>
        <v>4.69262988679245</v>
      </c>
      <c r="BU38" s="358">
        <f t="shared" si="14"/>
        <v>507.072629886793</v>
      </c>
      <c r="BV38" s="358" t="s">
        <v>1472</v>
      </c>
      <c r="BW38" s="419">
        <f t="shared" si="29"/>
        <v>0</v>
      </c>
      <c r="BX38" s="419">
        <f t="shared" si="30"/>
        <v>0</v>
      </c>
      <c r="BY38" s="372">
        <f t="shared" si="15"/>
        <v>3207.77705811321</v>
      </c>
      <c r="BZ38" s="420">
        <f t="shared" si="16"/>
        <v>3208</v>
      </c>
      <c r="CA38" s="411" t="e">
        <f t="shared" si="31"/>
        <v>#DIV/0!</v>
      </c>
      <c r="CB38" s="379" t="str">
        <f t="shared" si="32"/>
        <v/>
      </c>
      <c r="CC38" s="421">
        <v>5</v>
      </c>
      <c r="CD38" s="422">
        <f t="shared" si="33"/>
        <v>60</v>
      </c>
      <c r="CE38" s="423" t="str">
        <f t="shared" si="34"/>
        <v>2011-03-18</v>
      </c>
      <c r="CF38" s="424">
        <v>42277</v>
      </c>
      <c r="CG38" s="422">
        <f t="shared" si="35"/>
        <v>54</v>
      </c>
      <c r="CH38" s="379" t="str">
        <f t="shared" si="17"/>
        <v>判断尚可月数</v>
      </c>
      <c r="CI38" s="358">
        <v>12</v>
      </c>
      <c r="CJ38" s="425" t="str">
        <f t="shared" si="18"/>
        <v>尚可年限</v>
      </c>
      <c r="CK38" s="380">
        <f t="shared" si="19"/>
        <v>0.2</v>
      </c>
      <c r="CL38" s="358"/>
      <c r="CM38" s="358"/>
      <c r="CN38" s="358"/>
      <c r="CO38" s="358"/>
      <c r="CP38" s="358"/>
      <c r="CQ38" s="358"/>
      <c r="CR38" s="426">
        <f t="shared" si="37"/>
        <v>0.2</v>
      </c>
      <c r="CS38" s="427" t="str">
        <f t="shared" si="20"/>
        <v/>
      </c>
      <c r="CT38" s="358" t="s">
        <v>1477</v>
      </c>
      <c r="CU38" s="428">
        <v>0.95</v>
      </c>
      <c r="CV38" s="428">
        <v>0.96</v>
      </c>
      <c r="CW38" s="428">
        <v>0.97</v>
      </c>
      <c r="CX38" s="428">
        <v>0.98</v>
      </c>
      <c r="CY38" s="428">
        <v>0.99</v>
      </c>
      <c r="CZ38" s="428">
        <v>0.94</v>
      </c>
      <c r="DA38" s="429">
        <f t="shared" si="21"/>
        <v>0.80678106432</v>
      </c>
      <c r="DB38" s="430">
        <f t="shared" si="22"/>
        <v>20</v>
      </c>
      <c r="DC38" s="431">
        <f t="shared" si="23"/>
        <v>642</v>
      </c>
      <c r="DD38" s="432">
        <v>0.17</v>
      </c>
      <c r="DE38" s="433">
        <f t="shared" si="24"/>
        <v>109</v>
      </c>
      <c r="DF38" s="434">
        <f t="shared" si="25"/>
        <v>751</v>
      </c>
    </row>
    <row r="39" customHeight="1" spans="1:110">
      <c r="A39" s="405" t="s">
        <v>1551</v>
      </c>
      <c r="B39" s="405" t="s">
        <v>1521</v>
      </c>
      <c r="C39" s="405" t="s">
        <v>1522</v>
      </c>
      <c r="D39" s="405"/>
      <c r="E39" s="405" t="s">
        <v>1523</v>
      </c>
      <c r="F39" s="405" t="s">
        <v>1552</v>
      </c>
      <c r="G39" s="405" t="s">
        <v>1426</v>
      </c>
      <c r="H39" s="406">
        <v>1</v>
      </c>
      <c r="I39" s="406">
        <v>1</v>
      </c>
      <c r="J39" s="407" t="s">
        <v>1525</v>
      </c>
      <c r="K39" s="407" t="s">
        <v>1525</v>
      </c>
      <c r="L39" s="407"/>
      <c r="M39" s="407"/>
      <c r="N39" s="408"/>
      <c r="O39" s="408"/>
      <c r="P39" s="409" t="s">
        <v>1553</v>
      </c>
      <c r="Q39" s="410"/>
      <c r="R39" s="410"/>
      <c r="S39" s="411">
        <f t="shared" si="0"/>
        <v>0</v>
      </c>
      <c r="T39" s="412">
        <f>[27]机器设备其他费用调查表!$C$20</f>
        <v>0.1905</v>
      </c>
      <c r="U39" s="411">
        <f t="shared" si="1"/>
        <v>0</v>
      </c>
      <c r="V39" s="410">
        <v>3200</v>
      </c>
      <c r="W39" s="411">
        <f t="shared" si="2"/>
        <v>3200</v>
      </c>
      <c r="X39" s="342" t="s">
        <v>1348</v>
      </c>
      <c r="Y39" s="342" t="s">
        <v>1484</v>
      </c>
      <c r="Z39" s="413">
        <v>100</v>
      </c>
      <c r="AA39" s="413">
        <v>101.3</v>
      </c>
      <c r="AB39" s="413">
        <v>102.4143</v>
      </c>
      <c r="AC39" s="413">
        <v>100.9804998</v>
      </c>
      <c r="AD39" s="413">
        <v>98.5569678048</v>
      </c>
      <c r="AE39" s="413">
        <v>99.2468665794336</v>
      </c>
      <c r="AF39" s="413">
        <v>103.712975575508</v>
      </c>
      <c r="AG39" s="413">
        <v>100.186734405941</v>
      </c>
      <c r="AH39" s="413">
        <v>102.290655828466</v>
      </c>
      <c r="AI39" s="413">
        <v>104.745631568349</v>
      </c>
      <c r="AJ39" s="413">
        <v>105.059868463054</v>
      </c>
      <c r="AK39" s="413">
        <v>107.896484911556</v>
      </c>
      <c r="AL39" s="413">
        <v>109.838621639964</v>
      </c>
      <c r="AM39" s="413">
        <v>112.364909937683</v>
      </c>
      <c r="AN39" s="413">
        <v>109.892881919054</v>
      </c>
      <c r="AO39" s="413">
        <v>108.464274454107</v>
      </c>
      <c r="AP39" s="413">
        <v>111.501274138822</v>
      </c>
      <c r="AQ39" s="413">
        <v>108.82524355949</v>
      </c>
      <c r="AR39" s="413">
        <v>104.363408573551</v>
      </c>
      <c r="AS39" s="413">
        <v>104.05031834783</v>
      </c>
      <c r="AT39" s="413">
        <v>107.067777579917</v>
      </c>
      <c r="AU39" s="413" t="e">
        <v>#REF!</v>
      </c>
      <c r="AV39" s="401">
        <f t="shared" si="3"/>
        <v>2011</v>
      </c>
      <c r="AW39" s="414">
        <f t="shared" si="4"/>
        <v>99.2468665794336</v>
      </c>
      <c r="AX39" s="415">
        <f t="shared" si="5"/>
        <v>0.992468665794336</v>
      </c>
      <c r="AY39" s="372">
        <f t="shared" si="6"/>
        <v>3176</v>
      </c>
      <c r="AZ39" s="358" t="s">
        <v>1270</v>
      </c>
      <c r="BA39" s="342">
        <v>0.01</v>
      </c>
      <c r="BB39" s="411">
        <f t="shared" si="26"/>
        <v>31.76</v>
      </c>
      <c r="BC39" s="342">
        <v>0.1</v>
      </c>
      <c r="BD39" s="411">
        <f t="shared" si="27"/>
        <v>317.6</v>
      </c>
      <c r="BE39" s="394" t="s">
        <v>1471</v>
      </c>
      <c r="BF39" s="342">
        <v>0.02</v>
      </c>
      <c r="BG39" s="411">
        <f t="shared" si="28"/>
        <v>63.52</v>
      </c>
      <c r="BH39" s="358" t="s">
        <v>1396</v>
      </c>
      <c r="BI39" s="416">
        <v>0.0351</v>
      </c>
      <c r="BJ39" s="411">
        <f t="shared" si="7"/>
        <v>125.969688</v>
      </c>
      <c r="BK39" s="417">
        <v>0.012</v>
      </c>
      <c r="BL39" s="358"/>
      <c r="BM39" s="418"/>
      <c r="BN39" s="411">
        <f t="shared" si="8"/>
        <v>0</v>
      </c>
      <c r="BO39" s="358" t="s">
        <v>1428</v>
      </c>
      <c r="BP39" s="358">
        <f t="shared" si="9"/>
        <v>461.47</v>
      </c>
      <c r="BQ39" s="358">
        <f t="shared" si="10"/>
        <v>3.15</v>
      </c>
      <c r="BR39" s="358">
        <f t="shared" si="11"/>
        <v>31.47</v>
      </c>
      <c r="BS39" s="358">
        <f t="shared" si="12"/>
        <v>6.29</v>
      </c>
      <c r="BT39" s="358">
        <f t="shared" si="13"/>
        <v>4.69262988679245</v>
      </c>
      <c r="BU39" s="358">
        <f t="shared" si="14"/>
        <v>507.072629886793</v>
      </c>
      <c r="BV39" s="358" t="s">
        <v>1472</v>
      </c>
      <c r="BW39" s="419">
        <f t="shared" si="29"/>
        <v>0</v>
      </c>
      <c r="BX39" s="419">
        <f t="shared" si="30"/>
        <v>0</v>
      </c>
      <c r="BY39" s="372">
        <f t="shared" si="15"/>
        <v>3207.77705811321</v>
      </c>
      <c r="BZ39" s="420">
        <f t="shared" si="16"/>
        <v>3208</v>
      </c>
      <c r="CA39" s="411" t="e">
        <f t="shared" si="31"/>
        <v>#DIV/0!</v>
      </c>
      <c r="CB39" s="379" t="str">
        <f t="shared" si="32"/>
        <v/>
      </c>
      <c r="CC39" s="421">
        <v>5</v>
      </c>
      <c r="CD39" s="422">
        <f t="shared" si="33"/>
        <v>60</v>
      </c>
      <c r="CE39" s="423" t="str">
        <f t="shared" si="34"/>
        <v>2011-03-18</v>
      </c>
      <c r="CF39" s="424">
        <v>42277</v>
      </c>
      <c r="CG39" s="422">
        <f t="shared" si="35"/>
        <v>54</v>
      </c>
      <c r="CH39" s="379" t="str">
        <f t="shared" si="17"/>
        <v>判断尚可月数</v>
      </c>
      <c r="CI39" s="358">
        <v>12</v>
      </c>
      <c r="CJ39" s="425" t="str">
        <f t="shared" si="18"/>
        <v>尚可年限</v>
      </c>
      <c r="CK39" s="380">
        <f t="shared" si="19"/>
        <v>0.2</v>
      </c>
      <c r="CL39" s="358"/>
      <c r="CM39" s="358"/>
      <c r="CN39" s="358"/>
      <c r="CO39" s="358"/>
      <c r="CP39" s="358"/>
      <c r="CQ39" s="358"/>
      <c r="CR39" s="426">
        <f t="shared" si="37"/>
        <v>0.2</v>
      </c>
      <c r="CS39" s="427" t="str">
        <f t="shared" si="20"/>
        <v/>
      </c>
      <c r="CT39" s="358" t="s">
        <v>1477</v>
      </c>
      <c r="CU39" s="428">
        <v>0.95</v>
      </c>
      <c r="CV39" s="428">
        <v>0.96</v>
      </c>
      <c r="CW39" s="428">
        <v>0.97</v>
      </c>
      <c r="CX39" s="428">
        <v>0.98</v>
      </c>
      <c r="CY39" s="428">
        <v>0.99</v>
      </c>
      <c r="CZ39" s="428">
        <v>0.94</v>
      </c>
      <c r="DA39" s="429">
        <f t="shared" si="21"/>
        <v>0.80678106432</v>
      </c>
      <c r="DB39" s="430">
        <f t="shared" si="22"/>
        <v>20</v>
      </c>
      <c r="DC39" s="431">
        <f t="shared" si="23"/>
        <v>642</v>
      </c>
      <c r="DD39" s="432">
        <v>0.17</v>
      </c>
      <c r="DE39" s="433">
        <f t="shared" si="24"/>
        <v>109</v>
      </c>
      <c r="DF39" s="434">
        <f t="shared" si="25"/>
        <v>751</v>
      </c>
    </row>
    <row r="40" customHeight="1" spans="1:110">
      <c r="A40" s="405" t="s">
        <v>1554</v>
      </c>
      <c r="B40" s="405" t="s">
        <v>1555</v>
      </c>
      <c r="C40" s="405" t="s">
        <v>1556</v>
      </c>
      <c r="D40" s="405"/>
      <c r="E40" s="405" t="s">
        <v>1557</v>
      </c>
      <c r="F40" s="405" t="s">
        <v>1524</v>
      </c>
      <c r="G40" s="405" t="s">
        <v>1426</v>
      </c>
      <c r="H40" s="406">
        <v>1</v>
      </c>
      <c r="I40" s="406">
        <v>1</v>
      </c>
      <c r="J40" s="407" t="s">
        <v>1525</v>
      </c>
      <c r="K40" s="407" t="s">
        <v>1525</v>
      </c>
      <c r="L40" s="407"/>
      <c r="M40" s="407"/>
      <c r="N40" s="408"/>
      <c r="O40" s="408"/>
      <c r="P40" s="409" t="s">
        <v>1558</v>
      </c>
      <c r="Q40" s="410"/>
      <c r="R40" s="410"/>
      <c r="S40" s="411">
        <f t="shared" si="0"/>
        <v>0</v>
      </c>
      <c r="T40" s="412">
        <f>[27]机器设备其他费用调查表!$C$20</f>
        <v>0.1905</v>
      </c>
      <c r="U40" s="411">
        <f t="shared" si="1"/>
        <v>0</v>
      </c>
      <c r="V40" s="410">
        <v>3950</v>
      </c>
      <c r="W40" s="411">
        <f t="shared" si="2"/>
        <v>3950</v>
      </c>
      <c r="X40" s="342" t="s">
        <v>1348</v>
      </c>
      <c r="Y40" s="342" t="s">
        <v>1484</v>
      </c>
      <c r="Z40" s="413">
        <v>100</v>
      </c>
      <c r="AA40" s="413">
        <v>101.3</v>
      </c>
      <c r="AB40" s="413">
        <v>102.4143</v>
      </c>
      <c r="AC40" s="413">
        <v>100.9804998</v>
      </c>
      <c r="AD40" s="413">
        <v>98.5569678048</v>
      </c>
      <c r="AE40" s="413">
        <v>99.2468665794336</v>
      </c>
      <c r="AF40" s="413">
        <v>103.712975575508</v>
      </c>
      <c r="AG40" s="413">
        <v>100.186734405941</v>
      </c>
      <c r="AH40" s="413">
        <v>102.290655828466</v>
      </c>
      <c r="AI40" s="413">
        <v>104.745631568349</v>
      </c>
      <c r="AJ40" s="413">
        <v>105.059868463054</v>
      </c>
      <c r="AK40" s="413">
        <v>107.896484911556</v>
      </c>
      <c r="AL40" s="413">
        <v>109.838621639964</v>
      </c>
      <c r="AM40" s="413">
        <v>112.364909937683</v>
      </c>
      <c r="AN40" s="413">
        <v>109.892881919054</v>
      </c>
      <c r="AO40" s="413">
        <v>108.464274454107</v>
      </c>
      <c r="AP40" s="413">
        <v>111.501274138822</v>
      </c>
      <c r="AQ40" s="413">
        <v>108.82524355949</v>
      </c>
      <c r="AR40" s="413">
        <v>104.363408573551</v>
      </c>
      <c r="AS40" s="413">
        <v>104.05031834783</v>
      </c>
      <c r="AT40" s="413">
        <v>107.067777579917</v>
      </c>
      <c r="AU40" s="413" t="e">
        <v>#REF!</v>
      </c>
      <c r="AV40" s="401">
        <f t="shared" si="3"/>
        <v>2011</v>
      </c>
      <c r="AW40" s="414">
        <f t="shared" si="4"/>
        <v>99.2468665794336</v>
      </c>
      <c r="AX40" s="415">
        <f t="shared" si="5"/>
        <v>0.992468665794336</v>
      </c>
      <c r="AY40" s="372">
        <f t="shared" si="6"/>
        <v>3920</v>
      </c>
      <c r="AZ40" s="358" t="s">
        <v>1270</v>
      </c>
      <c r="BA40" s="342">
        <v>0.01</v>
      </c>
      <c r="BB40" s="411">
        <f t="shared" si="26"/>
        <v>39.2</v>
      </c>
      <c r="BC40" s="342">
        <v>0.1</v>
      </c>
      <c r="BD40" s="411">
        <f t="shared" si="27"/>
        <v>392</v>
      </c>
      <c r="BE40" s="394" t="s">
        <v>1471</v>
      </c>
      <c r="BF40" s="342">
        <v>0.02</v>
      </c>
      <c r="BG40" s="411">
        <f t="shared" si="28"/>
        <v>78.4</v>
      </c>
      <c r="BH40" s="358" t="s">
        <v>1396</v>
      </c>
      <c r="BI40" s="416">
        <v>0.0351</v>
      </c>
      <c r="BJ40" s="411">
        <f t="shared" si="7"/>
        <v>155.47896</v>
      </c>
      <c r="BK40" s="417">
        <v>0.012</v>
      </c>
      <c r="BL40" s="358"/>
      <c r="BM40" s="418"/>
      <c r="BN40" s="411">
        <f t="shared" si="8"/>
        <v>0</v>
      </c>
      <c r="BO40" s="358" t="s">
        <v>1428</v>
      </c>
      <c r="BP40" s="358">
        <f t="shared" si="9"/>
        <v>569.57</v>
      </c>
      <c r="BQ40" s="358">
        <f t="shared" si="10"/>
        <v>3.88</v>
      </c>
      <c r="BR40" s="358">
        <f t="shared" si="11"/>
        <v>38.85</v>
      </c>
      <c r="BS40" s="358">
        <f t="shared" si="12"/>
        <v>7.77</v>
      </c>
      <c r="BT40" s="358">
        <f t="shared" si="13"/>
        <v>5.79191094339622</v>
      </c>
      <c r="BU40" s="358">
        <f t="shared" si="14"/>
        <v>625.861910943396</v>
      </c>
      <c r="BV40" s="358" t="s">
        <v>1472</v>
      </c>
      <c r="BW40" s="419">
        <f t="shared" si="29"/>
        <v>0</v>
      </c>
      <c r="BX40" s="419">
        <f t="shared" si="30"/>
        <v>0</v>
      </c>
      <c r="BY40" s="372">
        <f t="shared" si="15"/>
        <v>3959.2170490566</v>
      </c>
      <c r="BZ40" s="420">
        <f t="shared" si="16"/>
        <v>3959</v>
      </c>
      <c r="CA40" s="411" t="e">
        <f t="shared" si="31"/>
        <v>#DIV/0!</v>
      </c>
      <c r="CB40" s="379" t="str">
        <f t="shared" si="32"/>
        <v/>
      </c>
      <c r="CC40" s="421">
        <v>8</v>
      </c>
      <c r="CD40" s="422">
        <f t="shared" si="33"/>
        <v>96</v>
      </c>
      <c r="CE40" s="423" t="str">
        <f t="shared" si="34"/>
        <v>2011-03-18</v>
      </c>
      <c r="CF40" s="424">
        <v>42277</v>
      </c>
      <c r="CG40" s="422">
        <f t="shared" si="35"/>
        <v>54</v>
      </c>
      <c r="CH40" s="379" t="str">
        <f t="shared" si="17"/>
        <v/>
      </c>
      <c r="CI40" s="358"/>
      <c r="CJ40" s="425" t="str">
        <f t="shared" si="18"/>
        <v>经济年限</v>
      </c>
      <c r="CK40" s="380">
        <f t="shared" si="19"/>
        <v>0.4375</v>
      </c>
      <c r="CL40" s="358"/>
      <c r="CM40" s="358"/>
      <c r="CN40" s="358"/>
      <c r="CO40" s="358"/>
      <c r="CP40" s="358"/>
      <c r="CQ40" s="358"/>
      <c r="CR40" s="426">
        <f t="shared" si="37"/>
        <v>0.4375</v>
      </c>
      <c r="CS40" s="427" t="str">
        <f t="shared" si="20"/>
        <v/>
      </c>
      <c r="CT40" s="358" t="s">
        <v>1477</v>
      </c>
      <c r="CU40" s="428">
        <v>0.95</v>
      </c>
      <c r="CV40" s="428">
        <v>0.96</v>
      </c>
      <c r="CW40" s="428">
        <v>0.97</v>
      </c>
      <c r="CX40" s="428">
        <v>0.98</v>
      </c>
      <c r="CY40" s="428">
        <v>0.99</v>
      </c>
      <c r="CZ40" s="428">
        <v>0.94</v>
      </c>
      <c r="DA40" s="429">
        <f t="shared" si="21"/>
        <v>0.80678106432</v>
      </c>
      <c r="DB40" s="430">
        <f t="shared" si="22"/>
        <v>44</v>
      </c>
      <c r="DC40" s="431">
        <f t="shared" si="23"/>
        <v>1742</v>
      </c>
      <c r="DD40" s="432">
        <v>0.17</v>
      </c>
      <c r="DE40" s="433">
        <f t="shared" si="24"/>
        <v>296</v>
      </c>
      <c r="DF40" s="434">
        <f t="shared" si="25"/>
        <v>2038</v>
      </c>
    </row>
    <row r="41" customHeight="1" spans="1:110">
      <c r="A41" s="405" t="s">
        <v>1559</v>
      </c>
      <c r="B41" s="405" t="s">
        <v>1560</v>
      </c>
      <c r="C41" s="405" t="s">
        <v>1561</v>
      </c>
      <c r="D41" s="405"/>
      <c r="E41" s="405" t="s">
        <v>1562</v>
      </c>
      <c r="F41" s="405" t="s">
        <v>1467</v>
      </c>
      <c r="G41" s="405" t="s">
        <v>1426</v>
      </c>
      <c r="H41" s="406">
        <v>1</v>
      </c>
      <c r="I41" s="406">
        <v>1</v>
      </c>
      <c r="J41" s="407" t="s">
        <v>1563</v>
      </c>
      <c r="K41" s="407" t="s">
        <v>1563</v>
      </c>
      <c r="L41" s="407"/>
      <c r="M41" s="407"/>
      <c r="N41" s="408"/>
      <c r="O41" s="408"/>
      <c r="P41" s="409" t="s">
        <v>1564</v>
      </c>
      <c r="Q41" s="410"/>
      <c r="R41" s="410"/>
      <c r="S41" s="411">
        <f t="shared" si="0"/>
        <v>0</v>
      </c>
      <c r="T41" s="412">
        <f>[27]机器设备其他费用调查表!$C$20</f>
        <v>0.1905</v>
      </c>
      <c r="U41" s="411">
        <f t="shared" si="1"/>
        <v>0</v>
      </c>
      <c r="V41" s="410">
        <v>38000</v>
      </c>
      <c r="W41" s="411">
        <f t="shared" si="2"/>
        <v>38000</v>
      </c>
      <c r="X41" s="342" t="s">
        <v>1348</v>
      </c>
      <c r="Y41" s="342" t="s">
        <v>1484</v>
      </c>
      <c r="Z41" s="413">
        <v>100</v>
      </c>
      <c r="AA41" s="413">
        <v>101.3</v>
      </c>
      <c r="AB41" s="413">
        <v>102.4143</v>
      </c>
      <c r="AC41" s="413">
        <v>100.9804998</v>
      </c>
      <c r="AD41" s="413">
        <v>98.5569678048</v>
      </c>
      <c r="AE41" s="413">
        <v>99.2468665794336</v>
      </c>
      <c r="AF41" s="413">
        <v>103.712975575508</v>
      </c>
      <c r="AG41" s="413">
        <v>100.186734405941</v>
      </c>
      <c r="AH41" s="413">
        <v>102.290655828466</v>
      </c>
      <c r="AI41" s="413">
        <v>104.745631568349</v>
      </c>
      <c r="AJ41" s="413">
        <v>105.059868463054</v>
      </c>
      <c r="AK41" s="413">
        <v>107.896484911556</v>
      </c>
      <c r="AL41" s="413">
        <v>109.838621639964</v>
      </c>
      <c r="AM41" s="413">
        <v>112.364909937683</v>
      </c>
      <c r="AN41" s="413">
        <v>109.892881919054</v>
      </c>
      <c r="AO41" s="413">
        <v>108.464274454107</v>
      </c>
      <c r="AP41" s="413">
        <v>111.501274138822</v>
      </c>
      <c r="AQ41" s="413">
        <v>108.82524355949</v>
      </c>
      <c r="AR41" s="413">
        <v>104.363408573551</v>
      </c>
      <c r="AS41" s="413">
        <v>104.05031834783</v>
      </c>
      <c r="AT41" s="413">
        <v>107.067777579917</v>
      </c>
      <c r="AU41" s="413" t="e">
        <v>#REF!</v>
      </c>
      <c r="AV41" s="401">
        <f t="shared" si="3"/>
        <v>2011</v>
      </c>
      <c r="AW41" s="414">
        <f t="shared" si="4"/>
        <v>99.2468665794336</v>
      </c>
      <c r="AX41" s="415">
        <f t="shared" si="5"/>
        <v>0.992468665794336</v>
      </c>
      <c r="AY41" s="372">
        <f t="shared" si="6"/>
        <v>37714</v>
      </c>
      <c r="AZ41" s="358" t="s">
        <v>1270</v>
      </c>
      <c r="BA41" s="342">
        <v>0.01</v>
      </c>
      <c r="BB41" s="411">
        <f t="shared" si="26"/>
        <v>377.14</v>
      </c>
      <c r="BC41" s="342">
        <v>0.1</v>
      </c>
      <c r="BD41" s="411">
        <f t="shared" si="27"/>
        <v>3771.4</v>
      </c>
      <c r="BE41" s="394" t="s">
        <v>1471</v>
      </c>
      <c r="BF41" s="342">
        <v>0.02</v>
      </c>
      <c r="BG41" s="411">
        <f t="shared" si="28"/>
        <v>754.28</v>
      </c>
      <c r="BH41" s="358" t="s">
        <v>1396</v>
      </c>
      <c r="BI41" s="416">
        <v>0.0351</v>
      </c>
      <c r="BJ41" s="411">
        <f t="shared" si="7"/>
        <v>1495.850382</v>
      </c>
      <c r="BK41" s="417">
        <v>0.012</v>
      </c>
      <c r="BL41" s="358"/>
      <c r="BM41" s="418"/>
      <c r="BN41" s="411">
        <f t="shared" si="8"/>
        <v>0</v>
      </c>
      <c r="BO41" s="358" t="s">
        <v>1428</v>
      </c>
      <c r="BP41" s="358">
        <f t="shared" si="9"/>
        <v>5479.81</v>
      </c>
      <c r="BQ41" s="358">
        <f t="shared" si="10"/>
        <v>37.37</v>
      </c>
      <c r="BR41" s="358">
        <f t="shared" si="11"/>
        <v>373.74</v>
      </c>
      <c r="BS41" s="358">
        <f t="shared" si="12"/>
        <v>74.75</v>
      </c>
      <c r="BT41" s="358">
        <f t="shared" si="13"/>
        <v>55.7235023773585</v>
      </c>
      <c r="BU41" s="358">
        <f t="shared" si="14"/>
        <v>6021.39350237736</v>
      </c>
      <c r="BV41" s="358" t="s">
        <v>1472</v>
      </c>
      <c r="BW41" s="419">
        <f t="shared" si="29"/>
        <v>0</v>
      </c>
      <c r="BX41" s="419">
        <f t="shared" si="30"/>
        <v>0</v>
      </c>
      <c r="BY41" s="372">
        <f t="shared" si="15"/>
        <v>38091.2768796226</v>
      </c>
      <c r="BZ41" s="420">
        <f t="shared" si="16"/>
        <v>38091</v>
      </c>
      <c r="CA41" s="411" t="e">
        <f t="shared" si="31"/>
        <v>#DIV/0!</v>
      </c>
      <c r="CB41" s="379" t="str">
        <f t="shared" si="32"/>
        <v/>
      </c>
      <c r="CC41" s="421">
        <v>10</v>
      </c>
      <c r="CD41" s="422">
        <f t="shared" si="33"/>
        <v>120</v>
      </c>
      <c r="CE41" s="423" t="str">
        <f t="shared" si="34"/>
        <v>2011-03-22</v>
      </c>
      <c r="CF41" s="424">
        <v>42277</v>
      </c>
      <c r="CG41" s="422">
        <f t="shared" si="35"/>
        <v>54</v>
      </c>
      <c r="CH41" s="379" t="str">
        <f t="shared" si="17"/>
        <v/>
      </c>
      <c r="CI41" s="358"/>
      <c r="CJ41" s="425" t="str">
        <f t="shared" si="18"/>
        <v>经济年限</v>
      </c>
      <c r="CK41" s="380">
        <f t="shared" si="19"/>
        <v>0.55</v>
      </c>
      <c r="CL41" s="358"/>
      <c r="CM41" s="358"/>
      <c r="CN41" s="358"/>
      <c r="CO41" s="358"/>
      <c r="CP41" s="358"/>
      <c r="CQ41" s="358"/>
      <c r="CR41" s="426">
        <f t="shared" si="37"/>
        <v>0.55</v>
      </c>
      <c r="CS41" s="427" t="str">
        <f t="shared" si="20"/>
        <v/>
      </c>
      <c r="CT41" s="358" t="s">
        <v>1477</v>
      </c>
      <c r="CU41" s="428">
        <v>0.95</v>
      </c>
      <c r="CV41" s="428">
        <v>0.96</v>
      </c>
      <c r="CW41" s="428">
        <v>0.97</v>
      </c>
      <c r="CX41" s="428">
        <v>0.98</v>
      </c>
      <c r="CY41" s="428">
        <v>0.99</v>
      </c>
      <c r="CZ41" s="428">
        <v>0.94</v>
      </c>
      <c r="DA41" s="429">
        <f t="shared" si="21"/>
        <v>0.80678106432</v>
      </c>
      <c r="DB41" s="430">
        <f t="shared" si="22"/>
        <v>55</v>
      </c>
      <c r="DC41" s="431">
        <f t="shared" si="23"/>
        <v>20950</v>
      </c>
      <c r="DD41" s="432">
        <v>0.17</v>
      </c>
      <c r="DE41" s="433">
        <f t="shared" si="24"/>
        <v>3562</v>
      </c>
      <c r="DF41" s="434">
        <f t="shared" si="25"/>
        <v>24512</v>
      </c>
    </row>
    <row r="42" customHeight="1" spans="1:110">
      <c r="A42" s="405" t="s">
        <v>1565</v>
      </c>
      <c r="B42" s="405" t="s">
        <v>1566</v>
      </c>
      <c r="C42" s="405" t="s">
        <v>1567</v>
      </c>
      <c r="D42" s="405"/>
      <c r="E42" s="405" t="s">
        <v>1568</v>
      </c>
      <c r="F42" s="405" t="s">
        <v>1544</v>
      </c>
      <c r="G42" s="405" t="s">
        <v>1426</v>
      </c>
      <c r="H42" s="406">
        <v>1</v>
      </c>
      <c r="I42" s="406">
        <v>1</v>
      </c>
      <c r="J42" s="407" t="s">
        <v>1569</v>
      </c>
      <c r="K42" s="407" t="s">
        <v>1569</v>
      </c>
      <c r="L42" s="407"/>
      <c r="M42" s="407"/>
      <c r="N42" s="408"/>
      <c r="O42" s="408"/>
      <c r="P42" s="409" t="s">
        <v>1570</v>
      </c>
      <c r="Q42" s="410"/>
      <c r="R42" s="410"/>
      <c r="S42" s="411">
        <f t="shared" si="0"/>
        <v>0</v>
      </c>
      <c r="T42" s="412">
        <f>[27]机器设备其他费用调查表!$C$20</f>
        <v>0.1905</v>
      </c>
      <c r="U42" s="411">
        <f t="shared" si="1"/>
        <v>0</v>
      </c>
      <c r="V42" s="410">
        <v>3200</v>
      </c>
      <c r="W42" s="411">
        <f t="shared" si="2"/>
        <v>3200</v>
      </c>
      <c r="X42" s="342" t="s">
        <v>1348</v>
      </c>
      <c r="Y42" s="342" t="s">
        <v>1484</v>
      </c>
      <c r="Z42" s="413">
        <v>100</v>
      </c>
      <c r="AA42" s="413">
        <v>101.3</v>
      </c>
      <c r="AB42" s="413">
        <v>102.4143</v>
      </c>
      <c r="AC42" s="413">
        <v>100.9804998</v>
      </c>
      <c r="AD42" s="413">
        <v>98.5569678048</v>
      </c>
      <c r="AE42" s="413">
        <v>99.2468665794336</v>
      </c>
      <c r="AF42" s="413">
        <v>103.712975575508</v>
      </c>
      <c r="AG42" s="413">
        <v>100.186734405941</v>
      </c>
      <c r="AH42" s="413">
        <v>102.290655828466</v>
      </c>
      <c r="AI42" s="413">
        <v>104.745631568349</v>
      </c>
      <c r="AJ42" s="413">
        <v>105.059868463054</v>
      </c>
      <c r="AK42" s="413">
        <v>107.896484911556</v>
      </c>
      <c r="AL42" s="413">
        <v>109.838621639964</v>
      </c>
      <c r="AM42" s="413">
        <v>112.364909937683</v>
      </c>
      <c r="AN42" s="413">
        <v>109.892881919054</v>
      </c>
      <c r="AO42" s="413">
        <v>108.464274454107</v>
      </c>
      <c r="AP42" s="413">
        <v>111.501274138822</v>
      </c>
      <c r="AQ42" s="413">
        <v>108.82524355949</v>
      </c>
      <c r="AR42" s="413">
        <v>104.363408573551</v>
      </c>
      <c r="AS42" s="413">
        <v>104.05031834783</v>
      </c>
      <c r="AT42" s="413">
        <v>107.067777579917</v>
      </c>
      <c r="AU42" s="413" t="e">
        <v>#REF!</v>
      </c>
      <c r="AV42" s="401">
        <f t="shared" si="3"/>
        <v>2011</v>
      </c>
      <c r="AW42" s="414">
        <f t="shared" si="4"/>
        <v>99.2468665794336</v>
      </c>
      <c r="AX42" s="415">
        <f t="shared" si="5"/>
        <v>0.992468665794336</v>
      </c>
      <c r="AY42" s="372">
        <f t="shared" si="6"/>
        <v>3176</v>
      </c>
      <c r="AZ42" s="358" t="s">
        <v>1270</v>
      </c>
      <c r="BA42" s="342">
        <v>0.01</v>
      </c>
      <c r="BB42" s="411">
        <f t="shared" si="26"/>
        <v>31.76</v>
      </c>
      <c r="BC42" s="342">
        <v>0.1</v>
      </c>
      <c r="BD42" s="411">
        <f t="shared" si="27"/>
        <v>317.6</v>
      </c>
      <c r="BE42" s="394" t="s">
        <v>1471</v>
      </c>
      <c r="BF42" s="342">
        <v>0.02</v>
      </c>
      <c r="BG42" s="411">
        <f t="shared" si="28"/>
        <v>63.52</v>
      </c>
      <c r="BH42" s="358" t="s">
        <v>1396</v>
      </c>
      <c r="BI42" s="416">
        <v>0.0351</v>
      </c>
      <c r="BJ42" s="411">
        <f t="shared" si="7"/>
        <v>125.969688</v>
      </c>
      <c r="BK42" s="417">
        <v>0.012</v>
      </c>
      <c r="BL42" s="358"/>
      <c r="BM42" s="418"/>
      <c r="BN42" s="411">
        <f t="shared" si="8"/>
        <v>0</v>
      </c>
      <c r="BO42" s="358" t="s">
        <v>1428</v>
      </c>
      <c r="BP42" s="358">
        <f t="shared" si="9"/>
        <v>461.47</v>
      </c>
      <c r="BQ42" s="358">
        <f t="shared" si="10"/>
        <v>3.15</v>
      </c>
      <c r="BR42" s="358">
        <f t="shared" si="11"/>
        <v>31.47</v>
      </c>
      <c r="BS42" s="358">
        <f t="shared" si="12"/>
        <v>6.29</v>
      </c>
      <c r="BT42" s="358">
        <f t="shared" si="13"/>
        <v>4.69262988679245</v>
      </c>
      <c r="BU42" s="358">
        <f t="shared" si="14"/>
        <v>507.072629886793</v>
      </c>
      <c r="BV42" s="358" t="s">
        <v>1472</v>
      </c>
      <c r="BW42" s="419">
        <f t="shared" si="29"/>
        <v>0</v>
      </c>
      <c r="BX42" s="419">
        <f t="shared" si="30"/>
        <v>0</v>
      </c>
      <c r="BY42" s="372">
        <f t="shared" si="15"/>
        <v>3207.77705811321</v>
      </c>
      <c r="BZ42" s="420">
        <f t="shared" si="16"/>
        <v>3208</v>
      </c>
      <c r="CA42" s="411" t="e">
        <f t="shared" si="31"/>
        <v>#DIV/0!</v>
      </c>
      <c r="CB42" s="379" t="str">
        <f t="shared" si="32"/>
        <v/>
      </c>
      <c r="CC42" s="421">
        <v>8</v>
      </c>
      <c r="CD42" s="422">
        <f t="shared" si="33"/>
        <v>96</v>
      </c>
      <c r="CE42" s="423" t="str">
        <f t="shared" si="34"/>
        <v>2011-04-02</v>
      </c>
      <c r="CF42" s="424">
        <v>42277</v>
      </c>
      <c r="CG42" s="422">
        <f t="shared" si="35"/>
        <v>53</v>
      </c>
      <c r="CH42" s="379" t="str">
        <f t="shared" si="17"/>
        <v/>
      </c>
      <c r="CI42" s="358"/>
      <c r="CJ42" s="425" t="str">
        <f t="shared" si="18"/>
        <v>经济年限</v>
      </c>
      <c r="CK42" s="380">
        <f t="shared" si="19"/>
        <v>0.447916666666667</v>
      </c>
      <c r="CL42" s="358"/>
      <c r="CM42" s="358"/>
      <c r="CN42" s="358"/>
      <c r="CO42" s="358"/>
      <c r="CP42" s="358"/>
      <c r="CQ42" s="358"/>
      <c r="CR42" s="426">
        <f t="shared" si="37"/>
        <v>0.447916666666667</v>
      </c>
      <c r="CS42" s="427" t="str">
        <f t="shared" si="20"/>
        <v/>
      </c>
      <c r="CT42" s="358" t="s">
        <v>1477</v>
      </c>
      <c r="CU42" s="428">
        <v>0.95</v>
      </c>
      <c r="CV42" s="428">
        <v>0.96</v>
      </c>
      <c r="CW42" s="428">
        <v>0.97</v>
      </c>
      <c r="CX42" s="428">
        <v>0.98</v>
      </c>
      <c r="CY42" s="428">
        <v>0.99</v>
      </c>
      <c r="CZ42" s="428">
        <v>0.94</v>
      </c>
      <c r="DA42" s="429">
        <f t="shared" si="21"/>
        <v>0.80678106432</v>
      </c>
      <c r="DB42" s="430">
        <f t="shared" si="22"/>
        <v>45</v>
      </c>
      <c r="DC42" s="431">
        <f t="shared" si="23"/>
        <v>1444</v>
      </c>
      <c r="DD42" s="432">
        <v>0.17</v>
      </c>
      <c r="DE42" s="433">
        <f t="shared" si="24"/>
        <v>245</v>
      </c>
      <c r="DF42" s="434">
        <f t="shared" si="25"/>
        <v>1689</v>
      </c>
    </row>
    <row r="43" customHeight="1" spans="1:110">
      <c r="A43" s="405" t="s">
        <v>1571</v>
      </c>
      <c r="B43" s="405" t="s">
        <v>1572</v>
      </c>
      <c r="C43" s="405" t="s">
        <v>1573</v>
      </c>
      <c r="D43" s="405"/>
      <c r="E43" s="405">
        <v>0</v>
      </c>
      <c r="F43" s="405" t="s">
        <v>1467</v>
      </c>
      <c r="G43" s="405" t="s">
        <v>1435</v>
      </c>
      <c r="H43" s="406">
        <v>1</v>
      </c>
      <c r="I43" s="406">
        <v>1</v>
      </c>
      <c r="J43" s="407" t="s">
        <v>1569</v>
      </c>
      <c r="K43" s="407" t="s">
        <v>1569</v>
      </c>
      <c r="L43" s="407"/>
      <c r="M43" s="407"/>
      <c r="N43" s="408"/>
      <c r="O43" s="408"/>
      <c r="P43" s="409" t="s">
        <v>1574</v>
      </c>
      <c r="Q43" s="410"/>
      <c r="R43" s="410"/>
      <c r="S43" s="411">
        <f t="shared" si="0"/>
        <v>0</v>
      </c>
      <c r="T43" s="412">
        <f>[27]机器设备其他费用调查表!$C$20</f>
        <v>0.1905</v>
      </c>
      <c r="U43" s="411">
        <f t="shared" si="1"/>
        <v>0</v>
      </c>
      <c r="V43" s="410"/>
      <c r="W43" s="411">
        <f t="shared" si="2"/>
        <v>0</v>
      </c>
      <c r="X43" s="342" t="s">
        <v>1348</v>
      </c>
      <c r="Y43" s="342" t="s">
        <v>1484</v>
      </c>
      <c r="Z43" s="413">
        <v>100</v>
      </c>
      <c r="AA43" s="413">
        <v>101.3</v>
      </c>
      <c r="AB43" s="413">
        <v>102.4143</v>
      </c>
      <c r="AC43" s="413">
        <v>100.9804998</v>
      </c>
      <c r="AD43" s="413">
        <v>98.5569678048</v>
      </c>
      <c r="AE43" s="413">
        <v>99.2468665794336</v>
      </c>
      <c r="AF43" s="413">
        <v>103.712975575508</v>
      </c>
      <c r="AG43" s="413">
        <v>100.186734405941</v>
      </c>
      <c r="AH43" s="413">
        <v>102.290655828466</v>
      </c>
      <c r="AI43" s="413">
        <v>104.745631568349</v>
      </c>
      <c r="AJ43" s="413">
        <v>105.059868463054</v>
      </c>
      <c r="AK43" s="413">
        <v>107.896484911556</v>
      </c>
      <c r="AL43" s="413">
        <v>109.838621639964</v>
      </c>
      <c r="AM43" s="413">
        <v>112.364909937683</v>
      </c>
      <c r="AN43" s="413">
        <v>109.892881919054</v>
      </c>
      <c r="AO43" s="413">
        <v>108.464274454107</v>
      </c>
      <c r="AP43" s="413">
        <v>111.501274138822</v>
      </c>
      <c r="AQ43" s="413">
        <v>108.82524355949</v>
      </c>
      <c r="AR43" s="413">
        <v>104.363408573551</v>
      </c>
      <c r="AS43" s="413">
        <v>104.05031834783</v>
      </c>
      <c r="AT43" s="413">
        <v>107.067777579917</v>
      </c>
      <c r="AU43" s="413" t="e">
        <v>#REF!</v>
      </c>
      <c r="AV43" s="401">
        <f t="shared" si="3"/>
        <v>2011</v>
      </c>
      <c r="AW43" s="414">
        <f t="shared" si="4"/>
        <v>99.2468665794336</v>
      </c>
      <c r="AX43" s="415">
        <f t="shared" si="5"/>
        <v>0.992468665794336</v>
      </c>
      <c r="AY43" s="372">
        <f t="shared" si="6"/>
        <v>0</v>
      </c>
      <c r="AZ43" s="358" t="s">
        <v>1270</v>
      </c>
      <c r="BA43" s="342">
        <v>0.01</v>
      </c>
      <c r="BB43" s="411"/>
      <c r="BC43" s="342">
        <v>0.1</v>
      </c>
      <c r="BD43" s="411"/>
      <c r="BE43" s="394" t="s">
        <v>1471</v>
      </c>
      <c r="BF43" s="342">
        <v>0.02</v>
      </c>
      <c r="BG43" s="411"/>
      <c r="BH43" s="358" t="s">
        <v>1396</v>
      </c>
      <c r="BI43" s="416">
        <v>0.0351</v>
      </c>
      <c r="BJ43" s="411">
        <f t="shared" si="7"/>
        <v>0</v>
      </c>
      <c r="BK43" s="417">
        <v>0.012</v>
      </c>
      <c r="BL43" s="358"/>
      <c r="BM43" s="418"/>
      <c r="BN43" s="411">
        <f t="shared" si="8"/>
        <v>0</v>
      </c>
      <c r="BO43" s="358"/>
      <c r="BP43" s="358">
        <f t="shared" si="9"/>
        <v>0</v>
      </c>
      <c r="BQ43" s="358">
        <f t="shared" si="10"/>
        <v>0</v>
      </c>
      <c r="BR43" s="358">
        <f t="shared" si="11"/>
        <v>0</v>
      </c>
      <c r="BS43" s="358">
        <f t="shared" si="12"/>
        <v>0</v>
      </c>
      <c r="BT43" s="358">
        <f t="shared" si="13"/>
        <v>0</v>
      </c>
      <c r="BU43" s="358">
        <f t="shared" si="14"/>
        <v>0</v>
      </c>
      <c r="BV43" s="358" t="s">
        <v>1472</v>
      </c>
      <c r="BW43" s="419"/>
      <c r="BX43" s="419"/>
      <c r="BY43" s="372">
        <f t="shared" si="15"/>
        <v>0</v>
      </c>
      <c r="BZ43" s="420">
        <f t="shared" si="16"/>
        <v>0</v>
      </c>
      <c r="CA43" s="411"/>
      <c r="CB43" s="379"/>
      <c r="CC43" s="421"/>
      <c r="CD43" s="422"/>
      <c r="CE43" s="423"/>
      <c r="CF43" s="424">
        <v>42277</v>
      </c>
      <c r="CG43" s="422"/>
      <c r="CH43" s="379">
        <f t="shared" si="17"/>
        <v>0</v>
      </c>
      <c r="CI43" s="358"/>
      <c r="CJ43" s="425">
        <f t="shared" si="18"/>
        <v>0</v>
      </c>
      <c r="CK43" s="380" t="str">
        <f t="shared" si="19"/>
        <v/>
      </c>
      <c r="CL43" s="358"/>
      <c r="CM43" s="358"/>
      <c r="CN43" s="358"/>
      <c r="CO43" s="358"/>
      <c r="CP43" s="358"/>
      <c r="CQ43" s="358"/>
      <c r="CR43" s="426"/>
      <c r="CS43" s="427">
        <f t="shared" si="20"/>
        <v>0</v>
      </c>
      <c r="CT43" s="358" t="s">
        <v>1477</v>
      </c>
      <c r="CU43" s="428">
        <v>0.95</v>
      </c>
      <c r="CV43" s="428">
        <v>0.96</v>
      </c>
      <c r="CW43" s="428">
        <v>0.97</v>
      </c>
      <c r="CX43" s="428">
        <v>0.98</v>
      </c>
      <c r="CY43" s="428">
        <v>0.99</v>
      </c>
      <c r="CZ43" s="428">
        <v>0.94</v>
      </c>
      <c r="DA43" s="429">
        <f t="shared" si="21"/>
        <v>0.80678106432</v>
      </c>
      <c r="DB43" s="430">
        <f t="shared" si="22"/>
        <v>0</v>
      </c>
      <c r="DC43" s="431">
        <f t="shared" si="23"/>
        <v>0</v>
      </c>
      <c r="DD43" s="432">
        <v>0.17</v>
      </c>
      <c r="DE43" s="433">
        <f t="shared" si="24"/>
        <v>0</v>
      </c>
      <c r="DF43" s="434">
        <f t="shared" si="25"/>
        <v>0</v>
      </c>
    </row>
    <row r="44" customHeight="1" spans="1:110">
      <c r="A44" s="405" t="s">
        <v>1575</v>
      </c>
      <c r="B44" s="405" t="s">
        <v>1576</v>
      </c>
      <c r="C44" s="405" t="s">
        <v>1577</v>
      </c>
      <c r="D44" s="405"/>
      <c r="E44" s="405" t="s">
        <v>1578</v>
      </c>
      <c r="F44" s="405" t="s">
        <v>1579</v>
      </c>
      <c r="G44" s="405" t="s">
        <v>1426</v>
      </c>
      <c r="H44" s="406">
        <v>1</v>
      </c>
      <c r="I44" s="406">
        <v>1</v>
      </c>
      <c r="J44" s="407" t="s">
        <v>1580</v>
      </c>
      <c r="K44" s="407" t="s">
        <v>1580</v>
      </c>
      <c r="L44" s="407"/>
      <c r="M44" s="407"/>
      <c r="N44" s="408"/>
      <c r="O44" s="408"/>
      <c r="P44" s="409" t="s">
        <v>1581</v>
      </c>
      <c r="Q44" s="410"/>
      <c r="R44" s="410"/>
      <c r="S44" s="411">
        <f t="shared" si="0"/>
        <v>0</v>
      </c>
      <c r="T44" s="412">
        <f>[27]机器设备其他费用调查表!$C$20</f>
        <v>0.1905</v>
      </c>
      <c r="U44" s="411">
        <f t="shared" si="1"/>
        <v>0</v>
      </c>
      <c r="V44" s="410">
        <v>3500</v>
      </c>
      <c r="W44" s="411">
        <f t="shared" si="2"/>
        <v>3500</v>
      </c>
      <c r="X44" s="342" t="s">
        <v>1348</v>
      </c>
      <c r="Y44" s="342" t="s">
        <v>1484</v>
      </c>
      <c r="Z44" s="413">
        <v>100</v>
      </c>
      <c r="AA44" s="413">
        <v>101.3</v>
      </c>
      <c r="AB44" s="413">
        <v>102.4143</v>
      </c>
      <c r="AC44" s="413">
        <v>100.9804998</v>
      </c>
      <c r="AD44" s="413">
        <v>98.5569678048</v>
      </c>
      <c r="AE44" s="413">
        <v>99.2468665794336</v>
      </c>
      <c r="AF44" s="413">
        <v>103.712975575508</v>
      </c>
      <c r="AG44" s="413">
        <v>100.186734405941</v>
      </c>
      <c r="AH44" s="413">
        <v>102.290655828466</v>
      </c>
      <c r="AI44" s="413">
        <v>104.745631568349</v>
      </c>
      <c r="AJ44" s="413">
        <v>105.059868463054</v>
      </c>
      <c r="AK44" s="413">
        <v>107.896484911556</v>
      </c>
      <c r="AL44" s="413">
        <v>109.838621639964</v>
      </c>
      <c r="AM44" s="413">
        <v>112.364909937683</v>
      </c>
      <c r="AN44" s="413">
        <v>109.892881919054</v>
      </c>
      <c r="AO44" s="413">
        <v>108.464274454107</v>
      </c>
      <c r="AP44" s="413">
        <v>111.501274138822</v>
      </c>
      <c r="AQ44" s="413">
        <v>108.82524355949</v>
      </c>
      <c r="AR44" s="413">
        <v>104.363408573551</v>
      </c>
      <c r="AS44" s="413">
        <v>104.05031834783</v>
      </c>
      <c r="AT44" s="413">
        <v>107.067777579917</v>
      </c>
      <c r="AU44" s="413" t="e">
        <v>#REF!</v>
      </c>
      <c r="AV44" s="401">
        <f t="shared" si="3"/>
        <v>2011</v>
      </c>
      <c r="AW44" s="414">
        <f t="shared" si="4"/>
        <v>99.2468665794336</v>
      </c>
      <c r="AX44" s="415">
        <f t="shared" si="5"/>
        <v>0.992468665794336</v>
      </c>
      <c r="AY44" s="372">
        <f t="shared" si="6"/>
        <v>3474</v>
      </c>
      <c r="AZ44" s="358" t="s">
        <v>1270</v>
      </c>
      <c r="BA44" s="342">
        <v>0.01</v>
      </c>
      <c r="BB44" s="411">
        <f>AY44*BA44</f>
        <v>34.74</v>
      </c>
      <c r="BC44" s="342">
        <v>0.1</v>
      </c>
      <c r="BD44" s="411">
        <f>AY44*BC44</f>
        <v>347.4</v>
      </c>
      <c r="BE44" s="394" t="s">
        <v>1471</v>
      </c>
      <c r="BF44" s="342">
        <v>0.02</v>
      </c>
      <c r="BG44" s="411">
        <f>AY44*BF44</f>
        <v>69.48</v>
      </c>
      <c r="BH44" s="358" t="s">
        <v>1396</v>
      </c>
      <c r="BI44" s="416">
        <v>0.0351</v>
      </c>
      <c r="BJ44" s="411">
        <f t="shared" si="7"/>
        <v>137.789262</v>
      </c>
      <c r="BK44" s="417">
        <v>0.012</v>
      </c>
      <c r="BL44" s="358"/>
      <c r="BM44" s="418"/>
      <c r="BN44" s="411">
        <f t="shared" si="8"/>
        <v>0</v>
      </c>
      <c r="BO44" s="358" t="s">
        <v>1428</v>
      </c>
      <c r="BP44" s="358">
        <f t="shared" si="9"/>
        <v>504.77</v>
      </c>
      <c r="BQ44" s="358">
        <f t="shared" si="10"/>
        <v>3.44</v>
      </c>
      <c r="BR44" s="358">
        <f t="shared" si="11"/>
        <v>34.43</v>
      </c>
      <c r="BS44" s="358">
        <f t="shared" si="12"/>
        <v>6.89</v>
      </c>
      <c r="BT44" s="358">
        <f t="shared" si="13"/>
        <v>5.13293332075472</v>
      </c>
      <c r="BU44" s="358">
        <f t="shared" si="14"/>
        <v>554.662933320755</v>
      </c>
      <c r="BV44" s="358" t="s">
        <v>1472</v>
      </c>
      <c r="BW44" s="419">
        <f>IF(N44=0,0,IF(AY44+BB44+BD44+BG44+BJ44=0,0,AY44/(AY44+BB44+BD44+BG44+BJ44)*100))</f>
        <v>0</v>
      </c>
      <c r="BX44" s="419">
        <f>O44*0.17*BW44/100*0.25</f>
        <v>0</v>
      </c>
      <c r="BY44" s="372">
        <f t="shared" si="15"/>
        <v>3508.74632867924</v>
      </c>
      <c r="BZ44" s="420">
        <f t="shared" si="16"/>
        <v>3509</v>
      </c>
      <c r="CA44" s="411" t="e">
        <f>(BZ44-N44)/N44*100</f>
        <v>#DIV/0!</v>
      </c>
      <c r="CB44" s="379" t="str">
        <f>IF(N44=0,"",IF(CA44&gt;30,"核实",IF(CA44&lt;-30,"核实","")))</f>
        <v/>
      </c>
      <c r="CC44" s="421">
        <v>8</v>
      </c>
      <c r="CD44" s="422">
        <f>CC44*12</f>
        <v>96</v>
      </c>
      <c r="CE44" s="423" t="str">
        <f>J44</f>
        <v>2011-04-15</v>
      </c>
      <c r="CF44" s="424">
        <v>42277</v>
      </c>
      <c r="CG44" s="422">
        <f>IF(CF44=0,"",(IF(CE44=0,"",(YEAR(CF44)-YEAR(CE44))*12+MONTH(CF44)-MONTH(CE44))))</f>
        <v>53</v>
      </c>
      <c r="CH44" s="379" t="str">
        <f t="shared" si="17"/>
        <v/>
      </c>
      <c r="CI44" s="358"/>
      <c r="CJ44" s="425" t="str">
        <f t="shared" si="18"/>
        <v>经济年限</v>
      </c>
      <c r="CK44" s="380">
        <f t="shared" si="19"/>
        <v>0.447916666666667</v>
      </c>
      <c r="CL44" s="358"/>
      <c r="CM44" s="358"/>
      <c r="CN44" s="358"/>
      <c r="CO44" s="358"/>
      <c r="CP44" s="358"/>
      <c r="CQ44" s="358"/>
      <c r="CR44" s="426">
        <f>(ROUND((CK44-0)*100/5,0)*5/100)</f>
        <v>0.45</v>
      </c>
      <c r="CS44" s="427" t="str">
        <f t="shared" si="20"/>
        <v/>
      </c>
      <c r="CT44" s="358" t="s">
        <v>1477</v>
      </c>
      <c r="CU44" s="428">
        <v>0.95</v>
      </c>
      <c r="CV44" s="428">
        <v>0.96</v>
      </c>
      <c r="CW44" s="428">
        <v>0.97</v>
      </c>
      <c r="CX44" s="428">
        <v>0.98</v>
      </c>
      <c r="CY44" s="428">
        <v>0.99</v>
      </c>
      <c r="CZ44" s="428">
        <v>0.94</v>
      </c>
      <c r="DA44" s="429">
        <f t="shared" si="21"/>
        <v>0.80678106432</v>
      </c>
      <c r="DB44" s="430">
        <f t="shared" si="22"/>
        <v>45</v>
      </c>
      <c r="DC44" s="431">
        <f t="shared" si="23"/>
        <v>1579</v>
      </c>
      <c r="DD44" s="432">
        <v>0.17</v>
      </c>
      <c r="DE44" s="433">
        <f t="shared" si="24"/>
        <v>268</v>
      </c>
      <c r="DF44" s="434">
        <f t="shared" si="25"/>
        <v>1847</v>
      </c>
    </row>
    <row r="45" customHeight="1" spans="1:110">
      <c r="A45" s="405" t="s">
        <v>1582</v>
      </c>
      <c r="B45" s="405" t="s">
        <v>1583</v>
      </c>
      <c r="C45" s="405" t="s">
        <v>1584</v>
      </c>
      <c r="D45" s="405"/>
      <c r="E45" s="405">
        <v>0</v>
      </c>
      <c r="F45" s="405" t="s">
        <v>1585</v>
      </c>
      <c r="G45" s="405" t="s">
        <v>1435</v>
      </c>
      <c r="H45" s="406">
        <v>1</v>
      </c>
      <c r="I45" s="406">
        <v>1</v>
      </c>
      <c r="J45" s="407" t="s">
        <v>1586</v>
      </c>
      <c r="K45" s="407" t="s">
        <v>1586</v>
      </c>
      <c r="L45" s="407"/>
      <c r="M45" s="407"/>
      <c r="N45" s="408"/>
      <c r="O45" s="408"/>
      <c r="P45" s="409" t="s">
        <v>1587</v>
      </c>
      <c r="Q45" s="410"/>
      <c r="R45" s="410"/>
      <c r="S45" s="410"/>
      <c r="T45" s="410"/>
      <c r="U45" s="410"/>
      <c r="V45" s="410"/>
      <c r="W45" s="411"/>
      <c r="X45" s="342" t="s">
        <v>1348</v>
      </c>
      <c r="Y45" s="342" t="s">
        <v>1484</v>
      </c>
      <c r="Z45" s="413">
        <v>100</v>
      </c>
      <c r="AA45" s="413">
        <v>101.3</v>
      </c>
      <c r="AB45" s="413">
        <v>102.4143</v>
      </c>
      <c r="AC45" s="413">
        <v>100.9804998</v>
      </c>
      <c r="AD45" s="413">
        <v>98.5569678048</v>
      </c>
      <c r="AE45" s="413">
        <v>99.2468665794336</v>
      </c>
      <c r="AF45" s="413">
        <v>103.712975575508</v>
      </c>
      <c r="AG45" s="413">
        <v>100.186734405941</v>
      </c>
      <c r="AH45" s="413">
        <v>102.290655828466</v>
      </c>
      <c r="AI45" s="413">
        <v>104.745631568349</v>
      </c>
      <c r="AJ45" s="413">
        <v>105.059868463054</v>
      </c>
      <c r="AK45" s="413">
        <v>107.896484911556</v>
      </c>
      <c r="AL45" s="413">
        <v>109.838621639964</v>
      </c>
      <c r="AM45" s="413">
        <v>112.364909937683</v>
      </c>
      <c r="AN45" s="413">
        <v>109.892881919054</v>
      </c>
      <c r="AO45" s="413">
        <v>108.464274454107</v>
      </c>
      <c r="AP45" s="413">
        <v>111.501274138822</v>
      </c>
      <c r="AQ45" s="413">
        <v>108.82524355949</v>
      </c>
      <c r="AR45" s="413">
        <v>104.363408573551</v>
      </c>
      <c r="AS45" s="413">
        <v>104.05031834783</v>
      </c>
      <c r="AT45" s="413">
        <v>107.067777579917</v>
      </c>
      <c r="AU45" s="413" t="e">
        <v>#REF!</v>
      </c>
      <c r="AV45" s="401">
        <f t="shared" si="3"/>
        <v>2011</v>
      </c>
      <c r="AW45" s="414">
        <f t="shared" si="4"/>
        <v>99.2468665794336</v>
      </c>
      <c r="AX45" s="415">
        <f t="shared" si="5"/>
        <v>0.992468665794336</v>
      </c>
      <c r="AY45" s="372">
        <f t="shared" si="6"/>
        <v>0</v>
      </c>
      <c r="AZ45" s="358" t="s">
        <v>1270</v>
      </c>
      <c r="BA45" s="342">
        <v>0.01</v>
      </c>
      <c r="BB45" s="411"/>
      <c r="BC45" s="342">
        <v>0.1</v>
      </c>
      <c r="BD45" s="411"/>
      <c r="BE45" s="394" t="s">
        <v>1471</v>
      </c>
      <c r="BF45" s="342">
        <v>0.02</v>
      </c>
      <c r="BG45" s="411"/>
      <c r="BH45" s="358"/>
      <c r="BI45" s="416">
        <v>0</v>
      </c>
      <c r="BJ45" s="411"/>
      <c r="BK45" s="417">
        <v>0.012</v>
      </c>
      <c r="BL45" s="358"/>
      <c r="BM45" s="418"/>
      <c r="BN45" s="411">
        <f>IF($AY45&lt;50000,0,AY45*BL45/12*BM45+(BB45+BG45+BJ45)*BL45/12*BM45*0.5)</f>
        <v>0</v>
      </c>
      <c r="BO45" s="358"/>
      <c r="BP45" s="358"/>
      <c r="BQ45" s="358"/>
      <c r="BR45" s="358"/>
      <c r="BS45" s="358"/>
      <c r="BT45" s="358"/>
      <c r="BU45" s="358"/>
      <c r="BV45" s="358"/>
      <c r="BW45" s="419"/>
      <c r="BX45" s="419"/>
      <c r="BY45" s="372">
        <f>IF(BO45="扣除进项税",AY45+BB45+BD45+BG45+BJ45+BN45-#REF!-#REF!-#REF!-#REF!,AY45+BB45+BD45+BG45+BJ45+BN45)</f>
        <v>0</v>
      </c>
      <c r="BZ45" s="420"/>
      <c r="CA45" s="411"/>
      <c r="CB45" s="379"/>
      <c r="CC45" s="421"/>
      <c r="CD45" s="422"/>
      <c r="CE45" s="423"/>
      <c r="CF45" s="424"/>
      <c r="CG45" s="422"/>
      <c r="CH45" s="379">
        <f t="shared" si="17"/>
        <v>0</v>
      </c>
      <c r="CI45" s="358"/>
      <c r="CJ45" s="425"/>
      <c r="CK45" s="380"/>
      <c r="CL45" s="358"/>
      <c r="CM45" s="358"/>
      <c r="CN45" s="358"/>
      <c r="CO45" s="358"/>
      <c r="CP45" s="358"/>
      <c r="CQ45" s="358"/>
      <c r="CR45" s="426"/>
      <c r="CS45" s="427">
        <f t="shared" si="20"/>
        <v>0</v>
      </c>
      <c r="CT45" s="358"/>
      <c r="CU45" s="428"/>
      <c r="CV45" s="428"/>
      <c r="CW45" s="428"/>
      <c r="CX45" s="428"/>
      <c r="CY45" s="428"/>
      <c r="CZ45" s="428"/>
      <c r="DA45" s="429">
        <f t="shared" si="21"/>
        <v>0</v>
      </c>
      <c r="DB45" s="430">
        <f t="shared" si="22"/>
        <v>0</v>
      </c>
      <c r="DC45" s="433"/>
      <c r="DD45" s="433"/>
      <c r="DE45" s="433"/>
      <c r="DF45" s="434">
        <f t="shared" ref="DF45:DF51" si="38">ROUND(IF(DB45=0,0,BZ45*DB45/100),0)</f>
        <v>0</v>
      </c>
    </row>
    <row r="46" customHeight="1" spans="1:110">
      <c r="A46" s="405" t="s">
        <v>1588</v>
      </c>
      <c r="B46" s="405" t="s">
        <v>1589</v>
      </c>
      <c r="C46" s="405" t="s">
        <v>1590</v>
      </c>
      <c r="D46" s="405"/>
      <c r="E46" s="405">
        <v>0</v>
      </c>
      <c r="F46" s="405" t="s">
        <v>1585</v>
      </c>
      <c r="G46" s="405" t="s">
        <v>1435</v>
      </c>
      <c r="H46" s="406">
        <v>1</v>
      </c>
      <c r="I46" s="406">
        <v>1</v>
      </c>
      <c r="J46" s="407" t="s">
        <v>1591</v>
      </c>
      <c r="K46" s="407" t="s">
        <v>1591</v>
      </c>
      <c r="L46" s="407"/>
      <c r="M46" s="407"/>
      <c r="N46" s="408"/>
      <c r="O46" s="408"/>
      <c r="P46" s="409" t="s">
        <v>1592</v>
      </c>
      <c r="Q46" s="410"/>
      <c r="R46" s="410"/>
      <c r="S46" s="410"/>
      <c r="T46" s="410"/>
      <c r="U46" s="410"/>
      <c r="V46" s="410"/>
      <c r="W46" s="411"/>
      <c r="X46" s="342" t="s">
        <v>1348</v>
      </c>
      <c r="Y46" s="342" t="s">
        <v>1470</v>
      </c>
      <c r="Z46" s="413">
        <v>100</v>
      </c>
      <c r="AA46" s="413">
        <v>99</v>
      </c>
      <c r="AB46" s="413">
        <v>98.604</v>
      </c>
      <c r="AC46" s="413">
        <v>98.998416</v>
      </c>
      <c r="AD46" s="413">
        <v>98.899417584</v>
      </c>
      <c r="AE46" s="413">
        <v>100.284009430176</v>
      </c>
      <c r="AF46" s="413">
        <v>102.38997362821</v>
      </c>
      <c r="AG46" s="413">
        <v>102.082803707325</v>
      </c>
      <c r="AH46" s="413">
        <v>104.839039407423</v>
      </c>
      <c r="AI46" s="413">
        <v>107.355176353201</v>
      </c>
      <c r="AJ46" s="413">
        <v>108.643438469439</v>
      </c>
      <c r="AK46" s="413">
        <v>110.599020361889</v>
      </c>
      <c r="AL46" s="413">
        <v>112.589802728403</v>
      </c>
      <c r="AM46" s="413">
        <v>115.179368191157</v>
      </c>
      <c r="AN46" s="413">
        <v>112.645422090951</v>
      </c>
      <c r="AO46" s="413">
        <v>111.181031603769</v>
      </c>
      <c r="AP46" s="413">
        <v>114.294100488674</v>
      </c>
      <c r="AQ46" s="413">
        <v>111.551042076946</v>
      </c>
      <c r="AR46" s="413">
        <v>106.977449351791</v>
      </c>
      <c r="AS46" s="413">
        <v>106.656517003736</v>
      </c>
      <c r="AT46" s="413">
        <v>109.749555996844</v>
      </c>
      <c r="AU46" s="413" t="e">
        <v>#REF!</v>
      </c>
      <c r="AV46" s="401">
        <f t="shared" si="3"/>
        <v>2011</v>
      </c>
      <c r="AW46" s="414">
        <f t="shared" si="4"/>
        <v>100.284009430176</v>
      </c>
      <c r="AX46" s="415">
        <f t="shared" si="5"/>
        <v>1.00284009430176</v>
      </c>
      <c r="AY46" s="372">
        <f t="shared" si="6"/>
        <v>0</v>
      </c>
      <c r="AZ46" s="358" t="s">
        <v>1270</v>
      </c>
      <c r="BA46" s="342">
        <v>0.01</v>
      </c>
      <c r="BB46" s="411"/>
      <c r="BC46" s="342">
        <v>0.1</v>
      </c>
      <c r="BD46" s="411"/>
      <c r="BE46" s="394" t="s">
        <v>1471</v>
      </c>
      <c r="BF46" s="342">
        <v>0.02</v>
      </c>
      <c r="BG46" s="411"/>
      <c r="BH46" s="358"/>
      <c r="BI46" s="416">
        <v>0</v>
      </c>
      <c r="BJ46" s="411"/>
      <c r="BK46" s="417">
        <v>0.012</v>
      </c>
      <c r="BL46" s="358"/>
      <c r="BM46" s="418"/>
      <c r="BN46" s="411">
        <f>IF($AY46&lt;50000,0,AY46*BL46/12*BM46+(BB46+BG46+BJ46)*BL46/12*BM46*0.5)</f>
        <v>0</v>
      </c>
      <c r="BO46" s="358"/>
      <c r="BP46" s="358"/>
      <c r="BQ46" s="358"/>
      <c r="BR46" s="358"/>
      <c r="BS46" s="358"/>
      <c r="BT46" s="358"/>
      <c r="BU46" s="358"/>
      <c r="BV46" s="358"/>
      <c r="BW46" s="419"/>
      <c r="BX46" s="419"/>
      <c r="BY46" s="372">
        <f>IF(BO46="扣除进项税",AY46+BB46+BD46+BG46+BJ46+BN46-#REF!-#REF!-#REF!-#REF!,AY46+BB46+BD46+BG46+BJ46+BN46)</f>
        <v>0</v>
      </c>
      <c r="BZ46" s="420"/>
      <c r="CA46" s="411"/>
      <c r="CB46" s="379"/>
      <c r="CC46" s="421"/>
      <c r="CD46" s="422"/>
      <c r="CE46" s="423"/>
      <c r="CF46" s="424"/>
      <c r="CG46" s="422"/>
      <c r="CH46" s="379">
        <f t="shared" si="17"/>
        <v>0</v>
      </c>
      <c r="CI46" s="358"/>
      <c r="CJ46" s="425"/>
      <c r="CK46" s="380"/>
      <c r="CL46" s="358"/>
      <c r="CM46" s="358"/>
      <c r="CN46" s="358"/>
      <c r="CO46" s="358"/>
      <c r="CP46" s="358"/>
      <c r="CQ46" s="358"/>
      <c r="CR46" s="426"/>
      <c r="CS46" s="427">
        <f t="shared" si="20"/>
        <v>0</v>
      </c>
      <c r="CT46" s="358"/>
      <c r="CU46" s="428"/>
      <c r="CV46" s="428"/>
      <c r="CW46" s="428"/>
      <c r="CX46" s="428"/>
      <c r="CY46" s="428"/>
      <c r="CZ46" s="428"/>
      <c r="DA46" s="429">
        <f t="shared" si="21"/>
        <v>0</v>
      </c>
      <c r="DB46" s="430">
        <f t="shared" si="22"/>
        <v>0</v>
      </c>
      <c r="DC46" s="433"/>
      <c r="DD46" s="433"/>
      <c r="DE46" s="433"/>
      <c r="DF46" s="434">
        <f t="shared" si="38"/>
        <v>0</v>
      </c>
    </row>
    <row r="47" customHeight="1" spans="1:110">
      <c r="A47" s="405" t="s">
        <v>1593</v>
      </c>
      <c r="B47" s="405" t="s">
        <v>1589</v>
      </c>
      <c r="C47" s="405" t="s">
        <v>1594</v>
      </c>
      <c r="D47" s="405"/>
      <c r="E47" s="405">
        <v>0</v>
      </c>
      <c r="F47" s="405" t="s">
        <v>1585</v>
      </c>
      <c r="G47" s="405" t="s">
        <v>1435</v>
      </c>
      <c r="H47" s="406">
        <v>1</v>
      </c>
      <c r="I47" s="406">
        <v>1</v>
      </c>
      <c r="J47" s="407" t="s">
        <v>1586</v>
      </c>
      <c r="K47" s="407" t="s">
        <v>1586</v>
      </c>
      <c r="L47" s="407"/>
      <c r="M47" s="407"/>
      <c r="N47" s="408"/>
      <c r="O47" s="408"/>
      <c r="P47" s="409" t="s">
        <v>1595</v>
      </c>
      <c r="Q47" s="410"/>
      <c r="R47" s="410"/>
      <c r="S47" s="410"/>
      <c r="T47" s="410"/>
      <c r="U47" s="410"/>
      <c r="V47" s="410"/>
      <c r="W47" s="411"/>
      <c r="X47" s="342" t="s">
        <v>1348</v>
      </c>
      <c r="Y47" s="342" t="s">
        <v>1596</v>
      </c>
      <c r="Z47" s="413">
        <v>100</v>
      </c>
      <c r="AA47" s="413">
        <v>99.2</v>
      </c>
      <c r="AB47" s="413">
        <v>97.9104</v>
      </c>
      <c r="AC47" s="413">
        <v>95.2668192</v>
      </c>
      <c r="AD47" s="413">
        <v>93.5520164544</v>
      </c>
      <c r="AE47" s="413">
        <v>90.9325599936768</v>
      </c>
      <c r="AF47" s="413">
        <v>90.0232343937401</v>
      </c>
      <c r="AG47" s="413">
        <v>87.1424908931404</v>
      </c>
      <c r="AH47" s="413">
        <v>84.9639286208119</v>
      </c>
      <c r="AI47" s="413">
        <v>82.9247943339124</v>
      </c>
      <c r="AJ47" s="413">
        <v>80.1053513265593</v>
      </c>
      <c r="AK47" s="413">
        <v>76.340399814211</v>
      </c>
      <c r="AL47" s="413">
        <v>72.5997202233147</v>
      </c>
      <c r="AM47" s="413">
        <v>74.2695137884509</v>
      </c>
      <c r="AN47" s="413">
        <v>72.635584485105</v>
      </c>
      <c r="AO47" s="413">
        <v>71.6913218867986</v>
      </c>
      <c r="AP47" s="413">
        <v>73.698678899629</v>
      </c>
      <c r="AQ47" s="413">
        <v>71.9299106060379</v>
      </c>
      <c r="AR47" s="413">
        <v>68.9807842711904</v>
      </c>
      <c r="AS47" s="413">
        <v>68.7738419183768</v>
      </c>
      <c r="AT47" s="413">
        <v>70.7682833340097</v>
      </c>
      <c r="AU47" s="413" t="e">
        <v>#REF!</v>
      </c>
      <c r="AV47" s="401">
        <f t="shared" si="3"/>
        <v>2011</v>
      </c>
      <c r="AW47" s="414">
        <f t="shared" si="4"/>
        <v>90.9325599936768</v>
      </c>
      <c r="AX47" s="415">
        <f t="shared" si="5"/>
        <v>0.909325599936768</v>
      </c>
      <c r="AY47" s="372">
        <f t="shared" si="6"/>
        <v>0</v>
      </c>
      <c r="AZ47" s="358" t="s">
        <v>1270</v>
      </c>
      <c r="BA47" s="342">
        <v>0.01</v>
      </c>
      <c r="BB47" s="411"/>
      <c r="BC47" s="342">
        <v>0.1</v>
      </c>
      <c r="BD47" s="411"/>
      <c r="BE47" s="394" t="s">
        <v>1471</v>
      </c>
      <c r="BF47" s="342">
        <v>0.02</v>
      </c>
      <c r="BG47" s="411"/>
      <c r="BH47" s="358"/>
      <c r="BI47" s="416">
        <v>0</v>
      </c>
      <c r="BJ47" s="411"/>
      <c r="BK47" s="417">
        <v>0.012</v>
      </c>
      <c r="BL47" s="358"/>
      <c r="BM47" s="418"/>
      <c r="BN47" s="411">
        <f>IF($AY47&lt;50000,0,AY47*BL47/12*BM47+(BB47+BG47+BJ47)*BL47/12*BM47*0.5)</f>
        <v>0</v>
      </c>
      <c r="BO47" s="358"/>
      <c r="BP47" s="358"/>
      <c r="BQ47" s="358"/>
      <c r="BR47" s="358"/>
      <c r="BS47" s="358"/>
      <c r="BT47" s="358"/>
      <c r="BU47" s="358"/>
      <c r="BV47" s="358"/>
      <c r="BW47" s="419"/>
      <c r="BX47" s="419"/>
      <c r="BY47" s="372">
        <f>IF(BO47="扣除进项税",AY47+BB47+BD47+BG47+BJ47+BN47-#REF!-#REF!-#REF!-#REF!,AY47+BB47+BD47+BG47+BJ47+BN47)</f>
        <v>0</v>
      </c>
      <c r="BZ47" s="420"/>
      <c r="CA47" s="411"/>
      <c r="CB47" s="379"/>
      <c r="CC47" s="421"/>
      <c r="CD47" s="422"/>
      <c r="CE47" s="423"/>
      <c r="CF47" s="424"/>
      <c r="CG47" s="422"/>
      <c r="CH47" s="379">
        <f t="shared" si="17"/>
        <v>0</v>
      </c>
      <c r="CI47" s="358"/>
      <c r="CJ47" s="425"/>
      <c r="CK47" s="380"/>
      <c r="CL47" s="358"/>
      <c r="CM47" s="358"/>
      <c r="CN47" s="358"/>
      <c r="CO47" s="358"/>
      <c r="CP47" s="358"/>
      <c r="CQ47" s="358"/>
      <c r="CR47" s="426"/>
      <c r="CS47" s="427">
        <f t="shared" si="20"/>
        <v>0</v>
      </c>
      <c r="CT47" s="358"/>
      <c r="CU47" s="428"/>
      <c r="CV47" s="428"/>
      <c r="CW47" s="428"/>
      <c r="CX47" s="428"/>
      <c r="CY47" s="428"/>
      <c r="CZ47" s="428"/>
      <c r="DA47" s="429">
        <f t="shared" si="21"/>
        <v>0</v>
      </c>
      <c r="DB47" s="430">
        <f t="shared" si="22"/>
        <v>0</v>
      </c>
      <c r="DC47" s="433"/>
      <c r="DD47" s="433"/>
      <c r="DE47" s="433"/>
      <c r="DF47" s="434">
        <f t="shared" si="38"/>
        <v>0</v>
      </c>
    </row>
    <row r="48" customHeight="1" spans="1:110">
      <c r="A48" s="405" t="s">
        <v>1597</v>
      </c>
      <c r="B48" s="405" t="s">
        <v>1589</v>
      </c>
      <c r="C48" s="405" t="s">
        <v>1598</v>
      </c>
      <c r="D48" s="405"/>
      <c r="E48" s="405">
        <v>0</v>
      </c>
      <c r="F48" s="405" t="s">
        <v>1585</v>
      </c>
      <c r="G48" s="405" t="s">
        <v>1435</v>
      </c>
      <c r="H48" s="406">
        <v>1</v>
      </c>
      <c r="I48" s="406">
        <v>1</v>
      </c>
      <c r="J48" s="407" t="s">
        <v>1586</v>
      </c>
      <c r="K48" s="407" t="s">
        <v>1586</v>
      </c>
      <c r="L48" s="407"/>
      <c r="M48" s="407"/>
      <c r="N48" s="408"/>
      <c r="O48" s="408"/>
      <c r="P48" s="409" t="s">
        <v>1599</v>
      </c>
      <c r="Q48" s="410"/>
      <c r="R48" s="410"/>
      <c r="S48" s="410"/>
      <c r="T48" s="410"/>
      <c r="U48" s="410"/>
      <c r="V48" s="410"/>
      <c r="W48" s="411"/>
      <c r="X48" s="342" t="s">
        <v>1348</v>
      </c>
      <c r="Y48" s="342" t="s">
        <v>1484</v>
      </c>
      <c r="Z48" s="413">
        <v>100</v>
      </c>
      <c r="AA48" s="413">
        <v>101.3</v>
      </c>
      <c r="AB48" s="413">
        <v>102.4143</v>
      </c>
      <c r="AC48" s="413">
        <v>100.9804998</v>
      </c>
      <c r="AD48" s="413">
        <v>98.5569678048</v>
      </c>
      <c r="AE48" s="413">
        <v>99.2468665794336</v>
      </c>
      <c r="AF48" s="413">
        <v>103.712975575508</v>
      </c>
      <c r="AG48" s="413">
        <v>100.186734405941</v>
      </c>
      <c r="AH48" s="413">
        <v>102.290655828466</v>
      </c>
      <c r="AI48" s="413">
        <v>104.745631568349</v>
      </c>
      <c r="AJ48" s="413">
        <v>105.059868463054</v>
      </c>
      <c r="AK48" s="413">
        <v>107.896484911556</v>
      </c>
      <c r="AL48" s="413">
        <v>109.838621639964</v>
      </c>
      <c r="AM48" s="413">
        <v>112.364909937683</v>
      </c>
      <c r="AN48" s="413">
        <v>109.892881919054</v>
      </c>
      <c r="AO48" s="413">
        <v>108.464274454107</v>
      </c>
      <c r="AP48" s="413">
        <v>111.501274138822</v>
      </c>
      <c r="AQ48" s="413">
        <v>108.82524355949</v>
      </c>
      <c r="AR48" s="413">
        <v>104.363408573551</v>
      </c>
      <c r="AS48" s="413">
        <v>104.05031834783</v>
      </c>
      <c r="AT48" s="413">
        <v>107.067777579917</v>
      </c>
      <c r="AU48" s="413" t="e">
        <v>#REF!</v>
      </c>
      <c r="AV48" s="401">
        <f t="shared" si="3"/>
        <v>2011</v>
      </c>
      <c r="AW48" s="414">
        <f t="shared" si="4"/>
        <v>99.2468665794336</v>
      </c>
      <c r="AX48" s="415">
        <f t="shared" si="5"/>
        <v>0.992468665794336</v>
      </c>
      <c r="AY48" s="372">
        <f t="shared" si="6"/>
        <v>0</v>
      </c>
      <c r="AZ48" s="358" t="s">
        <v>1270</v>
      </c>
      <c r="BA48" s="342">
        <v>0.01</v>
      </c>
      <c r="BB48" s="411"/>
      <c r="BC48" s="342">
        <v>0.1</v>
      </c>
      <c r="BD48" s="411"/>
      <c r="BE48" s="394" t="s">
        <v>1471</v>
      </c>
      <c r="BF48" s="342">
        <v>0.02</v>
      </c>
      <c r="BG48" s="411"/>
      <c r="BH48" s="358"/>
      <c r="BI48" s="416">
        <v>0</v>
      </c>
      <c r="BJ48" s="411"/>
      <c r="BK48" s="417">
        <v>0.012</v>
      </c>
      <c r="BL48" s="358"/>
      <c r="BM48" s="418"/>
      <c r="BN48" s="411">
        <f>IF($AY48&lt;50000,0,AY48*BL48/12*BM48+(BB48+BG48+BJ48)*BL48/12*BM48*0.5)</f>
        <v>0</v>
      </c>
      <c r="BO48" s="358"/>
      <c r="BP48" s="358"/>
      <c r="BQ48" s="358"/>
      <c r="BR48" s="358"/>
      <c r="BS48" s="358"/>
      <c r="BT48" s="358"/>
      <c r="BU48" s="358"/>
      <c r="BV48" s="358"/>
      <c r="BW48" s="419"/>
      <c r="BX48" s="419"/>
      <c r="BY48" s="372">
        <f>IF(BO48="扣除进项税",AY48+BB48+BD48+BG48+BJ48+BN48-#REF!-#REF!-#REF!-#REF!,AY48+BB48+BD48+BG48+BJ48+BN48)</f>
        <v>0</v>
      </c>
      <c r="BZ48" s="420"/>
      <c r="CA48" s="411"/>
      <c r="CB48" s="379"/>
      <c r="CC48" s="421"/>
      <c r="CD48" s="422"/>
      <c r="CE48" s="423"/>
      <c r="CF48" s="424"/>
      <c r="CG48" s="422"/>
      <c r="CH48" s="379">
        <f t="shared" si="17"/>
        <v>0</v>
      </c>
      <c r="CI48" s="358"/>
      <c r="CJ48" s="425"/>
      <c r="CK48" s="380"/>
      <c r="CL48" s="358"/>
      <c r="CM48" s="358"/>
      <c r="CN48" s="358"/>
      <c r="CO48" s="358"/>
      <c r="CP48" s="358"/>
      <c r="CQ48" s="358"/>
      <c r="CR48" s="426"/>
      <c r="CS48" s="427">
        <f t="shared" si="20"/>
        <v>0</v>
      </c>
      <c r="CT48" s="358"/>
      <c r="CU48" s="428"/>
      <c r="CV48" s="428"/>
      <c r="CW48" s="428"/>
      <c r="CX48" s="428"/>
      <c r="CY48" s="428"/>
      <c r="CZ48" s="428"/>
      <c r="DA48" s="429">
        <f t="shared" si="21"/>
        <v>0</v>
      </c>
      <c r="DB48" s="430">
        <f t="shared" si="22"/>
        <v>0</v>
      </c>
      <c r="DC48" s="433"/>
      <c r="DD48" s="433"/>
      <c r="DE48" s="433"/>
      <c r="DF48" s="434">
        <f t="shared" si="38"/>
        <v>0</v>
      </c>
    </row>
    <row r="49" customHeight="1" spans="1:110">
      <c r="A49" s="405" t="s">
        <v>1600</v>
      </c>
      <c r="B49" s="405" t="s">
        <v>1589</v>
      </c>
      <c r="C49" s="405" t="s">
        <v>1601</v>
      </c>
      <c r="D49" s="405"/>
      <c r="E49" s="405">
        <v>0</v>
      </c>
      <c r="F49" s="405" t="s">
        <v>1585</v>
      </c>
      <c r="G49" s="405" t="s">
        <v>1435</v>
      </c>
      <c r="H49" s="406">
        <v>1</v>
      </c>
      <c r="I49" s="406">
        <v>1</v>
      </c>
      <c r="J49" s="407" t="s">
        <v>1586</v>
      </c>
      <c r="K49" s="407" t="s">
        <v>1586</v>
      </c>
      <c r="L49" s="407"/>
      <c r="M49" s="407"/>
      <c r="N49" s="408"/>
      <c r="O49" s="408"/>
      <c r="P49" s="409" t="s">
        <v>1602</v>
      </c>
      <c r="Q49" s="410"/>
      <c r="R49" s="410"/>
      <c r="S49" s="410"/>
      <c r="T49" s="410"/>
      <c r="U49" s="410"/>
      <c r="V49" s="410"/>
      <c r="W49" s="411"/>
      <c r="X49" s="342" t="s">
        <v>1348</v>
      </c>
      <c r="Y49" s="342" t="s">
        <v>1484</v>
      </c>
      <c r="Z49" s="413">
        <v>100</v>
      </c>
      <c r="AA49" s="413">
        <v>101.3</v>
      </c>
      <c r="AB49" s="413">
        <v>102.4143</v>
      </c>
      <c r="AC49" s="413">
        <v>100.9804998</v>
      </c>
      <c r="AD49" s="413">
        <v>98.5569678048</v>
      </c>
      <c r="AE49" s="413">
        <v>99.2468665794336</v>
      </c>
      <c r="AF49" s="413">
        <v>103.712975575508</v>
      </c>
      <c r="AG49" s="413">
        <v>100.186734405941</v>
      </c>
      <c r="AH49" s="413">
        <v>102.290655828466</v>
      </c>
      <c r="AI49" s="413">
        <v>104.745631568349</v>
      </c>
      <c r="AJ49" s="413">
        <v>105.059868463054</v>
      </c>
      <c r="AK49" s="413">
        <v>107.896484911556</v>
      </c>
      <c r="AL49" s="413">
        <v>109.838621639964</v>
      </c>
      <c r="AM49" s="413">
        <v>112.364909937683</v>
      </c>
      <c r="AN49" s="413">
        <v>109.892881919054</v>
      </c>
      <c r="AO49" s="413">
        <v>108.464274454107</v>
      </c>
      <c r="AP49" s="413">
        <v>111.501274138822</v>
      </c>
      <c r="AQ49" s="413">
        <v>108.82524355949</v>
      </c>
      <c r="AR49" s="413">
        <v>104.363408573551</v>
      </c>
      <c r="AS49" s="413">
        <v>104.05031834783</v>
      </c>
      <c r="AT49" s="413">
        <v>107.067777579917</v>
      </c>
      <c r="AU49" s="413" t="e">
        <v>#REF!</v>
      </c>
      <c r="AV49" s="401">
        <f t="shared" si="3"/>
        <v>2011</v>
      </c>
      <c r="AW49" s="414">
        <f t="shared" si="4"/>
        <v>99.2468665794336</v>
      </c>
      <c r="AX49" s="415">
        <f t="shared" si="5"/>
        <v>0.992468665794336</v>
      </c>
      <c r="AY49" s="372">
        <f t="shared" si="6"/>
        <v>0</v>
      </c>
      <c r="AZ49" s="358" t="s">
        <v>1270</v>
      </c>
      <c r="BA49" s="342">
        <v>0.01</v>
      </c>
      <c r="BB49" s="411"/>
      <c r="BC49" s="342">
        <v>0.1</v>
      </c>
      <c r="BD49" s="411"/>
      <c r="BE49" s="394" t="s">
        <v>1471</v>
      </c>
      <c r="BF49" s="342">
        <v>0.02</v>
      </c>
      <c r="BG49" s="411"/>
      <c r="BH49" s="358"/>
      <c r="BI49" s="416">
        <v>0</v>
      </c>
      <c r="BJ49" s="411"/>
      <c r="BK49" s="417">
        <v>0.012</v>
      </c>
      <c r="BL49" s="358"/>
      <c r="BM49" s="418"/>
      <c r="BN49" s="411">
        <f>IF($AY49&lt;50000,0,AY49*BL49/12*BM49+(BB49+BG49+BJ49)*BL49/12*BM49*0.5)</f>
        <v>0</v>
      </c>
      <c r="BO49" s="358"/>
      <c r="BP49" s="358"/>
      <c r="BQ49" s="358"/>
      <c r="BR49" s="358"/>
      <c r="BS49" s="358"/>
      <c r="BT49" s="358"/>
      <c r="BU49" s="358"/>
      <c r="BV49" s="358"/>
      <c r="BW49" s="419"/>
      <c r="BX49" s="419"/>
      <c r="BY49" s="372">
        <f>IF(BO49="扣除进项税",AY49+BB49+BD49+BG49+BJ49+BN49-#REF!-#REF!-#REF!-#REF!,AY49+BB49+BD49+BG49+BJ49+BN49)</f>
        <v>0</v>
      </c>
      <c r="BZ49" s="420"/>
      <c r="CA49" s="411"/>
      <c r="CB49" s="379"/>
      <c r="CC49" s="421"/>
      <c r="CD49" s="422"/>
      <c r="CE49" s="423"/>
      <c r="CF49" s="424"/>
      <c r="CG49" s="422"/>
      <c r="CH49" s="379">
        <f t="shared" si="17"/>
        <v>0</v>
      </c>
      <c r="CI49" s="358"/>
      <c r="CJ49" s="425"/>
      <c r="CK49" s="380"/>
      <c r="CL49" s="358"/>
      <c r="CM49" s="358"/>
      <c r="CN49" s="358"/>
      <c r="CO49" s="358"/>
      <c r="CP49" s="358"/>
      <c r="CQ49" s="358"/>
      <c r="CR49" s="426"/>
      <c r="CS49" s="427">
        <f t="shared" si="20"/>
        <v>0</v>
      </c>
      <c r="CT49" s="358"/>
      <c r="CU49" s="428"/>
      <c r="CV49" s="428"/>
      <c r="CW49" s="428"/>
      <c r="CX49" s="428"/>
      <c r="CY49" s="428"/>
      <c r="CZ49" s="428"/>
      <c r="DA49" s="429">
        <f t="shared" si="21"/>
        <v>0</v>
      </c>
      <c r="DB49" s="430">
        <f t="shared" si="22"/>
        <v>0</v>
      </c>
      <c r="DC49" s="433"/>
      <c r="DD49" s="433"/>
      <c r="DE49" s="433"/>
      <c r="DF49" s="434">
        <f t="shared" si="38"/>
        <v>0</v>
      </c>
    </row>
    <row r="50" customHeight="1" spans="1:110">
      <c r="A50" s="435"/>
      <c r="B50" s="435"/>
      <c r="C50" s="435"/>
      <c r="D50" s="435"/>
      <c r="E50" s="435"/>
      <c r="F50" s="435"/>
      <c r="G50" s="435"/>
      <c r="H50" s="436"/>
      <c r="I50" s="436"/>
      <c r="J50" s="437"/>
      <c r="K50" s="437"/>
      <c r="L50" s="437"/>
      <c r="M50" s="437"/>
      <c r="N50" s="438"/>
      <c r="O50" s="439"/>
      <c r="P50" s="440"/>
      <c r="Q50" s="440"/>
      <c r="R50" s="440"/>
      <c r="S50" s="440"/>
      <c r="T50" s="440"/>
      <c r="U50" s="440"/>
      <c r="V50" s="440"/>
      <c r="W50" s="441"/>
      <c r="X50" s="342"/>
      <c r="Y50" s="342"/>
      <c r="Z50" s="442"/>
      <c r="AA50" s="442"/>
      <c r="AB50" s="443"/>
      <c r="AC50" s="443"/>
      <c r="AD50" s="443"/>
      <c r="AE50" s="443"/>
      <c r="AF50" s="443"/>
      <c r="AG50" s="443"/>
      <c r="AH50" s="443"/>
      <c r="AI50" s="443"/>
      <c r="AJ50" s="443"/>
      <c r="AK50" s="443"/>
      <c r="AL50" s="443"/>
      <c r="AM50" s="443"/>
      <c r="AN50" s="443"/>
      <c r="AO50" s="443"/>
      <c r="AP50" s="443"/>
      <c r="AQ50" s="443"/>
      <c r="AR50" s="443"/>
      <c r="AS50" s="443"/>
      <c r="AT50" s="443"/>
      <c r="AU50" s="443"/>
      <c r="AV50" s="444"/>
      <c r="AW50" s="442"/>
      <c r="AX50" s="445"/>
      <c r="AY50" s="441"/>
      <c r="AZ50" s="358"/>
      <c r="BA50" s="394"/>
      <c r="BB50" s="441"/>
      <c r="BC50" s="394"/>
      <c r="BD50" s="441"/>
      <c r="BE50" s="394"/>
      <c r="BF50" s="394"/>
      <c r="BG50" s="441"/>
      <c r="BH50" s="358"/>
      <c r="BI50" s="416"/>
      <c r="BJ50" s="441"/>
      <c r="BK50" s="417">
        <v>0.012</v>
      </c>
      <c r="BL50" s="446"/>
      <c r="BM50" s="447"/>
      <c r="BN50" s="411"/>
      <c r="BO50" s="358"/>
      <c r="BP50" s="358"/>
      <c r="BQ50" s="358"/>
      <c r="BR50" s="358"/>
      <c r="BS50" s="358"/>
      <c r="BT50" s="358"/>
      <c r="BU50" s="358"/>
      <c r="BV50" s="358"/>
      <c r="BW50" s="419"/>
      <c r="BX50" s="419"/>
      <c r="BY50" s="372">
        <f>IF(BO50="扣除进项税",AY50+BB50+BD50+BG50+BJ50+BN50-#REF!-#REF!-#REF!-#REF!,AY50+BB50+BD50+BG50+BJ50+BN50)</f>
        <v>0</v>
      </c>
      <c r="BZ50" s="448"/>
      <c r="CA50" s="449"/>
      <c r="CB50" s="450"/>
      <c r="CC50" s="421"/>
      <c r="CD50" s="449"/>
      <c r="CE50" s="451"/>
      <c r="CF50" s="452"/>
      <c r="CG50" s="449"/>
      <c r="CH50" s="379"/>
      <c r="CI50" s="358"/>
      <c r="CJ50" s="425"/>
      <c r="CK50" s="453"/>
      <c r="CL50" s="446"/>
      <c r="CM50" s="446"/>
      <c r="CN50" s="446"/>
      <c r="CO50" s="446"/>
      <c r="CP50" s="446"/>
      <c r="CQ50" s="446"/>
      <c r="CR50" s="426"/>
      <c r="CS50" s="427">
        <f t="shared" si="20"/>
        <v>0</v>
      </c>
      <c r="CT50" s="358"/>
      <c r="CU50" s="428"/>
      <c r="CV50" s="428"/>
      <c r="CW50" s="428"/>
      <c r="CX50" s="428"/>
      <c r="CY50" s="428"/>
      <c r="CZ50" s="428"/>
      <c r="DA50" s="429">
        <f t="shared" si="21"/>
        <v>0</v>
      </c>
      <c r="DB50" s="430">
        <f t="shared" si="22"/>
        <v>0</v>
      </c>
      <c r="DC50" s="433"/>
      <c r="DD50" s="433"/>
      <c r="DE50" s="433"/>
      <c r="DF50" s="434">
        <f t="shared" si="38"/>
        <v>0</v>
      </c>
    </row>
    <row r="51" customHeight="1" spans="1:110">
      <c r="A51" s="435"/>
      <c r="B51" s="435"/>
      <c r="C51" s="435"/>
      <c r="D51" s="435"/>
      <c r="E51" s="435"/>
      <c r="F51" s="435"/>
      <c r="G51" s="435"/>
      <c r="H51" s="454"/>
      <c r="I51" s="454"/>
      <c r="J51" s="435"/>
      <c r="K51" s="435"/>
      <c r="L51" s="435"/>
      <c r="M51" s="435"/>
      <c r="N51" s="438"/>
      <c r="O51" s="439"/>
      <c r="P51" s="440"/>
      <c r="Q51" s="440"/>
      <c r="R51" s="440"/>
      <c r="S51" s="440"/>
      <c r="T51" s="440"/>
      <c r="U51" s="440"/>
      <c r="V51" s="440"/>
      <c r="W51" s="441"/>
      <c r="X51" s="342"/>
      <c r="Y51" s="342"/>
      <c r="Z51" s="455"/>
      <c r="AA51" s="455"/>
      <c r="AB51" s="455"/>
      <c r="AC51" s="455"/>
      <c r="AD51" s="455"/>
      <c r="AE51" s="455"/>
      <c r="AF51" s="455"/>
      <c r="AG51" s="455"/>
      <c r="AH51" s="455"/>
      <c r="AI51" s="455"/>
      <c r="AJ51" s="455"/>
      <c r="AK51" s="455"/>
      <c r="AL51" s="455"/>
      <c r="AM51" s="455"/>
      <c r="AN51" s="455"/>
      <c r="AO51" s="455"/>
      <c r="AP51" s="455"/>
      <c r="AQ51" s="455"/>
      <c r="AR51" s="455"/>
      <c r="AS51" s="455"/>
      <c r="AT51" s="455"/>
      <c r="AU51" s="455"/>
      <c r="AV51" s="455"/>
      <c r="AW51" s="455"/>
      <c r="AX51" s="445"/>
      <c r="AY51" s="441"/>
      <c r="AZ51" s="358"/>
      <c r="BA51" s="394"/>
      <c r="BB51" s="441"/>
      <c r="BC51" s="456"/>
      <c r="BD51" s="441"/>
      <c r="BE51" s="441"/>
      <c r="BF51" s="394"/>
      <c r="BG51" s="441"/>
      <c r="BH51" s="358"/>
      <c r="BI51" s="416">
        <v>0</v>
      </c>
      <c r="BJ51" s="441">
        <f>$AY51*BI51</f>
        <v>0</v>
      </c>
      <c r="BK51" s="417">
        <v>0.012</v>
      </c>
      <c r="BL51" s="446"/>
      <c r="BM51" s="447"/>
      <c r="BN51" s="411">
        <f>IF($AY51&lt;50000,0,(AY51+BB51+BG51+BJ51)*BL51/12*BM51*0.5)</f>
        <v>0</v>
      </c>
      <c r="BO51" s="358"/>
      <c r="BP51" s="358"/>
      <c r="BQ51" s="358"/>
      <c r="BR51" s="358"/>
      <c r="BS51" s="358"/>
      <c r="BT51" s="358"/>
      <c r="BU51" s="358"/>
      <c r="BV51" s="358"/>
      <c r="BW51" s="419"/>
      <c r="BX51" s="419"/>
      <c r="BY51" s="372">
        <f>IF(BO51="扣除进项税",AY51+BB51+BD51+BG51+BJ51+BN51-#REF!-#REF!-#REF!-#REF!,AY51+BB51+BD51+BG51+BJ51+BN51)</f>
        <v>0</v>
      </c>
      <c r="BZ51" s="448"/>
      <c r="CA51" s="449"/>
      <c r="CB51" s="450"/>
      <c r="CC51" s="421"/>
      <c r="CD51" s="449"/>
      <c r="CE51" s="451"/>
      <c r="CF51" s="452"/>
      <c r="CG51" s="449"/>
      <c r="CH51" s="379">
        <f>IF(CD51=0,0,IF((CD51-CG51)/CD51&lt;0.15,"判断尚可月数",""))</f>
        <v>0</v>
      </c>
      <c r="CI51" s="358"/>
      <c r="CJ51" s="425"/>
      <c r="CK51" s="453"/>
      <c r="CL51" s="446"/>
      <c r="CM51" s="446"/>
      <c r="CN51" s="446"/>
      <c r="CO51" s="446"/>
      <c r="CP51" s="446"/>
      <c r="CQ51" s="446"/>
      <c r="CR51" s="426">
        <f>(ROUND((CK51-0)*100/5,0)*5/100)</f>
        <v>0</v>
      </c>
      <c r="CS51" s="427">
        <f t="shared" si="20"/>
        <v>0</v>
      </c>
      <c r="CT51" s="358"/>
      <c r="CU51" s="428"/>
      <c r="CV51" s="428"/>
      <c r="CW51" s="428"/>
      <c r="CX51" s="428"/>
      <c r="CY51" s="428"/>
      <c r="CZ51" s="428"/>
      <c r="DA51" s="429">
        <f t="shared" si="21"/>
        <v>0</v>
      </c>
      <c r="DB51" s="430">
        <f t="shared" si="22"/>
        <v>0</v>
      </c>
      <c r="DC51" s="433"/>
      <c r="DD51" s="433"/>
      <c r="DE51" s="433"/>
      <c r="DF51" s="434">
        <f t="shared" si="38"/>
        <v>0</v>
      </c>
    </row>
    <row r="52" customHeight="1" spans="1:110">
      <c r="A52" s="435"/>
      <c r="B52" s="435"/>
      <c r="C52" s="457" t="s">
        <v>1251</v>
      </c>
      <c r="D52" s="457"/>
      <c r="E52" s="458"/>
      <c r="F52" s="458"/>
      <c r="G52" s="458"/>
      <c r="H52" s="459">
        <f>SUM(H16:H51)</f>
        <v>36</v>
      </c>
      <c r="I52" s="459">
        <f>SUM(I16:I51)</f>
        <v>36</v>
      </c>
      <c r="J52" s="458"/>
      <c r="K52" s="458"/>
      <c r="L52" s="458"/>
      <c r="M52" s="458"/>
      <c r="N52" s="458"/>
      <c r="O52" s="458"/>
      <c r="P52" s="458"/>
      <c r="Q52" s="458"/>
      <c r="R52" s="458"/>
      <c r="S52" s="458"/>
      <c r="T52" s="458"/>
      <c r="U52" s="458"/>
      <c r="V52" s="460">
        <f>SUM(V16:V51)</f>
        <v>128375</v>
      </c>
      <c r="W52" s="460">
        <f>SUM(W16:W51)</f>
        <v>146360</v>
      </c>
      <c r="X52" s="460"/>
      <c r="Y52" s="460"/>
      <c r="Z52" s="460"/>
      <c r="AA52" s="460"/>
      <c r="AB52" s="460"/>
      <c r="AC52" s="460"/>
      <c r="AD52" s="460"/>
      <c r="AE52" s="460"/>
      <c r="AF52" s="460"/>
      <c r="AG52" s="460"/>
      <c r="AH52" s="460"/>
      <c r="AI52" s="460"/>
      <c r="AJ52" s="460"/>
      <c r="AK52" s="460"/>
      <c r="AL52" s="460"/>
      <c r="AM52" s="460"/>
      <c r="AN52" s="460"/>
      <c r="AO52" s="460"/>
      <c r="AP52" s="460"/>
      <c r="AQ52" s="460"/>
      <c r="AR52" s="460"/>
      <c r="AS52" s="460"/>
      <c r="AT52" s="460"/>
      <c r="AU52" s="460"/>
      <c r="AV52" s="460"/>
      <c r="AW52" s="460"/>
      <c r="AX52" s="460"/>
      <c r="AY52" s="460">
        <f>SUM(AY16:AY51)</f>
        <v>146336</v>
      </c>
      <c r="AZ52" s="460"/>
      <c r="BA52" s="460"/>
      <c r="BB52" s="460"/>
      <c r="BC52" s="460"/>
      <c r="BD52" s="460"/>
      <c r="BE52" s="460"/>
      <c r="BF52" s="460"/>
      <c r="BG52" s="460"/>
      <c r="BH52" s="460"/>
      <c r="BI52" s="460"/>
      <c r="BJ52" s="460">
        <f>$AY52*BI52</f>
        <v>0</v>
      </c>
      <c r="BK52" s="460"/>
      <c r="BL52" s="460"/>
      <c r="BM52" s="460"/>
      <c r="BN52" s="461"/>
      <c r="BO52" s="461"/>
      <c r="BP52" s="461"/>
      <c r="BQ52" s="461"/>
      <c r="BR52" s="461"/>
      <c r="BS52" s="461"/>
      <c r="BT52" s="461"/>
      <c r="BU52" s="461"/>
      <c r="BV52" s="460"/>
      <c r="BW52" s="460">
        <f>SUM(BW16:BW51)</f>
        <v>1624.39950652453</v>
      </c>
      <c r="BX52" s="460">
        <f>SUM(BX16:BX51)</f>
        <v>1077.25351934228</v>
      </c>
      <c r="BY52" s="460">
        <f>SUM(BY16:BY51)</f>
        <v>153154.514036019</v>
      </c>
      <c r="BZ52" s="460">
        <f>SUM(BZ16:BZ51)</f>
        <v>153158</v>
      </c>
      <c r="CA52" s="460"/>
      <c r="CB52" s="462"/>
      <c r="CC52" s="460"/>
      <c r="CD52" s="460"/>
      <c r="CE52" s="460"/>
      <c r="CF52" s="463"/>
      <c r="CG52" s="462"/>
      <c r="CH52" s="464"/>
      <c r="CI52" s="461"/>
      <c r="CJ52" s="465"/>
      <c r="CK52" s="466"/>
      <c r="CL52" s="460"/>
      <c r="CM52" s="460"/>
      <c r="CN52" s="460"/>
      <c r="CO52" s="460"/>
      <c r="CP52" s="460"/>
      <c r="CQ52" s="460"/>
      <c r="CR52" s="467"/>
      <c r="CS52" s="467"/>
      <c r="CT52" s="461"/>
      <c r="CU52" s="467"/>
      <c r="CV52" s="467"/>
      <c r="CW52" s="467"/>
      <c r="CX52" s="467"/>
      <c r="CY52" s="467"/>
      <c r="CZ52" s="467"/>
      <c r="DA52" s="467"/>
      <c r="DB52" s="460"/>
      <c r="DC52" s="460"/>
      <c r="DD52" s="460"/>
      <c r="DE52" s="460"/>
      <c r="DF52" s="460">
        <f>SUM(DF16:DF51)</f>
        <v>60790</v>
      </c>
    </row>
    <row r="53" customHeight="1" spans="1:110">
      <c r="H53" s="468"/>
      <c r="I53" s="468"/>
      <c r="J53" s="468"/>
      <c r="K53" s="468"/>
      <c r="L53" s="468"/>
      <c r="M53" s="468"/>
      <c r="N53" s="468"/>
      <c r="O53" s="468"/>
      <c r="V53" s="469" t="s">
        <v>794</v>
      </c>
      <c r="AX53" s="469" t="s">
        <v>1279</v>
      </c>
      <c r="BZ53" s="469" t="s">
        <v>796</v>
      </c>
      <c r="CC53" s="468"/>
      <c r="CR53" s="469" t="s">
        <v>1603</v>
      </c>
    </row>
    <row r="57" customHeight="1" spans="1:110">
      <c r="BI57" s="470"/>
      <c r="BJ57" s="470"/>
      <c r="BK57" s="470"/>
    </row>
  </sheetData>
  <mergeCells count="43">
    <mergeCell ref="A1:CB1"/>
    <mergeCell ref="CC1:DB1"/>
    <mergeCell ref="L2:M2"/>
    <mergeCell ref="N2:O2"/>
    <mergeCell ref="A10:BZ10"/>
    <mergeCell ref="CC10:CN10"/>
    <mergeCell ref="CO10:CR10"/>
    <mergeCell ref="CC11:CR11"/>
    <mergeCell ref="A13:CB13"/>
    <mergeCell ref="CC13:DB13"/>
    <mergeCell ref="L14:M14"/>
    <mergeCell ref="N14:O14"/>
    <mergeCell ref="BO14:BU14"/>
    <mergeCell ref="A2:A3"/>
    <mergeCell ref="A14:A15"/>
    <mergeCell ref="B2:B3"/>
    <mergeCell ref="B14:B15"/>
    <mergeCell ref="C2:C3"/>
    <mergeCell ref="C14:C15"/>
    <mergeCell ref="D2:D3"/>
    <mergeCell ref="D14:D15"/>
    <mergeCell ref="E2:E3"/>
    <mergeCell ref="E14:E15"/>
    <mergeCell ref="F2:F3"/>
    <mergeCell ref="F14:F15"/>
    <mergeCell ref="G2:G3"/>
    <mergeCell ref="G14:G15"/>
    <mergeCell ref="H2:H3"/>
    <mergeCell ref="H14:H15"/>
    <mergeCell ref="I2:I3"/>
    <mergeCell ref="I14:I15"/>
    <mergeCell ref="J2:J3"/>
    <mergeCell ref="J14:J15"/>
    <mergeCell ref="K2:K3"/>
    <mergeCell ref="K14:K15"/>
    <mergeCell ref="R2:R3"/>
    <mergeCell ref="R14:R15"/>
    <mergeCell ref="T2:T3"/>
    <mergeCell ref="T14:T15"/>
    <mergeCell ref="CS14:CS15"/>
    <mergeCell ref="DC13:DC15"/>
    <mergeCell ref="DD13:DD15"/>
    <mergeCell ref="DE13:DE15"/>
  </mergeCells>
  <dataValidations count="9">
    <dataValidation type="list" allowBlank="1" showInputMessage="1" showErrorMessage="1" sqref="BH3 BH15:BH51">
      <formula1>"记取其他,不记取其他"</formula1>
    </dataValidation>
    <dataValidation type="list" allowBlank="1" showInputMessage="1" showErrorMessage="1" sqref="X16:X51">
      <formula1>"市场询价,物价指数"</formula1>
    </dataValidation>
    <dataValidation type="list" allowBlank="1" showInputMessage="1" showErrorMessage="1" sqref="Y16:Y49">
      <formula1>"家具制造业,通用设备,专用设备,交通运输设备,电气机械及器材,通信设备计算机及其他电子设备,仪器仪表及文化办公用机械,工艺品及其他"</formula1>
    </dataValidation>
    <dataValidation type="list" allowBlank="1" showInputMessage="1" showErrorMessage="1" sqref="AZ16:AZ51">
      <formula1>"专票,普票"</formula1>
    </dataValidation>
    <dataValidation type="list" allowBlank="1" showInputMessage="1" showErrorMessage="1" sqref="BE16:BE49">
      <formula1>"专业,自装"</formula1>
    </dataValidation>
    <dataValidation type="list" allowBlank="1" showInputMessage="1" showErrorMessage="1" sqref="BO16:BO49 BV45:BV49 BO4:BV8">
      <formula1>"扣除进项税,不扣除进项税"</formula1>
    </dataValidation>
    <dataValidation type="list" allowBlank="1" showInputMessage="1" showErrorMessage="1" sqref="BV16:BV44">
      <formula1>"考虑所得税,不考虑所得税"</formula1>
    </dataValidation>
    <dataValidation type="list" allowBlank="1" showInputMessage="1" showErrorMessage="1" sqref="CJ4:CJ8">
      <formula1>"经济年限,尚可年限"</formula1>
    </dataValidation>
    <dataValidation type="list" allowBlank="1" showInputMessage="1" showErrorMessage="1" sqref="CT16:CT52">
      <formula1>"两种加权,调整系数"</formula1>
    </dataValidation>
  </dataValidations>
  <printOptions horizontalCentered="1"/>
  <pageMargins left="0.118055555555556" right="0.275" top="0.432638888888889" bottom="0.314583333333333" header="0.708333333333333" footer="0.156944444444444"/>
  <pageSetup paperSize="9" scale="30" fitToHeight="0" orientation="landscape" useFirstPageNumber="1"/>
  <headerFooter alignWithMargins="0">
    <oddHeader>&amp;R&amp;"宋体,常规"&amp;10第&amp;"Times New Roman,常规" &amp;P &amp;"宋体,常规"页</oddHeader>
    <oddFooter>&amp;C&amp;9- &amp;P -</oddFooter>
  </headerFooter>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I51"/>
  <sheetViews>
    <sheetView showGridLines="0" showZeros="0" topLeftCell="U31" workbookViewId="0">
      <selection activeCell="AP7" sqref="AP7"/>
    </sheetView>
  </sheetViews>
  <sheetFormatPr defaultColWidth="9" defaultRowHeight="15.75" customHeight="1"/>
  <cols>
    <col min="1" max="1" width="4.1" hidden="1" customWidth="1" outlineLevel="1"/>
    <col min="2" max="2" width="6.9" hidden="1" customWidth="1" outlineLevel="1"/>
    <col min="3" max="3" width="9.6" hidden="1" customWidth="1" outlineLevel="1"/>
    <col min="4" max="4" width="19.1" hidden="1" customWidth="1" outlineLevel="1"/>
    <col min="5" max="5" width="7.5" hidden="1" customWidth="1" outlineLevel="1"/>
    <col min="6" max="6" width="20.1" hidden="1" customWidth="1" outlineLevel="1"/>
    <col min="7" max="8" width="4.4" hidden="1" customWidth="1" outlineLevel="1"/>
    <col min="9" max="10" width="8" hidden="1" customWidth="1" outlineLevel="1"/>
    <col min="11" max="11" width="7.5" hidden="1" customWidth="1" outlineLevel="1"/>
    <col min="12" max="12" width="8.6" hidden="1" customWidth="1" outlineLevel="2"/>
    <col min="13" max="13" width="9.1" hidden="1" customWidth="1" outlineLevel="2"/>
    <col min="14" max="16" width="11" hidden="1" customWidth="1" outlineLevel="1"/>
    <col min="17" max="17" width="5.6" hidden="1" customWidth="1" outlineLevel="1"/>
    <col min="18" max="18" width="11" hidden="1" customWidth="1" outlineLevel="1"/>
    <col min="19" max="19" width="7.5" hidden="1" customWidth="1" outlineLevel="1"/>
    <col min="20" max="20" width="5.5" hidden="1" customWidth="1" outlineLevel="1"/>
    <col min="21" max="21" width="5.5" customWidth="1" collapsed="1"/>
    <col min="22" max="22" width="5.1" customWidth="1" outlineLevel="1"/>
    <col min="23" max="23" width="8" customWidth="1" outlineLevel="1"/>
    <col min="24" max="24" width="12.9" customWidth="1" outlineLevel="1"/>
    <col min="25" max="25" width="9" outlineLevel="1"/>
    <col min="26" max="26" width="6.9" customWidth="1" outlineLevel="1"/>
    <col min="27" max="27" width="4.9" customWidth="1" outlineLevel="1"/>
    <col min="28" max="28" width="9" outlineLevel="1"/>
    <col min="29" max="29" width="10.4" customWidth="1" outlineLevel="1"/>
    <col min="30" max="39" width="9" outlineLevel="1"/>
    <col min="40" max="46" width="6.5" customWidth="1" outlineLevel="1"/>
    <col min="47" max="50" width="6.5" hidden="1" customWidth="1" outlineLevel="2"/>
    <col min="51" max="51" width="6.5" customWidth="1" outlineLevel="1" collapsed="1"/>
    <col min="52" max="52" width="9" outlineLevel="1"/>
    <col min="53" max="57" width="9" hidden="1" customWidth="1" outlineLevel="2"/>
    <col min="58" max="58" width="6.5" customWidth="1" outlineLevel="2"/>
    <col min="59" max="59" width="4" customWidth="1" outlineLevel="2"/>
    <col min="60" max="60" width="9" customWidth="1" outlineLevel="2"/>
    <col min="61" max="61" width="8.5" customWidth="1" outlineLevel="1"/>
  </cols>
  <sheetData>
    <row r="1" ht="14.25" customHeight="1" spans="1:61">
      <c r="A1" s="240" t="s">
        <v>1604</v>
      </c>
      <c r="B1" s="240"/>
      <c r="C1" s="241" t="s">
        <v>1605</v>
      </c>
      <c r="D1" s="241"/>
      <c r="E1" s="241"/>
      <c r="F1" s="241"/>
      <c r="G1" s="240" t="s">
        <v>1606</v>
      </c>
      <c r="H1" s="240"/>
      <c r="I1" s="242"/>
      <c r="J1" s="242"/>
      <c r="K1" s="243" t="s">
        <v>1607</v>
      </c>
      <c r="L1" s="243"/>
      <c r="M1" s="243"/>
      <c r="N1" s="243"/>
      <c r="O1" s="242"/>
      <c r="P1" s="242"/>
      <c r="Q1" s="242"/>
      <c r="R1" s="242"/>
      <c r="S1" s="242"/>
      <c r="T1" s="242"/>
      <c r="U1" s="242"/>
    </row>
    <row r="2" ht="14.25" hidden="1" customHeight="1" outlineLevel="1" spans="1:61">
      <c r="A2" s="244" t="s">
        <v>1422</v>
      </c>
      <c r="B2" s="245" t="str">
        <f>[28]车辆评定表!C7</f>
        <v>鲁BMS075</v>
      </c>
      <c r="C2" s="245" t="str">
        <f>[28]车辆评定表!D7</f>
        <v>箱式运输车</v>
      </c>
      <c r="D2" s="245" t="str">
        <f>[28]车辆评定表!E7</f>
        <v>HFJ5012XXYB厢式运输车</v>
      </c>
      <c r="E2" s="245" t="str">
        <f>[28]车辆评定表!F7</f>
        <v>哈飞</v>
      </c>
      <c r="F2" s="245" t="str">
        <f>[28]车辆评定表!G7</f>
        <v>青岛金坊医药有限公司</v>
      </c>
      <c r="G2" s="245" t="str">
        <f>[28]车辆评定表!H7</f>
        <v>辆</v>
      </c>
      <c r="H2" s="245" t="str">
        <f>[28]车辆评定表!I7</f>
        <v>1</v>
      </c>
      <c r="I2" s="246" t="str">
        <f>[28]车辆评定表!J7</f>
        <v>2007-10-20</v>
      </c>
      <c r="J2" s="246" t="str">
        <f>[28]车辆评定表!K7</f>
        <v>2007-10-20</v>
      </c>
      <c r="K2" s="245">
        <f>[28]车辆评定表!M7</f>
        <v>0</v>
      </c>
      <c r="L2" s="247">
        <f>[28]车辆评定表!N7</f>
        <v>28400</v>
      </c>
      <c r="M2" s="247">
        <f>[28]车辆评定表!O7</f>
        <v>4792.57</v>
      </c>
      <c r="N2" s="247">
        <f>[28]车辆评定表!Q7</f>
        <v>28400</v>
      </c>
      <c r="O2" s="247">
        <f>[28]车辆评定表!R7</f>
        <v>4792.57</v>
      </c>
      <c r="P2" s="248">
        <f>AK2</f>
        <v>24160</v>
      </c>
      <c r="Q2" s="248" t="e">
        <f>AZ2*100</f>
        <v>#REF!</v>
      </c>
      <c r="R2" s="248" t="e">
        <f>BI2</f>
        <v>#REF!</v>
      </c>
      <c r="S2" s="248" t="e">
        <f>IF(O2=0,"",(R2-O2)/O2*100)</f>
        <v>#REF!</v>
      </c>
      <c r="T2" s="249"/>
      <c r="U2" s="249"/>
      <c r="V2" s="250" t="str">
        <f>A2</f>
        <v>1</v>
      </c>
      <c r="W2" s="250" t="str">
        <f>B2</f>
        <v>鲁BMS075</v>
      </c>
      <c r="X2" s="250" t="str">
        <f>C2</f>
        <v>箱式运输车</v>
      </c>
      <c r="Y2" s="250" t="str">
        <f>E2</f>
        <v>哈飞</v>
      </c>
      <c r="Z2" s="250" t="str">
        <f>G2</f>
        <v>辆</v>
      </c>
      <c r="AA2" s="250" t="str">
        <f>H2</f>
        <v>1</v>
      </c>
      <c r="AB2" s="251" t="str">
        <f>J2</f>
        <v>2007-10-20</v>
      </c>
      <c r="AC2" s="252">
        <f>K2</f>
        <v>0</v>
      </c>
      <c r="AD2" s="253" t="s">
        <v>1608</v>
      </c>
      <c r="AE2" s="254">
        <v>21800</v>
      </c>
      <c r="AF2" s="254"/>
      <c r="AG2" s="255">
        <v>1</v>
      </c>
      <c r="AH2" s="256">
        <f>INT(AE2/1.17*0.1/10)*10</f>
        <v>1860</v>
      </c>
      <c r="AI2" s="257">
        <v>500</v>
      </c>
      <c r="AJ2" s="257"/>
      <c r="AK2" s="258">
        <f>AE2*AG2+AH2+AI2</f>
        <v>24160</v>
      </c>
      <c r="AL2" s="259">
        <v>40663</v>
      </c>
      <c r="AM2" s="259"/>
      <c r="AN2" s="260">
        <f>IF(AL2=0,0,(IF(J2=0,0,(YEAR(AL2)-YEAR(J2))*12+MONTH(AL2)-MONTH(J2))))</f>
        <v>42</v>
      </c>
      <c r="AO2" s="261">
        <v>10</v>
      </c>
      <c r="AP2" s="262" t="e">
        <f>IF(#REF!=0,0,(#REF!-AN2)/#REF!)</f>
        <v>#REF!</v>
      </c>
      <c r="AQ2" s="257">
        <v>300000</v>
      </c>
      <c r="AR2" s="263">
        <f>K2</f>
        <v>0</v>
      </c>
      <c r="AS2" s="262">
        <f>IF(AQ2=0,0,IF(AR2=0,0,(AQ2-AR2)/AQ2))</f>
        <v>0</v>
      </c>
      <c r="AT2" s="262" t="e">
        <f>IF(AP2+AS2=0,0,IF(AP2=0,AS2,IF(AS2=0,AP2,MIN(AP2,AS2))))</f>
        <v>#REF!</v>
      </c>
      <c r="AU2" s="257"/>
      <c r="AV2" s="257"/>
      <c r="AW2" s="257"/>
      <c r="AX2" s="257"/>
      <c r="AY2" s="264">
        <f>'[28]车辆评估作业表(成本法)'!Z84</f>
        <v>0.686</v>
      </c>
      <c r="AZ2" s="265" t="e">
        <f>ROUND(IF(AT2=0,AY2,IF(AY2=0,AT2,AT2*0.6+AY2*0.4)),2)</f>
        <v>#REF!</v>
      </c>
      <c r="BA2" s="266"/>
      <c r="BB2" s="266"/>
      <c r="BC2" s="266"/>
      <c r="BD2" s="266"/>
      <c r="BE2" s="255">
        <v>1</v>
      </c>
      <c r="BF2" s="255"/>
      <c r="BG2" s="255"/>
      <c r="BH2" s="255"/>
      <c r="BI2" s="267" t="e">
        <f>ROUND(AK2*AZ2*BE2,0)</f>
        <v>#REF!</v>
      </c>
    </row>
    <row r="3" ht="14.25" customHeight="1" collapsed="1" spans="1:61">
      <c r="A3" s="240"/>
      <c r="B3" s="240"/>
      <c r="C3" s="241"/>
      <c r="D3" s="241"/>
      <c r="E3" s="241"/>
      <c r="F3" s="241"/>
      <c r="G3" s="240"/>
      <c r="H3" s="240"/>
      <c r="I3" s="242"/>
      <c r="J3" s="242"/>
      <c r="K3" s="243"/>
      <c r="L3" s="243"/>
      <c r="M3" s="243"/>
      <c r="N3" s="243"/>
      <c r="O3" s="242"/>
      <c r="P3" s="242"/>
      <c r="Q3" s="242"/>
      <c r="R3" s="242"/>
      <c r="S3" s="242"/>
      <c r="T3" s="242"/>
      <c r="U3" s="242"/>
    </row>
    <row r="4" ht="14.25" customHeight="1" spans="1:61">
      <c r="A4" s="240"/>
      <c r="B4" s="240"/>
      <c r="C4" s="241"/>
      <c r="D4" s="241"/>
      <c r="E4" s="241"/>
      <c r="F4" s="241"/>
      <c r="G4" s="240"/>
      <c r="H4" s="240"/>
      <c r="I4" s="242"/>
      <c r="J4" s="242"/>
      <c r="K4" s="243"/>
      <c r="L4" s="243"/>
      <c r="M4" s="243"/>
      <c r="N4" s="243"/>
      <c r="O4" s="242"/>
      <c r="P4" s="242"/>
      <c r="Q4" s="242"/>
      <c r="R4" s="242"/>
      <c r="S4" s="242"/>
      <c r="T4" s="242"/>
      <c r="U4" s="242"/>
    </row>
    <row r="5" ht="30" customHeight="1" spans="1:61">
      <c r="A5" s="268" t="s">
        <v>1609</v>
      </c>
      <c r="B5" s="269"/>
      <c r="C5" s="269"/>
      <c r="D5" s="269"/>
      <c r="E5" s="269"/>
      <c r="F5" s="269"/>
      <c r="G5" s="269"/>
      <c r="H5" s="269"/>
      <c r="I5" s="269"/>
      <c r="J5" s="269"/>
      <c r="K5" s="269"/>
      <c r="L5" s="269"/>
      <c r="M5" s="269"/>
      <c r="N5" s="269"/>
      <c r="O5" s="269"/>
      <c r="P5" s="269"/>
      <c r="Q5" s="269"/>
      <c r="R5" s="269"/>
      <c r="S5" s="269"/>
      <c r="T5" s="269"/>
      <c r="U5" s="269"/>
      <c r="V5" s="270" t="s">
        <v>1610</v>
      </c>
      <c r="W5" s="270"/>
      <c r="X5" s="270"/>
      <c r="Y5" s="270"/>
      <c r="Z5" s="270"/>
      <c r="AA5" s="270"/>
      <c r="AB5" s="270"/>
      <c r="AC5" s="270"/>
      <c r="AD5" s="270"/>
      <c r="AE5" s="270"/>
      <c r="AF5" s="270"/>
      <c r="AG5" s="270"/>
      <c r="AH5" s="270"/>
      <c r="AI5" s="270"/>
      <c r="AJ5" s="270"/>
      <c r="AK5" s="270"/>
      <c r="AL5" s="270"/>
      <c r="AM5" s="270"/>
      <c r="AN5" s="270"/>
      <c r="AO5" s="270"/>
      <c r="AP5" s="270"/>
      <c r="AQ5" s="270"/>
      <c r="AR5" s="270"/>
      <c r="AS5" s="270"/>
      <c r="AT5" s="270"/>
      <c r="BI5" s="271" t="s">
        <v>1611</v>
      </c>
    </row>
    <row r="6" ht="14.1" customHeight="1" spans="1:61">
      <c r="A6" s="272"/>
      <c r="B6" s="272"/>
      <c r="C6" s="272"/>
      <c r="D6" s="272"/>
      <c r="E6" s="272"/>
      <c r="F6" s="272"/>
      <c r="G6" s="272"/>
      <c r="H6" s="272"/>
      <c r="I6" s="272"/>
      <c r="J6" s="272"/>
      <c r="K6" s="272"/>
      <c r="L6" s="273"/>
      <c r="M6" s="273"/>
      <c r="N6" s="273"/>
      <c r="O6" s="273"/>
      <c r="P6" s="273"/>
      <c r="Q6" s="273"/>
      <c r="R6" s="273"/>
      <c r="S6" s="273"/>
      <c r="T6" s="273"/>
      <c r="U6" s="273"/>
      <c r="V6" s="273"/>
      <c r="W6" s="273"/>
      <c r="X6" s="273"/>
      <c r="Y6" s="273"/>
      <c r="Z6" s="274"/>
      <c r="AA6" s="274"/>
      <c r="AB6" s="274"/>
      <c r="AC6" s="274"/>
      <c r="AD6" s="274"/>
      <c r="AE6" s="275"/>
      <c r="AF6" s="275"/>
      <c r="AG6" s="275"/>
      <c r="AH6" s="276" t="e">
        <f>CONCATENATE(#REF!,#REF!,#REF!,#REF!,#REF!,#REF!,#REF!)</f>
        <v>#REF!</v>
      </c>
      <c r="AI6" s="276"/>
      <c r="AJ6" s="276"/>
      <c r="AK6" s="276"/>
      <c r="AL6" s="276"/>
      <c r="AM6" s="276"/>
      <c r="AN6" s="275"/>
      <c r="AO6" s="275"/>
      <c r="AP6" s="275"/>
      <c r="AQ6" s="275"/>
      <c r="AR6" s="275"/>
      <c r="AS6" s="275"/>
      <c r="AT6" s="275"/>
      <c r="BI6" s="277" t="s">
        <v>1612</v>
      </c>
    </row>
    <row r="7" ht="14.1" customHeight="1" spans="1:61">
      <c r="A7" s="278"/>
      <c r="B7" s="278"/>
      <c r="C7" s="278"/>
      <c r="D7" s="278"/>
      <c r="E7" s="278"/>
      <c r="F7" s="278"/>
      <c r="G7" s="278"/>
      <c r="H7" s="278"/>
      <c r="I7" s="278"/>
      <c r="J7" s="279"/>
      <c r="K7" s="279"/>
      <c r="L7" s="279"/>
      <c r="M7" s="279"/>
      <c r="N7" s="279"/>
      <c r="O7" s="279"/>
      <c r="P7" s="279"/>
      <c r="Q7" s="279"/>
      <c r="R7" s="279"/>
      <c r="S7" s="279"/>
      <c r="T7" s="280" t="s">
        <v>1613</v>
      </c>
      <c r="U7" s="280"/>
    </row>
    <row r="8" customHeight="1" spans="1:61">
      <c r="A8" s="281" t="str">
        <f>[28]运输车辆成本法目录!$C$2&amp;[28]运输车辆成本法目录!$D$2</f>
        <v>被评估单位：中国炎黄科技股份有限公司</v>
      </c>
      <c r="T8" s="282" t="s">
        <v>1614</v>
      </c>
      <c r="U8" s="282"/>
      <c r="V8" s="281" t="e">
        <f>#REF!&amp;#REF!</f>
        <v>#REF!</v>
      </c>
    </row>
    <row r="9" ht="26.4" customHeight="1" spans="1:61">
      <c r="A9" s="283" t="s">
        <v>1203</v>
      </c>
      <c r="B9" s="283" t="s">
        <v>1615</v>
      </c>
      <c r="C9" s="284" t="s">
        <v>1616</v>
      </c>
      <c r="D9" s="284" t="s">
        <v>731</v>
      </c>
      <c r="E9" s="284" t="s">
        <v>1337</v>
      </c>
      <c r="F9" s="284" t="s">
        <v>1617</v>
      </c>
      <c r="G9" s="284" t="s">
        <v>1208</v>
      </c>
      <c r="H9" s="284" t="s">
        <v>1618</v>
      </c>
      <c r="I9" s="284" t="s">
        <v>1341</v>
      </c>
      <c r="J9" s="284" t="s">
        <v>1342</v>
      </c>
      <c r="K9" s="284" t="s">
        <v>1619</v>
      </c>
      <c r="L9" s="285" t="s">
        <v>1620</v>
      </c>
      <c r="M9" s="286"/>
      <c r="N9" s="286" t="s">
        <v>1211</v>
      </c>
      <c r="O9" s="286"/>
      <c r="P9" s="283" t="s">
        <v>1202</v>
      </c>
      <c r="Q9" s="283"/>
      <c r="R9" s="283"/>
      <c r="S9" s="284" t="s">
        <v>1621</v>
      </c>
      <c r="T9" s="284" t="s">
        <v>1622</v>
      </c>
      <c r="U9" s="287"/>
      <c r="V9" s="288" t="s">
        <v>1331</v>
      </c>
      <c r="W9" s="289"/>
      <c r="X9" s="289"/>
      <c r="Y9" s="289"/>
      <c r="Z9" s="289"/>
      <c r="AA9" s="289"/>
      <c r="AB9" s="289"/>
      <c r="AC9" s="289"/>
      <c r="AD9" s="289"/>
      <c r="AE9" s="289"/>
      <c r="AF9" s="289"/>
      <c r="AG9" s="289"/>
      <c r="AH9" s="289"/>
      <c r="AI9" s="289"/>
      <c r="AJ9" s="289"/>
      <c r="AK9" s="290"/>
      <c r="AL9" s="291" t="s">
        <v>1623</v>
      </c>
      <c r="AM9" s="292"/>
      <c r="AN9" s="292"/>
      <c r="AO9" s="293"/>
      <c r="AP9" s="294" t="s">
        <v>1332</v>
      </c>
      <c r="AQ9" s="294"/>
      <c r="AR9" s="294"/>
      <c r="AS9" s="294"/>
      <c r="AT9" s="294"/>
      <c r="AU9" s="294"/>
      <c r="AV9" s="294"/>
      <c r="AW9" s="294"/>
      <c r="AX9" s="294"/>
      <c r="AY9" s="294"/>
      <c r="AZ9" s="294"/>
      <c r="BA9" s="295" t="s">
        <v>1624</v>
      </c>
      <c r="BB9" s="296"/>
      <c r="BC9" s="296"/>
      <c r="BD9" s="296"/>
      <c r="BE9" s="297"/>
      <c r="BF9" s="295" t="s">
        <v>1625</v>
      </c>
      <c r="BG9" s="296"/>
      <c r="BH9" s="296"/>
      <c r="BI9" s="297"/>
    </row>
    <row r="10" customHeight="1" spans="1:61">
      <c r="A10" s="283"/>
      <c r="B10" s="283"/>
      <c r="C10" s="283"/>
      <c r="D10" s="283"/>
      <c r="E10" s="283"/>
      <c r="F10" s="283"/>
      <c r="G10" s="283"/>
      <c r="H10" s="283"/>
      <c r="I10" s="283"/>
      <c r="J10" s="283"/>
      <c r="K10" s="283"/>
      <c r="L10" s="298" t="s">
        <v>1246</v>
      </c>
      <c r="M10" s="283" t="s">
        <v>1247</v>
      </c>
      <c r="N10" s="298" t="s">
        <v>1246</v>
      </c>
      <c r="O10" s="283" t="s">
        <v>1247</v>
      </c>
      <c r="P10" s="283" t="s">
        <v>1246</v>
      </c>
      <c r="Q10" s="284" t="s">
        <v>1626</v>
      </c>
      <c r="R10" s="283" t="s">
        <v>1247</v>
      </c>
      <c r="S10" s="283"/>
      <c r="T10" s="283"/>
      <c r="U10" s="283"/>
      <c r="V10" s="299" t="s">
        <v>1627</v>
      </c>
      <c r="W10" s="299" t="s">
        <v>1628</v>
      </c>
      <c r="X10" s="299" t="s">
        <v>1629</v>
      </c>
      <c r="Y10" s="299" t="s">
        <v>1630</v>
      </c>
      <c r="Z10" s="299" t="s">
        <v>1631</v>
      </c>
      <c r="AA10" s="299" t="s">
        <v>1632</v>
      </c>
      <c r="AB10" s="299" t="s">
        <v>1633</v>
      </c>
      <c r="AC10" s="299" t="s">
        <v>1634</v>
      </c>
      <c r="AD10" s="299" t="s">
        <v>1635</v>
      </c>
      <c r="AE10" s="294" t="s">
        <v>1391</v>
      </c>
      <c r="AF10" s="294" t="s">
        <v>1636</v>
      </c>
      <c r="AG10" s="294" t="s">
        <v>1637</v>
      </c>
      <c r="AH10" s="294" t="s">
        <v>1638</v>
      </c>
      <c r="AI10" s="294" t="s">
        <v>1639</v>
      </c>
      <c r="AJ10" s="300" t="s">
        <v>1228</v>
      </c>
      <c r="AK10" s="294" t="s">
        <v>1640</v>
      </c>
      <c r="AL10" s="294" t="s">
        <v>1641</v>
      </c>
      <c r="AM10" s="300" t="s">
        <v>1642</v>
      </c>
      <c r="AN10" s="300" t="s">
        <v>1643</v>
      </c>
      <c r="AO10" s="300" t="s">
        <v>1644</v>
      </c>
      <c r="AP10" s="294" t="s">
        <v>1645</v>
      </c>
      <c r="AQ10" s="294" t="s">
        <v>1646</v>
      </c>
      <c r="AR10" s="294" t="s">
        <v>1647</v>
      </c>
      <c r="AS10" s="294" t="s">
        <v>1648</v>
      </c>
      <c r="AT10" s="294" t="s">
        <v>1649</v>
      </c>
      <c r="AU10" s="294" t="s">
        <v>1650</v>
      </c>
      <c r="AV10" s="294" t="s">
        <v>1651</v>
      </c>
      <c r="AW10" s="294" t="s">
        <v>1652</v>
      </c>
      <c r="AX10" s="294" t="s">
        <v>1653</v>
      </c>
      <c r="AY10" s="294" t="s">
        <v>1654</v>
      </c>
      <c r="AZ10" s="294" t="s">
        <v>1655</v>
      </c>
      <c r="BA10" s="294" t="s">
        <v>1656</v>
      </c>
      <c r="BB10" s="294" t="s">
        <v>1657</v>
      </c>
      <c r="BC10" s="294" t="s">
        <v>1658</v>
      </c>
      <c r="BD10" s="294" t="s">
        <v>1659</v>
      </c>
      <c r="BE10" s="294" t="s">
        <v>1624</v>
      </c>
      <c r="BF10" s="294" t="s">
        <v>1660</v>
      </c>
      <c r="BG10" s="294" t="s">
        <v>1242</v>
      </c>
      <c r="BH10" s="294" t="s">
        <v>1661</v>
      </c>
      <c r="BI10" s="294" t="s">
        <v>1625</v>
      </c>
    </row>
    <row r="11" customHeight="1" spans="1:61">
      <c r="A11" s="244" t="s">
        <v>1422</v>
      </c>
      <c r="B11" s="245" t="str">
        <f>[28]车辆评定表!C7</f>
        <v>鲁BMS075</v>
      </c>
      <c r="C11" s="245" t="str">
        <f>[28]车辆评定表!D7</f>
        <v>箱式运输车</v>
      </c>
      <c r="D11" s="245" t="str">
        <f>[28]车辆评定表!E7</f>
        <v>HFJ5012XXYB厢式运输车</v>
      </c>
      <c r="E11" s="245" t="str">
        <f>[28]车辆评定表!F7</f>
        <v>哈飞</v>
      </c>
      <c r="F11" s="245" t="str">
        <f>[28]车辆评定表!G7</f>
        <v>青岛金坊医药有限公司</v>
      </c>
      <c r="G11" s="245" t="str">
        <f>[28]车辆评定表!H7</f>
        <v>辆</v>
      </c>
      <c r="H11" s="245" t="str">
        <f>[28]车辆评定表!I7</f>
        <v>1</v>
      </c>
      <c r="I11" s="246" t="str">
        <f>[28]车辆评定表!J7</f>
        <v>2007-10-20</v>
      </c>
      <c r="J11" s="246" t="str">
        <f>[28]车辆评定表!K7</f>
        <v>2007-10-20</v>
      </c>
      <c r="K11" s="245">
        <v>50000</v>
      </c>
      <c r="L11" s="247">
        <f>[28]车辆评定表!N7</f>
        <v>28400</v>
      </c>
      <c r="M11" s="247">
        <f>[28]车辆评定表!O7</f>
        <v>4792.57</v>
      </c>
      <c r="N11" s="247">
        <f>[28]车辆评定表!Q7</f>
        <v>28400</v>
      </c>
      <c r="O11" s="247">
        <f>[28]车辆评定表!R7</f>
        <v>4792.57</v>
      </c>
      <c r="P11" s="248">
        <f t="shared" ref="P11:P45" si="0">AK11</f>
        <v>24160</v>
      </c>
      <c r="Q11" s="248">
        <f t="shared" ref="Q11:Q45" si="1">AZ11*100</f>
        <v>15</v>
      </c>
      <c r="R11" s="248">
        <f t="shared" ref="R11:R45" si="2">BI11</f>
        <v>4240</v>
      </c>
      <c r="S11" s="248">
        <f t="shared" ref="S11:S47" si="3">IF(O11=0,"",(R11-O11)/O11*100)</f>
        <v>-11.5297220489216</v>
      </c>
      <c r="T11" s="249"/>
      <c r="U11" s="249"/>
      <c r="V11" s="250" t="str">
        <f t="shared" ref="V11:V45" si="4">A11</f>
        <v>1</v>
      </c>
      <c r="W11" s="250" t="str">
        <f t="shared" ref="W11:W45" si="5">B11</f>
        <v>鲁BMS075</v>
      </c>
      <c r="X11" s="250" t="str">
        <f t="shared" ref="X11:X45" si="6">C11</f>
        <v>箱式运输车</v>
      </c>
      <c r="Y11" s="250" t="str">
        <f t="shared" ref="Y11:Y45" si="7">E11</f>
        <v>哈飞</v>
      </c>
      <c r="Z11" s="250" t="str">
        <f t="shared" ref="Z11:Z45" si="8">G11</f>
        <v>辆</v>
      </c>
      <c r="AA11" s="250" t="str">
        <f t="shared" ref="AA11:AA45" si="9">H11</f>
        <v>1</v>
      </c>
      <c r="AB11" s="251" t="str">
        <f t="shared" ref="AB11:AB45" si="10">J11</f>
        <v>2007-10-20</v>
      </c>
      <c r="AC11" s="252">
        <f t="shared" ref="AC11:AC45" si="11">K11</f>
        <v>50000</v>
      </c>
      <c r="AD11" s="253" t="s">
        <v>1608</v>
      </c>
      <c r="AE11" s="254">
        <v>21800</v>
      </c>
      <c r="AF11" s="301">
        <f t="shared" ref="AF11:AF45" si="12">ROUND(AE11/1.17*0.17,2)</f>
        <v>3167.52</v>
      </c>
      <c r="AG11" s="255">
        <v>1</v>
      </c>
      <c r="AH11" s="256">
        <f t="shared" ref="AH11:AH47" si="13">INT(AE11/1.17*0.1/10)*10</f>
        <v>1860</v>
      </c>
      <c r="AI11" s="257">
        <v>500</v>
      </c>
      <c r="AJ11" s="302" t="s">
        <v>1271</v>
      </c>
      <c r="AK11" s="258">
        <f t="shared" ref="AK11:AK45" si="14">ROUND(IF(AJ11="扣除进项税",AE11*AG11+AH11+AI11-AF11,AE11*AG11+AH11+AI11),0)</f>
        <v>24160</v>
      </c>
      <c r="AL11" s="259">
        <v>41670</v>
      </c>
      <c r="AM11" s="303" t="s">
        <v>1662</v>
      </c>
      <c r="AN11" s="304">
        <f t="shared" ref="AN11:AN45" si="15">IF(AL11=0,0,(IF(J11=0,0,(YEAR(AL11)-YEAR(J11))+(MONTH(AL11)-MONTH(J11))/12)))</f>
        <v>6.25</v>
      </c>
      <c r="AO11" s="261">
        <f>SUMPRODUCT(('[28]2013车辆报废年限行驶里程'!$B$3:$B$38=$AM11)*('[28]2013车辆报废年限行驶里程'!$B$3:$B$38=$AM11),'[28]2013车辆报废年限行驶里程'!$H$3:$H$38)</f>
        <v>6</v>
      </c>
      <c r="AP11" s="262">
        <f t="shared" ref="AP11:AP46" si="16">IF(AO11=0,0,IF((AO11-AN11)/AO11&lt;0.15,0.15,(AO11-AN11)/AO11))</f>
        <v>0.15</v>
      </c>
      <c r="AQ11" s="261">
        <f>(SUMPRODUCT(('[28]2013车辆报废年限行驶里程'!$B$3:$B$38=$AM11)*('[28]2013车辆报废年限行驶里程'!$B$3:$B$38=$AM11),'[28]2013车辆报废年限行驶里程'!$J$3:$J$38))*10000</f>
        <v>480000</v>
      </c>
      <c r="AR11" s="258">
        <f t="shared" ref="AR11:AR47" si="17">K11</f>
        <v>50000</v>
      </c>
      <c r="AS11" s="262">
        <f t="shared" ref="AS11:AS47" si="18">IF(AQ11=0,0,IF(AR11=0,0,(AQ11-AR11)/AQ11))</f>
        <v>0.895833333333333</v>
      </c>
      <c r="AT11" s="262">
        <f t="shared" ref="AT11:AT47" si="19">IF(AP11+AS11=0,0,IF(AP11=0,AS11,IF(AS11=0,AP11,MIN(AP11,AS11))))</f>
        <v>0.15</v>
      </c>
      <c r="AU11" s="257"/>
      <c r="AV11" s="257"/>
      <c r="AW11" s="257"/>
      <c r="AX11" s="257"/>
      <c r="AY11" s="264">
        <v>0.15</v>
      </c>
      <c r="AZ11" s="265">
        <f t="shared" ref="AZ11:AZ45" si="20">ROUND(IF(AT11=0,AY11,IF(AY11=0,AT11,AT11*0.6+AY11*0.4)),2)</f>
        <v>0.15</v>
      </c>
      <c r="BA11" s="266"/>
      <c r="BB11" s="266"/>
      <c r="BC11" s="266"/>
      <c r="BD11" s="266"/>
      <c r="BE11" s="255">
        <v>1</v>
      </c>
      <c r="BF11" s="267">
        <f t="shared" ref="BF11:BF45" si="21">ROUND(AK11*AZ11*BE11,0)</f>
        <v>3624</v>
      </c>
      <c r="BG11" s="255">
        <v>0.17</v>
      </c>
      <c r="BH11" s="267">
        <f t="shared" ref="BH11:BH45" si="22">ROUND(BF11*BG11,0)</f>
        <v>616</v>
      </c>
      <c r="BI11" s="267">
        <f t="shared" ref="BI11:BI45" si="23">ROUND(BF11+BH11,0)</f>
        <v>4240</v>
      </c>
    </row>
    <row r="12" customHeight="1" spans="1:61">
      <c r="A12" s="244" t="s">
        <v>1431</v>
      </c>
      <c r="B12" s="245" t="str">
        <f>[28]车辆评定表!C8</f>
        <v>鲁B38S19</v>
      </c>
      <c r="C12" s="245" t="str">
        <f>[28]车辆评定表!D8</f>
        <v>厢式运输车</v>
      </c>
      <c r="D12" s="245" t="str">
        <f>[28]车辆评定表!E8</f>
        <v>依维柯NJ5045XXXYNS</v>
      </c>
      <c r="E12" s="245" t="str">
        <f>[28]车辆评定表!F8</f>
        <v>南京依维柯</v>
      </c>
      <c r="F12" s="245" t="str">
        <f>[28]车辆评定表!G8</f>
        <v>国药控股青岛有限公司</v>
      </c>
      <c r="G12" s="245" t="str">
        <f>[28]车辆评定表!H8</f>
        <v>辆</v>
      </c>
      <c r="H12" s="245" t="str">
        <f>[28]车辆评定表!I8</f>
        <v>1</v>
      </c>
      <c r="I12" s="246" t="str">
        <f>[28]车辆评定表!J8</f>
        <v>2011-04-02</v>
      </c>
      <c r="J12" s="246" t="str">
        <f>[28]车辆评定表!K8</f>
        <v>2011-04-02</v>
      </c>
      <c r="K12" s="245">
        <v>50000</v>
      </c>
      <c r="L12" s="247">
        <f>[28]车辆评定表!N8</f>
        <v>120399.47</v>
      </c>
      <c r="M12" s="247">
        <f>[28]车辆评定表!O8</f>
        <v>120399.47</v>
      </c>
      <c r="N12" s="247">
        <f>[28]车辆评定表!Q8</f>
        <v>120399.47</v>
      </c>
      <c r="O12" s="247">
        <f>[28]车辆评定表!R8</f>
        <v>120399.47</v>
      </c>
      <c r="P12" s="248">
        <f t="shared" si="0"/>
        <v>103726</v>
      </c>
      <c r="Q12" s="248">
        <f t="shared" si="1"/>
        <v>65</v>
      </c>
      <c r="R12" s="248">
        <f t="shared" si="2"/>
        <v>78884</v>
      </c>
      <c r="S12" s="248">
        <f t="shared" si="3"/>
        <v>-34.4814391624814</v>
      </c>
      <c r="T12" s="249"/>
      <c r="U12" s="249"/>
      <c r="V12" s="250" t="str">
        <f t="shared" si="4"/>
        <v>2</v>
      </c>
      <c r="W12" s="250" t="str">
        <f t="shared" si="5"/>
        <v>鲁B38S19</v>
      </c>
      <c r="X12" s="250" t="str">
        <f t="shared" si="6"/>
        <v>厢式运输车</v>
      </c>
      <c r="Y12" s="250" t="str">
        <f t="shared" si="7"/>
        <v>南京依维柯</v>
      </c>
      <c r="Z12" s="250" t="str">
        <f t="shared" si="8"/>
        <v>辆</v>
      </c>
      <c r="AA12" s="250" t="str">
        <f t="shared" si="9"/>
        <v>1</v>
      </c>
      <c r="AB12" s="251" t="str">
        <f t="shared" si="10"/>
        <v>2011-04-02</v>
      </c>
      <c r="AC12" s="252">
        <f t="shared" si="11"/>
        <v>50000</v>
      </c>
      <c r="AD12" s="253" t="s">
        <v>1608</v>
      </c>
      <c r="AE12" s="254">
        <v>109800</v>
      </c>
      <c r="AF12" s="301">
        <f t="shared" si="12"/>
        <v>15953.85</v>
      </c>
      <c r="AG12" s="255">
        <v>1</v>
      </c>
      <c r="AH12" s="256">
        <f t="shared" si="13"/>
        <v>9380</v>
      </c>
      <c r="AI12" s="257">
        <v>500</v>
      </c>
      <c r="AJ12" s="302" t="s">
        <v>1428</v>
      </c>
      <c r="AK12" s="258">
        <f t="shared" si="14"/>
        <v>103726</v>
      </c>
      <c r="AL12" s="259">
        <v>41670</v>
      </c>
      <c r="AM12" s="303" t="s">
        <v>1663</v>
      </c>
      <c r="AN12" s="304">
        <f t="shared" si="15"/>
        <v>2.75</v>
      </c>
      <c r="AO12" s="261">
        <f>SUMPRODUCT(('[28]2013车辆报废年限行驶里程'!$B$3:$B$38=$AM12)*('[28]2013车辆报废年限行驶里程'!$B$3:$B$38=$AM12),'[28]2013车辆报废年限行驶里程'!$H$3:$H$38)</f>
        <v>8</v>
      </c>
      <c r="AP12" s="262">
        <f t="shared" si="16"/>
        <v>0.65625</v>
      </c>
      <c r="AQ12" s="261">
        <f>(SUMPRODUCT(('[28]2013车辆报废年限行驶里程'!$B$3:$B$38=$AM12)*('[28]2013车辆报废年限行驶里程'!$B$3:$B$38=$AM12),'[28]2013车辆报废年限行驶里程'!$J$3:$J$38))*10000</f>
        <v>400000</v>
      </c>
      <c r="AR12" s="258">
        <f t="shared" si="17"/>
        <v>50000</v>
      </c>
      <c r="AS12" s="262">
        <f t="shared" si="18"/>
        <v>0.875</v>
      </c>
      <c r="AT12" s="262">
        <f t="shared" si="19"/>
        <v>0.65625</v>
      </c>
      <c r="AU12" s="257"/>
      <c r="AV12" s="257"/>
      <c r="AW12" s="257"/>
      <c r="AX12" s="257"/>
      <c r="AY12" s="264">
        <v>0.65</v>
      </c>
      <c r="AZ12" s="265">
        <f t="shared" si="20"/>
        <v>0.65</v>
      </c>
      <c r="BA12" s="266"/>
      <c r="BB12" s="266"/>
      <c r="BC12" s="266"/>
      <c r="BD12" s="266"/>
      <c r="BE12" s="255">
        <v>1</v>
      </c>
      <c r="BF12" s="267">
        <f t="shared" si="21"/>
        <v>67422</v>
      </c>
      <c r="BG12" s="255">
        <v>0.17</v>
      </c>
      <c r="BH12" s="267">
        <f t="shared" si="22"/>
        <v>11462</v>
      </c>
      <c r="BI12" s="267">
        <f t="shared" si="23"/>
        <v>78884</v>
      </c>
    </row>
    <row r="13" customHeight="1" spans="1:61">
      <c r="A13" s="244" t="s">
        <v>1436</v>
      </c>
      <c r="B13" s="245" t="str">
        <f>[28]车辆评定表!C9</f>
        <v>鲁BNF290</v>
      </c>
      <c r="C13" s="245" t="str">
        <f>[28]车辆评定表!D9</f>
        <v>客车SY6521MS3BG</v>
      </c>
      <c r="D13" s="245" t="str">
        <f>[28]车辆评定表!E9</f>
        <v>WBG041000349241</v>
      </c>
      <c r="E13" s="245" t="str">
        <f>[28]车辆评定表!F9</f>
        <v>沈阳</v>
      </c>
      <c r="F13" s="245" t="str">
        <f>[28]车辆评定表!G9</f>
        <v>国药控股青岛有限公司</v>
      </c>
      <c r="G13" s="245" t="str">
        <f>[28]车辆评定表!H9</f>
        <v>辆</v>
      </c>
      <c r="H13" s="245" t="str">
        <f>[28]车辆评定表!I9</f>
        <v>1</v>
      </c>
      <c r="I13" s="246" t="str">
        <f>[28]车辆评定表!J9</f>
        <v>2011-04-14</v>
      </c>
      <c r="J13" s="246" t="str">
        <f>[28]车辆评定表!K9</f>
        <v>2011-04-14</v>
      </c>
      <c r="K13" s="245">
        <v>50000</v>
      </c>
      <c r="L13" s="247">
        <f>[28]车辆评定表!N9</f>
        <v>143000</v>
      </c>
      <c r="M13" s="247">
        <f>[28]车辆评定表!O9</f>
        <v>143000</v>
      </c>
      <c r="N13" s="247">
        <f>[28]车辆评定表!Q9</f>
        <v>143000</v>
      </c>
      <c r="O13" s="247">
        <f>[28]车辆评定表!R9</f>
        <v>143000</v>
      </c>
      <c r="P13" s="248">
        <f t="shared" si="0"/>
        <v>155720</v>
      </c>
      <c r="Q13" s="248">
        <f t="shared" si="1"/>
        <v>71</v>
      </c>
      <c r="R13" s="248">
        <f t="shared" si="2"/>
        <v>129356</v>
      </c>
      <c r="S13" s="248">
        <f t="shared" si="3"/>
        <v>-9.54125874125874</v>
      </c>
      <c r="T13" s="249"/>
      <c r="U13" s="249"/>
      <c r="V13" s="250" t="str">
        <f t="shared" si="4"/>
        <v>3</v>
      </c>
      <c r="W13" s="250" t="str">
        <f t="shared" si="5"/>
        <v>鲁BNF290</v>
      </c>
      <c r="X13" s="250" t="str">
        <f t="shared" si="6"/>
        <v>客车SY6521MS3BG</v>
      </c>
      <c r="Y13" s="250" t="str">
        <f t="shared" si="7"/>
        <v>沈阳</v>
      </c>
      <c r="Z13" s="250" t="str">
        <f t="shared" si="8"/>
        <v>辆</v>
      </c>
      <c r="AA13" s="250" t="str">
        <f t="shared" si="9"/>
        <v>1</v>
      </c>
      <c r="AB13" s="251" t="str">
        <f t="shared" si="10"/>
        <v>2011-04-14</v>
      </c>
      <c r="AC13" s="252">
        <f t="shared" si="11"/>
        <v>50000</v>
      </c>
      <c r="AD13" s="253" t="s">
        <v>1608</v>
      </c>
      <c r="AE13" s="254">
        <v>143000</v>
      </c>
      <c r="AF13" s="301">
        <f t="shared" si="12"/>
        <v>20777.78</v>
      </c>
      <c r="AG13" s="255">
        <v>1</v>
      </c>
      <c r="AH13" s="256">
        <f t="shared" si="13"/>
        <v>12220</v>
      </c>
      <c r="AI13" s="257">
        <v>500</v>
      </c>
      <c r="AJ13" s="302" t="s">
        <v>1271</v>
      </c>
      <c r="AK13" s="258">
        <f t="shared" si="14"/>
        <v>155720</v>
      </c>
      <c r="AL13" s="259">
        <v>41670</v>
      </c>
      <c r="AM13" s="303" t="s">
        <v>1664</v>
      </c>
      <c r="AN13" s="304">
        <f t="shared" si="15"/>
        <v>2.75</v>
      </c>
      <c r="AO13" s="261">
        <f>SUMPRODUCT(('[28]2013车辆报废年限行驶里程'!$B$3:$B$38=$AM13)*('[28]2013车辆报废年限行驶里程'!$B$3:$B$38=$AM13),'[28]2013车辆报废年限行驶里程'!$H$3:$H$38)</f>
        <v>8</v>
      </c>
      <c r="AP13" s="262">
        <f t="shared" si="16"/>
        <v>0.65625</v>
      </c>
      <c r="AQ13" s="261">
        <f>(SUMPRODUCT(('[28]2013车辆报废年限行驶里程'!$B$3:$B$38=$AM13)*('[28]2013车辆报废年限行驶里程'!$B$3:$B$38=$AM13),'[28]2013车辆报废年限行驶里程'!$J$3:$J$38))*10000</f>
        <v>400000</v>
      </c>
      <c r="AR13" s="258">
        <f t="shared" si="17"/>
        <v>50000</v>
      </c>
      <c r="AS13" s="262">
        <f t="shared" si="18"/>
        <v>0.875</v>
      </c>
      <c r="AT13" s="262">
        <f t="shared" si="19"/>
        <v>0.65625</v>
      </c>
      <c r="AU13" s="257"/>
      <c r="AV13" s="257"/>
      <c r="AW13" s="257"/>
      <c r="AX13" s="257"/>
      <c r="AY13" s="264">
        <v>0.8</v>
      </c>
      <c r="AZ13" s="265">
        <f t="shared" si="20"/>
        <v>0.71</v>
      </c>
      <c r="BA13" s="266"/>
      <c r="BB13" s="266"/>
      <c r="BC13" s="266"/>
      <c r="BD13" s="266"/>
      <c r="BE13" s="255">
        <v>1</v>
      </c>
      <c r="BF13" s="267">
        <f t="shared" si="21"/>
        <v>110561</v>
      </c>
      <c r="BG13" s="255">
        <v>0.17</v>
      </c>
      <c r="BH13" s="267">
        <f t="shared" si="22"/>
        <v>18795</v>
      </c>
      <c r="BI13" s="267">
        <f t="shared" si="23"/>
        <v>129356</v>
      </c>
    </row>
    <row r="14" customHeight="1" spans="1:61">
      <c r="A14" s="244" t="s">
        <v>1015</v>
      </c>
      <c r="B14" s="245" t="str">
        <f>[28]车辆评定表!C10</f>
        <v>鲁BNN759</v>
      </c>
      <c r="C14" s="245" t="str">
        <f>[28]车辆评定表!D10</f>
        <v>轿车SVW7203VPD</v>
      </c>
      <c r="D14" s="245" t="str">
        <f>[28]车辆评定表!E10</f>
        <v>WAE061003313968</v>
      </c>
      <c r="E14" s="245" t="str">
        <f>[28]车辆评定表!F10</f>
        <v>上海</v>
      </c>
      <c r="F14" s="245" t="str">
        <f>[28]车辆评定表!G10</f>
        <v>国药控股青岛有限公司</v>
      </c>
      <c r="G14" s="245" t="str">
        <f>[28]车辆评定表!H10</f>
        <v>辆</v>
      </c>
      <c r="H14" s="245" t="str">
        <f>[28]车辆评定表!I10</f>
        <v>1</v>
      </c>
      <c r="I14" s="246" t="str">
        <f>[28]车辆评定表!J10</f>
        <v>2011-04-25</v>
      </c>
      <c r="J14" s="246" t="str">
        <f>[28]车辆评定表!K10</f>
        <v>2011-04-25</v>
      </c>
      <c r="K14" s="245">
        <v>50000</v>
      </c>
      <c r="L14" s="247">
        <f>[28]车辆评定表!N10</f>
        <v>153800</v>
      </c>
      <c r="M14" s="247">
        <f>[28]车辆评定表!O10</f>
        <v>153800</v>
      </c>
      <c r="N14" s="247">
        <f>[28]车辆评定表!Q10</f>
        <v>153800</v>
      </c>
      <c r="O14" s="247">
        <f>[28]车辆评定表!R10</f>
        <v>153800</v>
      </c>
      <c r="P14" s="248">
        <f t="shared" si="0"/>
        <v>167440</v>
      </c>
      <c r="Q14" s="248">
        <f t="shared" si="1"/>
        <v>78</v>
      </c>
      <c r="R14" s="248">
        <f t="shared" si="2"/>
        <v>152806</v>
      </c>
      <c r="S14" s="248">
        <f t="shared" si="3"/>
        <v>-0.64629388816645</v>
      </c>
      <c r="T14" s="249"/>
      <c r="U14" s="249"/>
      <c r="V14" s="250" t="str">
        <f t="shared" si="4"/>
        <v>4</v>
      </c>
      <c r="W14" s="250" t="str">
        <f t="shared" si="5"/>
        <v>鲁BNN759</v>
      </c>
      <c r="X14" s="250" t="str">
        <f t="shared" si="6"/>
        <v>轿车SVW7203VPD</v>
      </c>
      <c r="Y14" s="250" t="str">
        <f t="shared" si="7"/>
        <v>上海</v>
      </c>
      <c r="Z14" s="250" t="str">
        <f t="shared" si="8"/>
        <v>辆</v>
      </c>
      <c r="AA14" s="250" t="str">
        <f t="shared" si="9"/>
        <v>1</v>
      </c>
      <c r="AB14" s="251" t="str">
        <f t="shared" si="10"/>
        <v>2011-04-25</v>
      </c>
      <c r="AC14" s="252">
        <f t="shared" si="11"/>
        <v>50000</v>
      </c>
      <c r="AD14" s="253" t="s">
        <v>1608</v>
      </c>
      <c r="AE14" s="254">
        <v>153800</v>
      </c>
      <c r="AF14" s="301">
        <f t="shared" si="12"/>
        <v>22347.01</v>
      </c>
      <c r="AG14" s="255">
        <v>1</v>
      </c>
      <c r="AH14" s="256">
        <f t="shared" si="13"/>
        <v>13140</v>
      </c>
      <c r="AI14" s="257">
        <v>500</v>
      </c>
      <c r="AJ14" s="302" t="s">
        <v>1271</v>
      </c>
      <c r="AK14" s="258">
        <f t="shared" si="14"/>
        <v>167440</v>
      </c>
      <c r="AL14" s="259">
        <v>41670</v>
      </c>
      <c r="AM14" s="303" t="s">
        <v>1665</v>
      </c>
      <c r="AN14" s="304">
        <f t="shared" si="15"/>
        <v>2.75</v>
      </c>
      <c r="AO14" s="261">
        <f>SUMPRODUCT(('[28]2013车辆报废年限行驶里程'!$B$3:$B$38=$AM14)*('[28]2013车辆报废年限行驶里程'!$B$3:$B$38=$AM14),'[28]2013车辆报废年限行驶里程'!$H$3:$H$38)</f>
        <v>12</v>
      </c>
      <c r="AP14" s="262">
        <f t="shared" si="16"/>
        <v>0.770833333333333</v>
      </c>
      <c r="AQ14" s="261">
        <f>(SUMPRODUCT(('[28]2013车辆报废年限行驶里程'!$B$3:$B$38=$AM14)*('[28]2013车辆报废年限行驶里程'!$B$3:$B$38=$AM14),'[28]2013车辆报废年限行驶里程'!$J$3:$J$38))*10000</f>
        <v>480000</v>
      </c>
      <c r="AR14" s="258">
        <f t="shared" si="17"/>
        <v>50000</v>
      </c>
      <c r="AS14" s="262">
        <f t="shared" si="18"/>
        <v>0.895833333333333</v>
      </c>
      <c r="AT14" s="262">
        <f t="shared" si="19"/>
        <v>0.770833333333333</v>
      </c>
      <c r="AU14" s="257"/>
      <c r="AV14" s="257"/>
      <c r="AW14" s="257"/>
      <c r="AX14" s="257"/>
      <c r="AY14" s="264">
        <v>0.8</v>
      </c>
      <c r="AZ14" s="265">
        <f t="shared" si="20"/>
        <v>0.78</v>
      </c>
      <c r="BA14" s="266"/>
      <c r="BB14" s="266"/>
      <c r="BC14" s="266"/>
      <c r="BD14" s="266"/>
      <c r="BE14" s="255">
        <v>1</v>
      </c>
      <c r="BF14" s="267">
        <f t="shared" si="21"/>
        <v>130603</v>
      </c>
      <c r="BG14" s="255">
        <v>0.17</v>
      </c>
      <c r="BH14" s="267">
        <f t="shared" si="22"/>
        <v>22203</v>
      </c>
      <c r="BI14" s="267">
        <f t="shared" si="23"/>
        <v>152806</v>
      </c>
    </row>
    <row r="15" customHeight="1" spans="1:61">
      <c r="A15" s="244" t="s">
        <v>1442</v>
      </c>
      <c r="B15" s="245" t="str">
        <f>[28]车辆评定表!C11</f>
        <v>鲁BNW355</v>
      </c>
      <c r="C15" s="245" t="str">
        <f>[28]车辆评定表!D11</f>
        <v>轿车SVW7203VPD</v>
      </c>
      <c r="D15" s="245" t="str">
        <f>[28]车辆评定表!E11</f>
        <v>WAE061003289297</v>
      </c>
      <c r="E15" s="245" t="str">
        <f>[28]车辆评定表!F11</f>
        <v>上海</v>
      </c>
      <c r="F15" s="245" t="str">
        <f>[28]车辆评定表!G11</f>
        <v>国药控股青岛有限公司</v>
      </c>
      <c r="G15" s="245" t="str">
        <f>[28]车辆评定表!H11</f>
        <v>辆</v>
      </c>
      <c r="H15" s="245" t="str">
        <f>[28]车辆评定表!I11</f>
        <v>1</v>
      </c>
      <c r="I15" s="246" t="str">
        <f>[28]车辆评定表!J11</f>
        <v>2011-04-14</v>
      </c>
      <c r="J15" s="246" t="str">
        <f>[28]车辆评定表!K11</f>
        <v>2011-04-14</v>
      </c>
      <c r="K15" s="245">
        <v>50000</v>
      </c>
      <c r="L15" s="247">
        <f>[28]车辆评定表!N11</f>
        <v>153800</v>
      </c>
      <c r="M15" s="247">
        <f>[28]车辆评定表!O11</f>
        <v>153800</v>
      </c>
      <c r="N15" s="247">
        <f>[28]车辆评定表!Q11</f>
        <v>153800</v>
      </c>
      <c r="O15" s="247">
        <f>[28]车辆评定表!R11</f>
        <v>153800</v>
      </c>
      <c r="P15" s="248">
        <f t="shared" si="0"/>
        <v>167440</v>
      </c>
      <c r="Q15" s="248">
        <f t="shared" si="1"/>
        <v>76</v>
      </c>
      <c r="R15" s="248">
        <f t="shared" si="2"/>
        <v>148887</v>
      </c>
      <c r="S15" s="248">
        <f t="shared" si="3"/>
        <v>-3.19440832249675</v>
      </c>
      <c r="T15" s="249"/>
      <c r="U15" s="249"/>
      <c r="V15" s="250" t="str">
        <f t="shared" si="4"/>
        <v>5</v>
      </c>
      <c r="W15" s="250" t="str">
        <f t="shared" si="5"/>
        <v>鲁BNW355</v>
      </c>
      <c r="X15" s="250" t="str">
        <f t="shared" si="6"/>
        <v>轿车SVW7203VPD</v>
      </c>
      <c r="Y15" s="250" t="str">
        <f t="shared" si="7"/>
        <v>上海</v>
      </c>
      <c r="Z15" s="250" t="str">
        <f t="shared" si="8"/>
        <v>辆</v>
      </c>
      <c r="AA15" s="250" t="str">
        <f t="shared" si="9"/>
        <v>1</v>
      </c>
      <c r="AB15" s="251" t="str">
        <f t="shared" si="10"/>
        <v>2011-04-14</v>
      </c>
      <c r="AC15" s="252">
        <f t="shared" si="11"/>
        <v>50000</v>
      </c>
      <c r="AD15" s="253" t="s">
        <v>1608</v>
      </c>
      <c r="AE15" s="254">
        <v>153800</v>
      </c>
      <c r="AF15" s="301">
        <f t="shared" si="12"/>
        <v>22347.01</v>
      </c>
      <c r="AG15" s="255">
        <v>1</v>
      </c>
      <c r="AH15" s="256">
        <f t="shared" si="13"/>
        <v>13140</v>
      </c>
      <c r="AI15" s="257">
        <v>500</v>
      </c>
      <c r="AJ15" s="302" t="s">
        <v>1271</v>
      </c>
      <c r="AK15" s="258">
        <f t="shared" si="14"/>
        <v>167440</v>
      </c>
      <c r="AL15" s="259">
        <v>41670</v>
      </c>
      <c r="AM15" s="303" t="s">
        <v>1666</v>
      </c>
      <c r="AN15" s="304">
        <f t="shared" si="15"/>
        <v>2.75</v>
      </c>
      <c r="AO15" s="261">
        <f>SUMPRODUCT(('[28]2013车辆报废年限行驶里程'!$B$3:$B$38=$AM15)*('[28]2013车辆报废年限行驶里程'!$B$3:$B$38=$AM15),'[28]2013车辆报废年限行驶里程'!$H$3:$H$38)</f>
        <v>10</v>
      </c>
      <c r="AP15" s="262">
        <f t="shared" si="16"/>
        <v>0.725</v>
      </c>
      <c r="AQ15" s="261">
        <f>(SUMPRODUCT(('[28]2013车辆报废年限行驶里程'!$B$3:$B$38=$AM15)*('[28]2013车辆报废年限行驶里程'!$B$3:$B$38=$AM15),'[28]2013车辆报废年限行驶里程'!$J$3:$J$38))*10000</f>
        <v>300000</v>
      </c>
      <c r="AR15" s="258">
        <f t="shared" si="17"/>
        <v>50000</v>
      </c>
      <c r="AS15" s="262">
        <f t="shared" si="18"/>
        <v>0.833333333333333</v>
      </c>
      <c r="AT15" s="262">
        <f t="shared" si="19"/>
        <v>0.725</v>
      </c>
      <c r="AU15" s="257"/>
      <c r="AV15" s="257"/>
      <c r="AW15" s="257"/>
      <c r="AX15" s="257"/>
      <c r="AY15" s="264">
        <v>0.8</v>
      </c>
      <c r="AZ15" s="265">
        <f t="shared" si="20"/>
        <v>0.76</v>
      </c>
      <c r="BA15" s="266"/>
      <c r="BB15" s="266"/>
      <c r="BC15" s="266"/>
      <c r="BD15" s="266"/>
      <c r="BE15" s="255">
        <v>1</v>
      </c>
      <c r="BF15" s="267">
        <f t="shared" si="21"/>
        <v>127254</v>
      </c>
      <c r="BG15" s="255">
        <v>0.17</v>
      </c>
      <c r="BH15" s="267">
        <f t="shared" si="22"/>
        <v>21633</v>
      </c>
      <c r="BI15" s="267">
        <f t="shared" si="23"/>
        <v>148887</v>
      </c>
    </row>
    <row r="16" customHeight="1" spans="1:61">
      <c r="A16" s="244" t="s">
        <v>1493</v>
      </c>
      <c r="B16" s="245" t="str">
        <f>[28]车辆评定表!C12</f>
        <v>鲁BNW755</v>
      </c>
      <c r="C16" s="245" t="str">
        <f>[28]车辆评定表!D12</f>
        <v>轿车SVW7203VPD</v>
      </c>
      <c r="D16" s="245" t="str">
        <f>[28]车辆评定表!E12</f>
        <v>WAE081103103457</v>
      </c>
      <c r="E16" s="245" t="str">
        <f>[28]车辆评定表!F12</f>
        <v>上海</v>
      </c>
      <c r="F16" s="245" t="str">
        <f>[28]车辆评定表!G12</f>
        <v>国药控股青岛有限公司</v>
      </c>
      <c r="G16" s="245" t="str">
        <f>[28]车辆评定表!H12</f>
        <v>辆</v>
      </c>
      <c r="H16" s="245" t="str">
        <f>[28]车辆评定表!I12</f>
        <v>1</v>
      </c>
      <c r="I16" s="246" t="str">
        <f>[28]车辆评定表!J12</f>
        <v>2011-04-14</v>
      </c>
      <c r="J16" s="246" t="str">
        <f>[28]车辆评定表!K12</f>
        <v>2011-04-14</v>
      </c>
      <c r="K16" s="245">
        <v>50000</v>
      </c>
      <c r="L16" s="247">
        <f>[28]车辆评定表!N12</f>
        <v>165800</v>
      </c>
      <c r="M16" s="247">
        <f>[28]车辆评定表!O12</f>
        <v>165800</v>
      </c>
      <c r="N16" s="247">
        <f>[28]车辆评定表!Q12</f>
        <v>165800</v>
      </c>
      <c r="O16" s="247">
        <f>[28]车辆评定表!R12</f>
        <v>165800</v>
      </c>
      <c r="P16" s="248">
        <f t="shared" si="0"/>
        <v>180470</v>
      </c>
      <c r="Q16" s="248">
        <f t="shared" si="1"/>
        <v>82</v>
      </c>
      <c r="R16" s="248">
        <f t="shared" si="2"/>
        <v>173142</v>
      </c>
      <c r="S16" s="248">
        <f t="shared" si="3"/>
        <v>4.42822677925211</v>
      </c>
      <c r="T16" s="249"/>
      <c r="U16" s="249"/>
      <c r="V16" s="250" t="str">
        <f t="shared" si="4"/>
        <v>6</v>
      </c>
      <c r="W16" s="250" t="str">
        <f t="shared" si="5"/>
        <v>鲁BNW755</v>
      </c>
      <c r="X16" s="250" t="str">
        <f t="shared" si="6"/>
        <v>轿车SVW7203VPD</v>
      </c>
      <c r="Y16" s="250" t="str">
        <f t="shared" si="7"/>
        <v>上海</v>
      </c>
      <c r="Z16" s="250" t="str">
        <f t="shared" si="8"/>
        <v>辆</v>
      </c>
      <c r="AA16" s="250" t="str">
        <f t="shared" si="9"/>
        <v>1</v>
      </c>
      <c r="AB16" s="251" t="str">
        <f t="shared" si="10"/>
        <v>2011-04-14</v>
      </c>
      <c r="AC16" s="252">
        <f t="shared" si="11"/>
        <v>50000</v>
      </c>
      <c r="AD16" s="253" t="s">
        <v>1608</v>
      </c>
      <c r="AE16" s="254">
        <v>165800</v>
      </c>
      <c r="AF16" s="301">
        <f t="shared" si="12"/>
        <v>24090.6</v>
      </c>
      <c r="AG16" s="255">
        <v>1</v>
      </c>
      <c r="AH16" s="256">
        <f t="shared" si="13"/>
        <v>14170</v>
      </c>
      <c r="AI16" s="257">
        <v>500</v>
      </c>
      <c r="AJ16" s="302" t="s">
        <v>1271</v>
      </c>
      <c r="AK16" s="258">
        <f t="shared" si="14"/>
        <v>180470</v>
      </c>
      <c r="AL16" s="259">
        <v>41670</v>
      </c>
      <c r="AM16" s="303" t="s">
        <v>1667</v>
      </c>
      <c r="AN16" s="304">
        <f t="shared" si="15"/>
        <v>2.75</v>
      </c>
      <c r="AO16" s="261">
        <f>SUMPRODUCT(('[28]2013车辆报废年限行驶里程'!$B$3:$B$38=$AM16)*('[28]2013车辆报废年限行驶里程'!$B$3:$B$38=$AM16),'[28]2013车辆报废年限行驶里程'!$H$3:$H$38)</f>
        <v>16</v>
      </c>
      <c r="AP16" s="262">
        <f t="shared" si="16"/>
        <v>0.828125</v>
      </c>
      <c r="AQ16" s="261">
        <f>(SUMPRODUCT(('[28]2013车辆报废年限行驶里程'!$B$3:$B$38=$AM16)*('[28]2013车辆报废年限行驶里程'!$B$3:$B$38=$AM16),'[28]2013车辆报废年限行驶里程'!$J$3:$J$38))*10000</f>
        <v>300000</v>
      </c>
      <c r="AR16" s="258">
        <f t="shared" si="17"/>
        <v>50000</v>
      </c>
      <c r="AS16" s="262">
        <f t="shared" si="18"/>
        <v>0.833333333333333</v>
      </c>
      <c r="AT16" s="262">
        <f t="shared" si="19"/>
        <v>0.828125</v>
      </c>
      <c r="AU16" s="257"/>
      <c r="AV16" s="257"/>
      <c r="AW16" s="257"/>
      <c r="AX16" s="257"/>
      <c r="AY16" s="264">
        <v>0.8</v>
      </c>
      <c r="AZ16" s="265">
        <f t="shared" si="20"/>
        <v>0.82</v>
      </c>
      <c r="BA16" s="266"/>
      <c r="BB16" s="266"/>
      <c r="BC16" s="266"/>
      <c r="BD16" s="266"/>
      <c r="BE16" s="255">
        <v>1</v>
      </c>
      <c r="BF16" s="267">
        <f t="shared" si="21"/>
        <v>147985</v>
      </c>
      <c r="BG16" s="255">
        <v>0.17</v>
      </c>
      <c r="BH16" s="267">
        <f t="shared" si="22"/>
        <v>25157</v>
      </c>
      <c r="BI16" s="267">
        <f t="shared" si="23"/>
        <v>173142</v>
      </c>
    </row>
    <row r="17" customHeight="1" spans="1:61">
      <c r="A17" s="244" t="s">
        <v>1495</v>
      </c>
      <c r="B17" s="245" t="str">
        <f>[28]车辆评定表!C13</f>
        <v>鲁BNW356</v>
      </c>
      <c r="C17" s="245" t="str">
        <f>[28]车辆评定表!D13</f>
        <v>轿车SVW7203VPD</v>
      </c>
      <c r="D17" s="245" t="str">
        <f>[28]车辆评定表!E13</f>
        <v>WAE091103102292</v>
      </c>
      <c r="E17" s="245" t="str">
        <f>[28]车辆评定表!F13</f>
        <v>上海</v>
      </c>
      <c r="F17" s="245" t="str">
        <f>[28]车辆评定表!G13</f>
        <v>国药控股青岛有限公司</v>
      </c>
      <c r="G17" s="245" t="str">
        <f>[28]车辆评定表!H13</f>
        <v>辆</v>
      </c>
      <c r="H17" s="245" t="str">
        <f>[28]车辆评定表!I13</f>
        <v>1</v>
      </c>
      <c r="I17" s="246" t="str">
        <f>[28]车辆评定表!J13</f>
        <v>2011-04-14</v>
      </c>
      <c r="J17" s="246" t="str">
        <f>[28]车辆评定表!K13</f>
        <v>2011-04-14</v>
      </c>
      <c r="K17" s="245">
        <v>50000</v>
      </c>
      <c r="L17" s="247">
        <f>[28]车辆评定表!N13</f>
        <v>165800</v>
      </c>
      <c r="M17" s="247">
        <f>[28]车辆评定表!O13</f>
        <v>165800</v>
      </c>
      <c r="N17" s="247">
        <f>[28]车辆评定表!Q13</f>
        <v>165800</v>
      </c>
      <c r="O17" s="247">
        <f>[28]车辆评定表!R13</f>
        <v>165800</v>
      </c>
      <c r="P17" s="248">
        <f t="shared" si="0"/>
        <v>180470</v>
      </c>
      <c r="Q17" s="248">
        <f t="shared" si="1"/>
        <v>76</v>
      </c>
      <c r="R17" s="248">
        <f t="shared" si="2"/>
        <v>160474</v>
      </c>
      <c r="S17" s="248">
        <f t="shared" si="3"/>
        <v>-3.21230398069964</v>
      </c>
      <c r="T17" s="249"/>
      <c r="U17" s="249"/>
      <c r="V17" s="250" t="str">
        <f t="shared" si="4"/>
        <v>7</v>
      </c>
      <c r="W17" s="250" t="str">
        <f t="shared" si="5"/>
        <v>鲁BNW356</v>
      </c>
      <c r="X17" s="250" t="str">
        <f t="shared" si="6"/>
        <v>轿车SVW7203VPD</v>
      </c>
      <c r="Y17" s="250" t="str">
        <f t="shared" si="7"/>
        <v>上海</v>
      </c>
      <c r="Z17" s="250" t="str">
        <f t="shared" si="8"/>
        <v>辆</v>
      </c>
      <c r="AA17" s="250" t="str">
        <f t="shared" si="9"/>
        <v>1</v>
      </c>
      <c r="AB17" s="251" t="str">
        <f t="shared" si="10"/>
        <v>2011-04-14</v>
      </c>
      <c r="AC17" s="252">
        <f t="shared" si="11"/>
        <v>50000</v>
      </c>
      <c r="AD17" s="253" t="s">
        <v>1608</v>
      </c>
      <c r="AE17" s="254">
        <v>165800</v>
      </c>
      <c r="AF17" s="301">
        <f t="shared" si="12"/>
        <v>24090.6</v>
      </c>
      <c r="AG17" s="255">
        <v>1</v>
      </c>
      <c r="AH17" s="256">
        <f t="shared" si="13"/>
        <v>14170</v>
      </c>
      <c r="AI17" s="257">
        <v>500</v>
      </c>
      <c r="AJ17" s="302" t="s">
        <v>1271</v>
      </c>
      <c r="AK17" s="258">
        <f t="shared" si="14"/>
        <v>180470</v>
      </c>
      <c r="AL17" s="259">
        <v>41670</v>
      </c>
      <c r="AM17" s="303" t="s">
        <v>1668</v>
      </c>
      <c r="AN17" s="304">
        <f t="shared" si="15"/>
        <v>2.75</v>
      </c>
      <c r="AO17" s="261">
        <f>SUMPRODUCT(('[28]2013车辆报废年限行驶里程'!$B$3:$B$38=$AM17)*('[28]2013车辆报废年限行驶里程'!$B$3:$B$38=$AM17),'[28]2013车辆报废年限行驶里程'!$H$3:$H$38)</f>
        <v>10</v>
      </c>
      <c r="AP17" s="262">
        <f t="shared" si="16"/>
        <v>0.725</v>
      </c>
      <c r="AQ17" s="261">
        <f>(SUMPRODUCT(('[28]2013车辆报废年限行驶里程'!$B$3:$B$38=$AM17)*('[28]2013车辆报废年限行驶里程'!$B$3:$B$38=$AM17),'[28]2013车辆报废年限行驶里程'!$J$3:$J$38))*10000</f>
        <v>240000</v>
      </c>
      <c r="AR17" s="258">
        <f t="shared" si="17"/>
        <v>50000</v>
      </c>
      <c r="AS17" s="262">
        <f t="shared" si="18"/>
        <v>0.791666666666667</v>
      </c>
      <c r="AT17" s="262">
        <f t="shared" si="19"/>
        <v>0.725</v>
      </c>
      <c r="AU17" s="257"/>
      <c r="AV17" s="257"/>
      <c r="AW17" s="257"/>
      <c r="AX17" s="257"/>
      <c r="AY17" s="264">
        <v>0.8</v>
      </c>
      <c r="AZ17" s="265">
        <f t="shared" si="20"/>
        <v>0.76</v>
      </c>
      <c r="BA17" s="266"/>
      <c r="BB17" s="266"/>
      <c r="BC17" s="266"/>
      <c r="BD17" s="266"/>
      <c r="BE17" s="255">
        <v>1</v>
      </c>
      <c r="BF17" s="267">
        <f t="shared" si="21"/>
        <v>137157</v>
      </c>
      <c r="BG17" s="255">
        <v>0.17</v>
      </c>
      <c r="BH17" s="267">
        <f t="shared" si="22"/>
        <v>23317</v>
      </c>
      <c r="BI17" s="267">
        <f t="shared" si="23"/>
        <v>160474</v>
      </c>
    </row>
    <row r="18" customHeight="1" spans="1:61">
      <c r="A18" s="244" t="s">
        <v>1422</v>
      </c>
      <c r="B18" s="245" t="s">
        <v>1669</v>
      </c>
      <c r="C18" s="245" t="s">
        <v>1473</v>
      </c>
      <c r="D18" s="245" t="s">
        <v>1670</v>
      </c>
      <c r="E18" s="245" t="s">
        <v>1671</v>
      </c>
      <c r="F18" s="245" t="s">
        <v>1672</v>
      </c>
      <c r="G18" s="245" t="s">
        <v>1435</v>
      </c>
      <c r="H18" s="245" t="s">
        <v>1422</v>
      </c>
      <c r="I18" s="246" t="s">
        <v>1474</v>
      </c>
      <c r="J18" s="246" t="s">
        <v>1474</v>
      </c>
      <c r="K18" s="245">
        <v>50000</v>
      </c>
      <c r="L18" s="247">
        <v>28400</v>
      </c>
      <c r="M18" s="247">
        <v>4792.57</v>
      </c>
      <c r="N18" s="247">
        <v>28400</v>
      </c>
      <c r="O18" s="247">
        <v>4792.57</v>
      </c>
      <c r="P18" s="248">
        <f t="shared" si="0"/>
        <v>24160</v>
      </c>
      <c r="Q18" s="248">
        <f t="shared" si="1"/>
        <v>15</v>
      </c>
      <c r="R18" s="248">
        <f t="shared" si="2"/>
        <v>4240</v>
      </c>
      <c r="S18" s="248">
        <f t="shared" si="3"/>
        <v>-11.5297220489216</v>
      </c>
      <c r="T18" s="249"/>
      <c r="U18" s="249"/>
      <c r="V18" s="250" t="str">
        <f t="shared" si="4"/>
        <v>1</v>
      </c>
      <c r="W18" s="250" t="str">
        <f t="shared" si="5"/>
        <v>鲁BMS075</v>
      </c>
      <c r="X18" s="250" t="str">
        <f t="shared" si="6"/>
        <v>箱式运输车</v>
      </c>
      <c r="Y18" s="250" t="str">
        <f t="shared" si="7"/>
        <v>哈飞</v>
      </c>
      <c r="Z18" s="250" t="str">
        <f t="shared" si="8"/>
        <v>辆</v>
      </c>
      <c r="AA18" s="250" t="str">
        <f t="shared" si="9"/>
        <v>1</v>
      </c>
      <c r="AB18" s="251" t="str">
        <f t="shared" si="10"/>
        <v>2007-10-20</v>
      </c>
      <c r="AC18" s="252">
        <f t="shared" si="11"/>
        <v>50000</v>
      </c>
      <c r="AD18" s="253" t="s">
        <v>1608</v>
      </c>
      <c r="AE18" s="254">
        <v>21800</v>
      </c>
      <c r="AF18" s="301">
        <f t="shared" si="12"/>
        <v>3167.52</v>
      </c>
      <c r="AG18" s="255">
        <v>1</v>
      </c>
      <c r="AH18" s="256">
        <f t="shared" si="13"/>
        <v>1860</v>
      </c>
      <c r="AI18" s="257">
        <v>500</v>
      </c>
      <c r="AJ18" s="302" t="s">
        <v>1271</v>
      </c>
      <c r="AK18" s="258">
        <f t="shared" si="14"/>
        <v>24160</v>
      </c>
      <c r="AL18" s="259">
        <v>41670</v>
      </c>
      <c r="AM18" s="303" t="s">
        <v>1662</v>
      </c>
      <c r="AN18" s="304">
        <f t="shared" si="15"/>
        <v>6.25</v>
      </c>
      <c r="AO18" s="261">
        <f>SUMPRODUCT(('[28]2013车辆报废年限行驶里程'!$B$3:$B$38=$AM18)*('[28]2013车辆报废年限行驶里程'!$B$3:$B$38=$AM18),'[28]2013车辆报废年限行驶里程'!$H$3:$H$38)</f>
        <v>6</v>
      </c>
      <c r="AP18" s="262">
        <f t="shared" si="16"/>
        <v>0.15</v>
      </c>
      <c r="AQ18" s="261">
        <f>(SUMPRODUCT(('[28]2013车辆报废年限行驶里程'!$B$3:$B$38=$AM18)*('[28]2013车辆报废年限行驶里程'!$B$3:$B$38=$AM18),'[28]2013车辆报废年限行驶里程'!$J$3:$J$38))*10000</f>
        <v>480000</v>
      </c>
      <c r="AR18" s="258">
        <f t="shared" si="17"/>
        <v>50000</v>
      </c>
      <c r="AS18" s="262">
        <f t="shared" si="18"/>
        <v>0.895833333333333</v>
      </c>
      <c r="AT18" s="262">
        <f t="shared" si="19"/>
        <v>0.15</v>
      </c>
      <c r="AU18" s="257"/>
      <c r="AV18" s="257"/>
      <c r="AW18" s="257"/>
      <c r="AX18" s="257"/>
      <c r="AY18" s="264">
        <v>0.15</v>
      </c>
      <c r="AZ18" s="265">
        <f t="shared" si="20"/>
        <v>0.15</v>
      </c>
      <c r="BA18" s="266"/>
      <c r="BB18" s="266"/>
      <c r="BC18" s="266"/>
      <c r="BD18" s="266"/>
      <c r="BE18" s="255">
        <v>1</v>
      </c>
      <c r="BF18" s="267">
        <f t="shared" si="21"/>
        <v>3624</v>
      </c>
      <c r="BG18" s="255">
        <v>0.17</v>
      </c>
      <c r="BH18" s="267">
        <f t="shared" si="22"/>
        <v>616</v>
      </c>
      <c r="BI18" s="267">
        <f t="shared" si="23"/>
        <v>4240</v>
      </c>
    </row>
    <row r="19" customHeight="1" spans="1:61">
      <c r="A19" s="244" t="s">
        <v>1431</v>
      </c>
      <c r="B19" s="245" t="s">
        <v>1673</v>
      </c>
      <c r="C19" s="245" t="s">
        <v>1572</v>
      </c>
      <c r="D19" s="245" t="s">
        <v>1674</v>
      </c>
      <c r="E19" s="245" t="s">
        <v>1675</v>
      </c>
      <c r="F19" s="245" t="s">
        <v>1676</v>
      </c>
      <c r="G19" s="245" t="s">
        <v>1435</v>
      </c>
      <c r="H19" s="245" t="s">
        <v>1422</v>
      </c>
      <c r="I19" s="246" t="s">
        <v>1569</v>
      </c>
      <c r="J19" s="246" t="s">
        <v>1569</v>
      </c>
      <c r="K19" s="245">
        <v>50000</v>
      </c>
      <c r="L19" s="247">
        <v>120399.47</v>
      </c>
      <c r="M19" s="247">
        <v>120399.47</v>
      </c>
      <c r="N19" s="247">
        <v>120399.47</v>
      </c>
      <c r="O19" s="247">
        <v>120399.47</v>
      </c>
      <c r="P19" s="248">
        <f t="shared" si="0"/>
        <v>119680</v>
      </c>
      <c r="Q19" s="248">
        <f t="shared" si="1"/>
        <v>65</v>
      </c>
      <c r="R19" s="248">
        <f t="shared" si="2"/>
        <v>91017</v>
      </c>
      <c r="S19" s="248">
        <f t="shared" si="3"/>
        <v>-24.4041522774145</v>
      </c>
      <c r="T19" s="249"/>
      <c r="U19" s="249"/>
      <c r="V19" s="250" t="str">
        <f t="shared" si="4"/>
        <v>2</v>
      </c>
      <c r="W19" s="250" t="str">
        <f t="shared" si="5"/>
        <v>鲁B38S19</v>
      </c>
      <c r="X19" s="250" t="str">
        <f t="shared" si="6"/>
        <v>厢式运输车</v>
      </c>
      <c r="Y19" s="250" t="str">
        <f t="shared" si="7"/>
        <v>南京依维柯</v>
      </c>
      <c r="Z19" s="250" t="str">
        <f t="shared" si="8"/>
        <v>辆</v>
      </c>
      <c r="AA19" s="250" t="str">
        <f t="shared" si="9"/>
        <v>1</v>
      </c>
      <c r="AB19" s="251" t="str">
        <f t="shared" si="10"/>
        <v>2011-04-02</v>
      </c>
      <c r="AC19" s="252">
        <f t="shared" si="11"/>
        <v>50000</v>
      </c>
      <c r="AD19" s="253" t="s">
        <v>1608</v>
      </c>
      <c r="AE19" s="254">
        <v>109800</v>
      </c>
      <c r="AF19" s="301">
        <f t="shared" si="12"/>
        <v>15953.85</v>
      </c>
      <c r="AG19" s="255">
        <v>1</v>
      </c>
      <c r="AH19" s="256">
        <f t="shared" si="13"/>
        <v>9380</v>
      </c>
      <c r="AI19" s="257">
        <v>500</v>
      </c>
      <c r="AJ19" s="302" t="s">
        <v>1271</v>
      </c>
      <c r="AK19" s="258">
        <f t="shared" si="14"/>
        <v>119680</v>
      </c>
      <c r="AL19" s="259">
        <v>41670</v>
      </c>
      <c r="AM19" s="303" t="s">
        <v>1663</v>
      </c>
      <c r="AN19" s="304">
        <f t="shared" si="15"/>
        <v>2.75</v>
      </c>
      <c r="AO19" s="261">
        <f>SUMPRODUCT(('[28]2013车辆报废年限行驶里程'!$B$3:$B$38=$AM19)*('[28]2013车辆报废年限行驶里程'!$B$3:$B$38=$AM19),'[28]2013车辆报废年限行驶里程'!$H$3:$H$38)</f>
        <v>8</v>
      </c>
      <c r="AP19" s="262">
        <f t="shared" si="16"/>
        <v>0.65625</v>
      </c>
      <c r="AQ19" s="261">
        <f>(SUMPRODUCT(('[28]2013车辆报废年限行驶里程'!$B$3:$B$38=$AM19)*('[28]2013车辆报废年限行驶里程'!$B$3:$B$38=$AM19),'[28]2013车辆报废年限行驶里程'!$J$3:$J$38))*10000</f>
        <v>400000</v>
      </c>
      <c r="AR19" s="258">
        <f t="shared" si="17"/>
        <v>50000</v>
      </c>
      <c r="AS19" s="262">
        <f t="shared" si="18"/>
        <v>0.875</v>
      </c>
      <c r="AT19" s="262">
        <f t="shared" si="19"/>
        <v>0.65625</v>
      </c>
      <c r="AU19" s="257"/>
      <c r="AV19" s="257"/>
      <c r="AW19" s="257"/>
      <c r="AX19" s="257"/>
      <c r="AY19" s="264">
        <v>0.65</v>
      </c>
      <c r="AZ19" s="265">
        <f t="shared" si="20"/>
        <v>0.65</v>
      </c>
      <c r="BA19" s="266"/>
      <c r="BB19" s="266"/>
      <c r="BC19" s="266"/>
      <c r="BD19" s="266"/>
      <c r="BE19" s="255">
        <v>1</v>
      </c>
      <c r="BF19" s="267">
        <f t="shared" si="21"/>
        <v>77792</v>
      </c>
      <c r="BG19" s="255">
        <v>0.17</v>
      </c>
      <c r="BH19" s="267">
        <f t="shared" si="22"/>
        <v>13225</v>
      </c>
      <c r="BI19" s="267">
        <f t="shared" si="23"/>
        <v>91017</v>
      </c>
    </row>
    <row r="20" customHeight="1" spans="1:61">
      <c r="A20" s="244" t="s">
        <v>1436</v>
      </c>
      <c r="B20" s="245" t="s">
        <v>1677</v>
      </c>
      <c r="C20" s="245" t="s">
        <v>1678</v>
      </c>
      <c r="D20" s="245" t="s">
        <v>1584</v>
      </c>
      <c r="E20" s="245" t="s">
        <v>1679</v>
      </c>
      <c r="F20" s="245" t="s">
        <v>1676</v>
      </c>
      <c r="G20" s="245" t="s">
        <v>1435</v>
      </c>
      <c r="H20" s="245" t="s">
        <v>1422</v>
      </c>
      <c r="I20" s="246" t="s">
        <v>1586</v>
      </c>
      <c r="J20" s="246" t="s">
        <v>1586</v>
      </c>
      <c r="K20" s="245">
        <v>50000</v>
      </c>
      <c r="L20" s="247">
        <v>143000</v>
      </c>
      <c r="M20" s="247">
        <v>143000</v>
      </c>
      <c r="N20" s="247">
        <v>143000</v>
      </c>
      <c r="O20" s="247">
        <v>143000</v>
      </c>
      <c r="P20" s="248">
        <f t="shared" si="0"/>
        <v>155720</v>
      </c>
      <c r="Q20" s="248">
        <f t="shared" si="1"/>
        <v>71</v>
      </c>
      <c r="R20" s="248">
        <f t="shared" si="2"/>
        <v>129356</v>
      </c>
      <c r="S20" s="248">
        <f t="shared" si="3"/>
        <v>-9.54125874125874</v>
      </c>
      <c r="T20" s="249"/>
      <c r="U20" s="249"/>
      <c r="V20" s="250" t="str">
        <f t="shared" si="4"/>
        <v>3</v>
      </c>
      <c r="W20" s="250" t="str">
        <f t="shared" si="5"/>
        <v>鲁BNF290</v>
      </c>
      <c r="X20" s="250" t="str">
        <f t="shared" si="6"/>
        <v>客车SY6521MS3BG</v>
      </c>
      <c r="Y20" s="250" t="str">
        <f t="shared" si="7"/>
        <v>沈阳</v>
      </c>
      <c r="Z20" s="250" t="str">
        <f t="shared" si="8"/>
        <v>辆</v>
      </c>
      <c r="AA20" s="250" t="str">
        <f t="shared" si="9"/>
        <v>1</v>
      </c>
      <c r="AB20" s="251" t="str">
        <f t="shared" si="10"/>
        <v>2011-04-14</v>
      </c>
      <c r="AC20" s="252">
        <f t="shared" si="11"/>
        <v>50000</v>
      </c>
      <c r="AD20" s="253" t="s">
        <v>1608</v>
      </c>
      <c r="AE20" s="254">
        <v>143000</v>
      </c>
      <c r="AF20" s="301">
        <f t="shared" si="12"/>
        <v>20777.78</v>
      </c>
      <c r="AG20" s="255">
        <v>1</v>
      </c>
      <c r="AH20" s="256">
        <f t="shared" si="13"/>
        <v>12220</v>
      </c>
      <c r="AI20" s="257">
        <v>500</v>
      </c>
      <c r="AJ20" s="302" t="s">
        <v>1271</v>
      </c>
      <c r="AK20" s="258">
        <f t="shared" si="14"/>
        <v>155720</v>
      </c>
      <c r="AL20" s="259">
        <v>41670</v>
      </c>
      <c r="AM20" s="303" t="s">
        <v>1664</v>
      </c>
      <c r="AN20" s="304">
        <f t="shared" si="15"/>
        <v>2.75</v>
      </c>
      <c r="AO20" s="261">
        <f>SUMPRODUCT(('[28]2013车辆报废年限行驶里程'!$B$3:$B$38=$AM20)*('[28]2013车辆报废年限行驶里程'!$B$3:$B$38=$AM20),'[28]2013车辆报废年限行驶里程'!$H$3:$H$38)</f>
        <v>8</v>
      </c>
      <c r="AP20" s="262">
        <f t="shared" si="16"/>
        <v>0.65625</v>
      </c>
      <c r="AQ20" s="261">
        <f>(SUMPRODUCT(('[28]2013车辆报废年限行驶里程'!$B$3:$B$38=$AM20)*('[28]2013车辆报废年限行驶里程'!$B$3:$B$38=$AM20),'[28]2013车辆报废年限行驶里程'!$J$3:$J$38))*10000</f>
        <v>400000</v>
      </c>
      <c r="AR20" s="258">
        <f t="shared" si="17"/>
        <v>50000</v>
      </c>
      <c r="AS20" s="262">
        <f t="shared" si="18"/>
        <v>0.875</v>
      </c>
      <c r="AT20" s="262">
        <f t="shared" si="19"/>
        <v>0.65625</v>
      </c>
      <c r="AU20" s="257"/>
      <c r="AV20" s="257"/>
      <c r="AW20" s="257"/>
      <c r="AX20" s="257"/>
      <c r="AY20" s="264">
        <v>0.8</v>
      </c>
      <c r="AZ20" s="265">
        <f t="shared" si="20"/>
        <v>0.71</v>
      </c>
      <c r="BA20" s="266"/>
      <c r="BB20" s="266"/>
      <c r="BC20" s="266"/>
      <c r="BD20" s="266"/>
      <c r="BE20" s="255">
        <v>1</v>
      </c>
      <c r="BF20" s="267">
        <f t="shared" si="21"/>
        <v>110561</v>
      </c>
      <c r="BG20" s="255">
        <v>0.17</v>
      </c>
      <c r="BH20" s="267">
        <f t="shared" si="22"/>
        <v>18795</v>
      </c>
      <c r="BI20" s="267">
        <f t="shared" si="23"/>
        <v>129356</v>
      </c>
    </row>
    <row r="21" customHeight="1" spans="1:61">
      <c r="A21" s="244" t="s">
        <v>1015</v>
      </c>
      <c r="B21" s="245" t="s">
        <v>1680</v>
      </c>
      <c r="C21" s="245" t="s">
        <v>1681</v>
      </c>
      <c r="D21" s="245" t="s">
        <v>1590</v>
      </c>
      <c r="E21" s="245" t="s">
        <v>1682</v>
      </c>
      <c r="F21" s="245" t="s">
        <v>1676</v>
      </c>
      <c r="G21" s="245" t="s">
        <v>1435</v>
      </c>
      <c r="H21" s="245" t="s">
        <v>1422</v>
      </c>
      <c r="I21" s="246" t="s">
        <v>1591</v>
      </c>
      <c r="J21" s="246" t="s">
        <v>1591</v>
      </c>
      <c r="K21" s="245">
        <v>50000</v>
      </c>
      <c r="L21" s="247">
        <v>153800</v>
      </c>
      <c r="M21" s="247">
        <v>153800</v>
      </c>
      <c r="N21" s="247">
        <v>153800</v>
      </c>
      <c r="O21" s="247">
        <v>153800</v>
      </c>
      <c r="P21" s="248">
        <f t="shared" si="0"/>
        <v>167440</v>
      </c>
      <c r="Q21" s="248">
        <f t="shared" si="1"/>
        <v>78</v>
      </c>
      <c r="R21" s="248">
        <f t="shared" si="2"/>
        <v>152806</v>
      </c>
      <c r="S21" s="248">
        <f t="shared" si="3"/>
        <v>-0.64629388816645</v>
      </c>
      <c r="T21" s="249"/>
      <c r="U21" s="249"/>
      <c r="V21" s="250" t="str">
        <f t="shared" si="4"/>
        <v>4</v>
      </c>
      <c r="W21" s="250" t="str">
        <f t="shared" si="5"/>
        <v>鲁BNN759</v>
      </c>
      <c r="X21" s="250" t="str">
        <f t="shared" si="6"/>
        <v>轿车SVW7203VPD</v>
      </c>
      <c r="Y21" s="250" t="str">
        <f t="shared" si="7"/>
        <v>上海</v>
      </c>
      <c r="Z21" s="250" t="str">
        <f t="shared" si="8"/>
        <v>辆</v>
      </c>
      <c r="AA21" s="250" t="str">
        <f t="shared" si="9"/>
        <v>1</v>
      </c>
      <c r="AB21" s="251" t="str">
        <f t="shared" si="10"/>
        <v>2011-04-25</v>
      </c>
      <c r="AC21" s="252">
        <f t="shared" si="11"/>
        <v>50000</v>
      </c>
      <c r="AD21" s="253" t="s">
        <v>1608</v>
      </c>
      <c r="AE21" s="254">
        <v>153800</v>
      </c>
      <c r="AF21" s="301">
        <f t="shared" si="12"/>
        <v>22347.01</v>
      </c>
      <c r="AG21" s="255">
        <v>1</v>
      </c>
      <c r="AH21" s="256">
        <f t="shared" si="13"/>
        <v>13140</v>
      </c>
      <c r="AI21" s="257">
        <v>500</v>
      </c>
      <c r="AJ21" s="302" t="s">
        <v>1271</v>
      </c>
      <c r="AK21" s="258">
        <f t="shared" si="14"/>
        <v>167440</v>
      </c>
      <c r="AL21" s="259">
        <v>41670</v>
      </c>
      <c r="AM21" s="303" t="s">
        <v>1665</v>
      </c>
      <c r="AN21" s="304">
        <f t="shared" si="15"/>
        <v>2.75</v>
      </c>
      <c r="AO21" s="261">
        <f>SUMPRODUCT(('[28]2013车辆报废年限行驶里程'!$B$3:$B$38=$AM21)*('[28]2013车辆报废年限行驶里程'!$B$3:$B$38=$AM21),'[28]2013车辆报废年限行驶里程'!$H$3:$H$38)</f>
        <v>12</v>
      </c>
      <c r="AP21" s="262">
        <f t="shared" si="16"/>
        <v>0.770833333333333</v>
      </c>
      <c r="AQ21" s="261">
        <f>(SUMPRODUCT(('[28]2013车辆报废年限行驶里程'!$B$3:$B$38=$AM21)*('[28]2013车辆报废年限行驶里程'!$B$3:$B$38=$AM21),'[28]2013车辆报废年限行驶里程'!$J$3:$J$38))*10000</f>
        <v>480000</v>
      </c>
      <c r="AR21" s="258">
        <f t="shared" si="17"/>
        <v>50000</v>
      </c>
      <c r="AS21" s="262">
        <f t="shared" si="18"/>
        <v>0.895833333333333</v>
      </c>
      <c r="AT21" s="262">
        <f t="shared" si="19"/>
        <v>0.770833333333333</v>
      </c>
      <c r="AU21" s="257"/>
      <c r="AV21" s="257"/>
      <c r="AW21" s="257"/>
      <c r="AX21" s="257"/>
      <c r="AY21" s="264">
        <v>0.8</v>
      </c>
      <c r="AZ21" s="265">
        <f t="shared" si="20"/>
        <v>0.78</v>
      </c>
      <c r="BA21" s="266"/>
      <c r="BB21" s="266"/>
      <c r="BC21" s="266"/>
      <c r="BD21" s="266"/>
      <c r="BE21" s="255">
        <v>1</v>
      </c>
      <c r="BF21" s="267">
        <f t="shared" si="21"/>
        <v>130603</v>
      </c>
      <c r="BG21" s="255">
        <v>0.17</v>
      </c>
      <c r="BH21" s="267">
        <f t="shared" si="22"/>
        <v>22203</v>
      </c>
      <c r="BI21" s="267">
        <f t="shared" si="23"/>
        <v>152806</v>
      </c>
    </row>
    <row r="22" customHeight="1" spans="1:61">
      <c r="A22" s="244" t="s">
        <v>1442</v>
      </c>
      <c r="B22" s="245" t="s">
        <v>1683</v>
      </c>
      <c r="C22" s="245" t="s">
        <v>1681</v>
      </c>
      <c r="D22" s="245" t="s">
        <v>1594</v>
      </c>
      <c r="E22" s="245" t="s">
        <v>1682</v>
      </c>
      <c r="F22" s="245" t="s">
        <v>1676</v>
      </c>
      <c r="G22" s="245" t="s">
        <v>1435</v>
      </c>
      <c r="H22" s="245" t="s">
        <v>1422</v>
      </c>
      <c r="I22" s="246" t="s">
        <v>1586</v>
      </c>
      <c r="J22" s="246" t="s">
        <v>1586</v>
      </c>
      <c r="K22" s="245">
        <v>50000</v>
      </c>
      <c r="L22" s="247">
        <v>153800</v>
      </c>
      <c r="M22" s="247">
        <v>153800</v>
      </c>
      <c r="N22" s="247">
        <v>153800</v>
      </c>
      <c r="O22" s="247">
        <v>153800</v>
      </c>
      <c r="P22" s="248">
        <f t="shared" si="0"/>
        <v>167440</v>
      </c>
      <c r="Q22" s="248">
        <f t="shared" si="1"/>
        <v>76</v>
      </c>
      <c r="R22" s="248">
        <f t="shared" si="2"/>
        <v>148887</v>
      </c>
      <c r="S22" s="248">
        <f t="shared" si="3"/>
        <v>-3.19440832249675</v>
      </c>
      <c r="T22" s="249"/>
      <c r="U22" s="249"/>
      <c r="V22" s="250" t="str">
        <f t="shared" si="4"/>
        <v>5</v>
      </c>
      <c r="W22" s="250" t="str">
        <f t="shared" si="5"/>
        <v>鲁BNW355</v>
      </c>
      <c r="X22" s="250" t="str">
        <f t="shared" si="6"/>
        <v>轿车SVW7203VPD</v>
      </c>
      <c r="Y22" s="250" t="str">
        <f t="shared" si="7"/>
        <v>上海</v>
      </c>
      <c r="Z22" s="250" t="str">
        <f t="shared" si="8"/>
        <v>辆</v>
      </c>
      <c r="AA22" s="250" t="str">
        <f t="shared" si="9"/>
        <v>1</v>
      </c>
      <c r="AB22" s="251" t="str">
        <f t="shared" si="10"/>
        <v>2011-04-14</v>
      </c>
      <c r="AC22" s="252">
        <f t="shared" si="11"/>
        <v>50000</v>
      </c>
      <c r="AD22" s="253" t="s">
        <v>1608</v>
      </c>
      <c r="AE22" s="254">
        <v>153800</v>
      </c>
      <c r="AF22" s="301">
        <f t="shared" si="12"/>
        <v>22347.01</v>
      </c>
      <c r="AG22" s="255">
        <v>1</v>
      </c>
      <c r="AH22" s="256">
        <f t="shared" si="13"/>
        <v>13140</v>
      </c>
      <c r="AI22" s="257">
        <v>500</v>
      </c>
      <c r="AJ22" s="302" t="s">
        <v>1271</v>
      </c>
      <c r="AK22" s="258">
        <f t="shared" si="14"/>
        <v>167440</v>
      </c>
      <c r="AL22" s="259">
        <v>41670</v>
      </c>
      <c r="AM22" s="303" t="s">
        <v>1666</v>
      </c>
      <c r="AN22" s="304">
        <f t="shared" si="15"/>
        <v>2.75</v>
      </c>
      <c r="AO22" s="261">
        <f>SUMPRODUCT(('[28]2013车辆报废年限行驶里程'!$B$3:$B$38=$AM22)*('[28]2013车辆报废年限行驶里程'!$B$3:$B$38=$AM22),'[28]2013车辆报废年限行驶里程'!$H$3:$H$38)</f>
        <v>10</v>
      </c>
      <c r="AP22" s="262">
        <f t="shared" si="16"/>
        <v>0.725</v>
      </c>
      <c r="AQ22" s="261">
        <f>(SUMPRODUCT(('[28]2013车辆报废年限行驶里程'!$B$3:$B$38=$AM22)*('[28]2013车辆报废年限行驶里程'!$B$3:$B$38=$AM22),'[28]2013车辆报废年限行驶里程'!$J$3:$J$38))*10000</f>
        <v>300000</v>
      </c>
      <c r="AR22" s="258">
        <f t="shared" si="17"/>
        <v>50000</v>
      </c>
      <c r="AS22" s="262">
        <f t="shared" si="18"/>
        <v>0.833333333333333</v>
      </c>
      <c r="AT22" s="262">
        <f t="shared" si="19"/>
        <v>0.725</v>
      </c>
      <c r="AU22" s="257"/>
      <c r="AV22" s="257"/>
      <c r="AW22" s="257"/>
      <c r="AX22" s="257"/>
      <c r="AY22" s="264">
        <v>0.8</v>
      </c>
      <c r="AZ22" s="265">
        <f t="shared" si="20"/>
        <v>0.76</v>
      </c>
      <c r="BA22" s="266"/>
      <c r="BB22" s="266"/>
      <c r="BC22" s="266"/>
      <c r="BD22" s="266"/>
      <c r="BE22" s="255">
        <v>1</v>
      </c>
      <c r="BF22" s="267">
        <f t="shared" si="21"/>
        <v>127254</v>
      </c>
      <c r="BG22" s="255">
        <v>0.17</v>
      </c>
      <c r="BH22" s="267">
        <f t="shared" si="22"/>
        <v>21633</v>
      </c>
      <c r="BI22" s="267">
        <f t="shared" si="23"/>
        <v>148887</v>
      </c>
    </row>
    <row r="23" customHeight="1" spans="1:61">
      <c r="A23" s="244" t="s">
        <v>1493</v>
      </c>
      <c r="B23" s="245" t="s">
        <v>1684</v>
      </c>
      <c r="C23" s="245" t="s">
        <v>1681</v>
      </c>
      <c r="D23" s="245" t="s">
        <v>1598</v>
      </c>
      <c r="E23" s="245" t="s">
        <v>1682</v>
      </c>
      <c r="F23" s="245" t="s">
        <v>1676</v>
      </c>
      <c r="G23" s="245" t="s">
        <v>1435</v>
      </c>
      <c r="H23" s="245" t="s">
        <v>1422</v>
      </c>
      <c r="I23" s="246" t="s">
        <v>1586</v>
      </c>
      <c r="J23" s="246" t="s">
        <v>1586</v>
      </c>
      <c r="K23" s="245">
        <v>50000</v>
      </c>
      <c r="L23" s="247">
        <v>165800</v>
      </c>
      <c r="M23" s="247">
        <v>165800</v>
      </c>
      <c r="N23" s="247">
        <v>165800</v>
      </c>
      <c r="O23" s="247">
        <v>165800</v>
      </c>
      <c r="P23" s="248">
        <f t="shared" si="0"/>
        <v>180470</v>
      </c>
      <c r="Q23" s="248">
        <f t="shared" si="1"/>
        <v>82</v>
      </c>
      <c r="R23" s="248">
        <f t="shared" si="2"/>
        <v>173142</v>
      </c>
      <c r="S23" s="248">
        <f t="shared" si="3"/>
        <v>4.42822677925211</v>
      </c>
      <c r="T23" s="249"/>
      <c r="U23" s="249"/>
      <c r="V23" s="250" t="str">
        <f t="shared" si="4"/>
        <v>6</v>
      </c>
      <c r="W23" s="250" t="str">
        <f t="shared" si="5"/>
        <v>鲁BNW755</v>
      </c>
      <c r="X23" s="250" t="str">
        <f t="shared" si="6"/>
        <v>轿车SVW7203VPD</v>
      </c>
      <c r="Y23" s="250" t="str">
        <f t="shared" si="7"/>
        <v>上海</v>
      </c>
      <c r="Z23" s="250" t="str">
        <f t="shared" si="8"/>
        <v>辆</v>
      </c>
      <c r="AA23" s="250" t="str">
        <f t="shared" si="9"/>
        <v>1</v>
      </c>
      <c r="AB23" s="251" t="str">
        <f t="shared" si="10"/>
        <v>2011-04-14</v>
      </c>
      <c r="AC23" s="252">
        <f t="shared" si="11"/>
        <v>50000</v>
      </c>
      <c r="AD23" s="253" t="s">
        <v>1608</v>
      </c>
      <c r="AE23" s="254">
        <v>165800</v>
      </c>
      <c r="AF23" s="301">
        <f t="shared" si="12"/>
        <v>24090.6</v>
      </c>
      <c r="AG23" s="255">
        <v>1</v>
      </c>
      <c r="AH23" s="256">
        <f t="shared" si="13"/>
        <v>14170</v>
      </c>
      <c r="AI23" s="257">
        <v>500</v>
      </c>
      <c r="AJ23" s="302" t="s">
        <v>1271</v>
      </c>
      <c r="AK23" s="258">
        <f t="shared" si="14"/>
        <v>180470</v>
      </c>
      <c r="AL23" s="259">
        <v>41670</v>
      </c>
      <c r="AM23" s="303" t="s">
        <v>1667</v>
      </c>
      <c r="AN23" s="304">
        <f t="shared" si="15"/>
        <v>2.75</v>
      </c>
      <c r="AO23" s="261">
        <f>SUMPRODUCT(('[28]2013车辆报废年限行驶里程'!$B$3:$B$38=$AM23)*('[28]2013车辆报废年限行驶里程'!$B$3:$B$38=$AM23),'[28]2013车辆报废年限行驶里程'!$H$3:$H$38)</f>
        <v>16</v>
      </c>
      <c r="AP23" s="262">
        <f t="shared" si="16"/>
        <v>0.828125</v>
      </c>
      <c r="AQ23" s="261">
        <f>(SUMPRODUCT(('[28]2013车辆报废年限行驶里程'!$B$3:$B$38=$AM23)*('[28]2013车辆报废年限行驶里程'!$B$3:$B$38=$AM23),'[28]2013车辆报废年限行驶里程'!$J$3:$J$38))*10000</f>
        <v>300000</v>
      </c>
      <c r="AR23" s="258">
        <f t="shared" si="17"/>
        <v>50000</v>
      </c>
      <c r="AS23" s="262">
        <f t="shared" si="18"/>
        <v>0.833333333333333</v>
      </c>
      <c r="AT23" s="262">
        <f t="shared" si="19"/>
        <v>0.828125</v>
      </c>
      <c r="AU23" s="257"/>
      <c r="AV23" s="257"/>
      <c r="AW23" s="257"/>
      <c r="AX23" s="257"/>
      <c r="AY23" s="264">
        <v>0.8</v>
      </c>
      <c r="AZ23" s="265">
        <f t="shared" si="20"/>
        <v>0.82</v>
      </c>
      <c r="BA23" s="266"/>
      <c r="BB23" s="266"/>
      <c r="BC23" s="266"/>
      <c r="BD23" s="266"/>
      <c r="BE23" s="255">
        <v>1</v>
      </c>
      <c r="BF23" s="267">
        <f t="shared" si="21"/>
        <v>147985</v>
      </c>
      <c r="BG23" s="255">
        <v>0.17</v>
      </c>
      <c r="BH23" s="267">
        <f t="shared" si="22"/>
        <v>25157</v>
      </c>
      <c r="BI23" s="267">
        <f t="shared" si="23"/>
        <v>173142</v>
      </c>
    </row>
    <row r="24" customHeight="1" spans="1:61">
      <c r="A24" s="244" t="s">
        <v>1495</v>
      </c>
      <c r="B24" s="245" t="s">
        <v>1685</v>
      </c>
      <c r="C24" s="245" t="s">
        <v>1681</v>
      </c>
      <c r="D24" s="245" t="s">
        <v>1601</v>
      </c>
      <c r="E24" s="245" t="s">
        <v>1682</v>
      </c>
      <c r="F24" s="245" t="s">
        <v>1676</v>
      </c>
      <c r="G24" s="245" t="s">
        <v>1435</v>
      </c>
      <c r="H24" s="245" t="s">
        <v>1422</v>
      </c>
      <c r="I24" s="246" t="s">
        <v>1586</v>
      </c>
      <c r="J24" s="246" t="s">
        <v>1586</v>
      </c>
      <c r="K24" s="245">
        <v>50000</v>
      </c>
      <c r="L24" s="247">
        <v>165800</v>
      </c>
      <c r="M24" s="247">
        <v>165800</v>
      </c>
      <c r="N24" s="247">
        <v>165800</v>
      </c>
      <c r="O24" s="247">
        <v>165800</v>
      </c>
      <c r="P24" s="248">
        <f t="shared" si="0"/>
        <v>180470</v>
      </c>
      <c r="Q24" s="248">
        <f t="shared" si="1"/>
        <v>76</v>
      </c>
      <c r="R24" s="248">
        <f t="shared" si="2"/>
        <v>160474</v>
      </c>
      <c r="S24" s="248">
        <f t="shared" si="3"/>
        <v>-3.21230398069964</v>
      </c>
      <c r="T24" s="249"/>
      <c r="U24" s="249"/>
      <c r="V24" s="250" t="str">
        <f t="shared" si="4"/>
        <v>7</v>
      </c>
      <c r="W24" s="250" t="str">
        <f t="shared" si="5"/>
        <v>鲁BNW356</v>
      </c>
      <c r="X24" s="250" t="str">
        <f t="shared" si="6"/>
        <v>轿车SVW7203VPD</v>
      </c>
      <c r="Y24" s="250" t="str">
        <f t="shared" si="7"/>
        <v>上海</v>
      </c>
      <c r="Z24" s="250" t="str">
        <f t="shared" si="8"/>
        <v>辆</v>
      </c>
      <c r="AA24" s="250" t="str">
        <f t="shared" si="9"/>
        <v>1</v>
      </c>
      <c r="AB24" s="251" t="str">
        <f t="shared" si="10"/>
        <v>2011-04-14</v>
      </c>
      <c r="AC24" s="252">
        <f t="shared" si="11"/>
        <v>50000</v>
      </c>
      <c r="AD24" s="253" t="s">
        <v>1608</v>
      </c>
      <c r="AE24" s="254">
        <v>165800</v>
      </c>
      <c r="AF24" s="301">
        <f t="shared" si="12"/>
        <v>24090.6</v>
      </c>
      <c r="AG24" s="255">
        <v>1</v>
      </c>
      <c r="AH24" s="256">
        <f t="shared" si="13"/>
        <v>14170</v>
      </c>
      <c r="AI24" s="257">
        <v>500</v>
      </c>
      <c r="AJ24" s="302" t="s">
        <v>1271</v>
      </c>
      <c r="AK24" s="258">
        <f t="shared" si="14"/>
        <v>180470</v>
      </c>
      <c r="AL24" s="259">
        <v>41670</v>
      </c>
      <c r="AM24" s="303" t="s">
        <v>1668</v>
      </c>
      <c r="AN24" s="304">
        <f t="shared" si="15"/>
        <v>2.75</v>
      </c>
      <c r="AO24" s="261">
        <f>SUMPRODUCT(('[28]2013车辆报废年限行驶里程'!$B$3:$B$38=$AM24)*('[28]2013车辆报废年限行驶里程'!$B$3:$B$38=$AM24),'[28]2013车辆报废年限行驶里程'!$H$3:$H$38)</f>
        <v>10</v>
      </c>
      <c r="AP24" s="262">
        <f t="shared" si="16"/>
        <v>0.725</v>
      </c>
      <c r="AQ24" s="261">
        <f>(SUMPRODUCT(('[28]2013车辆报废年限行驶里程'!$B$3:$B$38=$AM24)*('[28]2013车辆报废年限行驶里程'!$B$3:$B$38=$AM24),'[28]2013车辆报废年限行驶里程'!$J$3:$J$38))*10000</f>
        <v>240000</v>
      </c>
      <c r="AR24" s="258">
        <f t="shared" si="17"/>
        <v>50000</v>
      </c>
      <c r="AS24" s="262">
        <f t="shared" si="18"/>
        <v>0.791666666666667</v>
      </c>
      <c r="AT24" s="262">
        <f t="shared" si="19"/>
        <v>0.725</v>
      </c>
      <c r="AU24" s="257"/>
      <c r="AV24" s="257"/>
      <c r="AW24" s="257"/>
      <c r="AX24" s="257"/>
      <c r="AY24" s="264">
        <v>0.8</v>
      </c>
      <c r="AZ24" s="265">
        <f t="shared" si="20"/>
        <v>0.76</v>
      </c>
      <c r="BA24" s="266"/>
      <c r="BB24" s="266"/>
      <c r="BC24" s="266"/>
      <c r="BD24" s="266"/>
      <c r="BE24" s="255">
        <v>1</v>
      </c>
      <c r="BF24" s="267">
        <f t="shared" si="21"/>
        <v>137157</v>
      </c>
      <c r="BG24" s="255">
        <v>0.17</v>
      </c>
      <c r="BH24" s="267">
        <f t="shared" si="22"/>
        <v>23317</v>
      </c>
      <c r="BI24" s="267">
        <f t="shared" si="23"/>
        <v>160474</v>
      </c>
    </row>
    <row r="25" customHeight="1" spans="1:61">
      <c r="A25" s="244" t="s">
        <v>1422</v>
      </c>
      <c r="B25" s="245" t="str">
        <f>[28]车辆评定表!C7</f>
        <v>鲁BMS075</v>
      </c>
      <c r="C25" s="245" t="str">
        <f>[28]车辆评定表!D7</f>
        <v>箱式运输车</v>
      </c>
      <c r="D25" s="245" t="str">
        <f>[28]车辆评定表!E7</f>
        <v>HFJ5012XXYB厢式运输车</v>
      </c>
      <c r="E25" s="245" t="str">
        <f>[28]车辆评定表!F7</f>
        <v>哈飞</v>
      </c>
      <c r="F25" s="245" t="str">
        <f>[28]车辆评定表!G7</f>
        <v>青岛金坊医药有限公司</v>
      </c>
      <c r="G25" s="245" t="str">
        <f>[28]车辆评定表!H7</f>
        <v>辆</v>
      </c>
      <c r="H25" s="245" t="str">
        <f>[28]车辆评定表!I7</f>
        <v>1</v>
      </c>
      <c r="I25" s="246" t="str">
        <f>[28]车辆评定表!J7</f>
        <v>2007-10-20</v>
      </c>
      <c r="J25" s="246" t="str">
        <f>[28]车辆评定表!K7</f>
        <v>2007-10-20</v>
      </c>
      <c r="K25" s="245">
        <v>50000</v>
      </c>
      <c r="L25" s="247">
        <f>[28]车辆评定表!N7</f>
        <v>28400</v>
      </c>
      <c r="M25" s="247">
        <f>[28]车辆评定表!O7</f>
        <v>4792.57</v>
      </c>
      <c r="N25" s="247">
        <f>[28]车辆评定表!Q7</f>
        <v>28400</v>
      </c>
      <c r="O25" s="247">
        <f>[28]车辆评定表!R7</f>
        <v>4792.57</v>
      </c>
      <c r="P25" s="248">
        <f t="shared" si="0"/>
        <v>24160</v>
      </c>
      <c r="Q25" s="248">
        <f t="shared" si="1"/>
        <v>15</v>
      </c>
      <c r="R25" s="248">
        <f t="shared" si="2"/>
        <v>4240</v>
      </c>
      <c r="S25" s="248">
        <f t="shared" si="3"/>
        <v>-11.5297220489216</v>
      </c>
      <c r="T25" s="249"/>
      <c r="U25" s="249"/>
      <c r="V25" s="250" t="str">
        <f t="shared" si="4"/>
        <v>1</v>
      </c>
      <c r="W25" s="250" t="str">
        <f t="shared" si="5"/>
        <v>鲁BMS075</v>
      </c>
      <c r="X25" s="250" t="str">
        <f t="shared" si="6"/>
        <v>箱式运输车</v>
      </c>
      <c r="Y25" s="250" t="str">
        <f t="shared" si="7"/>
        <v>哈飞</v>
      </c>
      <c r="Z25" s="250" t="str">
        <f t="shared" si="8"/>
        <v>辆</v>
      </c>
      <c r="AA25" s="250" t="str">
        <f t="shared" si="9"/>
        <v>1</v>
      </c>
      <c r="AB25" s="251" t="str">
        <f t="shared" si="10"/>
        <v>2007-10-20</v>
      </c>
      <c r="AC25" s="252">
        <f t="shared" si="11"/>
        <v>50000</v>
      </c>
      <c r="AD25" s="253" t="s">
        <v>1608</v>
      </c>
      <c r="AE25" s="254">
        <v>21800</v>
      </c>
      <c r="AF25" s="301">
        <f t="shared" si="12"/>
        <v>3167.52</v>
      </c>
      <c r="AG25" s="255">
        <v>1</v>
      </c>
      <c r="AH25" s="256">
        <f t="shared" si="13"/>
        <v>1860</v>
      </c>
      <c r="AI25" s="257">
        <v>500</v>
      </c>
      <c r="AJ25" s="302" t="s">
        <v>1271</v>
      </c>
      <c r="AK25" s="258">
        <f t="shared" si="14"/>
        <v>24160</v>
      </c>
      <c r="AL25" s="259">
        <v>41670</v>
      </c>
      <c r="AM25" s="303" t="s">
        <v>1662</v>
      </c>
      <c r="AN25" s="304">
        <f t="shared" si="15"/>
        <v>6.25</v>
      </c>
      <c r="AO25" s="261">
        <f>SUMPRODUCT(('[28]2013车辆报废年限行驶里程'!$B$3:$B$38=$AM25)*('[28]2013车辆报废年限行驶里程'!$B$3:$B$38=$AM25),'[28]2013车辆报废年限行驶里程'!$H$3:$H$38)</f>
        <v>6</v>
      </c>
      <c r="AP25" s="262">
        <f t="shared" si="16"/>
        <v>0.15</v>
      </c>
      <c r="AQ25" s="261">
        <f>(SUMPRODUCT(('[28]2013车辆报废年限行驶里程'!$B$3:$B$38=$AM25)*('[28]2013车辆报废年限行驶里程'!$B$3:$B$38=$AM25),'[28]2013车辆报废年限行驶里程'!$J$3:$J$38))*10000</f>
        <v>480000</v>
      </c>
      <c r="AR25" s="258">
        <f t="shared" si="17"/>
        <v>50000</v>
      </c>
      <c r="AS25" s="262">
        <f t="shared" si="18"/>
        <v>0.895833333333333</v>
      </c>
      <c r="AT25" s="262">
        <f t="shared" si="19"/>
        <v>0.15</v>
      </c>
      <c r="AU25" s="257"/>
      <c r="AV25" s="257"/>
      <c r="AW25" s="257"/>
      <c r="AX25" s="257"/>
      <c r="AY25" s="264">
        <v>0.15</v>
      </c>
      <c r="AZ25" s="265">
        <f t="shared" si="20"/>
        <v>0.15</v>
      </c>
      <c r="BA25" s="266"/>
      <c r="BB25" s="266"/>
      <c r="BC25" s="266"/>
      <c r="BD25" s="266"/>
      <c r="BE25" s="255">
        <v>1</v>
      </c>
      <c r="BF25" s="267">
        <f t="shared" si="21"/>
        <v>3624</v>
      </c>
      <c r="BG25" s="255">
        <v>0.17</v>
      </c>
      <c r="BH25" s="267">
        <f t="shared" si="22"/>
        <v>616</v>
      </c>
      <c r="BI25" s="267">
        <f t="shared" si="23"/>
        <v>4240</v>
      </c>
    </row>
    <row r="26" customHeight="1" spans="1:61">
      <c r="A26" s="244" t="s">
        <v>1431</v>
      </c>
      <c r="B26" s="245" t="str">
        <f>[28]车辆评定表!C8</f>
        <v>鲁B38S19</v>
      </c>
      <c r="C26" s="245" t="str">
        <f>[28]车辆评定表!D8</f>
        <v>厢式运输车</v>
      </c>
      <c r="D26" s="245" t="str">
        <f>[28]车辆评定表!E8</f>
        <v>依维柯NJ5045XXXYNS</v>
      </c>
      <c r="E26" s="245" t="str">
        <f>[28]车辆评定表!F8</f>
        <v>南京依维柯</v>
      </c>
      <c r="F26" s="245" t="str">
        <f>[28]车辆评定表!G8</f>
        <v>国药控股青岛有限公司</v>
      </c>
      <c r="G26" s="245" t="str">
        <f>[28]车辆评定表!H8</f>
        <v>辆</v>
      </c>
      <c r="H26" s="245" t="str">
        <f>[28]车辆评定表!I8</f>
        <v>1</v>
      </c>
      <c r="I26" s="246" t="str">
        <f>[28]车辆评定表!J8</f>
        <v>2011-04-02</v>
      </c>
      <c r="J26" s="246" t="str">
        <f>[28]车辆评定表!K8</f>
        <v>2011-04-02</v>
      </c>
      <c r="K26" s="245">
        <v>50000</v>
      </c>
      <c r="L26" s="247">
        <f>[28]车辆评定表!N8</f>
        <v>120399.47</v>
      </c>
      <c r="M26" s="247">
        <f>[28]车辆评定表!O8</f>
        <v>120399.47</v>
      </c>
      <c r="N26" s="247">
        <f>[28]车辆评定表!Q8</f>
        <v>120399.47</v>
      </c>
      <c r="O26" s="247">
        <f>[28]车辆评定表!R8</f>
        <v>120399.47</v>
      </c>
      <c r="P26" s="248">
        <f t="shared" si="0"/>
        <v>119680</v>
      </c>
      <c r="Q26" s="248">
        <f t="shared" si="1"/>
        <v>65</v>
      </c>
      <c r="R26" s="248">
        <f t="shared" si="2"/>
        <v>91017</v>
      </c>
      <c r="S26" s="248">
        <f t="shared" si="3"/>
        <v>-24.4041522774145</v>
      </c>
      <c r="T26" s="249"/>
      <c r="U26" s="249"/>
      <c r="V26" s="250" t="str">
        <f t="shared" si="4"/>
        <v>2</v>
      </c>
      <c r="W26" s="250" t="str">
        <f t="shared" si="5"/>
        <v>鲁B38S19</v>
      </c>
      <c r="X26" s="250" t="str">
        <f t="shared" si="6"/>
        <v>厢式运输车</v>
      </c>
      <c r="Y26" s="250" t="str">
        <f t="shared" si="7"/>
        <v>南京依维柯</v>
      </c>
      <c r="Z26" s="250" t="str">
        <f t="shared" si="8"/>
        <v>辆</v>
      </c>
      <c r="AA26" s="250" t="str">
        <f t="shared" si="9"/>
        <v>1</v>
      </c>
      <c r="AB26" s="251" t="str">
        <f t="shared" si="10"/>
        <v>2011-04-02</v>
      </c>
      <c r="AC26" s="252">
        <f t="shared" si="11"/>
        <v>50000</v>
      </c>
      <c r="AD26" s="253" t="s">
        <v>1608</v>
      </c>
      <c r="AE26" s="254">
        <v>109800</v>
      </c>
      <c r="AF26" s="301">
        <f t="shared" si="12"/>
        <v>15953.85</v>
      </c>
      <c r="AG26" s="255">
        <v>1</v>
      </c>
      <c r="AH26" s="256">
        <f t="shared" si="13"/>
        <v>9380</v>
      </c>
      <c r="AI26" s="257">
        <v>500</v>
      </c>
      <c r="AJ26" s="302" t="s">
        <v>1271</v>
      </c>
      <c r="AK26" s="258">
        <f t="shared" si="14"/>
        <v>119680</v>
      </c>
      <c r="AL26" s="259">
        <v>41670</v>
      </c>
      <c r="AM26" s="303" t="s">
        <v>1663</v>
      </c>
      <c r="AN26" s="304">
        <f t="shared" si="15"/>
        <v>2.75</v>
      </c>
      <c r="AO26" s="261">
        <f>SUMPRODUCT(('[28]2013车辆报废年限行驶里程'!$B$3:$B$38=$AM26)*('[28]2013车辆报废年限行驶里程'!$B$3:$B$38=$AM26),'[28]2013车辆报废年限行驶里程'!$H$3:$H$38)</f>
        <v>8</v>
      </c>
      <c r="AP26" s="262">
        <f t="shared" si="16"/>
        <v>0.65625</v>
      </c>
      <c r="AQ26" s="261">
        <f>(SUMPRODUCT(('[28]2013车辆报废年限行驶里程'!$B$3:$B$38=$AM26)*('[28]2013车辆报废年限行驶里程'!$B$3:$B$38=$AM26),'[28]2013车辆报废年限行驶里程'!$J$3:$J$38))*10000</f>
        <v>400000</v>
      </c>
      <c r="AR26" s="258">
        <f t="shared" si="17"/>
        <v>50000</v>
      </c>
      <c r="AS26" s="262">
        <f t="shared" si="18"/>
        <v>0.875</v>
      </c>
      <c r="AT26" s="262">
        <f t="shared" si="19"/>
        <v>0.65625</v>
      </c>
      <c r="AU26" s="257"/>
      <c r="AV26" s="257"/>
      <c r="AW26" s="257"/>
      <c r="AX26" s="257"/>
      <c r="AY26" s="264">
        <v>0.65</v>
      </c>
      <c r="AZ26" s="265">
        <f t="shared" si="20"/>
        <v>0.65</v>
      </c>
      <c r="BA26" s="266"/>
      <c r="BB26" s="266"/>
      <c r="BC26" s="266"/>
      <c r="BD26" s="266"/>
      <c r="BE26" s="255">
        <v>1</v>
      </c>
      <c r="BF26" s="267">
        <f t="shared" si="21"/>
        <v>77792</v>
      </c>
      <c r="BG26" s="255">
        <v>0.17</v>
      </c>
      <c r="BH26" s="267">
        <f t="shared" si="22"/>
        <v>13225</v>
      </c>
      <c r="BI26" s="267">
        <f t="shared" si="23"/>
        <v>91017</v>
      </c>
    </row>
    <row r="27" customHeight="1" spans="1:61">
      <c r="A27" s="244" t="s">
        <v>1436</v>
      </c>
      <c r="B27" s="245" t="str">
        <f>[28]车辆评定表!C9</f>
        <v>鲁BNF290</v>
      </c>
      <c r="C27" s="245" t="str">
        <f>[28]车辆评定表!D9</f>
        <v>客车SY6521MS3BG</v>
      </c>
      <c r="D27" s="245" t="str">
        <f>[28]车辆评定表!E9</f>
        <v>WBG041000349241</v>
      </c>
      <c r="E27" s="245" t="str">
        <f>[28]车辆评定表!F9</f>
        <v>沈阳</v>
      </c>
      <c r="F27" s="245" t="str">
        <f>[28]车辆评定表!G9</f>
        <v>国药控股青岛有限公司</v>
      </c>
      <c r="G27" s="245" t="str">
        <f>[28]车辆评定表!H9</f>
        <v>辆</v>
      </c>
      <c r="H27" s="245" t="str">
        <f>[28]车辆评定表!I9</f>
        <v>1</v>
      </c>
      <c r="I27" s="246" t="str">
        <f>[28]车辆评定表!J9</f>
        <v>2011-04-14</v>
      </c>
      <c r="J27" s="246" t="str">
        <f>[28]车辆评定表!K9</f>
        <v>2011-04-14</v>
      </c>
      <c r="K27" s="245">
        <v>50000</v>
      </c>
      <c r="L27" s="247">
        <f>[28]车辆评定表!N9</f>
        <v>143000</v>
      </c>
      <c r="M27" s="247">
        <f>[28]车辆评定表!O9</f>
        <v>143000</v>
      </c>
      <c r="N27" s="247">
        <f>[28]车辆评定表!Q9</f>
        <v>143000</v>
      </c>
      <c r="O27" s="247">
        <f>[28]车辆评定表!R9</f>
        <v>143000</v>
      </c>
      <c r="P27" s="248">
        <f t="shared" si="0"/>
        <v>155720</v>
      </c>
      <c r="Q27" s="248">
        <f t="shared" si="1"/>
        <v>71</v>
      </c>
      <c r="R27" s="248">
        <f t="shared" si="2"/>
        <v>129356</v>
      </c>
      <c r="S27" s="248">
        <f t="shared" si="3"/>
        <v>-9.54125874125874</v>
      </c>
      <c r="T27" s="249"/>
      <c r="U27" s="249"/>
      <c r="V27" s="250" t="str">
        <f t="shared" si="4"/>
        <v>3</v>
      </c>
      <c r="W27" s="250" t="str">
        <f t="shared" si="5"/>
        <v>鲁BNF290</v>
      </c>
      <c r="X27" s="250" t="str">
        <f t="shared" si="6"/>
        <v>客车SY6521MS3BG</v>
      </c>
      <c r="Y27" s="250" t="str">
        <f t="shared" si="7"/>
        <v>沈阳</v>
      </c>
      <c r="Z27" s="250" t="str">
        <f t="shared" si="8"/>
        <v>辆</v>
      </c>
      <c r="AA27" s="250" t="str">
        <f t="shared" si="9"/>
        <v>1</v>
      </c>
      <c r="AB27" s="251" t="str">
        <f t="shared" si="10"/>
        <v>2011-04-14</v>
      </c>
      <c r="AC27" s="252">
        <f t="shared" si="11"/>
        <v>50000</v>
      </c>
      <c r="AD27" s="253" t="s">
        <v>1608</v>
      </c>
      <c r="AE27" s="254">
        <v>143000</v>
      </c>
      <c r="AF27" s="301">
        <f t="shared" si="12"/>
        <v>20777.78</v>
      </c>
      <c r="AG27" s="255">
        <v>1</v>
      </c>
      <c r="AH27" s="256">
        <f t="shared" si="13"/>
        <v>12220</v>
      </c>
      <c r="AI27" s="257">
        <v>500</v>
      </c>
      <c r="AJ27" s="302" t="s">
        <v>1271</v>
      </c>
      <c r="AK27" s="258">
        <f t="shared" si="14"/>
        <v>155720</v>
      </c>
      <c r="AL27" s="259">
        <v>41670</v>
      </c>
      <c r="AM27" s="303" t="s">
        <v>1664</v>
      </c>
      <c r="AN27" s="304">
        <f t="shared" si="15"/>
        <v>2.75</v>
      </c>
      <c r="AO27" s="261">
        <f>SUMPRODUCT(('[28]2013车辆报废年限行驶里程'!$B$3:$B$38=$AM27)*('[28]2013车辆报废年限行驶里程'!$B$3:$B$38=$AM27),'[28]2013车辆报废年限行驶里程'!$H$3:$H$38)</f>
        <v>8</v>
      </c>
      <c r="AP27" s="262">
        <f t="shared" si="16"/>
        <v>0.65625</v>
      </c>
      <c r="AQ27" s="261">
        <f>(SUMPRODUCT(('[28]2013车辆报废年限行驶里程'!$B$3:$B$38=$AM27)*('[28]2013车辆报废年限行驶里程'!$B$3:$B$38=$AM27),'[28]2013车辆报废年限行驶里程'!$J$3:$J$38))*10000</f>
        <v>400000</v>
      </c>
      <c r="AR27" s="258">
        <f t="shared" si="17"/>
        <v>50000</v>
      </c>
      <c r="AS27" s="262">
        <f t="shared" si="18"/>
        <v>0.875</v>
      </c>
      <c r="AT27" s="262">
        <f t="shared" si="19"/>
        <v>0.65625</v>
      </c>
      <c r="AU27" s="257"/>
      <c r="AV27" s="257"/>
      <c r="AW27" s="257"/>
      <c r="AX27" s="257"/>
      <c r="AY27" s="264">
        <v>0.8</v>
      </c>
      <c r="AZ27" s="265">
        <f t="shared" si="20"/>
        <v>0.71</v>
      </c>
      <c r="BA27" s="266"/>
      <c r="BB27" s="266"/>
      <c r="BC27" s="266"/>
      <c r="BD27" s="266"/>
      <c r="BE27" s="255">
        <v>1</v>
      </c>
      <c r="BF27" s="267">
        <f t="shared" si="21"/>
        <v>110561</v>
      </c>
      <c r="BG27" s="255">
        <v>0.17</v>
      </c>
      <c r="BH27" s="267">
        <f t="shared" si="22"/>
        <v>18795</v>
      </c>
      <c r="BI27" s="267">
        <f t="shared" si="23"/>
        <v>129356</v>
      </c>
    </row>
    <row r="28" customHeight="1" spans="1:61">
      <c r="A28" s="244" t="s">
        <v>1015</v>
      </c>
      <c r="B28" s="245" t="str">
        <f>[28]车辆评定表!C10</f>
        <v>鲁BNN759</v>
      </c>
      <c r="C28" s="245" t="str">
        <f>[28]车辆评定表!D10</f>
        <v>轿车SVW7203VPD</v>
      </c>
      <c r="D28" s="245" t="str">
        <f>[28]车辆评定表!E10</f>
        <v>WAE061003313968</v>
      </c>
      <c r="E28" s="245" t="str">
        <f>[28]车辆评定表!F10</f>
        <v>上海</v>
      </c>
      <c r="F28" s="245" t="str">
        <f>[28]车辆评定表!G10</f>
        <v>国药控股青岛有限公司</v>
      </c>
      <c r="G28" s="245" t="str">
        <f>[28]车辆评定表!H10</f>
        <v>辆</v>
      </c>
      <c r="H28" s="245" t="str">
        <f>[28]车辆评定表!I10</f>
        <v>1</v>
      </c>
      <c r="I28" s="246" t="str">
        <f>[28]车辆评定表!J10</f>
        <v>2011-04-25</v>
      </c>
      <c r="J28" s="246" t="str">
        <f>[28]车辆评定表!K10</f>
        <v>2011-04-25</v>
      </c>
      <c r="K28" s="245">
        <v>50000</v>
      </c>
      <c r="L28" s="247">
        <f>[28]车辆评定表!N10</f>
        <v>153800</v>
      </c>
      <c r="M28" s="247">
        <f>[28]车辆评定表!O10</f>
        <v>153800</v>
      </c>
      <c r="N28" s="247">
        <f>[28]车辆评定表!Q10</f>
        <v>153800</v>
      </c>
      <c r="O28" s="247">
        <f>[28]车辆评定表!R10</f>
        <v>153800</v>
      </c>
      <c r="P28" s="248">
        <f t="shared" si="0"/>
        <v>167440</v>
      </c>
      <c r="Q28" s="248">
        <f t="shared" si="1"/>
        <v>78</v>
      </c>
      <c r="R28" s="248">
        <f t="shared" si="2"/>
        <v>152806</v>
      </c>
      <c r="S28" s="248">
        <f t="shared" si="3"/>
        <v>-0.64629388816645</v>
      </c>
      <c r="T28" s="249"/>
      <c r="U28" s="249"/>
      <c r="V28" s="250" t="str">
        <f t="shared" si="4"/>
        <v>4</v>
      </c>
      <c r="W28" s="250" t="str">
        <f t="shared" si="5"/>
        <v>鲁BNN759</v>
      </c>
      <c r="X28" s="250" t="str">
        <f t="shared" si="6"/>
        <v>轿车SVW7203VPD</v>
      </c>
      <c r="Y28" s="250" t="str">
        <f t="shared" si="7"/>
        <v>上海</v>
      </c>
      <c r="Z28" s="250" t="str">
        <f t="shared" si="8"/>
        <v>辆</v>
      </c>
      <c r="AA28" s="250" t="str">
        <f t="shared" si="9"/>
        <v>1</v>
      </c>
      <c r="AB28" s="251" t="str">
        <f t="shared" si="10"/>
        <v>2011-04-25</v>
      </c>
      <c r="AC28" s="252">
        <f t="shared" si="11"/>
        <v>50000</v>
      </c>
      <c r="AD28" s="253" t="s">
        <v>1608</v>
      </c>
      <c r="AE28" s="254">
        <v>153800</v>
      </c>
      <c r="AF28" s="301">
        <f t="shared" si="12"/>
        <v>22347.01</v>
      </c>
      <c r="AG28" s="255">
        <v>1</v>
      </c>
      <c r="AH28" s="256">
        <f t="shared" si="13"/>
        <v>13140</v>
      </c>
      <c r="AI28" s="257">
        <v>500</v>
      </c>
      <c r="AJ28" s="302" t="s">
        <v>1271</v>
      </c>
      <c r="AK28" s="258">
        <f t="shared" si="14"/>
        <v>167440</v>
      </c>
      <c r="AL28" s="259">
        <v>41670</v>
      </c>
      <c r="AM28" s="303" t="s">
        <v>1665</v>
      </c>
      <c r="AN28" s="304">
        <f t="shared" si="15"/>
        <v>2.75</v>
      </c>
      <c r="AO28" s="261">
        <f>SUMPRODUCT(('[28]2013车辆报废年限行驶里程'!$B$3:$B$38=$AM28)*('[28]2013车辆报废年限行驶里程'!$B$3:$B$38=$AM28),'[28]2013车辆报废年限行驶里程'!$H$3:$H$38)</f>
        <v>12</v>
      </c>
      <c r="AP28" s="262">
        <f t="shared" si="16"/>
        <v>0.770833333333333</v>
      </c>
      <c r="AQ28" s="261">
        <f>(SUMPRODUCT(('[28]2013车辆报废年限行驶里程'!$B$3:$B$38=$AM28)*('[28]2013车辆报废年限行驶里程'!$B$3:$B$38=$AM28),'[28]2013车辆报废年限行驶里程'!$J$3:$J$38))*10000</f>
        <v>480000</v>
      </c>
      <c r="AR28" s="258">
        <f t="shared" si="17"/>
        <v>50000</v>
      </c>
      <c r="AS28" s="262">
        <f t="shared" si="18"/>
        <v>0.895833333333333</v>
      </c>
      <c r="AT28" s="262">
        <f t="shared" si="19"/>
        <v>0.770833333333333</v>
      </c>
      <c r="AU28" s="257"/>
      <c r="AV28" s="257"/>
      <c r="AW28" s="257"/>
      <c r="AX28" s="257"/>
      <c r="AY28" s="264">
        <v>0.8</v>
      </c>
      <c r="AZ28" s="265">
        <f t="shared" si="20"/>
        <v>0.78</v>
      </c>
      <c r="BA28" s="266"/>
      <c r="BB28" s="266"/>
      <c r="BC28" s="266"/>
      <c r="BD28" s="266"/>
      <c r="BE28" s="255">
        <v>1</v>
      </c>
      <c r="BF28" s="267">
        <f t="shared" si="21"/>
        <v>130603</v>
      </c>
      <c r="BG28" s="255">
        <v>0.17</v>
      </c>
      <c r="BH28" s="267">
        <f t="shared" si="22"/>
        <v>22203</v>
      </c>
      <c r="BI28" s="267">
        <f t="shared" si="23"/>
        <v>152806</v>
      </c>
    </row>
    <row r="29" customHeight="1" spans="1:61">
      <c r="A29" s="244" t="s">
        <v>1442</v>
      </c>
      <c r="B29" s="245" t="str">
        <f>[28]车辆评定表!C11</f>
        <v>鲁BNW355</v>
      </c>
      <c r="C29" s="245" t="str">
        <f>[28]车辆评定表!D11</f>
        <v>轿车SVW7203VPD</v>
      </c>
      <c r="D29" s="245" t="str">
        <f>[28]车辆评定表!E11</f>
        <v>WAE061003289297</v>
      </c>
      <c r="E29" s="245" t="str">
        <f>[28]车辆评定表!F11</f>
        <v>上海</v>
      </c>
      <c r="F29" s="245" t="str">
        <f>[28]车辆评定表!G11</f>
        <v>国药控股青岛有限公司</v>
      </c>
      <c r="G29" s="245" t="str">
        <f>[28]车辆评定表!H11</f>
        <v>辆</v>
      </c>
      <c r="H29" s="245" t="str">
        <f>[28]车辆评定表!I11</f>
        <v>1</v>
      </c>
      <c r="I29" s="246" t="str">
        <f>[28]车辆评定表!J11</f>
        <v>2011-04-14</v>
      </c>
      <c r="J29" s="246" t="str">
        <f>[28]车辆评定表!K11</f>
        <v>2011-04-14</v>
      </c>
      <c r="K29" s="245">
        <v>50000</v>
      </c>
      <c r="L29" s="247">
        <f>[28]车辆评定表!N11</f>
        <v>153800</v>
      </c>
      <c r="M29" s="247">
        <f>[28]车辆评定表!O11</f>
        <v>153800</v>
      </c>
      <c r="N29" s="247">
        <f>[28]车辆评定表!Q11</f>
        <v>153800</v>
      </c>
      <c r="O29" s="247">
        <f>[28]车辆评定表!R11</f>
        <v>153800</v>
      </c>
      <c r="P29" s="248">
        <f t="shared" si="0"/>
        <v>167440</v>
      </c>
      <c r="Q29" s="248">
        <f t="shared" si="1"/>
        <v>76</v>
      </c>
      <c r="R29" s="248">
        <f t="shared" si="2"/>
        <v>148887</v>
      </c>
      <c r="S29" s="248">
        <f t="shared" si="3"/>
        <v>-3.19440832249675</v>
      </c>
      <c r="T29" s="249"/>
      <c r="U29" s="249"/>
      <c r="V29" s="250" t="str">
        <f t="shared" si="4"/>
        <v>5</v>
      </c>
      <c r="W29" s="250" t="str">
        <f t="shared" si="5"/>
        <v>鲁BNW355</v>
      </c>
      <c r="X29" s="250" t="str">
        <f t="shared" si="6"/>
        <v>轿车SVW7203VPD</v>
      </c>
      <c r="Y29" s="250" t="str">
        <f t="shared" si="7"/>
        <v>上海</v>
      </c>
      <c r="Z29" s="250" t="str">
        <f t="shared" si="8"/>
        <v>辆</v>
      </c>
      <c r="AA29" s="250" t="str">
        <f t="shared" si="9"/>
        <v>1</v>
      </c>
      <c r="AB29" s="251" t="str">
        <f t="shared" si="10"/>
        <v>2011-04-14</v>
      </c>
      <c r="AC29" s="252">
        <f t="shared" si="11"/>
        <v>50000</v>
      </c>
      <c r="AD29" s="253" t="s">
        <v>1608</v>
      </c>
      <c r="AE29" s="254">
        <v>153800</v>
      </c>
      <c r="AF29" s="301">
        <f t="shared" si="12"/>
        <v>22347.01</v>
      </c>
      <c r="AG29" s="255">
        <v>1</v>
      </c>
      <c r="AH29" s="256">
        <f t="shared" si="13"/>
        <v>13140</v>
      </c>
      <c r="AI29" s="257">
        <v>500</v>
      </c>
      <c r="AJ29" s="302" t="s">
        <v>1271</v>
      </c>
      <c r="AK29" s="258">
        <f t="shared" si="14"/>
        <v>167440</v>
      </c>
      <c r="AL29" s="259">
        <v>41670</v>
      </c>
      <c r="AM29" s="303" t="s">
        <v>1666</v>
      </c>
      <c r="AN29" s="304">
        <f t="shared" si="15"/>
        <v>2.75</v>
      </c>
      <c r="AO29" s="261">
        <f>SUMPRODUCT(('[28]2013车辆报废年限行驶里程'!$B$3:$B$38=$AM29)*('[28]2013车辆报废年限行驶里程'!$B$3:$B$38=$AM29),'[28]2013车辆报废年限行驶里程'!$H$3:$H$38)</f>
        <v>10</v>
      </c>
      <c r="AP29" s="262">
        <f t="shared" si="16"/>
        <v>0.725</v>
      </c>
      <c r="AQ29" s="261">
        <f>(SUMPRODUCT(('[28]2013车辆报废年限行驶里程'!$B$3:$B$38=$AM29)*('[28]2013车辆报废年限行驶里程'!$B$3:$B$38=$AM29),'[28]2013车辆报废年限行驶里程'!$J$3:$J$38))*10000</f>
        <v>300000</v>
      </c>
      <c r="AR29" s="258">
        <f t="shared" si="17"/>
        <v>50000</v>
      </c>
      <c r="AS29" s="262">
        <f t="shared" si="18"/>
        <v>0.833333333333333</v>
      </c>
      <c r="AT29" s="262">
        <f t="shared" si="19"/>
        <v>0.725</v>
      </c>
      <c r="AU29" s="257"/>
      <c r="AV29" s="257"/>
      <c r="AW29" s="257"/>
      <c r="AX29" s="257"/>
      <c r="AY29" s="264">
        <v>0.8</v>
      </c>
      <c r="AZ29" s="265">
        <f t="shared" si="20"/>
        <v>0.76</v>
      </c>
      <c r="BA29" s="266"/>
      <c r="BB29" s="266"/>
      <c r="BC29" s="266"/>
      <c r="BD29" s="266"/>
      <c r="BE29" s="255">
        <v>1</v>
      </c>
      <c r="BF29" s="267">
        <f t="shared" si="21"/>
        <v>127254</v>
      </c>
      <c r="BG29" s="255">
        <v>0.17</v>
      </c>
      <c r="BH29" s="267">
        <f t="shared" si="22"/>
        <v>21633</v>
      </c>
      <c r="BI29" s="267">
        <f t="shared" si="23"/>
        <v>148887</v>
      </c>
    </row>
    <row r="30" customHeight="1" spans="1:61">
      <c r="A30" s="244" t="s">
        <v>1493</v>
      </c>
      <c r="B30" s="245" t="str">
        <f>[28]车辆评定表!C12</f>
        <v>鲁BNW755</v>
      </c>
      <c r="C30" s="245" t="str">
        <f>[28]车辆评定表!D12</f>
        <v>轿车SVW7203VPD</v>
      </c>
      <c r="D30" s="245" t="str">
        <f>[28]车辆评定表!E12</f>
        <v>WAE081103103457</v>
      </c>
      <c r="E30" s="245" t="str">
        <f>[28]车辆评定表!F12</f>
        <v>上海</v>
      </c>
      <c r="F30" s="245" t="str">
        <f>[28]车辆评定表!G12</f>
        <v>国药控股青岛有限公司</v>
      </c>
      <c r="G30" s="245" t="str">
        <f>[28]车辆评定表!H12</f>
        <v>辆</v>
      </c>
      <c r="H30" s="245" t="str">
        <f>[28]车辆评定表!I12</f>
        <v>1</v>
      </c>
      <c r="I30" s="246" t="str">
        <f>[28]车辆评定表!J12</f>
        <v>2011-04-14</v>
      </c>
      <c r="J30" s="246" t="str">
        <f>[28]车辆评定表!K12</f>
        <v>2011-04-14</v>
      </c>
      <c r="K30" s="245">
        <v>50000</v>
      </c>
      <c r="L30" s="247">
        <f>[28]车辆评定表!N12</f>
        <v>165800</v>
      </c>
      <c r="M30" s="247">
        <f>[28]车辆评定表!O12</f>
        <v>165800</v>
      </c>
      <c r="N30" s="247">
        <f>[28]车辆评定表!Q12</f>
        <v>165800</v>
      </c>
      <c r="O30" s="247">
        <f>[28]车辆评定表!R12</f>
        <v>165800</v>
      </c>
      <c r="P30" s="248">
        <f t="shared" si="0"/>
        <v>180470</v>
      </c>
      <c r="Q30" s="248">
        <f t="shared" si="1"/>
        <v>82</v>
      </c>
      <c r="R30" s="248">
        <f t="shared" si="2"/>
        <v>173142</v>
      </c>
      <c r="S30" s="248">
        <f t="shared" si="3"/>
        <v>4.42822677925211</v>
      </c>
      <c r="T30" s="249"/>
      <c r="U30" s="249"/>
      <c r="V30" s="250" t="str">
        <f t="shared" si="4"/>
        <v>6</v>
      </c>
      <c r="W30" s="250" t="str">
        <f t="shared" si="5"/>
        <v>鲁BNW755</v>
      </c>
      <c r="X30" s="250" t="str">
        <f t="shared" si="6"/>
        <v>轿车SVW7203VPD</v>
      </c>
      <c r="Y30" s="250" t="str">
        <f t="shared" si="7"/>
        <v>上海</v>
      </c>
      <c r="Z30" s="250" t="str">
        <f t="shared" si="8"/>
        <v>辆</v>
      </c>
      <c r="AA30" s="250" t="str">
        <f t="shared" si="9"/>
        <v>1</v>
      </c>
      <c r="AB30" s="251" t="str">
        <f t="shared" si="10"/>
        <v>2011-04-14</v>
      </c>
      <c r="AC30" s="252">
        <f t="shared" si="11"/>
        <v>50000</v>
      </c>
      <c r="AD30" s="253" t="s">
        <v>1608</v>
      </c>
      <c r="AE30" s="254">
        <v>165800</v>
      </c>
      <c r="AF30" s="301">
        <f t="shared" si="12"/>
        <v>24090.6</v>
      </c>
      <c r="AG30" s="255">
        <v>1</v>
      </c>
      <c r="AH30" s="256">
        <f t="shared" si="13"/>
        <v>14170</v>
      </c>
      <c r="AI30" s="257">
        <v>500</v>
      </c>
      <c r="AJ30" s="302" t="s">
        <v>1271</v>
      </c>
      <c r="AK30" s="258">
        <f t="shared" si="14"/>
        <v>180470</v>
      </c>
      <c r="AL30" s="259">
        <v>41670</v>
      </c>
      <c r="AM30" s="303" t="s">
        <v>1667</v>
      </c>
      <c r="AN30" s="304">
        <f t="shared" si="15"/>
        <v>2.75</v>
      </c>
      <c r="AO30" s="261">
        <f>SUMPRODUCT(('[28]2013车辆报废年限行驶里程'!$B$3:$B$38=$AM30)*('[28]2013车辆报废年限行驶里程'!$B$3:$B$38=$AM30),'[28]2013车辆报废年限行驶里程'!$H$3:$H$38)</f>
        <v>16</v>
      </c>
      <c r="AP30" s="262">
        <f t="shared" si="16"/>
        <v>0.828125</v>
      </c>
      <c r="AQ30" s="261">
        <f>(SUMPRODUCT(('[28]2013车辆报废年限行驶里程'!$B$3:$B$38=$AM30)*('[28]2013车辆报废年限行驶里程'!$B$3:$B$38=$AM30),'[28]2013车辆报废年限行驶里程'!$J$3:$J$38))*10000</f>
        <v>300000</v>
      </c>
      <c r="AR30" s="258">
        <f t="shared" si="17"/>
        <v>50000</v>
      </c>
      <c r="AS30" s="262">
        <f t="shared" si="18"/>
        <v>0.833333333333333</v>
      </c>
      <c r="AT30" s="262">
        <f t="shared" si="19"/>
        <v>0.828125</v>
      </c>
      <c r="AU30" s="257"/>
      <c r="AV30" s="257"/>
      <c r="AW30" s="257"/>
      <c r="AX30" s="257"/>
      <c r="AY30" s="264">
        <v>0.8</v>
      </c>
      <c r="AZ30" s="265">
        <f t="shared" si="20"/>
        <v>0.82</v>
      </c>
      <c r="BA30" s="266"/>
      <c r="BB30" s="266"/>
      <c r="BC30" s="266"/>
      <c r="BD30" s="266"/>
      <c r="BE30" s="255">
        <v>1</v>
      </c>
      <c r="BF30" s="267">
        <f t="shared" si="21"/>
        <v>147985</v>
      </c>
      <c r="BG30" s="255">
        <v>0.17</v>
      </c>
      <c r="BH30" s="267">
        <f t="shared" si="22"/>
        <v>25157</v>
      </c>
      <c r="BI30" s="267">
        <f t="shared" si="23"/>
        <v>173142</v>
      </c>
    </row>
    <row r="31" customHeight="1" spans="1:61">
      <c r="A31" s="244" t="s">
        <v>1495</v>
      </c>
      <c r="B31" s="245" t="str">
        <f>[28]车辆评定表!C13</f>
        <v>鲁BNW356</v>
      </c>
      <c r="C31" s="245" t="str">
        <f>[28]车辆评定表!D13</f>
        <v>轿车SVW7203VPD</v>
      </c>
      <c r="D31" s="245" t="str">
        <f>[28]车辆评定表!E13</f>
        <v>WAE091103102292</v>
      </c>
      <c r="E31" s="245" t="str">
        <f>[28]车辆评定表!F13</f>
        <v>上海</v>
      </c>
      <c r="F31" s="245" t="str">
        <f>[28]车辆评定表!G13</f>
        <v>国药控股青岛有限公司</v>
      </c>
      <c r="G31" s="245" t="str">
        <f>[28]车辆评定表!H13</f>
        <v>辆</v>
      </c>
      <c r="H31" s="245" t="str">
        <f>[28]车辆评定表!I13</f>
        <v>1</v>
      </c>
      <c r="I31" s="246" t="str">
        <f>[28]车辆评定表!J13</f>
        <v>2011-04-14</v>
      </c>
      <c r="J31" s="246" t="str">
        <f>[28]车辆评定表!K13</f>
        <v>2011-04-14</v>
      </c>
      <c r="K31" s="245">
        <v>50000</v>
      </c>
      <c r="L31" s="247">
        <f>[28]车辆评定表!N13</f>
        <v>165800</v>
      </c>
      <c r="M31" s="247">
        <f>[28]车辆评定表!O13</f>
        <v>165800</v>
      </c>
      <c r="N31" s="247">
        <f>[28]车辆评定表!Q13</f>
        <v>165800</v>
      </c>
      <c r="O31" s="247">
        <f>[28]车辆评定表!R13</f>
        <v>165800</v>
      </c>
      <c r="P31" s="248">
        <f t="shared" si="0"/>
        <v>180470</v>
      </c>
      <c r="Q31" s="248">
        <f t="shared" si="1"/>
        <v>76</v>
      </c>
      <c r="R31" s="248">
        <f t="shared" si="2"/>
        <v>160474</v>
      </c>
      <c r="S31" s="248">
        <f t="shared" si="3"/>
        <v>-3.21230398069964</v>
      </c>
      <c r="T31" s="249"/>
      <c r="U31" s="249"/>
      <c r="V31" s="250" t="str">
        <f t="shared" si="4"/>
        <v>7</v>
      </c>
      <c r="W31" s="250" t="str">
        <f t="shared" si="5"/>
        <v>鲁BNW356</v>
      </c>
      <c r="X31" s="250" t="str">
        <f t="shared" si="6"/>
        <v>轿车SVW7203VPD</v>
      </c>
      <c r="Y31" s="250" t="str">
        <f t="shared" si="7"/>
        <v>上海</v>
      </c>
      <c r="Z31" s="250" t="str">
        <f t="shared" si="8"/>
        <v>辆</v>
      </c>
      <c r="AA31" s="250" t="str">
        <f t="shared" si="9"/>
        <v>1</v>
      </c>
      <c r="AB31" s="251" t="str">
        <f t="shared" si="10"/>
        <v>2011-04-14</v>
      </c>
      <c r="AC31" s="252">
        <f t="shared" si="11"/>
        <v>50000</v>
      </c>
      <c r="AD31" s="253" t="s">
        <v>1608</v>
      </c>
      <c r="AE31" s="254">
        <v>165800</v>
      </c>
      <c r="AF31" s="301">
        <f t="shared" si="12"/>
        <v>24090.6</v>
      </c>
      <c r="AG31" s="255">
        <v>1</v>
      </c>
      <c r="AH31" s="256">
        <f t="shared" si="13"/>
        <v>14170</v>
      </c>
      <c r="AI31" s="257">
        <v>500</v>
      </c>
      <c r="AJ31" s="302" t="s">
        <v>1271</v>
      </c>
      <c r="AK31" s="258">
        <f t="shared" si="14"/>
        <v>180470</v>
      </c>
      <c r="AL31" s="259">
        <v>41670</v>
      </c>
      <c r="AM31" s="303" t="s">
        <v>1668</v>
      </c>
      <c r="AN31" s="304">
        <f t="shared" si="15"/>
        <v>2.75</v>
      </c>
      <c r="AO31" s="261">
        <f>SUMPRODUCT(('[28]2013车辆报废年限行驶里程'!$B$3:$B$38=$AM31)*('[28]2013车辆报废年限行驶里程'!$B$3:$B$38=$AM31),'[28]2013车辆报废年限行驶里程'!$H$3:$H$38)</f>
        <v>10</v>
      </c>
      <c r="AP31" s="262">
        <f t="shared" si="16"/>
        <v>0.725</v>
      </c>
      <c r="AQ31" s="261">
        <f>(SUMPRODUCT(('[28]2013车辆报废年限行驶里程'!$B$3:$B$38=$AM31)*('[28]2013车辆报废年限行驶里程'!$B$3:$B$38=$AM31),'[28]2013车辆报废年限行驶里程'!$J$3:$J$38))*10000</f>
        <v>240000</v>
      </c>
      <c r="AR31" s="258">
        <f t="shared" si="17"/>
        <v>50000</v>
      </c>
      <c r="AS31" s="262">
        <f t="shared" si="18"/>
        <v>0.791666666666667</v>
      </c>
      <c r="AT31" s="262">
        <f t="shared" si="19"/>
        <v>0.725</v>
      </c>
      <c r="AU31" s="257"/>
      <c r="AV31" s="257"/>
      <c r="AW31" s="257"/>
      <c r="AX31" s="257"/>
      <c r="AY31" s="264">
        <v>0.8</v>
      </c>
      <c r="AZ31" s="265">
        <f t="shared" si="20"/>
        <v>0.76</v>
      </c>
      <c r="BA31" s="266"/>
      <c r="BB31" s="266"/>
      <c r="BC31" s="266"/>
      <c r="BD31" s="266"/>
      <c r="BE31" s="255">
        <v>1</v>
      </c>
      <c r="BF31" s="267">
        <f t="shared" si="21"/>
        <v>137157</v>
      </c>
      <c r="BG31" s="255">
        <v>0.17</v>
      </c>
      <c r="BH31" s="267">
        <f t="shared" si="22"/>
        <v>23317</v>
      </c>
      <c r="BI31" s="267">
        <f t="shared" si="23"/>
        <v>160474</v>
      </c>
    </row>
    <row r="32" customHeight="1" spans="1:61">
      <c r="A32" s="244" t="s">
        <v>1422</v>
      </c>
      <c r="B32" s="245" t="s">
        <v>1669</v>
      </c>
      <c r="C32" s="245" t="s">
        <v>1473</v>
      </c>
      <c r="D32" s="245" t="s">
        <v>1670</v>
      </c>
      <c r="E32" s="245" t="s">
        <v>1671</v>
      </c>
      <c r="F32" s="245" t="s">
        <v>1672</v>
      </c>
      <c r="G32" s="245" t="s">
        <v>1435</v>
      </c>
      <c r="H32" s="245" t="s">
        <v>1422</v>
      </c>
      <c r="I32" s="246" t="s">
        <v>1474</v>
      </c>
      <c r="J32" s="246" t="s">
        <v>1474</v>
      </c>
      <c r="K32" s="245">
        <v>50000</v>
      </c>
      <c r="L32" s="247">
        <v>28400</v>
      </c>
      <c r="M32" s="247">
        <v>4792.57</v>
      </c>
      <c r="N32" s="247">
        <v>28400</v>
      </c>
      <c r="O32" s="247">
        <v>4792.57</v>
      </c>
      <c r="P32" s="248">
        <f t="shared" si="0"/>
        <v>24160</v>
      </c>
      <c r="Q32" s="248">
        <f t="shared" si="1"/>
        <v>15</v>
      </c>
      <c r="R32" s="248">
        <f t="shared" si="2"/>
        <v>4240</v>
      </c>
      <c r="S32" s="248">
        <f t="shared" si="3"/>
        <v>-11.5297220489216</v>
      </c>
      <c r="T32" s="249"/>
      <c r="U32" s="249"/>
      <c r="V32" s="250" t="str">
        <f t="shared" si="4"/>
        <v>1</v>
      </c>
      <c r="W32" s="250" t="str">
        <f t="shared" si="5"/>
        <v>鲁BMS075</v>
      </c>
      <c r="X32" s="250" t="str">
        <f t="shared" si="6"/>
        <v>箱式运输车</v>
      </c>
      <c r="Y32" s="250" t="str">
        <f t="shared" si="7"/>
        <v>哈飞</v>
      </c>
      <c r="Z32" s="250" t="str">
        <f t="shared" si="8"/>
        <v>辆</v>
      </c>
      <c r="AA32" s="250" t="str">
        <f t="shared" si="9"/>
        <v>1</v>
      </c>
      <c r="AB32" s="251" t="str">
        <f t="shared" si="10"/>
        <v>2007-10-20</v>
      </c>
      <c r="AC32" s="252">
        <f t="shared" si="11"/>
        <v>50000</v>
      </c>
      <c r="AD32" s="253" t="s">
        <v>1608</v>
      </c>
      <c r="AE32" s="254">
        <v>21800</v>
      </c>
      <c r="AF32" s="301">
        <f t="shared" si="12"/>
        <v>3167.52</v>
      </c>
      <c r="AG32" s="255">
        <v>1</v>
      </c>
      <c r="AH32" s="256">
        <f t="shared" si="13"/>
        <v>1860</v>
      </c>
      <c r="AI32" s="257">
        <v>500</v>
      </c>
      <c r="AJ32" s="302" t="s">
        <v>1271</v>
      </c>
      <c r="AK32" s="258">
        <f t="shared" si="14"/>
        <v>24160</v>
      </c>
      <c r="AL32" s="259">
        <v>41670</v>
      </c>
      <c r="AM32" s="303" t="s">
        <v>1662</v>
      </c>
      <c r="AN32" s="304">
        <f t="shared" si="15"/>
        <v>6.25</v>
      </c>
      <c r="AO32" s="261">
        <f>SUMPRODUCT(('[28]2013车辆报废年限行驶里程'!$B$3:$B$38=$AM32)*('[28]2013车辆报废年限行驶里程'!$B$3:$B$38=$AM32),'[28]2013车辆报废年限行驶里程'!$H$3:$H$38)</f>
        <v>6</v>
      </c>
      <c r="AP32" s="262">
        <f t="shared" si="16"/>
        <v>0.15</v>
      </c>
      <c r="AQ32" s="261">
        <f>(SUMPRODUCT(('[28]2013车辆报废年限行驶里程'!$B$3:$B$38=$AM32)*('[28]2013车辆报废年限行驶里程'!$B$3:$B$38=$AM32),'[28]2013车辆报废年限行驶里程'!$J$3:$J$38))*10000</f>
        <v>480000</v>
      </c>
      <c r="AR32" s="258">
        <f t="shared" si="17"/>
        <v>50000</v>
      </c>
      <c r="AS32" s="262">
        <f t="shared" si="18"/>
        <v>0.895833333333333</v>
      </c>
      <c r="AT32" s="262">
        <f t="shared" si="19"/>
        <v>0.15</v>
      </c>
      <c r="AU32" s="257"/>
      <c r="AV32" s="257"/>
      <c r="AW32" s="257"/>
      <c r="AX32" s="257"/>
      <c r="AY32" s="264">
        <v>0.15</v>
      </c>
      <c r="AZ32" s="265">
        <f t="shared" si="20"/>
        <v>0.15</v>
      </c>
      <c r="BA32" s="266"/>
      <c r="BB32" s="266"/>
      <c r="BC32" s="266"/>
      <c r="BD32" s="266"/>
      <c r="BE32" s="255">
        <v>1</v>
      </c>
      <c r="BF32" s="267">
        <f t="shared" si="21"/>
        <v>3624</v>
      </c>
      <c r="BG32" s="255">
        <v>0.17</v>
      </c>
      <c r="BH32" s="267">
        <f t="shared" si="22"/>
        <v>616</v>
      </c>
      <c r="BI32" s="267">
        <f t="shared" si="23"/>
        <v>4240</v>
      </c>
    </row>
    <row r="33" customHeight="1" spans="1:61">
      <c r="A33" s="244" t="s">
        <v>1431</v>
      </c>
      <c r="B33" s="245" t="s">
        <v>1673</v>
      </c>
      <c r="C33" s="245" t="s">
        <v>1572</v>
      </c>
      <c r="D33" s="245" t="s">
        <v>1674</v>
      </c>
      <c r="E33" s="245" t="s">
        <v>1675</v>
      </c>
      <c r="F33" s="245" t="s">
        <v>1676</v>
      </c>
      <c r="G33" s="245" t="s">
        <v>1435</v>
      </c>
      <c r="H33" s="245" t="s">
        <v>1422</v>
      </c>
      <c r="I33" s="246" t="s">
        <v>1569</v>
      </c>
      <c r="J33" s="246" t="s">
        <v>1569</v>
      </c>
      <c r="K33" s="245">
        <v>50000</v>
      </c>
      <c r="L33" s="247">
        <v>120399.47</v>
      </c>
      <c r="M33" s="247">
        <v>120399.47</v>
      </c>
      <c r="N33" s="247">
        <v>120399.47</v>
      </c>
      <c r="O33" s="247">
        <v>120399.47</v>
      </c>
      <c r="P33" s="248">
        <f t="shared" si="0"/>
        <v>119680</v>
      </c>
      <c r="Q33" s="248">
        <f t="shared" si="1"/>
        <v>65</v>
      </c>
      <c r="R33" s="248">
        <f t="shared" si="2"/>
        <v>91017</v>
      </c>
      <c r="S33" s="248">
        <f t="shared" si="3"/>
        <v>-24.4041522774145</v>
      </c>
      <c r="T33" s="249"/>
      <c r="U33" s="249"/>
      <c r="V33" s="250" t="str">
        <f t="shared" si="4"/>
        <v>2</v>
      </c>
      <c r="W33" s="250" t="str">
        <f t="shared" si="5"/>
        <v>鲁B38S19</v>
      </c>
      <c r="X33" s="250" t="str">
        <f t="shared" si="6"/>
        <v>厢式运输车</v>
      </c>
      <c r="Y33" s="250" t="str">
        <f t="shared" si="7"/>
        <v>南京依维柯</v>
      </c>
      <c r="Z33" s="250" t="str">
        <f t="shared" si="8"/>
        <v>辆</v>
      </c>
      <c r="AA33" s="250" t="str">
        <f t="shared" si="9"/>
        <v>1</v>
      </c>
      <c r="AB33" s="251" t="str">
        <f t="shared" si="10"/>
        <v>2011-04-02</v>
      </c>
      <c r="AC33" s="252">
        <f t="shared" si="11"/>
        <v>50000</v>
      </c>
      <c r="AD33" s="253" t="s">
        <v>1608</v>
      </c>
      <c r="AE33" s="254">
        <v>109800</v>
      </c>
      <c r="AF33" s="301">
        <f t="shared" si="12"/>
        <v>15953.85</v>
      </c>
      <c r="AG33" s="255">
        <v>1</v>
      </c>
      <c r="AH33" s="256">
        <f t="shared" si="13"/>
        <v>9380</v>
      </c>
      <c r="AI33" s="257">
        <v>500</v>
      </c>
      <c r="AJ33" s="302" t="s">
        <v>1271</v>
      </c>
      <c r="AK33" s="258">
        <f t="shared" si="14"/>
        <v>119680</v>
      </c>
      <c r="AL33" s="259">
        <v>41670</v>
      </c>
      <c r="AM33" s="303" t="s">
        <v>1663</v>
      </c>
      <c r="AN33" s="304">
        <f t="shared" si="15"/>
        <v>2.75</v>
      </c>
      <c r="AO33" s="261">
        <f>SUMPRODUCT(('[28]2013车辆报废年限行驶里程'!$B$3:$B$38=$AM33)*('[28]2013车辆报废年限行驶里程'!$B$3:$B$38=$AM33),'[28]2013车辆报废年限行驶里程'!$H$3:$H$38)</f>
        <v>8</v>
      </c>
      <c r="AP33" s="262">
        <f t="shared" si="16"/>
        <v>0.65625</v>
      </c>
      <c r="AQ33" s="261">
        <f>(SUMPRODUCT(('[28]2013车辆报废年限行驶里程'!$B$3:$B$38=$AM33)*('[28]2013车辆报废年限行驶里程'!$B$3:$B$38=$AM33),'[28]2013车辆报废年限行驶里程'!$J$3:$J$38))*10000</f>
        <v>400000</v>
      </c>
      <c r="AR33" s="258">
        <f t="shared" si="17"/>
        <v>50000</v>
      </c>
      <c r="AS33" s="262">
        <f t="shared" si="18"/>
        <v>0.875</v>
      </c>
      <c r="AT33" s="262">
        <f t="shared" si="19"/>
        <v>0.65625</v>
      </c>
      <c r="AU33" s="257"/>
      <c r="AV33" s="257"/>
      <c r="AW33" s="257"/>
      <c r="AX33" s="257"/>
      <c r="AY33" s="264">
        <v>0.65</v>
      </c>
      <c r="AZ33" s="265">
        <f t="shared" si="20"/>
        <v>0.65</v>
      </c>
      <c r="BA33" s="266"/>
      <c r="BB33" s="266"/>
      <c r="BC33" s="266"/>
      <c r="BD33" s="266"/>
      <c r="BE33" s="255">
        <v>1</v>
      </c>
      <c r="BF33" s="267">
        <f t="shared" si="21"/>
        <v>77792</v>
      </c>
      <c r="BG33" s="255">
        <v>0.17</v>
      </c>
      <c r="BH33" s="267">
        <f t="shared" si="22"/>
        <v>13225</v>
      </c>
      <c r="BI33" s="267">
        <f t="shared" si="23"/>
        <v>91017</v>
      </c>
    </row>
    <row r="34" customHeight="1" spans="1:61">
      <c r="A34" s="244" t="s">
        <v>1436</v>
      </c>
      <c r="B34" s="245" t="s">
        <v>1677</v>
      </c>
      <c r="C34" s="245" t="s">
        <v>1678</v>
      </c>
      <c r="D34" s="245" t="s">
        <v>1584</v>
      </c>
      <c r="E34" s="245" t="s">
        <v>1679</v>
      </c>
      <c r="F34" s="245" t="s">
        <v>1676</v>
      </c>
      <c r="G34" s="245" t="s">
        <v>1435</v>
      </c>
      <c r="H34" s="245" t="s">
        <v>1422</v>
      </c>
      <c r="I34" s="246" t="s">
        <v>1586</v>
      </c>
      <c r="J34" s="246" t="s">
        <v>1586</v>
      </c>
      <c r="K34" s="245">
        <v>50000</v>
      </c>
      <c r="L34" s="247">
        <v>143000</v>
      </c>
      <c r="M34" s="247">
        <v>143000</v>
      </c>
      <c r="N34" s="247">
        <v>143000</v>
      </c>
      <c r="O34" s="247">
        <v>143000</v>
      </c>
      <c r="P34" s="248">
        <f t="shared" si="0"/>
        <v>155720</v>
      </c>
      <c r="Q34" s="248">
        <f t="shared" si="1"/>
        <v>71</v>
      </c>
      <c r="R34" s="248">
        <f t="shared" si="2"/>
        <v>129356</v>
      </c>
      <c r="S34" s="248">
        <f t="shared" si="3"/>
        <v>-9.54125874125874</v>
      </c>
      <c r="T34" s="249"/>
      <c r="U34" s="249"/>
      <c r="V34" s="250" t="str">
        <f t="shared" si="4"/>
        <v>3</v>
      </c>
      <c r="W34" s="250" t="str">
        <f t="shared" si="5"/>
        <v>鲁BNF290</v>
      </c>
      <c r="X34" s="250" t="str">
        <f t="shared" si="6"/>
        <v>客车SY6521MS3BG</v>
      </c>
      <c r="Y34" s="250" t="str">
        <f t="shared" si="7"/>
        <v>沈阳</v>
      </c>
      <c r="Z34" s="250" t="str">
        <f t="shared" si="8"/>
        <v>辆</v>
      </c>
      <c r="AA34" s="250" t="str">
        <f t="shared" si="9"/>
        <v>1</v>
      </c>
      <c r="AB34" s="251" t="str">
        <f t="shared" si="10"/>
        <v>2011-04-14</v>
      </c>
      <c r="AC34" s="252">
        <f t="shared" si="11"/>
        <v>50000</v>
      </c>
      <c r="AD34" s="253" t="s">
        <v>1608</v>
      </c>
      <c r="AE34" s="254">
        <v>143000</v>
      </c>
      <c r="AF34" s="301">
        <f t="shared" si="12"/>
        <v>20777.78</v>
      </c>
      <c r="AG34" s="255">
        <v>1</v>
      </c>
      <c r="AH34" s="256">
        <f t="shared" si="13"/>
        <v>12220</v>
      </c>
      <c r="AI34" s="257">
        <v>500</v>
      </c>
      <c r="AJ34" s="302" t="s">
        <v>1271</v>
      </c>
      <c r="AK34" s="258">
        <f t="shared" si="14"/>
        <v>155720</v>
      </c>
      <c r="AL34" s="259">
        <v>41670</v>
      </c>
      <c r="AM34" s="303" t="s">
        <v>1664</v>
      </c>
      <c r="AN34" s="304">
        <f t="shared" si="15"/>
        <v>2.75</v>
      </c>
      <c r="AO34" s="261">
        <f>SUMPRODUCT(('[28]2013车辆报废年限行驶里程'!$B$3:$B$38=$AM34)*('[28]2013车辆报废年限行驶里程'!$B$3:$B$38=$AM34),'[28]2013车辆报废年限行驶里程'!$H$3:$H$38)</f>
        <v>8</v>
      </c>
      <c r="AP34" s="262">
        <f t="shared" si="16"/>
        <v>0.65625</v>
      </c>
      <c r="AQ34" s="261">
        <f>(SUMPRODUCT(('[28]2013车辆报废年限行驶里程'!$B$3:$B$38=$AM34)*('[28]2013车辆报废年限行驶里程'!$B$3:$B$38=$AM34),'[28]2013车辆报废年限行驶里程'!$J$3:$J$38))*10000</f>
        <v>400000</v>
      </c>
      <c r="AR34" s="258">
        <f t="shared" si="17"/>
        <v>50000</v>
      </c>
      <c r="AS34" s="262">
        <f t="shared" si="18"/>
        <v>0.875</v>
      </c>
      <c r="AT34" s="262">
        <f t="shared" si="19"/>
        <v>0.65625</v>
      </c>
      <c r="AU34" s="257"/>
      <c r="AV34" s="257"/>
      <c r="AW34" s="257"/>
      <c r="AX34" s="257"/>
      <c r="AY34" s="264">
        <v>0.8</v>
      </c>
      <c r="AZ34" s="265">
        <f t="shared" si="20"/>
        <v>0.71</v>
      </c>
      <c r="BA34" s="266"/>
      <c r="BB34" s="266"/>
      <c r="BC34" s="266"/>
      <c r="BD34" s="266"/>
      <c r="BE34" s="255">
        <v>1</v>
      </c>
      <c r="BF34" s="267">
        <f t="shared" si="21"/>
        <v>110561</v>
      </c>
      <c r="BG34" s="255">
        <v>0.17</v>
      </c>
      <c r="BH34" s="267">
        <f t="shared" si="22"/>
        <v>18795</v>
      </c>
      <c r="BI34" s="267">
        <f t="shared" si="23"/>
        <v>129356</v>
      </c>
    </row>
    <row r="35" customHeight="1" spans="1:61">
      <c r="A35" s="244" t="s">
        <v>1015</v>
      </c>
      <c r="B35" s="245" t="s">
        <v>1680</v>
      </c>
      <c r="C35" s="245" t="s">
        <v>1681</v>
      </c>
      <c r="D35" s="245" t="s">
        <v>1590</v>
      </c>
      <c r="E35" s="245" t="s">
        <v>1682</v>
      </c>
      <c r="F35" s="245" t="s">
        <v>1676</v>
      </c>
      <c r="G35" s="245" t="s">
        <v>1435</v>
      </c>
      <c r="H35" s="245" t="s">
        <v>1422</v>
      </c>
      <c r="I35" s="246" t="s">
        <v>1591</v>
      </c>
      <c r="J35" s="246" t="s">
        <v>1591</v>
      </c>
      <c r="K35" s="245">
        <v>50000</v>
      </c>
      <c r="L35" s="247">
        <v>153800</v>
      </c>
      <c r="M35" s="247">
        <v>153800</v>
      </c>
      <c r="N35" s="247">
        <v>153800</v>
      </c>
      <c r="O35" s="247">
        <v>153800</v>
      </c>
      <c r="P35" s="248">
        <f t="shared" si="0"/>
        <v>167440</v>
      </c>
      <c r="Q35" s="248">
        <f t="shared" si="1"/>
        <v>78</v>
      </c>
      <c r="R35" s="248">
        <f t="shared" si="2"/>
        <v>152806</v>
      </c>
      <c r="S35" s="248">
        <f t="shared" si="3"/>
        <v>-0.64629388816645</v>
      </c>
      <c r="T35" s="249"/>
      <c r="U35" s="249"/>
      <c r="V35" s="250" t="str">
        <f t="shared" si="4"/>
        <v>4</v>
      </c>
      <c r="W35" s="250" t="str">
        <f t="shared" si="5"/>
        <v>鲁BNN759</v>
      </c>
      <c r="X35" s="250" t="str">
        <f t="shared" si="6"/>
        <v>轿车SVW7203VPD</v>
      </c>
      <c r="Y35" s="250" t="str">
        <f t="shared" si="7"/>
        <v>上海</v>
      </c>
      <c r="Z35" s="250" t="str">
        <f t="shared" si="8"/>
        <v>辆</v>
      </c>
      <c r="AA35" s="250" t="str">
        <f t="shared" si="9"/>
        <v>1</v>
      </c>
      <c r="AB35" s="251" t="str">
        <f t="shared" si="10"/>
        <v>2011-04-25</v>
      </c>
      <c r="AC35" s="252">
        <f t="shared" si="11"/>
        <v>50000</v>
      </c>
      <c r="AD35" s="253" t="s">
        <v>1608</v>
      </c>
      <c r="AE35" s="254">
        <v>153800</v>
      </c>
      <c r="AF35" s="301">
        <f t="shared" si="12"/>
        <v>22347.01</v>
      </c>
      <c r="AG35" s="255">
        <v>1</v>
      </c>
      <c r="AH35" s="256">
        <f t="shared" si="13"/>
        <v>13140</v>
      </c>
      <c r="AI35" s="257">
        <v>500</v>
      </c>
      <c r="AJ35" s="302" t="s">
        <v>1271</v>
      </c>
      <c r="AK35" s="258">
        <f t="shared" si="14"/>
        <v>167440</v>
      </c>
      <c r="AL35" s="259">
        <v>41670</v>
      </c>
      <c r="AM35" s="303" t="s">
        <v>1665</v>
      </c>
      <c r="AN35" s="304">
        <f t="shared" si="15"/>
        <v>2.75</v>
      </c>
      <c r="AO35" s="261">
        <f>SUMPRODUCT(('[28]2013车辆报废年限行驶里程'!$B$3:$B$38=$AM35)*('[28]2013车辆报废年限行驶里程'!$B$3:$B$38=$AM35),'[28]2013车辆报废年限行驶里程'!$H$3:$H$38)</f>
        <v>12</v>
      </c>
      <c r="AP35" s="262">
        <f t="shared" si="16"/>
        <v>0.770833333333333</v>
      </c>
      <c r="AQ35" s="261">
        <f>(SUMPRODUCT(('[28]2013车辆报废年限行驶里程'!$B$3:$B$38=$AM35)*('[28]2013车辆报废年限行驶里程'!$B$3:$B$38=$AM35),'[28]2013车辆报废年限行驶里程'!$J$3:$J$38))*10000</f>
        <v>480000</v>
      </c>
      <c r="AR35" s="258">
        <f t="shared" si="17"/>
        <v>50000</v>
      </c>
      <c r="AS35" s="262">
        <f t="shared" si="18"/>
        <v>0.895833333333333</v>
      </c>
      <c r="AT35" s="262">
        <f t="shared" si="19"/>
        <v>0.770833333333333</v>
      </c>
      <c r="AU35" s="257"/>
      <c r="AV35" s="257"/>
      <c r="AW35" s="257"/>
      <c r="AX35" s="257"/>
      <c r="AY35" s="264">
        <v>0.8</v>
      </c>
      <c r="AZ35" s="265">
        <f t="shared" si="20"/>
        <v>0.78</v>
      </c>
      <c r="BA35" s="266"/>
      <c r="BB35" s="266"/>
      <c r="BC35" s="266"/>
      <c r="BD35" s="266"/>
      <c r="BE35" s="255">
        <v>1</v>
      </c>
      <c r="BF35" s="267">
        <f t="shared" si="21"/>
        <v>130603</v>
      </c>
      <c r="BG35" s="255">
        <v>0.17</v>
      </c>
      <c r="BH35" s="267">
        <f t="shared" si="22"/>
        <v>22203</v>
      </c>
      <c r="BI35" s="267">
        <f t="shared" si="23"/>
        <v>152806</v>
      </c>
    </row>
    <row r="36" customHeight="1" spans="1:61">
      <c r="A36" s="244" t="s">
        <v>1442</v>
      </c>
      <c r="B36" s="245" t="s">
        <v>1683</v>
      </c>
      <c r="C36" s="245" t="s">
        <v>1681</v>
      </c>
      <c r="D36" s="245" t="s">
        <v>1594</v>
      </c>
      <c r="E36" s="245" t="s">
        <v>1682</v>
      </c>
      <c r="F36" s="245" t="s">
        <v>1676</v>
      </c>
      <c r="G36" s="245" t="s">
        <v>1435</v>
      </c>
      <c r="H36" s="245" t="s">
        <v>1422</v>
      </c>
      <c r="I36" s="246" t="s">
        <v>1586</v>
      </c>
      <c r="J36" s="246" t="s">
        <v>1586</v>
      </c>
      <c r="K36" s="245">
        <v>50000</v>
      </c>
      <c r="L36" s="247">
        <v>153800</v>
      </c>
      <c r="M36" s="247">
        <v>153800</v>
      </c>
      <c r="N36" s="247">
        <v>153800</v>
      </c>
      <c r="O36" s="247">
        <v>153800</v>
      </c>
      <c r="P36" s="248">
        <f t="shared" si="0"/>
        <v>167440</v>
      </c>
      <c r="Q36" s="248">
        <f t="shared" si="1"/>
        <v>76</v>
      </c>
      <c r="R36" s="248">
        <f t="shared" si="2"/>
        <v>148887</v>
      </c>
      <c r="S36" s="248">
        <f t="shared" si="3"/>
        <v>-3.19440832249675</v>
      </c>
      <c r="T36" s="249"/>
      <c r="U36" s="249"/>
      <c r="V36" s="250" t="str">
        <f t="shared" si="4"/>
        <v>5</v>
      </c>
      <c r="W36" s="250" t="str">
        <f t="shared" si="5"/>
        <v>鲁BNW355</v>
      </c>
      <c r="X36" s="250" t="str">
        <f t="shared" si="6"/>
        <v>轿车SVW7203VPD</v>
      </c>
      <c r="Y36" s="250" t="str">
        <f t="shared" si="7"/>
        <v>上海</v>
      </c>
      <c r="Z36" s="250" t="str">
        <f t="shared" si="8"/>
        <v>辆</v>
      </c>
      <c r="AA36" s="250" t="str">
        <f t="shared" si="9"/>
        <v>1</v>
      </c>
      <c r="AB36" s="251" t="str">
        <f t="shared" si="10"/>
        <v>2011-04-14</v>
      </c>
      <c r="AC36" s="252">
        <f t="shared" si="11"/>
        <v>50000</v>
      </c>
      <c r="AD36" s="253" t="s">
        <v>1608</v>
      </c>
      <c r="AE36" s="254">
        <v>153800</v>
      </c>
      <c r="AF36" s="301">
        <f t="shared" si="12"/>
        <v>22347.01</v>
      </c>
      <c r="AG36" s="255">
        <v>1</v>
      </c>
      <c r="AH36" s="256">
        <f t="shared" si="13"/>
        <v>13140</v>
      </c>
      <c r="AI36" s="257">
        <v>500</v>
      </c>
      <c r="AJ36" s="302" t="s">
        <v>1271</v>
      </c>
      <c r="AK36" s="258">
        <f t="shared" si="14"/>
        <v>167440</v>
      </c>
      <c r="AL36" s="259">
        <v>41670</v>
      </c>
      <c r="AM36" s="303" t="s">
        <v>1666</v>
      </c>
      <c r="AN36" s="304">
        <f t="shared" si="15"/>
        <v>2.75</v>
      </c>
      <c r="AO36" s="261">
        <f>SUMPRODUCT(('[28]2013车辆报废年限行驶里程'!$B$3:$B$38=$AM36)*('[28]2013车辆报废年限行驶里程'!$B$3:$B$38=$AM36),'[28]2013车辆报废年限行驶里程'!$H$3:$H$38)</f>
        <v>10</v>
      </c>
      <c r="AP36" s="262">
        <f t="shared" si="16"/>
        <v>0.725</v>
      </c>
      <c r="AQ36" s="261">
        <f>(SUMPRODUCT(('[28]2013车辆报废年限行驶里程'!$B$3:$B$38=$AM36)*('[28]2013车辆报废年限行驶里程'!$B$3:$B$38=$AM36),'[28]2013车辆报废年限行驶里程'!$J$3:$J$38))*10000</f>
        <v>300000</v>
      </c>
      <c r="AR36" s="258">
        <f t="shared" si="17"/>
        <v>50000</v>
      </c>
      <c r="AS36" s="262">
        <f t="shared" si="18"/>
        <v>0.833333333333333</v>
      </c>
      <c r="AT36" s="262">
        <f t="shared" si="19"/>
        <v>0.725</v>
      </c>
      <c r="AU36" s="257"/>
      <c r="AV36" s="257"/>
      <c r="AW36" s="257"/>
      <c r="AX36" s="257"/>
      <c r="AY36" s="264">
        <v>0.8</v>
      </c>
      <c r="AZ36" s="265">
        <f t="shared" si="20"/>
        <v>0.76</v>
      </c>
      <c r="BA36" s="266"/>
      <c r="BB36" s="266"/>
      <c r="BC36" s="266"/>
      <c r="BD36" s="266"/>
      <c r="BE36" s="255">
        <v>1</v>
      </c>
      <c r="BF36" s="267">
        <f t="shared" si="21"/>
        <v>127254</v>
      </c>
      <c r="BG36" s="255">
        <v>0.17</v>
      </c>
      <c r="BH36" s="267">
        <f t="shared" si="22"/>
        <v>21633</v>
      </c>
      <c r="BI36" s="267">
        <f t="shared" si="23"/>
        <v>148887</v>
      </c>
    </row>
    <row r="37" customHeight="1" spans="1:61">
      <c r="A37" s="244" t="s">
        <v>1493</v>
      </c>
      <c r="B37" s="245" t="s">
        <v>1684</v>
      </c>
      <c r="C37" s="245" t="s">
        <v>1681</v>
      </c>
      <c r="D37" s="245" t="s">
        <v>1598</v>
      </c>
      <c r="E37" s="245" t="s">
        <v>1682</v>
      </c>
      <c r="F37" s="245" t="s">
        <v>1676</v>
      </c>
      <c r="G37" s="245" t="s">
        <v>1435</v>
      </c>
      <c r="H37" s="245" t="s">
        <v>1422</v>
      </c>
      <c r="I37" s="246" t="s">
        <v>1586</v>
      </c>
      <c r="J37" s="246" t="s">
        <v>1586</v>
      </c>
      <c r="K37" s="245">
        <v>50000</v>
      </c>
      <c r="L37" s="247">
        <v>165800</v>
      </c>
      <c r="M37" s="247">
        <v>165800</v>
      </c>
      <c r="N37" s="247">
        <v>165800</v>
      </c>
      <c r="O37" s="247">
        <v>165800</v>
      </c>
      <c r="P37" s="248">
        <f t="shared" si="0"/>
        <v>180470</v>
      </c>
      <c r="Q37" s="248">
        <f t="shared" si="1"/>
        <v>82</v>
      </c>
      <c r="R37" s="248">
        <f t="shared" si="2"/>
        <v>173142</v>
      </c>
      <c r="S37" s="248">
        <f t="shared" si="3"/>
        <v>4.42822677925211</v>
      </c>
      <c r="T37" s="249"/>
      <c r="U37" s="249"/>
      <c r="V37" s="250" t="str">
        <f t="shared" si="4"/>
        <v>6</v>
      </c>
      <c r="W37" s="250" t="str">
        <f t="shared" si="5"/>
        <v>鲁BNW755</v>
      </c>
      <c r="X37" s="250" t="str">
        <f t="shared" si="6"/>
        <v>轿车SVW7203VPD</v>
      </c>
      <c r="Y37" s="250" t="str">
        <f t="shared" si="7"/>
        <v>上海</v>
      </c>
      <c r="Z37" s="250" t="str">
        <f t="shared" si="8"/>
        <v>辆</v>
      </c>
      <c r="AA37" s="250" t="str">
        <f t="shared" si="9"/>
        <v>1</v>
      </c>
      <c r="AB37" s="251" t="str">
        <f t="shared" si="10"/>
        <v>2011-04-14</v>
      </c>
      <c r="AC37" s="252">
        <f t="shared" si="11"/>
        <v>50000</v>
      </c>
      <c r="AD37" s="253" t="s">
        <v>1608</v>
      </c>
      <c r="AE37" s="254">
        <v>165800</v>
      </c>
      <c r="AF37" s="301">
        <f t="shared" si="12"/>
        <v>24090.6</v>
      </c>
      <c r="AG37" s="255">
        <v>1</v>
      </c>
      <c r="AH37" s="256">
        <f t="shared" si="13"/>
        <v>14170</v>
      </c>
      <c r="AI37" s="257">
        <v>500</v>
      </c>
      <c r="AJ37" s="302" t="s">
        <v>1271</v>
      </c>
      <c r="AK37" s="258">
        <f t="shared" si="14"/>
        <v>180470</v>
      </c>
      <c r="AL37" s="259">
        <v>41670</v>
      </c>
      <c r="AM37" s="303" t="s">
        <v>1667</v>
      </c>
      <c r="AN37" s="304">
        <f t="shared" si="15"/>
        <v>2.75</v>
      </c>
      <c r="AO37" s="261">
        <f>SUMPRODUCT(('[28]2013车辆报废年限行驶里程'!$B$3:$B$38=$AM37)*('[28]2013车辆报废年限行驶里程'!$B$3:$B$38=$AM37),'[28]2013车辆报废年限行驶里程'!$H$3:$H$38)</f>
        <v>16</v>
      </c>
      <c r="AP37" s="262">
        <f t="shared" si="16"/>
        <v>0.828125</v>
      </c>
      <c r="AQ37" s="261">
        <f>(SUMPRODUCT(('[28]2013车辆报废年限行驶里程'!$B$3:$B$38=$AM37)*('[28]2013车辆报废年限行驶里程'!$B$3:$B$38=$AM37),'[28]2013车辆报废年限行驶里程'!$J$3:$J$38))*10000</f>
        <v>300000</v>
      </c>
      <c r="AR37" s="258">
        <f t="shared" si="17"/>
        <v>50000</v>
      </c>
      <c r="AS37" s="262">
        <f t="shared" si="18"/>
        <v>0.833333333333333</v>
      </c>
      <c r="AT37" s="262">
        <f t="shared" si="19"/>
        <v>0.828125</v>
      </c>
      <c r="AU37" s="257"/>
      <c r="AV37" s="257"/>
      <c r="AW37" s="257"/>
      <c r="AX37" s="257"/>
      <c r="AY37" s="264">
        <v>0.8</v>
      </c>
      <c r="AZ37" s="265">
        <f t="shared" si="20"/>
        <v>0.82</v>
      </c>
      <c r="BA37" s="266"/>
      <c r="BB37" s="266"/>
      <c r="BC37" s="266"/>
      <c r="BD37" s="266"/>
      <c r="BE37" s="255">
        <v>1</v>
      </c>
      <c r="BF37" s="267">
        <f t="shared" si="21"/>
        <v>147985</v>
      </c>
      <c r="BG37" s="255">
        <v>0.17</v>
      </c>
      <c r="BH37" s="267">
        <f t="shared" si="22"/>
        <v>25157</v>
      </c>
      <c r="BI37" s="267">
        <f t="shared" si="23"/>
        <v>173142</v>
      </c>
    </row>
    <row r="38" customHeight="1" spans="1:61">
      <c r="A38" s="244" t="s">
        <v>1495</v>
      </c>
      <c r="B38" s="245" t="s">
        <v>1685</v>
      </c>
      <c r="C38" s="245" t="s">
        <v>1681</v>
      </c>
      <c r="D38" s="245" t="s">
        <v>1601</v>
      </c>
      <c r="E38" s="245" t="s">
        <v>1682</v>
      </c>
      <c r="F38" s="245" t="s">
        <v>1676</v>
      </c>
      <c r="G38" s="245" t="s">
        <v>1435</v>
      </c>
      <c r="H38" s="245" t="s">
        <v>1422</v>
      </c>
      <c r="I38" s="246" t="s">
        <v>1586</v>
      </c>
      <c r="J38" s="246" t="s">
        <v>1586</v>
      </c>
      <c r="K38" s="245">
        <v>50000</v>
      </c>
      <c r="L38" s="247">
        <v>165800</v>
      </c>
      <c r="M38" s="247">
        <v>165800</v>
      </c>
      <c r="N38" s="247">
        <v>165800</v>
      </c>
      <c r="O38" s="247">
        <v>165800</v>
      </c>
      <c r="P38" s="248">
        <f t="shared" si="0"/>
        <v>180470</v>
      </c>
      <c r="Q38" s="248">
        <f t="shared" si="1"/>
        <v>76</v>
      </c>
      <c r="R38" s="248">
        <f t="shared" si="2"/>
        <v>160474</v>
      </c>
      <c r="S38" s="248">
        <f t="shared" si="3"/>
        <v>-3.21230398069964</v>
      </c>
      <c r="T38" s="249"/>
      <c r="U38" s="249"/>
      <c r="V38" s="250" t="str">
        <f t="shared" si="4"/>
        <v>7</v>
      </c>
      <c r="W38" s="250" t="str">
        <f t="shared" si="5"/>
        <v>鲁BNW356</v>
      </c>
      <c r="X38" s="250" t="str">
        <f t="shared" si="6"/>
        <v>轿车SVW7203VPD</v>
      </c>
      <c r="Y38" s="250" t="str">
        <f t="shared" si="7"/>
        <v>上海</v>
      </c>
      <c r="Z38" s="250" t="str">
        <f t="shared" si="8"/>
        <v>辆</v>
      </c>
      <c r="AA38" s="250" t="str">
        <f t="shared" si="9"/>
        <v>1</v>
      </c>
      <c r="AB38" s="251" t="str">
        <f t="shared" si="10"/>
        <v>2011-04-14</v>
      </c>
      <c r="AC38" s="252">
        <f t="shared" si="11"/>
        <v>50000</v>
      </c>
      <c r="AD38" s="253" t="s">
        <v>1608</v>
      </c>
      <c r="AE38" s="254">
        <v>165800</v>
      </c>
      <c r="AF38" s="301">
        <f t="shared" si="12"/>
        <v>24090.6</v>
      </c>
      <c r="AG38" s="255">
        <v>1</v>
      </c>
      <c r="AH38" s="256">
        <f t="shared" si="13"/>
        <v>14170</v>
      </c>
      <c r="AI38" s="257">
        <v>500</v>
      </c>
      <c r="AJ38" s="302" t="s">
        <v>1271</v>
      </c>
      <c r="AK38" s="258">
        <f t="shared" si="14"/>
        <v>180470</v>
      </c>
      <c r="AL38" s="259">
        <v>41670</v>
      </c>
      <c r="AM38" s="303" t="s">
        <v>1668</v>
      </c>
      <c r="AN38" s="304">
        <f t="shared" si="15"/>
        <v>2.75</v>
      </c>
      <c r="AO38" s="261">
        <f>SUMPRODUCT(('[28]2013车辆报废年限行驶里程'!$B$3:$B$38=$AM38)*('[28]2013车辆报废年限行驶里程'!$B$3:$B$38=$AM38),'[28]2013车辆报废年限行驶里程'!$H$3:$H$38)</f>
        <v>10</v>
      </c>
      <c r="AP38" s="262">
        <f t="shared" si="16"/>
        <v>0.725</v>
      </c>
      <c r="AQ38" s="261">
        <f>(SUMPRODUCT(('[28]2013车辆报废年限行驶里程'!$B$3:$B$38=$AM38)*('[28]2013车辆报废年限行驶里程'!$B$3:$B$38=$AM38),'[28]2013车辆报废年限行驶里程'!$J$3:$J$38))*10000</f>
        <v>240000</v>
      </c>
      <c r="AR38" s="258">
        <f t="shared" si="17"/>
        <v>50000</v>
      </c>
      <c r="AS38" s="262">
        <f t="shared" si="18"/>
        <v>0.791666666666667</v>
      </c>
      <c r="AT38" s="262">
        <f t="shared" si="19"/>
        <v>0.725</v>
      </c>
      <c r="AU38" s="257"/>
      <c r="AV38" s="257"/>
      <c r="AW38" s="257"/>
      <c r="AX38" s="257"/>
      <c r="AY38" s="264">
        <v>0.8</v>
      </c>
      <c r="AZ38" s="265">
        <f t="shared" si="20"/>
        <v>0.76</v>
      </c>
      <c r="BA38" s="266"/>
      <c r="BB38" s="266"/>
      <c r="BC38" s="266"/>
      <c r="BD38" s="266"/>
      <c r="BE38" s="255">
        <v>1</v>
      </c>
      <c r="BF38" s="267">
        <f t="shared" si="21"/>
        <v>137157</v>
      </c>
      <c r="BG38" s="255">
        <v>0.17</v>
      </c>
      <c r="BH38" s="267">
        <f t="shared" si="22"/>
        <v>23317</v>
      </c>
      <c r="BI38" s="267">
        <f t="shared" si="23"/>
        <v>160474</v>
      </c>
    </row>
    <row r="39" customHeight="1" spans="1:61">
      <c r="A39" s="244" t="s">
        <v>1422</v>
      </c>
      <c r="B39" s="245" t="s">
        <v>1669</v>
      </c>
      <c r="C39" s="245" t="s">
        <v>1473</v>
      </c>
      <c r="D39" s="245" t="s">
        <v>1670</v>
      </c>
      <c r="E39" s="245" t="s">
        <v>1671</v>
      </c>
      <c r="F39" s="245" t="s">
        <v>1672</v>
      </c>
      <c r="G39" s="245" t="s">
        <v>1435</v>
      </c>
      <c r="H39" s="245" t="s">
        <v>1422</v>
      </c>
      <c r="I39" s="246" t="s">
        <v>1474</v>
      </c>
      <c r="J39" s="246" t="s">
        <v>1474</v>
      </c>
      <c r="K39" s="245">
        <v>50000</v>
      </c>
      <c r="L39" s="247">
        <v>28400</v>
      </c>
      <c r="M39" s="247">
        <v>4792.57</v>
      </c>
      <c r="N39" s="247">
        <v>28400</v>
      </c>
      <c r="O39" s="247">
        <v>4792.57</v>
      </c>
      <c r="P39" s="248">
        <f t="shared" si="0"/>
        <v>24160</v>
      </c>
      <c r="Q39" s="248">
        <f t="shared" si="1"/>
        <v>15</v>
      </c>
      <c r="R39" s="248">
        <f t="shared" si="2"/>
        <v>4240</v>
      </c>
      <c r="S39" s="248">
        <f t="shared" si="3"/>
        <v>-11.5297220489216</v>
      </c>
      <c r="T39" s="249"/>
      <c r="U39" s="249"/>
      <c r="V39" s="250" t="str">
        <f t="shared" si="4"/>
        <v>1</v>
      </c>
      <c r="W39" s="250" t="str">
        <f t="shared" si="5"/>
        <v>鲁BMS075</v>
      </c>
      <c r="X39" s="250" t="str">
        <f t="shared" si="6"/>
        <v>箱式运输车</v>
      </c>
      <c r="Y39" s="250" t="str">
        <f t="shared" si="7"/>
        <v>哈飞</v>
      </c>
      <c r="Z39" s="250" t="str">
        <f t="shared" si="8"/>
        <v>辆</v>
      </c>
      <c r="AA39" s="250" t="str">
        <f t="shared" si="9"/>
        <v>1</v>
      </c>
      <c r="AB39" s="251" t="str">
        <f t="shared" si="10"/>
        <v>2007-10-20</v>
      </c>
      <c r="AC39" s="252">
        <f t="shared" si="11"/>
        <v>50000</v>
      </c>
      <c r="AD39" s="253" t="s">
        <v>1608</v>
      </c>
      <c r="AE39" s="254">
        <v>21800</v>
      </c>
      <c r="AF39" s="301">
        <f t="shared" si="12"/>
        <v>3167.52</v>
      </c>
      <c r="AG39" s="255">
        <v>1</v>
      </c>
      <c r="AH39" s="256">
        <f t="shared" si="13"/>
        <v>1860</v>
      </c>
      <c r="AI39" s="257">
        <v>500</v>
      </c>
      <c r="AJ39" s="302" t="s">
        <v>1271</v>
      </c>
      <c r="AK39" s="258">
        <f t="shared" si="14"/>
        <v>24160</v>
      </c>
      <c r="AL39" s="259">
        <v>41670</v>
      </c>
      <c r="AM39" s="303" t="s">
        <v>1662</v>
      </c>
      <c r="AN39" s="304">
        <f t="shared" si="15"/>
        <v>6.25</v>
      </c>
      <c r="AO39" s="261">
        <f>SUMPRODUCT(('[28]2013车辆报废年限行驶里程'!$B$3:$B$38=$AM39)*('[28]2013车辆报废年限行驶里程'!$B$3:$B$38=$AM39),'[28]2013车辆报废年限行驶里程'!$H$3:$H$38)</f>
        <v>6</v>
      </c>
      <c r="AP39" s="262">
        <f t="shared" si="16"/>
        <v>0.15</v>
      </c>
      <c r="AQ39" s="261">
        <f>(SUMPRODUCT(('[28]2013车辆报废年限行驶里程'!$B$3:$B$38=$AM39)*('[28]2013车辆报废年限行驶里程'!$B$3:$B$38=$AM39),'[28]2013车辆报废年限行驶里程'!$J$3:$J$38))*10000</f>
        <v>480000</v>
      </c>
      <c r="AR39" s="258">
        <f t="shared" si="17"/>
        <v>50000</v>
      </c>
      <c r="AS39" s="262">
        <f t="shared" si="18"/>
        <v>0.895833333333333</v>
      </c>
      <c r="AT39" s="262">
        <f t="shared" si="19"/>
        <v>0.15</v>
      </c>
      <c r="AU39" s="257"/>
      <c r="AV39" s="257"/>
      <c r="AW39" s="257"/>
      <c r="AX39" s="257"/>
      <c r="AY39" s="264">
        <v>0.15</v>
      </c>
      <c r="AZ39" s="265">
        <f t="shared" si="20"/>
        <v>0.15</v>
      </c>
      <c r="BA39" s="266"/>
      <c r="BB39" s="266"/>
      <c r="BC39" s="266"/>
      <c r="BD39" s="266"/>
      <c r="BE39" s="255">
        <v>1</v>
      </c>
      <c r="BF39" s="267">
        <f t="shared" si="21"/>
        <v>3624</v>
      </c>
      <c r="BG39" s="255">
        <v>0.17</v>
      </c>
      <c r="BH39" s="267">
        <f t="shared" si="22"/>
        <v>616</v>
      </c>
      <c r="BI39" s="267">
        <f t="shared" si="23"/>
        <v>4240</v>
      </c>
    </row>
    <row r="40" customHeight="1" spans="1:61">
      <c r="A40" s="244" t="s">
        <v>1431</v>
      </c>
      <c r="B40" s="245" t="s">
        <v>1673</v>
      </c>
      <c r="C40" s="245" t="s">
        <v>1572</v>
      </c>
      <c r="D40" s="245" t="s">
        <v>1674</v>
      </c>
      <c r="E40" s="245" t="s">
        <v>1675</v>
      </c>
      <c r="F40" s="245" t="s">
        <v>1676</v>
      </c>
      <c r="G40" s="245" t="s">
        <v>1435</v>
      </c>
      <c r="H40" s="245" t="s">
        <v>1422</v>
      </c>
      <c r="I40" s="246" t="s">
        <v>1569</v>
      </c>
      <c r="J40" s="246" t="s">
        <v>1569</v>
      </c>
      <c r="K40" s="245">
        <v>50000</v>
      </c>
      <c r="L40" s="247">
        <v>120399.47</v>
      </c>
      <c r="M40" s="247">
        <v>120399.47</v>
      </c>
      <c r="N40" s="247">
        <v>120399.47</v>
      </c>
      <c r="O40" s="247">
        <v>120399.47</v>
      </c>
      <c r="P40" s="248">
        <f t="shared" si="0"/>
        <v>119680</v>
      </c>
      <c r="Q40" s="248">
        <f t="shared" si="1"/>
        <v>65</v>
      </c>
      <c r="R40" s="248">
        <f t="shared" si="2"/>
        <v>91017</v>
      </c>
      <c r="S40" s="248">
        <f t="shared" si="3"/>
        <v>-24.4041522774145</v>
      </c>
      <c r="T40" s="249"/>
      <c r="U40" s="249"/>
      <c r="V40" s="250" t="str">
        <f t="shared" si="4"/>
        <v>2</v>
      </c>
      <c r="W40" s="250" t="str">
        <f t="shared" si="5"/>
        <v>鲁B38S19</v>
      </c>
      <c r="X40" s="250" t="str">
        <f t="shared" si="6"/>
        <v>厢式运输车</v>
      </c>
      <c r="Y40" s="250" t="str">
        <f t="shared" si="7"/>
        <v>南京依维柯</v>
      </c>
      <c r="Z40" s="250" t="str">
        <f t="shared" si="8"/>
        <v>辆</v>
      </c>
      <c r="AA40" s="250" t="str">
        <f t="shared" si="9"/>
        <v>1</v>
      </c>
      <c r="AB40" s="251" t="str">
        <f t="shared" si="10"/>
        <v>2011-04-02</v>
      </c>
      <c r="AC40" s="252">
        <f t="shared" si="11"/>
        <v>50000</v>
      </c>
      <c r="AD40" s="253" t="s">
        <v>1608</v>
      </c>
      <c r="AE40" s="254">
        <v>109800</v>
      </c>
      <c r="AF40" s="301">
        <f t="shared" si="12"/>
        <v>15953.85</v>
      </c>
      <c r="AG40" s="255">
        <v>1</v>
      </c>
      <c r="AH40" s="256">
        <f t="shared" si="13"/>
        <v>9380</v>
      </c>
      <c r="AI40" s="257">
        <v>500</v>
      </c>
      <c r="AJ40" s="302" t="s">
        <v>1271</v>
      </c>
      <c r="AK40" s="258">
        <f t="shared" si="14"/>
        <v>119680</v>
      </c>
      <c r="AL40" s="259">
        <v>41670</v>
      </c>
      <c r="AM40" s="303" t="s">
        <v>1663</v>
      </c>
      <c r="AN40" s="304">
        <f t="shared" si="15"/>
        <v>2.75</v>
      </c>
      <c r="AO40" s="261">
        <f>SUMPRODUCT(('[28]2013车辆报废年限行驶里程'!$B$3:$B$38=$AM40)*('[28]2013车辆报废年限行驶里程'!$B$3:$B$38=$AM40),'[28]2013车辆报废年限行驶里程'!$H$3:$H$38)</f>
        <v>8</v>
      </c>
      <c r="AP40" s="262">
        <f t="shared" si="16"/>
        <v>0.65625</v>
      </c>
      <c r="AQ40" s="261">
        <f>(SUMPRODUCT(('[28]2013车辆报废年限行驶里程'!$B$3:$B$38=$AM40)*('[28]2013车辆报废年限行驶里程'!$B$3:$B$38=$AM40),'[28]2013车辆报废年限行驶里程'!$J$3:$J$38))*10000</f>
        <v>400000</v>
      </c>
      <c r="AR40" s="258">
        <f t="shared" si="17"/>
        <v>50000</v>
      </c>
      <c r="AS40" s="262">
        <f t="shared" si="18"/>
        <v>0.875</v>
      </c>
      <c r="AT40" s="262">
        <f t="shared" si="19"/>
        <v>0.65625</v>
      </c>
      <c r="AU40" s="257"/>
      <c r="AV40" s="257"/>
      <c r="AW40" s="257"/>
      <c r="AX40" s="257"/>
      <c r="AY40" s="264">
        <v>0.65</v>
      </c>
      <c r="AZ40" s="265">
        <f t="shared" si="20"/>
        <v>0.65</v>
      </c>
      <c r="BA40" s="266"/>
      <c r="BB40" s="266"/>
      <c r="BC40" s="266"/>
      <c r="BD40" s="266"/>
      <c r="BE40" s="255">
        <v>1</v>
      </c>
      <c r="BF40" s="267">
        <f t="shared" si="21"/>
        <v>77792</v>
      </c>
      <c r="BG40" s="255">
        <v>0.17</v>
      </c>
      <c r="BH40" s="267">
        <f t="shared" si="22"/>
        <v>13225</v>
      </c>
      <c r="BI40" s="267">
        <f t="shared" si="23"/>
        <v>91017</v>
      </c>
    </row>
    <row r="41" customHeight="1" spans="1:61">
      <c r="A41" s="244" t="s">
        <v>1436</v>
      </c>
      <c r="B41" s="245" t="s">
        <v>1677</v>
      </c>
      <c r="C41" s="245" t="s">
        <v>1678</v>
      </c>
      <c r="D41" s="245" t="s">
        <v>1584</v>
      </c>
      <c r="E41" s="245" t="s">
        <v>1679</v>
      </c>
      <c r="F41" s="245" t="s">
        <v>1676</v>
      </c>
      <c r="G41" s="245" t="s">
        <v>1435</v>
      </c>
      <c r="H41" s="245" t="s">
        <v>1422</v>
      </c>
      <c r="I41" s="246" t="s">
        <v>1586</v>
      </c>
      <c r="J41" s="246" t="s">
        <v>1586</v>
      </c>
      <c r="K41" s="245">
        <v>50000</v>
      </c>
      <c r="L41" s="247">
        <v>143000</v>
      </c>
      <c r="M41" s="247">
        <v>143000</v>
      </c>
      <c r="N41" s="247">
        <v>143000</v>
      </c>
      <c r="O41" s="247">
        <v>143000</v>
      </c>
      <c r="P41" s="248">
        <f t="shared" si="0"/>
        <v>155720</v>
      </c>
      <c r="Q41" s="248">
        <f t="shared" si="1"/>
        <v>71</v>
      </c>
      <c r="R41" s="248">
        <f t="shared" si="2"/>
        <v>129356</v>
      </c>
      <c r="S41" s="248">
        <f t="shared" si="3"/>
        <v>-9.54125874125874</v>
      </c>
      <c r="T41" s="249"/>
      <c r="U41" s="249"/>
      <c r="V41" s="250" t="str">
        <f t="shared" si="4"/>
        <v>3</v>
      </c>
      <c r="W41" s="250" t="str">
        <f t="shared" si="5"/>
        <v>鲁BNF290</v>
      </c>
      <c r="X41" s="250" t="str">
        <f t="shared" si="6"/>
        <v>客车SY6521MS3BG</v>
      </c>
      <c r="Y41" s="250" t="str">
        <f t="shared" si="7"/>
        <v>沈阳</v>
      </c>
      <c r="Z41" s="250" t="str">
        <f t="shared" si="8"/>
        <v>辆</v>
      </c>
      <c r="AA41" s="250" t="str">
        <f t="shared" si="9"/>
        <v>1</v>
      </c>
      <c r="AB41" s="251" t="str">
        <f t="shared" si="10"/>
        <v>2011-04-14</v>
      </c>
      <c r="AC41" s="252">
        <f t="shared" si="11"/>
        <v>50000</v>
      </c>
      <c r="AD41" s="253" t="s">
        <v>1608</v>
      </c>
      <c r="AE41" s="254">
        <v>143000</v>
      </c>
      <c r="AF41" s="301">
        <f t="shared" si="12"/>
        <v>20777.78</v>
      </c>
      <c r="AG41" s="255">
        <v>1</v>
      </c>
      <c r="AH41" s="256">
        <f t="shared" si="13"/>
        <v>12220</v>
      </c>
      <c r="AI41" s="257">
        <v>500</v>
      </c>
      <c r="AJ41" s="302" t="s">
        <v>1271</v>
      </c>
      <c r="AK41" s="258">
        <f t="shared" si="14"/>
        <v>155720</v>
      </c>
      <c r="AL41" s="259">
        <v>41670</v>
      </c>
      <c r="AM41" s="303" t="s">
        <v>1664</v>
      </c>
      <c r="AN41" s="304">
        <f t="shared" si="15"/>
        <v>2.75</v>
      </c>
      <c r="AO41" s="261">
        <f>SUMPRODUCT(('[28]2013车辆报废年限行驶里程'!$B$3:$B$38=$AM41)*('[28]2013车辆报废年限行驶里程'!$B$3:$B$38=$AM41),'[28]2013车辆报废年限行驶里程'!$H$3:$H$38)</f>
        <v>8</v>
      </c>
      <c r="AP41" s="262">
        <f t="shared" si="16"/>
        <v>0.65625</v>
      </c>
      <c r="AQ41" s="261">
        <f>(SUMPRODUCT(('[28]2013车辆报废年限行驶里程'!$B$3:$B$38=$AM41)*('[28]2013车辆报废年限行驶里程'!$B$3:$B$38=$AM41),'[28]2013车辆报废年限行驶里程'!$J$3:$J$38))*10000</f>
        <v>400000</v>
      </c>
      <c r="AR41" s="258">
        <f t="shared" si="17"/>
        <v>50000</v>
      </c>
      <c r="AS41" s="262">
        <f t="shared" si="18"/>
        <v>0.875</v>
      </c>
      <c r="AT41" s="262">
        <f t="shared" si="19"/>
        <v>0.65625</v>
      </c>
      <c r="AU41" s="257"/>
      <c r="AV41" s="257"/>
      <c r="AW41" s="257"/>
      <c r="AX41" s="257"/>
      <c r="AY41" s="264">
        <v>0.8</v>
      </c>
      <c r="AZ41" s="265">
        <f t="shared" si="20"/>
        <v>0.71</v>
      </c>
      <c r="BA41" s="266"/>
      <c r="BB41" s="266"/>
      <c r="BC41" s="266"/>
      <c r="BD41" s="266"/>
      <c r="BE41" s="255">
        <v>1</v>
      </c>
      <c r="BF41" s="267">
        <f t="shared" si="21"/>
        <v>110561</v>
      </c>
      <c r="BG41" s="255">
        <v>0.17</v>
      </c>
      <c r="BH41" s="267">
        <f t="shared" si="22"/>
        <v>18795</v>
      </c>
      <c r="BI41" s="267">
        <f t="shared" si="23"/>
        <v>129356</v>
      </c>
    </row>
    <row r="42" customHeight="1" spans="1:61">
      <c r="A42" s="244" t="s">
        <v>1015</v>
      </c>
      <c r="B42" s="245" t="s">
        <v>1680</v>
      </c>
      <c r="C42" s="245" t="s">
        <v>1681</v>
      </c>
      <c r="D42" s="245" t="s">
        <v>1590</v>
      </c>
      <c r="E42" s="245" t="s">
        <v>1682</v>
      </c>
      <c r="F42" s="245" t="s">
        <v>1676</v>
      </c>
      <c r="G42" s="245" t="s">
        <v>1435</v>
      </c>
      <c r="H42" s="245" t="s">
        <v>1422</v>
      </c>
      <c r="I42" s="246" t="s">
        <v>1591</v>
      </c>
      <c r="J42" s="246" t="s">
        <v>1591</v>
      </c>
      <c r="K42" s="245">
        <v>50000</v>
      </c>
      <c r="L42" s="247">
        <v>153800</v>
      </c>
      <c r="M42" s="247">
        <v>153800</v>
      </c>
      <c r="N42" s="247">
        <v>153800</v>
      </c>
      <c r="O42" s="247">
        <v>153800</v>
      </c>
      <c r="P42" s="248">
        <f t="shared" si="0"/>
        <v>167440</v>
      </c>
      <c r="Q42" s="248">
        <f t="shared" si="1"/>
        <v>78</v>
      </c>
      <c r="R42" s="248">
        <f t="shared" si="2"/>
        <v>152806</v>
      </c>
      <c r="S42" s="248">
        <f t="shared" si="3"/>
        <v>-0.64629388816645</v>
      </c>
      <c r="T42" s="249"/>
      <c r="U42" s="249"/>
      <c r="V42" s="250" t="str">
        <f t="shared" si="4"/>
        <v>4</v>
      </c>
      <c r="W42" s="250" t="str">
        <f t="shared" si="5"/>
        <v>鲁BNN759</v>
      </c>
      <c r="X42" s="250" t="str">
        <f t="shared" si="6"/>
        <v>轿车SVW7203VPD</v>
      </c>
      <c r="Y42" s="250" t="str">
        <f t="shared" si="7"/>
        <v>上海</v>
      </c>
      <c r="Z42" s="250" t="str">
        <f t="shared" si="8"/>
        <v>辆</v>
      </c>
      <c r="AA42" s="250" t="str">
        <f t="shared" si="9"/>
        <v>1</v>
      </c>
      <c r="AB42" s="251" t="str">
        <f t="shared" si="10"/>
        <v>2011-04-25</v>
      </c>
      <c r="AC42" s="252">
        <f t="shared" si="11"/>
        <v>50000</v>
      </c>
      <c r="AD42" s="253" t="s">
        <v>1608</v>
      </c>
      <c r="AE42" s="254">
        <v>153800</v>
      </c>
      <c r="AF42" s="301">
        <f t="shared" si="12"/>
        <v>22347.01</v>
      </c>
      <c r="AG42" s="255">
        <v>1</v>
      </c>
      <c r="AH42" s="256">
        <f t="shared" si="13"/>
        <v>13140</v>
      </c>
      <c r="AI42" s="257">
        <v>500</v>
      </c>
      <c r="AJ42" s="302" t="s">
        <v>1271</v>
      </c>
      <c r="AK42" s="258">
        <f t="shared" si="14"/>
        <v>167440</v>
      </c>
      <c r="AL42" s="259">
        <v>41670</v>
      </c>
      <c r="AM42" s="303" t="s">
        <v>1665</v>
      </c>
      <c r="AN42" s="304">
        <f t="shared" si="15"/>
        <v>2.75</v>
      </c>
      <c r="AO42" s="261">
        <f>SUMPRODUCT(('[28]2013车辆报废年限行驶里程'!$B$3:$B$38=$AM42)*('[28]2013车辆报废年限行驶里程'!$B$3:$B$38=$AM42),'[28]2013车辆报废年限行驶里程'!$H$3:$H$38)</f>
        <v>12</v>
      </c>
      <c r="AP42" s="262">
        <f t="shared" si="16"/>
        <v>0.770833333333333</v>
      </c>
      <c r="AQ42" s="261">
        <f>(SUMPRODUCT(('[28]2013车辆报废年限行驶里程'!$B$3:$B$38=$AM42)*('[28]2013车辆报废年限行驶里程'!$B$3:$B$38=$AM42),'[28]2013车辆报废年限行驶里程'!$J$3:$J$38))*10000</f>
        <v>480000</v>
      </c>
      <c r="AR42" s="258">
        <f t="shared" si="17"/>
        <v>50000</v>
      </c>
      <c r="AS42" s="262">
        <f t="shared" si="18"/>
        <v>0.895833333333333</v>
      </c>
      <c r="AT42" s="262">
        <f t="shared" si="19"/>
        <v>0.770833333333333</v>
      </c>
      <c r="AU42" s="257"/>
      <c r="AV42" s="257"/>
      <c r="AW42" s="257"/>
      <c r="AX42" s="257"/>
      <c r="AY42" s="264">
        <v>0.8</v>
      </c>
      <c r="AZ42" s="265">
        <f t="shared" si="20"/>
        <v>0.78</v>
      </c>
      <c r="BA42" s="266"/>
      <c r="BB42" s="266"/>
      <c r="BC42" s="266"/>
      <c r="BD42" s="266"/>
      <c r="BE42" s="255">
        <v>1</v>
      </c>
      <c r="BF42" s="267">
        <f t="shared" si="21"/>
        <v>130603</v>
      </c>
      <c r="BG42" s="255">
        <v>0.17</v>
      </c>
      <c r="BH42" s="267">
        <f t="shared" si="22"/>
        <v>22203</v>
      </c>
      <c r="BI42" s="267">
        <f t="shared" si="23"/>
        <v>152806</v>
      </c>
    </row>
    <row r="43" customHeight="1" spans="1:61">
      <c r="A43" s="244" t="s">
        <v>1442</v>
      </c>
      <c r="B43" s="245" t="s">
        <v>1683</v>
      </c>
      <c r="C43" s="245" t="s">
        <v>1681</v>
      </c>
      <c r="D43" s="245" t="s">
        <v>1594</v>
      </c>
      <c r="E43" s="245" t="s">
        <v>1682</v>
      </c>
      <c r="F43" s="245" t="s">
        <v>1676</v>
      </c>
      <c r="G43" s="245" t="s">
        <v>1435</v>
      </c>
      <c r="H43" s="245" t="s">
        <v>1422</v>
      </c>
      <c r="I43" s="246" t="s">
        <v>1586</v>
      </c>
      <c r="J43" s="246" t="s">
        <v>1586</v>
      </c>
      <c r="K43" s="245">
        <v>50000</v>
      </c>
      <c r="L43" s="247">
        <v>153800</v>
      </c>
      <c r="M43" s="247">
        <v>153800</v>
      </c>
      <c r="N43" s="247">
        <v>153800</v>
      </c>
      <c r="O43" s="247">
        <v>153800</v>
      </c>
      <c r="P43" s="248">
        <f t="shared" si="0"/>
        <v>167440</v>
      </c>
      <c r="Q43" s="248">
        <f t="shared" si="1"/>
        <v>76</v>
      </c>
      <c r="R43" s="248">
        <f t="shared" si="2"/>
        <v>148887</v>
      </c>
      <c r="S43" s="248">
        <f t="shared" si="3"/>
        <v>-3.19440832249675</v>
      </c>
      <c r="T43" s="249"/>
      <c r="U43" s="249"/>
      <c r="V43" s="250" t="str">
        <f t="shared" si="4"/>
        <v>5</v>
      </c>
      <c r="W43" s="250" t="str">
        <f t="shared" si="5"/>
        <v>鲁BNW355</v>
      </c>
      <c r="X43" s="250" t="str">
        <f t="shared" si="6"/>
        <v>轿车SVW7203VPD</v>
      </c>
      <c r="Y43" s="250" t="str">
        <f t="shared" si="7"/>
        <v>上海</v>
      </c>
      <c r="Z43" s="250" t="str">
        <f t="shared" si="8"/>
        <v>辆</v>
      </c>
      <c r="AA43" s="250" t="str">
        <f t="shared" si="9"/>
        <v>1</v>
      </c>
      <c r="AB43" s="251" t="str">
        <f t="shared" si="10"/>
        <v>2011-04-14</v>
      </c>
      <c r="AC43" s="252">
        <f t="shared" si="11"/>
        <v>50000</v>
      </c>
      <c r="AD43" s="253" t="s">
        <v>1608</v>
      </c>
      <c r="AE43" s="254">
        <v>153800</v>
      </c>
      <c r="AF43" s="301">
        <f t="shared" si="12"/>
        <v>22347.01</v>
      </c>
      <c r="AG43" s="255">
        <v>1</v>
      </c>
      <c r="AH43" s="256">
        <f t="shared" si="13"/>
        <v>13140</v>
      </c>
      <c r="AI43" s="257">
        <v>500</v>
      </c>
      <c r="AJ43" s="302" t="s">
        <v>1271</v>
      </c>
      <c r="AK43" s="258">
        <f t="shared" si="14"/>
        <v>167440</v>
      </c>
      <c r="AL43" s="259">
        <v>41670</v>
      </c>
      <c r="AM43" s="303" t="s">
        <v>1666</v>
      </c>
      <c r="AN43" s="304">
        <f t="shared" si="15"/>
        <v>2.75</v>
      </c>
      <c r="AO43" s="261">
        <f>SUMPRODUCT(('[28]2013车辆报废年限行驶里程'!$B$3:$B$38=$AM43)*('[28]2013车辆报废年限行驶里程'!$B$3:$B$38=$AM43),'[28]2013车辆报废年限行驶里程'!$H$3:$H$38)</f>
        <v>10</v>
      </c>
      <c r="AP43" s="262">
        <f t="shared" si="16"/>
        <v>0.725</v>
      </c>
      <c r="AQ43" s="261">
        <f>(SUMPRODUCT(('[28]2013车辆报废年限行驶里程'!$B$3:$B$38=$AM43)*('[28]2013车辆报废年限行驶里程'!$B$3:$B$38=$AM43),'[28]2013车辆报废年限行驶里程'!$J$3:$J$38))*10000</f>
        <v>300000</v>
      </c>
      <c r="AR43" s="258">
        <f t="shared" si="17"/>
        <v>50000</v>
      </c>
      <c r="AS43" s="262">
        <f t="shared" si="18"/>
        <v>0.833333333333333</v>
      </c>
      <c r="AT43" s="262">
        <f t="shared" si="19"/>
        <v>0.725</v>
      </c>
      <c r="AU43" s="257"/>
      <c r="AV43" s="257"/>
      <c r="AW43" s="257"/>
      <c r="AX43" s="257"/>
      <c r="AY43" s="264">
        <v>0.8</v>
      </c>
      <c r="AZ43" s="265">
        <f t="shared" si="20"/>
        <v>0.76</v>
      </c>
      <c r="BA43" s="266"/>
      <c r="BB43" s="266"/>
      <c r="BC43" s="266"/>
      <c r="BD43" s="266"/>
      <c r="BE43" s="255">
        <v>1</v>
      </c>
      <c r="BF43" s="267">
        <f t="shared" si="21"/>
        <v>127254</v>
      </c>
      <c r="BG43" s="255">
        <v>0.17</v>
      </c>
      <c r="BH43" s="267">
        <f t="shared" si="22"/>
        <v>21633</v>
      </c>
      <c r="BI43" s="267">
        <f t="shared" si="23"/>
        <v>148887</v>
      </c>
    </row>
    <row r="44" customHeight="1" spans="1:61">
      <c r="A44" s="244" t="s">
        <v>1493</v>
      </c>
      <c r="B44" s="245" t="s">
        <v>1684</v>
      </c>
      <c r="C44" s="245" t="s">
        <v>1681</v>
      </c>
      <c r="D44" s="245" t="s">
        <v>1598</v>
      </c>
      <c r="E44" s="245" t="s">
        <v>1682</v>
      </c>
      <c r="F44" s="245" t="s">
        <v>1676</v>
      </c>
      <c r="G44" s="245" t="s">
        <v>1435</v>
      </c>
      <c r="H44" s="245" t="s">
        <v>1422</v>
      </c>
      <c r="I44" s="246" t="s">
        <v>1586</v>
      </c>
      <c r="J44" s="246" t="s">
        <v>1586</v>
      </c>
      <c r="K44" s="245">
        <v>50000</v>
      </c>
      <c r="L44" s="247">
        <v>165800</v>
      </c>
      <c r="M44" s="247">
        <v>165800</v>
      </c>
      <c r="N44" s="247">
        <v>165800</v>
      </c>
      <c r="O44" s="247">
        <v>165800</v>
      </c>
      <c r="P44" s="248">
        <f t="shared" si="0"/>
        <v>180470</v>
      </c>
      <c r="Q44" s="248">
        <f t="shared" si="1"/>
        <v>82</v>
      </c>
      <c r="R44" s="248">
        <f t="shared" si="2"/>
        <v>173142</v>
      </c>
      <c r="S44" s="248">
        <f t="shared" si="3"/>
        <v>4.42822677925211</v>
      </c>
      <c r="T44" s="249"/>
      <c r="U44" s="249"/>
      <c r="V44" s="250" t="str">
        <f t="shared" si="4"/>
        <v>6</v>
      </c>
      <c r="W44" s="250" t="str">
        <f t="shared" si="5"/>
        <v>鲁BNW755</v>
      </c>
      <c r="X44" s="250" t="str">
        <f t="shared" si="6"/>
        <v>轿车SVW7203VPD</v>
      </c>
      <c r="Y44" s="250" t="str">
        <f t="shared" si="7"/>
        <v>上海</v>
      </c>
      <c r="Z44" s="250" t="str">
        <f t="shared" si="8"/>
        <v>辆</v>
      </c>
      <c r="AA44" s="250" t="str">
        <f t="shared" si="9"/>
        <v>1</v>
      </c>
      <c r="AB44" s="251" t="str">
        <f t="shared" si="10"/>
        <v>2011-04-14</v>
      </c>
      <c r="AC44" s="252">
        <f t="shared" si="11"/>
        <v>50000</v>
      </c>
      <c r="AD44" s="253" t="s">
        <v>1608</v>
      </c>
      <c r="AE44" s="254">
        <v>165800</v>
      </c>
      <c r="AF44" s="301">
        <f t="shared" si="12"/>
        <v>24090.6</v>
      </c>
      <c r="AG44" s="255">
        <v>1</v>
      </c>
      <c r="AH44" s="256">
        <f t="shared" si="13"/>
        <v>14170</v>
      </c>
      <c r="AI44" s="257">
        <v>500</v>
      </c>
      <c r="AJ44" s="302" t="s">
        <v>1271</v>
      </c>
      <c r="AK44" s="258">
        <f t="shared" si="14"/>
        <v>180470</v>
      </c>
      <c r="AL44" s="259">
        <v>41670</v>
      </c>
      <c r="AM44" s="303" t="s">
        <v>1667</v>
      </c>
      <c r="AN44" s="304">
        <f t="shared" si="15"/>
        <v>2.75</v>
      </c>
      <c r="AO44" s="261">
        <f>SUMPRODUCT(('[28]2013车辆报废年限行驶里程'!$B$3:$B$38=$AM44)*('[28]2013车辆报废年限行驶里程'!$B$3:$B$38=$AM44),'[28]2013车辆报废年限行驶里程'!$H$3:$H$38)</f>
        <v>16</v>
      </c>
      <c r="AP44" s="262">
        <f t="shared" si="16"/>
        <v>0.828125</v>
      </c>
      <c r="AQ44" s="261">
        <f>(SUMPRODUCT(('[28]2013车辆报废年限行驶里程'!$B$3:$B$38=$AM44)*('[28]2013车辆报废年限行驶里程'!$B$3:$B$38=$AM44),'[28]2013车辆报废年限行驶里程'!$J$3:$J$38))*10000</f>
        <v>300000</v>
      </c>
      <c r="AR44" s="258">
        <f t="shared" si="17"/>
        <v>50000</v>
      </c>
      <c r="AS44" s="262">
        <f t="shared" si="18"/>
        <v>0.833333333333333</v>
      </c>
      <c r="AT44" s="262">
        <f t="shared" si="19"/>
        <v>0.828125</v>
      </c>
      <c r="AU44" s="257"/>
      <c r="AV44" s="257"/>
      <c r="AW44" s="257"/>
      <c r="AX44" s="257"/>
      <c r="AY44" s="264">
        <v>0.8</v>
      </c>
      <c r="AZ44" s="265">
        <f t="shared" si="20"/>
        <v>0.82</v>
      </c>
      <c r="BA44" s="266"/>
      <c r="BB44" s="266"/>
      <c r="BC44" s="266"/>
      <c r="BD44" s="266"/>
      <c r="BE44" s="255">
        <v>1</v>
      </c>
      <c r="BF44" s="267">
        <f t="shared" si="21"/>
        <v>147985</v>
      </c>
      <c r="BG44" s="255">
        <v>0.17</v>
      </c>
      <c r="BH44" s="267">
        <f t="shared" si="22"/>
        <v>25157</v>
      </c>
      <c r="BI44" s="267">
        <f t="shared" si="23"/>
        <v>173142</v>
      </c>
    </row>
    <row r="45" customHeight="1" spans="1:61">
      <c r="A45" s="244" t="s">
        <v>1495</v>
      </c>
      <c r="B45" s="245" t="s">
        <v>1685</v>
      </c>
      <c r="C45" s="245" t="s">
        <v>1681</v>
      </c>
      <c r="D45" s="245" t="s">
        <v>1601</v>
      </c>
      <c r="E45" s="245" t="s">
        <v>1682</v>
      </c>
      <c r="F45" s="245" t="s">
        <v>1676</v>
      </c>
      <c r="G45" s="245" t="s">
        <v>1435</v>
      </c>
      <c r="H45" s="245" t="s">
        <v>1422</v>
      </c>
      <c r="I45" s="246" t="s">
        <v>1586</v>
      </c>
      <c r="J45" s="246" t="s">
        <v>1586</v>
      </c>
      <c r="K45" s="245">
        <v>50000</v>
      </c>
      <c r="L45" s="247">
        <v>165800</v>
      </c>
      <c r="M45" s="247">
        <v>165800</v>
      </c>
      <c r="N45" s="247">
        <v>165800</v>
      </c>
      <c r="O45" s="247">
        <v>165800</v>
      </c>
      <c r="P45" s="248">
        <f t="shared" si="0"/>
        <v>180470</v>
      </c>
      <c r="Q45" s="248">
        <f t="shared" si="1"/>
        <v>76</v>
      </c>
      <c r="R45" s="248">
        <f t="shared" si="2"/>
        <v>160474</v>
      </c>
      <c r="S45" s="248">
        <f t="shared" si="3"/>
        <v>-3.21230398069964</v>
      </c>
      <c r="T45" s="249"/>
      <c r="U45" s="249"/>
      <c r="V45" s="250" t="str">
        <f t="shared" si="4"/>
        <v>7</v>
      </c>
      <c r="W45" s="250" t="str">
        <f t="shared" si="5"/>
        <v>鲁BNW356</v>
      </c>
      <c r="X45" s="250" t="str">
        <f t="shared" si="6"/>
        <v>轿车SVW7203VPD</v>
      </c>
      <c r="Y45" s="250" t="str">
        <f t="shared" si="7"/>
        <v>上海</v>
      </c>
      <c r="Z45" s="250" t="str">
        <f t="shared" si="8"/>
        <v>辆</v>
      </c>
      <c r="AA45" s="250" t="str">
        <f t="shared" si="9"/>
        <v>1</v>
      </c>
      <c r="AB45" s="251" t="str">
        <f t="shared" si="10"/>
        <v>2011-04-14</v>
      </c>
      <c r="AC45" s="252">
        <f t="shared" si="11"/>
        <v>50000</v>
      </c>
      <c r="AD45" s="253" t="s">
        <v>1608</v>
      </c>
      <c r="AE45" s="254">
        <v>165800</v>
      </c>
      <c r="AF45" s="301">
        <f t="shared" si="12"/>
        <v>24090.6</v>
      </c>
      <c r="AG45" s="255">
        <v>1</v>
      </c>
      <c r="AH45" s="256">
        <f t="shared" si="13"/>
        <v>14170</v>
      </c>
      <c r="AI45" s="257">
        <v>500</v>
      </c>
      <c r="AJ45" s="302" t="s">
        <v>1271</v>
      </c>
      <c r="AK45" s="258">
        <f t="shared" si="14"/>
        <v>180470</v>
      </c>
      <c r="AL45" s="259">
        <v>41670</v>
      </c>
      <c r="AM45" s="303" t="s">
        <v>1668</v>
      </c>
      <c r="AN45" s="304">
        <f t="shared" si="15"/>
        <v>2.75</v>
      </c>
      <c r="AO45" s="261">
        <f>SUMPRODUCT(('[28]2013车辆报废年限行驶里程'!$B$3:$B$38=$AM45)*('[28]2013车辆报废年限行驶里程'!$B$3:$B$38=$AM45),'[28]2013车辆报废年限行驶里程'!$H$3:$H$38)</f>
        <v>10</v>
      </c>
      <c r="AP45" s="262">
        <f t="shared" si="16"/>
        <v>0.725</v>
      </c>
      <c r="AQ45" s="261">
        <f>(SUMPRODUCT(('[28]2013车辆报废年限行驶里程'!$B$3:$B$38=$AM45)*('[28]2013车辆报废年限行驶里程'!$B$3:$B$38=$AM45),'[28]2013车辆报废年限行驶里程'!$J$3:$J$38))*10000</f>
        <v>240000</v>
      </c>
      <c r="AR45" s="258">
        <f t="shared" si="17"/>
        <v>50000</v>
      </c>
      <c r="AS45" s="262">
        <f t="shared" si="18"/>
        <v>0.791666666666667</v>
      </c>
      <c r="AT45" s="262">
        <f t="shared" si="19"/>
        <v>0.725</v>
      </c>
      <c r="AU45" s="257"/>
      <c r="AV45" s="257"/>
      <c r="AW45" s="257"/>
      <c r="AX45" s="257"/>
      <c r="AY45" s="264">
        <v>0.8</v>
      </c>
      <c r="AZ45" s="265">
        <f t="shared" si="20"/>
        <v>0.76</v>
      </c>
      <c r="BA45" s="266"/>
      <c r="BB45" s="266"/>
      <c r="BC45" s="266"/>
      <c r="BD45" s="266"/>
      <c r="BE45" s="255">
        <v>1</v>
      </c>
      <c r="BF45" s="267">
        <f t="shared" si="21"/>
        <v>137157</v>
      </c>
      <c r="BG45" s="255">
        <v>0.17</v>
      </c>
      <c r="BH45" s="267">
        <f t="shared" si="22"/>
        <v>23317</v>
      </c>
      <c r="BI45" s="267">
        <f t="shared" si="23"/>
        <v>160474</v>
      </c>
    </row>
    <row r="46" customHeight="1" spans="1:61">
      <c r="A46" s="305"/>
      <c r="B46" s="305"/>
      <c r="C46" s="305"/>
      <c r="D46" s="305"/>
      <c r="E46" s="305"/>
      <c r="F46" s="305"/>
      <c r="G46" s="305"/>
      <c r="H46" s="305"/>
      <c r="I46" s="305"/>
      <c r="J46" s="305"/>
      <c r="K46" s="305"/>
      <c r="L46" s="306"/>
      <c r="M46" s="306"/>
      <c r="N46" s="306"/>
      <c r="O46" s="306"/>
      <c r="P46" s="307"/>
      <c r="Q46" s="307"/>
      <c r="R46" s="307"/>
      <c r="S46" s="248" t="str">
        <f t="shared" si="3"/>
        <v/>
      </c>
      <c r="T46" s="249"/>
      <c r="U46" s="249"/>
      <c r="V46" s="308"/>
      <c r="W46" s="308"/>
      <c r="X46" s="308"/>
      <c r="Y46" s="308"/>
      <c r="Z46" s="308"/>
      <c r="AA46" s="308"/>
      <c r="AB46" s="308"/>
      <c r="AC46" s="308"/>
      <c r="AD46" s="308"/>
      <c r="AE46" s="257"/>
      <c r="AF46" s="257"/>
      <c r="AG46" s="255"/>
      <c r="AH46" s="256">
        <f t="shared" si="13"/>
        <v>0</v>
      </c>
      <c r="AI46" s="257"/>
      <c r="AJ46" s="257"/>
      <c r="AK46" s="256">
        <f>AE46*AG46+AH46+AI46</f>
        <v>0</v>
      </c>
      <c r="AL46" s="259"/>
      <c r="AM46" s="303"/>
      <c r="AN46" s="260">
        <f>IF(AL46=0,0,(IF(J46=0,0,(YEAR(AL46)-YEAR(J46))*12+MONTH(AL46)-MONTH(J46))))</f>
        <v>0</v>
      </c>
      <c r="AO46" s="261"/>
      <c r="AP46" s="262">
        <f t="shared" si="16"/>
        <v>0</v>
      </c>
      <c r="AQ46" s="257"/>
      <c r="AR46" s="263">
        <f t="shared" si="17"/>
        <v>0</v>
      </c>
      <c r="AS46" s="262">
        <f t="shared" si="18"/>
        <v>0</v>
      </c>
      <c r="AT46" s="262">
        <f t="shared" si="19"/>
        <v>0</v>
      </c>
      <c r="AU46" s="257"/>
      <c r="AV46" s="257"/>
      <c r="AW46" s="257"/>
      <c r="AX46" s="257"/>
      <c r="AY46" s="309"/>
      <c r="AZ46" s="265">
        <f>IF(AT46=0,AY46,IF(AY46=0,AT46,AT46*0.6+AY46*0.4))</f>
        <v>0</v>
      </c>
      <c r="BA46" s="266"/>
      <c r="BB46" s="266"/>
      <c r="BC46" s="266"/>
      <c r="BD46" s="266"/>
      <c r="BE46" s="255"/>
      <c r="BF46" s="255"/>
      <c r="BG46" s="255"/>
      <c r="BH46" s="255"/>
      <c r="BI46" s="310">
        <f>AK46*AZ46*BE46</f>
        <v>0</v>
      </c>
    </row>
    <row r="47" customHeight="1" spans="1:61">
      <c r="A47" s="311" t="s">
        <v>1686</v>
      </c>
      <c r="B47" s="312"/>
      <c r="C47" s="298"/>
      <c r="D47" s="298"/>
      <c r="E47" s="313" t="s">
        <v>1687</v>
      </c>
      <c r="F47" s="313"/>
      <c r="G47" s="313" t="s">
        <v>1687</v>
      </c>
      <c r="H47" s="313" t="s">
        <v>1687</v>
      </c>
      <c r="I47" s="313" t="s">
        <v>1687</v>
      </c>
      <c r="J47" s="313" t="s">
        <v>1687</v>
      </c>
      <c r="K47" s="313" t="s">
        <v>1687</v>
      </c>
      <c r="L47" s="307">
        <f>SUM(L2:L46)</f>
        <v>4683397.35</v>
      </c>
      <c r="M47" s="307">
        <f>SUM(M2:M46)</f>
        <v>4541752.77</v>
      </c>
      <c r="N47" s="307">
        <f>SUM(N2:N46)</f>
        <v>4683397.35</v>
      </c>
      <c r="O47" s="307">
        <f>SUM(O2:O46)</f>
        <v>4541752.77</v>
      </c>
      <c r="P47" s="307">
        <f>SUM(P2:P46)</f>
        <v>4985106</v>
      </c>
      <c r="Q47" s="313" t="s">
        <v>1687</v>
      </c>
      <c r="R47" s="307">
        <f>SUM(R11:R46)</f>
        <v>4287477</v>
      </c>
      <c r="S47" s="248">
        <f t="shared" si="3"/>
        <v>-5.59862640872016</v>
      </c>
      <c r="T47" s="313" t="s">
        <v>1687</v>
      </c>
      <c r="U47" s="313"/>
      <c r="V47" s="308"/>
      <c r="W47" s="308"/>
      <c r="X47" s="308"/>
      <c r="Y47" s="308"/>
      <c r="Z47" s="308"/>
      <c r="AA47" s="308"/>
      <c r="AB47" s="308"/>
      <c r="AC47" s="308"/>
      <c r="AD47" s="308"/>
      <c r="AE47" s="257"/>
      <c r="AF47" s="257"/>
      <c r="AG47" s="255"/>
      <c r="AH47" s="256">
        <f t="shared" si="13"/>
        <v>0</v>
      </c>
      <c r="AI47" s="257"/>
      <c r="AJ47" s="257"/>
      <c r="AK47" s="256">
        <f>AE47*AG47+AH47+AI47</f>
        <v>0</v>
      </c>
      <c r="AL47" s="259"/>
      <c r="AM47" s="303"/>
      <c r="AN47" s="260">
        <f>IF(AL47=0,0,(IF(J47=0,0,(YEAR(AL47)-YEAR(J47))*12+MONTH(AL47)-MONTH(J47))))</f>
        <v>0</v>
      </c>
      <c r="AO47" s="261"/>
      <c r="AP47" s="262"/>
      <c r="AQ47" s="257"/>
      <c r="AR47" s="263" t="str">
        <f t="shared" si="17"/>
        <v>*  *  *</v>
      </c>
      <c r="AS47" s="262">
        <f t="shared" si="18"/>
        <v>0</v>
      </c>
      <c r="AT47" s="262">
        <f t="shared" si="19"/>
        <v>0</v>
      </c>
      <c r="AU47" s="257"/>
      <c r="AV47" s="257"/>
      <c r="AW47" s="257"/>
      <c r="AX47" s="257"/>
      <c r="AY47" s="309"/>
      <c r="AZ47" s="265">
        <f>IF(AT47=0,AY47,IF(AY47=0,AT47,AT47*0.6+AY47*0.4))</f>
        <v>0</v>
      </c>
      <c r="BA47" s="266"/>
      <c r="BB47" s="266"/>
      <c r="BC47" s="266"/>
      <c r="BD47" s="266"/>
      <c r="BE47" s="255"/>
      <c r="BF47" s="255"/>
      <c r="BG47" s="255"/>
      <c r="BH47" s="255"/>
      <c r="BI47" s="267">
        <f>SUM(BI11:BI46)</f>
        <v>4287477</v>
      </c>
    </row>
    <row r="48" customHeight="1" spans="1:61">
      <c r="A48" s="305" t="s">
        <v>1688</v>
      </c>
      <c r="B48" s="305"/>
      <c r="C48" s="305"/>
      <c r="D48" s="305"/>
      <c r="E48" s="313" t="s">
        <v>1687</v>
      </c>
      <c r="F48" s="313"/>
      <c r="G48" s="313" t="s">
        <v>1687</v>
      </c>
      <c r="H48" s="313" t="s">
        <v>1687</v>
      </c>
      <c r="I48" s="313" t="s">
        <v>1687</v>
      </c>
      <c r="J48" s="313" t="s">
        <v>1687</v>
      </c>
      <c r="K48" s="313" t="s">
        <v>1687</v>
      </c>
      <c r="L48" s="307"/>
      <c r="M48" s="307"/>
      <c r="N48" s="307"/>
      <c r="O48" s="307"/>
      <c r="P48" s="307"/>
      <c r="Q48" s="313" t="s">
        <v>1687</v>
      </c>
      <c r="R48" s="307"/>
      <c r="S48" s="248" t="s">
        <v>1689</v>
      </c>
      <c r="T48" s="313" t="s">
        <v>1687</v>
      </c>
      <c r="U48" s="314"/>
      <c r="AE48" s="315" t="s">
        <v>794</v>
      </c>
      <c r="AI48" s="315" t="s">
        <v>1279</v>
      </c>
      <c r="AP48" s="315" t="s">
        <v>796</v>
      </c>
      <c r="AT48" s="315" t="s">
        <v>1603</v>
      </c>
    </row>
    <row r="49" customHeight="1" spans="1:61">
      <c r="A49" s="311" t="s">
        <v>1690</v>
      </c>
      <c r="B49" s="312"/>
      <c r="C49" s="298"/>
      <c r="D49" s="298"/>
      <c r="E49" s="313" t="s">
        <v>1687</v>
      </c>
      <c r="F49" s="313"/>
      <c r="G49" s="313" t="s">
        <v>1687</v>
      </c>
      <c r="H49" s="313" t="s">
        <v>1687</v>
      </c>
      <c r="I49" s="313" t="s">
        <v>1687</v>
      </c>
      <c r="J49" s="313" t="s">
        <v>1687</v>
      </c>
      <c r="K49" s="313" t="s">
        <v>1687</v>
      </c>
      <c r="L49" s="316">
        <f>L47-L48</f>
        <v>4683397.35</v>
      </c>
      <c r="M49" s="316">
        <f>M47-M48</f>
        <v>4541752.77</v>
      </c>
      <c r="N49" s="316">
        <f>N47-N48</f>
        <v>4683397.35</v>
      </c>
      <c r="O49" s="316">
        <f>O47-O48</f>
        <v>4541752.77</v>
      </c>
      <c r="P49" s="316">
        <f>P47-P48</f>
        <v>4985106</v>
      </c>
      <c r="Q49" s="313" t="s">
        <v>1687</v>
      </c>
      <c r="R49" s="316">
        <f>R47-R48</f>
        <v>4287477</v>
      </c>
      <c r="S49" s="248">
        <f>IF(O49=0,"",(R49-O49)/O49*100)</f>
        <v>-5.59862640872016</v>
      </c>
      <c r="T49" s="313" t="s">
        <v>1687</v>
      </c>
      <c r="U49" s="314"/>
      <c r="V49" s="317"/>
      <c r="W49" s="317"/>
      <c r="X49" s="317"/>
      <c r="Y49" s="317"/>
      <c r="Z49" s="317"/>
      <c r="AA49" s="317"/>
      <c r="AB49" s="317"/>
      <c r="AC49" s="318"/>
      <c r="AD49" s="318"/>
      <c r="AE49" s="318"/>
      <c r="AF49" s="318"/>
      <c r="AG49" s="318"/>
      <c r="AH49" s="318"/>
      <c r="AI49" s="318"/>
      <c r="AJ49" s="318"/>
      <c r="AK49" s="318"/>
      <c r="AL49" s="318"/>
      <c r="AM49" s="318"/>
      <c r="AN49" s="318"/>
      <c r="AO49" s="318"/>
      <c r="AP49" s="318"/>
      <c r="AQ49" s="318"/>
      <c r="AR49" s="318"/>
      <c r="AS49" s="318"/>
      <c r="AT49" s="318"/>
      <c r="AU49" s="318"/>
      <c r="AV49" s="318"/>
      <c r="AW49" s="318"/>
      <c r="AX49" s="318"/>
      <c r="AY49" s="318"/>
      <c r="AZ49" s="318"/>
      <c r="BA49" s="318"/>
      <c r="BB49" s="318"/>
      <c r="BC49" s="318"/>
      <c r="BD49" s="318"/>
      <c r="BE49" s="317"/>
      <c r="BF49" s="317"/>
      <c r="BG49" s="317"/>
      <c r="BH49" s="317"/>
      <c r="BI49" s="317"/>
    </row>
    <row r="50" customHeight="1" spans="1:61">
      <c r="A50" s="319" t="str">
        <f>[28]运输车辆成本法目录!C5&amp;[28]运输车辆成本法目录!D5</f>
        <v>被评估单位填表人：AAA</v>
      </c>
    </row>
    <row r="51" customHeight="1" spans="1:61">
      <c r="A51" s="319" t="str">
        <f>[28]运输车辆成本法目录!C7</f>
        <v>填表日期：2019年1月2日</v>
      </c>
      <c r="V51" s="320"/>
      <c r="W51" s="320"/>
      <c r="X51" s="320"/>
      <c r="Y51" s="320"/>
      <c r="Z51" s="320"/>
      <c r="AA51" s="320"/>
      <c r="AB51" s="320"/>
      <c r="AC51" s="320"/>
      <c r="AD51" s="320"/>
      <c r="AE51" s="320"/>
      <c r="AF51" s="320"/>
      <c r="AG51" s="320"/>
      <c r="AH51" s="320"/>
      <c r="AI51" s="320"/>
      <c r="AJ51" s="320"/>
      <c r="AK51" s="320"/>
      <c r="AL51" s="320"/>
      <c r="AM51" s="320"/>
      <c r="AN51" s="320"/>
      <c r="AO51" s="320"/>
      <c r="AP51" s="320"/>
      <c r="AQ51" s="320"/>
      <c r="AR51" s="320"/>
      <c r="AS51" s="320"/>
      <c r="AT51" s="320"/>
      <c r="AU51" s="320"/>
      <c r="AV51" s="320"/>
      <c r="AW51" s="320"/>
      <c r="AX51" s="320"/>
      <c r="AY51" s="320"/>
      <c r="AZ51" s="320"/>
      <c r="BA51" s="320"/>
      <c r="BB51" s="320"/>
      <c r="BC51" s="320"/>
      <c r="BD51" s="320"/>
      <c r="BE51" s="320"/>
      <c r="BF51" s="320"/>
      <c r="BG51" s="320"/>
      <c r="BH51" s="320"/>
      <c r="BI51" s="320"/>
    </row>
  </sheetData>
  <mergeCells count="32">
    <mergeCell ref="A1:B1"/>
    <mergeCell ref="C1:E1"/>
    <mergeCell ref="G1:H1"/>
    <mergeCell ref="K1:N1"/>
    <mergeCell ref="A5:T5"/>
    <mergeCell ref="V5:AT5"/>
    <mergeCell ref="A6:Y6"/>
    <mergeCell ref="AH6:AL6"/>
    <mergeCell ref="L9:M9"/>
    <mergeCell ref="N9:O9"/>
    <mergeCell ref="P9:R9"/>
    <mergeCell ref="V9:AK9"/>
    <mergeCell ref="AL9:AO9"/>
    <mergeCell ref="AP9:AZ9"/>
    <mergeCell ref="BA9:BE9"/>
    <mergeCell ref="BF9:BI9"/>
    <mergeCell ref="A47:C47"/>
    <mergeCell ref="A48:C48"/>
    <mergeCell ref="A49:C49"/>
    <mergeCell ref="A9:A10"/>
    <mergeCell ref="B9:B10"/>
    <mergeCell ref="C9:C10"/>
    <mergeCell ref="D9:D10"/>
    <mergeCell ref="E9:E10"/>
    <mergeCell ref="F9:F10"/>
    <mergeCell ref="G9:G10"/>
    <mergeCell ref="H9:H10"/>
    <mergeCell ref="I9:I10"/>
    <mergeCell ref="J9:J10"/>
    <mergeCell ref="K9:K10"/>
    <mergeCell ref="S9:S10"/>
    <mergeCell ref="T9:T10"/>
  </mergeCells>
  <dataValidations count="2">
    <dataValidation type="list" allowBlank="1" showInputMessage="1" showErrorMessage="1" sqref="AJ11:AJ45">
      <formula1>"扣除进项税,不扣除进项税"</formula1>
    </dataValidation>
    <dataValidation type="list" allowBlank="1" showInputMessage="1" showErrorMessage="1" sqref="AM11:AM45">
      <formula1>"微型出租客运,小型出租客运,中型出租客运,大型出租客运,租赁营运车辆,小型教练车,中型教练车,大型教练车,公交客运车辆,营运微型载客车辆,营运小型载客车辆,营运中型载客车辆,营运大型载客车辆,专用校车,非营运微型客车,非营运小型客车,非营运大型轿车,非营运中型客车,非营运大型客车,微型载货汽车,轻型载货汽车,中型载货汽车,重型载货汽车,危险品运输车辆,三轮汽车,装用单缸发动机的低速货车,装用多缸发动机的低速货车,有载货功能专项作业车辆汽车,无载货功能专项作业车辆汽车,集装箱半挂车,危险品运输半挂车"</formula1>
    </dataValidation>
  </dataValidations>
  <hyperlinks>
    <hyperlink ref="K1:N1" location="'4-6固定资产汇总'!A9" display="返回固定资产汇总"/>
    <hyperlink ref="K1" location="'4-6固定资产汇总'!A8" display="返回固定资产汇总"/>
    <hyperlink ref="G1" location="'4-非流动资产汇总'!A7" display="返回非流动资产汇总"/>
    <hyperlink ref="A1:B1" location="填表信息!A9" display="返回填表信息"/>
    <hyperlink ref="A1" location="填表信息!A1" display="返回填表信息"/>
    <hyperlink ref="C1" location="'2-分类汇总'!B7" display="返回分类汇总"/>
  </hyperlinks>
  <printOptions horizontalCentered="1"/>
  <pageMargins left="0.354166666666667" right="0.354166666666667" top="0.786805555555556" bottom="0.629166666666667" header="1.0625" footer="0.511805555555556"/>
  <pageSetup paperSize="9" scale="55" fitToHeight="0" orientation="landscape" useFirstPageNumber="1"/>
  <headerFooter alignWithMargins="0">
    <oddHeader>&amp;R&amp;"宋体,常规"&amp;10第&amp;"Times New Roman,常规" &amp;P &amp;"宋体,常规"页</oddHeader>
    <oddFooter>&amp;C&amp;9- &amp;P+5 -</oddFooter>
  </headerFooter>
  <legacyDrawing r:id="rId2"/>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5090"/>
  <sheetViews>
    <sheetView topLeftCell="O1" workbookViewId="0">
      <selection activeCell="AP7" sqref="AP7"/>
    </sheetView>
  </sheetViews>
  <sheetFormatPr defaultColWidth="9" defaultRowHeight="15.75" customHeight="1"/>
  <cols>
    <col min="1" max="1" width="4.1" customWidth="1"/>
    <col min="2" max="2" width="6.1" customWidth="1" outlineLevel="1"/>
    <col min="3" max="3" width="8" customWidth="1"/>
    <col min="4" max="4" width="17.4" customWidth="1"/>
    <col min="5" max="5" width="14.9" customWidth="1"/>
    <col min="6" max="6" width="23.5" customWidth="1"/>
    <col min="7" max="7" width="19.1" customWidth="1" outlineLevel="1"/>
    <col min="8" max="9" width="4.6" customWidth="1"/>
    <col min="10" max="10" width="8.1" customWidth="1"/>
    <col min="11" max="11" width="10.5" customWidth="1"/>
    <col min="12" max="12" width="4" customWidth="1" outlineLevel="1"/>
    <col min="13" max="13" width="9.1" customWidth="1"/>
    <col min="14" max="16" width="11" customWidth="1" outlineLevel="1"/>
    <col min="17" max="20" width="11" customWidth="1"/>
    <col min="21" max="21" width="7.4" customWidth="1"/>
    <col min="22" max="22" width="11" customWidth="1"/>
    <col min="23" max="23" width="6.5" customWidth="1"/>
    <col min="24" max="24" width="5.5" customWidth="1"/>
  </cols>
  <sheetData>
    <row r="1" spans="1:28">
      <c r="A1" s="1" t="s">
        <v>421</v>
      </c>
      <c r="B1" s="89" t="s">
        <v>1017</v>
      </c>
      <c r="C1" s="2"/>
      <c r="D1" s="3"/>
      <c r="E1" s="115"/>
      <c r="F1" s="3"/>
      <c r="G1" s="3"/>
      <c r="H1" s="3"/>
      <c r="I1" s="3"/>
      <c r="J1" s="3"/>
      <c r="K1" s="3"/>
      <c r="L1" s="3"/>
      <c r="M1" s="3"/>
      <c r="N1" s="3"/>
      <c r="O1" s="3"/>
      <c r="P1" s="3"/>
      <c r="Q1" s="3"/>
      <c r="R1" s="3"/>
      <c r="S1" s="3"/>
      <c r="T1" s="3"/>
      <c r="U1" s="3"/>
      <c r="V1" s="3"/>
      <c r="W1" s="3"/>
      <c r="X1" s="3"/>
    </row>
    <row r="2" ht="30" customHeight="1" spans="1:28">
      <c r="A2" s="4" t="s">
        <v>1691</v>
      </c>
      <c r="B2" s="4"/>
      <c r="C2" s="4"/>
      <c r="D2" s="4"/>
      <c r="E2" s="4"/>
      <c r="F2" s="4"/>
      <c r="G2" s="4"/>
      <c r="H2" s="4"/>
      <c r="I2" s="4"/>
      <c r="J2" s="4"/>
      <c r="K2" s="4"/>
      <c r="L2" s="4"/>
      <c r="M2" s="4"/>
      <c r="N2" s="4"/>
      <c r="O2" s="4"/>
      <c r="P2" s="4"/>
      <c r="Q2" s="4"/>
      <c r="R2" s="4"/>
      <c r="S2" s="4"/>
      <c r="T2" s="4"/>
      <c r="U2" s="4"/>
      <c r="V2" s="4"/>
      <c r="W2" s="4"/>
      <c r="X2" s="4"/>
    </row>
    <row r="3" ht="14.1" customHeight="1" spans="1:28">
      <c r="A3" s="5" t="e">
        <f>CONCATENATE(#REF!,#REF!,#REF!,#REF!,#REF!,#REF!,#REF!)</f>
        <v>#REF!</v>
      </c>
      <c r="B3" s="5"/>
      <c r="C3" s="5"/>
      <c r="D3" s="5"/>
      <c r="E3" s="5"/>
      <c r="F3" s="5"/>
      <c r="G3" s="5"/>
      <c r="H3" s="5"/>
      <c r="I3" s="5"/>
      <c r="J3" s="5"/>
      <c r="K3" s="5"/>
      <c r="L3" s="6"/>
      <c r="M3" s="6"/>
      <c r="N3" s="6"/>
      <c r="O3" s="6"/>
      <c r="P3" s="6"/>
      <c r="Q3" s="6"/>
      <c r="R3" s="6"/>
      <c r="S3" s="6"/>
      <c r="T3" s="6"/>
      <c r="U3" s="6"/>
      <c r="V3" s="6"/>
      <c r="W3" s="6"/>
      <c r="X3" s="6"/>
    </row>
    <row r="4" customHeight="1" spans="1:28">
      <c r="A4" s="7" t="e">
        <f>#REF!&amp;#REF!</f>
        <v>#REF!</v>
      </c>
      <c r="E4" s="116"/>
      <c r="X4" s="8" t="s">
        <v>464</v>
      </c>
    </row>
    <row r="5" ht="18" customHeight="1" spans="1:28">
      <c r="A5" s="176" t="s">
        <v>1112</v>
      </c>
      <c r="B5" s="55" t="s">
        <v>1113</v>
      </c>
      <c r="C5" s="55" t="s">
        <v>1692</v>
      </c>
      <c r="D5" s="55" t="s">
        <v>1693</v>
      </c>
      <c r="E5" s="55" t="s">
        <v>1311</v>
      </c>
      <c r="F5" s="55" t="s">
        <v>1313</v>
      </c>
      <c r="G5" s="55" t="s">
        <v>1116</v>
      </c>
      <c r="H5" s="55" t="s">
        <v>1286</v>
      </c>
      <c r="I5" s="55" t="s">
        <v>1314</v>
      </c>
      <c r="J5" s="123" t="s">
        <v>1321</v>
      </c>
      <c r="K5" s="123" t="s">
        <v>1694</v>
      </c>
      <c r="L5" s="181" t="s">
        <v>1131</v>
      </c>
      <c r="M5" s="55" t="s">
        <v>1695</v>
      </c>
      <c r="N5" s="50" t="s">
        <v>1323</v>
      </c>
      <c r="O5" s="227"/>
      <c r="P5" s="228"/>
      <c r="Q5" s="227" t="s">
        <v>1288</v>
      </c>
      <c r="R5" s="227"/>
      <c r="S5" s="32"/>
      <c r="T5" s="9" t="s">
        <v>1141</v>
      </c>
      <c r="U5" s="9"/>
      <c r="V5" s="9"/>
      <c r="W5" s="51" t="s">
        <v>1142</v>
      </c>
      <c r="X5" s="51" t="s">
        <v>1144</v>
      </c>
      <c r="Y5" s="229" t="s">
        <v>1145</v>
      </c>
      <c r="Z5" s="230"/>
      <c r="AA5" s="230"/>
      <c r="AB5" s="231"/>
    </row>
    <row r="6" ht="18" customHeight="1" spans="1:28">
      <c r="A6" s="176"/>
      <c r="B6" s="55"/>
      <c r="C6" s="55"/>
      <c r="D6" s="55"/>
      <c r="E6" s="55"/>
      <c r="F6" s="55"/>
      <c r="G6" s="55"/>
      <c r="H6" s="55"/>
      <c r="I6" s="55"/>
      <c r="J6" s="123"/>
      <c r="K6" s="123"/>
      <c r="L6" s="184"/>
      <c r="M6" s="55"/>
      <c r="N6" s="9" t="s">
        <v>1154</v>
      </c>
      <c r="O6" s="50" t="s">
        <v>1158</v>
      </c>
      <c r="P6" s="10" t="s">
        <v>1159</v>
      </c>
      <c r="Q6" s="32" t="s">
        <v>1154</v>
      </c>
      <c r="R6" s="9" t="s">
        <v>1158</v>
      </c>
      <c r="S6" s="9" t="s">
        <v>1159</v>
      </c>
      <c r="T6" s="9" t="s">
        <v>1154</v>
      </c>
      <c r="U6" s="9" t="s">
        <v>1160</v>
      </c>
      <c r="V6" s="9" t="s">
        <v>1158</v>
      </c>
      <c r="W6" s="9"/>
      <c r="X6" s="9"/>
      <c r="Y6" s="232" t="s">
        <v>747</v>
      </c>
      <c r="Z6" s="232" t="s">
        <v>1161</v>
      </c>
      <c r="AA6" s="232" t="s">
        <v>1162</v>
      </c>
      <c r="AB6" s="232" t="s">
        <v>1145</v>
      </c>
    </row>
    <row r="7" customHeight="1" spans="1:28">
      <c r="A7" s="233">
        <v>1</v>
      </c>
      <c r="B7" s="234"/>
      <c r="C7" s="234"/>
      <c r="D7" s="145"/>
      <c r="E7" s="234"/>
      <c r="F7" s="235"/>
      <c r="G7" s="234"/>
      <c r="H7" s="234"/>
      <c r="I7" s="234"/>
      <c r="J7" s="236"/>
      <c r="K7" s="236"/>
      <c r="L7" s="233"/>
      <c r="M7" s="237"/>
      <c r="N7" s="16"/>
      <c r="O7" s="16"/>
      <c r="P7" s="15"/>
      <c r="Q7" s="18"/>
      <c r="R7" s="16"/>
      <c r="S7" s="16"/>
      <c r="T7" s="16"/>
      <c r="U7" s="16"/>
      <c r="V7" s="16"/>
      <c r="W7" s="16"/>
      <c r="X7" s="17"/>
      <c r="Y7" s="238">
        <f t="shared" ref="Y7:Y46" si="0">IF(I7="",0,T7/I7)</f>
        <v>0</v>
      </c>
      <c r="Z7" s="238">
        <f t="shared" ref="Z7:Z46" si="1">T7-Q7</f>
        <v>0</v>
      </c>
      <c r="AA7" s="239">
        <f t="shared" ref="AA7:AA46" si="2">IF(Q7=0,0,Z7/Q7)</f>
        <v>0</v>
      </c>
      <c r="AB7" s="238" t="str">
        <f t="shared" ref="AB7:AB46" si="3">IF(AA7&gt;0.3,"核查",IF(AA7&lt;-0.3,"核查",""))</f>
        <v/>
      </c>
    </row>
    <row r="8" customHeight="1" spans="1:28">
      <c r="A8" s="139">
        <v>2</v>
      </c>
      <c r="B8" s="234"/>
      <c r="C8" s="139"/>
      <c r="D8" s="145"/>
      <c r="E8" s="145"/>
      <c r="F8" s="13"/>
      <c r="G8" s="12"/>
      <c r="H8" s="234"/>
      <c r="I8" s="12"/>
      <c r="J8" s="14"/>
      <c r="K8" s="14"/>
      <c r="L8" s="14"/>
      <c r="M8" s="34"/>
      <c r="N8" s="16"/>
      <c r="O8" s="16"/>
      <c r="P8" s="15"/>
      <c r="Q8" s="18"/>
      <c r="R8" s="16"/>
      <c r="S8" s="16"/>
      <c r="T8" s="16"/>
      <c r="U8" s="16"/>
      <c r="V8" s="16"/>
      <c r="W8" s="16"/>
      <c r="X8" s="17"/>
      <c r="Y8" s="238">
        <f t="shared" si="0"/>
        <v>0</v>
      </c>
      <c r="Z8" s="238">
        <f t="shared" si="1"/>
        <v>0</v>
      </c>
      <c r="AA8" s="239">
        <f t="shared" si="2"/>
        <v>0</v>
      </c>
      <c r="AB8" s="238" t="str">
        <f t="shared" si="3"/>
        <v/>
      </c>
    </row>
    <row r="9" customHeight="1" spans="1:28">
      <c r="A9" s="233">
        <v>3</v>
      </c>
      <c r="B9" s="234"/>
      <c r="C9" s="139"/>
      <c r="D9" s="145"/>
      <c r="E9" s="145"/>
      <c r="F9" s="145"/>
      <c r="G9" s="145"/>
      <c r="H9" s="234"/>
      <c r="I9" s="12"/>
      <c r="J9" s="14"/>
      <c r="K9" s="14"/>
      <c r="L9" s="14"/>
      <c r="M9" s="34"/>
      <c r="N9" s="16"/>
      <c r="O9" s="16"/>
      <c r="P9" s="15"/>
      <c r="Q9" s="18"/>
      <c r="R9" s="16"/>
      <c r="S9" s="16"/>
      <c r="T9" s="16"/>
      <c r="U9" s="16"/>
      <c r="V9" s="16"/>
      <c r="W9" s="16"/>
      <c r="X9" s="17"/>
      <c r="Y9" s="238">
        <f t="shared" si="0"/>
        <v>0</v>
      </c>
      <c r="Z9" s="238">
        <f t="shared" si="1"/>
        <v>0</v>
      </c>
      <c r="AA9" s="239">
        <f t="shared" si="2"/>
        <v>0</v>
      </c>
      <c r="AB9" s="238" t="str">
        <f t="shared" si="3"/>
        <v/>
      </c>
    </row>
    <row r="10" customHeight="1" spans="1:28">
      <c r="A10" s="139">
        <v>4</v>
      </c>
      <c r="B10" s="234"/>
      <c r="C10" s="139"/>
      <c r="D10" s="145"/>
      <c r="E10" s="145"/>
      <c r="F10" s="13"/>
      <c r="G10" s="12"/>
      <c r="H10" s="234"/>
      <c r="I10" s="12"/>
      <c r="J10" s="14"/>
      <c r="K10" s="14"/>
      <c r="L10" s="14"/>
      <c r="M10" s="34"/>
      <c r="N10" s="16"/>
      <c r="O10" s="16"/>
      <c r="P10" s="15"/>
      <c r="Q10" s="18"/>
      <c r="R10" s="16"/>
      <c r="S10" s="16"/>
      <c r="T10" s="16"/>
      <c r="U10" s="16"/>
      <c r="V10" s="16"/>
      <c r="W10" s="16"/>
      <c r="X10" s="17"/>
      <c r="Y10" s="238">
        <f t="shared" si="0"/>
        <v>0</v>
      </c>
      <c r="Z10" s="238">
        <f t="shared" si="1"/>
        <v>0</v>
      </c>
      <c r="AA10" s="239">
        <f t="shared" si="2"/>
        <v>0</v>
      </c>
      <c r="AB10" s="238" t="str">
        <f t="shared" si="3"/>
        <v/>
      </c>
    </row>
    <row r="11" customHeight="1" spans="1:28">
      <c r="A11" s="233">
        <v>5</v>
      </c>
      <c r="B11" s="234"/>
      <c r="C11" s="139"/>
      <c r="D11" s="145"/>
      <c r="E11" s="145"/>
      <c r="F11" s="13"/>
      <c r="G11" s="13"/>
      <c r="H11" s="234"/>
      <c r="I11" s="12"/>
      <c r="J11" s="14"/>
      <c r="K11" s="14"/>
      <c r="L11" s="14"/>
      <c r="M11" s="34"/>
      <c r="N11" s="16"/>
      <c r="O11" s="16"/>
      <c r="P11" s="15"/>
      <c r="Q11" s="18"/>
      <c r="R11" s="16"/>
      <c r="S11" s="16"/>
      <c r="T11" s="16"/>
      <c r="U11" s="16"/>
      <c r="V11" s="16"/>
      <c r="W11" s="16"/>
      <c r="X11" s="17"/>
      <c r="Y11" s="238">
        <f t="shared" si="0"/>
        <v>0</v>
      </c>
      <c r="Z11" s="238">
        <f t="shared" si="1"/>
        <v>0</v>
      </c>
      <c r="AA11" s="239">
        <f t="shared" si="2"/>
        <v>0</v>
      </c>
      <c r="AB11" s="238" t="str">
        <f t="shared" si="3"/>
        <v/>
      </c>
    </row>
    <row r="12" customHeight="1" spans="1:28">
      <c r="A12" s="139">
        <v>6</v>
      </c>
      <c r="B12" s="234"/>
      <c r="C12" s="139"/>
      <c r="D12" s="145"/>
      <c r="E12" s="145"/>
      <c r="F12" s="13"/>
      <c r="G12" s="145"/>
      <c r="H12" s="234"/>
      <c r="I12" s="12"/>
      <c r="J12" s="14"/>
      <c r="K12" s="14"/>
      <c r="L12" s="14"/>
      <c r="M12" s="34"/>
      <c r="N12" s="16"/>
      <c r="O12" s="16"/>
      <c r="P12" s="15"/>
      <c r="Q12" s="18"/>
      <c r="R12" s="16"/>
      <c r="S12" s="16"/>
      <c r="T12" s="16"/>
      <c r="U12" s="16"/>
      <c r="V12" s="16"/>
      <c r="W12" s="16"/>
      <c r="X12" s="17"/>
      <c r="Y12" s="238">
        <f t="shared" si="0"/>
        <v>0</v>
      </c>
      <c r="Z12" s="238">
        <f t="shared" si="1"/>
        <v>0</v>
      </c>
      <c r="AA12" s="239">
        <f t="shared" si="2"/>
        <v>0</v>
      </c>
      <c r="AB12" s="238" t="str">
        <f t="shared" si="3"/>
        <v/>
      </c>
    </row>
    <row r="13" customHeight="1" spans="1:28">
      <c r="A13" s="233">
        <v>7</v>
      </c>
      <c r="B13" s="234"/>
      <c r="C13" s="139"/>
      <c r="D13" s="145"/>
      <c r="E13" s="145"/>
      <c r="F13" s="13"/>
      <c r="G13" s="139"/>
      <c r="H13" s="234"/>
      <c r="I13" s="12"/>
      <c r="J13" s="14"/>
      <c r="K13" s="14"/>
      <c r="L13" s="14"/>
      <c r="M13" s="34"/>
      <c r="N13" s="16"/>
      <c r="O13" s="16"/>
      <c r="P13" s="15"/>
      <c r="Q13" s="18"/>
      <c r="R13" s="16"/>
      <c r="S13" s="16"/>
      <c r="T13" s="16"/>
      <c r="U13" s="16"/>
      <c r="V13" s="16"/>
      <c r="W13" s="16"/>
      <c r="X13" s="17"/>
      <c r="Y13" s="238">
        <f t="shared" si="0"/>
        <v>0</v>
      </c>
      <c r="Z13" s="238">
        <f t="shared" si="1"/>
        <v>0</v>
      </c>
      <c r="AA13" s="239">
        <f t="shared" si="2"/>
        <v>0</v>
      </c>
      <c r="AB13" s="238" t="str">
        <f t="shared" si="3"/>
        <v/>
      </c>
    </row>
    <row r="14" customHeight="1" spans="1:28">
      <c r="A14" s="139">
        <v>8</v>
      </c>
      <c r="B14" s="234"/>
      <c r="C14" s="139"/>
      <c r="D14" s="145"/>
      <c r="E14" s="145"/>
      <c r="F14" s="13"/>
      <c r="G14" s="13"/>
      <c r="H14" s="234"/>
      <c r="I14" s="12"/>
      <c r="J14" s="14"/>
      <c r="K14" s="14"/>
      <c r="L14" s="14"/>
      <c r="M14" s="34"/>
      <c r="N14" s="16"/>
      <c r="O14" s="16"/>
      <c r="P14" s="15"/>
      <c r="Q14" s="18"/>
      <c r="R14" s="16"/>
      <c r="S14" s="16"/>
      <c r="T14" s="16"/>
      <c r="U14" s="16"/>
      <c r="V14" s="16"/>
      <c r="W14" s="16"/>
      <c r="X14" s="17"/>
      <c r="Y14" s="238">
        <f t="shared" si="0"/>
        <v>0</v>
      </c>
      <c r="Z14" s="238">
        <f t="shared" si="1"/>
        <v>0</v>
      </c>
      <c r="AA14" s="239">
        <f t="shared" si="2"/>
        <v>0</v>
      </c>
      <c r="AB14" s="238" t="str">
        <f t="shared" si="3"/>
        <v/>
      </c>
    </row>
    <row r="15" customHeight="1" spans="1:28">
      <c r="A15" s="233">
        <v>9</v>
      </c>
      <c r="B15" s="234"/>
      <c r="C15" s="139"/>
      <c r="D15" s="145"/>
      <c r="E15" s="145"/>
      <c r="F15" s="13"/>
      <c r="G15" s="12"/>
      <c r="H15" s="234"/>
      <c r="I15" s="12"/>
      <c r="J15" s="14"/>
      <c r="K15" s="14"/>
      <c r="L15" s="14"/>
      <c r="M15" s="34"/>
      <c r="N15" s="16"/>
      <c r="O15" s="16"/>
      <c r="P15" s="15"/>
      <c r="Q15" s="18"/>
      <c r="R15" s="16"/>
      <c r="S15" s="16"/>
      <c r="T15" s="16"/>
      <c r="U15" s="16"/>
      <c r="V15" s="16"/>
      <c r="W15" s="16"/>
      <c r="X15" s="17"/>
      <c r="Y15" s="238">
        <f t="shared" si="0"/>
        <v>0</v>
      </c>
      <c r="Z15" s="238">
        <f t="shared" si="1"/>
        <v>0</v>
      </c>
      <c r="AA15" s="239">
        <f t="shared" si="2"/>
        <v>0</v>
      </c>
      <c r="AB15" s="238" t="str">
        <f t="shared" si="3"/>
        <v/>
      </c>
    </row>
    <row r="16" customHeight="1" spans="1:28">
      <c r="A16" s="139">
        <v>10</v>
      </c>
      <c r="B16" s="234"/>
      <c r="C16" s="139"/>
      <c r="D16" s="145"/>
      <c r="E16" s="145"/>
      <c r="F16" s="13"/>
      <c r="G16" s="13"/>
      <c r="H16" s="234"/>
      <c r="I16" s="12"/>
      <c r="J16" s="14"/>
      <c r="K16" s="14"/>
      <c r="L16" s="14"/>
      <c r="M16" s="34"/>
      <c r="N16" s="16"/>
      <c r="O16" s="16"/>
      <c r="P16" s="15"/>
      <c r="Q16" s="18"/>
      <c r="R16" s="16"/>
      <c r="S16" s="16"/>
      <c r="T16" s="16"/>
      <c r="U16" s="16"/>
      <c r="V16" s="16"/>
      <c r="W16" s="16"/>
      <c r="X16" s="17"/>
      <c r="Y16" s="238">
        <f t="shared" si="0"/>
        <v>0</v>
      </c>
      <c r="Z16" s="238">
        <f t="shared" si="1"/>
        <v>0</v>
      </c>
      <c r="AA16" s="239">
        <f t="shared" si="2"/>
        <v>0</v>
      </c>
      <c r="AB16" s="238" t="str">
        <f t="shared" si="3"/>
        <v/>
      </c>
    </row>
    <row r="17" customHeight="1" spans="1:28">
      <c r="A17" s="233">
        <v>11</v>
      </c>
      <c r="B17" s="234"/>
      <c r="C17" s="139"/>
      <c r="D17" s="145"/>
      <c r="E17" s="145"/>
      <c r="F17" s="13"/>
      <c r="G17" s="13"/>
      <c r="H17" s="234"/>
      <c r="I17" s="12"/>
      <c r="J17" s="14"/>
      <c r="K17" s="14"/>
      <c r="L17" s="14"/>
      <c r="M17" s="34"/>
      <c r="N17" s="16"/>
      <c r="O17" s="16"/>
      <c r="P17" s="15"/>
      <c r="Q17" s="18"/>
      <c r="R17" s="16"/>
      <c r="S17" s="16"/>
      <c r="T17" s="16"/>
      <c r="U17" s="16"/>
      <c r="V17" s="16"/>
      <c r="W17" s="16"/>
      <c r="X17" s="17"/>
      <c r="Y17" s="238">
        <f t="shared" si="0"/>
        <v>0</v>
      </c>
      <c r="Z17" s="238">
        <f t="shared" si="1"/>
        <v>0</v>
      </c>
      <c r="AA17" s="239">
        <f t="shared" si="2"/>
        <v>0</v>
      </c>
      <c r="AB17" s="238" t="str">
        <f t="shared" si="3"/>
        <v/>
      </c>
    </row>
    <row r="18" customHeight="1" spans="1:28">
      <c r="A18" s="139">
        <v>12</v>
      </c>
      <c r="B18" s="234"/>
      <c r="C18" s="139"/>
      <c r="D18" s="145"/>
      <c r="E18" s="145"/>
      <c r="F18" s="13"/>
      <c r="G18" s="13"/>
      <c r="H18" s="234"/>
      <c r="I18" s="12"/>
      <c r="J18" s="14"/>
      <c r="K18" s="14"/>
      <c r="L18" s="14"/>
      <c r="M18" s="34"/>
      <c r="N18" s="16"/>
      <c r="O18" s="16"/>
      <c r="P18" s="15"/>
      <c r="Q18" s="18"/>
      <c r="R18" s="16"/>
      <c r="S18" s="16"/>
      <c r="T18" s="16"/>
      <c r="U18" s="16"/>
      <c r="V18" s="16"/>
      <c r="W18" s="16"/>
      <c r="X18" s="17"/>
      <c r="Y18" s="238">
        <f t="shared" si="0"/>
        <v>0</v>
      </c>
      <c r="Z18" s="238">
        <f t="shared" si="1"/>
        <v>0</v>
      </c>
      <c r="AA18" s="239">
        <f t="shared" si="2"/>
        <v>0</v>
      </c>
      <c r="AB18" s="238" t="str">
        <f t="shared" si="3"/>
        <v/>
      </c>
    </row>
    <row r="19" customHeight="1" spans="1:28">
      <c r="A19" s="233">
        <v>13</v>
      </c>
      <c r="B19" s="234"/>
      <c r="C19" s="139"/>
      <c r="D19" s="145"/>
      <c r="E19" s="145"/>
      <c r="F19" s="13"/>
      <c r="G19" s="13"/>
      <c r="H19" s="234"/>
      <c r="I19" s="12"/>
      <c r="J19" s="14"/>
      <c r="K19" s="14"/>
      <c r="L19" s="14"/>
      <c r="M19" s="34"/>
      <c r="N19" s="16"/>
      <c r="O19" s="16"/>
      <c r="P19" s="15"/>
      <c r="Q19" s="18"/>
      <c r="R19" s="16"/>
      <c r="S19" s="16"/>
      <c r="T19" s="16"/>
      <c r="U19" s="16"/>
      <c r="V19" s="16"/>
      <c r="W19" s="16"/>
      <c r="X19" s="17"/>
      <c r="Y19" s="238">
        <f t="shared" si="0"/>
        <v>0</v>
      </c>
      <c r="Z19" s="238">
        <f t="shared" si="1"/>
        <v>0</v>
      </c>
      <c r="AA19" s="239">
        <f t="shared" si="2"/>
        <v>0</v>
      </c>
      <c r="AB19" s="238" t="str">
        <f t="shared" si="3"/>
        <v/>
      </c>
    </row>
    <row r="20" customHeight="1" spans="1:28">
      <c r="A20" s="139">
        <v>14</v>
      </c>
      <c r="B20" s="234"/>
      <c r="C20" s="139"/>
      <c r="D20" s="145"/>
      <c r="E20" s="145"/>
      <c r="F20" s="13"/>
      <c r="G20" s="13"/>
      <c r="H20" s="234"/>
      <c r="I20" s="12"/>
      <c r="J20" s="14"/>
      <c r="K20" s="14"/>
      <c r="L20" s="14"/>
      <c r="M20" s="34"/>
      <c r="N20" s="16"/>
      <c r="O20" s="16"/>
      <c r="P20" s="15"/>
      <c r="Q20" s="18"/>
      <c r="R20" s="16"/>
      <c r="S20" s="16"/>
      <c r="T20" s="16"/>
      <c r="U20" s="16"/>
      <c r="V20" s="16"/>
      <c r="W20" s="16"/>
      <c r="X20" s="17"/>
      <c r="Y20" s="238">
        <f t="shared" si="0"/>
        <v>0</v>
      </c>
      <c r="Z20" s="238">
        <f t="shared" si="1"/>
        <v>0</v>
      </c>
      <c r="AA20" s="239">
        <f t="shared" si="2"/>
        <v>0</v>
      </c>
      <c r="AB20" s="238" t="str">
        <f t="shared" si="3"/>
        <v/>
      </c>
    </row>
    <row r="21" customHeight="1" spans="1:28">
      <c r="A21" s="233">
        <v>15</v>
      </c>
      <c r="B21" s="234"/>
      <c r="C21" s="139"/>
      <c r="D21" s="145"/>
      <c r="E21" s="145"/>
      <c r="F21" s="13"/>
      <c r="G21" s="13"/>
      <c r="H21" s="234"/>
      <c r="I21" s="12"/>
      <c r="J21" s="14"/>
      <c r="K21" s="14"/>
      <c r="L21" s="14"/>
      <c r="M21" s="34"/>
      <c r="N21" s="16"/>
      <c r="O21" s="16"/>
      <c r="P21" s="15"/>
      <c r="Q21" s="18"/>
      <c r="R21" s="16"/>
      <c r="S21" s="16"/>
      <c r="T21" s="16"/>
      <c r="U21" s="16"/>
      <c r="V21" s="16"/>
      <c r="W21" s="16"/>
      <c r="X21" s="17"/>
      <c r="Y21" s="238">
        <f t="shared" si="0"/>
        <v>0</v>
      </c>
      <c r="Z21" s="238">
        <f t="shared" si="1"/>
        <v>0</v>
      </c>
      <c r="AA21" s="239">
        <f t="shared" si="2"/>
        <v>0</v>
      </c>
      <c r="AB21" s="238" t="str">
        <f t="shared" si="3"/>
        <v/>
      </c>
    </row>
    <row r="22" customHeight="1" spans="1:28">
      <c r="A22" s="139">
        <v>16</v>
      </c>
      <c r="B22" s="234"/>
      <c r="C22" s="139"/>
      <c r="D22" s="145"/>
      <c r="E22" s="145"/>
      <c r="F22" s="13"/>
      <c r="G22" s="12"/>
      <c r="H22" s="234"/>
      <c r="I22" s="12"/>
      <c r="J22" s="14"/>
      <c r="K22" s="14"/>
      <c r="L22" s="14"/>
      <c r="M22" s="34"/>
      <c r="N22" s="16"/>
      <c r="O22" s="16"/>
      <c r="P22" s="15"/>
      <c r="Q22" s="18"/>
      <c r="R22" s="16"/>
      <c r="S22" s="16"/>
      <c r="T22" s="16"/>
      <c r="U22" s="16"/>
      <c r="V22" s="16"/>
      <c r="W22" s="16"/>
      <c r="X22" s="17"/>
      <c r="Y22" s="238">
        <f t="shared" si="0"/>
        <v>0</v>
      </c>
      <c r="Z22" s="238">
        <f t="shared" si="1"/>
        <v>0</v>
      </c>
      <c r="AA22" s="239">
        <f t="shared" si="2"/>
        <v>0</v>
      </c>
      <c r="AB22" s="238" t="str">
        <f t="shared" si="3"/>
        <v/>
      </c>
    </row>
    <row r="23" customHeight="1" spans="1:28">
      <c r="A23" s="233">
        <v>17</v>
      </c>
      <c r="B23" s="234"/>
      <c r="C23" s="139"/>
      <c r="D23" s="145"/>
      <c r="E23" s="145"/>
      <c r="F23" s="13"/>
      <c r="G23" s="13"/>
      <c r="H23" s="234"/>
      <c r="I23" s="12"/>
      <c r="J23" s="14"/>
      <c r="K23" s="14"/>
      <c r="L23" s="14"/>
      <c r="M23" s="34"/>
      <c r="N23" s="16"/>
      <c r="O23" s="16"/>
      <c r="P23" s="15"/>
      <c r="Q23" s="18"/>
      <c r="R23" s="16"/>
      <c r="S23" s="16"/>
      <c r="T23" s="16"/>
      <c r="U23" s="16"/>
      <c r="V23" s="16"/>
      <c r="W23" s="16"/>
      <c r="X23" s="17"/>
      <c r="Y23" s="238">
        <f t="shared" si="0"/>
        <v>0</v>
      </c>
      <c r="Z23" s="238">
        <f t="shared" si="1"/>
        <v>0</v>
      </c>
      <c r="AA23" s="239">
        <f t="shared" si="2"/>
        <v>0</v>
      </c>
      <c r="AB23" s="238" t="str">
        <f t="shared" si="3"/>
        <v/>
      </c>
    </row>
    <row r="24" customHeight="1" spans="1:28">
      <c r="A24" s="139">
        <v>18</v>
      </c>
      <c r="B24" s="234"/>
      <c r="C24" s="139"/>
      <c r="D24" s="145"/>
      <c r="E24" s="145"/>
      <c r="F24" s="13"/>
      <c r="G24" s="12"/>
      <c r="H24" s="234"/>
      <c r="I24" s="12"/>
      <c r="J24" s="14"/>
      <c r="K24" s="14"/>
      <c r="L24" s="14"/>
      <c r="M24" s="34"/>
      <c r="N24" s="16"/>
      <c r="O24" s="16"/>
      <c r="P24" s="15"/>
      <c r="Q24" s="18"/>
      <c r="R24" s="16"/>
      <c r="S24" s="16"/>
      <c r="T24" s="16"/>
      <c r="U24" s="16"/>
      <c r="V24" s="16"/>
      <c r="W24" s="16"/>
      <c r="X24" s="17"/>
      <c r="Y24" s="238">
        <f t="shared" si="0"/>
        <v>0</v>
      </c>
      <c r="Z24" s="238">
        <f t="shared" si="1"/>
        <v>0</v>
      </c>
      <c r="AA24" s="239">
        <f t="shared" si="2"/>
        <v>0</v>
      </c>
      <c r="AB24" s="238" t="str">
        <f t="shared" si="3"/>
        <v/>
      </c>
    </row>
    <row r="25" customHeight="1" spans="1:28">
      <c r="A25" s="233">
        <v>19</v>
      </c>
      <c r="B25" s="234"/>
      <c r="C25" s="139"/>
      <c r="D25" s="145"/>
      <c r="E25" s="145"/>
      <c r="F25" s="13"/>
      <c r="G25" s="13"/>
      <c r="H25" s="234"/>
      <c r="I25" s="12"/>
      <c r="J25" s="14"/>
      <c r="K25" s="14"/>
      <c r="L25" s="14"/>
      <c r="M25" s="34"/>
      <c r="N25" s="16"/>
      <c r="O25" s="16"/>
      <c r="P25" s="15"/>
      <c r="Q25" s="18"/>
      <c r="R25" s="16"/>
      <c r="S25" s="16"/>
      <c r="T25" s="16"/>
      <c r="U25" s="16"/>
      <c r="V25" s="16"/>
      <c r="W25" s="16"/>
      <c r="X25" s="17"/>
      <c r="Y25" s="238">
        <f t="shared" si="0"/>
        <v>0</v>
      </c>
      <c r="Z25" s="238">
        <f t="shared" si="1"/>
        <v>0</v>
      </c>
      <c r="AA25" s="239">
        <f t="shared" si="2"/>
        <v>0</v>
      </c>
      <c r="AB25" s="238" t="str">
        <f t="shared" si="3"/>
        <v/>
      </c>
    </row>
    <row r="26" customHeight="1" spans="1:28">
      <c r="A26" s="139">
        <v>20</v>
      </c>
      <c r="B26" s="234"/>
      <c r="C26" s="139"/>
      <c r="D26" s="145"/>
      <c r="E26" s="145"/>
      <c r="F26" s="13"/>
      <c r="G26" s="13"/>
      <c r="H26" s="234"/>
      <c r="I26" s="12"/>
      <c r="J26" s="14"/>
      <c r="K26" s="14"/>
      <c r="L26" s="14"/>
      <c r="M26" s="34"/>
      <c r="N26" s="16"/>
      <c r="O26" s="16"/>
      <c r="P26" s="15"/>
      <c r="Q26" s="18"/>
      <c r="R26" s="16"/>
      <c r="S26" s="16"/>
      <c r="T26" s="16"/>
      <c r="U26" s="16"/>
      <c r="V26" s="16"/>
      <c r="W26" s="16"/>
      <c r="X26" s="17"/>
      <c r="Y26" s="238">
        <f t="shared" si="0"/>
        <v>0</v>
      </c>
      <c r="Z26" s="238">
        <f t="shared" si="1"/>
        <v>0</v>
      </c>
      <c r="AA26" s="239">
        <f t="shared" si="2"/>
        <v>0</v>
      </c>
      <c r="AB26" s="238" t="str">
        <f t="shared" si="3"/>
        <v/>
      </c>
    </row>
    <row r="27" customHeight="1" spans="1:28">
      <c r="A27" s="233">
        <v>21</v>
      </c>
      <c r="B27" s="234"/>
      <c r="C27" s="139"/>
      <c r="D27" s="145"/>
      <c r="E27" s="145"/>
      <c r="F27" s="13"/>
      <c r="G27" s="13"/>
      <c r="H27" s="234"/>
      <c r="I27" s="12"/>
      <c r="J27" s="14"/>
      <c r="K27" s="14"/>
      <c r="L27" s="14"/>
      <c r="M27" s="34"/>
      <c r="N27" s="16"/>
      <c r="O27" s="16"/>
      <c r="P27" s="15"/>
      <c r="Q27" s="18"/>
      <c r="R27" s="16"/>
      <c r="S27" s="16"/>
      <c r="T27" s="16"/>
      <c r="U27" s="16"/>
      <c r="V27" s="16"/>
      <c r="W27" s="16"/>
      <c r="X27" s="17"/>
      <c r="Y27" s="238">
        <f t="shared" si="0"/>
        <v>0</v>
      </c>
      <c r="Z27" s="238">
        <f t="shared" si="1"/>
        <v>0</v>
      </c>
      <c r="AA27" s="239">
        <f t="shared" si="2"/>
        <v>0</v>
      </c>
      <c r="AB27" s="238" t="str">
        <f t="shared" si="3"/>
        <v/>
      </c>
    </row>
    <row r="28" customHeight="1" spans="1:28">
      <c r="A28" s="139">
        <v>22</v>
      </c>
      <c r="B28" s="234"/>
      <c r="C28" s="139"/>
      <c r="D28" s="145"/>
      <c r="E28" s="145"/>
      <c r="F28" s="13"/>
      <c r="G28" s="12"/>
      <c r="H28" s="234"/>
      <c r="I28" s="12"/>
      <c r="J28" s="14"/>
      <c r="K28" s="14"/>
      <c r="L28" s="14"/>
      <c r="M28" s="34"/>
      <c r="N28" s="16"/>
      <c r="O28" s="16"/>
      <c r="P28" s="15"/>
      <c r="Q28" s="18"/>
      <c r="R28" s="16"/>
      <c r="S28" s="16"/>
      <c r="T28" s="16"/>
      <c r="U28" s="16"/>
      <c r="V28" s="16"/>
      <c r="W28" s="16"/>
      <c r="X28" s="17"/>
      <c r="Y28" s="238">
        <f t="shared" si="0"/>
        <v>0</v>
      </c>
      <c r="Z28" s="238">
        <f t="shared" si="1"/>
        <v>0</v>
      </c>
      <c r="AA28" s="239">
        <f t="shared" si="2"/>
        <v>0</v>
      </c>
      <c r="AB28" s="238" t="str">
        <f t="shared" si="3"/>
        <v/>
      </c>
    </row>
    <row r="29" customHeight="1" spans="1:28">
      <c r="A29" s="233">
        <v>23</v>
      </c>
      <c r="B29" s="234"/>
      <c r="C29" s="139"/>
      <c r="D29" s="145"/>
      <c r="E29" s="145"/>
      <c r="F29" s="13"/>
      <c r="G29" s="13"/>
      <c r="H29" s="234"/>
      <c r="I29" s="12"/>
      <c r="J29" s="14"/>
      <c r="K29" s="14"/>
      <c r="L29" s="14"/>
      <c r="M29" s="34"/>
      <c r="N29" s="16"/>
      <c r="O29" s="16"/>
      <c r="P29" s="15"/>
      <c r="Q29" s="18"/>
      <c r="R29" s="16"/>
      <c r="S29" s="16"/>
      <c r="T29" s="16"/>
      <c r="U29" s="16"/>
      <c r="V29" s="16"/>
      <c r="W29" s="16"/>
      <c r="X29" s="17"/>
      <c r="Y29" s="238">
        <f t="shared" si="0"/>
        <v>0</v>
      </c>
      <c r="Z29" s="238">
        <f t="shared" si="1"/>
        <v>0</v>
      </c>
      <c r="AA29" s="239">
        <f t="shared" si="2"/>
        <v>0</v>
      </c>
      <c r="AB29" s="238" t="str">
        <f t="shared" si="3"/>
        <v/>
      </c>
    </row>
    <row r="30" customHeight="1" spans="1:28">
      <c r="A30" s="139">
        <v>24</v>
      </c>
      <c r="B30" s="234"/>
      <c r="C30" s="139"/>
      <c r="D30" s="145"/>
      <c r="E30" s="145"/>
      <c r="F30" s="13"/>
      <c r="G30" s="13"/>
      <c r="H30" s="234"/>
      <c r="I30" s="12"/>
      <c r="J30" s="14"/>
      <c r="K30" s="14"/>
      <c r="L30" s="14"/>
      <c r="M30" s="34"/>
      <c r="N30" s="16"/>
      <c r="O30" s="16"/>
      <c r="P30" s="15"/>
      <c r="Q30" s="18"/>
      <c r="R30" s="16"/>
      <c r="S30" s="16"/>
      <c r="T30" s="16"/>
      <c r="U30" s="16"/>
      <c r="V30" s="16"/>
      <c r="W30" s="16"/>
      <c r="X30" s="17"/>
      <c r="Y30" s="238">
        <f t="shared" si="0"/>
        <v>0</v>
      </c>
      <c r="Z30" s="238">
        <f t="shared" si="1"/>
        <v>0</v>
      </c>
      <c r="AA30" s="239">
        <f t="shared" si="2"/>
        <v>0</v>
      </c>
      <c r="AB30" s="238" t="str">
        <f t="shared" si="3"/>
        <v/>
      </c>
    </row>
    <row r="31" customHeight="1" spans="1:28">
      <c r="A31" s="233">
        <v>25</v>
      </c>
      <c r="B31" s="234"/>
      <c r="C31" s="139"/>
      <c r="D31" s="145"/>
      <c r="E31" s="145"/>
      <c r="F31" s="13"/>
      <c r="G31" s="13"/>
      <c r="H31" s="234"/>
      <c r="I31" s="12"/>
      <c r="J31" s="14"/>
      <c r="K31" s="14"/>
      <c r="L31" s="14"/>
      <c r="M31" s="34"/>
      <c r="N31" s="16"/>
      <c r="O31" s="16"/>
      <c r="P31" s="15"/>
      <c r="Q31" s="18"/>
      <c r="R31" s="16"/>
      <c r="S31" s="16"/>
      <c r="T31" s="16"/>
      <c r="U31" s="16"/>
      <c r="V31" s="16"/>
      <c r="W31" s="16"/>
      <c r="X31" s="17"/>
      <c r="Y31" s="238">
        <f t="shared" si="0"/>
        <v>0</v>
      </c>
      <c r="Z31" s="238">
        <f t="shared" si="1"/>
        <v>0</v>
      </c>
      <c r="AA31" s="239">
        <f t="shared" si="2"/>
        <v>0</v>
      </c>
      <c r="AB31" s="238" t="str">
        <f t="shared" si="3"/>
        <v/>
      </c>
    </row>
    <row r="32" customHeight="1" spans="1:28">
      <c r="A32" s="139">
        <v>26</v>
      </c>
      <c r="B32" s="234"/>
      <c r="C32" s="139"/>
      <c r="D32" s="145"/>
      <c r="E32" s="145"/>
      <c r="F32" s="13"/>
      <c r="G32" s="13"/>
      <c r="H32" s="234"/>
      <c r="I32" s="12"/>
      <c r="J32" s="14"/>
      <c r="K32" s="14"/>
      <c r="L32" s="14"/>
      <c r="M32" s="34"/>
      <c r="N32" s="16"/>
      <c r="O32" s="16"/>
      <c r="P32" s="15"/>
      <c r="Q32" s="18"/>
      <c r="R32" s="16"/>
      <c r="S32" s="16"/>
      <c r="T32" s="16"/>
      <c r="U32" s="16"/>
      <c r="V32" s="16"/>
      <c r="W32" s="16"/>
      <c r="X32" s="17"/>
      <c r="Y32" s="238">
        <f t="shared" si="0"/>
        <v>0</v>
      </c>
      <c r="Z32" s="238">
        <f t="shared" si="1"/>
        <v>0</v>
      </c>
      <c r="AA32" s="239">
        <f t="shared" si="2"/>
        <v>0</v>
      </c>
      <c r="AB32" s="238" t="str">
        <f t="shared" si="3"/>
        <v/>
      </c>
    </row>
    <row r="33" customHeight="1" spans="1:28">
      <c r="A33" s="233">
        <v>27</v>
      </c>
      <c r="B33" s="234"/>
      <c r="C33" s="139"/>
      <c r="D33" s="145"/>
      <c r="E33" s="145"/>
      <c r="F33" s="13"/>
      <c r="G33" s="13"/>
      <c r="H33" s="234"/>
      <c r="I33" s="12"/>
      <c r="J33" s="14"/>
      <c r="K33" s="14"/>
      <c r="L33" s="14"/>
      <c r="M33" s="34"/>
      <c r="N33" s="16"/>
      <c r="O33" s="16"/>
      <c r="P33" s="15"/>
      <c r="Q33" s="18"/>
      <c r="R33" s="16"/>
      <c r="S33" s="16"/>
      <c r="T33" s="16"/>
      <c r="U33" s="16"/>
      <c r="V33" s="16"/>
      <c r="W33" s="16"/>
      <c r="X33" s="17"/>
      <c r="Y33" s="238">
        <f t="shared" si="0"/>
        <v>0</v>
      </c>
      <c r="Z33" s="238">
        <f t="shared" si="1"/>
        <v>0</v>
      </c>
      <c r="AA33" s="239">
        <f t="shared" si="2"/>
        <v>0</v>
      </c>
      <c r="AB33" s="238" t="str">
        <f t="shared" si="3"/>
        <v/>
      </c>
    </row>
    <row r="34" customHeight="1" spans="1:28">
      <c r="A34" s="139">
        <v>28</v>
      </c>
      <c r="B34" s="234"/>
      <c r="C34" s="139"/>
      <c r="D34" s="145"/>
      <c r="E34" s="145"/>
      <c r="F34" s="13"/>
      <c r="G34" s="13"/>
      <c r="H34" s="234"/>
      <c r="I34" s="12"/>
      <c r="J34" s="14"/>
      <c r="K34" s="14"/>
      <c r="L34" s="14"/>
      <c r="M34" s="34"/>
      <c r="N34" s="16"/>
      <c r="O34" s="16"/>
      <c r="P34" s="15"/>
      <c r="Q34" s="18"/>
      <c r="R34" s="16"/>
      <c r="S34" s="16"/>
      <c r="T34" s="16"/>
      <c r="U34" s="16"/>
      <c r="V34" s="16"/>
      <c r="W34" s="16"/>
      <c r="X34" s="17"/>
      <c r="Y34" s="238">
        <f t="shared" si="0"/>
        <v>0</v>
      </c>
      <c r="Z34" s="238">
        <f t="shared" si="1"/>
        <v>0</v>
      </c>
      <c r="AA34" s="239">
        <f t="shared" si="2"/>
        <v>0</v>
      </c>
      <c r="AB34" s="238" t="str">
        <f t="shared" si="3"/>
        <v/>
      </c>
    </row>
    <row r="35" customHeight="1" spans="1:28">
      <c r="A35" s="233">
        <v>29</v>
      </c>
      <c r="B35" s="234"/>
      <c r="C35" s="139"/>
      <c r="D35" s="145"/>
      <c r="E35" s="145"/>
      <c r="F35" s="13"/>
      <c r="G35" s="13"/>
      <c r="H35" s="234"/>
      <c r="I35" s="12"/>
      <c r="J35" s="14"/>
      <c r="K35" s="14"/>
      <c r="L35" s="14"/>
      <c r="M35" s="34"/>
      <c r="N35" s="16"/>
      <c r="O35" s="16"/>
      <c r="P35" s="15"/>
      <c r="Q35" s="18"/>
      <c r="R35" s="16"/>
      <c r="S35" s="16"/>
      <c r="T35" s="16"/>
      <c r="U35" s="16"/>
      <c r="V35" s="16"/>
      <c r="W35" s="16"/>
      <c r="X35" s="17"/>
      <c r="Y35" s="238">
        <f t="shared" si="0"/>
        <v>0</v>
      </c>
      <c r="Z35" s="238">
        <f t="shared" si="1"/>
        <v>0</v>
      </c>
      <c r="AA35" s="239">
        <f t="shared" si="2"/>
        <v>0</v>
      </c>
      <c r="AB35" s="238" t="str">
        <f t="shared" si="3"/>
        <v/>
      </c>
    </row>
    <row r="36" customHeight="1" spans="1:28">
      <c r="A36" s="139">
        <v>30</v>
      </c>
      <c r="B36" s="234"/>
      <c r="C36" s="139"/>
      <c r="D36" s="145"/>
      <c r="E36" s="145"/>
      <c r="F36" s="13"/>
      <c r="G36" s="13"/>
      <c r="H36" s="234"/>
      <c r="I36" s="12"/>
      <c r="J36" s="14"/>
      <c r="K36" s="14"/>
      <c r="L36" s="14"/>
      <c r="M36" s="34"/>
      <c r="N36" s="16"/>
      <c r="O36" s="16"/>
      <c r="P36" s="15"/>
      <c r="Q36" s="18"/>
      <c r="R36" s="16"/>
      <c r="S36" s="16"/>
      <c r="T36" s="16"/>
      <c r="U36" s="16"/>
      <c r="V36" s="16"/>
      <c r="W36" s="16"/>
      <c r="X36" s="17"/>
      <c r="Y36" s="238">
        <f t="shared" si="0"/>
        <v>0</v>
      </c>
      <c r="Z36" s="238">
        <f t="shared" si="1"/>
        <v>0</v>
      </c>
      <c r="AA36" s="239">
        <f t="shared" si="2"/>
        <v>0</v>
      </c>
      <c r="AB36" s="238" t="str">
        <f t="shared" si="3"/>
        <v/>
      </c>
    </row>
    <row r="37" customHeight="1" spans="1:28">
      <c r="A37" s="233">
        <v>31</v>
      </c>
      <c r="B37" s="139"/>
      <c r="C37" s="139"/>
      <c r="D37" s="145"/>
      <c r="E37" s="145"/>
      <c r="F37" s="13"/>
      <c r="G37" s="13"/>
      <c r="H37" s="234"/>
      <c r="I37" s="12"/>
      <c r="J37" s="14"/>
      <c r="K37" s="14"/>
      <c r="L37" s="14"/>
      <c r="M37" s="34"/>
      <c r="N37" s="16"/>
      <c r="O37" s="74"/>
      <c r="P37" s="15"/>
      <c r="Q37" s="18"/>
      <c r="R37" s="16"/>
      <c r="S37" s="16"/>
      <c r="T37" s="16"/>
      <c r="U37" s="16"/>
      <c r="V37" s="16"/>
      <c r="W37" s="16"/>
      <c r="X37" s="17"/>
      <c r="Y37" s="238">
        <f t="shared" si="0"/>
        <v>0</v>
      </c>
      <c r="Z37" s="238">
        <f t="shared" si="1"/>
        <v>0</v>
      </c>
      <c r="AA37" s="239">
        <f t="shared" si="2"/>
        <v>0</v>
      </c>
      <c r="AB37" s="238" t="str">
        <f t="shared" si="3"/>
        <v/>
      </c>
    </row>
    <row r="38" customHeight="1" spans="1:28">
      <c r="A38" s="139">
        <v>32</v>
      </c>
      <c r="B38" s="139"/>
      <c r="C38" s="139"/>
      <c r="D38" s="145"/>
      <c r="E38" s="145"/>
      <c r="F38" s="13"/>
      <c r="G38" s="13"/>
      <c r="H38" s="234"/>
      <c r="I38" s="12"/>
      <c r="J38" s="14"/>
      <c r="K38" s="14"/>
      <c r="L38" s="14"/>
      <c r="M38" s="34"/>
      <c r="N38" s="16"/>
      <c r="O38" s="74"/>
      <c r="P38" s="15"/>
      <c r="Q38" s="18"/>
      <c r="R38" s="16"/>
      <c r="S38" s="16"/>
      <c r="T38" s="16"/>
      <c r="U38" s="16"/>
      <c r="V38" s="16"/>
      <c r="W38" s="16"/>
      <c r="X38" s="17"/>
      <c r="Y38" s="238">
        <f t="shared" si="0"/>
        <v>0</v>
      </c>
      <c r="Z38" s="238">
        <f t="shared" si="1"/>
        <v>0</v>
      </c>
      <c r="AA38" s="239">
        <f t="shared" si="2"/>
        <v>0</v>
      </c>
      <c r="AB38" s="238" t="str">
        <f t="shared" si="3"/>
        <v/>
      </c>
    </row>
    <row r="39" customHeight="1" spans="1:28">
      <c r="A39" s="233">
        <v>33</v>
      </c>
      <c r="B39" s="139"/>
      <c r="C39" s="139"/>
      <c r="D39" s="145"/>
      <c r="E39" s="145"/>
      <c r="F39" s="13"/>
      <c r="G39" s="13"/>
      <c r="H39" s="234"/>
      <c r="I39" s="12"/>
      <c r="J39" s="14"/>
      <c r="K39" s="14"/>
      <c r="L39" s="14"/>
      <c r="M39" s="34"/>
      <c r="N39" s="16"/>
      <c r="O39" s="74"/>
      <c r="P39" s="15"/>
      <c r="Q39" s="18"/>
      <c r="R39" s="16"/>
      <c r="S39" s="16"/>
      <c r="T39" s="16"/>
      <c r="U39" s="16"/>
      <c r="V39" s="16"/>
      <c r="W39" s="16"/>
      <c r="X39" s="17"/>
      <c r="Y39" s="238">
        <f t="shared" si="0"/>
        <v>0</v>
      </c>
      <c r="Z39" s="238">
        <f t="shared" si="1"/>
        <v>0</v>
      </c>
      <c r="AA39" s="239">
        <f t="shared" si="2"/>
        <v>0</v>
      </c>
      <c r="AB39" s="238" t="str">
        <f t="shared" si="3"/>
        <v/>
      </c>
    </row>
    <row r="40" customHeight="1" spans="1:28">
      <c r="A40" s="139"/>
      <c r="B40" s="139"/>
      <c r="C40" s="139"/>
      <c r="D40" s="145"/>
      <c r="E40" s="145"/>
      <c r="F40" s="13"/>
      <c r="G40" s="12"/>
      <c r="H40" s="234"/>
      <c r="I40" s="12"/>
      <c r="J40" s="12"/>
      <c r="K40" s="14"/>
      <c r="L40" s="14"/>
      <c r="M40" s="34"/>
      <c r="N40" s="16"/>
      <c r="O40" s="74"/>
      <c r="P40" s="15"/>
      <c r="Q40" s="18"/>
      <c r="R40" s="16"/>
      <c r="S40" s="16"/>
      <c r="T40" s="16"/>
      <c r="U40" s="104"/>
      <c r="V40" s="16"/>
      <c r="W40" s="16"/>
      <c r="X40" s="17"/>
      <c r="Y40" s="238">
        <f t="shared" si="0"/>
        <v>0</v>
      </c>
      <c r="Z40" s="238">
        <f t="shared" si="1"/>
        <v>0</v>
      </c>
      <c r="AA40" s="239">
        <f t="shared" si="2"/>
        <v>0</v>
      </c>
      <c r="AB40" s="238" t="str">
        <f t="shared" si="3"/>
        <v/>
      </c>
    </row>
    <row r="41" customHeight="1" spans="1:28">
      <c r="A41" s="139"/>
      <c r="B41" s="139"/>
      <c r="C41" s="139"/>
      <c r="D41" s="145"/>
      <c r="E41" s="145"/>
      <c r="F41" s="13"/>
      <c r="G41" s="12"/>
      <c r="H41" s="12"/>
      <c r="I41" s="12"/>
      <c r="J41" s="12"/>
      <c r="K41" s="14"/>
      <c r="L41" s="14"/>
      <c r="M41" s="34"/>
      <c r="N41" s="16"/>
      <c r="O41" s="74"/>
      <c r="P41" s="15"/>
      <c r="Q41" s="18"/>
      <c r="R41" s="16"/>
      <c r="S41" s="16"/>
      <c r="T41" s="16"/>
      <c r="U41" s="104"/>
      <c r="V41" s="16"/>
      <c r="W41" s="16"/>
      <c r="X41" s="17"/>
      <c r="Y41" s="238">
        <f t="shared" si="0"/>
        <v>0</v>
      </c>
      <c r="Z41" s="238">
        <f t="shared" si="1"/>
        <v>0</v>
      </c>
      <c r="AA41" s="239">
        <f t="shared" si="2"/>
        <v>0</v>
      </c>
      <c r="AB41" s="238" t="str">
        <f t="shared" si="3"/>
        <v/>
      </c>
    </row>
    <row r="42" customHeight="1" spans="1:28">
      <c r="A42" s="139"/>
      <c r="B42" s="139"/>
      <c r="C42" s="139"/>
      <c r="D42" s="145"/>
      <c r="E42" s="145"/>
      <c r="F42" s="13"/>
      <c r="G42" s="12"/>
      <c r="H42" s="12"/>
      <c r="I42" s="12"/>
      <c r="J42" s="12"/>
      <c r="K42" s="14"/>
      <c r="L42" s="14"/>
      <c r="M42" s="34"/>
      <c r="N42" s="16"/>
      <c r="O42" s="74"/>
      <c r="P42" s="15"/>
      <c r="Q42" s="18"/>
      <c r="R42" s="16"/>
      <c r="S42" s="16"/>
      <c r="T42" s="16"/>
      <c r="U42" s="104"/>
      <c r="V42" s="16"/>
      <c r="W42" s="16"/>
      <c r="X42" s="17"/>
      <c r="Y42" s="238">
        <f t="shared" si="0"/>
        <v>0</v>
      </c>
      <c r="Z42" s="238">
        <f t="shared" si="1"/>
        <v>0</v>
      </c>
      <c r="AA42" s="239">
        <f t="shared" si="2"/>
        <v>0</v>
      </c>
      <c r="AB42" s="238" t="str">
        <f t="shared" si="3"/>
        <v/>
      </c>
    </row>
    <row r="43" customHeight="1" spans="1:28">
      <c r="A43" s="12"/>
      <c r="B43" s="12"/>
      <c r="C43" s="12"/>
      <c r="D43" s="13"/>
      <c r="E43" s="145"/>
      <c r="F43" s="13"/>
      <c r="G43" s="12"/>
      <c r="H43" s="12"/>
      <c r="I43" s="12"/>
      <c r="J43" s="12"/>
      <c r="K43" s="14"/>
      <c r="L43" s="14"/>
      <c r="M43" s="34"/>
      <c r="N43" s="16"/>
      <c r="O43" s="74"/>
      <c r="P43" s="15"/>
      <c r="Q43" s="18"/>
      <c r="R43" s="16"/>
      <c r="S43" s="16"/>
      <c r="T43" s="16"/>
      <c r="U43" s="104"/>
      <c r="V43" s="16">
        <f>ROUND(T43*U43/100,0)</f>
        <v>0</v>
      </c>
      <c r="W43" s="16" t="str">
        <f>IF(R43=0,"",(V43-R43)/R43*100)</f>
        <v/>
      </c>
      <c r="X43" s="17"/>
      <c r="Y43" s="238">
        <f t="shared" si="0"/>
        <v>0</v>
      </c>
      <c r="Z43" s="238">
        <f t="shared" si="1"/>
        <v>0</v>
      </c>
      <c r="AA43" s="239">
        <f t="shared" si="2"/>
        <v>0</v>
      </c>
      <c r="AB43" s="238" t="str">
        <f t="shared" si="3"/>
        <v/>
      </c>
    </row>
    <row r="44" customHeight="1" spans="1:28">
      <c r="A44" s="52" t="s">
        <v>621</v>
      </c>
      <c r="B44" s="84"/>
      <c r="C44" s="84"/>
      <c r="D44" s="29"/>
      <c r="E44" s="145"/>
      <c r="F44" s="13"/>
      <c r="G44" s="12"/>
      <c r="H44" s="12"/>
      <c r="I44" s="12"/>
      <c r="J44" s="12"/>
      <c r="K44" s="14"/>
      <c r="L44" s="14"/>
      <c r="M44" s="34"/>
      <c r="N44" s="16">
        <f>SUM(N7:N43)</f>
        <v>0</v>
      </c>
      <c r="O44" s="16">
        <f>SUM(O7:O43)</f>
        <v>0</v>
      </c>
      <c r="P44" s="15"/>
      <c r="Q44" s="18">
        <f>SUM(Q7:Q43)</f>
        <v>0</v>
      </c>
      <c r="R44" s="16">
        <f>SUM(R7:R43)</f>
        <v>0</v>
      </c>
      <c r="S44" s="16"/>
      <c r="T44" s="16">
        <f>SUM(T7:T43)</f>
        <v>0</v>
      </c>
      <c r="U44" s="104"/>
      <c r="V44" s="16">
        <f>SUM(V7:V43)</f>
        <v>0</v>
      </c>
      <c r="W44" s="16" t="str">
        <f>IF(R44=0,"",(V44-R44)/R44*100)</f>
        <v/>
      </c>
      <c r="X44" s="17"/>
      <c r="Y44" s="238">
        <f t="shared" si="0"/>
        <v>0</v>
      </c>
      <c r="Z44" s="238">
        <f t="shared" si="1"/>
        <v>0</v>
      </c>
      <c r="AA44" s="239">
        <f t="shared" si="2"/>
        <v>0</v>
      </c>
      <c r="AB44" s="238" t="str">
        <f t="shared" si="3"/>
        <v/>
      </c>
    </row>
    <row r="45" customHeight="1" spans="1:28">
      <c r="A45" s="52" t="s">
        <v>1696</v>
      </c>
      <c r="B45" s="84"/>
      <c r="C45" s="84"/>
      <c r="D45" s="29"/>
      <c r="E45" s="145"/>
      <c r="F45" s="13"/>
      <c r="G45" s="12"/>
      <c r="H45" s="12"/>
      <c r="I45" s="12"/>
      <c r="J45" s="12"/>
      <c r="K45" s="14"/>
      <c r="L45" s="14"/>
      <c r="M45" s="34"/>
      <c r="N45" s="16"/>
      <c r="O45" s="74"/>
      <c r="P45" s="15">
        <f>SUM(P7:P43)</f>
        <v>0</v>
      </c>
      <c r="Q45" s="18"/>
      <c r="R45" s="16"/>
      <c r="S45" s="16">
        <f>SUM(S7:S43)</f>
        <v>0</v>
      </c>
      <c r="T45" s="16"/>
      <c r="U45" s="104"/>
      <c r="V45" s="16"/>
      <c r="W45" s="16" t="str">
        <f>IF(R45=0,"",(V45-R45)/R45*100)</f>
        <v/>
      </c>
      <c r="X45" s="17"/>
      <c r="Y45" s="238">
        <f t="shared" si="0"/>
        <v>0</v>
      </c>
      <c r="Z45" s="238">
        <f t="shared" si="1"/>
        <v>0</v>
      </c>
      <c r="AA45" s="239">
        <f t="shared" si="2"/>
        <v>0</v>
      </c>
      <c r="AB45" s="238" t="str">
        <f t="shared" si="3"/>
        <v/>
      </c>
    </row>
    <row r="46" customHeight="1" spans="1:28">
      <c r="A46" s="52" t="s">
        <v>621</v>
      </c>
      <c r="B46" s="84"/>
      <c r="C46" s="84"/>
      <c r="D46" s="29"/>
      <c r="E46" s="145"/>
      <c r="F46" s="13"/>
      <c r="G46" s="12"/>
      <c r="H46" s="12"/>
      <c r="I46" s="12"/>
      <c r="J46" s="12"/>
      <c r="K46" s="14"/>
      <c r="L46" s="14"/>
      <c r="M46" s="12"/>
      <c r="N46" s="74">
        <f>N44-O45</f>
        <v>0</v>
      </c>
      <c r="O46" s="74">
        <f>O44-P45</f>
        <v>0</v>
      </c>
      <c r="P46" s="15"/>
      <c r="Q46" s="18">
        <f>Q44-Q45</f>
        <v>0</v>
      </c>
      <c r="R46" s="16">
        <f>R44-S45</f>
        <v>0</v>
      </c>
      <c r="S46" s="16"/>
      <c r="T46" s="16">
        <f>T44</f>
        <v>0</v>
      </c>
      <c r="U46" s="16"/>
      <c r="V46" s="16">
        <f>V44</f>
        <v>0</v>
      </c>
      <c r="W46" s="16" t="str">
        <f>IF(R46=0,"",(V46-R46)/R46*100)</f>
        <v/>
      </c>
      <c r="X46" s="17"/>
      <c r="Y46" s="238">
        <f t="shared" si="0"/>
        <v>0</v>
      </c>
      <c r="Z46" s="238">
        <f t="shared" si="1"/>
        <v>0</v>
      </c>
      <c r="AA46" s="239">
        <f t="shared" si="2"/>
        <v>0</v>
      </c>
      <c r="AB46" s="238" t="str">
        <f t="shared" si="3"/>
        <v/>
      </c>
    </row>
    <row r="47" customHeight="1" spans="1:28">
      <c r="A47" s="20" t="e">
        <f>#REF!&amp;#REF!</f>
        <v>#REF!</v>
      </c>
      <c r="E47" s="116"/>
      <c r="T47" s="27" t="e">
        <f>"评估人员："&amp;#REF!</f>
        <v>#REF!</v>
      </c>
    </row>
    <row r="48" customHeight="1" spans="1:28">
      <c r="A48" s="20" t="e">
        <f>CONCATENATE(#REF!,#REF!,#REF!,#REF!,#REF!,#REF!,#REF!)</f>
        <v>#REF!</v>
      </c>
      <c r="E48" s="116"/>
    </row>
    <row r="49" customHeight="1" spans="5:5">
      <c r="E49" s="116"/>
    </row>
    <row r="50" customHeight="1" spans="5:5">
      <c r="E50" s="116"/>
    </row>
    <row r="51" customHeight="1" spans="5:5">
      <c r="E51" s="116"/>
    </row>
    <row r="52" customHeight="1" spans="5:5">
      <c r="E52" s="116"/>
    </row>
    <row r="53" customHeight="1" spans="5:5">
      <c r="E53" s="116"/>
    </row>
    <row r="54" customHeight="1" spans="5:5">
      <c r="E54" s="116"/>
    </row>
    <row r="55" customHeight="1" spans="5:5">
      <c r="E55" s="116"/>
    </row>
    <row r="56" customHeight="1" spans="5:5">
      <c r="E56" s="116"/>
    </row>
    <row r="57" customHeight="1" spans="5:5">
      <c r="E57" s="116"/>
    </row>
    <row r="58" customHeight="1" spans="5:5">
      <c r="E58" s="116"/>
    </row>
    <row r="59" customHeight="1" spans="5:5">
      <c r="E59" s="116"/>
    </row>
    <row r="60" customHeight="1" spans="5:5">
      <c r="E60" s="116"/>
    </row>
    <row r="61" customHeight="1" spans="5:5">
      <c r="E61" s="116"/>
    </row>
    <row r="62" customHeight="1" spans="5:5">
      <c r="E62" s="116"/>
    </row>
    <row r="63" customHeight="1" spans="5:5">
      <c r="E63" s="116"/>
    </row>
    <row r="64" customHeight="1" spans="5:5">
      <c r="E64" s="116"/>
    </row>
    <row r="65" customHeight="1" spans="5:5">
      <c r="E65" s="116"/>
    </row>
    <row r="66" customHeight="1" spans="5:5">
      <c r="E66" s="116"/>
    </row>
    <row r="67" customHeight="1" spans="5:5">
      <c r="E67" s="116"/>
    </row>
    <row r="68" customHeight="1" spans="5:5">
      <c r="E68" s="116"/>
    </row>
    <row r="69" customHeight="1" spans="5:5">
      <c r="E69" s="116"/>
    </row>
    <row r="70" customHeight="1" spans="5:5">
      <c r="E70" s="116"/>
    </row>
    <row r="71" customHeight="1" spans="5:5">
      <c r="E71" s="116"/>
    </row>
    <row r="72" customHeight="1" spans="5:5">
      <c r="E72" s="116"/>
    </row>
    <row r="73" customHeight="1" spans="5:5">
      <c r="E73" s="116"/>
    </row>
    <row r="74" customHeight="1" spans="5:5">
      <c r="E74" s="116"/>
    </row>
    <row r="75" customHeight="1" spans="5:5">
      <c r="E75" s="116"/>
    </row>
    <row r="76" customHeight="1" spans="5:5">
      <c r="E76" s="116"/>
    </row>
    <row r="77" customHeight="1" spans="5:5">
      <c r="E77" s="116"/>
    </row>
    <row r="78" customHeight="1" spans="5:5">
      <c r="E78" s="116"/>
    </row>
    <row r="79" customHeight="1" spans="5:5">
      <c r="E79" s="116"/>
    </row>
    <row r="80" customHeight="1" spans="5:5">
      <c r="E80" s="116"/>
    </row>
    <row r="81" customHeight="1" spans="5:5">
      <c r="E81" s="116"/>
    </row>
    <row r="82" customHeight="1" spans="5:5">
      <c r="E82" s="116"/>
    </row>
    <row r="83" customHeight="1" spans="5:5">
      <c r="E83" s="116"/>
    </row>
    <row r="84" customHeight="1" spans="5:5">
      <c r="E84" s="116"/>
    </row>
    <row r="85" customHeight="1" spans="5:5">
      <c r="E85" s="116"/>
    </row>
    <row r="86" customHeight="1" spans="5:5">
      <c r="E86" s="116"/>
    </row>
    <row r="87" customHeight="1" spans="5:5">
      <c r="E87" s="116"/>
    </row>
    <row r="88" customHeight="1" spans="5:5">
      <c r="E88" s="116"/>
    </row>
    <row r="89" customHeight="1" spans="5:5">
      <c r="E89" s="116"/>
    </row>
    <row r="90" customHeight="1" spans="5:5">
      <c r="E90" s="116"/>
    </row>
    <row r="91" customHeight="1" spans="5:5">
      <c r="E91" s="116"/>
    </row>
    <row r="92" customHeight="1" spans="5:5">
      <c r="E92" s="116"/>
    </row>
    <row r="93" customHeight="1" spans="5:5">
      <c r="E93" s="116"/>
    </row>
    <row r="94" customHeight="1" spans="5:5">
      <c r="E94" s="116"/>
    </row>
    <row r="95" customHeight="1" spans="5:5">
      <c r="E95" s="116"/>
    </row>
    <row r="96" customHeight="1" spans="5:5">
      <c r="E96" s="116"/>
    </row>
    <row r="97" customHeight="1" spans="5:5">
      <c r="E97" s="116"/>
    </row>
    <row r="98" customHeight="1" spans="5:5">
      <c r="E98" s="116"/>
    </row>
    <row r="99" customHeight="1" spans="5:5">
      <c r="E99" s="116"/>
    </row>
    <row r="100" customHeight="1" spans="5:5">
      <c r="E100" s="116"/>
    </row>
    <row r="101" customHeight="1" spans="5:5">
      <c r="E101" s="116"/>
    </row>
    <row r="102" customHeight="1" spans="5:5">
      <c r="E102" s="116"/>
    </row>
    <row r="103" customHeight="1" spans="5:5">
      <c r="E103" s="116"/>
    </row>
    <row r="104" customHeight="1" spans="5:5">
      <c r="E104" s="116"/>
    </row>
    <row r="105" customHeight="1" spans="5:5">
      <c r="E105" s="116"/>
    </row>
    <row r="106" customHeight="1" spans="5:5">
      <c r="E106" s="116"/>
    </row>
    <row r="107" customHeight="1" spans="5:5">
      <c r="E107" s="116"/>
    </row>
    <row r="108" customHeight="1" spans="5:5">
      <c r="E108" s="116"/>
    </row>
    <row r="109" customHeight="1" spans="5:5">
      <c r="E109" s="116"/>
    </row>
    <row r="110" customHeight="1" spans="5:5">
      <c r="E110" s="116"/>
    </row>
    <row r="111" customHeight="1" spans="5:5">
      <c r="E111" s="116"/>
    </row>
    <row r="112" customHeight="1" spans="5:5">
      <c r="E112" s="116"/>
    </row>
    <row r="113" customHeight="1" spans="5:5">
      <c r="E113" s="116"/>
    </row>
    <row r="114" customHeight="1" spans="5:5">
      <c r="E114" s="116"/>
    </row>
    <row r="115" customHeight="1" spans="5:5">
      <c r="E115" s="116"/>
    </row>
    <row r="116" customHeight="1" spans="5:5">
      <c r="E116" s="116"/>
    </row>
    <row r="117" customHeight="1" spans="5:5">
      <c r="E117" s="116"/>
    </row>
    <row r="118" customHeight="1" spans="5:5">
      <c r="E118" s="116"/>
    </row>
    <row r="119" customHeight="1" spans="5:5">
      <c r="E119" s="116"/>
    </row>
    <row r="120" customHeight="1" spans="5:5">
      <c r="E120" s="116"/>
    </row>
    <row r="121" customHeight="1" spans="5:5">
      <c r="E121" s="116"/>
    </row>
    <row r="122" customHeight="1" spans="5:5">
      <c r="E122" s="116"/>
    </row>
    <row r="123" customHeight="1" spans="5:5">
      <c r="E123" s="116"/>
    </row>
    <row r="124" customHeight="1" spans="5:5">
      <c r="E124" s="116"/>
    </row>
    <row r="125" customHeight="1" spans="5:5">
      <c r="E125" s="116"/>
    </row>
    <row r="126" customHeight="1" spans="5:5">
      <c r="E126" s="116"/>
    </row>
    <row r="127" customHeight="1" spans="5:5">
      <c r="E127" s="116"/>
    </row>
    <row r="128" customHeight="1" spans="5:5">
      <c r="E128" s="116"/>
    </row>
    <row r="129" customHeight="1" spans="5:5">
      <c r="E129" s="116"/>
    </row>
    <row r="130" customHeight="1" spans="5:5">
      <c r="E130" s="116"/>
    </row>
    <row r="131" customHeight="1" spans="5:5">
      <c r="E131" s="116"/>
    </row>
    <row r="132" customHeight="1" spans="5:5">
      <c r="E132" s="116"/>
    </row>
    <row r="133" customHeight="1" spans="5:5">
      <c r="E133" s="116"/>
    </row>
    <row r="134" customHeight="1" spans="5:5">
      <c r="E134" s="116"/>
    </row>
    <row r="135" customHeight="1" spans="5:5">
      <c r="E135" s="116"/>
    </row>
    <row r="136" customHeight="1" spans="5:5">
      <c r="E136" s="116"/>
    </row>
    <row r="137" customHeight="1" spans="5:5">
      <c r="E137" s="116"/>
    </row>
    <row r="138" customHeight="1" spans="5:5">
      <c r="E138" s="116"/>
    </row>
    <row r="139" customHeight="1" spans="5:5">
      <c r="E139" s="116"/>
    </row>
    <row r="140" customHeight="1" spans="5:5">
      <c r="E140" s="116"/>
    </row>
    <row r="141" customHeight="1" spans="5:5">
      <c r="E141" s="116"/>
    </row>
    <row r="142" customHeight="1" spans="5:5">
      <c r="E142" s="116"/>
    </row>
    <row r="143" customHeight="1" spans="5:5">
      <c r="E143" s="116"/>
    </row>
    <row r="144" customHeight="1" spans="5:5">
      <c r="E144" s="116"/>
    </row>
    <row r="145" customHeight="1" spans="5:5">
      <c r="E145" s="116"/>
    </row>
    <row r="146" customHeight="1" spans="5:5">
      <c r="E146" s="116"/>
    </row>
    <row r="147" customHeight="1" spans="5:5">
      <c r="E147" s="116"/>
    </row>
    <row r="148" customHeight="1" spans="5:5">
      <c r="E148" s="116"/>
    </row>
    <row r="149" customHeight="1" spans="5:5">
      <c r="E149" s="116"/>
    </row>
    <row r="150" customHeight="1" spans="5:5">
      <c r="E150" s="116"/>
    </row>
    <row r="151" customHeight="1" spans="5:5">
      <c r="E151" s="116"/>
    </row>
    <row r="152" customHeight="1" spans="5:5">
      <c r="E152" s="116"/>
    </row>
    <row r="153" customHeight="1" spans="5:5">
      <c r="E153" s="116"/>
    </row>
    <row r="154" customHeight="1" spans="5:5">
      <c r="E154" s="116"/>
    </row>
    <row r="155" customHeight="1" spans="5:5">
      <c r="E155" s="116"/>
    </row>
    <row r="156" customHeight="1" spans="5:5">
      <c r="E156" s="116"/>
    </row>
    <row r="157" customHeight="1" spans="5:5">
      <c r="E157" s="116"/>
    </row>
    <row r="158" customHeight="1" spans="5:5">
      <c r="E158" s="116"/>
    </row>
    <row r="159" customHeight="1" spans="5:5">
      <c r="E159" s="116"/>
    </row>
    <row r="160" customHeight="1" spans="5:5">
      <c r="E160" s="116"/>
    </row>
    <row r="161" customHeight="1" spans="5:5">
      <c r="E161" s="116"/>
    </row>
    <row r="162" customHeight="1" spans="5:5">
      <c r="E162" s="116"/>
    </row>
    <row r="163" customHeight="1" spans="5:5">
      <c r="E163" s="116"/>
    </row>
    <row r="164" customHeight="1" spans="5:5">
      <c r="E164" s="116"/>
    </row>
    <row r="165" customHeight="1" spans="5:5">
      <c r="E165" s="116"/>
    </row>
    <row r="166" customHeight="1" spans="5:5">
      <c r="E166" s="116"/>
    </row>
    <row r="167" customHeight="1" spans="5:5">
      <c r="E167" s="116"/>
    </row>
    <row r="168" customHeight="1" spans="5:5">
      <c r="E168" s="116"/>
    </row>
    <row r="169" customHeight="1" spans="5:5">
      <c r="E169" s="116"/>
    </row>
    <row r="170" customHeight="1" spans="5:5">
      <c r="E170" s="116"/>
    </row>
    <row r="171" customHeight="1" spans="5:5">
      <c r="E171" s="116"/>
    </row>
    <row r="172" customHeight="1" spans="5:5">
      <c r="E172" s="116"/>
    </row>
    <row r="173" customHeight="1" spans="5:5">
      <c r="E173" s="116"/>
    </row>
    <row r="174" customHeight="1" spans="5:5">
      <c r="E174" s="116"/>
    </row>
    <row r="175" customHeight="1" spans="5:5">
      <c r="E175" s="116"/>
    </row>
    <row r="176" customHeight="1" spans="5:5">
      <c r="E176" s="116"/>
    </row>
    <row r="177" customHeight="1" spans="5:5">
      <c r="E177" s="116"/>
    </row>
    <row r="178" customHeight="1" spans="5:5">
      <c r="E178" s="116"/>
    </row>
    <row r="179" customHeight="1" spans="5:5">
      <c r="E179" s="116"/>
    </row>
    <row r="180" customHeight="1" spans="5:5">
      <c r="E180" s="116"/>
    </row>
    <row r="181" customHeight="1" spans="5:5">
      <c r="E181" s="116"/>
    </row>
    <row r="182" customHeight="1" spans="5:5">
      <c r="E182" s="116"/>
    </row>
    <row r="183" customHeight="1" spans="5:5">
      <c r="E183" s="116"/>
    </row>
    <row r="184" customHeight="1" spans="5:5">
      <c r="E184" s="116"/>
    </row>
    <row r="185" customHeight="1" spans="5:5">
      <c r="E185" s="116"/>
    </row>
    <row r="186" customHeight="1" spans="5:5">
      <c r="E186" s="116"/>
    </row>
    <row r="187" customHeight="1" spans="5:5">
      <c r="E187" s="116"/>
    </row>
    <row r="188" customHeight="1" spans="5:5">
      <c r="E188" s="116"/>
    </row>
    <row r="189" customHeight="1" spans="5:5">
      <c r="E189" s="116"/>
    </row>
    <row r="190" customHeight="1" spans="5:5">
      <c r="E190" s="116"/>
    </row>
    <row r="191" customHeight="1" spans="5:5">
      <c r="E191" s="116"/>
    </row>
    <row r="192" customHeight="1" spans="5:5">
      <c r="E192" s="116"/>
    </row>
    <row r="193" customHeight="1" spans="5:5">
      <c r="E193" s="116"/>
    </row>
    <row r="194" customHeight="1" spans="5:5">
      <c r="E194" s="116"/>
    </row>
    <row r="195" customHeight="1" spans="5:5">
      <c r="E195" s="116"/>
    </row>
    <row r="196" customHeight="1" spans="5:5">
      <c r="E196" s="116"/>
    </row>
    <row r="197" customHeight="1" spans="5:5">
      <c r="E197" s="116"/>
    </row>
    <row r="198" customHeight="1" spans="5:5">
      <c r="E198" s="116"/>
    </row>
    <row r="199" customHeight="1" spans="5:5">
      <c r="E199" s="116"/>
    </row>
    <row r="200" customHeight="1" spans="5:5">
      <c r="E200" s="116"/>
    </row>
    <row r="201" customHeight="1" spans="5:5">
      <c r="E201" s="116"/>
    </row>
    <row r="202" customHeight="1" spans="5:5">
      <c r="E202" s="116"/>
    </row>
    <row r="203" customHeight="1" spans="5:5">
      <c r="E203" s="116"/>
    </row>
    <row r="204" customHeight="1" spans="5:5">
      <c r="E204" s="116"/>
    </row>
    <row r="205" customHeight="1" spans="5:5">
      <c r="E205" s="116"/>
    </row>
    <row r="206" customHeight="1" spans="5:5">
      <c r="E206" s="116"/>
    </row>
    <row r="207" customHeight="1" spans="5:5">
      <c r="E207" s="116"/>
    </row>
    <row r="208" customHeight="1" spans="5:5">
      <c r="E208" s="116"/>
    </row>
    <row r="209" customHeight="1" spans="5:5">
      <c r="E209" s="116"/>
    </row>
    <row r="210" customHeight="1" spans="5:5">
      <c r="E210" s="116"/>
    </row>
    <row r="211" customHeight="1" spans="5:5">
      <c r="E211" s="116"/>
    </row>
    <row r="212" customHeight="1" spans="5:5">
      <c r="E212" s="116"/>
    </row>
    <row r="213" customHeight="1" spans="5:5">
      <c r="E213" s="116"/>
    </row>
    <row r="214" customHeight="1" spans="5:5">
      <c r="E214" s="116"/>
    </row>
    <row r="215" customHeight="1" spans="5:5">
      <c r="E215" s="116"/>
    </row>
    <row r="216" customHeight="1" spans="5:5">
      <c r="E216" s="116"/>
    </row>
    <row r="217" customHeight="1" spans="5:5">
      <c r="E217" s="116"/>
    </row>
    <row r="218" customHeight="1" spans="5:5">
      <c r="E218" s="116"/>
    </row>
    <row r="219" customHeight="1" spans="5:5">
      <c r="E219" s="116"/>
    </row>
    <row r="220" customHeight="1" spans="5:5">
      <c r="E220" s="116"/>
    </row>
    <row r="221" customHeight="1" spans="5:5">
      <c r="E221" s="116"/>
    </row>
    <row r="222" customHeight="1" spans="5:5">
      <c r="E222" s="116"/>
    </row>
    <row r="223" customHeight="1" spans="5:5">
      <c r="E223" s="116"/>
    </row>
    <row r="224" customHeight="1" spans="5:5">
      <c r="E224" s="116"/>
    </row>
    <row r="225" customHeight="1" spans="5:5">
      <c r="E225" s="116"/>
    </row>
    <row r="226" customHeight="1" spans="5:5">
      <c r="E226" s="116"/>
    </row>
    <row r="227" customHeight="1" spans="5:5">
      <c r="E227" s="116"/>
    </row>
    <row r="228" customHeight="1" spans="5:5">
      <c r="E228" s="116"/>
    </row>
    <row r="229" customHeight="1" spans="5:5">
      <c r="E229" s="116"/>
    </row>
    <row r="230" customHeight="1" spans="5:5">
      <c r="E230" s="116"/>
    </row>
    <row r="231" customHeight="1" spans="5:5">
      <c r="E231" s="116"/>
    </row>
    <row r="232" customHeight="1" spans="5:5">
      <c r="E232" s="116"/>
    </row>
    <row r="233" customHeight="1" spans="5:5">
      <c r="E233" s="116"/>
    </row>
    <row r="234" customHeight="1" spans="5:5">
      <c r="E234" s="116"/>
    </row>
    <row r="235" customHeight="1" spans="5:5">
      <c r="E235" s="116"/>
    </row>
    <row r="236" customHeight="1" spans="5:5">
      <c r="E236" s="116"/>
    </row>
    <row r="237" customHeight="1" spans="5:5">
      <c r="E237" s="116"/>
    </row>
    <row r="238" customHeight="1" spans="5:5">
      <c r="E238" s="116"/>
    </row>
    <row r="239" customHeight="1" spans="5:5">
      <c r="E239" s="116"/>
    </row>
    <row r="240" customHeight="1" spans="5:5">
      <c r="E240" s="116"/>
    </row>
    <row r="241" customHeight="1" spans="5:5">
      <c r="E241" s="116"/>
    </row>
    <row r="242" customHeight="1" spans="5:5">
      <c r="E242" s="116"/>
    </row>
    <row r="243" customHeight="1" spans="5:5">
      <c r="E243" s="116"/>
    </row>
    <row r="244" customHeight="1" spans="5:5">
      <c r="E244" s="116"/>
    </row>
    <row r="245" customHeight="1" spans="5:5">
      <c r="E245" s="116"/>
    </row>
    <row r="246" customHeight="1" spans="5:5">
      <c r="E246" s="116"/>
    </row>
    <row r="247" customHeight="1" spans="5:5">
      <c r="E247" s="116"/>
    </row>
    <row r="248" customHeight="1" spans="5:5">
      <c r="E248" s="116"/>
    </row>
    <row r="249" customHeight="1" spans="5:5">
      <c r="E249" s="116"/>
    </row>
    <row r="250" customHeight="1" spans="5:5">
      <c r="E250" s="116"/>
    </row>
    <row r="251" customHeight="1" spans="5:5">
      <c r="E251" s="116"/>
    </row>
    <row r="252" customHeight="1" spans="5:5">
      <c r="E252" s="116"/>
    </row>
    <row r="253" customHeight="1" spans="5:5">
      <c r="E253" s="116"/>
    </row>
    <row r="254" customHeight="1" spans="5:5">
      <c r="E254" s="116"/>
    </row>
    <row r="255" customHeight="1" spans="5:5">
      <c r="E255" s="116"/>
    </row>
    <row r="256" customHeight="1" spans="5:5">
      <c r="E256" s="116"/>
    </row>
    <row r="257" customHeight="1" spans="5:5">
      <c r="E257" s="116"/>
    </row>
    <row r="258" customHeight="1" spans="5:5">
      <c r="E258" s="116"/>
    </row>
    <row r="259" customHeight="1" spans="5:5">
      <c r="E259" s="116"/>
    </row>
    <row r="260" customHeight="1" spans="5:5">
      <c r="E260" s="116"/>
    </row>
    <row r="261" customHeight="1" spans="5:5">
      <c r="E261" s="116"/>
    </row>
    <row r="262" customHeight="1" spans="5:5">
      <c r="E262" s="116"/>
    </row>
    <row r="263" customHeight="1" spans="5:5">
      <c r="E263" s="116"/>
    </row>
    <row r="264" customHeight="1" spans="5:5">
      <c r="E264" s="116"/>
    </row>
    <row r="265" customHeight="1" spans="5:5">
      <c r="E265" s="116"/>
    </row>
    <row r="266" customHeight="1" spans="5:5">
      <c r="E266" s="116"/>
    </row>
    <row r="267" customHeight="1" spans="5:5">
      <c r="E267" s="116"/>
    </row>
    <row r="268" customHeight="1" spans="5:5">
      <c r="E268" s="116"/>
    </row>
    <row r="269" customHeight="1" spans="5:5">
      <c r="E269" s="116"/>
    </row>
    <row r="270" customHeight="1" spans="5:5">
      <c r="E270" s="116"/>
    </row>
    <row r="271" customHeight="1" spans="5:5">
      <c r="E271" s="116"/>
    </row>
    <row r="272" customHeight="1" spans="5:5">
      <c r="E272" s="116"/>
    </row>
    <row r="273" customHeight="1" spans="5:5">
      <c r="E273" s="116"/>
    </row>
    <row r="274" customHeight="1" spans="5:5">
      <c r="E274" s="116"/>
    </row>
    <row r="275" customHeight="1" spans="5:5">
      <c r="E275" s="116"/>
    </row>
    <row r="276" customHeight="1" spans="5:5">
      <c r="E276" s="116"/>
    </row>
    <row r="277" customHeight="1" spans="5:5">
      <c r="E277" s="116"/>
    </row>
    <row r="278" customHeight="1" spans="5:5">
      <c r="E278" s="116"/>
    </row>
    <row r="279" customHeight="1" spans="5:5">
      <c r="E279" s="116"/>
    </row>
    <row r="280" customHeight="1" spans="5:5">
      <c r="E280" s="116"/>
    </row>
    <row r="281" customHeight="1" spans="5:5">
      <c r="E281" s="116"/>
    </row>
    <row r="282" customHeight="1" spans="5:5">
      <c r="E282" s="116"/>
    </row>
    <row r="283" customHeight="1" spans="5:5">
      <c r="E283" s="116"/>
    </row>
    <row r="284" customHeight="1" spans="5:5">
      <c r="E284" s="116"/>
    </row>
    <row r="285" customHeight="1" spans="5:5">
      <c r="E285" s="116"/>
    </row>
    <row r="286" customHeight="1" spans="5:5">
      <c r="E286" s="116"/>
    </row>
    <row r="287" customHeight="1" spans="5:5">
      <c r="E287" s="116"/>
    </row>
    <row r="288" customHeight="1" spans="5:5">
      <c r="E288" s="116"/>
    </row>
    <row r="289" customHeight="1" spans="5:5">
      <c r="E289" s="116"/>
    </row>
    <row r="290" customHeight="1" spans="5:5">
      <c r="E290" s="116"/>
    </row>
    <row r="291" customHeight="1" spans="5:5">
      <c r="E291" s="116"/>
    </row>
    <row r="292" customHeight="1" spans="5:5">
      <c r="E292" s="116"/>
    </row>
    <row r="293" customHeight="1" spans="5:5">
      <c r="E293" s="116"/>
    </row>
    <row r="294" customHeight="1" spans="5:5">
      <c r="E294" s="116"/>
    </row>
    <row r="295" customHeight="1" spans="5:5">
      <c r="E295" s="116"/>
    </row>
    <row r="296" customHeight="1" spans="5:5">
      <c r="E296" s="116"/>
    </row>
    <row r="297" customHeight="1" spans="5:5">
      <c r="E297" s="116"/>
    </row>
    <row r="298" customHeight="1" spans="5:5">
      <c r="E298" s="116"/>
    </row>
    <row r="299" customHeight="1" spans="5:5">
      <c r="E299" s="116"/>
    </row>
    <row r="300" customHeight="1" spans="5:5">
      <c r="E300" s="116"/>
    </row>
    <row r="301" customHeight="1" spans="5:5">
      <c r="E301" s="116"/>
    </row>
    <row r="302" customHeight="1" spans="5:5">
      <c r="E302" s="116"/>
    </row>
    <row r="303" customHeight="1" spans="5:5">
      <c r="E303" s="116"/>
    </row>
    <row r="304" customHeight="1" spans="5:5">
      <c r="E304" s="116"/>
    </row>
    <row r="305" customHeight="1" spans="5:5">
      <c r="E305" s="116"/>
    </row>
    <row r="306" customHeight="1" spans="5:5">
      <c r="E306" s="116"/>
    </row>
    <row r="307" customHeight="1" spans="5:5">
      <c r="E307" s="116"/>
    </row>
    <row r="308" customHeight="1" spans="5:5">
      <c r="E308" s="116"/>
    </row>
    <row r="309" customHeight="1" spans="5:5">
      <c r="E309" s="116"/>
    </row>
    <row r="310" customHeight="1" spans="5:5">
      <c r="E310" s="116"/>
    </row>
    <row r="311" customHeight="1" spans="5:5">
      <c r="E311" s="116"/>
    </row>
    <row r="312" customHeight="1" spans="5:5">
      <c r="E312" s="116"/>
    </row>
    <row r="313" customHeight="1" spans="5:5">
      <c r="E313" s="116"/>
    </row>
    <row r="314" customHeight="1" spans="5:5">
      <c r="E314" s="116"/>
    </row>
    <row r="315" customHeight="1" spans="5:5">
      <c r="E315" s="116"/>
    </row>
    <row r="316" customHeight="1" spans="5:5">
      <c r="E316" s="116"/>
    </row>
    <row r="317" customHeight="1" spans="5:5">
      <c r="E317" s="116"/>
    </row>
    <row r="318" customHeight="1" spans="5:5">
      <c r="E318" s="116"/>
    </row>
    <row r="319" customHeight="1" spans="5:5">
      <c r="E319" s="116"/>
    </row>
    <row r="320" customHeight="1" spans="5:5">
      <c r="E320" s="116"/>
    </row>
    <row r="321" customHeight="1" spans="5:5">
      <c r="E321" s="116"/>
    </row>
    <row r="322" customHeight="1" spans="5:5">
      <c r="E322" s="116"/>
    </row>
    <row r="323" customHeight="1" spans="5:5">
      <c r="E323" s="116"/>
    </row>
    <row r="324" customHeight="1" spans="5:5">
      <c r="E324" s="116"/>
    </row>
    <row r="325" customHeight="1" spans="5:5">
      <c r="E325" s="116"/>
    </row>
    <row r="326" customHeight="1" spans="5:5">
      <c r="E326" s="116"/>
    </row>
    <row r="327" customHeight="1" spans="5:5">
      <c r="E327" s="116"/>
    </row>
    <row r="328" customHeight="1" spans="5:5">
      <c r="E328" s="116"/>
    </row>
    <row r="329" customHeight="1" spans="5:5">
      <c r="E329" s="116"/>
    </row>
    <row r="330" customHeight="1" spans="5:5">
      <c r="E330" s="116"/>
    </row>
    <row r="331" customHeight="1" spans="5:5">
      <c r="E331" s="116"/>
    </row>
    <row r="332" customHeight="1" spans="5:5">
      <c r="E332" s="116"/>
    </row>
    <row r="333" customHeight="1" spans="5:5">
      <c r="E333" s="116"/>
    </row>
    <row r="334" customHeight="1" spans="5:5">
      <c r="E334" s="116"/>
    </row>
    <row r="335" customHeight="1" spans="5:5">
      <c r="E335" s="116"/>
    </row>
    <row r="336" customHeight="1" spans="5:5">
      <c r="E336" s="116"/>
    </row>
    <row r="337" customHeight="1" spans="5:5">
      <c r="E337" s="116"/>
    </row>
    <row r="338" customHeight="1" spans="5:5">
      <c r="E338" s="116"/>
    </row>
    <row r="339" customHeight="1" spans="5:5">
      <c r="E339" s="116"/>
    </row>
    <row r="340" customHeight="1" spans="5:5">
      <c r="E340" s="116"/>
    </row>
    <row r="341" customHeight="1" spans="5:5">
      <c r="E341" s="116"/>
    </row>
    <row r="342" customHeight="1" spans="5:5">
      <c r="E342" s="116"/>
    </row>
    <row r="343" customHeight="1" spans="5:5">
      <c r="E343" s="116"/>
    </row>
    <row r="344" customHeight="1" spans="5:5">
      <c r="E344" s="116"/>
    </row>
    <row r="345" customHeight="1" spans="5:5">
      <c r="E345" s="116"/>
    </row>
    <row r="346" customHeight="1" spans="5:5">
      <c r="E346" s="116"/>
    </row>
    <row r="347" customHeight="1" spans="5:5">
      <c r="E347" s="116"/>
    </row>
    <row r="348" customHeight="1" spans="5:5">
      <c r="E348" s="116"/>
    </row>
    <row r="349" customHeight="1" spans="5:5">
      <c r="E349" s="116"/>
    </row>
    <row r="350" customHeight="1" spans="5:5">
      <c r="E350" s="116"/>
    </row>
    <row r="351" customHeight="1" spans="5:5">
      <c r="E351" s="116"/>
    </row>
    <row r="352" customHeight="1" spans="5:5">
      <c r="E352" s="116"/>
    </row>
    <row r="353" customHeight="1" spans="5:5">
      <c r="E353" s="116"/>
    </row>
    <row r="354" customHeight="1" spans="5:5">
      <c r="E354" s="116"/>
    </row>
    <row r="355" customHeight="1" spans="5:5">
      <c r="E355" s="116"/>
    </row>
    <row r="356" customHeight="1" spans="5:5">
      <c r="E356" s="116"/>
    </row>
    <row r="357" customHeight="1" spans="5:5">
      <c r="E357" s="116"/>
    </row>
    <row r="358" customHeight="1" spans="5:5">
      <c r="E358" s="116"/>
    </row>
    <row r="359" customHeight="1" spans="5:5">
      <c r="E359" s="116"/>
    </row>
    <row r="360" customHeight="1" spans="5:5">
      <c r="E360" s="116"/>
    </row>
    <row r="361" customHeight="1" spans="5:5">
      <c r="E361" s="116"/>
    </row>
    <row r="362" customHeight="1" spans="5:5">
      <c r="E362" s="116"/>
    </row>
    <row r="363" customHeight="1" spans="5:5">
      <c r="E363" s="116"/>
    </row>
    <row r="364" customHeight="1" spans="5:5">
      <c r="E364" s="116"/>
    </row>
    <row r="365" customHeight="1" spans="5:5">
      <c r="E365" s="116"/>
    </row>
    <row r="366" customHeight="1" spans="5:5">
      <c r="E366" s="116"/>
    </row>
    <row r="367" customHeight="1" spans="5:5">
      <c r="E367" s="116"/>
    </row>
    <row r="368" customHeight="1" spans="5:5">
      <c r="E368" s="116"/>
    </row>
    <row r="369" customHeight="1" spans="5:5">
      <c r="E369" s="116"/>
    </row>
    <row r="370" customHeight="1" spans="5:5">
      <c r="E370" s="116"/>
    </row>
    <row r="371" customHeight="1" spans="5:5">
      <c r="E371" s="116"/>
    </row>
    <row r="372" customHeight="1" spans="5:5">
      <c r="E372" s="116"/>
    </row>
    <row r="373" customHeight="1" spans="5:5">
      <c r="E373" s="116"/>
    </row>
    <row r="374" customHeight="1" spans="5:5">
      <c r="E374" s="116"/>
    </row>
    <row r="375" customHeight="1" spans="5:5">
      <c r="E375" s="116"/>
    </row>
    <row r="376" customHeight="1" spans="5:5">
      <c r="E376" s="116"/>
    </row>
    <row r="377" customHeight="1" spans="5:5">
      <c r="E377" s="116"/>
    </row>
    <row r="378" customHeight="1" spans="5:5">
      <c r="E378" s="116"/>
    </row>
    <row r="379" customHeight="1" spans="5:5">
      <c r="E379" s="116"/>
    </row>
    <row r="380" customHeight="1" spans="5:5">
      <c r="E380" s="116"/>
    </row>
    <row r="381" customHeight="1" spans="5:5">
      <c r="E381" s="116"/>
    </row>
    <row r="382" customHeight="1" spans="5:5">
      <c r="E382" s="116"/>
    </row>
    <row r="383" customHeight="1" spans="5:5">
      <c r="E383" s="116"/>
    </row>
    <row r="384" customHeight="1" spans="5:5">
      <c r="E384" s="116"/>
    </row>
    <row r="385" customHeight="1" spans="5:5">
      <c r="E385" s="116"/>
    </row>
    <row r="386" customHeight="1" spans="5:5">
      <c r="E386" s="116"/>
    </row>
    <row r="387" customHeight="1" spans="5:5">
      <c r="E387" s="116"/>
    </row>
    <row r="388" customHeight="1" spans="5:5">
      <c r="E388" s="116"/>
    </row>
    <row r="389" customHeight="1" spans="5:5">
      <c r="E389" s="116"/>
    </row>
    <row r="390" customHeight="1" spans="5:5">
      <c r="E390" s="116"/>
    </row>
    <row r="391" customHeight="1" spans="5:5">
      <c r="E391" s="116"/>
    </row>
    <row r="392" customHeight="1" spans="5:5">
      <c r="E392" s="116"/>
    </row>
    <row r="393" customHeight="1" spans="5:5">
      <c r="E393" s="116"/>
    </row>
    <row r="394" customHeight="1" spans="5:5">
      <c r="E394" s="116"/>
    </row>
    <row r="395" customHeight="1" spans="5:5">
      <c r="E395" s="116"/>
    </row>
    <row r="396" customHeight="1" spans="5:5">
      <c r="E396" s="116"/>
    </row>
    <row r="397" customHeight="1" spans="5:5">
      <c r="E397" s="116"/>
    </row>
    <row r="398" customHeight="1" spans="5:5">
      <c r="E398" s="116"/>
    </row>
    <row r="399" customHeight="1" spans="5:5">
      <c r="E399" s="116"/>
    </row>
    <row r="400" customHeight="1" spans="5:5">
      <c r="E400" s="116"/>
    </row>
    <row r="401" customHeight="1" spans="5:5">
      <c r="E401" s="116"/>
    </row>
    <row r="402" customHeight="1" spans="5:5">
      <c r="E402" s="116"/>
    </row>
    <row r="403" customHeight="1" spans="5:5">
      <c r="E403" s="116"/>
    </row>
    <row r="404" customHeight="1" spans="5:5">
      <c r="E404" s="116"/>
    </row>
    <row r="405" customHeight="1" spans="5:5">
      <c r="E405" s="116"/>
    </row>
    <row r="406" customHeight="1" spans="5:5">
      <c r="E406" s="116"/>
    </row>
    <row r="407" customHeight="1" spans="5:5">
      <c r="E407" s="116"/>
    </row>
    <row r="408" customHeight="1" spans="5:5">
      <c r="E408" s="116"/>
    </row>
    <row r="409" customHeight="1" spans="5:5">
      <c r="E409" s="116"/>
    </row>
    <row r="410" customHeight="1" spans="5:5">
      <c r="E410" s="116"/>
    </row>
    <row r="411" customHeight="1" spans="5:5">
      <c r="E411" s="116"/>
    </row>
    <row r="412" customHeight="1" spans="5:5">
      <c r="E412" s="116"/>
    </row>
    <row r="413" customHeight="1" spans="5:5">
      <c r="E413" s="116"/>
    </row>
    <row r="414" customHeight="1" spans="5:5">
      <c r="E414" s="116"/>
    </row>
    <row r="415" customHeight="1" spans="5:5">
      <c r="E415" s="116"/>
    </row>
    <row r="416" customHeight="1" spans="5:5">
      <c r="E416" s="116"/>
    </row>
    <row r="417" customHeight="1" spans="5:5">
      <c r="E417" s="116"/>
    </row>
    <row r="418" customHeight="1" spans="5:5">
      <c r="E418" s="116"/>
    </row>
    <row r="419" customHeight="1" spans="5:5">
      <c r="E419" s="116"/>
    </row>
    <row r="420" customHeight="1" spans="5:5">
      <c r="E420" s="116"/>
    </row>
    <row r="421" customHeight="1" spans="5:5">
      <c r="E421" s="116"/>
    </row>
    <row r="422" customHeight="1" spans="5:5">
      <c r="E422" s="116"/>
    </row>
    <row r="423" customHeight="1" spans="5:5">
      <c r="E423" s="116"/>
    </row>
    <row r="424" customHeight="1" spans="5:5">
      <c r="E424" s="116"/>
    </row>
    <row r="425" customHeight="1" spans="5:5">
      <c r="E425" s="116"/>
    </row>
    <row r="426" customHeight="1" spans="5:5">
      <c r="E426" s="116"/>
    </row>
    <row r="427" customHeight="1" spans="5:5">
      <c r="E427" s="116"/>
    </row>
    <row r="428" customHeight="1" spans="5:5">
      <c r="E428" s="116"/>
    </row>
    <row r="429" customHeight="1" spans="5:5">
      <c r="E429" s="116"/>
    </row>
    <row r="430" customHeight="1" spans="5:5">
      <c r="E430" s="116"/>
    </row>
    <row r="431" customHeight="1" spans="5:5">
      <c r="E431" s="116"/>
    </row>
    <row r="432" customHeight="1" spans="5:5">
      <c r="E432" s="116"/>
    </row>
    <row r="433" customHeight="1" spans="5:5">
      <c r="E433" s="116"/>
    </row>
    <row r="434" customHeight="1" spans="5:5">
      <c r="E434" s="116"/>
    </row>
    <row r="435" customHeight="1" spans="5:5">
      <c r="E435" s="116"/>
    </row>
    <row r="436" customHeight="1" spans="5:5">
      <c r="E436" s="116"/>
    </row>
    <row r="437" customHeight="1" spans="5:5">
      <c r="E437" s="116"/>
    </row>
    <row r="438" customHeight="1" spans="5:5">
      <c r="E438" s="116"/>
    </row>
    <row r="439" customHeight="1" spans="5:5">
      <c r="E439" s="116"/>
    </row>
    <row r="440" customHeight="1" spans="5:5">
      <c r="E440" s="116"/>
    </row>
    <row r="441" customHeight="1" spans="5:5">
      <c r="E441" s="116"/>
    </row>
    <row r="442" customHeight="1" spans="5:5">
      <c r="E442" s="116"/>
    </row>
    <row r="443" customHeight="1" spans="5:5">
      <c r="E443" s="116"/>
    </row>
    <row r="444" customHeight="1" spans="5:5">
      <c r="E444" s="116"/>
    </row>
    <row r="445" customHeight="1" spans="5:5">
      <c r="E445" s="116"/>
    </row>
    <row r="446" customHeight="1" spans="5:5">
      <c r="E446" s="116"/>
    </row>
    <row r="447" customHeight="1" spans="5:5">
      <c r="E447" s="116"/>
    </row>
    <row r="448" customHeight="1" spans="5:5">
      <c r="E448" s="116"/>
    </row>
    <row r="449" customHeight="1" spans="5:5">
      <c r="E449" s="116"/>
    </row>
    <row r="450" customHeight="1" spans="5:5">
      <c r="E450" s="116"/>
    </row>
    <row r="451" customHeight="1" spans="5:5">
      <c r="E451" s="116"/>
    </row>
    <row r="452" customHeight="1" spans="5:5">
      <c r="E452" s="116"/>
    </row>
    <row r="453" customHeight="1" spans="5:5">
      <c r="E453" s="116"/>
    </row>
    <row r="454" customHeight="1" spans="5:5">
      <c r="E454" s="116"/>
    </row>
    <row r="455" customHeight="1" spans="5:5">
      <c r="E455" s="116"/>
    </row>
    <row r="456" customHeight="1" spans="5:5">
      <c r="E456" s="116"/>
    </row>
    <row r="457" customHeight="1" spans="5:5">
      <c r="E457" s="116"/>
    </row>
    <row r="458" customHeight="1" spans="5:5">
      <c r="E458" s="116"/>
    </row>
    <row r="459" customHeight="1" spans="5:5">
      <c r="E459" s="116"/>
    </row>
    <row r="460" customHeight="1" spans="5:5">
      <c r="E460" s="116"/>
    </row>
    <row r="461" customHeight="1" spans="5:5">
      <c r="E461" s="116"/>
    </row>
    <row r="462" customHeight="1" spans="5:5">
      <c r="E462" s="116"/>
    </row>
    <row r="463" customHeight="1" spans="5:5">
      <c r="E463" s="116"/>
    </row>
    <row r="464" customHeight="1" spans="5:5">
      <c r="E464" s="116"/>
    </row>
    <row r="465" customHeight="1" spans="5:5">
      <c r="E465" s="116"/>
    </row>
    <row r="466" customHeight="1" spans="5:5">
      <c r="E466" s="116"/>
    </row>
    <row r="467" customHeight="1" spans="5:5">
      <c r="E467" s="116"/>
    </row>
    <row r="468" customHeight="1" spans="5:5">
      <c r="E468" s="116"/>
    </row>
    <row r="469" customHeight="1" spans="5:5">
      <c r="E469" s="116"/>
    </row>
    <row r="470" customHeight="1" spans="5:5">
      <c r="E470" s="116"/>
    </row>
    <row r="471" customHeight="1" spans="5:5">
      <c r="E471" s="116"/>
    </row>
    <row r="472" customHeight="1" spans="5:5">
      <c r="E472" s="116"/>
    </row>
    <row r="473" customHeight="1" spans="5:5">
      <c r="E473" s="116"/>
    </row>
    <row r="474" customHeight="1" spans="5:5">
      <c r="E474" s="116"/>
    </row>
    <row r="475" customHeight="1" spans="5:5">
      <c r="E475" s="116"/>
    </row>
    <row r="476" customHeight="1" spans="5:5">
      <c r="E476" s="116"/>
    </row>
    <row r="477" customHeight="1" spans="5:5">
      <c r="E477" s="116"/>
    </row>
    <row r="478" customHeight="1" spans="5:5">
      <c r="E478" s="116"/>
    </row>
    <row r="479" customHeight="1" spans="5:5">
      <c r="E479" s="116"/>
    </row>
    <row r="480" customHeight="1" spans="5:5">
      <c r="E480" s="116"/>
    </row>
    <row r="481" customHeight="1" spans="5:5">
      <c r="E481" s="116"/>
    </row>
    <row r="482" customHeight="1" spans="5:5">
      <c r="E482" s="116"/>
    </row>
    <row r="483" customHeight="1" spans="5:5">
      <c r="E483" s="116"/>
    </row>
    <row r="484" customHeight="1" spans="5:5">
      <c r="E484" s="116"/>
    </row>
    <row r="485" customHeight="1" spans="5:5">
      <c r="E485" s="116"/>
    </row>
    <row r="486" customHeight="1" spans="5:5">
      <c r="E486" s="116"/>
    </row>
    <row r="487" customHeight="1" spans="5:5">
      <c r="E487" s="116"/>
    </row>
    <row r="488" customHeight="1" spans="5:5">
      <c r="E488" s="116"/>
    </row>
    <row r="489" customHeight="1" spans="5:5">
      <c r="E489" s="116"/>
    </row>
    <row r="490" customHeight="1" spans="5:5">
      <c r="E490" s="116"/>
    </row>
    <row r="491" customHeight="1" spans="5:5">
      <c r="E491" s="116"/>
    </row>
    <row r="492" customHeight="1" spans="5:5">
      <c r="E492" s="116"/>
    </row>
    <row r="493" customHeight="1" spans="5:5">
      <c r="E493" s="116"/>
    </row>
    <row r="494" customHeight="1" spans="5:5">
      <c r="E494" s="116"/>
    </row>
    <row r="495" customHeight="1" spans="5:5">
      <c r="E495" s="116"/>
    </row>
    <row r="496" customHeight="1" spans="5:5">
      <c r="E496" s="116"/>
    </row>
    <row r="497" customHeight="1" spans="5:5">
      <c r="E497" s="116"/>
    </row>
    <row r="498" customHeight="1" spans="5:5">
      <c r="E498" s="116"/>
    </row>
    <row r="499" customHeight="1" spans="5:5">
      <c r="E499" s="116"/>
    </row>
    <row r="500" customHeight="1" spans="5:5">
      <c r="E500" s="116"/>
    </row>
    <row r="501" customHeight="1" spans="5:5">
      <c r="E501" s="116"/>
    </row>
    <row r="502" customHeight="1" spans="5:5">
      <c r="E502" s="116"/>
    </row>
    <row r="503" customHeight="1" spans="5:5">
      <c r="E503" s="116"/>
    </row>
    <row r="504" customHeight="1" spans="5:5">
      <c r="E504" s="116"/>
    </row>
    <row r="505" customHeight="1" spans="5:5">
      <c r="E505" s="116"/>
    </row>
    <row r="506" customHeight="1" spans="5:5">
      <c r="E506" s="116"/>
    </row>
    <row r="507" customHeight="1" spans="5:5">
      <c r="E507" s="116"/>
    </row>
    <row r="508" customHeight="1" spans="5:5">
      <c r="E508" s="116"/>
    </row>
    <row r="509" customHeight="1" spans="5:5">
      <c r="E509" s="116"/>
    </row>
    <row r="510" customHeight="1" spans="5:5">
      <c r="E510" s="116"/>
    </row>
    <row r="511" customHeight="1" spans="5:5">
      <c r="E511" s="116"/>
    </row>
    <row r="512" customHeight="1" spans="5:5">
      <c r="E512" s="116"/>
    </row>
    <row r="513" customHeight="1" spans="5:5">
      <c r="E513" s="116"/>
    </row>
    <row r="514" customHeight="1" spans="5:5">
      <c r="E514" s="116"/>
    </row>
    <row r="515" customHeight="1" spans="5:5">
      <c r="E515" s="116"/>
    </row>
    <row r="516" customHeight="1" spans="5:5">
      <c r="E516" s="116"/>
    </row>
    <row r="517" customHeight="1" spans="5:5">
      <c r="E517" s="116"/>
    </row>
    <row r="518" customHeight="1" spans="5:5">
      <c r="E518" s="116"/>
    </row>
    <row r="519" customHeight="1" spans="5:5">
      <c r="E519" s="116"/>
    </row>
    <row r="520" customHeight="1" spans="5:5">
      <c r="E520" s="116"/>
    </row>
    <row r="521" customHeight="1" spans="5:5">
      <c r="E521" s="116"/>
    </row>
    <row r="522" customHeight="1" spans="5:5">
      <c r="E522" s="116"/>
    </row>
    <row r="523" customHeight="1" spans="5:5">
      <c r="E523" s="116"/>
    </row>
    <row r="524" customHeight="1" spans="5:5">
      <c r="E524" s="116"/>
    </row>
    <row r="525" customHeight="1" spans="5:5">
      <c r="E525" s="116"/>
    </row>
    <row r="526" customHeight="1" spans="5:5">
      <c r="E526" s="116"/>
    </row>
    <row r="527" customHeight="1" spans="5:5">
      <c r="E527" s="116"/>
    </row>
    <row r="528" customHeight="1" spans="5:5">
      <c r="E528" s="116"/>
    </row>
    <row r="529" customHeight="1" spans="5:5">
      <c r="E529" s="116"/>
    </row>
    <row r="530" customHeight="1" spans="5:5">
      <c r="E530" s="116"/>
    </row>
    <row r="531" customHeight="1" spans="5:5">
      <c r="E531" s="116"/>
    </row>
    <row r="532" customHeight="1" spans="5:5">
      <c r="E532" s="116"/>
    </row>
    <row r="533" customHeight="1" spans="5:5">
      <c r="E533" s="116"/>
    </row>
    <row r="534" customHeight="1" spans="5:5">
      <c r="E534" s="116"/>
    </row>
    <row r="535" customHeight="1" spans="5:5">
      <c r="E535" s="116"/>
    </row>
    <row r="536" customHeight="1" spans="5:5">
      <c r="E536" s="116"/>
    </row>
    <row r="537" customHeight="1" spans="5:5">
      <c r="E537" s="116"/>
    </row>
    <row r="538" customHeight="1" spans="5:5">
      <c r="E538" s="116"/>
    </row>
    <row r="539" customHeight="1" spans="5:5">
      <c r="E539" s="116"/>
    </row>
    <row r="540" customHeight="1" spans="5:5">
      <c r="E540" s="116"/>
    </row>
    <row r="541" customHeight="1" spans="5:5">
      <c r="E541" s="116"/>
    </row>
    <row r="542" customHeight="1" spans="5:5">
      <c r="E542" s="116"/>
    </row>
    <row r="543" customHeight="1" spans="5:5">
      <c r="E543" s="116"/>
    </row>
    <row r="544" customHeight="1" spans="5:5">
      <c r="E544" s="116"/>
    </row>
    <row r="545" customHeight="1" spans="5:5">
      <c r="E545" s="116"/>
    </row>
    <row r="546" customHeight="1" spans="5:5">
      <c r="E546" s="116"/>
    </row>
    <row r="547" customHeight="1" spans="5:5">
      <c r="E547" s="116"/>
    </row>
    <row r="548" customHeight="1" spans="5:5">
      <c r="E548" s="116"/>
    </row>
    <row r="549" customHeight="1" spans="5:5">
      <c r="E549" s="116"/>
    </row>
    <row r="550" customHeight="1" spans="5:5">
      <c r="E550" s="116"/>
    </row>
    <row r="551" customHeight="1" spans="5:5">
      <c r="E551" s="116"/>
    </row>
    <row r="552" customHeight="1" spans="5:5">
      <c r="E552" s="116"/>
    </row>
    <row r="553" customHeight="1" spans="5:5">
      <c r="E553" s="116"/>
    </row>
    <row r="554" customHeight="1" spans="5:5">
      <c r="E554" s="116"/>
    </row>
    <row r="555" customHeight="1" spans="5:5">
      <c r="E555" s="116"/>
    </row>
    <row r="556" customHeight="1" spans="5:5">
      <c r="E556" s="116"/>
    </row>
    <row r="557" customHeight="1" spans="5:5">
      <c r="E557" s="116"/>
    </row>
    <row r="558" customHeight="1" spans="5:5">
      <c r="E558" s="116"/>
    </row>
    <row r="559" customHeight="1" spans="5:5">
      <c r="E559" s="116"/>
    </row>
    <row r="560" customHeight="1" spans="5:5">
      <c r="E560" s="116"/>
    </row>
    <row r="561" customHeight="1" spans="5:5">
      <c r="E561" s="116"/>
    </row>
    <row r="562" customHeight="1" spans="5:5">
      <c r="E562" s="116"/>
    </row>
    <row r="563" customHeight="1" spans="5:5">
      <c r="E563" s="116"/>
    </row>
    <row r="564" customHeight="1" spans="5:5">
      <c r="E564" s="116"/>
    </row>
    <row r="565" customHeight="1" spans="5:5">
      <c r="E565" s="116"/>
    </row>
    <row r="566" customHeight="1" spans="5:5">
      <c r="E566" s="116"/>
    </row>
    <row r="567" customHeight="1" spans="5:5">
      <c r="E567" s="116"/>
    </row>
    <row r="568" customHeight="1" spans="5:5">
      <c r="E568" s="116"/>
    </row>
    <row r="569" customHeight="1" spans="5:5">
      <c r="E569" s="116"/>
    </row>
    <row r="570" customHeight="1" spans="5:5">
      <c r="E570" s="116"/>
    </row>
    <row r="571" customHeight="1" spans="5:5">
      <c r="E571" s="116"/>
    </row>
    <row r="572" customHeight="1" spans="5:5">
      <c r="E572" s="116"/>
    </row>
    <row r="573" customHeight="1" spans="5:5">
      <c r="E573" s="116"/>
    </row>
    <row r="574" customHeight="1" spans="5:5">
      <c r="E574" s="116"/>
    </row>
    <row r="575" customHeight="1" spans="5:5">
      <c r="E575" s="116"/>
    </row>
    <row r="576" customHeight="1" spans="5:5">
      <c r="E576" s="116"/>
    </row>
    <row r="577" customHeight="1" spans="5:5">
      <c r="E577" s="116"/>
    </row>
    <row r="578" customHeight="1" spans="5:5">
      <c r="E578" s="116"/>
    </row>
    <row r="579" customHeight="1" spans="5:5">
      <c r="E579" s="116"/>
    </row>
    <row r="580" customHeight="1" spans="5:5">
      <c r="E580" s="116"/>
    </row>
    <row r="581" customHeight="1" spans="5:5">
      <c r="E581" s="116"/>
    </row>
    <row r="582" customHeight="1" spans="5:5">
      <c r="E582" s="116"/>
    </row>
    <row r="583" customHeight="1" spans="5:5">
      <c r="E583" s="116"/>
    </row>
    <row r="584" customHeight="1" spans="5:5">
      <c r="E584" s="116"/>
    </row>
    <row r="585" customHeight="1" spans="5:5">
      <c r="E585" s="116"/>
    </row>
    <row r="586" customHeight="1" spans="5:5">
      <c r="E586" s="116"/>
    </row>
    <row r="587" customHeight="1" spans="5:5">
      <c r="E587" s="116"/>
    </row>
    <row r="588" customHeight="1" spans="5:5">
      <c r="E588" s="116"/>
    </row>
    <row r="589" customHeight="1" spans="5:5">
      <c r="E589" s="116"/>
    </row>
    <row r="590" customHeight="1" spans="5:5">
      <c r="E590" s="116"/>
    </row>
    <row r="591" customHeight="1" spans="5:5">
      <c r="E591" s="116"/>
    </row>
    <row r="592" customHeight="1" spans="5:5">
      <c r="E592" s="116"/>
    </row>
    <row r="593" customHeight="1" spans="5:5">
      <c r="E593" s="116"/>
    </row>
    <row r="594" customHeight="1" spans="5:5">
      <c r="E594" s="116"/>
    </row>
    <row r="595" customHeight="1" spans="5:5">
      <c r="E595" s="116"/>
    </row>
    <row r="596" customHeight="1" spans="5:5">
      <c r="E596" s="116"/>
    </row>
    <row r="597" customHeight="1" spans="5:5">
      <c r="E597" s="116"/>
    </row>
    <row r="598" customHeight="1" spans="5:5">
      <c r="E598" s="116"/>
    </row>
    <row r="599" customHeight="1" spans="5:5">
      <c r="E599" s="116"/>
    </row>
    <row r="600" customHeight="1" spans="5:5">
      <c r="E600" s="116"/>
    </row>
    <row r="601" customHeight="1" spans="5:5">
      <c r="E601" s="116"/>
    </row>
    <row r="602" customHeight="1" spans="5:5">
      <c r="E602" s="116"/>
    </row>
    <row r="603" customHeight="1" spans="5:5">
      <c r="E603" s="116"/>
    </row>
    <row r="604" customHeight="1" spans="5:5">
      <c r="E604" s="116"/>
    </row>
    <row r="605" customHeight="1" spans="5:5">
      <c r="E605" s="116"/>
    </row>
    <row r="606" customHeight="1" spans="5:5">
      <c r="E606" s="116"/>
    </row>
    <row r="607" customHeight="1" spans="5:5">
      <c r="E607" s="116"/>
    </row>
    <row r="608" customHeight="1" spans="5:5">
      <c r="E608" s="116"/>
    </row>
    <row r="609" customHeight="1" spans="5:5">
      <c r="E609" s="116"/>
    </row>
    <row r="610" customHeight="1" spans="5:5">
      <c r="E610" s="116"/>
    </row>
    <row r="611" customHeight="1" spans="5:5">
      <c r="E611" s="116"/>
    </row>
    <row r="612" customHeight="1" spans="5:5">
      <c r="E612" s="116"/>
    </row>
    <row r="613" customHeight="1" spans="5:5">
      <c r="E613" s="116"/>
    </row>
    <row r="614" customHeight="1" spans="5:5">
      <c r="E614" s="116"/>
    </row>
    <row r="615" customHeight="1" spans="5:5">
      <c r="E615" s="116"/>
    </row>
    <row r="616" customHeight="1" spans="5:5">
      <c r="E616" s="116"/>
    </row>
    <row r="617" customHeight="1" spans="5:5">
      <c r="E617" s="116"/>
    </row>
    <row r="618" customHeight="1" spans="5:5">
      <c r="E618" s="116"/>
    </row>
    <row r="619" customHeight="1" spans="5:5">
      <c r="E619" s="116"/>
    </row>
    <row r="620" customHeight="1" spans="5:5">
      <c r="E620" s="116"/>
    </row>
    <row r="621" customHeight="1" spans="5:5">
      <c r="E621" s="116"/>
    </row>
    <row r="622" customHeight="1" spans="5:5">
      <c r="E622" s="116"/>
    </row>
    <row r="623" customHeight="1" spans="5:5">
      <c r="E623" s="116"/>
    </row>
    <row r="624" customHeight="1" spans="5:5">
      <c r="E624" s="116"/>
    </row>
    <row r="625" customHeight="1" spans="5:5">
      <c r="E625" s="116"/>
    </row>
    <row r="626" customHeight="1" spans="5:5">
      <c r="E626" s="116"/>
    </row>
    <row r="627" customHeight="1" spans="5:5">
      <c r="E627" s="116"/>
    </row>
    <row r="628" customHeight="1" spans="5:5">
      <c r="E628" s="116"/>
    </row>
    <row r="629" customHeight="1" spans="5:5">
      <c r="E629" s="116"/>
    </row>
    <row r="630" customHeight="1" spans="5:5">
      <c r="E630" s="116"/>
    </row>
    <row r="631" customHeight="1" spans="5:5">
      <c r="E631" s="116"/>
    </row>
    <row r="632" customHeight="1" spans="5:5">
      <c r="E632" s="116"/>
    </row>
    <row r="633" customHeight="1" spans="5:5">
      <c r="E633" s="116"/>
    </row>
    <row r="634" customHeight="1" spans="5:5">
      <c r="E634" s="116"/>
    </row>
    <row r="635" customHeight="1" spans="5:5">
      <c r="E635" s="116"/>
    </row>
    <row r="636" customHeight="1" spans="5:5">
      <c r="E636" s="116"/>
    </row>
    <row r="637" customHeight="1" spans="5:5">
      <c r="E637" s="116"/>
    </row>
    <row r="638" customHeight="1" spans="5:5">
      <c r="E638" s="116"/>
    </row>
    <row r="639" customHeight="1" spans="5:5">
      <c r="E639" s="116"/>
    </row>
    <row r="640" customHeight="1" spans="5:5">
      <c r="E640" s="116"/>
    </row>
    <row r="641" customHeight="1" spans="5:5">
      <c r="E641" s="116"/>
    </row>
    <row r="642" customHeight="1" spans="5:5">
      <c r="E642" s="116"/>
    </row>
    <row r="643" customHeight="1" spans="5:5">
      <c r="E643" s="116"/>
    </row>
    <row r="644" customHeight="1" spans="5:5">
      <c r="E644" s="116"/>
    </row>
    <row r="645" customHeight="1" spans="5:5">
      <c r="E645" s="116"/>
    </row>
    <row r="646" customHeight="1" spans="5:5">
      <c r="E646" s="116"/>
    </row>
    <row r="647" customHeight="1" spans="5:5">
      <c r="E647" s="116"/>
    </row>
    <row r="648" customHeight="1" spans="5:5">
      <c r="E648" s="116"/>
    </row>
    <row r="649" customHeight="1" spans="5:5">
      <c r="E649" s="116"/>
    </row>
    <row r="650" customHeight="1" spans="5:5">
      <c r="E650" s="116"/>
    </row>
    <row r="651" customHeight="1" spans="5:5">
      <c r="E651" s="116"/>
    </row>
    <row r="652" customHeight="1" spans="5:5">
      <c r="E652" s="116"/>
    </row>
    <row r="653" customHeight="1" spans="5:5">
      <c r="E653" s="116"/>
    </row>
    <row r="654" customHeight="1" spans="5:5">
      <c r="E654" s="116"/>
    </row>
    <row r="655" customHeight="1" spans="5:5">
      <c r="E655" s="116"/>
    </row>
    <row r="656" customHeight="1" spans="5:5">
      <c r="E656" s="116"/>
    </row>
    <row r="657" customHeight="1" spans="5:5">
      <c r="E657" s="116"/>
    </row>
    <row r="658" customHeight="1" spans="5:5">
      <c r="E658" s="116"/>
    </row>
    <row r="659" customHeight="1" spans="5:5">
      <c r="E659" s="116"/>
    </row>
    <row r="660" customHeight="1" spans="5:5">
      <c r="E660" s="116"/>
    </row>
    <row r="661" customHeight="1" spans="5:5">
      <c r="E661" s="116"/>
    </row>
    <row r="662" customHeight="1" spans="5:5">
      <c r="E662" s="116"/>
    </row>
    <row r="663" customHeight="1" spans="5:5">
      <c r="E663" s="116"/>
    </row>
    <row r="664" customHeight="1" spans="5:5">
      <c r="E664" s="116"/>
    </row>
    <row r="665" customHeight="1" spans="5:5">
      <c r="E665" s="116"/>
    </row>
    <row r="666" customHeight="1" spans="5:5">
      <c r="E666" s="116"/>
    </row>
    <row r="667" customHeight="1" spans="5:5">
      <c r="E667" s="116"/>
    </row>
    <row r="668" customHeight="1" spans="5:5">
      <c r="E668" s="116"/>
    </row>
    <row r="669" customHeight="1" spans="5:5">
      <c r="E669" s="116"/>
    </row>
    <row r="670" customHeight="1" spans="5:5">
      <c r="E670" s="116"/>
    </row>
    <row r="671" customHeight="1" spans="5:5">
      <c r="E671" s="116"/>
    </row>
    <row r="672" customHeight="1" spans="5:5">
      <c r="E672" s="116"/>
    </row>
    <row r="673" customHeight="1" spans="5:5">
      <c r="E673" s="116"/>
    </row>
    <row r="674" customHeight="1" spans="5:5">
      <c r="E674" s="116"/>
    </row>
    <row r="675" customHeight="1" spans="5:5">
      <c r="E675" s="116"/>
    </row>
    <row r="676" customHeight="1" spans="5:5">
      <c r="E676" s="116"/>
    </row>
    <row r="677" customHeight="1" spans="5:5">
      <c r="E677" s="116"/>
    </row>
    <row r="678" customHeight="1" spans="5:5">
      <c r="E678" s="116"/>
    </row>
    <row r="679" customHeight="1" spans="5:5">
      <c r="E679" s="116"/>
    </row>
    <row r="680" customHeight="1" spans="5:5">
      <c r="E680" s="116"/>
    </row>
    <row r="681" customHeight="1" spans="5:5">
      <c r="E681" s="116"/>
    </row>
    <row r="682" customHeight="1" spans="5:5">
      <c r="E682" s="116"/>
    </row>
    <row r="683" customHeight="1" spans="5:5">
      <c r="E683" s="116"/>
    </row>
    <row r="684" customHeight="1" spans="5:5">
      <c r="E684" s="116"/>
    </row>
    <row r="685" customHeight="1" spans="5:5">
      <c r="E685" s="116"/>
    </row>
    <row r="686" customHeight="1" spans="5:5">
      <c r="E686" s="116"/>
    </row>
    <row r="687" customHeight="1" spans="5:5">
      <c r="E687" s="116"/>
    </row>
    <row r="688" customHeight="1" spans="5:5">
      <c r="E688" s="116"/>
    </row>
    <row r="689" customHeight="1" spans="5:5">
      <c r="E689" s="116"/>
    </row>
    <row r="690" customHeight="1" spans="5:5">
      <c r="E690" s="116"/>
    </row>
    <row r="691" customHeight="1" spans="5:5">
      <c r="E691" s="116"/>
    </row>
    <row r="692" customHeight="1" spans="5:5">
      <c r="E692" s="116"/>
    </row>
    <row r="693" customHeight="1" spans="5:5">
      <c r="E693" s="116"/>
    </row>
    <row r="694" customHeight="1" spans="5:5">
      <c r="E694" s="116"/>
    </row>
    <row r="695" customHeight="1" spans="5:5">
      <c r="E695" s="116"/>
    </row>
    <row r="696" customHeight="1" spans="5:5">
      <c r="E696" s="116"/>
    </row>
    <row r="697" customHeight="1" spans="5:5">
      <c r="E697" s="116"/>
    </row>
    <row r="698" customHeight="1" spans="5:5">
      <c r="E698" s="116"/>
    </row>
    <row r="699" customHeight="1" spans="5:5">
      <c r="E699" s="116"/>
    </row>
    <row r="700" customHeight="1" spans="5:5">
      <c r="E700" s="116"/>
    </row>
    <row r="701" customHeight="1" spans="5:5">
      <c r="E701" s="116"/>
    </row>
    <row r="702" customHeight="1" spans="5:5">
      <c r="E702" s="116"/>
    </row>
    <row r="703" customHeight="1" spans="5:5">
      <c r="E703" s="116"/>
    </row>
    <row r="704" customHeight="1" spans="5:5">
      <c r="E704" s="116"/>
    </row>
    <row r="705" customHeight="1" spans="5:5">
      <c r="E705" s="116"/>
    </row>
    <row r="706" customHeight="1" spans="5:5">
      <c r="E706" s="116"/>
    </row>
    <row r="707" customHeight="1" spans="5:5">
      <c r="E707" s="116"/>
    </row>
    <row r="708" customHeight="1" spans="5:5">
      <c r="E708" s="116"/>
    </row>
    <row r="709" customHeight="1" spans="5:5">
      <c r="E709" s="116"/>
    </row>
    <row r="710" customHeight="1" spans="5:5">
      <c r="E710" s="116"/>
    </row>
    <row r="711" customHeight="1" spans="5:5">
      <c r="E711" s="116"/>
    </row>
    <row r="712" customHeight="1" spans="5:5">
      <c r="E712" s="116"/>
    </row>
    <row r="713" customHeight="1" spans="5:5">
      <c r="E713" s="116"/>
    </row>
    <row r="714" customHeight="1" spans="5:5">
      <c r="E714" s="116"/>
    </row>
    <row r="715" customHeight="1" spans="5:5">
      <c r="E715" s="116"/>
    </row>
    <row r="716" customHeight="1" spans="5:5">
      <c r="E716" s="116"/>
    </row>
    <row r="717" customHeight="1" spans="5:5">
      <c r="E717" s="116"/>
    </row>
    <row r="718" customHeight="1" spans="5:5">
      <c r="E718" s="116"/>
    </row>
    <row r="719" customHeight="1" spans="5:5">
      <c r="E719" s="116"/>
    </row>
    <row r="720" customHeight="1" spans="5:5">
      <c r="E720" s="116"/>
    </row>
    <row r="721" customHeight="1" spans="5:5">
      <c r="E721" s="116"/>
    </row>
    <row r="722" customHeight="1" spans="5:5">
      <c r="E722" s="116"/>
    </row>
    <row r="723" customHeight="1" spans="5:5">
      <c r="E723" s="116"/>
    </row>
    <row r="724" customHeight="1" spans="5:5">
      <c r="E724" s="116"/>
    </row>
    <row r="725" customHeight="1" spans="5:5">
      <c r="E725" s="116"/>
    </row>
    <row r="726" customHeight="1" spans="5:5">
      <c r="E726" s="116"/>
    </row>
    <row r="727" customHeight="1" spans="5:5">
      <c r="E727" s="116"/>
    </row>
    <row r="728" customHeight="1" spans="5:5">
      <c r="E728" s="116"/>
    </row>
    <row r="729" customHeight="1" spans="5:5">
      <c r="E729" s="116"/>
    </row>
    <row r="730" customHeight="1" spans="5:5">
      <c r="E730" s="116"/>
    </row>
    <row r="731" customHeight="1" spans="5:5">
      <c r="E731" s="116"/>
    </row>
    <row r="732" customHeight="1" spans="5:5">
      <c r="E732" s="116"/>
    </row>
    <row r="733" customHeight="1" spans="5:5">
      <c r="E733" s="116"/>
    </row>
    <row r="734" customHeight="1" spans="5:5">
      <c r="E734" s="116"/>
    </row>
    <row r="735" customHeight="1" spans="5:5">
      <c r="E735" s="116"/>
    </row>
    <row r="736" customHeight="1" spans="5:5">
      <c r="E736" s="116"/>
    </row>
    <row r="737" customHeight="1" spans="5:5">
      <c r="E737" s="116"/>
    </row>
    <row r="738" customHeight="1" spans="5:5">
      <c r="E738" s="116"/>
    </row>
    <row r="739" customHeight="1" spans="5:5">
      <c r="E739" s="116"/>
    </row>
    <row r="740" customHeight="1" spans="5:5">
      <c r="E740" s="116"/>
    </row>
    <row r="741" customHeight="1" spans="5:5">
      <c r="E741" s="116"/>
    </row>
    <row r="742" customHeight="1" spans="5:5">
      <c r="E742" s="116"/>
    </row>
    <row r="743" customHeight="1" spans="5:5">
      <c r="E743" s="116"/>
    </row>
    <row r="744" customHeight="1" spans="5:5">
      <c r="E744" s="116"/>
    </row>
    <row r="745" customHeight="1" spans="5:5">
      <c r="E745" s="116"/>
    </row>
    <row r="746" customHeight="1" spans="5:5">
      <c r="E746" s="116"/>
    </row>
    <row r="747" customHeight="1" spans="5:5">
      <c r="E747" s="116"/>
    </row>
    <row r="748" customHeight="1" spans="5:5">
      <c r="E748" s="116"/>
    </row>
    <row r="749" customHeight="1" spans="5:5">
      <c r="E749" s="116"/>
    </row>
    <row r="750" customHeight="1" spans="5:5">
      <c r="E750" s="116"/>
    </row>
    <row r="751" customHeight="1" spans="5:5">
      <c r="E751" s="116"/>
    </row>
    <row r="752" customHeight="1" spans="5:5">
      <c r="E752" s="116"/>
    </row>
    <row r="753" customHeight="1" spans="5:5">
      <c r="E753" s="116"/>
    </row>
    <row r="754" customHeight="1" spans="5:5">
      <c r="E754" s="116"/>
    </row>
    <row r="755" customHeight="1" spans="5:5">
      <c r="E755" s="116"/>
    </row>
    <row r="756" customHeight="1" spans="5:5">
      <c r="E756" s="116"/>
    </row>
    <row r="757" customHeight="1" spans="5:5">
      <c r="E757" s="116"/>
    </row>
    <row r="758" customHeight="1" spans="5:5">
      <c r="E758" s="116"/>
    </row>
    <row r="759" customHeight="1" spans="5:5">
      <c r="E759" s="116"/>
    </row>
    <row r="760" customHeight="1" spans="5:5">
      <c r="E760" s="116"/>
    </row>
    <row r="761" customHeight="1" spans="5:5">
      <c r="E761" s="116"/>
    </row>
    <row r="762" customHeight="1" spans="5:5">
      <c r="E762" s="116"/>
    </row>
    <row r="763" customHeight="1" spans="5:5">
      <c r="E763" s="116"/>
    </row>
    <row r="764" customHeight="1" spans="5:5">
      <c r="E764" s="116"/>
    </row>
    <row r="765" customHeight="1" spans="5:5">
      <c r="E765" s="116"/>
    </row>
    <row r="766" customHeight="1" spans="5:5">
      <c r="E766" s="116"/>
    </row>
    <row r="767" customHeight="1" spans="5:5">
      <c r="E767" s="116"/>
    </row>
    <row r="768" customHeight="1" spans="5:5">
      <c r="E768" s="116"/>
    </row>
    <row r="769" customHeight="1" spans="5:5">
      <c r="E769" s="116"/>
    </row>
    <row r="770" customHeight="1" spans="5:5">
      <c r="E770" s="116"/>
    </row>
    <row r="771" customHeight="1" spans="5:5">
      <c r="E771" s="116"/>
    </row>
    <row r="772" customHeight="1" spans="5:5">
      <c r="E772" s="116"/>
    </row>
    <row r="773" customHeight="1" spans="5:5">
      <c r="E773" s="116"/>
    </row>
    <row r="774" customHeight="1" spans="5:5">
      <c r="E774" s="116"/>
    </row>
    <row r="775" customHeight="1" spans="5:5">
      <c r="E775" s="116"/>
    </row>
    <row r="776" customHeight="1" spans="5:5">
      <c r="E776" s="116"/>
    </row>
    <row r="777" customHeight="1" spans="5:5">
      <c r="E777" s="116"/>
    </row>
    <row r="778" customHeight="1" spans="5:5">
      <c r="E778" s="116"/>
    </row>
    <row r="779" customHeight="1" spans="5:5">
      <c r="E779" s="116"/>
    </row>
    <row r="780" customHeight="1" spans="5:5">
      <c r="E780" s="116"/>
    </row>
    <row r="781" customHeight="1" spans="5:5">
      <c r="E781" s="116"/>
    </row>
    <row r="782" customHeight="1" spans="5:5">
      <c r="E782" s="116"/>
    </row>
    <row r="783" customHeight="1" spans="5:5">
      <c r="E783" s="116"/>
    </row>
    <row r="784" customHeight="1" spans="5:5">
      <c r="E784" s="116"/>
    </row>
    <row r="785" customHeight="1" spans="5:5">
      <c r="E785" s="116"/>
    </row>
    <row r="786" customHeight="1" spans="5:5">
      <c r="E786" s="116"/>
    </row>
    <row r="787" customHeight="1" spans="5:5">
      <c r="E787" s="116"/>
    </row>
    <row r="788" customHeight="1" spans="5:5">
      <c r="E788" s="116"/>
    </row>
    <row r="789" customHeight="1" spans="5:5">
      <c r="E789" s="116"/>
    </row>
    <row r="790" customHeight="1" spans="5:5">
      <c r="E790" s="116"/>
    </row>
    <row r="791" customHeight="1" spans="5:5">
      <c r="E791" s="116"/>
    </row>
    <row r="792" customHeight="1" spans="5:5">
      <c r="E792" s="116"/>
    </row>
    <row r="793" customHeight="1" spans="5:5">
      <c r="E793" s="116"/>
    </row>
    <row r="794" customHeight="1" spans="5:5">
      <c r="E794" s="116"/>
    </row>
    <row r="795" customHeight="1" spans="5:5">
      <c r="E795" s="116"/>
    </row>
    <row r="796" customHeight="1" spans="5:5">
      <c r="E796" s="116"/>
    </row>
    <row r="797" customHeight="1" spans="5:5">
      <c r="E797" s="116"/>
    </row>
    <row r="798" customHeight="1" spans="5:5">
      <c r="E798" s="116"/>
    </row>
    <row r="799" customHeight="1" spans="5:5">
      <c r="E799" s="116"/>
    </row>
    <row r="800" customHeight="1" spans="5:5">
      <c r="E800" s="116"/>
    </row>
    <row r="801" customHeight="1" spans="5:5">
      <c r="E801" s="116"/>
    </row>
    <row r="802" customHeight="1" spans="5:5">
      <c r="E802" s="116"/>
    </row>
    <row r="803" customHeight="1" spans="5:5">
      <c r="E803" s="116"/>
    </row>
    <row r="804" customHeight="1" spans="5:5">
      <c r="E804" s="116"/>
    </row>
    <row r="805" customHeight="1" spans="5:5">
      <c r="E805" s="116"/>
    </row>
    <row r="806" customHeight="1" spans="5:5">
      <c r="E806" s="116"/>
    </row>
    <row r="807" customHeight="1" spans="5:5">
      <c r="E807" s="116"/>
    </row>
    <row r="808" customHeight="1" spans="5:5">
      <c r="E808" s="116"/>
    </row>
    <row r="809" customHeight="1" spans="5:5">
      <c r="E809" s="116"/>
    </row>
    <row r="810" customHeight="1" spans="5:5">
      <c r="E810" s="116"/>
    </row>
    <row r="811" customHeight="1" spans="5:5">
      <c r="E811" s="116"/>
    </row>
    <row r="812" customHeight="1" spans="5:5">
      <c r="E812" s="116"/>
    </row>
    <row r="813" customHeight="1" spans="5:5">
      <c r="E813" s="116"/>
    </row>
    <row r="814" customHeight="1" spans="5:5">
      <c r="E814" s="116"/>
    </row>
    <row r="815" customHeight="1" spans="5:5">
      <c r="E815" s="116"/>
    </row>
    <row r="816" customHeight="1" spans="5:5">
      <c r="E816" s="116"/>
    </row>
    <row r="817" customHeight="1" spans="5:5">
      <c r="E817" s="116"/>
    </row>
    <row r="818" customHeight="1" spans="5:5">
      <c r="E818" s="116"/>
    </row>
    <row r="819" customHeight="1" spans="5:5">
      <c r="E819" s="116"/>
    </row>
    <row r="820" customHeight="1" spans="5:5">
      <c r="E820" s="116"/>
    </row>
    <row r="821" customHeight="1" spans="5:5">
      <c r="E821" s="116"/>
    </row>
    <row r="822" customHeight="1" spans="5:5">
      <c r="E822" s="116"/>
    </row>
    <row r="823" customHeight="1" spans="5:5">
      <c r="E823" s="116"/>
    </row>
    <row r="824" customHeight="1" spans="5:5">
      <c r="E824" s="116"/>
    </row>
    <row r="825" customHeight="1" spans="5:5">
      <c r="E825" s="116"/>
    </row>
    <row r="826" customHeight="1" spans="5:5">
      <c r="E826" s="116"/>
    </row>
    <row r="827" customHeight="1" spans="5:5">
      <c r="E827" s="116"/>
    </row>
    <row r="828" customHeight="1" spans="5:5">
      <c r="E828" s="116"/>
    </row>
    <row r="829" customHeight="1" spans="5:5">
      <c r="E829" s="116"/>
    </row>
    <row r="830" customHeight="1" spans="5:5">
      <c r="E830" s="116"/>
    </row>
    <row r="831" customHeight="1" spans="5:5">
      <c r="E831" s="116"/>
    </row>
    <row r="832" customHeight="1" spans="5:5">
      <c r="E832" s="116"/>
    </row>
    <row r="833" customHeight="1" spans="5:5">
      <c r="E833" s="116"/>
    </row>
    <row r="834" customHeight="1" spans="5:5">
      <c r="E834" s="116"/>
    </row>
    <row r="835" customHeight="1" spans="5:5">
      <c r="E835" s="116"/>
    </row>
    <row r="836" customHeight="1" spans="5:5">
      <c r="E836" s="116"/>
    </row>
    <row r="837" customHeight="1" spans="5:5">
      <c r="E837" s="116"/>
    </row>
    <row r="838" customHeight="1" spans="5:5">
      <c r="E838" s="116"/>
    </row>
    <row r="839" customHeight="1" spans="5:5">
      <c r="E839" s="116"/>
    </row>
    <row r="840" customHeight="1" spans="5:5">
      <c r="E840" s="116"/>
    </row>
    <row r="841" customHeight="1" spans="5:5">
      <c r="E841" s="116"/>
    </row>
    <row r="842" customHeight="1" spans="5:5">
      <c r="E842" s="116"/>
    </row>
    <row r="843" customHeight="1" spans="5:5">
      <c r="E843" s="116"/>
    </row>
    <row r="844" customHeight="1" spans="5:5">
      <c r="E844" s="116"/>
    </row>
    <row r="845" customHeight="1" spans="5:5">
      <c r="E845" s="116"/>
    </row>
    <row r="846" customHeight="1" spans="5:5">
      <c r="E846" s="116"/>
    </row>
    <row r="847" customHeight="1" spans="5:5">
      <c r="E847" s="116"/>
    </row>
    <row r="848" customHeight="1" spans="5:5">
      <c r="E848" s="116"/>
    </row>
    <row r="849" customHeight="1" spans="5:5">
      <c r="E849" s="116"/>
    </row>
    <row r="850" customHeight="1" spans="5:5">
      <c r="E850" s="116"/>
    </row>
    <row r="851" customHeight="1" spans="5:5">
      <c r="E851" s="116"/>
    </row>
    <row r="852" customHeight="1" spans="5:5">
      <c r="E852" s="116"/>
    </row>
    <row r="853" customHeight="1" spans="5:5">
      <c r="E853" s="116"/>
    </row>
    <row r="854" customHeight="1" spans="5:5">
      <c r="E854" s="116"/>
    </row>
    <row r="855" customHeight="1" spans="5:5">
      <c r="E855" s="116"/>
    </row>
    <row r="856" customHeight="1" spans="5:5">
      <c r="E856" s="116"/>
    </row>
    <row r="857" customHeight="1" spans="5:5">
      <c r="E857" s="116"/>
    </row>
    <row r="858" customHeight="1" spans="5:5">
      <c r="E858" s="116"/>
    </row>
    <row r="859" customHeight="1" spans="5:5">
      <c r="E859" s="116"/>
    </row>
    <row r="860" customHeight="1" spans="5:5">
      <c r="E860" s="116"/>
    </row>
    <row r="861" customHeight="1" spans="5:5">
      <c r="E861" s="116"/>
    </row>
    <row r="862" customHeight="1" spans="5:5">
      <c r="E862" s="116"/>
    </row>
    <row r="863" customHeight="1" spans="5:5">
      <c r="E863" s="116"/>
    </row>
    <row r="864" customHeight="1" spans="5:5">
      <c r="E864" s="116"/>
    </row>
    <row r="865" customHeight="1" spans="5:5">
      <c r="E865" s="116"/>
    </row>
    <row r="866" customHeight="1" spans="5:5">
      <c r="E866" s="116"/>
    </row>
    <row r="867" customHeight="1" spans="5:5">
      <c r="E867" s="116"/>
    </row>
    <row r="868" customHeight="1" spans="5:5">
      <c r="E868" s="116"/>
    </row>
    <row r="869" customHeight="1" spans="5:5">
      <c r="E869" s="116"/>
    </row>
    <row r="870" customHeight="1" spans="5:5">
      <c r="E870" s="116"/>
    </row>
    <row r="871" customHeight="1" spans="5:5">
      <c r="E871" s="116"/>
    </row>
    <row r="872" customHeight="1" spans="5:5">
      <c r="E872" s="116"/>
    </row>
    <row r="873" customHeight="1" spans="5:5">
      <c r="E873" s="116"/>
    </row>
    <row r="874" customHeight="1" spans="5:5">
      <c r="E874" s="116"/>
    </row>
    <row r="875" customHeight="1" spans="5:5">
      <c r="E875" s="116"/>
    </row>
    <row r="876" customHeight="1" spans="5:5">
      <c r="E876" s="116"/>
    </row>
    <row r="877" customHeight="1" spans="5:5">
      <c r="E877" s="116"/>
    </row>
    <row r="878" customHeight="1" spans="5:5">
      <c r="E878" s="116"/>
    </row>
    <row r="879" customHeight="1" spans="5:5">
      <c r="E879" s="116"/>
    </row>
    <row r="880" customHeight="1" spans="5:5">
      <c r="E880" s="116"/>
    </row>
    <row r="881" customHeight="1" spans="5:5">
      <c r="E881" s="116"/>
    </row>
    <row r="882" customHeight="1" spans="5:5">
      <c r="E882" s="116"/>
    </row>
    <row r="883" customHeight="1" spans="5:5">
      <c r="E883" s="116"/>
    </row>
    <row r="884" customHeight="1" spans="5:5">
      <c r="E884" s="116"/>
    </row>
    <row r="885" customHeight="1" spans="5:5">
      <c r="E885" s="116"/>
    </row>
    <row r="886" customHeight="1" spans="5:5">
      <c r="E886" s="116"/>
    </row>
    <row r="887" customHeight="1" spans="5:5">
      <c r="E887" s="116"/>
    </row>
    <row r="888" customHeight="1" spans="5:5">
      <c r="E888" s="116"/>
    </row>
    <row r="889" customHeight="1" spans="5:5">
      <c r="E889" s="116"/>
    </row>
    <row r="890" customHeight="1" spans="5:5">
      <c r="E890" s="116"/>
    </row>
    <row r="891" customHeight="1" spans="5:5">
      <c r="E891" s="116"/>
    </row>
    <row r="892" customHeight="1" spans="5:5">
      <c r="E892" s="116"/>
    </row>
    <row r="893" customHeight="1" spans="5:5">
      <c r="E893" s="116"/>
    </row>
    <row r="894" customHeight="1" spans="5:5">
      <c r="E894" s="116"/>
    </row>
    <row r="895" customHeight="1" spans="5:5">
      <c r="E895" s="116"/>
    </row>
    <row r="896" customHeight="1" spans="5:5">
      <c r="E896" s="116"/>
    </row>
    <row r="897" customHeight="1" spans="5:5">
      <c r="E897" s="116"/>
    </row>
    <row r="898" customHeight="1" spans="5:5">
      <c r="E898" s="116"/>
    </row>
    <row r="899" customHeight="1" spans="5:5">
      <c r="E899" s="116"/>
    </row>
    <row r="900" customHeight="1" spans="5:5">
      <c r="E900" s="116"/>
    </row>
    <row r="901" customHeight="1" spans="5:5">
      <c r="E901" s="116"/>
    </row>
    <row r="902" customHeight="1" spans="5:5">
      <c r="E902" s="116"/>
    </row>
    <row r="903" customHeight="1" spans="5:5">
      <c r="E903" s="116"/>
    </row>
    <row r="904" customHeight="1" spans="5:5">
      <c r="E904" s="116"/>
    </row>
    <row r="905" customHeight="1" spans="5:5">
      <c r="E905" s="116"/>
    </row>
    <row r="906" customHeight="1" spans="5:5">
      <c r="E906" s="116"/>
    </row>
    <row r="907" customHeight="1" spans="5:5">
      <c r="E907" s="116"/>
    </row>
    <row r="908" customHeight="1" spans="5:5">
      <c r="E908" s="116"/>
    </row>
    <row r="909" customHeight="1" spans="5:5">
      <c r="E909" s="116"/>
    </row>
    <row r="910" customHeight="1" spans="5:5">
      <c r="E910" s="116"/>
    </row>
    <row r="911" customHeight="1" spans="5:5">
      <c r="E911" s="116"/>
    </row>
    <row r="912" customHeight="1" spans="5:5">
      <c r="E912" s="116"/>
    </row>
    <row r="913" customHeight="1" spans="5:5">
      <c r="E913" s="116"/>
    </row>
    <row r="914" customHeight="1" spans="5:5">
      <c r="E914" s="116"/>
    </row>
    <row r="915" customHeight="1" spans="5:5">
      <c r="E915" s="116"/>
    </row>
    <row r="916" customHeight="1" spans="5:5">
      <c r="E916" s="116"/>
    </row>
    <row r="917" customHeight="1" spans="5:5">
      <c r="E917" s="116"/>
    </row>
    <row r="918" customHeight="1" spans="5:5">
      <c r="E918" s="116"/>
    </row>
    <row r="919" customHeight="1" spans="5:5">
      <c r="E919" s="116"/>
    </row>
    <row r="920" customHeight="1" spans="5:5">
      <c r="E920" s="116"/>
    </row>
    <row r="921" customHeight="1" spans="5:5">
      <c r="E921" s="116"/>
    </row>
    <row r="922" customHeight="1" spans="5:5">
      <c r="E922" s="116"/>
    </row>
    <row r="923" customHeight="1" spans="5:5">
      <c r="E923" s="116"/>
    </row>
    <row r="924" customHeight="1" spans="5:5">
      <c r="E924" s="116"/>
    </row>
    <row r="925" customHeight="1" spans="5:5">
      <c r="E925" s="116"/>
    </row>
    <row r="926" customHeight="1" spans="5:5">
      <c r="E926" s="116"/>
    </row>
    <row r="927" customHeight="1" spans="5:5">
      <c r="E927" s="116"/>
    </row>
    <row r="928" customHeight="1" spans="5:5">
      <c r="E928" s="116"/>
    </row>
    <row r="929" customHeight="1" spans="5:5">
      <c r="E929" s="116"/>
    </row>
    <row r="930" customHeight="1" spans="5:5">
      <c r="E930" s="116"/>
    </row>
    <row r="931" customHeight="1" spans="5:5">
      <c r="E931" s="116"/>
    </row>
    <row r="932" customHeight="1" spans="5:5">
      <c r="E932" s="116"/>
    </row>
    <row r="933" customHeight="1" spans="5:5">
      <c r="E933" s="116"/>
    </row>
    <row r="934" customHeight="1" spans="5:5">
      <c r="E934" s="116"/>
    </row>
    <row r="935" customHeight="1" spans="5:5">
      <c r="E935" s="116"/>
    </row>
    <row r="936" customHeight="1" spans="5:5">
      <c r="E936" s="116"/>
    </row>
    <row r="937" customHeight="1" spans="5:5">
      <c r="E937" s="116"/>
    </row>
    <row r="938" customHeight="1" spans="5:5">
      <c r="E938" s="116"/>
    </row>
    <row r="939" customHeight="1" spans="5:5">
      <c r="E939" s="116"/>
    </row>
    <row r="940" customHeight="1" spans="5:5">
      <c r="E940" s="116"/>
    </row>
    <row r="941" customHeight="1" spans="5:5">
      <c r="E941" s="116"/>
    </row>
    <row r="942" customHeight="1" spans="5:5">
      <c r="E942" s="116"/>
    </row>
    <row r="943" customHeight="1" spans="5:5">
      <c r="E943" s="116"/>
    </row>
    <row r="944" customHeight="1" spans="5:5">
      <c r="E944" s="116"/>
    </row>
    <row r="945" customHeight="1" spans="5:5">
      <c r="E945" s="116"/>
    </row>
    <row r="946" customHeight="1" spans="5:5">
      <c r="E946" s="116"/>
    </row>
    <row r="947" customHeight="1" spans="5:5">
      <c r="E947" s="116"/>
    </row>
    <row r="948" customHeight="1" spans="5:5">
      <c r="E948" s="116"/>
    </row>
    <row r="949" customHeight="1" spans="5:5">
      <c r="E949" s="116"/>
    </row>
    <row r="950" customHeight="1" spans="5:5">
      <c r="E950" s="116"/>
    </row>
    <row r="951" customHeight="1" spans="5:5">
      <c r="E951" s="116"/>
    </row>
    <row r="952" customHeight="1" spans="5:5">
      <c r="E952" s="116"/>
    </row>
    <row r="953" customHeight="1" spans="5:5">
      <c r="E953" s="116"/>
    </row>
    <row r="954" customHeight="1" spans="5:5">
      <c r="E954" s="116"/>
    </row>
    <row r="955" customHeight="1" spans="5:5">
      <c r="E955" s="116"/>
    </row>
    <row r="956" customHeight="1" spans="5:5">
      <c r="E956" s="116"/>
    </row>
    <row r="957" customHeight="1" spans="5:5">
      <c r="E957" s="116"/>
    </row>
    <row r="958" customHeight="1" spans="5:5">
      <c r="E958" s="116"/>
    </row>
    <row r="959" customHeight="1" spans="5:5">
      <c r="E959" s="116"/>
    </row>
    <row r="960" customHeight="1" spans="5:5">
      <c r="E960" s="116"/>
    </row>
    <row r="961" customHeight="1" spans="5:5">
      <c r="E961" s="116"/>
    </row>
    <row r="962" customHeight="1" spans="5:5">
      <c r="E962" s="116"/>
    </row>
    <row r="963" customHeight="1" spans="5:5">
      <c r="E963" s="116"/>
    </row>
    <row r="964" customHeight="1" spans="5:5">
      <c r="E964" s="116"/>
    </row>
    <row r="965" customHeight="1" spans="5:5">
      <c r="E965" s="116"/>
    </row>
    <row r="966" customHeight="1" spans="5:5">
      <c r="E966" s="116"/>
    </row>
    <row r="967" customHeight="1" spans="5:5">
      <c r="E967" s="116"/>
    </row>
    <row r="968" customHeight="1" spans="5:5">
      <c r="E968" s="116"/>
    </row>
    <row r="969" customHeight="1" spans="5:5">
      <c r="E969" s="116"/>
    </row>
    <row r="970" customHeight="1" spans="5:5">
      <c r="E970" s="116"/>
    </row>
    <row r="971" customHeight="1" spans="5:5">
      <c r="E971" s="116"/>
    </row>
    <row r="972" customHeight="1" spans="5:5">
      <c r="E972" s="116"/>
    </row>
    <row r="973" customHeight="1" spans="5:5">
      <c r="E973" s="116"/>
    </row>
    <row r="974" customHeight="1" spans="5:5">
      <c r="E974" s="116"/>
    </row>
    <row r="975" customHeight="1" spans="5:5">
      <c r="E975" s="116"/>
    </row>
    <row r="976" customHeight="1" spans="5:5">
      <c r="E976" s="116"/>
    </row>
    <row r="977" customHeight="1" spans="5:5">
      <c r="E977" s="116"/>
    </row>
    <row r="978" customHeight="1" spans="5:5">
      <c r="E978" s="116"/>
    </row>
    <row r="979" customHeight="1" spans="5:5">
      <c r="E979" s="116"/>
    </row>
    <row r="980" customHeight="1" spans="5:5">
      <c r="E980" s="116"/>
    </row>
    <row r="981" customHeight="1" spans="5:5">
      <c r="E981" s="116"/>
    </row>
    <row r="982" customHeight="1" spans="5:5">
      <c r="E982" s="116"/>
    </row>
    <row r="983" customHeight="1" spans="5:5">
      <c r="E983" s="116"/>
    </row>
    <row r="984" customHeight="1" spans="5:5">
      <c r="E984" s="116"/>
    </row>
    <row r="985" customHeight="1" spans="5:5">
      <c r="E985" s="116"/>
    </row>
    <row r="986" customHeight="1" spans="5:5">
      <c r="E986" s="116"/>
    </row>
    <row r="987" customHeight="1" spans="5:5">
      <c r="E987" s="116"/>
    </row>
    <row r="988" customHeight="1" spans="5:5">
      <c r="E988" s="116"/>
    </row>
    <row r="989" customHeight="1" spans="5:5">
      <c r="E989" s="116"/>
    </row>
    <row r="990" customHeight="1" spans="5:5">
      <c r="E990" s="116"/>
    </row>
    <row r="991" customHeight="1" spans="5:5">
      <c r="E991" s="116"/>
    </row>
    <row r="992" customHeight="1" spans="5:5">
      <c r="E992" s="116"/>
    </row>
    <row r="993" customHeight="1" spans="5:5">
      <c r="E993" s="116"/>
    </row>
    <row r="994" customHeight="1" spans="5:5">
      <c r="E994" s="116"/>
    </row>
    <row r="995" customHeight="1" spans="5:5">
      <c r="E995" s="116"/>
    </row>
    <row r="996" customHeight="1" spans="5:5">
      <c r="E996" s="116"/>
    </row>
    <row r="997" customHeight="1" spans="5:5">
      <c r="E997" s="116"/>
    </row>
    <row r="998" customHeight="1" spans="5:5">
      <c r="E998" s="116"/>
    </row>
    <row r="999" customHeight="1" spans="5:5">
      <c r="E999" s="116"/>
    </row>
    <row r="1000" customHeight="1" spans="5:5">
      <c r="E1000" s="116"/>
    </row>
    <row r="1001" customHeight="1" spans="5:5">
      <c r="E1001" s="116"/>
    </row>
    <row r="1002" customHeight="1" spans="5:5">
      <c r="E1002" s="116"/>
    </row>
    <row r="1003" customHeight="1" spans="5:5">
      <c r="E1003" s="116"/>
    </row>
    <row r="1004" customHeight="1" spans="5:5">
      <c r="E1004" s="116"/>
    </row>
    <row r="1005" customHeight="1" spans="5:5">
      <c r="E1005" s="116"/>
    </row>
    <row r="1006" customHeight="1" spans="5:5">
      <c r="E1006" s="116"/>
    </row>
    <row r="1007" customHeight="1" spans="5:5">
      <c r="E1007" s="116"/>
    </row>
    <row r="1008" customHeight="1" spans="5:5">
      <c r="E1008" s="116"/>
    </row>
    <row r="1009" customHeight="1" spans="5:5">
      <c r="E1009" s="116"/>
    </row>
    <row r="1010" customHeight="1" spans="5:5">
      <c r="E1010" s="116"/>
    </row>
    <row r="1011" customHeight="1" spans="5:5">
      <c r="E1011" s="116"/>
    </row>
    <row r="1012" customHeight="1" spans="5:5">
      <c r="E1012" s="116"/>
    </row>
    <row r="1013" customHeight="1" spans="5:5">
      <c r="E1013" s="116"/>
    </row>
    <row r="1014" customHeight="1" spans="5:5">
      <c r="E1014" s="116"/>
    </row>
    <row r="1015" customHeight="1" spans="5:5">
      <c r="E1015" s="116"/>
    </row>
    <row r="1016" customHeight="1" spans="5:5">
      <c r="E1016" s="116"/>
    </row>
    <row r="1017" customHeight="1" spans="5:5">
      <c r="E1017" s="116"/>
    </row>
    <row r="1018" customHeight="1" spans="5:5">
      <c r="E1018" s="116"/>
    </row>
    <row r="1019" customHeight="1" spans="5:5">
      <c r="E1019" s="116"/>
    </row>
    <row r="1020" customHeight="1" spans="5:5">
      <c r="E1020" s="116"/>
    </row>
    <row r="1021" customHeight="1" spans="5:5">
      <c r="E1021" s="116"/>
    </row>
    <row r="1022" customHeight="1" spans="5:5">
      <c r="E1022" s="116"/>
    </row>
    <row r="1023" customHeight="1" spans="5:5">
      <c r="E1023" s="116"/>
    </row>
    <row r="1024" customHeight="1" spans="5:5">
      <c r="E1024" s="116"/>
    </row>
    <row r="1025" customHeight="1" spans="5:5">
      <c r="E1025" s="116"/>
    </row>
    <row r="1026" customHeight="1" spans="5:5">
      <c r="E1026" s="116"/>
    </row>
    <row r="1027" customHeight="1" spans="5:5">
      <c r="E1027" s="116"/>
    </row>
    <row r="1028" customHeight="1" spans="5:5">
      <c r="E1028" s="116"/>
    </row>
    <row r="1029" customHeight="1" spans="5:5">
      <c r="E1029" s="116"/>
    </row>
    <row r="1030" customHeight="1" spans="5:5">
      <c r="E1030" s="116"/>
    </row>
    <row r="1031" customHeight="1" spans="5:5">
      <c r="E1031" s="116"/>
    </row>
    <row r="1032" customHeight="1" spans="5:5">
      <c r="E1032" s="116"/>
    </row>
    <row r="1033" customHeight="1" spans="5:5">
      <c r="E1033" s="116"/>
    </row>
    <row r="1034" customHeight="1" spans="5:5">
      <c r="E1034" s="116"/>
    </row>
    <row r="1035" customHeight="1" spans="5:5">
      <c r="E1035" s="116"/>
    </row>
    <row r="1036" customHeight="1" spans="5:5">
      <c r="E1036" s="116"/>
    </row>
    <row r="1037" customHeight="1" spans="5:5">
      <c r="E1037" s="116"/>
    </row>
    <row r="1038" customHeight="1" spans="5:5">
      <c r="E1038" s="116"/>
    </row>
    <row r="1039" customHeight="1" spans="5:5">
      <c r="E1039" s="116"/>
    </row>
    <row r="1040" customHeight="1" spans="5:5">
      <c r="E1040" s="116"/>
    </row>
    <row r="1041" customHeight="1" spans="5:5">
      <c r="E1041" s="116"/>
    </row>
    <row r="1042" customHeight="1" spans="5:5">
      <c r="E1042" s="116"/>
    </row>
    <row r="1043" customHeight="1" spans="5:5">
      <c r="E1043" s="116"/>
    </row>
    <row r="1044" customHeight="1" spans="5:5">
      <c r="E1044" s="116"/>
    </row>
    <row r="1045" customHeight="1" spans="5:5">
      <c r="E1045" s="116"/>
    </row>
    <row r="1046" customHeight="1" spans="5:5">
      <c r="E1046" s="116"/>
    </row>
    <row r="1047" customHeight="1" spans="5:5">
      <c r="E1047" s="116"/>
    </row>
    <row r="1048" customHeight="1" spans="5:5">
      <c r="E1048" s="116"/>
    </row>
    <row r="1049" customHeight="1" spans="5:5">
      <c r="E1049" s="116"/>
    </row>
    <row r="1050" customHeight="1" spans="5:5">
      <c r="E1050" s="116"/>
    </row>
    <row r="1051" customHeight="1" spans="5:5">
      <c r="E1051" s="116"/>
    </row>
    <row r="1052" customHeight="1" spans="5:5">
      <c r="E1052" s="116"/>
    </row>
    <row r="1053" customHeight="1" spans="5:5">
      <c r="E1053" s="116"/>
    </row>
    <row r="1054" customHeight="1" spans="5:5">
      <c r="E1054" s="116"/>
    </row>
    <row r="1055" customHeight="1" spans="5:5">
      <c r="E1055" s="116"/>
    </row>
    <row r="1056" customHeight="1" spans="5:5">
      <c r="E1056" s="116"/>
    </row>
    <row r="1057" customHeight="1" spans="5:5">
      <c r="E1057" s="116"/>
    </row>
    <row r="1058" customHeight="1" spans="5:5">
      <c r="E1058" s="116"/>
    </row>
    <row r="1059" customHeight="1" spans="5:5">
      <c r="E1059" s="116"/>
    </row>
    <row r="1060" customHeight="1" spans="5:5">
      <c r="E1060" s="116"/>
    </row>
    <row r="1061" customHeight="1" spans="5:5">
      <c r="E1061" s="116"/>
    </row>
    <row r="1062" customHeight="1" spans="5:5">
      <c r="E1062" s="116"/>
    </row>
    <row r="1063" customHeight="1" spans="5:5">
      <c r="E1063" s="116"/>
    </row>
    <row r="1064" customHeight="1" spans="5:5">
      <c r="E1064" s="116"/>
    </row>
    <row r="1065" customHeight="1" spans="5:5">
      <c r="E1065" s="116"/>
    </row>
    <row r="1066" customHeight="1" spans="5:5">
      <c r="E1066" s="116"/>
    </row>
    <row r="1067" customHeight="1" spans="5:5">
      <c r="E1067" s="116"/>
    </row>
    <row r="1068" customHeight="1" spans="5:5">
      <c r="E1068" s="116"/>
    </row>
    <row r="1069" customHeight="1" spans="5:5">
      <c r="E1069" s="116"/>
    </row>
    <row r="1070" customHeight="1" spans="5:5">
      <c r="E1070" s="116"/>
    </row>
    <row r="1071" customHeight="1" spans="5:5">
      <c r="E1071" s="116"/>
    </row>
    <row r="1072" customHeight="1" spans="5:5">
      <c r="E1072" s="116"/>
    </row>
    <row r="1073" customHeight="1" spans="5:5">
      <c r="E1073" s="116"/>
    </row>
    <row r="1074" customHeight="1" spans="5:5">
      <c r="E1074" s="116"/>
    </row>
    <row r="1075" customHeight="1" spans="5:5">
      <c r="E1075" s="116"/>
    </row>
    <row r="1076" customHeight="1" spans="5:5">
      <c r="E1076" s="116"/>
    </row>
    <row r="1077" customHeight="1" spans="5:5">
      <c r="E1077" s="116"/>
    </row>
    <row r="1078" customHeight="1" spans="5:5">
      <c r="E1078" s="116"/>
    </row>
    <row r="1079" customHeight="1" spans="5:5">
      <c r="E1079" s="116"/>
    </row>
    <row r="1080" customHeight="1" spans="5:5">
      <c r="E1080" s="116"/>
    </row>
    <row r="1081" customHeight="1" spans="5:5">
      <c r="E1081" s="116"/>
    </row>
    <row r="1082" customHeight="1" spans="5:5">
      <c r="E1082" s="116"/>
    </row>
    <row r="1083" customHeight="1" spans="5:5">
      <c r="E1083" s="116"/>
    </row>
    <row r="1084" customHeight="1" spans="5:5">
      <c r="E1084" s="116"/>
    </row>
    <row r="1085" customHeight="1" spans="5:5">
      <c r="E1085" s="116"/>
    </row>
    <row r="1086" customHeight="1" spans="5:5">
      <c r="E1086" s="116"/>
    </row>
    <row r="1087" customHeight="1" spans="5:5">
      <c r="E1087" s="116"/>
    </row>
    <row r="1088" customHeight="1" spans="5:5">
      <c r="E1088" s="116"/>
    </row>
    <row r="1089" customHeight="1" spans="5:5">
      <c r="E1089" s="116"/>
    </row>
    <row r="1090" customHeight="1" spans="5:5">
      <c r="E1090" s="116"/>
    </row>
    <row r="1091" customHeight="1" spans="5:5">
      <c r="E1091" s="116"/>
    </row>
    <row r="1092" customHeight="1" spans="5:5">
      <c r="E1092" s="116"/>
    </row>
    <row r="1093" customHeight="1" spans="5:5">
      <c r="E1093" s="116"/>
    </row>
    <row r="1094" customHeight="1" spans="5:5">
      <c r="E1094" s="116"/>
    </row>
    <row r="1095" customHeight="1" spans="5:5">
      <c r="E1095" s="116"/>
    </row>
    <row r="1096" customHeight="1" spans="5:5">
      <c r="E1096" s="116"/>
    </row>
    <row r="1097" customHeight="1" spans="5:5">
      <c r="E1097" s="116"/>
    </row>
    <row r="1098" customHeight="1" spans="5:5">
      <c r="E1098" s="116"/>
    </row>
    <row r="1099" customHeight="1" spans="5:5">
      <c r="E1099" s="116"/>
    </row>
    <row r="1100" customHeight="1" spans="5:5">
      <c r="E1100" s="116"/>
    </row>
    <row r="1101" customHeight="1" spans="5:5">
      <c r="E1101" s="116"/>
    </row>
    <row r="1102" customHeight="1" spans="5:5">
      <c r="E1102" s="116"/>
    </row>
    <row r="1103" customHeight="1" spans="5:5">
      <c r="E1103" s="116"/>
    </row>
    <row r="1104" customHeight="1" spans="5:5">
      <c r="E1104" s="116"/>
    </row>
    <row r="1105" customHeight="1" spans="5:5">
      <c r="E1105" s="116"/>
    </row>
    <row r="1106" customHeight="1" spans="5:5">
      <c r="E1106" s="116"/>
    </row>
    <row r="1107" customHeight="1" spans="5:5">
      <c r="E1107" s="116"/>
    </row>
    <row r="1108" customHeight="1" spans="5:5">
      <c r="E1108" s="116"/>
    </row>
    <row r="1109" customHeight="1" spans="5:5">
      <c r="E1109" s="116"/>
    </row>
    <row r="1110" customHeight="1" spans="5:5">
      <c r="E1110" s="116"/>
    </row>
    <row r="1111" customHeight="1" spans="5:5">
      <c r="E1111" s="116"/>
    </row>
    <row r="1112" customHeight="1" spans="5:5">
      <c r="E1112" s="116"/>
    </row>
    <row r="1113" customHeight="1" spans="5:5">
      <c r="E1113" s="116"/>
    </row>
    <row r="1114" customHeight="1" spans="5:5">
      <c r="E1114" s="116"/>
    </row>
    <row r="1115" customHeight="1" spans="5:5">
      <c r="E1115" s="116"/>
    </row>
    <row r="1116" customHeight="1" spans="5:5">
      <c r="E1116" s="116"/>
    </row>
    <row r="1117" customHeight="1" spans="5:5">
      <c r="E1117" s="116"/>
    </row>
    <row r="1118" customHeight="1" spans="5:5">
      <c r="E1118" s="116"/>
    </row>
    <row r="1119" customHeight="1" spans="5:5">
      <c r="E1119" s="116"/>
    </row>
    <row r="1120" customHeight="1" spans="5:5">
      <c r="E1120" s="116"/>
    </row>
    <row r="1121" customHeight="1" spans="5:5">
      <c r="E1121" s="116"/>
    </row>
    <row r="1122" customHeight="1" spans="5:5">
      <c r="E1122" s="116"/>
    </row>
    <row r="1123" customHeight="1" spans="5:5">
      <c r="E1123" s="116"/>
    </row>
    <row r="1124" customHeight="1" spans="5:5">
      <c r="E1124" s="116"/>
    </row>
    <row r="1125" customHeight="1" spans="5:5">
      <c r="E1125" s="116"/>
    </row>
    <row r="1126" customHeight="1" spans="5:5">
      <c r="E1126" s="116"/>
    </row>
    <row r="1127" customHeight="1" spans="5:5">
      <c r="E1127" s="116"/>
    </row>
    <row r="1128" customHeight="1" spans="5:5">
      <c r="E1128" s="116"/>
    </row>
    <row r="1129" customHeight="1" spans="5:5">
      <c r="E1129" s="116"/>
    </row>
    <row r="1130" customHeight="1" spans="5:5">
      <c r="E1130" s="116"/>
    </row>
    <row r="1131" customHeight="1" spans="5:5">
      <c r="E1131" s="116"/>
    </row>
    <row r="1132" customHeight="1" spans="5:5">
      <c r="E1132" s="116"/>
    </row>
    <row r="1133" customHeight="1" spans="5:5">
      <c r="E1133" s="116"/>
    </row>
    <row r="1134" customHeight="1" spans="5:5">
      <c r="E1134" s="116"/>
    </row>
    <row r="1135" customHeight="1" spans="5:5">
      <c r="E1135" s="116"/>
    </row>
    <row r="1136" customHeight="1" spans="5:5">
      <c r="E1136" s="116"/>
    </row>
    <row r="1137" customHeight="1" spans="5:5">
      <c r="E1137" s="116"/>
    </row>
    <row r="1138" customHeight="1" spans="5:5">
      <c r="E1138" s="116"/>
    </row>
    <row r="1139" customHeight="1" spans="5:5">
      <c r="E1139" s="116"/>
    </row>
    <row r="1140" customHeight="1" spans="5:5">
      <c r="E1140" s="116"/>
    </row>
    <row r="1141" customHeight="1" spans="5:5">
      <c r="E1141" s="116"/>
    </row>
    <row r="1142" customHeight="1" spans="5:5">
      <c r="E1142" s="116"/>
    </row>
    <row r="1143" customHeight="1" spans="5:5">
      <c r="E1143" s="116"/>
    </row>
    <row r="1144" customHeight="1" spans="5:5">
      <c r="E1144" s="116"/>
    </row>
    <row r="1145" customHeight="1" spans="5:5">
      <c r="E1145" s="116"/>
    </row>
    <row r="1146" customHeight="1" spans="5:5">
      <c r="E1146" s="116"/>
    </row>
    <row r="1147" customHeight="1" spans="5:5">
      <c r="E1147" s="116"/>
    </row>
    <row r="1148" customHeight="1" spans="5:5">
      <c r="E1148" s="116"/>
    </row>
    <row r="1149" customHeight="1" spans="5:5">
      <c r="E1149" s="116"/>
    </row>
    <row r="1150" customHeight="1" spans="5:5">
      <c r="E1150" s="116"/>
    </row>
    <row r="1151" customHeight="1" spans="5:5">
      <c r="E1151" s="116"/>
    </row>
    <row r="1152" customHeight="1" spans="5:5">
      <c r="E1152" s="116"/>
    </row>
    <row r="1153" customHeight="1" spans="5:5">
      <c r="E1153" s="116"/>
    </row>
    <row r="1154" customHeight="1" spans="5:5">
      <c r="E1154" s="116"/>
    </row>
    <row r="1155" customHeight="1" spans="5:5">
      <c r="E1155" s="116"/>
    </row>
    <row r="1156" customHeight="1" spans="5:5">
      <c r="E1156" s="116"/>
    </row>
    <row r="1157" customHeight="1" spans="5:5">
      <c r="E1157" s="116"/>
    </row>
    <row r="1158" customHeight="1" spans="5:5">
      <c r="E1158" s="116"/>
    </row>
    <row r="1159" customHeight="1" spans="5:5">
      <c r="E1159" s="116"/>
    </row>
    <row r="1160" customHeight="1" spans="5:5">
      <c r="E1160" s="116"/>
    </row>
    <row r="1161" customHeight="1" spans="5:5">
      <c r="E1161" s="116"/>
    </row>
    <row r="1162" customHeight="1" spans="5:5">
      <c r="E1162" s="116"/>
    </row>
    <row r="1163" customHeight="1" spans="5:5">
      <c r="E1163" s="116"/>
    </row>
    <row r="1164" customHeight="1" spans="5:5">
      <c r="E1164" s="116"/>
    </row>
    <row r="1165" customHeight="1" spans="5:5">
      <c r="E1165" s="116"/>
    </row>
    <row r="1166" customHeight="1" spans="5:5">
      <c r="E1166" s="116"/>
    </row>
    <row r="1167" customHeight="1" spans="5:5">
      <c r="E1167" s="116"/>
    </row>
    <row r="1168" customHeight="1" spans="5:5">
      <c r="E1168" s="116"/>
    </row>
    <row r="1169" customHeight="1" spans="5:5">
      <c r="E1169" s="116"/>
    </row>
    <row r="1170" customHeight="1" spans="5:5">
      <c r="E1170" s="116"/>
    </row>
    <row r="1171" customHeight="1" spans="5:5">
      <c r="E1171" s="116"/>
    </row>
    <row r="1172" customHeight="1" spans="5:5">
      <c r="E1172" s="116"/>
    </row>
    <row r="1173" customHeight="1" spans="5:5">
      <c r="E1173" s="116"/>
    </row>
    <row r="1174" customHeight="1" spans="5:5">
      <c r="E1174" s="116"/>
    </row>
    <row r="1175" customHeight="1" spans="5:5">
      <c r="E1175" s="116"/>
    </row>
    <row r="1176" customHeight="1" spans="5:5">
      <c r="E1176" s="116"/>
    </row>
    <row r="1177" customHeight="1" spans="5:5">
      <c r="E1177" s="116"/>
    </row>
    <row r="1178" customHeight="1" spans="5:5">
      <c r="E1178" s="116"/>
    </row>
    <row r="1179" customHeight="1" spans="5:5">
      <c r="E1179" s="116"/>
    </row>
    <row r="1180" customHeight="1" spans="5:5">
      <c r="E1180" s="116"/>
    </row>
    <row r="1181" customHeight="1" spans="5:5">
      <c r="E1181" s="116"/>
    </row>
    <row r="1182" customHeight="1" spans="5:5">
      <c r="E1182" s="116"/>
    </row>
    <row r="1183" customHeight="1" spans="5:5">
      <c r="E1183" s="116"/>
    </row>
    <row r="1184" customHeight="1" spans="5:5">
      <c r="E1184" s="116"/>
    </row>
    <row r="1185" customHeight="1" spans="5:5">
      <c r="E1185" s="116"/>
    </row>
    <row r="1186" customHeight="1" spans="5:5">
      <c r="E1186" s="116"/>
    </row>
    <row r="1187" customHeight="1" spans="5:5">
      <c r="E1187" s="116"/>
    </row>
    <row r="1188" customHeight="1" spans="5:5">
      <c r="E1188" s="116"/>
    </row>
    <row r="1189" customHeight="1" spans="5:5">
      <c r="E1189" s="116"/>
    </row>
    <row r="1190" customHeight="1" spans="5:5">
      <c r="E1190" s="116"/>
    </row>
    <row r="1191" customHeight="1" spans="5:5">
      <c r="E1191" s="116"/>
    </row>
    <row r="1192" customHeight="1" spans="5:5">
      <c r="E1192" s="116"/>
    </row>
    <row r="1193" customHeight="1" spans="5:5">
      <c r="E1193" s="116"/>
    </row>
    <row r="1194" customHeight="1" spans="5:5">
      <c r="E1194" s="116"/>
    </row>
    <row r="1195" customHeight="1" spans="5:5">
      <c r="E1195" s="116"/>
    </row>
    <row r="1196" customHeight="1" spans="5:5">
      <c r="E1196" s="116"/>
    </row>
    <row r="1197" customHeight="1" spans="5:5">
      <c r="E1197" s="116"/>
    </row>
    <row r="1198" customHeight="1" spans="5:5">
      <c r="E1198" s="116"/>
    </row>
    <row r="1199" customHeight="1" spans="5:5">
      <c r="E1199" s="116"/>
    </row>
    <row r="1200" customHeight="1" spans="5:5">
      <c r="E1200" s="116"/>
    </row>
    <row r="1201" customHeight="1" spans="5:5">
      <c r="E1201" s="116"/>
    </row>
    <row r="1202" customHeight="1" spans="5:5">
      <c r="E1202" s="116"/>
    </row>
    <row r="1203" customHeight="1" spans="5:5">
      <c r="E1203" s="116"/>
    </row>
    <row r="1204" customHeight="1" spans="5:5">
      <c r="E1204" s="116"/>
    </row>
    <row r="1205" customHeight="1" spans="5:5">
      <c r="E1205" s="116"/>
    </row>
    <row r="1206" customHeight="1" spans="5:5">
      <c r="E1206" s="116"/>
    </row>
    <row r="1207" customHeight="1" spans="5:5">
      <c r="E1207" s="116"/>
    </row>
    <row r="1208" customHeight="1" spans="5:5">
      <c r="E1208" s="116"/>
    </row>
    <row r="1209" customHeight="1" spans="5:5">
      <c r="E1209" s="116"/>
    </row>
    <row r="1210" customHeight="1" spans="5:5">
      <c r="E1210" s="116"/>
    </row>
    <row r="1211" customHeight="1" spans="5:5">
      <c r="E1211" s="116"/>
    </row>
    <row r="1212" customHeight="1" spans="5:5">
      <c r="E1212" s="116"/>
    </row>
    <row r="1213" customHeight="1" spans="5:5">
      <c r="E1213" s="116"/>
    </row>
    <row r="1214" customHeight="1" spans="5:5">
      <c r="E1214" s="116"/>
    </row>
    <row r="1215" customHeight="1" spans="5:5">
      <c r="E1215" s="116"/>
    </row>
    <row r="1216" customHeight="1" spans="5:5">
      <c r="E1216" s="116"/>
    </row>
    <row r="1217" customHeight="1" spans="5:5">
      <c r="E1217" s="116"/>
    </row>
    <row r="1218" customHeight="1" spans="5:5">
      <c r="E1218" s="116"/>
    </row>
    <row r="1219" customHeight="1" spans="5:5">
      <c r="E1219" s="116"/>
    </row>
    <row r="1220" customHeight="1" spans="5:5">
      <c r="E1220" s="116"/>
    </row>
    <row r="1221" customHeight="1" spans="5:5">
      <c r="E1221" s="116"/>
    </row>
    <row r="1222" customHeight="1" spans="5:5">
      <c r="E1222" s="116"/>
    </row>
    <row r="1223" customHeight="1" spans="5:5">
      <c r="E1223" s="116"/>
    </row>
    <row r="1224" customHeight="1" spans="5:5">
      <c r="E1224" s="116"/>
    </row>
    <row r="1225" customHeight="1" spans="5:5">
      <c r="E1225" s="116"/>
    </row>
    <row r="1226" customHeight="1" spans="5:5">
      <c r="E1226" s="116"/>
    </row>
    <row r="1227" customHeight="1" spans="5:5">
      <c r="E1227" s="116"/>
    </row>
    <row r="1228" customHeight="1" spans="5:5">
      <c r="E1228" s="116"/>
    </row>
    <row r="1229" customHeight="1" spans="5:5">
      <c r="E1229" s="116"/>
    </row>
    <row r="1230" customHeight="1" spans="5:5">
      <c r="E1230" s="116"/>
    </row>
    <row r="1231" customHeight="1" spans="5:5">
      <c r="E1231" s="116"/>
    </row>
    <row r="1232" customHeight="1" spans="5:5">
      <c r="E1232" s="116"/>
    </row>
    <row r="1233" customHeight="1" spans="5:5">
      <c r="E1233" s="116"/>
    </row>
    <row r="1234" customHeight="1" spans="5:5">
      <c r="E1234" s="116"/>
    </row>
    <row r="1235" customHeight="1" spans="5:5">
      <c r="E1235" s="116"/>
    </row>
    <row r="1236" customHeight="1" spans="5:5">
      <c r="E1236" s="116"/>
    </row>
    <row r="1237" customHeight="1" spans="5:5">
      <c r="E1237" s="116"/>
    </row>
    <row r="1238" customHeight="1" spans="5:5">
      <c r="E1238" s="116"/>
    </row>
    <row r="1239" customHeight="1" spans="5:5">
      <c r="E1239" s="116"/>
    </row>
    <row r="1240" customHeight="1" spans="5:5">
      <c r="E1240" s="116"/>
    </row>
    <row r="1241" customHeight="1" spans="5:5">
      <c r="E1241" s="116"/>
    </row>
    <row r="1242" customHeight="1" spans="5:5">
      <c r="E1242" s="116"/>
    </row>
    <row r="1243" customHeight="1" spans="5:5">
      <c r="E1243" s="116"/>
    </row>
    <row r="1244" customHeight="1" spans="5:5">
      <c r="E1244" s="116"/>
    </row>
    <row r="1245" customHeight="1" spans="5:5">
      <c r="E1245" s="116"/>
    </row>
    <row r="1246" customHeight="1" spans="5:5">
      <c r="E1246" s="116"/>
    </row>
    <row r="1247" customHeight="1" spans="5:5">
      <c r="E1247" s="116"/>
    </row>
    <row r="1248" customHeight="1" spans="5:5">
      <c r="E1248" s="116"/>
    </row>
    <row r="1249" customHeight="1" spans="5:5">
      <c r="E1249" s="116"/>
    </row>
    <row r="1250" customHeight="1" spans="5:5">
      <c r="E1250" s="116"/>
    </row>
    <row r="1251" customHeight="1" spans="5:5">
      <c r="E1251" s="116"/>
    </row>
    <row r="1252" customHeight="1" spans="5:5">
      <c r="E1252" s="116"/>
    </row>
    <row r="1253" customHeight="1" spans="5:5">
      <c r="E1253" s="116"/>
    </row>
    <row r="1254" customHeight="1" spans="5:5">
      <c r="E1254" s="116"/>
    </row>
    <row r="1255" customHeight="1" spans="5:5">
      <c r="E1255" s="116"/>
    </row>
    <row r="1256" customHeight="1" spans="5:5">
      <c r="E1256" s="116"/>
    </row>
    <row r="1257" customHeight="1" spans="5:5">
      <c r="E1257" s="116"/>
    </row>
    <row r="1258" customHeight="1" spans="5:5">
      <c r="E1258" s="116"/>
    </row>
    <row r="1259" customHeight="1" spans="5:5">
      <c r="E1259" s="116"/>
    </row>
    <row r="1260" customHeight="1" spans="5:5">
      <c r="E1260" s="116"/>
    </row>
    <row r="1261" customHeight="1" spans="5:5">
      <c r="E1261" s="116"/>
    </row>
    <row r="1262" customHeight="1" spans="5:5">
      <c r="E1262" s="116"/>
    </row>
    <row r="1263" customHeight="1" spans="5:5">
      <c r="E1263" s="116"/>
    </row>
    <row r="1264" customHeight="1" spans="5:5">
      <c r="E1264" s="116"/>
    </row>
    <row r="1265" customHeight="1" spans="5:5">
      <c r="E1265" s="116"/>
    </row>
    <row r="1266" customHeight="1" spans="5:5">
      <c r="E1266" s="116"/>
    </row>
    <row r="1267" customHeight="1" spans="5:5">
      <c r="E1267" s="116"/>
    </row>
    <row r="1268" customHeight="1" spans="5:5">
      <c r="E1268" s="116"/>
    </row>
    <row r="1269" customHeight="1" spans="5:5">
      <c r="E1269" s="116"/>
    </row>
    <row r="1270" customHeight="1" spans="5:5">
      <c r="E1270" s="116"/>
    </row>
    <row r="1271" customHeight="1" spans="5:5">
      <c r="E1271" s="116"/>
    </row>
    <row r="1272" customHeight="1" spans="5:5">
      <c r="E1272" s="116"/>
    </row>
    <row r="1273" customHeight="1" spans="5:5">
      <c r="E1273" s="116"/>
    </row>
    <row r="1274" customHeight="1" spans="5:5">
      <c r="E1274" s="116"/>
    </row>
    <row r="1275" customHeight="1" spans="5:5">
      <c r="E1275" s="116"/>
    </row>
    <row r="1276" customHeight="1" spans="5:5">
      <c r="E1276" s="116"/>
    </row>
    <row r="1277" customHeight="1" spans="5:5">
      <c r="E1277" s="116"/>
    </row>
    <row r="1278" customHeight="1" spans="5:5">
      <c r="E1278" s="116"/>
    </row>
    <row r="1279" customHeight="1" spans="5:5">
      <c r="E1279" s="116"/>
    </row>
    <row r="1280" customHeight="1" spans="5:5">
      <c r="E1280" s="116"/>
    </row>
    <row r="1281" customHeight="1" spans="5:5">
      <c r="E1281" s="116"/>
    </row>
    <row r="1282" customHeight="1" spans="5:5">
      <c r="E1282" s="116"/>
    </row>
    <row r="1283" customHeight="1" spans="5:5">
      <c r="E1283" s="116"/>
    </row>
    <row r="1284" customHeight="1" spans="5:5">
      <c r="E1284" s="116"/>
    </row>
    <row r="1285" customHeight="1" spans="5:5">
      <c r="E1285" s="116"/>
    </row>
    <row r="1286" customHeight="1" spans="5:5">
      <c r="E1286" s="116"/>
    </row>
    <row r="1287" customHeight="1" spans="5:5">
      <c r="E1287" s="116"/>
    </row>
    <row r="1288" customHeight="1" spans="5:5">
      <c r="E1288" s="116"/>
    </row>
    <row r="1289" customHeight="1" spans="5:5">
      <c r="E1289" s="116"/>
    </row>
    <row r="1290" customHeight="1" spans="5:5">
      <c r="E1290" s="116"/>
    </row>
    <row r="1291" customHeight="1" spans="5:5">
      <c r="E1291" s="116"/>
    </row>
    <row r="1292" customHeight="1" spans="5:5">
      <c r="E1292" s="116"/>
    </row>
    <row r="1293" customHeight="1" spans="5:5">
      <c r="E1293" s="116"/>
    </row>
    <row r="1294" customHeight="1" spans="5:5">
      <c r="E1294" s="116"/>
    </row>
    <row r="1295" customHeight="1" spans="5:5">
      <c r="E1295" s="116"/>
    </row>
    <row r="1296" customHeight="1" spans="5:5">
      <c r="E1296" s="116"/>
    </row>
    <row r="1297" customHeight="1" spans="5:5">
      <c r="E1297" s="116"/>
    </row>
    <row r="1298" customHeight="1" spans="5:5">
      <c r="E1298" s="116"/>
    </row>
    <row r="1299" customHeight="1" spans="5:5">
      <c r="E1299" s="116"/>
    </row>
    <row r="1300" customHeight="1" spans="5:5">
      <c r="E1300" s="116"/>
    </row>
    <row r="1301" customHeight="1" spans="5:5">
      <c r="E1301" s="116"/>
    </row>
    <row r="1302" customHeight="1" spans="5:5">
      <c r="E1302" s="116"/>
    </row>
    <row r="1303" customHeight="1" spans="5:5">
      <c r="E1303" s="116"/>
    </row>
    <row r="1304" customHeight="1" spans="5:5">
      <c r="E1304" s="116"/>
    </row>
    <row r="1305" customHeight="1" spans="5:5">
      <c r="E1305" s="116"/>
    </row>
    <row r="1306" customHeight="1" spans="5:5">
      <c r="E1306" s="116"/>
    </row>
    <row r="1307" customHeight="1" spans="5:5">
      <c r="E1307" s="116"/>
    </row>
    <row r="1308" customHeight="1" spans="5:5">
      <c r="E1308" s="116"/>
    </row>
    <row r="1309" customHeight="1" spans="5:5">
      <c r="E1309" s="116"/>
    </row>
    <row r="1310" customHeight="1" spans="5:5">
      <c r="E1310" s="116"/>
    </row>
    <row r="1311" customHeight="1" spans="5:5">
      <c r="E1311" s="116"/>
    </row>
    <row r="1312" customHeight="1" spans="5:5">
      <c r="E1312" s="116"/>
    </row>
    <row r="1313" customHeight="1" spans="5:5">
      <c r="E1313" s="116"/>
    </row>
    <row r="1314" customHeight="1" spans="5:5">
      <c r="E1314" s="116"/>
    </row>
    <row r="1315" customHeight="1" spans="5:5">
      <c r="E1315" s="116"/>
    </row>
    <row r="1316" customHeight="1" spans="5:5">
      <c r="E1316" s="116"/>
    </row>
    <row r="1317" customHeight="1" spans="5:5">
      <c r="E1317" s="116"/>
    </row>
    <row r="1318" customHeight="1" spans="5:5">
      <c r="E1318" s="116"/>
    </row>
    <row r="1319" customHeight="1" spans="5:5">
      <c r="E1319" s="116"/>
    </row>
    <row r="1320" customHeight="1" spans="5:5">
      <c r="E1320" s="116"/>
    </row>
    <row r="1321" customHeight="1" spans="5:5">
      <c r="E1321" s="116"/>
    </row>
    <row r="1322" customHeight="1" spans="5:5">
      <c r="E1322" s="116"/>
    </row>
    <row r="1323" customHeight="1" spans="5:5">
      <c r="E1323" s="116"/>
    </row>
    <row r="1324" customHeight="1" spans="5:5">
      <c r="E1324" s="116"/>
    </row>
    <row r="1325" customHeight="1" spans="5:5">
      <c r="E1325" s="116"/>
    </row>
    <row r="1326" customHeight="1" spans="5:5">
      <c r="E1326" s="116"/>
    </row>
    <row r="1327" customHeight="1" spans="5:5">
      <c r="E1327" s="116"/>
    </row>
    <row r="1328" customHeight="1" spans="5:5">
      <c r="E1328" s="116"/>
    </row>
    <row r="1329" customHeight="1" spans="5:5">
      <c r="E1329" s="116"/>
    </row>
    <row r="1330" customHeight="1" spans="5:5">
      <c r="E1330" s="116"/>
    </row>
    <row r="1331" customHeight="1" spans="5:5">
      <c r="E1331" s="116"/>
    </row>
    <row r="1332" customHeight="1" spans="5:5">
      <c r="E1332" s="116"/>
    </row>
    <row r="1333" customHeight="1" spans="5:5">
      <c r="E1333" s="116"/>
    </row>
    <row r="1334" customHeight="1" spans="5:5">
      <c r="E1334" s="116"/>
    </row>
    <row r="1335" customHeight="1" spans="5:5">
      <c r="E1335" s="116"/>
    </row>
    <row r="1336" customHeight="1" spans="5:5">
      <c r="E1336" s="116"/>
    </row>
    <row r="1337" customHeight="1" spans="5:5">
      <c r="E1337" s="116"/>
    </row>
    <row r="1338" customHeight="1" spans="5:5">
      <c r="E1338" s="116"/>
    </row>
    <row r="1339" customHeight="1" spans="5:5">
      <c r="E1339" s="116"/>
    </row>
    <row r="1340" customHeight="1" spans="5:5">
      <c r="E1340" s="116"/>
    </row>
    <row r="1341" customHeight="1" spans="5:5">
      <c r="E1341" s="116"/>
    </row>
    <row r="1342" customHeight="1" spans="5:5">
      <c r="E1342" s="116"/>
    </row>
    <row r="1343" customHeight="1" spans="5:5">
      <c r="E1343" s="116"/>
    </row>
    <row r="1344" customHeight="1" spans="5:5">
      <c r="E1344" s="116"/>
    </row>
    <row r="1345" customHeight="1" spans="5:5">
      <c r="E1345" s="116"/>
    </row>
    <row r="1346" customHeight="1" spans="5:5">
      <c r="E1346" s="116"/>
    </row>
    <row r="1347" customHeight="1" spans="5:5">
      <c r="E1347" s="116"/>
    </row>
    <row r="1348" customHeight="1" spans="5:5">
      <c r="E1348" s="116"/>
    </row>
    <row r="1349" customHeight="1" spans="5:5">
      <c r="E1349" s="116"/>
    </row>
    <row r="1350" customHeight="1" spans="5:5">
      <c r="E1350" s="116"/>
    </row>
    <row r="1351" customHeight="1" spans="5:5">
      <c r="E1351" s="116"/>
    </row>
    <row r="1352" customHeight="1" spans="5:5">
      <c r="E1352" s="116"/>
    </row>
    <row r="1353" customHeight="1" spans="5:5">
      <c r="E1353" s="116"/>
    </row>
    <row r="1354" customHeight="1" spans="5:5">
      <c r="E1354" s="116"/>
    </row>
    <row r="1355" customHeight="1" spans="5:5">
      <c r="E1355" s="116"/>
    </row>
    <row r="1356" customHeight="1" spans="5:5">
      <c r="E1356" s="116"/>
    </row>
    <row r="1357" customHeight="1" spans="5:5">
      <c r="E1357" s="116"/>
    </row>
    <row r="1358" customHeight="1" spans="5:5">
      <c r="E1358" s="116"/>
    </row>
    <row r="1359" customHeight="1" spans="5:5">
      <c r="E1359" s="116"/>
    </row>
    <row r="1360" customHeight="1" spans="5:5">
      <c r="E1360" s="116"/>
    </row>
    <row r="1361" customHeight="1" spans="5:5">
      <c r="E1361" s="116"/>
    </row>
    <row r="1362" customHeight="1" spans="5:5">
      <c r="E1362" s="116"/>
    </row>
    <row r="1363" customHeight="1" spans="5:5">
      <c r="E1363" s="116"/>
    </row>
    <row r="1364" customHeight="1" spans="5:5">
      <c r="E1364" s="116"/>
    </row>
    <row r="1365" customHeight="1" spans="5:5">
      <c r="E1365" s="116"/>
    </row>
    <row r="1366" customHeight="1" spans="5:5">
      <c r="E1366" s="116"/>
    </row>
    <row r="1367" customHeight="1" spans="5:5">
      <c r="E1367" s="116"/>
    </row>
    <row r="1368" customHeight="1" spans="5:5">
      <c r="E1368" s="116"/>
    </row>
    <row r="1369" customHeight="1" spans="5:5">
      <c r="E1369" s="116"/>
    </row>
    <row r="1370" customHeight="1" spans="5:5">
      <c r="E1370" s="116"/>
    </row>
    <row r="1371" customHeight="1" spans="5:5">
      <c r="E1371" s="116"/>
    </row>
    <row r="1372" customHeight="1" spans="5:5">
      <c r="E1372" s="116"/>
    </row>
    <row r="1373" customHeight="1" spans="5:5">
      <c r="E1373" s="116"/>
    </row>
    <row r="1374" customHeight="1" spans="5:5">
      <c r="E1374" s="116"/>
    </row>
    <row r="1375" customHeight="1" spans="5:5">
      <c r="E1375" s="116"/>
    </row>
    <row r="1376" customHeight="1" spans="5:5">
      <c r="E1376" s="116"/>
    </row>
    <row r="1377" customHeight="1" spans="5:5">
      <c r="E1377" s="116"/>
    </row>
    <row r="1378" customHeight="1" spans="5:5">
      <c r="E1378" s="116"/>
    </row>
    <row r="1379" customHeight="1" spans="5:5">
      <c r="E1379" s="116"/>
    </row>
    <row r="1380" customHeight="1" spans="5:5">
      <c r="E1380" s="116"/>
    </row>
    <row r="1381" customHeight="1" spans="5:5">
      <c r="E1381" s="116"/>
    </row>
    <row r="1382" customHeight="1" spans="5:5">
      <c r="E1382" s="116"/>
    </row>
    <row r="1383" customHeight="1" spans="5:5">
      <c r="E1383" s="116"/>
    </row>
    <row r="1384" customHeight="1" spans="5:5">
      <c r="E1384" s="116"/>
    </row>
    <row r="1385" customHeight="1" spans="5:5">
      <c r="E1385" s="116"/>
    </row>
    <row r="1386" customHeight="1" spans="5:5">
      <c r="E1386" s="116"/>
    </row>
    <row r="1387" customHeight="1" spans="5:5">
      <c r="E1387" s="116"/>
    </row>
    <row r="1388" customHeight="1" spans="5:5">
      <c r="E1388" s="116"/>
    </row>
    <row r="1389" customHeight="1" spans="5:5">
      <c r="E1389" s="116"/>
    </row>
    <row r="1390" customHeight="1" spans="5:5">
      <c r="E1390" s="116"/>
    </row>
    <row r="1391" customHeight="1" spans="5:5">
      <c r="E1391" s="116"/>
    </row>
    <row r="1392" customHeight="1" spans="5:5">
      <c r="E1392" s="116"/>
    </row>
    <row r="1393" customHeight="1" spans="5:5">
      <c r="E1393" s="116"/>
    </row>
    <row r="1394" customHeight="1" spans="5:5">
      <c r="E1394" s="116"/>
    </row>
    <row r="1395" customHeight="1" spans="5:5">
      <c r="E1395" s="116"/>
    </row>
    <row r="1396" customHeight="1" spans="5:5">
      <c r="E1396" s="116"/>
    </row>
    <row r="1397" customHeight="1" spans="5:5">
      <c r="E1397" s="116"/>
    </row>
    <row r="1398" customHeight="1" spans="5:5">
      <c r="E1398" s="116"/>
    </row>
    <row r="1399" customHeight="1" spans="5:5">
      <c r="E1399" s="116"/>
    </row>
    <row r="1400" customHeight="1" spans="5:5">
      <c r="E1400" s="116"/>
    </row>
    <row r="1401" customHeight="1" spans="5:5">
      <c r="E1401" s="116"/>
    </row>
    <row r="1402" customHeight="1" spans="5:5">
      <c r="E1402" s="116"/>
    </row>
    <row r="1403" customHeight="1" spans="5:5">
      <c r="E1403" s="116"/>
    </row>
    <row r="1404" customHeight="1" spans="5:5">
      <c r="E1404" s="116"/>
    </row>
    <row r="1405" customHeight="1" spans="5:5">
      <c r="E1405" s="116"/>
    </row>
    <row r="1406" customHeight="1" spans="5:5">
      <c r="E1406" s="116"/>
    </row>
    <row r="1407" customHeight="1" spans="5:5">
      <c r="E1407" s="116"/>
    </row>
    <row r="1408" customHeight="1" spans="5:5">
      <c r="E1408" s="116"/>
    </row>
    <row r="1409" customHeight="1" spans="5:5">
      <c r="E1409" s="116"/>
    </row>
    <row r="1410" customHeight="1" spans="5:5">
      <c r="E1410" s="116"/>
    </row>
    <row r="1411" customHeight="1" spans="5:5">
      <c r="E1411" s="116"/>
    </row>
    <row r="1412" customHeight="1" spans="5:5">
      <c r="E1412" s="116"/>
    </row>
    <row r="1413" customHeight="1" spans="5:5">
      <c r="E1413" s="116"/>
    </row>
    <row r="1414" customHeight="1" spans="5:5">
      <c r="E1414" s="116"/>
    </row>
    <row r="1415" customHeight="1" spans="5:5">
      <c r="E1415" s="116"/>
    </row>
    <row r="1416" customHeight="1" spans="5:5">
      <c r="E1416" s="116"/>
    </row>
    <row r="1417" customHeight="1" spans="5:5">
      <c r="E1417" s="116"/>
    </row>
    <row r="1418" customHeight="1" spans="5:5">
      <c r="E1418" s="116"/>
    </row>
    <row r="1419" customHeight="1" spans="5:5">
      <c r="E1419" s="116"/>
    </row>
    <row r="1420" customHeight="1" spans="5:5">
      <c r="E1420" s="116"/>
    </row>
    <row r="1421" customHeight="1" spans="5:5">
      <c r="E1421" s="116"/>
    </row>
    <row r="1422" customHeight="1" spans="5:5">
      <c r="E1422" s="116"/>
    </row>
    <row r="1423" customHeight="1" spans="5:5">
      <c r="E1423" s="116"/>
    </row>
    <row r="1424" customHeight="1" spans="5:5">
      <c r="E1424" s="116"/>
    </row>
    <row r="1425" customHeight="1" spans="5:5">
      <c r="E1425" s="116"/>
    </row>
    <row r="1426" customHeight="1" spans="5:5">
      <c r="E1426" s="116"/>
    </row>
    <row r="1427" customHeight="1" spans="5:5">
      <c r="E1427" s="116"/>
    </row>
    <row r="1428" customHeight="1" spans="5:5">
      <c r="E1428" s="116"/>
    </row>
    <row r="1429" customHeight="1" spans="5:5">
      <c r="E1429" s="116"/>
    </row>
    <row r="1430" customHeight="1" spans="5:5">
      <c r="E1430" s="116"/>
    </row>
    <row r="1431" customHeight="1" spans="5:5">
      <c r="E1431" s="116"/>
    </row>
    <row r="1432" customHeight="1" spans="5:5">
      <c r="E1432" s="116"/>
    </row>
    <row r="1433" customHeight="1" spans="5:5">
      <c r="E1433" s="116"/>
    </row>
    <row r="1434" customHeight="1" spans="5:5">
      <c r="E1434" s="116"/>
    </row>
    <row r="1435" customHeight="1" spans="5:5">
      <c r="E1435" s="116"/>
    </row>
    <row r="1436" customHeight="1" spans="5:5">
      <c r="E1436" s="116"/>
    </row>
    <row r="1437" customHeight="1" spans="5:5">
      <c r="E1437" s="116"/>
    </row>
    <row r="1438" customHeight="1" spans="5:5">
      <c r="E1438" s="116"/>
    </row>
    <row r="1439" customHeight="1" spans="5:5">
      <c r="E1439" s="116"/>
    </row>
    <row r="1440" customHeight="1" spans="5:5">
      <c r="E1440" s="116"/>
    </row>
    <row r="1441" customHeight="1" spans="5:5">
      <c r="E1441" s="116"/>
    </row>
    <row r="1442" customHeight="1" spans="5:5">
      <c r="E1442" s="116"/>
    </row>
    <row r="1443" customHeight="1" spans="5:5">
      <c r="E1443" s="116"/>
    </row>
    <row r="1444" customHeight="1" spans="5:5">
      <c r="E1444" s="116"/>
    </row>
    <row r="1445" customHeight="1" spans="5:5">
      <c r="E1445" s="116"/>
    </row>
    <row r="1446" customHeight="1" spans="5:5">
      <c r="E1446" s="116"/>
    </row>
    <row r="1447" customHeight="1" spans="5:5">
      <c r="E1447" s="116"/>
    </row>
    <row r="1448" customHeight="1" spans="5:5">
      <c r="E1448" s="116"/>
    </row>
    <row r="1449" customHeight="1" spans="5:5">
      <c r="E1449" s="116"/>
    </row>
    <row r="1450" customHeight="1" spans="5:5">
      <c r="E1450" s="116"/>
    </row>
    <row r="1451" customHeight="1" spans="5:5">
      <c r="E1451" s="116"/>
    </row>
    <row r="1452" customHeight="1" spans="5:5">
      <c r="E1452" s="116"/>
    </row>
    <row r="1453" customHeight="1" spans="5:5">
      <c r="E1453" s="116"/>
    </row>
    <row r="1454" customHeight="1" spans="5:5">
      <c r="E1454" s="116"/>
    </row>
    <row r="1455" customHeight="1" spans="5:5">
      <c r="E1455" s="116"/>
    </row>
    <row r="1456" customHeight="1" spans="5:5">
      <c r="E1456" s="116"/>
    </row>
    <row r="1457" customHeight="1" spans="5:5">
      <c r="E1457" s="116"/>
    </row>
    <row r="1458" customHeight="1" spans="5:5">
      <c r="E1458" s="116"/>
    </row>
    <row r="1459" customHeight="1" spans="5:5">
      <c r="E1459" s="116"/>
    </row>
    <row r="1460" customHeight="1" spans="5:5">
      <c r="E1460" s="116"/>
    </row>
    <row r="1461" customHeight="1" spans="5:5">
      <c r="E1461" s="116"/>
    </row>
    <row r="1462" customHeight="1" spans="5:5">
      <c r="E1462" s="116"/>
    </row>
    <row r="1463" customHeight="1" spans="5:5">
      <c r="E1463" s="116"/>
    </row>
    <row r="1464" customHeight="1" spans="5:5">
      <c r="E1464" s="116"/>
    </row>
    <row r="1465" customHeight="1" spans="5:5">
      <c r="E1465" s="116"/>
    </row>
    <row r="1466" customHeight="1" spans="5:5">
      <c r="E1466" s="116"/>
    </row>
    <row r="1467" customHeight="1" spans="5:5">
      <c r="E1467" s="116"/>
    </row>
    <row r="1468" customHeight="1" spans="5:5">
      <c r="E1468" s="116"/>
    </row>
    <row r="1469" customHeight="1" spans="5:5">
      <c r="E1469" s="116"/>
    </row>
    <row r="1470" customHeight="1" spans="5:5">
      <c r="E1470" s="116"/>
    </row>
    <row r="1471" customHeight="1" spans="5:5">
      <c r="E1471" s="116"/>
    </row>
    <row r="1472" customHeight="1" spans="5:5">
      <c r="E1472" s="116"/>
    </row>
    <row r="1473" customHeight="1" spans="5:5">
      <c r="E1473" s="116"/>
    </row>
    <row r="1474" customHeight="1" spans="5:5">
      <c r="E1474" s="116"/>
    </row>
    <row r="1475" customHeight="1" spans="5:5">
      <c r="E1475" s="116"/>
    </row>
    <row r="1476" customHeight="1" spans="5:5">
      <c r="E1476" s="116"/>
    </row>
    <row r="1477" customHeight="1" spans="5:5">
      <c r="E1477" s="116"/>
    </row>
    <row r="1478" customHeight="1" spans="5:5">
      <c r="E1478" s="116"/>
    </row>
    <row r="1479" customHeight="1" spans="5:5">
      <c r="E1479" s="116"/>
    </row>
    <row r="1480" customHeight="1" spans="5:5">
      <c r="E1480" s="116"/>
    </row>
    <row r="1481" customHeight="1" spans="5:5">
      <c r="E1481" s="116"/>
    </row>
    <row r="1482" customHeight="1" spans="5:5">
      <c r="E1482" s="116"/>
    </row>
    <row r="1483" customHeight="1" spans="5:5">
      <c r="E1483" s="116"/>
    </row>
    <row r="1484" customHeight="1" spans="5:5">
      <c r="E1484" s="116"/>
    </row>
    <row r="1485" customHeight="1" spans="5:5">
      <c r="E1485" s="116"/>
    </row>
    <row r="1486" customHeight="1" spans="5:5">
      <c r="E1486" s="116"/>
    </row>
    <row r="1487" customHeight="1" spans="5:5">
      <c r="E1487" s="116"/>
    </row>
    <row r="1488" customHeight="1" spans="5:5">
      <c r="E1488" s="116"/>
    </row>
    <row r="1489" customHeight="1" spans="5:5">
      <c r="E1489" s="116"/>
    </row>
    <row r="1490" customHeight="1" spans="5:5">
      <c r="E1490" s="116"/>
    </row>
    <row r="1491" customHeight="1" spans="5:5">
      <c r="E1491" s="116"/>
    </row>
    <row r="1492" customHeight="1" spans="5:5">
      <c r="E1492" s="116"/>
    </row>
    <row r="1493" customHeight="1" spans="5:5">
      <c r="E1493" s="116"/>
    </row>
    <row r="1494" customHeight="1" spans="5:5">
      <c r="E1494" s="116"/>
    </row>
    <row r="1495" customHeight="1" spans="5:5">
      <c r="E1495" s="116"/>
    </row>
    <row r="1496" customHeight="1" spans="5:5">
      <c r="E1496" s="116"/>
    </row>
    <row r="1497" customHeight="1" spans="5:5">
      <c r="E1497" s="116"/>
    </row>
    <row r="1498" customHeight="1" spans="5:5">
      <c r="E1498" s="116"/>
    </row>
    <row r="1499" customHeight="1" spans="5:5">
      <c r="E1499" s="116"/>
    </row>
    <row r="1500" customHeight="1" spans="5:5">
      <c r="E1500" s="116"/>
    </row>
    <row r="1501" customHeight="1" spans="5:5">
      <c r="E1501" s="116"/>
    </row>
    <row r="1502" customHeight="1" spans="5:5">
      <c r="E1502" s="116"/>
    </row>
    <row r="1503" customHeight="1" spans="5:5">
      <c r="E1503" s="116"/>
    </row>
    <row r="1504" customHeight="1" spans="5:5">
      <c r="E1504" s="116"/>
    </row>
    <row r="1505" customHeight="1" spans="5:5">
      <c r="E1505" s="116"/>
    </row>
    <row r="1506" customHeight="1" spans="5:5">
      <c r="E1506" s="116"/>
    </row>
    <row r="1507" customHeight="1" spans="5:5">
      <c r="E1507" s="116"/>
    </row>
    <row r="1508" customHeight="1" spans="5:5">
      <c r="E1508" s="116"/>
    </row>
    <row r="1509" customHeight="1" spans="5:5">
      <c r="E1509" s="116"/>
    </row>
    <row r="1510" customHeight="1" spans="5:5">
      <c r="E1510" s="116"/>
    </row>
    <row r="1511" customHeight="1" spans="5:5">
      <c r="E1511" s="116"/>
    </row>
    <row r="1512" customHeight="1" spans="5:5">
      <c r="E1512" s="116"/>
    </row>
    <row r="1513" customHeight="1" spans="5:5">
      <c r="E1513" s="116"/>
    </row>
    <row r="1514" customHeight="1" spans="5:5">
      <c r="E1514" s="116"/>
    </row>
    <row r="1515" customHeight="1" spans="5:5">
      <c r="E1515" s="116"/>
    </row>
    <row r="1516" customHeight="1" spans="5:5">
      <c r="E1516" s="116"/>
    </row>
    <row r="1517" customHeight="1" spans="5:5">
      <c r="E1517" s="116"/>
    </row>
    <row r="1518" customHeight="1" spans="5:5">
      <c r="E1518" s="116"/>
    </row>
    <row r="1519" customHeight="1" spans="5:5">
      <c r="E1519" s="116"/>
    </row>
    <row r="1520" customHeight="1" spans="5:5">
      <c r="E1520" s="116"/>
    </row>
    <row r="1521" customHeight="1" spans="5:5">
      <c r="E1521" s="116"/>
    </row>
    <row r="1522" customHeight="1" spans="5:5">
      <c r="E1522" s="116"/>
    </row>
    <row r="1523" customHeight="1" spans="5:5">
      <c r="E1523" s="116"/>
    </row>
    <row r="1524" customHeight="1" spans="5:5">
      <c r="E1524" s="116"/>
    </row>
    <row r="1525" customHeight="1" spans="5:5">
      <c r="E1525" s="116"/>
    </row>
    <row r="1526" customHeight="1" spans="5:5">
      <c r="E1526" s="116"/>
    </row>
    <row r="1527" customHeight="1" spans="5:5">
      <c r="E1527" s="116"/>
    </row>
    <row r="1528" customHeight="1" spans="5:5">
      <c r="E1528" s="116"/>
    </row>
    <row r="1529" customHeight="1" spans="5:5">
      <c r="E1529" s="116"/>
    </row>
    <row r="1530" customHeight="1" spans="5:5">
      <c r="E1530" s="116"/>
    </row>
    <row r="1531" customHeight="1" spans="5:5">
      <c r="E1531" s="116"/>
    </row>
    <row r="1532" customHeight="1" spans="5:5">
      <c r="E1532" s="116"/>
    </row>
    <row r="1533" customHeight="1" spans="5:5">
      <c r="E1533" s="116"/>
    </row>
    <row r="1534" customHeight="1" spans="5:5">
      <c r="E1534" s="116"/>
    </row>
    <row r="1535" customHeight="1" spans="5:5">
      <c r="E1535" s="116"/>
    </row>
    <row r="1536" customHeight="1" spans="5:5">
      <c r="E1536" s="116"/>
    </row>
    <row r="1537" customHeight="1" spans="5:5">
      <c r="E1537" s="116"/>
    </row>
    <row r="1538" customHeight="1" spans="5:5">
      <c r="E1538" s="116"/>
    </row>
    <row r="1539" customHeight="1" spans="5:5">
      <c r="E1539" s="116"/>
    </row>
    <row r="1540" customHeight="1" spans="5:5">
      <c r="E1540" s="116"/>
    </row>
    <row r="1541" customHeight="1" spans="5:5">
      <c r="E1541" s="116"/>
    </row>
    <row r="1542" customHeight="1" spans="5:5">
      <c r="E1542" s="116"/>
    </row>
    <row r="1543" customHeight="1" spans="5:5">
      <c r="E1543" s="116"/>
    </row>
    <row r="1544" customHeight="1" spans="5:5">
      <c r="E1544" s="116"/>
    </row>
    <row r="1545" customHeight="1" spans="5:5">
      <c r="E1545" s="116"/>
    </row>
    <row r="1546" customHeight="1" spans="5:5">
      <c r="E1546" s="116"/>
    </row>
    <row r="1547" customHeight="1" spans="5:5">
      <c r="E1547" s="116"/>
    </row>
    <row r="1548" customHeight="1" spans="5:5">
      <c r="E1548" s="116"/>
    </row>
    <row r="1549" customHeight="1" spans="5:5">
      <c r="E1549" s="116"/>
    </row>
    <row r="1550" customHeight="1" spans="5:5">
      <c r="E1550" s="116"/>
    </row>
    <row r="1551" customHeight="1" spans="5:5">
      <c r="E1551" s="116"/>
    </row>
    <row r="1552" customHeight="1" spans="5:5">
      <c r="E1552" s="116"/>
    </row>
    <row r="1553" customHeight="1" spans="5:5">
      <c r="E1553" s="116"/>
    </row>
    <row r="1554" customHeight="1" spans="5:5">
      <c r="E1554" s="116"/>
    </row>
    <row r="1555" customHeight="1" spans="5:5">
      <c r="E1555" s="116"/>
    </row>
    <row r="1556" customHeight="1" spans="5:5">
      <c r="E1556" s="116"/>
    </row>
    <row r="1557" customHeight="1" spans="5:5">
      <c r="E1557" s="116"/>
    </row>
    <row r="1558" customHeight="1" spans="5:5">
      <c r="E1558" s="116"/>
    </row>
    <row r="1559" customHeight="1" spans="5:5">
      <c r="E1559" s="116"/>
    </row>
    <row r="1560" customHeight="1" spans="5:5">
      <c r="E1560" s="116"/>
    </row>
    <row r="1561" customHeight="1" spans="5:5">
      <c r="E1561" s="116"/>
    </row>
    <row r="1562" customHeight="1" spans="5:5">
      <c r="E1562" s="116"/>
    </row>
    <row r="1563" customHeight="1" spans="5:5">
      <c r="E1563" s="116"/>
    </row>
    <row r="1564" customHeight="1" spans="5:5">
      <c r="E1564" s="116"/>
    </row>
    <row r="1565" customHeight="1" spans="5:5">
      <c r="E1565" s="116"/>
    </row>
    <row r="1566" customHeight="1" spans="5:5">
      <c r="E1566" s="116"/>
    </row>
    <row r="1567" customHeight="1" spans="5:5">
      <c r="E1567" s="116"/>
    </row>
    <row r="1568" customHeight="1" spans="5:5">
      <c r="E1568" s="116"/>
    </row>
    <row r="1569" customHeight="1" spans="5:5">
      <c r="E1569" s="116"/>
    </row>
    <row r="1570" customHeight="1" spans="5:5">
      <c r="E1570" s="116"/>
    </row>
    <row r="1571" customHeight="1" spans="5:5">
      <c r="E1571" s="116"/>
    </row>
    <row r="1572" customHeight="1" spans="5:5">
      <c r="E1572" s="116"/>
    </row>
    <row r="1573" customHeight="1" spans="5:5">
      <c r="E1573" s="116"/>
    </row>
    <row r="1574" customHeight="1" spans="5:5">
      <c r="E1574" s="116"/>
    </row>
    <row r="1575" customHeight="1" spans="5:5">
      <c r="E1575" s="116"/>
    </row>
    <row r="1576" customHeight="1" spans="5:5">
      <c r="E1576" s="116"/>
    </row>
    <row r="1577" customHeight="1" spans="5:5">
      <c r="E1577" s="116"/>
    </row>
    <row r="1578" customHeight="1" spans="5:5">
      <c r="E1578" s="116"/>
    </row>
    <row r="1579" customHeight="1" spans="5:5">
      <c r="E1579" s="116"/>
    </row>
    <row r="1580" customHeight="1" spans="5:5">
      <c r="E1580" s="116"/>
    </row>
    <row r="1581" customHeight="1" spans="5:5">
      <c r="E1581" s="116"/>
    </row>
    <row r="1582" customHeight="1" spans="5:5">
      <c r="E1582" s="116"/>
    </row>
    <row r="1583" customHeight="1" spans="5:5">
      <c r="E1583" s="116"/>
    </row>
    <row r="1584" customHeight="1" spans="5:5">
      <c r="E1584" s="116"/>
    </row>
    <row r="1585" customHeight="1" spans="5:5">
      <c r="E1585" s="116"/>
    </row>
    <row r="1586" customHeight="1" spans="5:5">
      <c r="E1586" s="116"/>
    </row>
    <row r="1587" customHeight="1" spans="5:5">
      <c r="E1587" s="116"/>
    </row>
    <row r="1588" customHeight="1" spans="5:5">
      <c r="E1588" s="116"/>
    </row>
    <row r="1589" customHeight="1" spans="5:5">
      <c r="E1589" s="116"/>
    </row>
    <row r="1590" customHeight="1" spans="5:5">
      <c r="E1590" s="116"/>
    </row>
    <row r="1591" customHeight="1" spans="5:5">
      <c r="E1591" s="116"/>
    </row>
    <row r="1592" customHeight="1" spans="5:5">
      <c r="E1592" s="116"/>
    </row>
    <row r="1593" customHeight="1" spans="5:5">
      <c r="E1593" s="116"/>
    </row>
    <row r="1594" customHeight="1" spans="5:5">
      <c r="E1594" s="116"/>
    </row>
    <row r="1595" customHeight="1" spans="5:5">
      <c r="E1595" s="116"/>
    </row>
    <row r="1596" customHeight="1" spans="5:5">
      <c r="E1596" s="116"/>
    </row>
    <row r="1597" customHeight="1" spans="5:5">
      <c r="E1597" s="116"/>
    </row>
    <row r="1598" customHeight="1" spans="5:5">
      <c r="E1598" s="116"/>
    </row>
    <row r="1599" customHeight="1" spans="5:5">
      <c r="E1599" s="116"/>
    </row>
    <row r="1600" customHeight="1" spans="5:5">
      <c r="E1600" s="116"/>
    </row>
    <row r="1601" customHeight="1" spans="5:5">
      <c r="E1601" s="116"/>
    </row>
    <row r="1602" customHeight="1" spans="5:5">
      <c r="E1602" s="116"/>
    </row>
    <row r="1603" customHeight="1" spans="5:5">
      <c r="E1603" s="116"/>
    </row>
    <row r="1604" customHeight="1" spans="5:5">
      <c r="E1604" s="116"/>
    </row>
    <row r="1605" customHeight="1" spans="5:5">
      <c r="E1605" s="116"/>
    </row>
    <row r="1606" customHeight="1" spans="5:5">
      <c r="E1606" s="116"/>
    </row>
    <row r="1607" customHeight="1" spans="5:5">
      <c r="E1607" s="116"/>
    </row>
    <row r="1608" customHeight="1" spans="5:5">
      <c r="E1608" s="116"/>
    </row>
    <row r="1609" customHeight="1" spans="5:5">
      <c r="E1609" s="116"/>
    </row>
    <row r="1610" customHeight="1" spans="5:5">
      <c r="E1610" s="116"/>
    </row>
    <row r="1611" customHeight="1" spans="5:5">
      <c r="E1611" s="116"/>
    </row>
    <row r="1612" customHeight="1" spans="5:5">
      <c r="E1612" s="116"/>
    </row>
    <row r="1613" customHeight="1" spans="5:5">
      <c r="E1613" s="116"/>
    </row>
    <row r="1614" customHeight="1" spans="5:5">
      <c r="E1614" s="116"/>
    </row>
    <row r="1615" customHeight="1" spans="5:5">
      <c r="E1615" s="116"/>
    </row>
    <row r="1616" customHeight="1" spans="5:5">
      <c r="E1616" s="116"/>
    </row>
    <row r="1617" customHeight="1" spans="5:5">
      <c r="E1617" s="116"/>
    </row>
    <row r="1618" customHeight="1" spans="5:5">
      <c r="E1618" s="116"/>
    </row>
    <row r="1619" customHeight="1" spans="5:5">
      <c r="E1619" s="116"/>
    </row>
    <row r="1620" customHeight="1" spans="5:5">
      <c r="E1620" s="116"/>
    </row>
    <row r="1621" customHeight="1" spans="5:5">
      <c r="E1621" s="116"/>
    </row>
    <row r="1622" customHeight="1" spans="5:5">
      <c r="E1622" s="116"/>
    </row>
    <row r="1623" customHeight="1" spans="5:5">
      <c r="E1623" s="116"/>
    </row>
    <row r="1624" customHeight="1" spans="5:5">
      <c r="E1624" s="116"/>
    </row>
    <row r="1625" customHeight="1" spans="5:5">
      <c r="E1625" s="116"/>
    </row>
    <row r="1626" customHeight="1" spans="5:5">
      <c r="E1626" s="116"/>
    </row>
    <row r="1627" customHeight="1" spans="5:5">
      <c r="E1627" s="116"/>
    </row>
    <row r="1628" customHeight="1" spans="5:5">
      <c r="E1628" s="116"/>
    </row>
    <row r="1629" customHeight="1" spans="5:5">
      <c r="E1629" s="116"/>
    </row>
    <row r="1630" customHeight="1" spans="5:5">
      <c r="E1630" s="116"/>
    </row>
    <row r="1631" customHeight="1" spans="5:5">
      <c r="E1631" s="116"/>
    </row>
    <row r="1632" customHeight="1" spans="5:5">
      <c r="E1632" s="116"/>
    </row>
    <row r="1633" customHeight="1" spans="5:5">
      <c r="E1633" s="116"/>
    </row>
    <row r="1634" customHeight="1" spans="5:5">
      <c r="E1634" s="116"/>
    </row>
    <row r="1635" customHeight="1" spans="5:5">
      <c r="E1635" s="116"/>
    </row>
    <row r="1636" customHeight="1" spans="5:5">
      <c r="E1636" s="116"/>
    </row>
    <row r="1637" customHeight="1" spans="5:5">
      <c r="E1637" s="116"/>
    </row>
    <row r="1638" customHeight="1" spans="5:5">
      <c r="E1638" s="116"/>
    </row>
    <row r="1639" customHeight="1" spans="5:5">
      <c r="E1639" s="116"/>
    </row>
    <row r="1640" customHeight="1" spans="5:5">
      <c r="E1640" s="116"/>
    </row>
    <row r="1641" customHeight="1" spans="5:5">
      <c r="E1641" s="116"/>
    </row>
    <row r="1642" customHeight="1" spans="5:5">
      <c r="E1642" s="116"/>
    </row>
    <row r="1643" customHeight="1" spans="5:5">
      <c r="E1643" s="116"/>
    </row>
    <row r="1644" customHeight="1" spans="5:5">
      <c r="E1644" s="116"/>
    </row>
    <row r="1645" customHeight="1" spans="5:5">
      <c r="E1645" s="116"/>
    </row>
    <row r="1646" customHeight="1" spans="5:5">
      <c r="E1646" s="116"/>
    </row>
    <row r="1647" customHeight="1" spans="5:5">
      <c r="E1647" s="116"/>
    </row>
    <row r="1648" customHeight="1" spans="5:5">
      <c r="E1648" s="116"/>
    </row>
    <row r="1649" customHeight="1" spans="5:5">
      <c r="E1649" s="116"/>
    </row>
    <row r="1650" customHeight="1" spans="5:5">
      <c r="E1650" s="116"/>
    </row>
    <row r="1651" customHeight="1" spans="5:5">
      <c r="E1651" s="116"/>
    </row>
    <row r="1652" customHeight="1" spans="5:5">
      <c r="E1652" s="116"/>
    </row>
    <row r="1653" customHeight="1" spans="5:5">
      <c r="E1653" s="116"/>
    </row>
    <row r="1654" customHeight="1" spans="5:5">
      <c r="E1654" s="116"/>
    </row>
    <row r="1655" customHeight="1" spans="5:5">
      <c r="E1655" s="116"/>
    </row>
    <row r="1656" customHeight="1" spans="5:5">
      <c r="E1656" s="116"/>
    </row>
    <row r="1657" customHeight="1" spans="5:5">
      <c r="E1657" s="116"/>
    </row>
    <row r="1658" customHeight="1" spans="5:5">
      <c r="E1658" s="116"/>
    </row>
    <row r="1659" customHeight="1" spans="5:5">
      <c r="E1659" s="116"/>
    </row>
    <row r="1660" customHeight="1" spans="5:5">
      <c r="E1660" s="116"/>
    </row>
    <row r="1661" customHeight="1" spans="5:5">
      <c r="E1661" s="116"/>
    </row>
    <row r="1662" customHeight="1" spans="5:5">
      <c r="E1662" s="116"/>
    </row>
    <row r="1663" customHeight="1" spans="5:5">
      <c r="E1663" s="116"/>
    </row>
    <row r="1664" customHeight="1" spans="5:5">
      <c r="E1664" s="116"/>
    </row>
    <row r="1665" customHeight="1" spans="5:5">
      <c r="E1665" s="116"/>
    </row>
    <row r="1666" customHeight="1" spans="5:5">
      <c r="E1666" s="116"/>
    </row>
    <row r="1667" customHeight="1" spans="5:5">
      <c r="E1667" s="116"/>
    </row>
    <row r="1668" customHeight="1" spans="5:5">
      <c r="E1668" s="116"/>
    </row>
    <row r="1669" customHeight="1" spans="5:5">
      <c r="E1669" s="116"/>
    </row>
    <row r="1670" customHeight="1" spans="5:5">
      <c r="E1670" s="116"/>
    </row>
    <row r="1671" customHeight="1" spans="5:5">
      <c r="E1671" s="116"/>
    </row>
    <row r="1672" customHeight="1" spans="5:5">
      <c r="E1672" s="116"/>
    </row>
    <row r="1673" customHeight="1" spans="5:5">
      <c r="E1673" s="116"/>
    </row>
    <row r="1674" customHeight="1" spans="5:5">
      <c r="E1674" s="116"/>
    </row>
    <row r="1675" customHeight="1" spans="5:5">
      <c r="E1675" s="116"/>
    </row>
    <row r="1676" customHeight="1" spans="5:5">
      <c r="E1676" s="116"/>
    </row>
    <row r="1677" customHeight="1" spans="5:5">
      <c r="E1677" s="116"/>
    </row>
    <row r="1678" customHeight="1" spans="5:5">
      <c r="E1678" s="116"/>
    </row>
    <row r="1679" customHeight="1" spans="5:5">
      <c r="E1679" s="116"/>
    </row>
    <row r="1680" customHeight="1" spans="5:5">
      <c r="E1680" s="116"/>
    </row>
    <row r="1681" customHeight="1" spans="5:5">
      <c r="E1681" s="116"/>
    </row>
    <row r="1682" customHeight="1" spans="5:5">
      <c r="E1682" s="116"/>
    </row>
    <row r="1683" customHeight="1" spans="5:5">
      <c r="E1683" s="116"/>
    </row>
    <row r="1684" customHeight="1" spans="5:5">
      <c r="E1684" s="116"/>
    </row>
    <row r="1685" customHeight="1" spans="5:5">
      <c r="E1685" s="116"/>
    </row>
    <row r="1686" customHeight="1" spans="5:5">
      <c r="E1686" s="116"/>
    </row>
    <row r="1687" customHeight="1" spans="5:5">
      <c r="E1687" s="116"/>
    </row>
    <row r="1688" customHeight="1" spans="5:5">
      <c r="E1688" s="116"/>
    </row>
    <row r="1689" customHeight="1" spans="5:5">
      <c r="E1689" s="116"/>
    </row>
    <row r="1690" customHeight="1" spans="5:5">
      <c r="E1690" s="116"/>
    </row>
    <row r="1691" customHeight="1" spans="5:5">
      <c r="E1691" s="116"/>
    </row>
    <row r="1692" customHeight="1" spans="5:5">
      <c r="E1692" s="116"/>
    </row>
    <row r="1693" customHeight="1" spans="5:5">
      <c r="E1693" s="116"/>
    </row>
    <row r="1694" customHeight="1" spans="5:5">
      <c r="E1694" s="116"/>
    </row>
    <row r="1695" customHeight="1" spans="5:5">
      <c r="E1695" s="116"/>
    </row>
    <row r="1696" customHeight="1" spans="5:5">
      <c r="E1696" s="116"/>
    </row>
    <row r="1697" customHeight="1" spans="5:5">
      <c r="E1697" s="116"/>
    </row>
    <row r="1698" customHeight="1" spans="5:5">
      <c r="E1698" s="116"/>
    </row>
    <row r="1699" customHeight="1" spans="5:5">
      <c r="E1699" s="116"/>
    </row>
    <row r="1700" customHeight="1" spans="5:5">
      <c r="E1700" s="116"/>
    </row>
    <row r="1701" customHeight="1" spans="5:5">
      <c r="E1701" s="116"/>
    </row>
    <row r="1702" customHeight="1" spans="5:5">
      <c r="E1702" s="116"/>
    </row>
    <row r="1703" customHeight="1" spans="5:5">
      <c r="E1703" s="116"/>
    </row>
    <row r="1704" customHeight="1" spans="5:5">
      <c r="E1704" s="116"/>
    </row>
    <row r="1705" customHeight="1" spans="5:5">
      <c r="E1705" s="116"/>
    </row>
    <row r="1706" customHeight="1" spans="5:5">
      <c r="E1706" s="116"/>
    </row>
    <row r="1707" customHeight="1" spans="5:5">
      <c r="E1707" s="116"/>
    </row>
    <row r="1708" customHeight="1" spans="5:5">
      <c r="E1708" s="116"/>
    </row>
    <row r="1709" customHeight="1" spans="5:5">
      <c r="E1709" s="116"/>
    </row>
    <row r="1710" customHeight="1" spans="5:5">
      <c r="E1710" s="116"/>
    </row>
    <row r="1711" customHeight="1" spans="5:5">
      <c r="E1711" s="116"/>
    </row>
    <row r="1712" customHeight="1" spans="5:5">
      <c r="E1712" s="116"/>
    </row>
    <row r="1713" customHeight="1" spans="5:5">
      <c r="E1713" s="116"/>
    </row>
    <row r="1714" customHeight="1" spans="5:5">
      <c r="E1714" s="116"/>
    </row>
    <row r="1715" customHeight="1" spans="5:5">
      <c r="E1715" s="116"/>
    </row>
    <row r="1716" customHeight="1" spans="5:5">
      <c r="E1716" s="116"/>
    </row>
    <row r="1717" customHeight="1" spans="5:5">
      <c r="E1717" s="116"/>
    </row>
    <row r="1718" customHeight="1" spans="5:5">
      <c r="E1718" s="116"/>
    </row>
    <row r="1719" customHeight="1" spans="5:5">
      <c r="E1719" s="116"/>
    </row>
    <row r="1720" customHeight="1" spans="5:5">
      <c r="E1720" s="116"/>
    </row>
    <row r="1721" customHeight="1" spans="5:5">
      <c r="E1721" s="116"/>
    </row>
    <row r="1722" customHeight="1" spans="5:5">
      <c r="E1722" s="116"/>
    </row>
    <row r="1723" customHeight="1" spans="5:5">
      <c r="E1723" s="116"/>
    </row>
    <row r="1724" customHeight="1" spans="5:5">
      <c r="E1724" s="116"/>
    </row>
    <row r="1725" customHeight="1" spans="5:5">
      <c r="E1725" s="116"/>
    </row>
    <row r="1726" customHeight="1" spans="5:5">
      <c r="E1726" s="116"/>
    </row>
    <row r="1727" customHeight="1" spans="5:5">
      <c r="E1727" s="116"/>
    </row>
    <row r="1728" customHeight="1" spans="5:5">
      <c r="E1728" s="116"/>
    </row>
    <row r="1729" customHeight="1" spans="5:5">
      <c r="E1729" s="116"/>
    </row>
    <row r="1730" customHeight="1" spans="5:5">
      <c r="E1730" s="116"/>
    </row>
    <row r="1731" customHeight="1" spans="5:5">
      <c r="E1731" s="116"/>
    </row>
    <row r="1732" customHeight="1" spans="5:5">
      <c r="E1732" s="116"/>
    </row>
    <row r="1733" customHeight="1" spans="5:5">
      <c r="E1733" s="116"/>
    </row>
    <row r="1734" customHeight="1" spans="5:5">
      <c r="E1734" s="116"/>
    </row>
    <row r="1735" customHeight="1" spans="5:5">
      <c r="E1735" s="116"/>
    </row>
    <row r="1736" customHeight="1" spans="5:5">
      <c r="E1736" s="116"/>
    </row>
    <row r="1737" customHeight="1" spans="5:5">
      <c r="E1737" s="116"/>
    </row>
    <row r="1738" customHeight="1" spans="5:5">
      <c r="E1738" s="116"/>
    </row>
    <row r="1739" customHeight="1" spans="5:5">
      <c r="E1739" s="116"/>
    </row>
    <row r="1740" customHeight="1" spans="5:5">
      <c r="E1740" s="116"/>
    </row>
    <row r="1741" customHeight="1" spans="5:5">
      <c r="E1741" s="116"/>
    </row>
    <row r="1742" customHeight="1" spans="5:5">
      <c r="E1742" s="116"/>
    </row>
    <row r="1743" customHeight="1" spans="5:5">
      <c r="E1743" s="116"/>
    </row>
    <row r="1744" customHeight="1" spans="5:5">
      <c r="E1744" s="116"/>
    </row>
    <row r="1745" customHeight="1" spans="5:5">
      <c r="E1745" s="116"/>
    </row>
    <row r="1746" customHeight="1" spans="5:5">
      <c r="E1746" s="116"/>
    </row>
    <row r="1747" customHeight="1" spans="5:5">
      <c r="E1747" s="116"/>
    </row>
    <row r="1748" customHeight="1" spans="5:5">
      <c r="E1748" s="116"/>
    </row>
    <row r="1749" customHeight="1" spans="5:5">
      <c r="E1749" s="116"/>
    </row>
    <row r="1750" customHeight="1" spans="5:5">
      <c r="E1750" s="116"/>
    </row>
    <row r="1751" customHeight="1" spans="5:5">
      <c r="E1751" s="116"/>
    </row>
    <row r="1752" customHeight="1" spans="5:5">
      <c r="E1752" s="116"/>
    </row>
    <row r="1753" customHeight="1" spans="5:5">
      <c r="E1753" s="116"/>
    </row>
    <row r="1754" customHeight="1" spans="5:5">
      <c r="E1754" s="116"/>
    </row>
    <row r="1755" customHeight="1" spans="5:5">
      <c r="E1755" s="116"/>
    </row>
    <row r="1756" customHeight="1" spans="5:5">
      <c r="E1756" s="116"/>
    </row>
    <row r="1757" customHeight="1" spans="5:5">
      <c r="E1757" s="116"/>
    </row>
    <row r="1758" customHeight="1" spans="5:5">
      <c r="E1758" s="116"/>
    </row>
    <row r="1759" customHeight="1" spans="5:5">
      <c r="E1759" s="116"/>
    </row>
    <row r="1760" customHeight="1" spans="5:5">
      <c r="E1760" s="116"/>
    </row>
    <row r="1761" customHeight="1" spans="5:5">
      <c r="E1761" s="116"/>
    </row>
    <row r="1762" customHeight="1" spans="5:5">
      <c r="E1762" s="116"/>
    </row>
    <row r="1763" customHeight="1" spans="5:5">
      <c r="E1763" s="116"/>
    </row>
    <row r="1764" customHeight="1" spans="5:5">
      <c r="E1764" s="116"/>
    </row>
    <row r="1765" customHeight="1" spans="5:5">
      <c r="E1765" s="116"/>
    </row>
    <row r="1766" customHeight="1" spans="5:5">
      <c r="E1766" s="116"/>
    </row>
    <row r="1767" customHeight="1" spans="5:5">
      <c r="E1767" s="116"/>
    </row>
    <row r="1768" customHeight="1" spans="5:5">
      <c r="E1768" s="116"/>
    </row>
    <row r="1769" customHeight="1" spans="5:5">
      <c r="E1769" s="116"/>
    </row>
    <row r="1770" customHeight="1" spans="5:5">
      <c r="E1770" s="116"/>
    </row>
    <row r="1771" customHeight="1" spans="5:5">
      <c r="E1771" s="116"/>
    </row>
    <row r="1772" customHeight="1" spans="5:5">
      <c r="E1772" s="116"/>
    </row>
    <row r="1773" customHeight="1" spans="5:5">
      <c r="E1773" s="116"/>
    </row>
    <row r="1774" customHeight="1" spans="5:5">
      <c r="E1774" s="116"/>
    </row>
    <row r="1775" customHeight="1" spans="5:5">
      <c r="E1775" s="116"/>
    </row>
    <row r="1776" customHeight="1" spans="5:5">
      <c r="E1776" s="116"/>
    </row>
    <row r="1777" customHeight="1" spans="5:5">
      <c r="E1777" s="116"/>
    </row>
    <row r="1778" customHeight="1" spans="5:5">
      <c r="E1778" s="116"/>
    </row>
    <row r="1779" customHeight="1" spans="5:5">
      <c r="E1779" s="116"/>
    </row>
    <row r="1780" customHeight="1" spans="5:5">
      <c r="E1780" s="116"/>
    </row>
    <row r="1781" customHeight="1" spans="5:5">
      <c r="E1781" s="116"/>
    </row>
    <row r="1782" customHeight="1" spans="5:5">
      <c r="E1782" s="116"/>
    </row>
    <row r="1783" customHeight="1" spans="5:5">
      <c r="E1783" s="116"/>
    </row>
    <row r="1784" customHeight="1" spans="5:5">
      <c r="E1784" s="116"/>
    </row>
    <row r="1785" customHeight="1" spans="5:5">
      <c r="E1785" s="116"/>
    </row>
    <row r="1786" customHeight="1" spans="5:5">
      <c r="E1786" s="116"/>
    </row>
    <row r="1787" customHeight="1" spans="5:5">
      <c r="E1787" s="116"/>
    </row>
    <row r="1788" customHeight="1" spans="5:5">
      <c r="E1788" s="116"/>
    </row>
    <row r="1789" customHeight="1" spans="5:5">
      <c r="E1789" s="116"/>
    </row>
    <row r="1790" customHeight="1" spans="5:5">
      <c r="E1790" s="116"/>
    </row>
    <row r="1791" customHeight="1" spans="5:5">
      <c r="E1791" s="116"/>
    </row>
    <row r="1792" customHeight="1" spans="5:5">
      <c r="E1792" s="116"/>
    </row>
    <row r="1793" customHeight="1" spans="5:5">
      <c r="E1793" s="116"/>
    </row>
    <row r="1794" customHeight="1" spans="5:5">
      <c r="E1794" s="116"/>
    </row>
    <row r="1795" customHeight="1" spans="5:5">
      <c r="E1795" s="116"/>
    </row>
    <row r="1796" customHeight="1" spans="5:5">
      <c r="E1796" s="116"/>
    </row>
    <row r="1797" customHeight="1" spans="5:5">
      <c r="E1797" s="116"/>
    </row>
    <row r="1798" customHeight="1" spans="5:5">
      <c r="E1798" s="116"/>
    </row>
    <row r="1799" customHeight="1" spans="5:5">
      <c r="E1799" s="116"/>
    </row>
    <row r="1800" customHeight="1" spans="5:5">
      <c r="E1800" s="116"/>
    </row>
    <row r="1801" customHeight="1" spans="5:5">
      <c r="E1801" s="116"/>
    </row>
    <row r="1802" customHeight="1" spans="5:5">
      <c r="E1802" s="116"/>
    </row>
    <row r="1803" customHeight="1" spans="5:5">
      <c r="E1803" s="116"/>
    </row>
    <row r="1804" customHeight="1" spans="5:5">
      <c r="E1804" s="116"/>
    </row>
    <row r="1805" customHeight="1" spans="5:5">
      <c r="E1805" s="116"/>
    </row>
    <row r="1806" customHeight="1" spans="5:5">
      <c r="E1806" s="116"/>
    </row>
    <row r="1807" customHeight="1" spans="5:5">
      <c r="E1807" s="116"/>
    </row>
    <row r="1808" customHeight="1" spans="5:5">
      <c r="E1808" s="116"/>
    </row>
    <row r="1809" customHeight="1" spans="5:5">
      <c r="E1809" s="116"/>
    </row>
    <row r="1810" customHeight="1" spans="5:5">
      <c r="E1810" s="116"/>
    </row>
    <row r="1811" customHeight="1" spans="5:5">
      <c r="E1811" s="116"/>
    </row>
    <row r="1812" customHeight="1" spans="5:5">
      <c r="E1812" s="116"/>
    </row>
    <row r="1813" customHeight="1" spans="5:5">
      <c r="E1813" s="116"/>
    </row>
    <row r="1814" customHeight="1" spans="5:5">
      <c r="E1814" s="116"/>
    </row>
    <row r="1815" customHeight="1" spans="5:5">
      <c r="E1815" s="116"/>
    </row>
    <row r="1816" customHeight="1" spans="5:5">
      <c r="E1816" s="116"/>
    </row>
    <row r="1817" customHeight="1" spans="5:5">
      <c r="E1817" s="116"/>
    </row>
    <row r="1818" customHeight="1" spans="5:5">
      <c r="E1818" s="116"/>
    </row>
    <row r="1819" customHeight="1" spans="5:5">
      <c r="E1819" s="116"/>
    </row>
    <row r="1820" customHeight="1" spans="5:5">
      <c r="E1820" s="116"/>
    </row>
    <row r="1821" customHeight="1" spans="5:5">
      <c r="E1821" s="116"/>
    </row>
    <row r="1822" customHeight="1" spans="5:5">
      <c r="E1822" s="116"/>
    </row>
    <row r="1823" customHeight="1" spans="5:5">
      <c r="E1823" s="116"/>
    </row>
    <row r="1824" customHeight="1" spans="5:5">
      <c r="E1824" s="116"/>
    </row>
    <row r="1825" customHeight="1" spans="5:5">
      <c r="E1825" s="116"/>
    </row>
    <row r="1826" customHeight="1" spans="5:5">
      <c r="E1826" s="116"/>
    </row>
    <row r="1827" customHeight="1" spans="5:5">
      <c r="E1827" s="116"/>
    </row>
    <row r="1828" customHeight="1" spans="5:5">
      <c r="E1828" s="116"/>
    </row>
    <row r="1829" customHeight="1" spans="5:5">
      <c r="E1829" s="116"/>
    </row>
    <row r="1830" customHeight="1" spans="5:5">
      <c r="E1830" s="116"/>
    </row>
    <row r="1831" customHeight="1" spans="5:5">
      <c r="E1831" s="116"/>
    </row>
    <row r="1832" customHeight="1" spans="5:5">
      <c r="E1832" s="116"/>
    </row>
    <row r="1833" customHeight="1" spans="5:5">
      <c r="E1833" s="116"/>
    </row>
    <row r="1834" customHeight="1" spans="5:5">
      <c r="E1834" s="116"/>
    </row>
    <row r="1835" customHeight="1" spans="5:5">
      <c r="E1835" s="116"/>
    </row>
    <row r="1836" customHeight="1" spans="5:5">
      <c r="E1836" s="116"/>
    </row>
    <row r="1837" customHeight="1" spans="5:5">
      <c r="E1837" s="116"/>
    </row>
    <row r="1838" customHeight="1" spans="5:5">
      <c r="E1838" s="116"/>
    </row>
    <row r="1839" customHeight="1" spans="5:5">
      <c r="E1839" s="116"/>
    </row>
    <row r="1840" customHeight="1" spans="5:5">
      <c r="E1840" s="116"/>
    </row>
    <row r="1841" customHeight="1" spans="5:5">
      <c r="E1841" s="116"/>
    </row>
    <row r="1842" customHeight="1" spans="5:5">
      <c r="E1842" s="116"/>
    </row>
    <row r="1843" customHeight="1" spans="5:5">
      <c r="E1843" s="116"/>
    </row>
    <row r="1844" customHeight="1" spans="5:5">
      <c r="E1844" s="116"/>
    </row>
    <row r="1845" customHeight="1" spans="5:5">
      <c r="E1845" s="116"/>
    </row>
    <row r="1846" customHeight="1" spans="5:5">
      <c r="E1846" s="116"/>
    </row>
    <row r="1847" customHeight="1" spans="5:5">
      <c r="E1847" s="116"/>
    </row>
    <row r="1848" customHeight="1" spans="5:5">
      <c r="E1848" s="116"/>
    </row>
    <row r="1849" customHeight="1" spans="5:5">
      <c r="E1849" s="116"/>
    </row>
    <row r="1850" customHeight="1" spans="5:5">
      <c r="E1850" s="116"/>
    </row>
    <row r="1851" customHeight="1" spans="5:5">
      <c r="E1851" s="116"/>
    </row>
    <row r="1852" customHeight="1" spans="5:5">
      <c r="E1852" s="116"/>
    </row>
    <row r="1853" customHeight="1" spans="5:5">
      <c r="E1853" s="116"/>
    </row>
    <row r="1854" customHeight="1" spans="5:5">
      <c r="E1854" s="116"/>
    </row>
    <row r="1855" customHeight="1" spans="5:5">
      <c r="E1855" s="116"/>
    </row>
    <row r="1856" customHeight="1" spans="5:5">
      <c r="E1856" s="116"/>
    </row>
    <row r="1857" customHeight="1" spans="5:5">
      <c r="E1857" s="116"/>
    </row>
    <row r="1858" customHeight="1" spans="5:5">
      <c r="E1858" s="116"/>
    </row>
    <row r="1859" customHeight="1" spans="5:5">
      <c r="E1859" s="116"/>
    </row>
    <row r="1860" customHeight="1" spans="5:5">
      <c r="E1860" s="116"/>
    </row>
    <row r="1861" customHeight="1" spans="5:5">
      <c r="E1861" s="116"/>
    </row>
    <row r="1862" customHeight="1" spans="5:5">
      <c r="E1862" s="116"/>
    </row>
    <row r="1863" customHeight="1" spans="5:5">
      <c r="E1863" s="116"/>
    </row>
    <row r="1864" customHeight="1" spans="5:5">
      <c r="E1864" s="116"/>
    </row>
    <row r="1865" customHeight="1" spans="5:5">
      <c r="E1865" s="116"/>
    </row>
    <row r="1866" customHeight="1" spans="5:5">
      <c r="E1866" s="116"/>
    </row>
    <row r="1867" customHeight="1" spans="5:5">
      <c r="E1867" s="116"/>
    </row>
    <row r="1868" customHeight="1" spans="5:5">
      <c r="E1868" s="116"/>
    </row>
    <row r="1869" customHeight="1" spans="5:5">
      <c r="E1869" s="116"/>
    </row>
    <row r="1870" customHeight="1" spans="5:5">
      <c r="E1870" s="116"/>
    </row>
    <row r="1871" customHeight="1" spans="5:5">
      <c r="E1871" s="116"/>
    </row>
    <row r="1872" customHeight="1" spans="5:5">
      <c r="E1872" s="116"/>
    </row>
    <row r="1873" customHeight="1" spans="5:5">
      <c r="E1873" s="116"/>
    </row>
    <row r="1874" customHeight="1" spans="5:5">
      <c r="E1874" s="116"/>
    </row>
    <row r="1875" customHeight="1" spans="5:5">
      <c r="E1875" s="116"/>
    </row>
    <row r="1876" customHeight="1" spans="5:5">
      <c r="E1876" s="116"/>
    </row>
    <row r="1877" customHeight="1" spans="5:5">
      <c r="E1877" s="116"/>
    </row>
    <row r="1878" customHeight="1" spans="5:5">
      <c r="E1878" s="116"/>
    </row>
    <row r="1879" customHeight="1" spans="5:5">
      <c r="E1879" s="116"/>
    </row>
    <row r="1880" customHeight="1" spans="5:5">
      <c r="E1880" s="116"/>
    </row>
    <row r="1881" customHeight="1" spans="5:5">
      <c r="E1881" s="116"/>
    </row>
    <row r="1882" customHeight="1" spans="5:5">
      <c r="E1882" s="116"/>
    </row>
    <row r="1883" customHeight="1" spans="5:5">
      <c r="E1883" s="116"/>
    </row>
    <row r="1884" customHeight="1" spans="5:5">
      <c r="E1884" s="116"/>
    </row>
    <row r="1885" customHeight="1" spans="5:5">
      <c r="E1885" s="116"/>
    </row>
    <row r="1886" customHeight="1" spans="5:5">
      <c r="E1886" s="116"/>
    </row>
    <row r="1887" customHeight="1" spans="5:5">
      <c r="E1887" s="116"/>
    </row>
    <row r="1888" customHeight="1" spans="5:5">
      <c r="E1888" s="116"/>
    </row>
    <row r="1889" customHeight="1" spans="5:5">
      <c r="E1889" s="116"/>
    </row>
    <row r="1890" customHeight="1" spans="5:5">
      <c r="E1890" s="116"/>
    </row>
    <row r="1891" customHeight="1" spans="5:5">
      <c r="E1891" s="116"/>
    </row>
    <row r="1892" customHeight="1" spans="5:5">
      <c r="E1892" s="116"/>
    </row>
    <row r="1893" customHeight="1" spans="5:5">
      <c r="E1893" s="116"/>
    </row>
    <row r="1894" customHeight="1" spans="5:5">
      <c r="E1894" s="116"/>
    </row>
    <row r="1895" customHeight="1" spans="5:5">
      <c r="E1895" s="116"/>
    </row>
    <row r="1896" customHeight="1" spans="5:5">
      <c r="E1896" s="116"/>
    </row>
    <row r="1897" customHeight="1" spans="5:5">
      <c r="E1897" s="116"/>
    </row>
    <row r="1898" customHeight="1" spans="5:5">
      <c r="E1898" s="116"/>
    </row>
    <row r="1899" customHeight="1" spans="5:5">
      <c r="E1899" s="116"/>
    </row>
    <row r="1900" customHeight="1" spans="5:5">
      <c r="E1900" s="116"/>
    </row>
    <row r="1901" customHeight="1" spans="5:5">
      <c r="E1901" s="116"/>
    </row>
    <row r="1902" customHeight="1" spans="5:5">
      <c r="E1902" s="116"/>
    </row>
    <row r="1903" customHeight="1" spans="5:5">
      <c r="E1903" s="116"/>
    </row>
    <row r="1904" customHeight="1" spans="5:5">
      <c r="E1904" s="116"/>
    </row>
    <row r="1905" customHeight="1" spans="5:5">
      <c r="E1905" s="116"/>
    </row>
    <row r="1906" customHeight="1" spans="5:5">
      <c r="E1906" s="116"/>
    </row>
    <row r="1907" customHeight="1" spans="5:5">
      <c r="E1907" s="116"/>
    </row>
    <row r="1908" customHeight="1" spans="5:5">
      <c r="E1908" s="116"/>
    </row>
    <row r="1909" customHeight="1" spans="5:5">
      <c r="E1909" s="116"/>
    </row>
    <row r="1910" customHeight="1" spans="5:5">
      <c r="E1910" s="116"/>
    </row>
    <row r="1911" customHeight="1" spans="5:5">
      <c r="E1911" s="116"/>
    </row>
    <row r="1912" customHeight="1" spans="5:5">
      <c r="E1912" s="116"/>
    </row>
    <row r="1913" customHeight="1" spans="5:5">
      <c r="E1913" s="116"/>
    </row>
    <row r="1914" customHeight="1" spans="5:5">
      <c r="E1914" s="116"/>
    </row>
    <row r="1915" customHeight="1" spans="5:5">
      <c r="E1915" s="116"/>
    </row>
    <row r="1916" customHeight="1" spans="5:5">
      <c r="E1916" s="116"/>
    </row>
    <row r="1917" customHeight="1" spans="5:5">
      <c r="E1917" s="116"/>
    </row>
    <row r="1918" customHeight="1" spans="5:5">
      <c r="E1918" s="116"/>
    </row>
    <row r="1919" customHeight="1" spans="5:5">
      <c r="E1919" s="116"/>
    </row>
    <row r="1920" customHeight="1" spans="5:5">
      <c r="E1920" s="116"/>
    </row>
    <row r="1921" customHeight="1" spans="5:5">
      <c r="E1921" s="116"/>
    </row>
    <row r="1922" customHeight="1" spans="5:5">
      <c r="E1922" s="116"/>
    </row>
    <row r="1923" customHeight="1" spans="5:5">
      <c r="E1923" s="116"/>
    </row>
    <row r="1924" customHeight="1" spans="5:5">
      <c r="E1924" s="116"/>
    </row>
    <row r="1925" customHeight="1" spans="5:5">
      <c r="E1925" s="116"/>
    </row>
    <row r="1926" customHeight="1" spans="5:5">
      <c r="E1926" s="116"/>
    </row>
    <row r="1927" customHeight="1" spans="5:5">
      <c r="E1927" s="116"/>
    </row>
    <row r="1928" customHeight="1" spans="5:5">
      <c r="E1928" s="116"/>
    </row>
    <row r="1929" customHeight="1" spans="5:5">
      <c r="E1929" s="116"/>
    </row>
    <row r="1930" customHeight="1" spans="5:5">
      <c r="E1930" s="116"/>
    </row>
    <row r="1931" customHeight="1" spans="5:5">
      <c r="E1931" s="116"/>
    </row>
    <row r="1932" customHeight="1" spans="5:5">
      <c r="E1932" s="116"/>
    </row>
    <row r="1933" customHeight="1" spans="5:5">
      <c r="E1933" s="116"/>
    </row>
    <row r="1934" customHeight="1" spans="5:5">
      <c r="E1934" s="116"/>
    </row>
    <row r="1935" customHeight="1" spans="5:5">
      <c r="E1935" s="116"/>
    </row>
    <row r="1936" customHeight="1" spans="5:5">
      <c r="E1936" s="116"/>
    </row>
    <row r="1937" customHeight="1" spans="5:5">
      <c r="E1937" s="116"/>
    </row>
    <row r="1938" customHeight="1" spans="5:5">
      <c r="E1938" s="116"/>
    </row>
    <row r="1939" customHeight="1" spans="5:5">
      <c r="E1939" s="116"/>
    </row>
    <row r="1940" customHeight="1" spans="5:5">
      <c r="E1940" s="116"/>
    </row>
    <row r="1941" customHeight="1" spans="5:5">
      <c r="E1941" s="116"/>
    </row>
    <row r="1942" customHeight="1" spans="5:5">
      <c r="E1942" s="116"/>
    </row>
    <row r="1943" customHeight="1" spans="5:5">
      <c r="E1943" s="116"/>
    </row>
    <row r="1944" customHeight="1" spans="5:5">
      <c r="E1944" s="116"/>
    </row>
    <row r="1945" customHeight="1" spans="5:5">
      <c r="E1945" s="116"/>
    </row>
    <row r="1946" customHeight="1" spans="5:5">
      <c r="E1946" s="116"/>
    </row>
    <row r="1947" customHeight="1" spans="5:5">
      <c r="E1947" s="116"/>
    </row>
    <row r="1948" customHeight="1" spans="5:5">
      <c r="E1948" s="116"/>
    </row>
    <row r="1949" customHeight="1" spans="5:5">
      <c r="E1949" s="116"/>
    </row>
    <row r="1950" customHeight="1" spans="5:5">
      <c r="E1950" s="116"/>
    </row>
    <row r="1951" customHeight="1" spans="5:5">
      <c r="E1951" s="116"/>
    </row>
    <row r="1952" customHeight="1" spans="5:5">
      <c r="E1952" s="116"/>
    </row>
    <row r="1953" customHeight="1" spans="5:5">
      <c r="E1953" s="116"/>
    </row>
    <row r="1954" customHeight="1" spans="5:5">
      <c r="E1954" s="116"/>
    </row>
    <row r="1955" customHeight="1" spans="5:5">
      <c r="E1955" s="116"/>
    </row>
    <row r="1956" customHeight="1" spans="5:5">
      <c r="E1956" s="116"/>
    </row>
    <row r="1957" customHeight="1" spans="5:5">
      <c r="E1957" s="116"/>
    </row>
    <row r="1958" customHeight="1" spans="5:5">
      <c r="E1958" s="116"/>
    </row>
    <row r="1959" customHeight="1" spans="5:5">
      <c r="E1959" s="116"/>
    </row>
    <row r="1960" customHeight="1" spans="5:5">
      <c r="E1960" s="116"/>
    </row>
    <row r="1961" customHeight="1" spans="5:5">
      <c r="E1961" s="116"/>
    </row>
    <row r="1962" customHeight="1" spans="5:5">
      <c r="E1962" s="116"/>
    </row>
    <row r="1963" customHeight="1" spans="5:5">
      <c r="E1963" s="116"/>
    </row>
    <row r="1964" customHeight="1" spans="5:5">
      <c r="E1964" s="116"/>
    </row>
    <row r="1965" customHeight="1" spans="5:5">
      <c r="E1965" s="116"/>
    </row>
    <row r="1966" customHeight="1" spans="5:5">
      <c r="E1966" s="116"/>
    </row>
    <row r="1967" customHeight="1" spans="5:5">
      <c r="E1967" s="116"/>
    </row>
    <row r="1968" customHeight="1" spans="5:5">
      <c r="E1968" s="116"/>
    </row>
    <row r="1969" customHeight="1" spans="5:5">
      <c r="E1969" s="116"/>
    </row>
    <row r="1970" customHeight="1" spans="5:5">
      <c r="E1970" s="116"/>
    </row>
    <row r="1971" customHeight="1" spans="5:5">
      <c r="E1971" s="116"/>
    </row>
    <row r="1972" customHeight="1" spans="5:5">
      <c r="E1972" s="116"/>
    </row>
    <row r="1973" customHeight="1" spans="5:5">
      <c r="E1973" s="116"/>
    </row>
    <row r="1974" customHeight="1" spans="5:5">
      <c r="E1974" s="116"/>
    </row>
    <row r="1975" customHeight="1" spans="5:5">
      <c r="E1975" s="116"/>
    </row>
    <row r="1976" customHeight="1" spans="5:5">
      <c r="E1976" s="116"/>
    </row>
    <row r="1977" customHeight="1" spans="5:5">
      <c r="E1977" s="116"/>
    </row>
    <row r="1978" customHeight="1" spans="5:5">
      <c r="E1978" s="116"/>
    </row>
    <row r="1979" customHeight="1" spans="5:5">
      <c r="E1979" s="116"/>
    </row>
    <row r="1980" customHeight="1" spans="5:5">
      <c r="E1980" s="116"/>
    </row>
    <row r="1981" customHeight="1" spans="5:5">
      <c r="E1981" s="116"/>
    </row>
    <row r="1982" customHeight="1" spans="5:5">
      <c r="E1982" s="116"/>
    </row>
    <row r="1983" customHeight="1" spans="5:5">
      <c r="E1983" s="116"/>
    </row>
    <row r="1984" customHeight="1" spans="5:5">
      <c r="E1984" s="116"/>
    </row>
    <row r="1985" customHeight="1" spans="5:5">
      <c r="E1985" s="116"/>
    </row>
    <row r="1986" customHeight="1" spans="5:5">
      <c r="E1986" s="116"/>
    </row>
    <row r="1987" customHeight="1" spans="5:5">
      <c r="E1987" s="116"/>
    </row>
    <row r="1988" customHeight="1" spans="5:5">
      <c r="E1988" s="116"/>
    </row>
    <row r="1989" customHeight="1" spans="5:5">
      <c r="E1989" s="116"/>
    </row>
    <row r="1990" customHeight="1" spans="5:5">
      <c r="E1990" s="116"/>
    </row>
    <row r="1991" customHeight="1" spans="5:5">
      <c r="E1991" s="116"/>
    </row>
    <row r="1992" customHeight="1" spans="5:5">
      <c r="E1992" s="116"/>
    </row>
    <row r="1993" customHeight="1" spans="5:5">
      <c r="E1993" s="116"/>
    </row>
    <row r="1994" customHeight="1" spans="5:5">
      <c r="E1994" s="116"/>
    </row>
    <row r="1995" customHeight="1" spans="5:5">
      <c r="E1995" s="116"/>
    </row>
    <row r="1996" customHeight="1" spans="5:5">
      <c r="E1996" s="116"/>
    </row>
    <row r="1997" customHeight="1" spans="5:5">
      <c r="E1997" s="116"/>
    </row>
    <row r="1998" customHeight="1" spans="5:5">
      <c r="E1998" s="116"/>
    </row>
    <row r="1999" customHeight="1" spans="5:5">
      <c r="E1999" s="116"/>
    </row>
    <row r="2000" customHeight="1" spans="5:5">
      <c r="E2000" s="116"/>
    </row>
    <row r="2001" customHeight="1" spans="5:5">
      <c r="E2001" s="116"/>
    </row>
    <row r="2002" customHeight="1" spans="5:5">
      <c r="E2002" s="116"/>
    </row>
    <row r="2003" customHeight="1" spans="5:5">
      <c r="E2003" s="116"/>
    </row>
    <row r="2004" customHeight="1" spans="5:5">
      <c r="E2004" s="116"/>
    </row>
    <row r="2005" customHeight="1" spans="5:5">
      <c r="E2005" s="116"/>
    </row>
    <row r="2006" customHeight="1" spans="5:5">
      <c r="E2006" s="116"/>
    </row>
    <row r="2007" customHeight="1" spans="5:5">
      <c r="E2007" s="116"/>
    </row>
    <row r="2008" customHeight="1" spans="5:5">
      <c r="E2008" s="116"/>
    </row>
    <row r="2009" customHeight="1" spans="5:5">
      <c r="E2009" s="116"/>
    </row>
    <row r="2010" customHeight="1" spans="5:5">
      <c r="E2010" s="116"/>
    </row>
    <row r="2011" customHeight="1" spans="5:5">
      <c r="E2011" s="116"/>
    </row>
    <row r="2012" customHeight="1" spans="5:5">
      <c r="E2012" s="116"/>
    </row>
    <row r="2013" customHeight="1" spans="5:5">
      <c r="E2013" s="116"/>
    </row>
    <row r="2014" customHeight="1" spans="5:5">
      <c r="E2014" s="116"/>
    </row>
    <row r="2015" customHeight="1" spans="5:5">
      <c r="E2015" s="116"/>
    </row>
    <row r="2016" customHeight="1" spans="5:5">
      <c r="E2016" s="116"/>
    </row>
    <row r="2017" customHeight="1" spans="5:5">
      <c r="E2017" s="116"/>
    </row>
    <row r="2018" customHeight="1" spans="5:5">
      <c r="E2018" s="116"/>
    </row>
    <row r="2019" customHeight="1" spans="5:5">
      <c r="E2019" s="116"/>
    </row>
    <row r="2020" customHeight="1" spans="5:5">
      <c r="E2020" s="116"/>
    </row>
    <row r="2021" customHeight="1" spans="5:5">
      <c r="E2021" s="116"/>
    </row>
    <row r="2022" customHeight="1" spans="5:5">
      <c r="E2022" s="116"/>
    </row>
    <row r="2023" customHeight="1" spans="5:5">
      <c r="E2023" s="116"/>
    </row>
    <row r="2024" customHeight="1" spans="5:5">
      <c r="E2024" s="116"/>
    </row>
    <row r="2025" customHeight="1" spans="5:5">
      <c r="E2025" s="116"/>
    </row>
    <row r="2026" customHeight="1" spans="5:5">
      <c r="E2026" s="116"/>
    </row>
    <row r="2027" customHeight="1" spans="5:5">
      <c r="E2027" s="116"/>
    </row>
    <row r="2028" customHeight="1" spans="5:5">
      <c r="E2028" s="116"/>
    </row>
    <row r="2029" customHeight="1" spans="5:5">
      <c r="E2029" s="116"/>
    </row>
    <row r="2030" customHeight="1" spans="5:5">
      <c r="E2030" s="116"/>
    </row>
    <row r="2031" customHeight="1" spans="5:5">
      <c r="E2031" s="116"/>
    </row>
    <row r="2032" customHeight="1" spans="5:5">
      <c r="E2032" s="116"/>
    </row>
    <row r="2033" customHeight="1" spans="5:5">
      <c r="E2033" s="116"/>
    </row>
    <row r="2034" customHeight="1" spans="5:5">
      <c r="E2034" s="116"/>
    </row>
    <row r="2035" customHeight="1" spans="5:5">
      <c r="E2035" s="116"/>
    </row>
    <row r="2036" customHeight="1" spans="5:5">
      <c r="E2036" s="116"/>
    </row>
    <row r="2037" customHeight="1" spans="5:5">
      <c r="E2037" s="116"/>
    </row>
    <row r="2038" customHeight="1" spans="5:5">
      <c r="E2038" s="116"/>
    </row>
    <row r="2039" customHeight="1" spans="5:5">
      <c r="E2039" s="116"/>
    </row>
    <row r="2040" customHeight="1" spans="5:5">
      <c r="E2040" s="116"/>
    </row>
    <row r="2041" customHeight="1" spans="5:5">
      <c r="E2041" s="116"/>
    </row>
    <row r="2042" customHeight="1" spans="5:5">
      <c r="E2042" s="116"/>
    </row>
    <row r="2043" customHeight="1" spans="5:5">
      <c r="E2043" s="116"/>
    </row>
    <row r="2044" customHeight="1" spans="5:5">
      <c r="E2044" s="116"/>
    </row>
    <row r="2045" customHeight="1" spans="5:5">
      <c r="E2045" s="116"/>
    </row>
    <row r="2046" customHeight="1" spans="5:5">
      <c r="E2046" s="116"/>
    </row>
    <row r="2047" customHeight="1" spans="5:5">
      <c r="E2047" s="116"/>
    </row>
    <row r="2048" customHeight="1" spans="5:5">
      <c r="E2048" s="116"/>
    </row>
    <row r="2049" customHeight="1" spans="5:5">
      <c r="E2049" s="116"/>
    </row>
    <row r="2050" customHeight="1" spans="5:5">
      <c r="E2050" s="116"/>
    </row>
    <row r="2051" customHeight="1" spans="5:5">
      <c r="E2051" s="116"/>
    </row>
    <row r="2052" customHeight="1" spans="5:5">
      <c r="E2052" s="116"/>
    </row>
    <row r="2053" customHeight="1" spans="5:5">
      <c r="E2053" s="116"/>
    </row>
    <row r="2054" customHeight="1" spans="5:5">
      <c r="E2054" s="116"/>
    </row>
    <row r="2055" customHeight="1" spans="5:5">
      <c r="E2055" s="116"/>
    </row>
    <row r="2056" customHeight="1" spans="5:5">
      <c r="E2056" s="116"/>
    </row>
    <row r="2057" customHeight="1" spans="5:5">
      <c r="E2057" s="116"/>
    </row>
    <row r="2058" customHeight="1" spans="5:5">
      <c r="E2058" s="116"/>
    </row>
    <row r="2059" customHeight="1" spans="5:5">
      <c r="E2059" s="116"/>
    </row>
    <row r="2060" customHeight="1" spans="5:5">
      <c r="E2060" s="116"/>
    </row>
    <row r="2061" customHeight="1" spans="5:5">
      <c r="E2061" s="116"/>
    </row>
    <row r="2062" customHeight="1" spans="5:5">
      <c r="E2062" s="116"/>
    </row>
    <row r="2063" customHeight="1" spans="5:5">
      <c r="E2063" s="116"/>
    </row>
    <row r="2064" customHeight="1" spans="5:5">
      <c r="E2064" s="116"/>
    </row>
    <row r="2065" customHeight="1" spans="5:5">
      <c r="E2065" s="116"/>
    </row>
    <row r="2066" customHeight="1" spans="5:5">
      <c r="E2066" s="116"/>
    </row>
    <row r="2067" customHeight="1" spans="5:5">
      <c r="E2067" s="116"/>
    </row>
    <row r="2068" customHeight="1" spans="5:5">
      <c r="E2068" s="116"/>
    </row>
    <row r="2069" customHeight="1" spans="5:5">
      <c r="E2069" s="116"/>
    </row>
    <row r="2070" customHeight="1" spans="5:5">
      <c r="E2070" s="116"/>
    </row>
    <row r="2071" customHeight="1" spans="5:5">
      <c r="E2071" s="116"/>
    </row>
    <row r="2072" customHeight="1" spans="5:5">
      <c r="E2072" s="116"/>
    </row>
    <row r="2073" customHeight="1" spans="5:5">
      <c r="E2073" s="116"/>
    </row>
    <row r="2074" customHeight="1" spans="5:5">
      <c r="E2074" s="116"/>
    </row>
    <row r="2075" customHeight="1" spans="5:5">
      <c r="E2075" s="116"/>
    </row>
    <row r="2076" customHeight="1" spans="5:5">
      <c r="E2076" s="116"/>
    </row>
    <row r="2077" customHeight="1" spans="5:5">
      <c r="E2077" s="116"/>
    </row>
    <row r="2078" customHeight="1" spans="5:5">
      <c r="E2078" s="116"/>
    </row>
    <row r="2079" customHeight="1" spans="5:5">
      <c r="E2079" s="116"/>
    </row>
    <row r="2080" customHeight="1" spans="5:5">
      <c r="E2080" s="116"/>
    </row>
    <row r="2081" customHeight="1" spans="5:5">
      <c r="E2081" s="116"/>
    </row>
    <row r="2082" customHeight="1" spans="5:5">
      <c r="E2082" s="116"/>
    </row>
    <row r="2083" customHeight="1" spans="5:5">
      <c r="E2083" s="116"/>
    </row>
    <row r="2084" customHeight="1" spans="5:5">
      <c r="E2084" s="116"/>
    </row>
    <row r="2085" customHeight="1" spans="5:5">
      <c r="E2085" s="116"/>
    </row>
    <row r="2086" customHeight="1" spans="5:5">
      <c r="E2086" s="116"/>
    </row>
    <row r="2087" customHeight="1" spans="5:5">
      <c r="E2087" s="116"/>
    </row>
    <row r="2088" customHeight="1" spans="5:5">
      <c r="E2088" s="116"/>
    </row>
    <row r="2089" customHeight="1" spans="5:5">
      <c r="E2089" s="116"/>
    </row>
    <row r="2090" customHeight="1" spans="5:5">
      <c r="E2090" s="116"/>
    </row>
    <row r="2091" customHeight="1" spans="5:5">
      <c r="E2091" s="116"/>
    </row>
    <row r="2092" customHeight="1" spans="5:5">
      <c r="E2092" s="116"/>
    </row>
    <row r="2093" customHeight="1" spans="5:5">
      <c r="E2093" s="116"/>
    </row>
    <row r="2094" customHeight="1" spans="5:5">
      <c r="E2094" s="116"/>
    </row>
    <row r="2095" customHeight="1" spans="5:5">
      <c r="E2095" s="116"/>
    </row>
    <row r="2096" customHeight="1" spans="5:5">
      <c r="E2096" s="116"/>
    </row>
    <row r="2097" customHeight="1" spans="5:5">
      <c r="E2097" s="116"/>
    </row>
    <row r="2098" customHeight="1" spans="5:5">
      <c r="E2098" s="116"/>
    </row>
    <row r="2099" customHeight="1" spans="5:5">
      <c r="E2099" s="116"/>
    </row>
    <row r="2100" customHeight="1" spans="5:5">
      <c r="E2100" s="116"/>
    </row>
    <row r="2101" customHeight="1" spans="5:5">
      <c r="E2101" s="116"/>
    </row>
    <row r="2102" customHeight="1" spans="5:5">
      <c r="E2102" s="116"/>
    </row>
    <row r="2103" customHeight="1" spans="5:5">
      <c r="E2103" s="116"/>
    </row>
    <row r="2104" customHeight="1" spans="5:5">
      <c r="E2104" s="116"/>
    </row>
    <row r="2105" customHeight="1" spans="5:5">
      <c r="E2105" s="116"/>
    </row>
    <row r="2106" customHeight="1" spans="5:5">
      <c r="E2106" s="116"/>
    </row>
    <row r="2107" customHeight="1" spans="5:5">
      <c r="E2107" s="116"/>
    </row>
    <row r="2108" customHeight="1" spans="5:5">
      <c r="E2108" s="116"/>
    </row>
    <row r="2109" customHeight="1" spans="5:5">
      <c r="E2109" s="116"/>
    </row>
    <row r="2110" customHeight="1" spans="5:5">
      <c r="E2110" s="116"/>
    </row>
    <row r="2111" customHeight="1" spans="5:5">
      <c r="E2111" s="116"/>
    </row>
    <row r="2112" customHeight="1" spans="5:5">
      <c r="E2112" s="116"/>
    </row>
    <row r="2113" customHeight="1" spans="5:5">
      <c r="E2113" s="116"/>
    </row>
    <row r="2114" customHeight="1" spans="5:5">
      <c r="E2114" s="116"/>
    </row>
    <row r="2115" customHeight="1" spans="5:5">
      <c r="E2115" s="116"/>
    </row>
    <row r="2116" customHeight="1" spans="5:5">
      <c r="E2116" s="116"/>
    </row>
    <row r="2117" customHeight="1" spans="5:5">
      <c r="E2117" s="116"/>
    </row>
    <row r="2118" customHeight="1" spans="5:5">
      <c r="E2118" s="116"/>
    </row>
    <row r="2119" customHeight="1" spans="5:5">
      <c r="E2119" s="116"/>
    </row>
    <row r="2120" customHeight="1" spans="5:5">
      <c r="E2120" s="116"/>
    </row>
    <row r="2121" customHeight="1" spans="5:5">
      <c r="E2121" s="116"/>
    </row>
    <row r="2122" customHeight="1" spans="5:5">
      <c r="E2122" s="116"/>
    </row>
    <row r="2123" customHeight="1" spans="5:5">
      <c r="E2123" s="116"/>
    </row>
    <row r="2124" customHeight="1" spans="5:5">
      <c r="E2124" s="116"/>
    </row>
    <row r="2125" customHeight="1" spans="5:5">
      <c r="E2125" s="116"/>
    </row>
    <row r="2126" customHeight="1" spans="5:5">
      <c r="E2126" s="116"/>
    </row>
    <row r="2127" customHeight="1" spans="5:5">
      <c r="E2127" s="116"/>
    </row>
    <row r="2128" customHeight="1" spans="5:5">
      <c r="E2128" s="116"/>
    </row>
    <row r="2129" customHeight="1" spans="5:5">
      <c r="E2129" s="116"/>
    </row>
    <row r="2130" customHeight="1" spans="5:5">
      <c r="E2130" s="116"/>
    </row>
    <row r="2131" customHeight="1" spans="5:5">
      <c r="E2131" s="116"/>
    </row>
    <row r="2132" customHeight="1" spans="5:5">
      <c r="E2132" s="116"/>
    </row>
    <row r="2133" customHeight="1" spans="5:5">
      <c r="E2133" s="116"/>
    </row>
    <row r="2134" customHeight="1" spans="5:5">
      <c r="E2134" s="116"/>
    </row>
    <row r="2135" customHeight="1" spans="5:5">
      <c r="E2135" s="116"/>
    </row>
    <row r="2136" customHeight="1" spans="5:5">
      <c r="E2136" s="116"/>
    </row>
    <row r="2137" customHeight="1" spans="5:5">
      <c r="E2137" s="116"/>
    </row>
    <row r="2138" customHeight="1" spans="5:5">
      <c r="E2138" s="116"/>
    </row>
    <row r="2139" customHeight="1" spans="5:5">
      <c r="E2139" s="116"/>
    </row>
    <row r="2140" customHeight="1" spans="5:5">
      <c r="E2140" s="116"/>
    </row>
    <row r="2141" customHeight="1" spans="5:5">
      <c r="E2141" s="116"/>
    </row>
    <row r="2142" customHeight="1" spans="5:5">
      <c r="E2142" s="116"/>
    </row>
    <row r="2143" customHeight="1" spans="5:5">
      <c r="E2143" s="116"/>
    </row>
    <row r="2144" customHeight="1" spans="5:5">
      <c r="E2144" s="116"/>
    </row>
    <row r="2145" customHeight="1" spans="5:5">
      <c r="E2145" s="116"/>
    </row>
    <row r="2146" customHeight="1" spans="5:5">
      <c r="E2146" s="116"/>
    </row>
    <row r="2147" customHeight="1" spans="5:5">
      <c r="E2147" s="116"/>
    </row>
    <row r="2148" customHeight="1" spans="5:5">
      <c r="E2148" s="116"/>
    </row>
    <row r="2149" customHeight="1" spans="5:5">
      <c r="E2149" s="116"/>
    </row>
    <row r="2150" customHeight="1" spans="5:5">
      <c r="E2150" s="116"/>
    </row>
    <row r="2151" customHeight="1" spans="5:5">
      <c r="E2151" s="116"/>
    </row>
    <row r="2152" customHeight="1" spans="5:5">
      <c r="E2152" s="116"/>
    </row>
    <row r="2153" customHeight="1" spans="5:5">
      <c r="E2153" s="116"/>
    </row>
    <row r="2154" customHeight="1" spans="5:5">
      <c r="E2154" s="116"/>
    </row>
    <row r="2155" customHeight="1" spans="5:5">
      <c r="E2155" s="116"/>
    </row>
    <row r="2156" customHeight="1" spans="5:5">
      <c r="E2156" s="116"/>
    </row>
    <row r="2157" customHeight="1" spans="5:5">
      <c r="E2157" s="116"/>
    </row>
    <row r="2158" customHeight="1" spans="5:5">
      <c r="E2158" s="116"/>
    </row>
    <row r="2159" customHeight="1" spans="5:5">
      <c r="E2159" s="116"/>
    </row>
    <row r="2160" customHeight="1" spans="5:5">
      <c r="E2160" s="116"/>
    </row>
    <row r="2161" customHeight="1" spans="5:5">
      <c r="E2161" s="116"/>
    </row>
    <row r="2162" customHeight="1" spans="5:5">
      <c r="E2162" s="116"/>
    </row>
    <row r="2163" customHeight="1" spans="5:5">
      <c r="E2163" s="116"/>
    </row>
    <row r="2164" customHeight="1" spans="5:5">
      <c r="E2164" s="116"/>
    </row>
    <row r="2165" customHeight="1" spans="5:5">
      <c r="E2165" s="116"/>
    </row>
    <row r="2166" customHeight="1" spans="5:5">
      <c r="E2166" s="116"/>
    </row>
    <row r="2167" customHeight="1" spans="5:5">
      <c r="E2167" s="116"/>
    </row>
    <row r="2168" customHeight="1" spans="5:5">
      <c r="E2168" s="116"/>
    </row>
    <row r="2169" customHeight="1" spans="5:5">
      <c r="E2169" s="116"/>
    </row>
    <row r="2170" customHeight="1" spans="5:5">
      <c r="E2170" s="116"/>
    </row>
    <row r="2171" customHeight="1" spans="5:5">
      <c r="E2171" s="116"/>
    </row>
    <row r="2172" customHeight="1" spans="5:5">
      <c r="E2172" s="116"/>
    </row>
    <row r="2173" customHeight="1" spans="5:5">
      <c r="E2173" s="116"/>
    </row>
    <row r="2174" customHeight="1" spans="5:5">
      <c r="E2174" s="116"/>
    </row>
    <row r="2175" customHeight="1" spans="5:5">
      <c r="E2175" s="116"/>
    </row>
    <row r="2176" customHeight="1" spans="5:5">
      <c r="E2176" s="116"/>
    </row>
    <row r="2177" customHeight="1" spans="5:5">
      <c r="E2177" s="116"/>
    </row>
    <row r="2178" customHeight="1" spans="5:5">
      <c r="E2178" s="116"/>
    </row>
    <row r="2179" customHeight="1" spans="5:5">
      <c r="E2179" s="116"/>
    </row>
    <row r="2180" customHeight="1" spans="5:5">
      <c r="E2180" s="116"/>
    </row>
    <row r="2181" customHeight="1" spans="5:5">
      <c r="E2181" s="116"/>
    </row>
    <row r="2182" customHeight="1" spans="5:5">
      <c r="E2182" s="116"/>
    </row>
    <row r="2183" customHeight="1" spans="5:5">
      <c r="E2183" s="116"/>
    </row>
    <row r="2184" customHeight="1" spans="5:5">
      <c r="E2184" s="116"/>
    </row>
    <row r="2185" customHeight="1" spans="5:5">
      <c r="E2185" s="116"/>
    </row>
    <row r="2186" customHeight="1" spans="5:5">
      <c r="E2186" s="116"/>
    </row>
    <row r="2187" customHeight="1" spans="5:5">
      <c r="E2187" s="116"/>
    </row>
    <row r="2188" customHeight="1" spans="5:5">
      <c r="E2188" s="116"/>
    </row>
    <row r="2189" customHeight="1" spans="5:5">
      <c r="E2189" s="116"/>
    </row>
    <row r="2190" customHeight="1" spans="5:5">
      <c r="E2190" s="116"/>
    </row>
    <row r="2191" customHeight="1" spans="5:5">
      <c r="E2191" s="116"/>
    </row>
    <row r="2192" customHeight="1" spans="5:5">
      <c r="E2192" s="116"/>
    </row>
    <row r="2193" customHeight="1" spans="5:5">
      <c r="E2193" s="116"/>
    </row>
    <row r="2194" customHeight="1" spans="5:5">
      <c r="E2194" s="116"/>
    </row>
    <row r="2195" customHeight="1" spans="5:5">
      <c r="E2195" s="116"/>
    </row>
    <row r="2196" customHeight="1" spans="5:5">
      <c r="E2196" s="116"/>
    </row>
    <row r="2197" customHeight="1" spans="5:5">
      <c r="E2197" s="116"/>
    </row>
    <row r="2198" customHeight="1" spans="5:5">
      <c r="E2198" s="116"/>
    </row>
    <row r="2199" customHeight="1" spans="5:5">
      <c r="E2199" s="116"/>
    </row>
    <row r="2200" customHeight="1" spans="5:5">
      <c r="E2200" s="116"/>
    </row>
    <row r="2201" customHeight="1" spans="5:5">
      <c r="E2201" s="116"/>
    </row>
    <row r="2202" customHeight="1" spans="5:5">
      <c r="E2202" s="116"/>
    </row>
    <row r="2203" customHeight="1" spans="5:5">
      <c r="E2203" s="116"/>
    </row>
    <row r="2204" customHeight="1" spans="5:5">
      <c r="E2204" s="116"/>
    </row>
    <row r="2205" customHeight="1" spans="5:5">
      <c r="E2205" s="116"/>
    </row>
    <row r="2206" customHeight="1" spans="5:5">
      <c r="E2206" s="116"/>
    </row>
    <row r="2207" customHeight="1" spans="5:5">
      <c r="E2207" s="116"/>
    </row>
    <row r="2208" customHeight="1" spans="5:5">
      <c r="E2208" s="116"/>
    </row>
    <row r="2209" customHeight="1" spans="5:5">
      <c r="E2209" s="116"/>
    </row>
    <row r="2210" customHeight="1" spans="5:5">
      <c r="E2210" s="116"/>
    </row>
    <row r="2211" customHeight="1" spans="5:5">
      <c r="E2211" s="116"/>
    </row>
    <row r="2212" customHeight="1" spans="5:5">
      <c r="E2212" s="116"/>
    </row>
    <row r="2213" customHeight="1" spans="5:5">
      <c r="E2213" s="116"/>
    </row>
    <row r="2214" customHeight="1" spans="5:5">
      <c r="E2214" s="116"/>
    </row>
    <row r="2215" customHeight="1" spans="5:5">
      <c r="E2215" s="116"/>
    </row>
    <row r="2216" customHeight="1" spans="5:5">
      <c r="E2216" s="116"/>
    </row>
    <row r="2217" customHeight="1" spans="5:5">
      <c r="E2217" s="116"/>
    </row>
    <row r="2218" customHeight="1" spans="5:5">
      <c r="E2218" s="116"/>
    </row>
    <row r="2219" customHeight="1" spans="5:5">
      <c r="E2219" s="116"/>
    </row>
    <row r="2220" customHeight="1" spans="5:5">
      <c r="E2220" s="116"/>
    </row>
    <row r="2221" customHeight="1" spans="5:5">
      <c r="E2221" s="116"/>
    </row>
    <row r="2222" customHeight="1" spans="5:5">
      <c r="E2222" s="116"/>
    </row>
    <row r="2223" customHeight="1" spans="5:5">
      <c r="E2223" s="116"/>
    </row>
    <row r="2224" customHeight="1" spans="5:5">
      <c r="E2224" s="116"/>
    </row>
    <row r="2225" customHeight="1" spans="5:5">
      <c r="E2225" s="116"/>
    </row>
    <row r="2226" customHeight="1" spans="5:5">
      <c r="E2226" s="116"/>
    </row>
    <row r="2227" customHeight="1" spans="5:5">
      <c r="E2227" s="116"/>
    </row>
    <row r="2228" customHeight="1" spans="5:5">
      <c r="E2228" s="116"/>
    </row>
    <row r="2229" customHeight="1" spans="5:5">
      <c r="E2229" s="116"/>
    </row>
    <row r="2230" customHeight="1" spans="5:5">
      <c r="E2230" s="116"/>
    </row>
    <row r="2231" customHeight="1" spans="5:5">
      <c r="E2231" s="116"/>
    </row>
    <row r="2232" customHeight="1" spans="5:5">
      <c r="E2232" s="116"/>
    </row>
    <row r="2233" customHeight="1" spans="5:5">
      <c r="E2233" s="116"/>
    </row>
    <row r="2234" customHeight="1" spans="5:5">
      <c r="E2234" s="116"/>
    </row>
    <row r="2235" customHeight="1" spans="5:5">
      <c r="E2235" s="116"/>
    </row>
    <row r="2236" customHeight="1" spans="5:5">
      <c r="E2236" s="116"/>
    </row>
    <row r="2237" customHeight="1" spans="5:5">
      <c r="E2237" s="116"/>
    </row>
    <row r="2238" customHeight="1" spans="5:5">
      <c r="E2238" s="116"/>
    </row>
    <row r="2239" customHeight="1" spans="5:5">
      <c r="E2239" s="116"/>
    </row>
    <row r="2240" customHeight="1" spans="5:5">
      <c r="E2240" s="116"/>
    </row>
    <row r="2241" customHeight="1" spans="5:5">
      <c r="E2241" s="116"/>
    </row>
    <row r="2242" customHeight="1" spans="5:5">
      <c r="E2242" s="116"/>
    </row>
    <row r="2243" customHeight="1" spans="5:5">
      <c r="E2243" s="116"/>
    </row>
    <row r="2244" customHeight="1" spans="5:5">
      <c r="E2244" s="116"/>
    </row>
    <row r="2245" customHeight="1" spans="5:5">
      <c r="E2245" s="116"/>
    </row>
    <row r="2246" customHeight="1" spans="5:5">
      <c r="E2246" s="116"/>
    </row>
    <row r="2247" customHeight="1" spans="5:5">
      <c r="E2247" s="116"/>
    </row>
    <row r="2248" customHeight="1" spans="5:5">
      <c r="E2248" s="116"/>
    </row>
    <row r="2249" customHeight="1" spans="5:5">
      <c r="E2249" s="116"/>
    </row>
    <row r="2250" customHeight="1" spans="5:5">
      <c r="E2250" s="116"/>
    </row>
    <row r="2251" customHeight="1" spans="5:5">
      <c r="E2251" s="116"/>
    </row>
    <row r="2252" customHeight="1" spans="5:5">
      <c r="E2252" s="116"/>
    </row>
    <row r="2253" customHeight="1" spans="5:5">
      <c r="E2253" s="116"/>
    </row>
    <row r="2254" customHeight="1" spans="5:5">
      <c r="E2254" s="116"/>
    </row>
    <row r="2255" customHeight="1" spans="5:5">
      <c r="E2255" s="116"/>
    </row>
    <row r="2256" customHeight="1" spans="5:5">
      <c r="E2256" s="116"/>
    </row>
    <row r="2257" customHeight="1" spans="5:5">
      <c r="E2257" s="116"/>
    </row>
    <row r="2258" customHeight="1" spans="5:5">
      <c r="E2258" s="116"/>
    </row>
    <row r="2259" customHeight="1" spans="5:5">
      <c r="E2259" s="116"/>
    </row>
    <row r="2260" customHeight="1" spans="5:5">
      <c r="E2260" s="116"/>
    </row>
    <row r="2261" customHeight="1" spans="5:5">
      <c r="E2261" s="116"/>
    </row>
    <row r="2262" customHeight="1" spans="5:5">
      <c r="E2262" s="116"/>
    </row>
    <row r="2263" customHeight="1" spans="5:5">
      <c r="E2263" s="116"/>
    </row>
    <row r="2264" customHeight="1" spans="5:5">
      <c r="E2264" s="116"/>
    </row>
    <row r="2265" customHeight="1" spans="5:5">
      <c r="E2265" s="116"/>
    </row>
    <row r="2266" customHeight="1" spans="5:5">
      <c r="E2266" s="116"/>
    </row>
    <row r="2267" customHeight="1" spans="5:5">
      <c r="E2267" s="116"/>
    </row>
    <row r="2268" customHeight="1" spans="5:5">
      <c r="E2268" s="116"/>
    </row>
    <row r="2269" customHeight="1" spans="5:5">
      <c r="E2269" s="116"/>
    </row>
    <row r="2270" customHeight="1" spans="5:5">
      <c r="E2270" s="116"/>
    </row>
    <row r="2271" customHeight="1" spans="5:5">
      <c r="E2271" s="116"/>
    </row>
    <row r="2272" customHeight="1" spans="5:5">
      <c r="E2272" s="116"/>
    </row>
    <row r="2273" customHeight="1" spans="5:5">
      <c r="E2273" s="116"/>
    </row>
    <row r="2274" customHeight="1" spans="5:5">
      <c r="E2274" s="116"/>
    </row>
    <row r="2275" customHeight="1" spans="5:5">
      <c r="E2275" s="116"/>
    </row>
    <row r="2276" customHeight="1" spans="5:5">
      <c r="E2276" s="116"/>
    </row>
    <row r="2277" customHeight="1" spans="5:5">
      <c r="E2277" s="116"/>
    </row>
    <row r="2278" customHeight="1" spans="5:5">
      <c r="E2278" s="116"/>
    </row>
    <row r="2279" customHeight="1" spans="5:5">
      <c r="E2279" s="116"/>
    </row>
    <row r="2280" customHeight="1" spans="5:5">
      <c r="E2280" s="116"/>
    </row>
    <row r="2281" customHeight="1" spans="5:5">
      <c r="E2281" s="116"/>
    </row>
    <row r="2282" customHeight="1" spans="5:5">
      <c r="E2282" s="116"/>
    </row>
    <row r="2283" customHeight="1" spans="5:5">
      <c r="E2283" s="116"/>
    </row>
    <row r="2284" customHeight="1" spans="5:5">
      <c r="E2284" s="116"/>
    </row>
    <row r="2285" customHeight="1" spans="5:5">
      <c r="E2285" s="116"/>
    </row>
    <row r="2286" customHeight="1" spans="5:5">
      <c r="E2286" s="116"/>
    </row>
    <row r="2287" customHeight="1" spans="5:5">
      <c r="E2287" s="116"/>
    </row>
    <row r="2288" customHeight="1" spans="5:5">
      <c r="E2288" s="116"/>
    </row>
    <row r="2289" customHeight="1" spans="5:5">
      <c r="E2289" s="116"/>
    </row>
    <row r="2290" customHeight="1" spans="5:5">
      <c r="E2290" s="116"/>
    </row>
    <row r="2291" customHeight="1" spans="5:5">
      <c r="E2291" s="116"/>
    </row>
    <row r="2292" customHeight="1" spans="5:5">
      <c r="E2292" s="116"/>
    </row>
    <row r="2293" customHeight="1" spans="5:5">
      <c r="E2293" s="116"/>
    </row>
    <row r="2294" customHeight="1" spans="5:5">
      <c r="E2294" s="116"/>
    </row>
    <row r="2295" customHeight="1" spans="5:5">
      <c r="E2295" s="116"/>
    </row>
    <row r="2296" customHeight="1" spans="5:5">
      <c r="E2296" s="116"/>
    </row>
    <row r="2297" customHeight="1" spans="5:5">
      <c r="E2297" s="116"/>
    </row>
    <row r="2298" customHeight="1" spans="5:5">
      <c r="E2298" s="116"/>
    </row>
    <row r="2299" customHeight="1" spans="5:5">
      <c r="E2299" s="116"/>
    </row>
    <row r="2300" customHeight="1" spans="5:5">
      <c r="E2300" s="116"/>
    </row>
    <row r="2301" customHeight="1" spans="5:5">
      <c r="E2301" s="116"/>
    </row>
    <row r="2302" customHeight="1" spans="5:5">
      <c r="E2302" s="116"/>
    </row>
    <row r="2303" customHeight="1" spans="5:5">
      <c r="E2303" s="116"/>
    </row>
    <row r="2304" customHeight="1" spans="5:5">
      <c r="E2304" s="116"/>
    </row>
    <row r="2305" customHeight="1" spans="5:5">
      <c r="E2305" s="116"/>
    </row>
    <row r="2306" customHeight="1" spans="5:5">
      <c r="E2306" s="116"/>
    </row>
    <row r="2307" customHeight="1" spans="5:5">
      <c r="E2307" s="116"/>
    </row>
    <row r="2308" customHeight="1" spans="5:5">
      <c r="E2308" s="116"/>
    </row>
    <row r="2309" customHeight="1" spans="5:5">
      <c r="E2309" s="116"/>
    </row>
    <row r="2310" customHeight="1" spans="5:5">
      <c r="E2310" s="116"/>
    </row>
    <row r="2311" customHeight="1" spans="5:5">
      <c r="E2311" s="116"/>
    </row>
    <row r="2312" customHeight="1" spans="5:5">
      <c r="E2312" s="116"/>
    </row>
    <row r="2313" customHeight="1" spans="5:5">
      <c r="E2313" s="116"/>
    </row>
    <row r="2314" customHeight="1" spans="5:5">
      <c r="E2314" s="116"/>
    </row>
    <row r="2315" customHeight="1" spans="5:5">
      <c r="E2315" s="116"/>
    </row>
    <row r="2316" customHeight="1" spans="5:5">
      <c r="E2316" s="116"/>
    </row>
    <row r="2317" customHeight="1" spans="5:5">
      <c r="E2317" s="116"/>
    </row>
    <row r="2318" customHeight="1" spans="5:5">
      <c r="E2318" s="116"/>
    </row>
    <row r="2319" customHeight="1" spans="5:5">
      <c r="E2319" s="116"/>
    </row>
    <row r="2320" customHeight="1" spans="5:5">
      <c r="E2320" s="116"/>
    </row>
    <row r="2321" customHeight="1" spans="5:5">
      <c r="E2321" s="116"/>
    </row>
    <row r="2322" customHeight="1" spans="5:5">
      <c r="E2322" s="116"/>
    </row>
    <row r="2323" customHeight="1" spans="5:5">
      <c r="E2323" s="116"/>
    </row>
    <row r="2324" customHeight="1" spans="5:5">
      <c r="E2324" s="116"/>
    </row>
    <row r="2325" customHeight="1" spans="5:5">
      <c r="E2325" s="116"/>
    </row>
    <row r="2326" customHeight="1" spans="5:5">
      <c r="E2326" s="116"/>
    </row>
    <row r="2327" customHeight="1" spans="5:5">
      <c r="E2327" s="116"/>
    </row>
    <row r="2328" customHeight="1" spans="5:5">
      <c r="E2328" s="116"/>
    </row>
    <row r="2329" customHeight="1" spans="5:5">
      <c r="E2329" s="116"/>
    </row>
    <row r="2330" customHeight="1" spans="5:5">
      <c r="E2330" s="116"/>
    </row>
    <row r="2331" customHeight="1" spans="5:5">
      <c r="E2331" s="116"/>
    </row>
    <row r="2332" customHeight="1" spans="5:5">
      <c r="E2332" s="116"/>
    </row>
    <row r="2333" customHeight="1" spans="5:5">
      <c r="E2333" s="116"/>
    </row>
    <row r="2334" customHeight="1" spans="5:5">
      <c r="E2334" s="116"/>
    </row>
    <row r="2335" customHeight="1" spans="5:5">
      <c r="E2335" s="116"/>
    </row>
    <row r="2336" customHeight="1" spans="5:5">
      <c r="E2336" s="116"/>
    </row>
    <row r="2337" customHeight="1" spans="5:5">
      <c r="E2337" s="116"/>
    </row>
    <row r="2338" customHeight="1" spans="5:5">
      <c r="E2338" s="116"/>
    </row>
    <row r="2339" customHeight="1" spans="5:5">
      <c r="E2339" s="116"/>
    </row>
    <row r="2340" customHeight="1" spans="5:5">
      <c r="E2340" s="116"/>
    </row>
    <row r="2341" customHeight="1" spans="5:5">
      <c r="E2341" s="116"/>
    </row>
    <row r="2342" customHeight="1" spans="5:5">
      <c r="E2342" s="116"/>
    </row>
    <row r="2343" customHeight="1" spans="5:5">
      <c r="E2343" s="116"/>
    </row>
    <row r="2344" customHeight="1" spans="5:5">
      <c r="E2344" s="116"/>
    </row>
    <row r="2345" customHeight="1" spans="5:5">
      <c r="E2345" s="116"/>
    </row>
    <row r="2346" customHeight="1" spans="5:5">
      <c r="E2346" s="116"/>
    </row>
    <row r="2347" customHeight="1" spans="5:5">
      <c r="E2347" s="116"/>
    </row>
    <row r="2348" customHeight="1" spans="5:5">
      <c r="E2348" s="116"/>
    </row>
    <row r="2349" customHeight="1" spans="5:5">
      <c r="E2349" s="116"/>
    </row>
    <row r="2350" customHeight="1" spans="5:5">
      <c r="E2350" s="116"/>
    </row>
    <row r="2351" customHeight="1" spans="5:5">
      <c r="E2351" s="116"/>
    </row>
    <row r="2352" customHeight="1" spans="5:5">
      <c r="E2352" s="116"/>
    </row>
    <row r="2353" customHeight="1" spans="5:5">
      <c r="E2353" s="116"/>
    </row>
    <row r="2354" customHeight="1" spans="5:5">
      <c r="E2354" s="116"/>
    </row>
    <row r="2355" customHeight="1" spans="5:5">
      <c r="E2355" s="116"/>
    </row>
    <row r="2356" customHeight="1" spans="5:5">
      <c r="E2356" s="116"/>
    </row>
    <row r="2357" customHeight="1" spans="5:5">
      <c r="E2357" s="116"/>
    </row>
    <row r="2358" customHeight="1" spans="5:5">
      <c r="E2358" s="116"/>
    </row>
    <row r="2359" customHeight="1" spans="5:5">
      <c r="E2359" s="116"/>
    </row>
    <row r="2360" customHeight="1" spans="5:5">
      <c r="E2360" s="116"/>
    </row>
    <row r="2361" customHeight="1" spans="5:5">
      <c r="E2361" s="116"/>
    </row>
    <row r="2362" customHeight="1" spans="5:5">
      <c r="E2362" s="116"/>
    </row>
    <row r="2363" customHeight="1" spans="5:5">
      <c r="E2363" s="116"/>
    </row>
    <row r="2364" customHeight="1" spans="5:5">
      <c r="E2364" s="116"/>
    </row>
    <row r="2365" customHeight="1" spans="5:5">
      <c r="E2365" s="116"/>
    </row>
    <row r="2366" customHeight="1" spans="5:5">
      <c r="E2366" s="116"/>
    </row>
    <row r="2367" customHeight="1" spans="5:5">
      <c r="E2367" s="116"/>
    </row>
    <row r="2368" customHeight="1" spans="5:5">
      <c r="E2368" s="116"/>
    </row>
    <row r="2369" customHeight="1" spans="5:5">
      <c r="E2369" s="116"/>
    </row>
    <row r="2370" customHeight="1" spans="5:5">
      <c r="E2370" s="116"/>
    </row>
    <row r="2371" customHeight="1" spans="5:5">
      <c r="E2371" s="116"/>
    </row>
    <row r="2372" customHeight="1" spans="5:5">
      <c r="E2372" s="116"/>
    </row>
    <row r="2373" customHeight="1" spans="5:5">
      <c r="E2373" s="116"/>
    </row>
    <row r="2374" customHeight="1" spans="5:5">
      <c r="E2374" s="116"/>
    </row>
    <row r="2375" customHeight="1" spans="5:5">
      <c r="E2375" s="116"/>
    </row>
    <row r="2376" customHeight="1" spans="5:5">
      <c r="E2376" s="116"/>
    </row>
    <row r="2377" customHeight="1" spans="5:5">
      <c r="E2377" s="116"/>
    </row>
    <row r="2378" customHeight="1" spans="5:5">
      <c r="E2378" s="116"/>
    </row>
    <row r="2379" customHeight="1" spans="5:5">
      <c r="E2379" s="116"/>
    </row>
    <row r="2380" customHeight="1" spans="5:5">
      <c r="E2380" s="116"/>
    </row>
    <row r="2381" customHeight="1" spans="5:5">
      <c r="E2381" s="116"/>
    </row>
    <row r="2382" customHeight="1" spans="5:5">
      <c r="E2382" s="116"/>
    </row>
    <row r="2383" customHeight="1" spans="5:5">
      <c r="E2383" s="116"/>
    </row>
    <row r="2384" customHeight="1" spans="5:5">
      <c r="E2384" s="116"/>
    </row>
    <row r="2385" customHeight="1" spans="5:5">
      <c r="E2385" s="116"/>
    </row>
    <row r="2386" customHeight="1" spans="5:5">
      <c r="E2386" s="116"/>
    </row>
    <row r="2387" customHeight="1" spans="5:5">
      <c r="E2387" s="116"/>
    </row>
    <row r="2388" customHeight="1" spans="5:5">
      <c r="E2388" s="116"/>
    </row>
    <row r="2389" customHeight="1" spans="5:5">
      <c r="E2389" s="116"/>
    </row>
    <row r="2390" customHeight="1" spans="5:5">
      <c r="E2390" s="116"/>
    </row>
    <row r="2391" customHeight="1" spans="5:5">
      <c r="E2391" s="116"/>
    </row>
    <row r="2392" customHeight="1" spans="5:5">
      <c r="E2392" s="116"/>
    </row>
    <row r="2393" customHeight="1" spans="5:5">
      <c r="E2393" s="116"/>
    </row>
    <row r="2394" customHeight="1" spans="5:5">
      <c r="E2394" s="116"/>
    </row>
    <row r="2395" customHeight="1" spans="5:5">
      <c r="E2395" s="116"/>
    </row>
    <row r="2396" customHeight="1" spans="5:5">
      <c r="E2396" s="116"/>
    </row>
    <row r="2397" customHeight="1" spans="5:5">
      <c r="E2397" s="116"/>
    </row>
    <row r="2398" customHeight="1" spans="5:5">
      <c r="E2398" s="116"/>
    </row>
    <row r="2399" customHeight="1" spans="5:5">
      <c r="E2399" s="116"/>
    </row>
    <row r="2400" customHeight="1" spans="5:5">
      <c r="E2400" s="116"/>
    </row>
    <row r="2401" customHeight="1" spans="5:5">
      <c r="E2401" s="116"/>
    </row>
    <row r="2402" customHeight="1" spans="5:5">
      <c r="E2402" s="116"/>
    </row>
    <row r="2403" customHeight="1" spans="5:5">
      <c r="E2403" s="116"/>
    </row>
    <row r="2404" customHeight="1" spans="5:5">
      <c r="E2404" s="116"/>
    </row>
    <row r="2405" customHeight="1" spans="5:5">
      <c r="E2405" s="116"/>
    </row>
    <row r="2406" customHeight="1" spans="5:5">
      <c r="E2406" s="116"/>
    </row>
    <row r="2407" customHeight="1" spans="5:5">
      <c r="E2407" s="116"/>
    </row>
    <row r="2408" customHeight="1" spans="5:5">
      <c r="E2408" s="116"/>
    </row>
    <row r="2409" customHeight="1" spans="5:5">
      <c r="E2409" s="116"/>
    </row>
    <row r="2410" customHeight="1" spans="5:5">
      <c r="E2410" s="116"/>
    </row>
    <row r="2411" customHeight="1" spans="5:5">
      <c r="E2411" s="116"/>
    </row>
    <row r="2412" customHeight="1" spans="5:5">
      <c r="E2412" s="116"/>
    </row>
    <row r="2413" customHeight="1" spans="5:5">
      <c r="E2413" s="116"/>
    </row>
    <row r="2414" customHeight="1" spans="5:5">
      <c r="E2414" s="116"/>
    </row>
    <row r="2415" customHeight="1" spans="5:5">
      <c r="E2415" s="116"/>
    </row>
    <row r="2416" customHeight="1" spans="5:5">
      <c r="E2416" s="116"/>
    </row>
    <row r="2417" customHeight="1" spans="5:5">
      <c r="E2417" s="116"/>
    </row>
    <row r="2418" customHeight="1" spans="5:5">
      <c r="E2418" s="116"/>
    </row>
    <row r="2419" customHeight="1" spans="5:5">
      <c r="E2419" s="116"/>
    </row>
    <row r="2420" customHeight="1" spans="5:5">
      <c r="E2420" s="116"/>
    </row>
    <row r="2421" customHeight="1" spans="5:5">
      <c r="E2421" s="116"/>
    </row>
    <row r="2422" customHeight="1" spans="5:5">
      <c r="E2422" s="116"/>
    </row>
    <row r="2423" customHeight="1" spans="5:5">
      <c r="E2423" s="116"/>
    </row>
    <row r="2424" customHeight="1" spans="5:5">
      <c r="E2424" s="116"/>
    </row>
    <row r="2425" customHeight="1" spans="5:5">
      <c r="E2425" s="116"/>
    </row>
    <row r="2426" customHeight="1" spans="5:5">
      <c r="E2426" s="116"/>
    </row>
    <row r="2427" customHeight="1" spans="5:5">
      <c r="E2427" s="116"/>
    </row>
    <row r="2428" customHeight="1" spans="5:5">
      <c r="E2428" s="116"/>
    </row>
    <row r="2429" customHeight="1" spans="5:5">
      <c r="E2429" s="116"/>
    </row>
    <row r="2430" customHeight="1" spans="5:5">
      <c r="E2430" s="116"/>
    </row>
    <row r="2431" customHeight="1" spans="5:5">
      <c r="E2431" s="116"/>
    </row>
    <row r="2432" customHeight="1" spans="5:5">
      <c r="E2432" s="116"/>
    </row>
    <row r="2433" customHeight="1" spans="5:5">
      <c r="E2433" s="116"/>
    </row>
    <row r="2434" customHeight="1" spans="5:5">
      <c r="E2434" s="116"/>
    </row>
    <row r="2435" customHeight="1" spans="5:5">
      <c r="E2435" s="116"/>
    </row>
    <row r="2436" customHeight="1" spans="5:5">
      <c r="E2436" s="116"/>
    </row>
    <row r="2437" customHeight="1" spans="5:5">
      <c r="E2437" s="116"/>
    </row>
    <row r="2438" customHeight="1" spans="5:5">
      <c r="E2438" s="116"/>
    </row>
    <row r="2439" customHeight="1" spans="5:5">
      <c r="E2439" s="116"/>
    </row>
    <row r="2440" customHeight="1" spans="5:5">
      <c r="E2440" s="116"/>
    </row>
    <row r="2441" customHeight="1" spans="5:5">
      <c r="E2441" s="116"/>
    </row>
    <row r="2442" customHeight="1" spans="5:5">
      <c r="E2442" s="116"/>
    </row>
    <row r="2443" customHeight="1" spans="5:5">
      <c r="E2443" s="116"/>
    </row>
    <row r="2444" customHeight="1" spans="5:5">
      <c r="E2444" s="116"/>
    </row>
    <row r="2445" customHeight="1" spans="5:5">
      <c r="E2445" s="116"/>
    </row>
    <row r="2446" customHeight="1" spans="5:5">
      <c r="E2446" s="116"/>
    </row>
    <row r="2447" customHeight="1" spans="5:5">
      <c r="E2447" s="116"/>
    </row>
    <row r="2448" customHeight="1" spans="5:5">
      <c r="E2448" s="116"/>
    </row>
    <row r="2449" customHeight="1" spans="5:5">
      <c r="E2449" s="116"/>
    </row>
    <row r="2450" customHeight="1" spans="5:5">
      <c r="E2450" s="116"/>
    </row>
    <row r="2451" customHeight="1" spans="5:5">
      <c r="E2451" s="116"/>
    </row>
    <row r="2452" customHeight="1" spans="5:5">
      <c r="E2452" s="116"/>
    </row>
    <row r="2453" customHeight="1" spans="5:5">
      <c r="E2453" s="116"/>
    </row>
    <row r="2454" customHeight="1" spans="5:5">
      <c r="E2454" s="116"/>
    </row>
    <row r="2455" customHeight="1" spans="5:5">
      <c r="E2455" s="116"/>
    </row>
    <row r="2456" customHeight="1" spans="5:5">
      <c r="E2456" s="116"/>
    </row>
    <row r="2457" customHeight="1" spans="5:5">
      <c r="E2457" s="116"/>
    </row>
    <row r="2458" customHeight="1" spans="5:5">
      <c r="E2458" s="116"/>
    </row>
    <row r="2459" customHeight="1" spans="5:5">
      <c r="E2459" s="116"/>
    </row>
    <row r="2460" customHeight="1" spans="5:5">
      <c r="E2460" s="116"/>
    </row>
    <row r="2461" customHeight="1" spans="5:5">
      <c r="E2461" s="116"/>
    </row>
    <row r="2462" customHeight="1" spans="5:5">
      <c r="E2462" s="116"/>
    </row>
    <row r="2463" customHeight="1" spans="5:5">
      <c r="E2463" s="116"/>
    </row>
    <row r="2464" customHeight="1" spans="5:5">
      <c r="E2464" s="116"/>
    </row>
    <row r="2465" customHeight="1" spans="5:5">
      <c r="E2465" s="116"/>
    </row>
    <row r="2466" customHeight="1" spans="5:5">
      <c r="E2466" s="116"/>
    </row>
    <row r="2467" customHeight="1" spans="5:5">
      <c r="E2467" s="116"/>
    </row>
    <row r="2468" customHeight="1" spans="5:5">
      <c r="E2468" s="116"/>
    </row>
    <row r="2469" customHeight="1" spans="5:5">
      <c r="E2469" s="116"/>
    </row>
    <row r="2470" customHeight="1" spans="5:5">
      <c r="E2470" s="116"/>
    </row>
    <row r="2471" customHeight="1" spans="5:5">
      <c r="E2471" s="116"/>
    </row>
    <row r="2472" customHeight="1" spans="5:5">
      <c r="E2472" s="116"/>
    </row>
    <row r="2473" customHeight="1" spans="5:5">
      <c r="E2473" s="116"/>
    </row>
    <row r="2474" customHeight="1" spans="5:5">
      <c r="E2474" s="116"/>
    </row>
    <row r="2475" customHeight="1" spans="5:5">
      <c r="E2475" s="116"/>
    </row>
    <row r="2476" customHeight="1" spans="5:5">
      <c r="E2476" s="116"/>
    </row>
    <row r="2477" customHeight="1" spans="5:5">
      <c r="E2477" s="116"/>
    </row>
    <row r="2478" customHeight="1" spans="5:5">
      <c r="E2478" s="116"/>
    </row>
    <row r="2479" customHeight="1" spans="5:5">
      <c r="E2479" s="116"/>
    </row>
    <row r="2480" customHeight="1" spans="5:5">
      <c r="E2480" s="116"/>
    </row>
    <row r="2481" customHeight="1" spans="5:5">
      <c r="E2481" s="116"/>
    </row>
    <row r="2482" customHeight="1" spans="5:5">
      <c r="E2482" s="116"/>
    </row>
    <row r="2483" customHeight="1" spans="5:5">
      <c r="E2483" s="116"/>
    </row>
    <row r="2484" customHeight="1" spans="5:5">
      <c r="E2484" s="116"/>
    </row>
    <row r="2485" customHeight="1" spans="5:5">
      <c r="E2485" s="116"/>
    </row>
    <row r="2486" customHeight="1" spans="5:5">
      <c r="E2486" s="116"/>
    </row>
    <row r="2487" customHeight="1" spans="5:5">
      <c r="E2487" s="116"/>
    </row>
    <row r="2488" customHeight="1" spans="5:5">
      <c r="E2488" s="116"/>
    </row>
    <row r="2489" customHeight="1" spans="5:5">
      <c r="E2489" s="116"/>
    </row>
    <row r="2490" customHeight="1" spans="5:5">
      <c r="E2490" s="116"/>
    </row>
    <row r="2491" customHeight="1" spans="5:5">
      <c r="E2491" s="116"/>
    </row>
    <row r="2492" customHeight="1" spans="5:5">
      <c r="E2492" s="116"/>
    </row>
    <row r="2493" customHeight="1" spans="5:5">
      <c r="E2493" s="116"/>
    </row>
    <row r="2494" customHeight="1" spans="5:5">
      <c r="E2494" s="116"/>
    </row>
    <row r="2495" customHeight="1" spans="5:5">
      <c r="E2495" s="116"/>
    </row>
    <row r="2496" customHeight="1" spans="5:5">
      <c r="E2496" s="116"/>
    </row>
    <row r="2497" customHeight="1" spans="5:5">
      <c r="E2497" s="116"/>
    </row>
    <row r="2498" customHeight="1" spans="5:5">
      <c r="E2498" s="116"/>
    </row>
    <row r="2499" customHeight="1" spans="5:5">
      <c r="E2499" s="116"/>
    </row>
    <row r="2500" customHeight="1" spans="5:5">
      <c r="E2500" s="116"/>
    </row>
    <row r="2501" customHeight="1" spans="5:5">
      <c r="E2501" s="116"/>
    </row>
    <row r="2502" customHeight="1" spans="5:5">
      <c r="E2502" s="116"/>
    </row>
    <row r="2503" customHeight="1" spans="5:5">
      <c r="E2503" s="116"/>
    </row>
    <row r="2504" customHeight="1" spans="5:5">
      <c r="E2504" s="116"/>
    </row>
    <row r="2505" customHeight="1" spans="5:5">
      <c r="E2505" s="116"/>
    </row>
    <row r="2506" customHeight="1" spans="5:5">
      <c r="E2506" s="116"/>
    </row>
    <row r="2507" customHeight="1" spans="5:5">
      <c r="E2507" s="116"/>
    </row>
    <row r="2508" customHeight="1" spans="5:5">
      <c r="E2508" s="116"/>
    </row>
    <row r="2509" customHeight="1" spans="5:5">
      <c r="E2509" s="116"/>
    </row>
    <row r="2510" customHeight="1" spans="5:5">
      <c r="E2510" s="116"/>
    </row>
    <row r="2511" customHeight="1" spans="5:5">
      <c r="E2511" s="116"/>
    </row>
    <row r="2512" customHeight="1" spans="5:5">
      <c r="E2512" s="116"/>
    </row>
    <row r="2513" customHeight="1" spans="5:5">
      <c r="E2513" s="116"/>
    </row>
    <row r="2514" customHeight="1" spans="5:5">
      <c r="E2514" s="116"/>
    </row>
    <row r="2515" customHeight="1" spans="5:5">
      <c r="E2515" s="116"/>
    </row>
    <row r="2516" customHeight="1" spans="5:5">
      <c r="E2516" s="116"/>
    </row>
    <row r="2517" customHeight="1" spans="5:5">
      <c r="E2517" s="116"/>
    </row>
    <row r="2518" customHeight="1" spans="5:5">
      <c r="E2518" s="116"/>
    </row>
    <row r="2519" customHeight="1" spans="5:5">
      <c r="E2519" s="116"/>
    </row>
    <row r="2520" customHeight="1" spans="5:5">
      <c r="E2520" s="116"/>
    </row>
    <row r="2521" customHeight="1" spans="5:5">
      <c r="E2521" s="116"/>
    </row>
    <row r="2522" customHeight="1" spans="5:5">
      <c r="E2522" s="116"/>
    </row>
    <row r="2523" customHeight="1" spans="5:5">
      <c r="E2523" s="116"/>
    </row>
    <row r="2524" customHeight="1" spans="5:5">
      <c r="E2524" s="116"/>
    </row>
    <row r="2525" customHeight="1" spans="5:5">
      <c r="E2525" s="116"/>
    </row>
    <row r="2526" customHeight="1" spans="5:5">
      <c r="E2526" s="116"/>
    </row>
    <row r="2527" customHeight="1" spans="5:5">
      <c r="E2527" s="116"/>
    </row>
    <row r="2528" customHeight="1" spans="5:5">
      <c r="E2528" s="116"/>
    </row>
    <row r="2529" customHeight="1" spans="5:5">
      <c r="E2529" s="116"/>
    </row>
    <row r="2530" customHeight="1" spans="5:5">
      <c r="E2530" s="116"/>
    </row>
    <row r="2531" customHeight="1" spans="5:5">
      <c r="E2531" s="116"/>
    </row>
    <row r="2532" customHeight="1" spans="5:5">
      <c r="E2532" s="116"/>
    </row>
    <row r="2533" customHeight="1" spans="5:5">
      <c r="E2533" s="116"/>
    </row>
    <row r="2534" customHeight="1" spans="5:5">
      <c r="E2534" s="116"/>
    </row>
    <row r="2535" customHeight="1" spans="5:5">
      <c r="E2535" s="116"/>
    </row>
    <row r="2536" customHeight="1" spans="5:5">
      <c r="E2536" s="116"/>
    </row>
    <row r="2537" customHeight="1" spans="5:5">
      <c r="E2537" s="116"/>
    </row>
    <row r="2538" customHeight="1" spans="5:5">
      <c r="E2538" s="116"/>
    </row>
    <row r="2539" customHeight="1" spans="5:5">
      <c r="E2539" s="116"/>
    </row>
    <row r="2540" customHeight="1" spans="5:5">
      <c r="E2540" s="116"/>
    </row>
    <row r="2541" customHeight="1" spans="5:5">
      <c r="E2541" s="116"/>
    </row>
    <row r="2542" customHeight="1" spans="5:5">
      <c r="E2542" s="116"/>
    </row>
    <row r="2543" customHeight="1" spans="5:5">
      <c r="E2543" s="116"/>
    </row>
    <row r="2544" customHeight="1" spans="5:5">
      <c r="E2544" s="116"/>
    </row>
    <row r="2545" customHeight="1" spans="5:5">
      <c r="E2545" s="116"/>
    </row>
    <row r="2546" customHeight="1" spans="5:5">
      <c r="E2546" s="116"/>
    </row>
    <row r="2547" customHeight="1" spans="5:5">
      <c r="E2547" s="116"/>
    </row>
    <row r="2548" customHeight="1" spans="5:5">
      <c r="E2548" s="116"/>
    </row>
    <row r="2549" customHeight="1" spans="5:5">
      <c r="E2549" s="116"/>
    </row>
    <row r="2550" customHeight="1" spans="5:5">
      <c r="E2550" s="116"/>
    </row>
    <row r="2551" customHeight="1" spans="5:5">
      <c r="E2551" s="116"/>
    </row>
    <row r="2552" customHeight="1" spans="5:5">
      <c r="E2552" s="116"/>
    </row>
    <row r="2553" customHeight="1" spans="5:5">
      <c r="E2553" s="116"/>
    </row>
    <row r="2554" customHeight="1" spans="5:5">
      <c r="E2554" s="116"/>
    </row>
    <row r="2555" customHeight="1" spans="5:5">
      <c r="E2555" s="116"/>
    </row>
    <row r="2556" customHeight="1" spans="5:5">
      <c r="E2556" s="116"/>
    </row>
    <row r="2557" customHeight="1" spans="5:5">
      <c r="E2557" s="116"/>
    </row>
    <row r="2558" customHeight="1" spans="5:5">
      <c r="E2558" s="116"/>
    </row>
    <row r="2559" customHeight="1" spans="5:5">
      <c r="E2559" s="116"/>
    </row>
    <row r="2560" customHeight="1" spans="5:5">
      <c r="E2560" s="116"/>
    </row>
    <row r="2561" customHeight="1" spans="5:5">
      <c r="E2561" s="116"/>
    </row>
    <row r="2562" customHeight="1" spans="5:5">
      <c r="E2562" s="116"/>
    </row>
    <row r="2563" customHeight="1" spans="5:5">
      <c r="E2563" s="116"/>
    </row>
    <row r="2564" customHeight="1" spans="5:5">
      <c r="E2564" s="116"/>
    </row>
    <row r="2565" customHeight="1" spans="5:5">
      <c r="E2565" s="116"/>
    </row>
    <row r="2566" customHeight="1" spans="5:5">
      <c r="E2566" s="116"/>
    </row>
    <row r="2567" customHeight="1" spans="5:5">
      <c r="E2567" s="116"/>
    </row>
    <row r="2568" customHeight="1" spans="5:5">
      <c r="E2568" s="116"/>
    </row>
    <row r="2569" customHeight="1" spans="5:5">
      <c r="E2569" s="116"/>
    </row>
    <row r="2570" customHeight="1" spans="5:5">
      <c r="E2570" s="116"/>
    </row>
    <row r="2571" customHeight="1" spans="5:5">
      <c r="E2571" s="116"/>
    </row>
    <row r="2572" customHeight="1" spans="5:5">
      <c r="E2572" s="116"/>
    </row>
    <row r="2573" customHeight="1" spans="5:5">
      <c r="E2573" s="116"/>
    </row>
    <row r="2574" customHeight="1" spans="5:5">
      <c r="E2574" s="116"/>
    </row>
    <row r="2575" customHeight="1" spans="5:5">
      <c r="E2575" s="116"/>
    </row>
    <row r="2576" customHeight="1" spans="5:5">
      <c r="E2576" s="116"/>
    </row>
    <row r="2577" customHeight="1" spans="5:5">
      <c r="E2577" s="116"/>
    </row>
    <row r="2578" customHeight="1" spans="5:5">
      <c r="E2578" s="116"/>
    </row>
    <row r="2579" customHeight="1" spans="5:5">
      <c r="E2579" s="116"/>
    </row>
    <row r="2580" customHeight="1" spans="5:5">
      <c r="E2580" s="116"/>
    </row>
    <row r="2581" customHeight="1" spans="5:5">
      <c r="E2581" s="116"/>
    </row>
    <row r="2582" customHeight="1" spans="5:5">
      <c r="E2582" s="116"/>
    </row>
    <row r="2583" customHeight="1" spans="5:5">
      <c r="E2583" s="116"/>
    </row>
    <row r="2584" customHeight="1" spans="5:5">
      <c r="E2584" s="116"/>
    </row>
    <row r="2585" customHeight="1" spans="5:5">
      <c r="E2585" s="116"/>
    </row>
    <row r="2586" customHeight="1" spans="5:5">
      <c r="E2586" s="116"/>
    </row>
    <row r="2587" customHeight="1" spans="5:5">
      <c r="E2587" s="116"/>
    </row>
    <row r="2588" customHeight="1" spans="5:5">
      <c r="E2588" s="116"/>
    </row>
    <row r="2589" customHeight="1" spans="5:5">
      <c r="E2589" s="116"/>
    </row>
    <row r="2590" customHeight="1" spans="5:5">
      <c r="E2590" s="116"/>
    </row>
    <row r="2591" customHeight="1" spans="5:5">
      <c r="E2591" s="116"/>
    </row>
    <row r="2592" customHeight="1" spans="5:5">
      <c r="E2592" s="116"/>
    </row>
    <row r="2593" customHeight="1" spans="5:5">
      <c r="E2593" s="116"/>
    </row>
    <row r="2594" customHeight="1" spans="5:5">
      <c r="E2594" s="116"/>
    </row>
    <row r="2595" customHeight="1" spans="5:5">
      <c r="E2595" s="116"/>
    </row>
    <row r="2596" customHeight="1" spans="5:5">
      <c r="E2596" s="116"/>
    </row>
    <row r="2597" customHeight="1" spans="5:5">
      <c r="E2597" s="116"/>
    </row>
    <row r="2598" customHeight="1" spans="5:5">
      <c r="E2598" s="116"/>
    </row>
    <row r="2599" customHeight="1" spans="5:5">
      <c r="E2599" s="116"/>
    </row>
    <row r="2600" customHeight="1" spans="5:5">
      <c r="E2600" s="116"/>
    </row>
    <row r="2601" customHeight="1" spans="5:5">
      <c r="E2601" s="116"/>
    </row>
    <row r="2602" customHeight="1" spans="5:5">
      <c r="E2602" s="116"/>
    </row>
    <row r="2603" customHeight="1" spans="5:5">
      <c r="E2603" s="116"/>
    </row>
    <row r="2604" customHeight="1" spans="5:5">
      <c r="E2604" s="116"/>
    </row>
    <row r="2605" customHeight="1" spans="5:5">
      <c r="E2605" s="116"/>
    </row>
    <row r="2606" customHeight="1" spans="5:5">
      <c r="E2606" s="116"/>
    </row>
    <row r="2607" customHeight="1" spans="5:5">
      <c r="E2607" s="116"/>
    </row>
    <row r="2608" customHeight="1" spans="5:5">
      <c r="E2608" s="116"/>
    </row>
    <row r="2609" customHeight="1" spans="5:5">
      <c r="E2609" s="116"/>
    </row>
    <row r="2610" customHeight="1" spans="5:5">
      <c r="E2610" s="116"/>
    </row>
    <row r="2611" customHeight="1" spans="5:5">
      <c r="E2611" s="116"/>
    </row>
    <row r="2612" customHeight="1" spans="5:5">
      <c r="E2612" s="116"/>
    </row>
    <row r="2613" customHeight="1" spans="5:5">
      <c r="E2613" s="116"/>
    </row>
    <row r="2614" customHeight="1" spans="5:5">
      <c r="E2614" s="116"/>
    </row>
    <row r="2615" customHeight="1" spans="5:5">
      <c r="E2615" s="116"/>
    </row>
    <row r="2616" customHeight="1" spans="5:5">
      <c r="E2616" s="116"/>
    </row>
    <row r="2617" customHeight="1" spans="5:5">
      <c r="E2617" s="116"/>
    </row>
    <row r="2618" customHeight="1" spans="5:5">
      <c r="E2618" s="116"/>
    </row>
    <row r="2619" customHeight="1" spans="5:5">
      <c r="E2619" s="116"/>
    </row>
    <row r="2620" customHeight="1" spans="5:5">
      <c r="E2620" s="116"/>
    </row>
    <row r="2621" customHeight="1" spans="5:5">
      <c r="E2621" s="116"/>
    </row>
    <row r="2622" customHeight="1" spans="5:5">
      <c r="E2622" s="116"/>
    </row>
    <row r="2623" customHeight="1" spans="5:5">
      <c r="E2623" s="116"/>
    </row>
    <row r="2624" customHeight="1" spans="5:5">
      <c r="E2624" s="116"/>
    </row>
    <row r="2625" customHeight="1" spans="5:5">
      <c r="E2625" s="116"/>
    </row>
    <row r="2626" customHeight="1" spans="5:5">
      <c r="E2626" s="116"/>
    </row>
    <row r="2627" customHeight="1" spans="5:5">
      <c r="E2627" s="116"/>
    </row>
    <row r="2628" customHeight="1" spans="5:5">
      <c r="E2628" s="116"/>
    </row>
    <row r="2629" customHeight="1" spans="5:5">
      <c r="E2629" s="116"/>
    </row>
    <row r="2630" customHeight="1" spans="5:5">
      <c r="E2630" s="116"/>
    </row>
    <row r="2631" customHeight="1" spans="5:5">
      <c r="E2631" s="116"/>
    </row>
    <row r="2632" customHeight="1" spans="5:5">
      <c r="E2632" s="116"/>
    </row>
    <row r="2633" customHeight="1" spans="5:5">
      <c r="E2633" s="116"/>
    </row>
    <row r="2634" customHeight="1" spans="5:5">
      <c r="E2634" s="116"/>
    </row>
    <row r="2635" customHeight="1" spans="5:5">
      <c r="E2635" s="116"/>
    </row>
    <row r="2636" customHeight="1" spans="5:5">
      <c r="E2636" s="116"/>
    </row>
    <row r="2637" customHeight="1" spans="5:5">
      <c r="E2637" s="116"/>
    </row>
    <row r="2638" customHeight="1" spans="5:5">
      <c r="E2638" s="116"/>
    </row>
    <row r="2639" customHeight="1" spans="5:5">
      <c r="E2639" s="116"/>
    </row>
    <row r="2640" customHeight="1" spans="5:5">
      <c r="E2640" s="116"/>
    </row>
    <row r="2641" customHeight="1" spans="5:5">
      <c r="E2641" s="116"/>
    </row>
    <row r="2642" customHeight="1" spans="5:5">
      <c r="E2642" s="116"/>
    </row>
    <row r="2643" customHeight="1" spans="5:5">
      <c r="E2643" s="116"/>
    </row>
    <row r="2644" customHeight="1" spans="5:5">
      <c r="E2644" s="116"/>
    </row>
    <row r="2645" customHeight="1" spans="5:5">
      <c r="E2645" s="116"/>
    </row>
    <row r="2646" customHeight="1" spans="5:5">
      <c r="E2646" s="116"/>
    </row>
    <row r="2647" customHeight="1" spans="5:5">
      <c r="E2647" s="116"/>
    </row>
    <row r="2648" customHeight="1" spans="5:5">
      <c r="E2648" s="116"/>
    </row>
    <row r="2649" customHeight="1" spans="5:5">
      <c r="E2649" s="116"/>
    </row>
    <row r="2650" customHeight="1" spans="5:5">
      <c r="E2650" s="116"/>
    </row>
    <row r="2651" customHeight="1" spans="5:5">
      <c r="E2651" s="116"/>
    </row>
    <row r="2652" customHeight="1" spans="5:5">
      <c r="E2652" s="116"/>
    </row>
    <row r="2653" customHeight="1" spans="5:5">
      <c r="E2653" s="116"/>
    </row>
    <row r="2654" customHeight="1" spans="5:5">
      <c r="E2654" s="116"/>
    </row>
    <row r="2655" customHeight="1" spans="5:5">
      <c r="E2655" s="116"/>
    </row>
    <row r="2656" customHeight="1" spans="5:5">
      <c r="E2656" s="116"/>
    </row>
    <row r="2657" customHeight="1" spans="5:5">
      <c r="E2657" s="116"/>
    </row>
    <row r="2658" customHeight="1" spans="5:5">
      <c r="E2658" s="116"/>
    </row>
    <row r="2659" customHeight="1" spans="5:5">
      <c r="E2659" s="116"/>
    </row>
    <row r="2660" customHeight="1" spans="5:5">
      <c r="E2660" s="116"/>
    </row>
    <row r="2661" customHeight="1" spans="5:5">
      <c r="E2661" s="116"/>
    </row>
    <row r="2662" customHeight="1" spans="5:5">
      <c r="E2662" s="116"/>
    </row>
    <row r="2663" customHeight="1" spans="5:5">
      <c r="E2663" s="116"/>
    </row>
    <row r="2664" customHeight="1" spans="5:5">
      <c r="E2664" s="116"/>
    </row>
    <row r="2665" customHeight="1" spans="5:5">
      <c r="E2665" s="116"/>
    </row>
    <row r="2666" customHeight="1" spans="5:5">
      <c r="E2666" s="116"/>
    </row>
    <row r="2667" customHeight="1" spans="5:5">
      <c r="E2667" s="116"/>
    </row>
    <row r="2668" customHeight="1" spans="5:5">
      <c r="E2668" s="116"/>
    </row>
    <row r="2669" customHeight="1" spans="5:5">
      <c r="E2669" s="116"/>
    </row>
    <row r="2670" customHeight="1" spans="5:5">
      <c r="E2670" s="116"/>
    </row>
    <row r="2671" customHeight="1" spans="5:5">
      <c r="E2671" s="116"/>
    </row>
    <row r="2672" customHeight="1" spans="5:5">
      <c r="E2672" s="116"/>
    </row>
    <row r="2673" customHeight="1" spans="5:5">
      <c r="E2673" s="116"/>
    </row>
    <row r="2674" customHeight="1" spans="5:5">
      <c r="E2674" s="116"/>
    </row>
    <row r="2675" customHeight="1" spans="5:5">
      <c r="E2675" s="116"/>
    </row>
    <row r="2676" customHeight="1" spans="5:5">
      <c r="E2676" s="116"/>
    </row>
    <row r="2677" customHeight="1" spans="5:5">
      <c r="E2677" s="116"/>
    </row>
    <row r="2678" customHeight="1" spans="5:5">
      <c r="E2678" s="116"/>
    </row>
    <row r="2679" customHeight="1" spans="5:5">
      <c r="E2679" s="116"/>
    </row>
    <row r="2680" customHeight="1" spans="5:5">
      <c r="E2680" s="116"/>
    </row>
    <row r="2681" customHeight="1" spans="5:5">
      <c r="E2681" s="116"/>
    </row>
    <row r="2682" customHeight="1" spans="5:5">
      <c r="E2682" s="116"/>
    </row>
    <row r="2683" customHeight="1" spans="5:5">
      <c r="E2683" s="116"/>
    </row>
    <row r="2684" customHeight="1" spans="5:5">
      <c r="E2684" s="116"/>
    </row>
    <row r="2685" customHeight="1" spans="5:5">
      <c r="E2685" s="116"/>
    </row>
    <row r="2686" customHeight="1" spans="5:5">
      <c r="E2686" s="116"/>
    </row>
    <row r="2687" customHeight="1" spans="5:5">
      <c r="E2687" s="116"/>
    </row>
    <row r="2688" customHeight="1" spans="5:5">
      <c r="E2688" s="116"/>
    </row>
    <row r="2689" customHeight="1" spans="5:5">
      <c r="E2689" s="116"/>
    </row>
    <row r="2690" customHeight="1" spans="5:5">
      <c r="E2690" s="116"/>
    </row>
    <row r="2691" customHeight="1" spans="5:5">
      <c r="E2691" s="116"/>
    </row>
    <row r="2692" customHeight="1" spans="5:5">
      <c r="E2692" s="116"/>
    </row>
    <row r="2693" customHeight="1" spans="5:5">
      <c r="E2693" s="116"/>
    </row>
    <row r="2694" customHeight="1" spans="5:5">
      <c r="E2694" s="116"/>
    </row>
    <row r="2695" customHeight="1" spans="5:5">
      <c r="E2695" s="116"/>
    </row>
    <row r="2696" customHeight="1" spans="5:5">
      <c r="E2696" s="116"/>
    </row>
    <row r="2697" customHeight="1" spans="5:5">
      <c r="E2697" s="116"/>
    </row>
    <row r="2698" customHeight="1" spans="5:5">
      <c r="E2698" s="116"/>
    </row>
    <row r="2699" customHeight="1" spans="5:5">
      <c r="E2699" s="116"/>
    </row>
    <row r="2700" customHeight="1" spans="5:5">
      <c r="E2700" s="116"/>
    </row>
    <row r="2701" customHeight="1" spans="5:5">
      <c r="E2701" s="116"/>
    </row>
    <row r="2702" customHeight="1" spans="5:5">
      <c r="E2702" s="116"/>
    </row>
    <row r="2703" customHeight="1" spans="5:5">
      <c r="E2703" s="116"/>
    </row>
    <row r="2704" customHeight="1" spans="5:5">
      <c r="E2704" s="116"/>
    </row>
    <row r="2705" customHeight="1" spans="5:5">
      <c r="E2705" s="116"/>
    </row>
    <row r="2706" customHeight="1" spans="5:5">
      <c r="E2706" s="116"/>
    </row>
    <row r="2707" customHeight="1" spans="5:5">
      <c r="E2707" s="116"/>
    </row>
    <row r="2708" customHeight="1" spans="5:5">
      <c r="E2708" s="116"/>
    </row>
    <row r="2709" customHeight="1" spans="5:5">
      <c r="E2709" s="116"/>
    </row>
    <row r="2710" customHeight="1" spans="5:5">
      <c r="E2710" s="116"/>
    </row>
    <row r="2711" customHeight="1" spans="5:5">
      <c r="E2711" s="116"/>
    </row>
    <row r="2712" customHeight="1" spans="5:5">
      <c r="E2712" s="116"/>
    </row>
    <row r="2713" customHeight="1" spans="5:5">
      <c r="E2713" s="116"/>
    </row>
    <row r="2714" customHeight="1" spans="5:5">
      <c r="E2714" s="116"/>
    </row>
    <row r="2715" customHeight="1" spans="5:5">
      <c r="E2715" s="116"/>
    </row>
    <row r="2716" customHeight="1" spans="5:5">
      <c r="E2716" s="116"/>
    </row>
    <row r="2717" customHeight="1" spans="5:5">
      <c r="E2717" s="116"/>
    </row>
    <row r="2718" customHeight="1" spans="5:5">
      <c r="E2718" s="116"/>
    </row>
    <row r="2719" customHeight="1" spans="5:5">
      <c r="E2719" s="116"/>
    </row>
    <row r="2720" customHeight="1" spans="5:5">
      <c r="E2720" s="116"/>
    </row>
    <row r="2721" customHeight="1" spans="5:5">
      <c r="E2721" s="116"/>
    </row>
    <row r="2722" customHeight="1" spans="5:5">
      <c r="E2722" s="116"/>
    </row>
    <row r="2723" customHeight="1" spans="5:5">
      <c r="E2723" s="116"/>
    </row>
    <row r="2724" customHeight="1" spans="5:5">
      <c r="E2724" s="116"/>
    </row>
    <row r="2725" customHeight="1" spans="5:5">
      <c r="E2725" s="116"/>
    </row>
    <row r="2726" customHeight="1" spans="5:5">
      <c r="E2726" s="116"/>
    </row>
    <row r="2727" customHeight="1" spans="5:5">
      <c r="E2727" s="116"/>
    </row>
    <row r="2728" customHeight="1" spans="5:5">
      <c r="E2728" s="116"/>
    </row>
    <row r="2729" customHeight="1" spans="5:5">
      <c r="E2729" s="116"/>
    </row>
    <row r="2730" customHeight="1" spans="5:5">
      <c r="E2730" s="116"/>
    </row>
    <row r="2731" customHeight="1" spans="5:5">
      <c r="E2731" s="116"/>
    </row>
    <row r="2732" customHeight="1" spans="5:5">
      <c r="E2732" s="116"/>
    </row>
    <row r="2733" customHeight="1" spans="5:5">
      <c r="E2733" s="116"/>
    </row>
    <row r="2734" customHeight="1" spans="5:5">
      <c r="E2734" s="116"/>
    </row>
    <row r="2735" customHeight="1" spans="5:5">
      <c r="E2735" s="116"/>
    </row>
    <row r="2736" customHeight="1" spans="5:5">
      <c r="E2736" s="116"/>
    </row>
    <row r="2737" customHeight="1" spans="5:5">
      <c r="E2737" s="116"/>
    </row>
    <row r="2738" customHeight="1" spans="5:5">
      <c r="E2738" s="116"/>
    </row>
    <row r="2739" customHeight="1" spans="5:5">
      <c r="E2739" s="116"/>
    </row>
    <row r="2740" customHeight="1" spans="5:5">
      <c r="E2740" s="116"/>
    </row>
    <row r="2741" customHeight="1" spans="5:5">
      <c r="E2741" s="116"/>
    </row>
    <row r="2742" customHeight="1" spans="5:5">
      <c r="E2742" s="116"/>
    </row>
    <row r="2743" customHeight="1" spans="5:5">
      <c r="E2743" s="116"/>
    </row>
    <row r="2744" customHeight="1" spans="5:5">
      <c r="E2744" s="116"/>
    </row>
    <row r="2745" customHeight="1" spans="5:5">
      <c r="E2745" s="116"/>
    </row>
    <row r="2746" customHeight="1" spans="5:5">
      <c r="E2746" s="116"/>
    </row>
    <row r="2747" customHeight="1" spans="5:5">
      <c r="E2747" s="116"/>
    </row>
    <row r="2748" customHeight="1" spans="5:5">
      <c r="E2748" s="116"/>
    </row>
    <row r="2749" customHeight="1" spans="5:5">
      <c r="E2749" s="116"/>
    </row>
    <row r="2750" customHeight="1" spans="5:5">
      <c r="E2750" s="116"/>
    </row>
    <row r="2751" customHeight="1" spans="5:5">
      <c r="E2751" s="116"/>
    </row>
    <row r="2752" customHeight="1" spans="5:5">
      <c r="E2752" s="116"/>
    </row>
    <row r="2753" customHeight="1" spans="5:5">
      <c r="E2753" s="116"/>
    </row>
    <row r="2754" customHeight="1" spans="5:5">
      <c r="E2754" s="116"/>
    </row>
    <row r="2755" customHeight="1" spans="5:5">
      <c r="E2755" s="116"/>
    </row>
    <row r="2756" customHeight="1" spans="5:5">
      <c r="E2756" s="116"/>
    </row>
    <row r="2757" customHeight="1" spans="5:5">
      <c r="E2757" s="116"/>
    </row>
    <row r="2758" customHeight="1" spans="5:5">
      <c r="E2758" s="116"/>
    </row>
    <row r="2759" customHeight="1" spans="5:5">
      <c r="E2759" s="116"/>
    </row>
    <row r="2760" customHeight="1" spans="5:5">
      <c r="E2760" s="116"/>
    </row>
    <row r="2761" customHeight="1" spans="5:5">
      <c r="E2761" s="116"/>
    </row>
    <row r="2762" customHeight="1" spans="5:5">
      <c r="E2762" s="116"/>
    </row>
    <row r="2763" customHeight="1" spans="5:5">
      <c r="E2763" s="116"/>
    </row>
    <row r="2764" customHeight="1" spans="5:5">
      <c r="E2764" s="116"/>
    </row>
    <row r="2765" customHeight="1" spans="5:5">
      <c r="E2765" s="116"/>
    </row>
    <row r="2766" customHeight="1" spans="5:5">
      <c r="E2766" s="116"/>
    </row>
    <row r="2767" customHeight="1" spans="5:5">
      <c r="E2767" s="116"/>
    </row>
    <row r="2768" customHeight="1" spans="5:5">
      <c r="E2768" s="116"/>
    </row>
    <row r="2769" customHeight="1" spans="5:5">
      <c r="E2769" s="116"/>
    </row>
    <row r="2770" customHeight="1" spans="5:5">
      <c r="E2770" s="116"/>
    </row>
    <row r="2771" customHeight="1" spans="5:5">
      <c r="E2771" s="116"/>
    </row>
    <row r="2772" customHeight="1" spans="5:5">
      <c r="E2772" s="116"/>
    </row>
    <row r="2773" customHeight="1" spans="5:5">
      <c r="E2773" s="116"/>
    </row>
    <row r="2774" customHeight="1" spans="5:5">
      <c r="E2774" s="116"/>
    </row>
    <row r="2775" customHeight="1" spans="5:5">
      <c r="E2775" s="116"/>
    </row>
    <row r="2776" customHeight="1" spans="5:5">
      <c r="E2776" s="116"/>
    </row>
    <row r="2777" customHeight="1" spans="5:5">
      <c r="E2777" s="116"/>
    </row>
    <row r="2778" customHeight="1" spans="5:5">
      <c r="E2778" s="116"/>
    </row>
    <row r="2779" customHeight="1" spans="5:5">
      <c r="E2779" s="116"/>
    </row>
    <row r="2780" customHeight="1" spans="5:5">
      <c r="E2780" s="116"/>
    </row>
    <row r="2781" customHeight="1" spans="5:5">
      <c r="E2781" s="116"/>
    </row>
    <row r="2782" customHeight="1" spans="5:5">
      <c r="E2782" s="116"/>
    </row>
    <row r="2783" customHeight="1" spans="5:5">
      <c r="E2783" s="116"/>
    </row>
    <row r="2784" customHeight="1" spans="5:5">
      <c r="E2784" s="116"/>
    </row>
    <row r="2785" customHeight="1" spans="5:5">
      <c r="E2785" s="116"/>
    </row>
    <row r="2786" customHeight="1" spans="5:5">
      <c r="E2786" s="116"/>
    </row>
    <row r="2787" customHeight="1" spans="5:5">
      <c r="E2787" s="116"/>
    </row>
    <row r="2788" customHeight="1" spans="5:5">
      <c r="E2788" s="116"/>
    </row>
    <row r="2789" customHeight="1" spans="5:5">
      <c r="E2789" s="116"/>
    </row>
    <row r="2790" customHeight="1" spans="5:5">
      <c r="E2790" s="116"/>
    </row>
    <row r="2791" customHeight="1" spans="5:5">
      <c r="E2791" s="116"/>
    </row>
    <row r="2792" customHeight="1" spans="5:5">
      <c r="E2792" s="116"/>
    </row>
    <row r="2793" customHeight="1" spans="5:5">
      <c r="E2793" s="116"/>
    </row>
    <row r="2794" customHeight="1" spans="5:5">
      <c r="E2794" s="116"/>
    </row>
    <row r="2795" customHeight="1" spans="5:5">
      <c r="E2795" s="116"/>
    </row>
    <row r="2796" customHeight="1" spans="5:5">
      <c r="E2796" s="116"/>
    </row>
    <row r="2797" customHeight="1" spans="5:5">
      <c r="E2797" s="116"/>
    </row>
    <row r="2798" customHeight="1" spans="5:5">
      <c r="E2798" s="116"/>
    </row>
    <row r="2799" customHeight="1" spans="5:5">
      <c r="E2799" s="116"/>
    </row>
    <row r="2800" customHeight="1" spans="5:5">
      <c r="E2800" s="116"/>
    </row>
    <row r="2801" customHeight="1" spans="5:5">
      <c r="E2801" s="116"/>
    </row>
    <row r="2802" customHeight="1" spans="5:5">
      <c r="E2802" s="116"/>
    </row>
    <row r="2803" customHeight="1" spans="5:5">
      <c r="E2803" s="116"/>
    </row>
    <row r="2804" customHeight="1" spans="5:5">
      <c r="E2804" s="116"/>
    </row>
    <row r="2805" customHeight="1" spans="5:5">
      <c r="E2805" s="116"/>
    </row>
    <row r="2806" customHeight="1" spans="5:5">
      <c r="E2806" s="116"/>
    </row>
    <row r="2807" customHeight="1" spans="5:5">
      <c r="E2807" s="116"/>
    </row>
    <row r="2808" customHeight="1" spans="5:5">
      <c r="E2808" s="116"/>
    </row>
    <row r="2809" customHeight="1" spans="5:5">
      <c r="E2809" s="116"/>
    </row>
    <row r="2810" customHeight="1" spans="5:5">
      <c r="E2810" s="116"/>
    </row>
    <row r="2811" customHeight="1" spans="5:5">
      <c r="E2811" s="116"/>
    </row>
    <row r="2812" customHeight="1" spans="5:5">
      <c r="E2812" s="116"/>
    </row>
    <row r="2813" customHeight="1" spans="5:5">
      <c r="E2813" s="116"/>
    </row>
    <row r="2814" customHeight="1" spans="5:5">
      <c r="E2814" s="116"/>
    </row>
    <row r="2815" customHeight="1" spans="5:5">
      <c r="E2815" s="116"/>
    </row>
    <row r="2816" customHeight="1" spans="5:5">
      <c r="E2816" s="116"/>
    </row>
    <row r="2817" customHeight="1" spans="5:5">
      <c r="E2817" s="116"/>
    </row>
    <row r="2818" customHeight="1" spans="5:5">
      <c r="E2818" s="116"/>
    </row>
    <row r="2819" customHeight="1" spans="5:5">
      <c r="E2819" s="116"/>
    </row>
    <row r="2820" customHeight="1" spans="5:5">
      <c r="E2820" s="116"/>
    </row>
    <row r="2821" customHeight="1" spans="5:5">
      <c r="E2821" s="116"/>
    </row>
    <row r="2822" customHeight="1" spans="5:5">
      <c r="E2822" s="116"/>
    </row>
    <row r="2823" customHeight="1" spans="5:5">
      <c r="E2823" s="116"/>
    </row>
    <row r="2824" customHeight="1" spans="5:5">
      <c r="E2824" s="116"/>
    </row>
    <row r="2825" customHeight="1" spans="5:5">
      <c r="E2825" s="116"/>
    </row>
    <row r="2826" customHeight="1" spans="5:5">
      <c r="E2826" s="116"/>
    </row>
    <row r="2827" customHeight="1" spans="5:5">
      <c r="E2827" s="116"/>
    </row>
    <row r="2828" customHeight="1" spans="5:5">
      <c r="E2828" s="116"/>
    </row>
    <row r="2829" customHeight="1" spans="5:5">
      <c r="E2829" s="116"/>
    </row>
    <row r="2830" customHeight="1" spans="5:5">
      <c r="E2830" s="116"/>
    </row>
    <row r="2831" customHeight="1" spans="5:5">
      <c r="E2831" s="116"/>
    </row>
    <row r="2832" customHeight="1" spans="5:5">
      <c r="E2832" s="116"/>
    </row>
    <row r="2833" customHeight="1" spans="5:5">
      <c r="E2833" s="116"/>
    </row>
    <row r="2834" customHeight="1" spans="5:5">
      <c r="E2834" s="116"/>
    </row>
    <row r="2835" customHeight="1" spans="5:5">
      <c r="E2835" s="116"/>
    </row>
    <row r="2836" customHeight="1" spans="5:5">
      <c r="E2836" s="116"/>
    </row>
    <row r="2837" customHeight="1" spans="5:5">
      <c r="E2837" s="116"/>
    </row>
    <row r="2838" customHeight="1" spans="5:5">
      <c r="E2838" s="116"/>
    </row>
    <row r="2839" customHeight="1" spans="5:5">
      <c r="E2839" s="116"/>
    </row>
    <row r="2840" customHeight="1" spans="5:5">
      <c r="E2840" s="116"/>
    </row>
    <row r="2841" customHeight="1" spans="5:5">
      <c r="E2841" s="116"/>
    </row>
    <row r="2842" customHeight="1" spans="5:5">
      <c r="E2842" s="116"/>
    </row>
    <row r="2843" customHeight="1" spans="5:5">
      <c r="E2843" s="116"/>
    </row>
    <row r="2844" customHeight="1" spans="5:5">
      <c r="E2844" s="116"/>
    </row>
    <row r="2845" customHeight="1" spans="5:5">
      <c r="E2845" s="116"/>
    </row>
    <row r="2846" customHeight="1" spans="5:5">
      <c r="E2846" s="116"/>
    </row>
    <row r="2847" customHeight="1" spans="5:5">
      <c r="E2847" s="116"/>
    </row>
    <row r="2848" customHeight="1" spans="5:5">
      <c r="E2848" s="116"/>
    </row>
    <row r="2849" customHeight="1" spans="5:5">
      <c r="E2849" s="116"/>
    </row>
    <row r="2850" customHeight="1" spans="5:5">
      <c r="E2850" s="116"/>
    </row>
    <row r="2851" customHeight="1" spans="5:5">
      <c r="E2851" s="116"/>
    </row>
    <row r="2852" customHeight="1" spans="5:5">
      <c r="E2852" s="116"/>
    </row>
    <row r="2853" customHeight="1" spans="5:5">
      <c r="E2853" s="116"/>
    </row>
    <row r="2854" customHeight="1" spans="5:5">
      <c r="E2854" s="116"/>
    </row>
    <row r="2855" customHeight="1" spans="5:5">
      <c r="E2855" s="116"/>
    </row>
    <row r="2856" customHeight="1" spans="5:5">
      <c r="E2856" s="116"/>
    </row>
    <row r="2857" customHeight="1" spans="5:5">
      <c r="E2857" s="116"/>
    </row>
    <row r="2858" customHeight="1" spans="5:5">
      <c r="E2858" s="116"/>
    </row>
    <row r="2859" customHeight="1" spans="5:5">
      <c r="E2859" s="116"/>
    </row>
    <row r="2860" customHeight="1" spans="5:5">
      <c r="E2860" s="116"/>
    </row>
    <row r="2861" customHeight="1" spans="5:5">
      <c r="E2861" s="116"/>
    </row>
    <row r="2862" customHeight="1" spans="5:5">
      <c r="E2862" s="116"/>
    </row>
    <row r="2863" customHeight="1" spans="5:5">
      <c r="E2863" s="116"/>
    </row>
    <row r="2864" customHeight="1" spans="5:5">
      <c r="E2864" s="116"/>
    </row>
    <row r="2865" customHeight="1" spans="5:5">
      <c r="E2865" s="116"/>
    </row>
    <row r="2866" customHeight="1" spans="5:5">
      <c r="E2866" s="116"/>
    </row>
    <row r="2867" customHeight="1" spans="5:5">
      <c r="E2867" s="116"/>
    </row>
    <row r="2868" customHeight="1" spans="5:5">
      <c r="E2868" s="116"/>
    </row>
    <row r="2869" customHeight="1" spans="5:5">
      <c r="E2869" s="116"/>
    </row>
    <row r="2870" customHeight="1" spans="5:5">
      <c r="E2870" s="116"/>
    </row>
    <row r="2871" customHeight="1" spans="5:5">
      <c r="E2871" s="116"/>
    </row>
    <row r="2872" customHeight="1" spans="5:5">
      <c r="E2872" s="116"/>
    </row>
    <row r="2873" customHeight="1" spans="5:5">
      <c r="E2873" s="116"/>
    </row>
    <row r="2874" customHeight="1" spans="5:5">
      <c r="E2874" s="116"/>
    </row>
    <row r="2875" customHeight="1" spans="5:5">
      <c r="E2875" s="116"/>
    </row>
    <row r="2876" customHeight="1" spans="5:5">
      <c r="E2876" s="116"/>
    </row>
    <row r="2877" customHeight="1" spans="5:5">
      <c r="E2877" s="116"/>
    </row>
    <row r="2878" customHeight="1" spans="5:5">
      <c r="E2878" s="116"/>
    </row>
    <row r="2879" customHeight="1" spans="5:5">
      <c r="E2879" s="116"/>
    </row>
    <row r="2880" customHeight="1" spans="5:5">
      <c r="E2880" s="116"/>
    </row>
    <row r="2881" customHeight="1" spans="5:5">
      <c r="E2881" s="116"/>
    </row>
    <row r="2882" customHeight="1" spans="5:5">
      <c r="E2882" s="116"/>
    </row>
    <row r="2883" customHeight="1" spans="5:5">
      <c r="E2883" s="116"/>
    </row>
    <row r="2884" customHeight="1" spans="5:5">
      <c r="E2884" s="116"/>
    </row>
    <row r="2885" customHeight="1" spans="5:5">
      <c r="E2885" s="116"/>
    </row>
    <row r="2886" customHeight="1" spans="5:5">
      <c r="E2886" s="116"/>
    </row>
    <row r="2887" customHeight="1" spans="5:5">
      <c r="E2887" s="116"/>
    </row>
    <row r="2888" customHeight="1" spans="5:5">
      <c r="E2888" s="116"/>
    </row>
    <row r="2889" customHeight="1" spans="5:5">
      <c r="E2889" s="116"/>
    </row>
    <row r="2890" customHeight="1" spans="5:5">
      <c r="E2890" s="116"/>
    </row>
    <row r="2891" customHeight="1" spans="5:5">
      <c r="E2891" s="116"/>
    </row>
    <row r="2892" customHeight="1" spans="5:5">
      <c r="E2892" s="116"/>
    </row>
    <row r="2893" customHeight="1" spans="5:5">
      <c r="E2893" s="116"/>
    </row>
    <row r="2894" customHeight="1" spans="5:5">
      <c r="E2894" s="116"/>
    </row>
    <row r="2895" customHeight="1" spans="5:5">
      <c r="E2895" s="116"/>
    </row>
    <row r="2896" customHeight="1" spans="5:5">
      <c r="E2896" s="116"/>
    </row>
    <row r="2897" customHeight="1" spans="5:5">
      <c r="E2897" s="116"/>
    </row>
    <row r="2898" customHeight="1" spans="5:5">
      <c r="E2898" s="116"/>
    </row>
    <row r="2899" customHeight="1" spans="5:5">
      <c r="E2899" s="116"/>
    </row>
    <row r="2900" customHeight="1" spans="5:5">
      <c r="E2900" s="116"/>
    </row>
    <row r="2901" customHeight="1" spans="5:5">
      <c r="E2901" s="116"/>
    </row>
    <row r="2902" customHeight="1" spans="5:5">
      <c r="E2902" s="116"/>
    </row>
    <row r="2903" customHeight="1" spans="5:5">
      <c r="E2903" s="116"/>
    </row>
    <row r="2904" customHeight="1" spans="5:5">
      <c r="E2904" s="116"/>
    </row>
    <row r="2905" customHeight="1" spans="5:5">
      <c r="E2905" s="116"/>
    </row>
    <row r="2906" customHeight="1" spans="5:5">
      <c r="E2906" s="116"/>
    </row>
    <row r="2907" customHeight="1" spans="5:5">
      <c r="E2907" s="116"/>
    </row>
    <row r="2908" customHeight="1" spans="5:5">
      <c r="E2908" s="116"/>
    </row>
    <row r="2909" customHeight="1" spans="5:5">
      <c r="E2909" s="116"/>
    </row>
    <row r="2910" customHeight="1" spans="5:5">
      <c r="E2910" s="116"/>
    </row>
    <row r="2911" customHeight="1" spans="5:5">
      <c r="E2911" s="116"/>
    </row>
    <row r="2912" customHeight="1" spans="5:5">
      <c r="E2912" s="116"/>
    </row>
    <row r="2913" customHeight="1" spans="5:5">
      <c r="E2913" s="116"/>
    </row>
    <row r="2914" customHeight="1" spans="5:5">
      <c r="E2914" s="116"/>
    </row>
    <row r="2915" customHeight="1" spans="5:5">
      <c r="E2915" s="116"/>
    </row>
    <row r="2916" customHeight="1" spans="5:5">
      <c r="E2916" s="116"/>
    </row>
    <row r="2917" customHeight="1" spans="5:5">
      <c r="E2917" s="116"/>
    </row>
    <row r="2918" customHeight="1" spans="5:5">
      <c r="E2918" s="116"/>
    </row>
    <row r="2919" customHeight="1" spans="5:5">
      <c r="E2919" s="116"/>
    </row>
    <row r="2920" customHeight="1" spans="5:5">
      <c r="E2920" s="116"/>
    </row>
    <row r="2921" customHeight="1" spans="5:5">
      <c r="E2921" s="116"/>
    </row>
    <row r="2922" customHeight="1" spans="5:5">
      <c r="E2922" s="116"/>
    </row>
    <row r="2923" customHeight="1" spans="5:5">
      <c r="E2923" s="116"/>
    </row>
    <row r="2924" customHeight="1" spans="5:5">
      <c r="E2924" s="116"/>
    </row>
    <row r="2925" customHeight="1" spans="5:5">
      <c r="E2925" s="116"/>
    </row>
    <row r="2926" customHeight="1" spans="5:5">
      <c r="E2926" s="116"/>
    </row>
    <row r="2927" customHeight="1" spans="5:5">
      <c r="E2927" s="116"/>
    </row>
    <row r="2928" customHeight="1" spans="5:5">
      <c r="E2928" s="116"/>
    </row>
    <row r="2929" customHeight="1" spans="5:5">
      <c r="E2929" s="116"/>
    </row>
    <row r="2930" customHeight="1" spans="5:5">
      <c r="E2930" s="116"/>
    </row>
    <row r="2931" customHeight="1" spans="5:5">
      <c r="E2931" s="116"/>
    </row>
    <row r="2932" customHeight="1" spans="5:5">
      <c r="E2932" s="116"/>
    </row>
    <row r="2933" customHeight="1" spans="5:5">
      <c r="E2933" s="116"/>
    </row>
    <row r="2934" customHeight="1" spans="5:5">
      <c r="E2934" s="116"/>
    </row>
    <row r="2935" customHeight="1" spans="5:5">
      <c r="E2935" s="116"/>
    </row>
    <row r="2936" customHeight="1" spans="5:5">
      <c r="E2936" s="116"/>
    </row>
    <row r="2937" customHeight="1" spans="5:5">
      <c r="E2937" s="116"/>
    </row>
    <row r="2938" customHeight="1" spans="5:5">
      <c r="E2938" s="116"/>
    </row>
    <row r="2939" customHeight="1" spans="5:5">
      <c r="E2939" s="116"/>
    </row>
    <row r="2940" customHeight="1" spans="5:5">
      <c r="E2940" s="116"/>
    </row>
    <row r="2941" customHeight="1" spans="5:5">
      <c r="E2941" s="116"/>
    </row>
    <row r="2942" customHeight="1" spans="5:5">
      <c r="E2942" s="116"/>
    </row>
    <row r="2943" customHeight="1" spans="5:5">
      <c r="E2943" s="116"/>
    </row>
    <row r="2944" customHeight="1" spans="5:5">
      <c r="E2944" s="116"/>
    </row>
    <row r="2945" customHeight="1" spans="5:5">
      <c r="E2945" s="116"/>
    </row>
    <row r="2946" customHeight="1" spans="5:5">
      <c r="E2946" s="116"/>
    </row>
    <row r="2947" customHeight="1" spans="5:5">
      <c r="E2947" s="116"/>
    </row>
    <row r="2948" customHeight="1" spans="5:5">
      <c r="E2948" s="116"/>
    </row>
    <row r="2949" customHeight="1" spans="5:5">
      <c r="E2949" s="116"/>
    </row>
    <row r="2950" customHeight="1" spans="5:5">
      <c r="E2950" s="116"/>
    </row>
    <row r="2951" customHeight="1" spans="5:5">
      <c r="E2951" s="116"/>
    </row>
    <row r="2952" customHeight="1" spans="5:5">
      <c r="E2952" s="116"/>
    </row>
    <row r="2953" customHeight="1" spans="5:5">
      <c r="E2953" s="116"/>
    </row>
    <row r="2954" customHeight="1" spans="5:5">
      <c r="E2954" s="116"/>
    </row>
    <row r="2955" customHeight="1" spans="5:5">
      <c r="E2955" s="116"/>
    </row>
    <row r="2956" customHeight="1" spans="5:5">
      <c r="E2956" s="116"/>
    </row>
    <row r="2957" customHeight="1" spans="5:5">
      <c r="E2957" s="116"/>
    </row>
    <row r="2958" customHeight="1" spans="5:5">
      <c r="E2958" s="116"/>
    </row>
    <row r="2959" customHeight="1" spans="5:5">
      <c r="E2959" s="116"/>
    </row>
    <row r="2960" customHeight="1" spans="5:5">
      <c r="E2960" s="116"/>
    </row>
    <row r="2961" customHeight="1" spans="5:5">
      <c r="E2961" s="116"/>
    </row>
    <row r="2962" customHeight="1" spans="5:5">
      <c r="E2962" s="116"/>
    </row>
    <row r="2963" customHeight="1" spans="5:5">
      <c r="E2963" s="116"/>
    </row>
    <row r="2964" customHeight="1" spans="5:5">
      <c r="E2964" s="116"/>
    </row>
    <row r="2965" customHeight="1" spans="5:5">
      <c r="E2965" s="116"/>
    </row>
    <row r="2966" customHeight="1" spans="5:5">
      <c r="E2966" s="116"/>
    </row>
    <row r="2967" customHeight="1" spans="5:5">
      <c r="E2967" s="116"/>
    </row>
    <row r="2968" customHeight="1" spans="5:5">
      <c r="E2968" s="116"/>
    </row>
    <row r="2969" customHeight="1" spans="5:5">
      <c r="E2969" s="116"/>
    </row>
    <row r="2970" customHeight="1" spans="5:5">
      <c r="E2970" s="116"/>
    </row>
    <row r="2971" customHeight="1" spans="5:5">
      <c r="E2971" s="116"/>
    </row>
    <row r="2972" customHeight="1" spans="5:5">
      <c r="E2972" s="116"/>
    </row>
    <row r="2973" customHeight="1" spans="5:5">
      <c r="E2973" s="116"/>
    </row>
    <row r="2974" customHeight="1" spans="5:5">
      <c r="E2974" s="116"/>
    </row>
    <row r="2975" customHeight="1" spans="5:5">
      <c r="E2975" s="116"/>
    </row>
    <row r="2976" customHeight="1" spans="5:5">
      <c r="E2976" s="116"/>
    </row>
    <row r="2977" customHeight="1" spans="5:5">
      <c r="E2977" s="116"/>
    </row>
    <row r="2978" customHeight="1" spans="5:5">
      <c r="E2978" s="116"/>
    </row>
    <row r="2979" customHeight="1" spans="5:5">
      <c r="E2979" s="116"/>
    </row>
    <row r="2980" customHeight="1" spans="5:5">
      <c r="E2980" s="116"/>
    </row>
    <row r="2981" customHeight="1" spans="5:5">
      <c r="E2981" s="116"/>
    </row>
    <row r="2982" customHeight="1" spans="5:5">
      <c r="E2982" s="116"/>
    </row>
    <row r="2983" customHeight="1" spans="5:5">
      <c r="E2983" s="116"/>
    </row>
    <row r="2984" customHeight="1" spans="5:5">
      <c r="E2984" s="116"/>
    </row>
    <row r="2985" customHeight="1" spans="5:5">
      <c r="E2985" s="116"/>
    </row>
    <row r="2986" customHeight="1" spans="5:5">
      <c r="E2986" s="116"/>
    </row>
    <row r="2987" customHeight="1" spans="5:5">
      <c r="E2987" s="116"/>
    </row>
    <row r="2988" customHeight="1" spans="5:5">
      <c r="E2988" s="116"/>
    </row>
    <row r="2989" customHeight="1" spans="5:5">
      <c r="E2989" s="116"/>
    </row>
    <row r="2990" customHeight="1" spans="5:5">
      <c r="E2990" s="116"/>
    </row>
    <row r="2991" customHeight="1" spans="5:5">
      <c r="E2991" s="116"/>
    </row>
    <row r="2992" customHeight="1" spans="5:5">
      <c r="E2992" s="116"/>
    </row>
    <row r="2993" customHeight="1" spans="5:5">
      <c r="E2993" s="116"/>
    </row>
    <row r="2994" customHeight="1" spans="5:5">
      <c r="E2994" s="116"/>
    </row>
    <row r="2995" customHeight="1" spans="5:5">
      <c r="E2995" s="116"/>
    </row>
    <row r="2996" customHeight="1" spans="5:5">
      <c r="E2996" s="116"/>
    </row>
    <row r="2997" customHeight="1" spans="5:5">
      <c r="E2997" s="116"/>
    </row>
    <row r="2998" customHeight="1" spans="5:5">
      <c r="E2998" s="116"/>
    </row>
    <row r="2999" customHeight="1" spans="5:5">
      <c r="E2999" s="116"/>
    </row>
    <row r="3000" customHeight="1" spans="5:5">
      <c r="E3000" s="116"/>
    </row>
    <row r="3001" customHeight="1" spans="5:5">
      <c r="E3001" s="116"/>
    </row>
    <row r="3002" customHeight="1" spans="5:5">
      <c r="E3002" s="116"/>
    </row>
    <row r="3003" customHeight="1" spans="5:5">
      <c r="E3003" s="116"/>
    </row>
    <row r="3004" customHeight="1" spans="5:5">
      <c r="E3004" s="116"/>
    </row>
    <row r="3005" customHeight="1" spans="5:5">
      <c r="E3005" s="116"/>
    </row>
    <row r="3006" customHeight="1" spans="5:5">
      <c r="E3006" s="116"/>
    </row>
    <row r="3007" customHeight="1" spans="5:5">
      <c r="E3007" s="116"/>
    </row>
    <row r="3008" customHeight="1" spans="5:5">
      <c r="E3008" s="116"/>
    </row>
    <row r="3009" customHeight="1" spans="5:5">
      <c r="E3009" s="116"/>
    </row>
    <row r="3010" customHeight="1" spans="5:5">
      <c r="E3010" s="116"/>
    </row>
    <row r="3011" customHeight="1" spans="5:5">
      <c r="E3011" s="116"/>
    </row>
    <row r="3012" customHeight="1" spans="5:5">
      <c r="E3012" s="116"/>
    </row>
    <row r="3013" customHeight="1" spans="5:5">
      <c r="E3013" s="116"/>
    </row>
    <row r="3014" customHeight="1" spans="5:5">
      <c r="E3014" s="116"/>
    </row>
    <row r="3015" customHeight="1" spans="5:5">
      <c r="E3015" s="116"/>
    </row>
    <row r="3016" customHeight="1" spans="5:5">
      <c r="E3016" s="116"/>
    </row>
    <row r="3017" customHeight="1" spans="5:5">
      <c r="E3017" s="116"/>
    </row>
    <row r="3018" customHeight="1" spans="5:5">
      <c r="E3018" s="116"/>
    </row>
    <row r="3019" customHeight="1" spans="5:5">
      <c r="E3019" s="116"/>
    </row>
    <row r="3020" customHeight="1" spans="5:5">
      <c r="E3020" s="116"/>
    </row>
    <row r="3021" customHeight="1" spans="5:5">
      <c r="E3021" s="116"/>
    </row>
    <row r="3022" customHeight="1" spans="5:5">
      <c r="E3022" s="116"/>
    </row>
    <row r="3023" customHeight="1" spans="5:5">
      <c r="E3023" s="116"/>
    </row>
    <row r="3024" customHeight="1" spans="5:5">
      <c r="E3024" s="116"/>
    </row>
    <row r="3025" customHeight="1" spans="5:5">
      <c r="E3025" s="116"/>
    </row>
    <row r="3026" customHeight="1" spans="5:5">
      <c r="E3026" s="116"/>
    </row>
    <row r="3027" customHeight="1" spans="5:5">
      <c r="E3027" s="116"/>
    </row>
    <row r="3028" customHeight="1" spans="5:5">
      <c r="E3028" s="116"/>
    </row>
    <row r="3029" customHeight="1" spans="5:5">
      <c r="E3029" s="116"/>
    </row>
    <row r="3030" customHeight="1" spans="5:5">
      <c r="E3030" s="116"/>
    </row>
    <row r="3031" customHeight="1" spans="5:5">
      <c r="E3031" s="116"/>
    </row>
    <row r="3032" customHeight="1" spans="5:5">
      <c r="E3032" s="116"/>
    </row>
    <row r="3033" customHeight="1" spans="5:5">
      <c r="E3033" s="116"/>
    </row>
    <row r="3034" customHeight="1" spans="5:5">
      <c r="E3034" s="116"/>
    </row>
    <row r="3035" customHeight="1" spans="5:5">
      <c r="E3035" s="116"/>
    </row>
    <row r="3036" customHeight="1" spans="5:5">
      <c r="E3036" s="116"/>
    </row>
    <row r="3037" customHeight="1" spans="5:5">
      <c r="E3037" s="116"/>
    </row>
    <row r="3038" customHeight="1" spans="5:5">
      <c r="E3038" s="116"/>
    </row>
    <row r="3039" customHeight="1" spans="5:5">
      <c r="E3039" s="116"/>
    </row>
    <row r="3040" customHeight="1" spans="5:5">
      <c r="E3040" s="116"/>
    </row>
    <row r="3041" customHeight="1" spans="5:5">
      <c r="E3041" s="116"/>
    </row>
    <row r="3042" customHeight="1" spans="5:5">
      <c r="E3042" s="116"/>
    </row>
    <row r="3043" customHeight="1" spans="5:5">
      <c r="E3043" s="116"/>
    </row>
    <row r="3044" customHeight="1" spans="5:5">
      <c r="E3044" s="116"/>
    </row>
    <row r="3045" customHeight="1" spans="5:5">
      <c r="E3045" s="116"/>
    </row>
    <row r="3046" customHeight="1" spans="5:5">
      <c r="E3046" s="116"/>
    </row>
    <row r="3047" customHeight="1" spans="5:5">
      <c r="E3047" s="116"/>
    </row>
    <row r="3048" customHeight="1" spans="5:5">
      <c r="E3048" s="116"/>
    </row>
    <row r="3049" customHeight="1" spans="5:5">
      <c r="E3049" s="116"/>
    </row>
    <row r="3050" customHeight="1" spans="5:5">
      <c r="E3050" s="116"/>
    </row>
    <row r="3051" customHeight="1" spans="5:5">
      <c r="E3051" s="116"/>
    </row>
    <row r="3052" customHeight="1" spans="5:5">
      <c r="E3052" s="116"/>
    </row>
    <row r="3053" customHeight="1" spans="5:5">
      <c r="E3053" s="116"/>
    </row>
    <row r="3054" customHeight="1" spans="5:5">
      <c r="E3054" s="116"/>
    </row>
    <row r="3055" customHeight="1" spans="5:5">
      <c r="E3055" s="116"/>
    </row>
    <row r="3056" customHeight="1" spans="5:5">
      <c r="E3056" s="116"/>
    </row>
    <row r="3057" customHeight="1" spans="5:5">
      <c r="E3057" s="116"/>
    </row>
    <row r="3058" customHeight="1" spans="5:5">
      <c r="E3058" s="116"/>
    </row>
    <row r="3059" customHeight="1" spans="5:5">
      <c r="E3059" s="116"/>
    </row>
    <row r="3060" customHeight="1" spans="5:5">
      <c r="E3060" s="116"/>
    </row>
    <row r="3061" customHeight="1" spans="5:5">
      <c r="E3061" s="116"/>
    </row>
    <row r="3062" customHeight="1" spans="5:5">
      <c r="E3062" s="116"/>
    </row>
    <row r="3063" customHeight="1" spans="5:5">
      <c r="E3063" s="116"/>
    </row>
    <row r="3064" customHeight="1" spans="5:5">
      <c r="E3064" s="116"/>
    </row>
    <row r="3065" customHeight="1" spans="5:5">
      <c r="E3065" s="116"/>
    </row>
    <row r="3066" customHeight="1" spans="5:5">
      <c r="E3066" s="116"/>
    </row>
    <row r="3067" customHeight="1" spans="5:5">
      <c r="E3067" s="116"/>
    </row>
    <row r="3068" customHeight="1" spans="5:5">
      <c r="E3068" s="116"/>
    </row>
    <row r="3069" customHeight="1" spans="5:5">
      <c r="E3069" s="116"/>
    </row>
    <row r="3070" customHeight="1" spans="5:5">
      <c r="E3070" s="116"/>
    </row>
    <row r="3071" customHeight="1" spans="5:5">
      <c r="E3071" s="116"/>
    </row>
    <row r="3072" customHeight="1" spans="5:5">
      <c r="E3072" s="116"/>
    </row>
    <row r="3073" customHeight="1" spans="5:5">
      <c r="E3073" s="116"/>
    </row>
    <row r="3074" customHeight="1" spans="5:5">
      <c r="E3074" s="116"/>
    </row>
    <row r="3075" customHeight="1" spans="5:5">
      <c r="E3075" s="116"/>
    </row>
    <row r="3076" customHeight="1" spans="5:5">
      <c r="E3076" s="116"/>
    </row>
    <row r="3077" customHeight="1" spans="5:5">
      <c r="E3077" s="116"/>
    </row>
    <row r="3078" customHeight="1" spans="5:5">
      <c r="E3078" s="116"/>
    </row>
    <row r="3079" customHeight="1" spans="5:5">
      <c r="E3079" s="116"/>
    </row>
    <row r="3080" customHeight="1" spans="5:5">
      <c r="E3080" s="116"/>
    </row>
    <row r="3081" customHeight="1" spans="5:5">
      <c r="E3081" s="116"/>
    </row>
    <row r="3082" customHeight="1" spans="5:5">
      <c r="E3082" s="116"/>
    </row>
    <row r="3083" customHeight="1" spans="5:5">
      <c r="E3083" s="116"/>
    </row>
    <row r="3084" customHeight="1" spans="5:5">
      <c r="E3084" s="116"/>
    </row>
    <row r="3085" customHeight="1" spans="5:5">
      <c r="E3085" s="116"/>
    </row>
    <row r="3086" customHeight="1" spans="5:5">
      <c r="E3086" s="116"/>
    </row>
    <row r="3087" customHeight="1" spans="5:5">
      <c r="E3087" s="116"/>
    </row>
    <row r="3088" customHeight="1" spans="5:5">
      <c r="E3088" s="116"/>
    </row>
    <row r="3089" customHeight="1" spans="5:5">
      <c r="E3089" s="116"/>
    </row>
    <row r="3090" customHeight="1" spans="5:5">
      <c r="E3090" s="116"/>
    </row>
    <row r="3091" customHeight="1" spans="5:5">
      <c r="E3091" s="116"/>
    </row>
    <row r="3092" customHeight="1" spans="5:5">
      <c r="E3092" s="116"/>
    </row>
    <row r="3093" customHeight="1" spans="5:5">
      <c r="E3093" s="116"/>
    </row>
    <row r="3094" customHeight="1" spans="5:5">
      <c r="E3094" s="116"/>
    </row>
    <row r="3095" customHeight="1" spans="5:5">
      <c r="E3095" s="116"/>
    </row>
    <row r="3096" customHeight="1" spans="5:5">
      <c r="E3096" s="116"/>
    </row>
    <row r="3097" customHeight="1" spans="5:5">
      <c r="E3097" s="116"/>
    </row>
    <row r="3098" customHeight="1" spans="5:5">
      <c r="E3098" s="116"/>
    </row>
    <row r="3099" customHeight="1" spans="5:5">
      <c r="E3099" s="116"/>
    </row>
    <row r="3100" customHeight="1" spans="5:5">
      <c r="E3100" s="116"/>
    </row>
    <row r="3101" customHeight="1" spans="5:5">
      <c r="E3101" s="116"/>
    </row>
    <row r="3102" customHeight="1" spans="5:5">
      <c r="E3102" s="116"/>
    </row>
    <row r="3103" customHeight="1" spans="5:5">
      <c r="E3103" s="116"/>
    </row>
    <row r="3104" customHeight="1" spans="5:5">
      <c r="E3104" s="116"/>
    </row>
    <row r="3105" customHeight="1" spans="5:5">
      <c r="E3105" s="116"/>
    </row>
    <row r="3106" customHeight="1" spans="5:5">
      <c r="E3106" s="116"/>
    </row>
    <row r="3107" customHeight="1" spans="5:5">
      <c r="E3107" s="116"/>
    </row>
    <row r="3108" customHeight="1" spans="5:5">
      <c r="E3108" s="116"/>
    </row>
    <row r="3109" customHeight="1" spans="5:5">
      <c r="E3109" s="116"/>
    </row>
    <row r="3110" customHeight="1" spans="5:5">
      <c r="E3110" s="116"/>
    </row>
    <row r="3111" customHeight="1" spans="5:5">
      <c r="E3111" s="116"/>
    </row>
    <row r="3112" customHeight="1" spans="5:5">
      <c r="E3112" s="116"/>
    </row>
    <row r="3113" customHeight="1" spans="5:5">
      <c r="E3113" s="116"/>
    </row>
    <row r="3114" customHeight="1" spans="5:5">
      <c r="E3114" s="116"/>
    </row>
    <row r="3115" customHeight="1" spans="5:5">
      <c r="E3115" s="116"/>
    </row>
    <row r="3116" customHeight="1" spans="5:5">
      <c r="E3116" s="116"/>
    </row>
    <row r="3117" customHeight="1" spans="5:5">
      <c r="E3117" s="116"/>
    </row>
    <row r="3118" customHeight="1" spans="5:5">
      <c r="E3118" s="116"/>
    </row>
    <row r="3119" customHeight="1" spans="5:5">
      <c r="E3119" s="116"/>
    </row>
    <row r="3120" customHeight="1" spans="5:5">
      <c r="E3120" s="116"/>
    </row>
    <row r="3121" customHeight="1" spans="5:5">
      <c r="E3121" s="116"/>
    </row>
    <row r="3122" customHeight="1" spans="5:5">
      <c r="E3122" s="116"/>
    </row>
    <row r="3123" customHeight="1" spans="5:5">
      <c r="E3123" s="116"/>
    </row>
    <row r="3124" customHeight="1" spans="5:5">
      <c r="E3124" s="116"/>
    </row>
    <row r="3125" customHeight="1" spans="5:5">
      <c r="E3125" s="116"/>
    </row>
    <row r="3126" customHeight="1" spans="5:5">
      <c r="E3126" s="116"/>
    </row>
    <row r="3127" customHeight="1" spans="5:5">
      <c r="E3127" s="116"/>
    </row>
    <row r="3128" customHeight="1" spans="5:5">
      <c r="E3128" s="116"/>
    </row>
    <row r="3129" customHeight="1" spans="5:5">
      <c r="E3129" s="116"/>
    </row>
    <row r="3130" customHeight="1" spans="5:5">
      <c r="E3130" s="116"/>
    </row>
    <row r="3131" customHeight="1" spans="5:5">
      <c r="E3131" s="116"/>
    </row>
    <row r="3132" customHeight="1" spans="5:5">
      <c r="E3132" s="116"/>
    </row>
    <row r="3133" customHeight="1" spans="5:5">
      <c r="E3133" s="116"/>
    </row>
    <row r="3134" customHeight="1" spans="5:5">
      <c r="E3134" s="116"/>
    </row>
    <row r="3135" customHeight="1" spans="5:5">
      <c r="E3135" s="116"/>
    </row>
    <row r="3136" customHeight="1" spans="5:5">
      <c r="E3136" s="116"/>
    </row>
    <row r="3137" customHeight="1" spans="5:5">
      <c r="E3137" s="116"/>
    </row>
    <row r="3138" customHeight="1" spans="5:5">
      <c r="E3138" s="116"/>
    </row>
    <row r="3139" customHeight="1" spans="5:5">
      <c r="E3139" s="116"/>
    </row>
    <row r="3140" customHeight="1" spans="5:5">
      <c r="E3140" s="116"/>
    </row>
    <row r="3141" customHeight="1" spans="5:5">
      <c r="E3141" s="116"/>
    </row>
    <row r="3142" customHeight="1" spans="5:5">
      <c r="E3142" s="116"/>
    </row>
    <row r="3143" customHeight="1" spans="5:5">
      <c r="E3143" s="116"/>
    </row>
    <row r="3144" customHeight="1" spans="5:5">
      <c r="E3144" s="116"/>
    </row>
    <row r="3145" customHeight="1" spans="5:5">
      <c r="E3145" s="116"/>
    </row>
    <row r="3146" customHeight="1" spans="5:5">
      <c r="E3146" s="116"/>
    </row>
    <row r="3147" customHeight="1" spans="5:5">
      <c r="E3147" s="116"/>
    </row>
    <row r="3148" customHeight="1" spans="5:5">
      <c r="E3148" s="116"/>
    </row>
    <row r="3149" customHeight="1" spans="5:5">
      <c r="E3149" s="116"/>
    </row>
    <row r="3150" customHeight="1" spans="5:5">
      <c r="E3150" s="116"/>
    </row>
    <row r="3151" customHeight="1" spans="5:5">
      <c r="E3151" s="116"/>
    </row>
    <row r="3152" customHeight="1" spans="5:5">
      <c r="E3152" s="116"/>
    </row>
    <row r="3153" customHeight="1" spans="5:5">
      <c r="E3153" s="116"/>
    </row>
    <row r="3154" customHeight="1" spans="5:5">
      <c r="E3154" s="116"/>
    </row>
    <row r="3155" customHeight="1" spans="5:5">
      <c r="E3155" s="116"/>
    </row>
    <row r="3156" customHeight="1" spans="5:5">
      <c r="E3156" s="116"/>
    </row>
    <row r="3157" customHeight="1" spans="5:5">
      <c r="E3157" s="116"/>
    </row>
    <row r="3158" customHeight="1" spans="5:5">
      <c r="E3158" s="116"/>
    </row>
    <row r="3159" customHeight="1" spans="5:5">
      <c r="E3159" s="116"/>
    </row>
    <row r="3160" customHeight="1" spans="5:5">
      <c r="E3160" s="116"/>
    </row>
    <row r="3161" customHeight="1" spans="5:5">
      <c r="E3161" s="116"/>
    </row>
    <row r="3162" customHeight="1" spans="5:5">
      <c r="E3162" s="116"/>
    </row>
    <row r="3163" customHeight="1" spans="5:5">
      <c r="E3163" s="116"/>
    </row>
    <row r="3164" customHeight="1" spans="5:5">
      <c r="E3164" s="116"/>
    </row>
    <row r="3165" customHeight="1" spans="5:5">
      <c r="E3165" s="116"/>
    </row>
    <row r="3166" customHeight="1" spans="5:5">
      <c r="E3166" s="116"/>
    </row>
    <row r="3167" customHeight="1" spans="5:5">
      <c r="E3167" s="116"/>
    </row>
    <row r="3168" customHeight="1" spans="5:5">
      <c r="E3168" s="116"/>
    </row>
    <row r="3169" customHeight="1" spans="5:5">
      <c r="E3169" s="116"/>
    </row>
    <row r="3170" customHeight="1" spans="5:5">
      <c r="E3170" s="116"/>
    </row>
    <row r="3171" customHeight="1" spans="5:5">
      <c r="E3171" s="116"/>
    </row>
    <row r="3172" customHeight="1" spans="5:5">
      <c r="E3172" s="116"/>
    </row>
    <row r="3173" customHeight="1" spans="5:5">
      <c r="E3173" s="116"/>
    </row>
    <row r="3174" customHeight="1" spans="5:5">
      <c r="E3174" s="116"/>
    </row>
    <row r="3175" customHeight="1" spans="5:5">
      <c r="E3175" s="116"/>
    </row>
    <row r="3176" customHeight="1" spans="5:5">
      <c r="E3176" s="116"/>
    </row>
    <row r="3177" customHeight="1" spans="5:5">
      <c r="E3177" s="116"/>
    </row>
    <row r="3178" customHeight="1" spans="5:5">
      <c r="E3178" s="116"/>
    </row>
    <row r="3179" customHeight="1" spans="5:5">
      <c r="E3179" s="116"/>
    </row>
    <row r="3180" customHeight="1" spans="5:5">
      <c r="E3180" s="116"/>
    </row>
    <row r="3181" customHeight="1" spans="5:5">
      <c r="E3181" s="116"/>
    </row>
    <row r="3182" customHeight="1" spans="5:5">
      <c r="E3182" s="116"/>
    </row>
    <row r="3183" customHeight="1" spans="5:5">
      <c r="E3183" s="116"/>
    </row>
    <row r="3184" customHeight="1" spans="5:5">
      <c r="E3184" s="116"/>
    </row>
    <row r="3185" customHeight="1" spans="5:5">
      <c r="E3185" s="116"/>
    </row>
    <row r="3186" customHeight="1" spans="5:5">
      <c r="E3186" s="116"/>
    </row>
    <row r="3187" customHeight="1" spans="5:5">
      <c r="E3187" s="116"/>
    </row>
    <row r="3188" customHeight="1" spans="5:5">
      <c r="E3188" s="116"/>
    </row>
    <row r="3189" customHeight="1" spans="5:5">
      <c r="E3189" s="116"/>
    </row>
    <row r="3190" customHeight="1" spans="5:5">
      <c r="E3190" s="116"/>
    </row>
    <row r="3191" customHeight="1" spans="5:5">
      <c r="E3191" s="116"/>
    </row>
    <row r="3192" customHeight="1" spans="5:5">
      <c r="E3192" s="116"/>
    </row>
    <row r="3193" customHeight="1" spans="5:5">
      <c r="E3193" s="116"/>
    </row>
    <row r="3194" customHeight="1" spans="5:5">
      <c r="E3194" s="116"/>
    </row>
    <row r="3195" customHeight="1" spans="5:5">
      <c r="E3195" s="116"/>
    </row>
    <row r="3196" customHeight="1" spans="5:5">
      <c r="E3196" s="116"/>
    </row>
    <row r="3197" customHeight="1" spans="5:5">
      <c r="E3197" s="116"/>
    </row>
    <row r="3198" customHeight="1" spans="5:5">
      <c r="E3198" s="116"/>
    </row>
    <row r="3199" customHeight="1" spans="5:5">
      <c r="E3199" s="116"/>
    </row>
    <row r="3200" customHeight="1" spans="5:5">
      <c r="E3200" s="116"/>
    </row>
    <row r="3201" customHeight="1" spans="5:5">
      <c r="E3201" s="116"/>
    </row>
    <row r="3202" customHeight="1" spans="5:5">
      <c r="E3202" s="116"/>
    </row>
    <row r="3203" customHeight="1" spans="5:5">
      <c r="E3203" s="116"/>
    </row>
    <row r="3204" customHeight="1" spans="5:5">
      <c r="E3204" s="116"/>
    </row>
    <row r="3205" customHeight="1" spans="5:5">
      <c r="E3205" s="116"/>
    </row>
    <row r="3206" customHeight="1" spans="5:5">
      <c r="E3206" s="116"/>
    </row>
    <row r="3207" customHeight="1" spans="5:5">
      <c r="E3207" s="116"/>
    </row>
    <row r="3208" customHeight="1" spans="5:5">
      <c r="E3208" s="116"/>
    </row>
    <row r="3209" customHeight="1" spans="5:5">
      <c r="E3209" s="116"/>
    </row>
    <row r="3210" customHeight="1" spans="5:5">
      <c r="E3210" s="116"/>
    </row>
    <row r="3211" customHeight="1" spans="5:5">
      <c r="E3211" s="116"/>
    </row>
    <row r="3212" customHeight="1" spans="5:5">
      <c r="E3212" s="116"/>
    </row>
    <row r="3213" customHeight="1" spans="5:5">
      <c r="E3213" s="116"/>
    </row>
    <row r="3214" customHeight="1" spans="5:5">
      <c r="E3214" s="116"/>
    </row>
    <row r="3215" customHeight="1" spans="5:5">
      <c r="E3215" s="116"/>
    </row>
    <row r="3216" customHeight="1" spans="5:5">
      <c r="E3216" s="116"/>
    </row>
    <row r="3217" customHeight="1" spans="5:5">
      <c r="E3217" s="116"/>
    </row>
    <row r="3218" customHeight="1" spans="5:5">
      <c r="E3218" s="116"/>
    </row>
    <row r="3219" customHeight="1" spans="5:5">
      <c r="E3219" s="116"/>
    </row>
    <row r="3220" customHeight="1" spans="5:5">
      <c r="E3220" s="116"/>
    </row>
    <row r="3221" customHeight="1" spans="5:5">
      <c r="E3221" s="116"/>
    </row>
    <row r="3222" customHeight="1" spans="5:5">
      <c r="E3222" s="116"/>
    </row>
    <row r="3223" customHeight="1" spans="5:5">
      <c r="E3223" s="116"/>
    </row>
    <row r="3224" customHeight="1" spans="5:5">
      <c r="E3224" s="116"/>
    </row>
    <row r="3225" customHeight="1" spans="5:5">
      <c r="E3225" s="116"/>
    </row>
    <row r="3226" customHeight="1" spans="5:5">
      <c r="E3226" s="116"/>
    </row>
    <row r="3227" customHeight="1" spans="5:5">
      <c r="E3227" s="116"/>
    </row>
    <row r="3228" customHeight="1" spans="5:5">
      <c r="E3228" s="116"/>
    </row>
    <row r="3229" customHeight="1" spans="5:5">
      <c r="E3229" s="116"/>
    </row>
    <row r="3230" customHeight="1" spans="5:5">
      <c r="E3230" s="116"/>
    </row>
    <row r="3231" customHeight="1" spans="5:5">
      <c r="E3231" s="116"/>
    </row>
    <row r="3232" customHeight="1" spans="5:5">
      <c r="E3232" s="116"/>
    </row>
    <row r="3233" customHeight="1" spans="5:5">
      <c r="E3233" s="116"/>
    </row>
    <row r="3234" customHeight="1" spans="5:5">
      <c r="E3234" s="116"/>
    </row>
    <row r="3235" customHeight="1" spans="5:5">
      <c r="E3235" s="116"/>
    </row>
    <row r="3236" customHeight="1" spans="5:5">
      <c r="E3236" s="116"/>
    </row>
    <row r="3237" customHeight="1" spans="5:5">
      <c r="E3237" s="116"/>
    </row>
    <row r="3238" customHeight="1" spans="5:5">
      <c r="E3238" s="116"/>
    </row>
    <row r="3239" customHeight="1" spans="5:5">
      <c r="E3239" s="116"/>
    </row>
    <row r="3240" customHeight="1" spans="5:5">
      <c r="E3240" s="116"/>
    </row>
    <row r="3241" customHeight="1" spans="5:5">
      <c r="E3241" s="116"/>
    </row>
    <row r="3242" customHeight="1" spans="5:5">
      <c r="E3242" s="116"/>
    </row>
    <row r="3243" customHeight="1" spans="5:5">
      <c r="E3243" s="116"/>
    </row>
    <row r="3244" customHeight="1" spans="5:5">
      <c r="E3244" s="116"/>
    </row>
    <row r="3245" customHeight="1" spans="5:5">
      <c r="E3245" s="116"/>
    </row>
    <row r="3246" customHeight="1" spans="5:5">
      <c r="E3246" s="116"/>
    </row>
    <row r="3247" customHeight="1" spans="5:5">
      <c r="E3247" s="116"/>
    </row>
    <row r="3248" customHeight="1" spans="5:5">
      <c r="E3248" s="116"/>
    </row>
    <row r="3249" customHeight="1" spans="5:5">
      <c r="E3249" s="116"/>
    </row>
    <row r="3250" customHeight="1" spans="5:5">
      <c r="E3250" s="116"/>
    </row>
    <row r="3251" customHeight="1" spans="5:5">
      <c r="E3251" s="116"/>
    </row>
    <row r="3252" customHeight="1" spans="5:5">
      <c r="E3252" s="116"/>
    </row>
    <row r="3253" customHeight="1" spans="5:5">
      <c r="E3253" s="116"/>
    </row>
    <row r="3254" customHeight="1" spans="5:5">
      <c r="E3254" s="116"/>
    </row>
    <row r="3255" customHeight="1" spans="5:5">
      <c r="E3255" s="116"/>
    </row>
    <row r="3256" customHeight="1" spans="5:5">
      <c r="E3256" s="116"/>
    </row>
    <row r="3257" customHeight="1" spans="5:5">
      <c r="E3257" s="116"/>
    </row>
    <row r="3258" customHeight="1" spans="5:5">
      <c r="E3258" s="116"/>
    </row>
    <row r="3259" customHeight="1" spans="5:5">
      <c r="E3259" s="116"/>
    </row>
    <row r="3260" customHeight="1" spans="5:5">
      <c r="E3260" s="116"/>
    </row>
    <row r="3261" customHeight="1" spans="5:5">
      <c r="E3261" s="116"/>
    </row>
    <row r="3262" customHeight="1" spans="5:5">
      <c r="E3262" s="116"/>
    </row>
    <row r="3263" customHeight="1" spans="5:5">
      <c r="E3263" s="116"/>
    </row>
    <row r="3264" customHeight="1" spans="5:5">
      <c r="E3264" s="116"/>
    </row>
    <row r="3265" customHeight="1" spans="5:5">
      <c r="E3265" s="116"/>
    </row>
    <row r="3266" customHeight="1" spans="5:5">
      <c r="E3266" s="116"/>
    </row>
    <row r="3267" customHeight="1" spans="5:5">
      <c r="E3267" s="116"/>
    </row>
    <row r="3268" customHeight="1" spans="5:5">
      <c r="E3268" s="116"/>
    </row>
    <row r="3269" customHeight="1" spans="5:5">
      <c r="E3269" s="116"/>
    </row>
    <row r="3270" customHeight="1" spans="5:5">
      <c r="E3270" s="116"/>
    </row>
    <row r="3271" customHeight="1" spans="5:5">
      <c r="E3271" s="116"/>
    </row>
    <row r="3272" customHeight="1" spans="5:5">
      <c r="E3272" s="116"/>
    </row>
    <row r="3273" customHeight="1" spans="5:5">
      <c r="E3273" s="116"/>
    </row>
    <row r="3274" customHeight="1" spans="5:5">
      <c r="E3274" s="116"/>
    </row>
    <row r="3275" customHeight="1" spans="5:5">
      <c r="E3275" s="116"/>
    </row>
    <row r="3276" customHeight="1" spans="5:5">
      <c r="E3276" s="116"/>
    </row>
    <row r="3277" customHeight="1" spans="5:5">
      <c r="E3277" s="116"/>
    </row>
    <row r="3278" customHeight="1" spans="5:5">
      <c r="E3278" s="116"/>
    </row>
    <row r="3279" customHeight="1" spans="5:5">
      <c r="E3279" s="116"/>
    </row>
    <row r="3280" customHeight="1" spans="5:5">
      <c r="E3280" s="116"/>
    </row>
    <row r="3281" customHeight="1" spans="5:5">
      <c r="E3281" s="116"/>
    </row>
    <row r="3282" customHeight="1" spans="5:5">
      <c r="E3282" s="116"/>
    </row>
    <row r="3283" customHeight="1" spans="5:5">
      <c r="E3283" s="116"/>
    </row>
    <row r="3284" customHeight="1" spans="5:5">
      <c r="E3284" s="116"/>
    </row>
    <row r="3285" customHeight="1" spans="5:5">
      <c r="E3285" s="116"/>
    </row>
    <row r="3286" customHeight="1" spans="5:5">
      <c r="E3286" s="116"/>
    </row>
    <row r="3287" customHeight="1" spans="5:5">
      <c r="E3287" s="116"/>
    </row>
    <row r="3288" customHeight="1" spans="5:5">
      <c r="E3288" s="116"/>
    </row>
    <row r="3289" customHeight="1" spans="5:5">
      <c r="E3289" s="116"/>
    </row>
    <row r="3290" customHeight="1" spans="5:5">
      <c r="E3290" s="116"/>
    </row>
    <row r="3291" customHeight="1" spans="5:5">
      <c r="E3291" s="116"/>
    </row>
    <row r="3292" customHeight="1" spans="5:5">
      <c r="E3292" s="116"/>
    </row>
    <row r="3293" customHeight="1" spans="5:5">
      <c r="E3293" s="116"/>
    </row>
    <row r="3294" customHeight="1" spans="5:5">
      <c r="E3294" s="116"/>
    </row>
    <row r="3295" customHeight="1" spans="5:5">
      <c r="E3295" s="116"/>
    </row>
    <row r="3296" customHeight="1" spans="5:5">
      <c r="E3296" s="116"/>
    </row>
    <row r="3297" customHeight="1" spans="5:5">
      <c r="E3297" s="116"/>
    </row>
    <row r="3298" customHeight="1" spans="5:5">
      <c r="E3298" s="116"/>
    </row>
    <row r="3299" customHeight="1" spans="5:5">
      <c r="E3299" s="116"/>
    </row>
    <row r="3300" customHeight="1" spans="5:5">
      <c r="E3300" s="116"/>
    </row>
    <row r="3301" customHeight="1" spans="5:5">
      <c r="E3301" s="116"/>
    </row>
    <row r="3302" customHeight="1" spans="5:5">
      <c r="E3302" s="116"/>
    </row>
    <row r="3303" customHeight="1" spans="5:5">
      <c r="E3303" s="116"/>
    </row>
    <row r="3304" customHeight="1" spans="5:5">
      <c r="E3304" s="116"/>
    </row>
    <row r="3305" customHeight="1" spans="5:5">
      <c r="E3305" s="116"/>
    </row>
    <row r="3306" customHeight="1" spans="5:5">
      <c r="E3306" s="116"/>
    </row>
    <row r="3307" customHeight="1" spans="5:5">
      <c r="E3307" s="116"/>
    </row>
    <row r="3308" customHeight="1" spans="5:5">
      <c r="E3308" s="116"/>
    </row>
    <row r="3309" customHeight="1" spans="5:5">
      <c r="E3309" s="116"/>
    </row>
    <row r="3310" customHeight="1" spans="5:5">
      <c r="E3310" s="116"/>
    </row>
    <row r="3311" customHeight="1" spans="5:5">
      <c r="E3311" s="116"/>
    </row>
    <row r="3312" customHeight="1" spans="5:5">
      <c r="E3312" s="116"/>
    </row>
    <row r="3313" customHeight="1" spans="5:5">
      <c r="E3313" s="116"/>
    </row>
    <row r="3314" customHeight="1" spans="5:5">
      <c r="E3314" s="116"/>
    </row>
    <row r="3315" customHeight="1" spans="5:5">
      <c r="E3315" s="116"/>
    </row>
    <row r="3316" customHeight="1" spans="5:5">
      <c r="E3316" s="116"/>
    </row>
    <row r="3317" customHeight="1" spans="5:5">
      <c r="E3317" s="116"/>
    </row>
    <row r="3318" customHeight="1" spans="5:5">
      <c r="E3318" s="116"/>
    </row>
    <row r="3319" customHeight="1" spans="5:5">
      <c r="E3319" s="116"/>
    </row>
    <row r="3320" customHeight="1" spans="5:5">
      <c r="E3320" s="116"/>
    </row>
    <row r="3321" customHeight="1" spans="5:5">
      <c r="E3321" s="116"/>
    </row>
    <row r="3322" customHeight="1" spans="5:5">
      <c r="E3322" s="116"/>
    </row>
    <row r="3323" customHeight="1" spans="5:5">
      <c r="E3323" s="116"/>
    </row>
    <row r="3324" customHeight="1" spans="5:5">
      <c r="E3324" s="116"/>
    </row>
    <row r="3325" customHeight="1" spans="5:5">
      <c r="E3325" s="116"/>
    </row>
    <row r="3326" customHeight="1" spans="5:5">
      <c r="E3326" s="116"/>
    </row>
    <row r="3327" customHeight="1" spans="5:5">
      <c r="E3327" s="116"/>
    </row>
    <row r="3328" customHeight="1" spans="5:5">
      <c r="E3328" s="116"/>
    </row>
    <row r="3329" customHeight="1" spans="5:5">
      <c r="E3329" s="116"/>
    </row>
    <row r="3330" customHeight="1" spans="5:5">
      <c r="E3330" s="116"/>
    </row>
    <row r="3331" customHeight="1" spans="5:5">
      <c r="E3331" s="116"/>
    </row>
    <row r="3332" customHeight="1" spans="5:5">
      <c r="E3332" s="116"/>
    </row>
    <row r="3333" customHeight="1" spans="5:5">
      <c r="E3333" s="116"/>
    </row>
    <row r="3334" customHeight="1" spans="5:5">
      <c r="E3334" s="116"/>
    </row>
    <row r="3335" customHeight="1" spans="5:5">
      <c r="E3335" s="116"/>
    </row>
    <row r="3336" customHeight="1" spans="5:5">
      <c r="E3336" s="116"/>
    </row>
    <row r="3337" customHeight="1" spans="5:5">
      <c r="E3337" s="116"/>
    </row>
    <row r="3338" customHeight="1" spans="5:5">
      <c r="E3338" s="116"/>
    </row>
    <row r="3339" customHeight="1" spans="5:5">
      <c r="E3339" s="116"/>
    </row>
    <row r="3340" customHeight="1" spans="5:5">
      <c r="E3340" s="116"/>
    </row>
    <row r="3341" customHeight="1" spans="5:5">
      <c r="E3341" s="116"/>
    </row>
    <row r="3342" customHeight="1" spans="5:5">
      <c r="E3342" s="116"/>
    </row>
    <row r="3343" customHeight="1" spans="5:5">
      <c r="E3343" s="116"/>
    </row>
    <row r="3344" customHeight="1" spans="5:5">
      <c r="E3344" s="116"/>
    </row>
    <row r="3345" customHeight="1" spans="5:5">
      <c r="E3345" s="116"/>
    </row>
    <row r="3346" customHeight="1" spans="5:5">
      <c r="E3346" s="116"/>
    </row>
    <row r="3347" customHeight="1" spans="5:5">
      <c r="E3347" s="116"/>
    </row>
    <row r="3348" customHeight="1" spans="5:5">
      <c r="E3348" s="116"/>
    </row>
    <row r="3349" customHeight="1" spans="5:5">
      <c r="E3349" s="116"/>
    </row>
    <row r="3350" customHeight="1" spans="5:5">
      <c r="E3350" s="116"/>
    </row>
    <row r="3351" customHeight="1" spans="5:5">
      <c r="E3351" s="116"/>
    </row>
    <row r="3352" customHeight="1" spans="5:5">
      <c r="E3352" s="116"/>
    </row>
    <row r="3353" customHeight="1" spans="5:5">
      <c r="E3353" s="116"/>
    </row>
    <row r="3354" customHeight="1" spans="5:5">
      <c r="E3354" s="116"/>
    </row>
    <row r="3355" customHeight="1" spans="5:5">
      <c r="E3355" s="116"/>
    </row>
    <row r="3356" customHeight="1" spans="5:5">
      <c r="E3356" s="116"/>
    </row>
    <row r="3357" customHeight="1" spans="5:5">
      <c r="E3357" s="116"/>
    </row>
    <row r="3358" customHeight="1" spans="5:5">
      <c r="E3358" s="116"/>
    </row>
    <row r="3359" customHeight="1" spans="5:5">
      <c r="E3359" s="116"/>
    </row>
    <row r="3360" customHeight="1" spans="5:5">
      <c r="E3360" s="116"/>
    </row>
    <row r="3361" customHeight="1" spans="5:5">
      <c r="E3361" s="116"/>
    </row>
    <row r="3362" customHeight="1" spans="5:5">
      <c r="E3362" s="116"/>
    </row>
    <row r="3363" customHeight="1" spans="5:5">
      <c r="E3363" s="116"/>
    </row>
    <row r="3364" customHeight="1" spans="5:5">
      <c r="E3364" s="116"/>
    </row>
    <row r="3365" customHeight="1" spans="5:5">
      <c r="E3365" s="116"/>
    </row>
    <row r="3366" customHeight="1" spans="5:5">
      <c r="E3366" s="116"/>
    </row>
    <row r="3367" customHeight="1" spans="5:5">
      <c r="E3367" s="116"/>
    </row>
    <row r="3368" customHeight="1" spans="5:5">
      <c r="E3368" s="116"/>
    </row>
    <row r="3369" customHeight="1" spans="5:5">
      <c r="E3369" s="116"/>
    </row>
    <row r="3370" customHeight="1" spans="5:5">
      <c r="E3370" s="116"/>
    </row>
    <row r="3371" customHeight="1" spans="5:5">
      <c r="E3371" s="116"/>
    </row>
    <row r="3372" customHeight="1" spans="5:5">
      <c r="E3372" s="116"/>
    </row>
    <row r="3373" customHeight="1" spans="5:5">
      <c r="E3373" s="116"/>
    </row>
    <row r="3374" customHeight="1" spans="5:5">
      <c r="E3374" s="116"/>
    </row>
    <row r="3375" customHeight="1" spans="5:5">
      <c r="E3375" s="116"/>
    </row>
    <row r="3376" customHeight="1" spans="5:5">
      <c r="E3376" s="116"/>
    </row>
    <row r="3377" customHeight="1" spans="5:5">
      <c r="E3377" s="116"/>
    </row>
    <row r="3378" customHeight="1" spans="5:5">
      <c r="E3378" s="116"/>
    </row>
    <row r="3379" customHeight="1" spans="5:5">
      <c r="E3379" s="116"/>
    </row>
    <row r="3380" customHeight="1" spans="5:5">
      <c r="E3380" s="116"/>
    </row>
    <row r="3381" customHeight="1" spans="5:5">
      <c r="E3381" s="116"/>
    </row>
    <row r="3382" customHeight="1" spans="5:5">
      <c r="E3382" s="116"/>
    </row>
    <row r="3383" customHeight="1" spans="5:5">
      <c r="E3383" s="116"/>
    </row>
    <row r="3384" customHeight="1" spans="5:5">
      <c r="E3384" s="116"/>
    </row>
    <row r="3385" customHeight="1" spans="5:5">
      <c r="E3385" s="116"/>
    </row>
    <row r="3386" customHeight="1" spans="5:5">
      <c r="E3386" s="116"/>
    </row>
    <row r="3387" customHeight="1" spans="5:5">
      <c r="E3387" s="116"/>
    </row>
    <row r="3388" customHeight="1" spans="5:5">
      <c r="E3388" s="116"/>
    </row>
    <row r="3389" customHeight="1" spans="5:5">
      <c r="E3389" s="116"/>
    </row>
    <row r="3390" customHeight="1" spans="5:5">
      <c r="E3390" s="116"/>
    </row>
    <row r="3391" customHeight="1" spans="5:5">
      <c r="E3391" s="116"/>
    </row>
    <row r="3392" customHeight="1" spans="5:5">
      <c r="E3392" s="116"/>
    </row>
    <row r="3393" customHeight="1" spans="5:5">
      <c r="E3393" s="116"/>
    </row>
    <row r="3394" customHeight="1" spans="5:5">
      <c r="E3394" s="116"/>
    </row>
    <row r="3395" customHeight="1" spans="5:5">
      <c r="E3395" s="116"/>
    </row>
    <row r="3396" customHeight="1" spans="5:5">
      <c r="E3396" s="116"/>
    </row>
    <row r="3397" customHeight="1" spans="5:5">
      <c r="E3397" s="116"/>
    </row>
    <row r="3398" customHeight="1" spans="5:5">
      <c r="E3398" s="116"/>
    </row>
    <row r="3399" customHeight="1" spans="5:5">
      <c r="E3399" s="116"/>
    </row>
    <row r="3400" customHeight="1" spans="5:5">
      <c r="E3400" s="116"/>
    </row>
    <row r="3401" customHeight="1" spans="5:5">
      <c r="E3401" s="116"/>
    </row>
    <row r="3402" customHeight="1" spans="5:5">
      <c r="E3402" s="116"/>
    </row>
    <row r="3403" customHeight="1" spans="5:5">
      <c r="E3403" s="116"/>
    </row>
    <row r="3404" customHeight="1" spans="5:5">
      <c r="E3404" s="116"/>
    </row>
    <row r="3405" customHeight="1" spans="5:5">
      <c r="E3405" s="116"/>
    </row>
    <row r="3406" customHeight="1" spans="5:5">
      <c r="E3406" s="116"/>
    </row>
    <row r="3407" customHeight="1" spans="5:5">
      <c r="E3407" s="116"/>
    </row>
    <row r="3408" customHeight="1" spans="5:5">
      <c r="E3408" s="116"/>
    </row>
    <row r="3409" customHeight="1" spans="5:5">
      <c r="E3409" s="116"/>
    </row>
    <row r="3410" customHeight="1" spans="5:5">
      <c r="E3410" s="116"/>
    </row>
    <row r="3411" customHeight="1" spans="5:5">
      <c r="E3411" s="116"/>
    </row>
    <row r="3412" customHeight="1" spans="5:5">
      <c r="E3412" s="116"/>
    </row>
    <row r="3413" customHeight="1" spans="5:5">
      <c r="E3413" s="116"/>
    </row>
    <row r="3414" customHeight="1" spans="5:5">
      <c r="E3414" s="116"/>
    </row>
    <row r="3415" customHeight="1" spans="5:5">
      <c r="E3415" s="116"/>
    </row>
    <row r="3416" customHeight="1" spans="5:5">
      <c r="E3416" s="116"/>
    </row>
    <row r="3417" customHeight="1" spans="5:5">
      <c r="E3417" s="116"/>
    </row>
    <row r="3418" customHeight="1" spans="5:5">
      <c r="E3418" s="116"/>
    </row>
    <row r="3419" customHeight="1" spans="5:5">
      <c r="E3419" s="116"/>
    </row>
    <row r="3420" customHeight="1" spans="5:5">
      <c r="E3420" s="116"/>
    </row>
    <row r="3421" customHeight="1" spans="5:5">
      <c r="E3421" s="116"/>
    </row>
    <row r="3422" customHeight="1" spans="5:5">
      <c r="E3422" s="116"/>
    </row>
    <row r="3423" customHeight="1" spans="5:5">
      <c r="E3423" s="116"/>
    </row>
    <row r="3424" customHeight="1" spans="5:5">
      <c r="E3424" s="116"/>
    </row>
    <row r="3425" customHeight="1" spans="5:5">
      <c r="E3425" s="116"/>
    </row>
    <row r="3426" customHeight="1" spans="5:5">
      <c r="E3426" s="116"/>
    </row>
    <row r="3427" customHeight="1" spans="5:5">
      <c r="E3427" s="116"/>
    </row>
    <row r="3428" customHeight="1" spans="5:5">
      <c r="E3428" s="116"/>
    </row>
    <row r="3429" customHeight="1" spans="5:5">
      <c r="E3429" s="116"/>
    </row>
    <row r="3430" customHeight="1" spans="5:5">
      <c r="E3430" s="116"/>
    </row>
    <row r="3431" customHeight="1" spans="5:5">
      <c r="E3431" s="116"/>
    </row>
    <row r="3432" customHeight="1" spans="5:5">
      <c r="E3432" s="116"/>
    </row>
    <row r="3433" customHeight="1" spans="5:5">
      <c r="E3433" s="116"/>
    </row>
    <row r="3434" customHeight="1" spans="5:5">
      <c r="E3434" s="116"/>
    </row>
    <row r="3435" customHeight="1" spans="5:5">
      <c r="E3435" s="116"/>
    </row>
    <row r="3436" customHeight="1" spans="5:5">
      <c r="E3436" s="116"/>
    </row>
    <row r="3437" customHeight="1" spans="5:5">
      <c r="E3437" s="116"/>
    </row>
    <row r="3438" customHeight="1" spans="5:5">
      <c r="E3438" s="116"/>
    </row>
    <row r="3439" customHeight="1" spans="5:5">
      <c r="E3439" s="116"/>
    </row>
    <row r="3440" customHeight="1" spans="5:5">
      <c r="E3440" s="116"/>
    </row>
    <row r="3441" customHeight="1" spans="5:5">
      <c r="E3441" s="116"/>
    </row>
    <row r="3442" customHeight="1" spans="5:5">
      <c r="E3442" s="116"/>
    </row>
    <row r="3443" customHeight="1" spans="5:5">
      <c r="E3443" s="116"/>
    </row>
    <row r="3444" customHeight="1" spans="5:5">
      <c r="E3444" s="116"/>
    </row>
    <row r="3445" customHeight="1" spans="5:5">
      <c r="E3445" s="116"/>
    </row>
    <row r="3446" customHeight="1" spans="5:5">
      <c r="E3446" s="116"/>
    </row>
    <row r="3447" customHeight="1" spans="5:5">
      <c r="E3447" s="116"/>
    </row>
    <row r="3448" customHeight="1" spans="5:5">
      <c r="E3448" s="116"/>
    </row>
    <row r="3449" customHeight="1" spans="5:5">
      <c r="E3449" s="116"/>
    </row>
    <row r="3450" customHeight="1" spans="5:5">
      <c r="E3450" s="116"/>
    </row>
    <row r="3451" customHeight="1" spans="5:5">
      <c r="E3451" s="116"/>
    </row>
    <row r="3452" customHeight="1" spans="5:5">
      <c r="E3452" s="116"/>
    </row>
    <row r="3453" customHeight="1" spans="5:5">
      <c r="E3453" s="116"/>
    </row>
    <row r="3454" customHeight="1" spans="5:5">
      <c r="E3454" s="116"/>
    </row>
    <row r="3455" customHeight="1" spans="5:5">
      <c r="E3455" s="116"/>
    </row>
    <row r="3456" customHeight="1" spans="5:5">
      <c r="E3456" s="116"/>
    </row>
    <row r="3457" customHeight="1" spans="5:5">
      <c r="E3457" s="116"/>
    </row>
    <row r="3458" customHeight="1" spans="5:5">
      <c r="E3458" s="116"/>
    </row>
    <row r="3459" customHeight="1" spans="5:5">
      <c r="E3459" s="116"/>
    </row>
    <row r="3460" customHeight="1" spans="5:5">
      <c r="E3460" s="116"/>
    </row>
    <row r="3461" customHeight="1" spans="5:5">
      <c r="E3461" s="116"/>
    </row>
    <row r="3462" customHeight="1" spans="5:5">
      <c r="E3462" s="116"/>
    </row>
    <row r="3463" customHeight="1" spans="5:5">
      <c r="E3463" s="116"/>
    </row>
    <row r="3464" customHeight="1" spans="5:5">
      <c r="E3464" s="116"/>
    </row>
    <row r="3465" customHeight="1" spans="5:5">
      <c r="E3465" s="116"/>
    </row>
    <row r="3466" customHeight="1" spans="5:5">
      <c r="E3466" s="116"/>
    </row>
    <row r="3467" customHeight="1" spans="5:5">
      <c r="E3467" s="116"/>
    </row>
    <row r="3468" customHeight="1" spans="5:5">
      <c r="E3468" s="116"/>
    </row>
    <row r="3469" customHeight="1" spans="5:5">
      <c r="E3469" s="116"/>
    </row>
    <row r="3470" customHeight="1" spans="5:5">
      <c r="E3470" s="116"/>
    </row>
    <row r="3471" customHeight="1" spans="5:5">
      <c r="E3471" s="116"/>
    </row>
    <row r="3472" customHeight="1" spans="5:5">
      <c r="E3472" s="116"/>
    </row>
    <row r="3473" customHeight="1" spans="5:5">
      <c r="E3473" s="116"/>
    </row>
    <row r="3474" customHeight="1" spans="5:5">
      <c r="E3474" s="116"/>
    </row>
    <row r="3475" customHeight="1" spans="5:5">
      <c r="E3475" s="116"/>
    </row>
    <row r="3476" customHeight="1" spans="5:5">
      <c r="E3476" s="116"/>
    </row>
    <row r="3477" customHeight="1" spans="5:5">
      <c r="E3477" s="116"/>
    </row>
    <row r="3478" customHeight="1" spans="5:5">
      <c r="E3478" s="116"/>
    </row>
    <row r="3479" customHeight="1" spans="5:5">
      <c r="E3479" s="116"/>
    </row>
    <row r="3480" customHeight="1" spans="5:5">
      <c r="E3480" s="116"/>
    </row>
    <row r="3481" customHeight="1" spans="5:5">
      <c r="E3481" s="116"/>
    </row>
    <row r="3482" customHeight="1" spans="5:5">
      <c r="E3482" s="116"/>
    </row>
    <row r="3483" customHeight="1" spans="5:5">
      <c r="E3483" s="116"/>
    </row>
    <row r="3484" customHeight="1" spans="5:5">
      <c r="E3484" s="116"/>
    </row>
    <row r="3485" customHeight="1" spans="5:5">
      <c r="E3485" s="116"/>
    </row>
    <row r="3486" customHeight="1" spans="5:5">
      <c r="E3486" s="116"/>
    </row>
    <row r="3487" customHeight="1" spans="5:5">
      <c r="E3487" s="116"/>
    </row>
    <row r="3488" customHeight="1" spans="5:5">
      <c r="E3488" s="116"/>
    </row>
    <row r="3489" customHeight="1" spans="5:5">
      <c r="E3489" s="116"/>
    </row>
    <row r="3490" customHeight="1" spans="5:5">
      <c r="E3490" s="116"/>
    </row>
    <row r="3491" customHeight="1" spans="5:5">
      <c r="E3491" s="116"/>
    </row>
    <row r="3492" customHeight="1" spans="5:5">
      <c r="E3492" s="116"/>
    </row>
    <row r="3493" customHeight="1" spans="5:5">
      <c r="E3493" s="116"/>
    </row>
    <row r="3494" customHeight="1" spans="5:5">
      <c r="E3494" s="116"/>
    </row>
    <row r="3495" customHeight="1" spans="5:5">
      <c r="E3495" s="116"/>
    </row>
    <row r="3496" customHeight="1" spans="5:5">
      <c r="E3496" s="116"/>
    </row>
    <row r="3497" customHeight="1" spans="5:5">
      <c r="E3497" s="116"/>
    </row>
    <row r="3498" customHeight="1" spans="5:5">
      <c r="E3498" s="116"/>
    </row>
    <row r="3499" customHeight="1" spans="5:5">
      <c r="E3499" s="116"/>
    </row>
    <row r="3500" customHeight="1" spans="5:5">
      <c r="E3500" s="116"/>
    </row>
    <row r="3501" customHeight="1" spans="5:5">
      <c r="E3501" s="116"/>
    </row>
    <row r="3502" customHeight="1" spans="5:5">
      <c r="E3502" s="116"/>
    </row>
    <row r="3503" customHeight="1" spans="5:5">
      <c r="E3503" s="116"/>
    </row>
    <row r="3504" customHeight="1" spans="5:5">
      <c r="E3504" s="116"/>
    </row>
    <row r="3505" customHeight="1" spans="5:5">
      <c r="E3505" s="116"/>
    </row>
    <row r="3506" customHeight="1" spans="5:5">
      <c r="E3506" s="116"/>
    </row>
    <row r="3507" customHeight="1" spans="5:5">
      <c r="E3507" s="116"/>
    </row>
    <row r="3508" customHeight="1" spans="5:5">
      <c r="E3508" s="116"/>
    </row>
    <row r="3509" customHeight="1" spans="5:5">
      <c r="E3509" s="116"/>
    </row>
    <row r="3510" customHeight="1" spans="5:5">
      <c r="E3510" s="116"/>
    </row>
    <row r="3511" customHeight="1" spans="5:5">
      <c r="E3511" s="116"/>
    </row>
    <row r="3512" customHeight="1" spans="5:5">
      <c r="E3512" s="116"/>
    </row>
    <row r="3513" customHeight="1" spans="5:5">
      <c r="E3513" s="116"/>
    </row>
    <row r="3514" customHeight="1" spans="5:5">
      <c r="E3514" s="116"/>
    </row>
    <row r="3515" customHeight="1" spans="5:5">
      <c r="E3515" s="116"/>
    </row>
    <row r="3516" customHeight="1" spans="5:5">
      <c r="E3516" s="116"/>
    </row>
    <row r="3517" customHeight="1" spans="5:5">
      <c r="E3517" s="116"/>
    </row>
    <row r="3518" customHeight="1" spans="5:5">
      <c r="E3518" s="116"/>
    </row>
    <row r="3519" customHeight="1" spans="5:5">
      <c r="E3519" s="116"/>
    </row>
    <row r="3520" customHeight="1" spans="5:5">
      <c r="E3520" s="116"/>
    </row>
    <row r="3521" customHeight="1" spans="5:5">
      <c r="E3521" s="116"/>
    </row>
    <row r="3522" customHeight="1" spans="5:5">
      <c r="E3522" s="116"/>
    </row>
    <row r="3523" customHeight="1" spans="5:5">
      <c r="E3523" s="116"/>
    </row>
    <row r="3524" customHeight="1" spans="5:5">
      <c r="E3524" s="116"/>
    </row>
    <row r="3525" customHeight="1" spans="5:5">
      <c r="E3525" s="116"/>
    </row>
    <row r="3526" customHeight="1" spans="5:5">
      <c r="E3526" s="116"/>
    </row>
    <row r="3527" customHeight="1" spans="5:5">
      <c r="E3527" s="116"/>
    </row>
    <row r="3528" customHeight="1" spans="5:5">
      <c r="E3528" s="116"/>
    </row>
    <row r="3529" customHeight="1" spans="5:5">
      <c r="E3529" s="116"/>
    </row>
    <row r="3530" customHeight="1" spans="5:5">
      <c r="E3530" s="116"/>
    </row>
    <row r="3531" customHeight="1" spans="5:5">
      <c r="E3531" s="116"/>
    </row>
    <row r="3532" customHeight="1" spans="5:5">
      <c r="E3532" s="116"/>
    </row>
    <row r="3533" customHeight="1" spans="5:5">
      <c r="E3533" s="116"/>
    </row>
    <row r="3534" customHeight="1" spans="5:5">
      <c r="E3534" s="116"/>
    </row>
    <row r="3535" customHeight="1" spans="5:5">
      <c r="E3535" s="116"/>
    </row>
    <row r="3536" customHeight="1" spans="5:5">
      <c r="E3536" s="116"/>
    </row>
    <row r="3537" customHeight="1" spans="5:5">
      <c r="E3537" s="116"/>
    </row>
    <row r="3538" customHeight="1" spans="5:5">
      <c r="E3538" s="116"/>
    </row>
    <row r="3539" customHeight="1" spans="5:5">
      <c r="E3539" s="116"/>
    </row>
    <row r="3540" customHeight="1" spans="5:5">
      <c r="E3540" s="116"/>
    </row>
    <row r="3541" customHeight="1" spans="5:5">
      <c r="E3541" s="116"/>
    </row>
    <row r="3542" customHeight="1" spans="5:5">
      <c r="E3542" s="116"/>
    </row>
    <row r="3543" customHeight="1" spans="5:5">
      <c r="E3543" s="116"/>
    </row>
    <row r="3544" customHeight="1" spans="5:5">
      <c r="E3544" s="116"/>
    </row>
    <row r="3545" customHeight="1" spans="5:5">
      <c r="E3545" s="116"/>
    </row>
    <row r="3546" customHeight="1" spans="5:5">
      <c r="E3546" s="116"/>
    </row>
    <row r="3547" customHeight="1" spans="5:5">
      <c r="E3547" s="116"/>
    </row>
    <row r="3548" customHeight="1" spans="5:5">
      <c r="E3548" s="116"/>
    </row>
    <row r="3549" customHeight="1" spans="5:5">
      <c r="E3549" s="116"/>
    </row>
    <row r="3550" customHeight="1" spans="5:5">
      <c r="E3550" s="116"/>
    </row>
    <row r="3551" customHeight="1" spans="5:5">
      <c r="E3551" s="116"/>
    </row>
    <row r="3552" customHeight="1" spans="5:5">
      <c r="E3552" s="116"/>
    </row>
    <row r="3553" customHeight="1" spans="5:5">
      <c r="E3553" s="116"/>
    </row>
    <row r="3554" customHeight="1" spans="5:5">
      <c r="E3554" s="116"/>
    </row>
    <row r="3555" customHeight="1" spans="5:5">
      <c r="E3555" s="116"/>
    </row>
    <row r="3556" customHeight="1" spans="5:5">
      <c r="E3556" s="116"/>
    </row>
    <row r="3557" customHeight="1" spans="5:5">
      <c r="E3557" s="116"/>
    </row>
    <row r="3558" customHeight="1" spans="5:5">
      <c r="E3558" s="116"/>
    </row>
    <row r="3559" customHeight="1" spans="5:5">
      <c r="E3559" s="116"/>
    </row>
    <row r="3560" customHeight="1" spans="5:5">
      <c r="E3560" s="116"/>
    </row>
    <row r="3561" customHeight="1" spans="5:5">
      <c r="E3561" s="116"/>
    </row>
    <row r="3562" customHeight="1" spans="5:5">
      <c r="E3562" s="116"/>
    </row>
    <row r="3563" customHeight="1" spans="5:5">
      <c r="E3563" s="116"/>
    </row>
    <row r="3564" customHeight="1" spans="5:5">
      <c r="E3564" s="116"/>
    </row>
    <row r="3565" customHeight="1" spans="5:5">
      <c r="E3565" s="116"/>
    </row>
    <row r="3566" customHeight="1" spans="5:5">
      <c r="E3566" s="116"/>
    </row>
    <row r="3567" customHeight="1" spans="5:5">
      <c r="E3567" s="116"/>
    </row>
    <row r="3568" customHeight="1" spans="5:5">
      <c r="E3568" s="116"/>
    </row>
    <row r="3569" customHeight="1" spans="5:5">
      <c r="E3569" s="116"/>
    </row>
    <row r="3570" customHeight="1" spans="5:5">
      <c r="E3570" s="116"/>
    </row>
    <row r="3571" customHeight="1" spans="5:5">
      <c r="E3571" s="116"/>
    </row>
    <row r="3572" customHeight="1" spans="5:5">
      <c r="E3572" s="116"/>
    </row>
    <row r="3573" customHeight="1" spans="5:5">
      <c r="E3573" s="116"/>
    </row>
    <row r="3574" customHeight="1" spans="5:5">
      <c r="E3574" s="116"/>
    </row>
    <row r="3575" customHeight="1" spans="5:5">
      <c r="E3575" s="116"/>
    </row>
    <row r="3576" customHeight="1" spans="5:5">
      <c r="E3576" s="116"/>
    </row>
    <row r="3577" customHeight="1" spans="5:5">
      <c r="E3577" s="116"/>
    </row>
    <row r="3578" customHeight="1" spans="5:5">
      <c r="E3578" s="116"/>
    </row>
    <row r="3579" customHeight="1" spans="5:5">
      <c r="E3579" s="116"/>
    </row>
    <row r="3580" customHeight="1" spans="5:5">
      <c r="E3580" s="116"/>
    </row>
    <row r="3581" customHeight="1" spans="5:5">
      <c r="E3581" s="116"/>
    </row>
    <row r="3582" customHeight="1" spans="5:5">
      <c r="E3582" s="116"/>
    </row>
    <row r="3583" customHeight="1" spans="5:5">
      <c r="E3583" s="116"/>
    </row>
    <row r="3584" customHeight="1" spans="5:5">
      <c r="E3584" s="116"/>
    </row>
    <row r="3585" customHeight="1" spans="5:5">
      <c r="E3585" s="116"/>
    </row>
    <row r="3586" customHeight="1" spans="5:5">
      <c r="E3586" s="116"/>
    </row>
    <row r="3587" customHeight="1" spans="5:5">
      <c r="E3587" s="116"/>
    </row>
    <row r="3588" customHeight="1" spans="5:5">
      <c r="E3588" s="116"/>
    </row>
    <row r="3589" customHeight="1" spans="5:5">
      <c r="E3589" s="116"/>
    </row>
    <row r="3590" customHeight="1" spans="5:5">
      <c r="E3590" s="116"/>
    </row>
    <row r="3591" customHeight="1" spans="5:5">
      <c r="E3591" s="116"/>
    </row>
    <row r="3592" customHeight="1" spans="5:5">
      <c r="E3592" s="116"/>
    </row>
    <row r="3593" customHeight="1" spans="5:5">
      <c r="E3593" s="116"/>
    </row>
    <row r="3594" customHeight="1" spans="5:5">
      <c r="E3594" s="116"/>
    </row>
    <row r="3595" customHeight="1" spans="5:5">
      <c r="E3595" s="116"/>
    </row>
    <row r="3596" customHeight="1" spans="5:5">
      <c r="E3596" s="116"/>
    </row>
    <row r="3597" customHeight="1" spans="5:5">
      <c r="E3597" s="116"/>
    </row>
    <row r="3598" customHeight="1" spans="5:5">
      <c r="E3598" s="116"/>
    </row>
    <row r="3599" customHeight="1" spans="5:5">
      <c r="E3599" s="116"/>
    </row>
    <row r="3600" customHeight="1" spans="5:5">
      <c r="E3600" s="116"/>
    </row>
    <row r="3601" customHeight="1" spans="5:5">
      <c r="E3601" s="116"/>
    </row>
    <row r="3602" customHeight="1" spans="5:5">
      <c r="E3602" s="116"/>
    </row>
    <row r="3603" customHeight="1" spans="5:5">
      <c r="E3603" s="116"/>
    </row>
    <row r="3604" customHeight="1" spans="5:5">
      <c r="E3604" s="116"/>
    </row>
    <row r="3605" customHeight="1" spans="5:5">
      <c r="E3605" s="116"/>
    </row>
    <row r="3606" customHeight="1" spans="5:5">
      <c r="E3606" s="116"/>
    </row>
    <row r="3607" customHeight="1" spans="5:5">
      <c r="E3607" s="116"/>
    </row>
    <row r="3608" customHeight="1" spans="5:5">
      <c r="E3608" s="116"/>
    </row>
    <row r="3609" customHeight="1" spans="5:5">
      <c r="E3609" s="116"/>
    </row>
    <row r="3610" customHeight="1" spans="5:5">
      <c r="E3610" s="116"/>
    </row>
    <row r="3611" customHeight="1" spans="5:5">
      <c r="E3611" s="116"/>
    </row>
    <row r="3612" customHeight="1" spans="5:5">
      <c r="E3612" s="116"/>
    </row>
    <row r="3613" customHeight="1" spans="5:5">
      <c r="E3613" s="116"/>
    </row>
    <row r="3614" customHeight="1" spans="5:5">
      <c r="E3614" s="116"/>
    </row>
    <row r="3615" customHeight="1" spans="5:5">
      <c r="E3615" s="116"/>
    </row>
    <row r="3616" customHeight="1" spans="5:5">
      <c r="E3616" s="116"/>
    </row>
    <row r="3617" customHeight="1" spans="5:5">
      <c r="E3617" s="116"/>
    </row>
    <row r="3618" customHeight="1" spans="5:5">
      <c r="E3618" s="116"/>
    </row>
    <row r="3619" customHeight="1" spans="5:5">
      <c r="E3619" s="116"/>
    </row>
    <row r="3620" customHeight="1" spans="5:5">
      <c r="E3620" s="116"/>
    </row>
    <row r="3621" customHeight="1" spans="5:5">
      <c r="E3621" s="116"/>
    </row>
    <row r="3622" customHeight="1" spans="5:5">
      <c r="E3622" s="116"/>
    </row>
    <row r="3623" customHeight="1" spans="5:5">
      <c r="E3623" s="116"/>
    </row>
    <row r="3624" customHeight="1" spans="5:5">
      <c r="E3624" s="116"/>
    </row>
    <row r="3625" customHeight="1" spans="5:5">
      <c r="E3625" s="116"/>
    </row>
    <row r="3626" customHeight="1" spans="5:5">
      <c r="E3626" s="116"/>
    </row>
    <row r="3627" customHeight="1" spans="5:5">
      <c r="E3627" s="116"/>
    </row>
    <row r="3628" customHeight="1" spans="5:5">
      <c r="E3628" s="116"/>
    </row>
    <row r="3629" customHeight="1" spans="5:5">
      <c r="E3629" s="116"/>
    </row>
    <row r="3630" customHeight="1" spans="5:5">
      <c r="E3630" s="116"/>
    </row>
    <row r="3631" customHeight="1" spans="5:5">
      <c r="E3631" s="116"/>
    </row>
    <row r="3632" customHeight="1" spans="5:5">
      <c r="E3632" s="116"/>
    </row>
    <row r="3633" customHeight="1" spans="5:5">
      <c r="E3633" s="116"/>
    </row>
    <row r="3634" customHeight="1" spans="5:5">
      <c r="E3634" s="116"/>
    </row>
    <row r="3635" customHeight="1" spans="5:5">
      <c r="E3635" s="116"/>
    </row>
    <row r="3636" customHeight="1" spans="5:5">
      <c r="E3636" s="116"/>
    </row>
    <row r="3637" customHeight="1" spans="5:5">
      <c r="E3637" s="116"/>
    </row>
    <row r="3638" customHeight="1" spans="5:5">
      <c r="E3638" s="116"/>
    </row>
    <row r="3639" customHeight="1" spans="5:5">
      <c r="E3639" s="116"/>
    </row>
    <row r="3640" customHeight="1" spans="5:5">
      <c r="E3640" s="116"/>
    </row>
    <row r="3641" customHeight="1" spans="5:5">
      <c r="E3641" s="116"/>
    </row>
    <row r="3642" customHeight="1" spans="5:5">
      <c r="E3642" s="116"/>
    </row>
    <row r="3643" customHeight="1" spans="5:5">
      <c r="E3643" s="116"/>
    </row>
    <row r="3644" customHeight="1" spans="5:5">
      <c r="E3644" s="116"/>
    </row>
    <row r="3645" customHeight="1" spans="5:5">
      <c r="E3645" s="116"/>
    </row>
    <row r="3646" customHeight="1" spans="5:5">
      <c r="E3646" s="116"/>
    </row>
    <row r="3647" customHeight="1" spans="5:5">
      <c r="E3647" s="116"/>
    </row>
    <row r="3648" customHeight="1" spans="5:5">
      <c r="E3648" s="116"/>
    </row>
    <row r="3649" customHeight="1" spans="5:5">
      <c r="E3649" s="116"/>
    </row>
    <row r="3650" customHeight="1" spans="5:5">
      <c r="E3650" s="116"/>
    </row>
    <row r="3651" customHeight="1" spans="5:5">
      <c r="E3651" s="116"/>
    </row>
    <row r="3652" customHeight="1" spans="5:5">
      <c r="E3652" s="116"/>
    </row>
    <row r="3653" customHeight="1" spans="5:5">
      <c r="E3653" s="116"/>
    </row>
    <row r="3654" customHeight="1" spans="5:5">
      <c r="E3654" s="116"/>
    </row>
    <row r="3655" customHeight="1" spans="5:5">
      <c r="E3655" s="116"/>
    </row>
    <row r="3656" customHeight="1" spans="5:5">
      <c r="E3656" s="116"/>
    </row>
    <row r="3657" customHeight="1" spans="5:5">
      <c r="E3657" s="116"/>
    </row>
    <row r="3658" customHeight="1" spans="5:5">
      <c r="E3658" s="116"/>
    </row>
    <row r="3659" customHeight="1" spans="5:5">
      <c r="E3659" s="116"/>
    </row>
    <row r="3660" customHeight="1" spans="5:5">
      <c r="E3660" s="116"/>
    </row>
    <row r="3661" customHeight="1" spans="5:5">
      <c r="E3661" s="116"/>
    </row>
    <row r="3662" customHeight="1" spans="5:5">
      <c r="E3662" s="116"/>
    </row>
    <row r="3663" customHeight="1" spans="5:5">
      <c r="E3663" s="116"/>
    </row>
    <row r="3664" customHeight="1" spans="5:5">
      <c r="E3664" s="116"/>
    </row>
    <row r="3665" customHeight="1" spans="5:5">
      <c r="E3665" s="116"/>
    </row>
    <row r="3666" customHeight="1" spans="5:5">
      <c r="E3666" s="116"/>
    </row>
    <row r="3667" customHeight="1" spans="5:5">
      <c r="E3667" s="116"/>
    </row>
    <row r="3668" customHeight="1" spans="5:5">
      <c r="E3668" s="116"/>
    </row>
    <row r="3669" customHeight="1" spans="5:5">
      <c r="E3669" s="116"/>
    </row>
    <row r="3670" customHeight="1" spans="5:5">
      <c r="E3670" s="116"/>
    </row>
    <row r="3671" customHeight="1" spans="5:5">
      <c r="E3671" s="116"/>
    </row>
    <row r="3672" customHeight="1" spans="5:5">
      <c r="E3672" s="116"/>
    </row>
    <row r="3673" customHeight="1" spans="5:5">
      <c r="E3673" s="116"/>
    </row>
    <row r="3674" customHeight="1" spans="5:5">
      <c r="E3674" s="116"/>
    </row>
    <row r="3675" customHeight="1" spans="5:5">
      <c r="E3675" s="116"/>
    </row>
    <row r="3676" customHeight="1" spans="5:5">
      <c r="E3676" s="116"/>
    </row>
    <row r="3677" customHeight="1" spans="5:5">
      <c r="E3677" s="116"/>
    </row>
    <row r="3678" customHeight="1" spans="5:5">
      <c r="E3678" s="116"/>
    </row>
    <row r="3679" customHeight="1" spans="5:5">
      <c r="E3679" s="116"/>
    </row>
    <row r="3680" customHeight="1" spans="5:5">
      <c r="E3680" s="116"/>
    </row>
    <row r="3681" customHeight="1" spans="5:5">
      <c r="E3681" s="116"/>
    </row>
    <row r="3682" customHeight="1" spans="5:5">
      <c r="E3682" s="116"/>
    </row>
    <row r="3683" customHeight="1" spans="5:5">
      <c r="E3683" s="116"/>
    </row>
    <row r="3684" customHeight="1" spans="5:5">
      <c r="E3684" s="116"/>
    </row>
    <row r="3685" customHeight="1" spans="5:5">
      <c r="E3685" s="116"/>
    </row>
    <row r="3686" customHeight="1" spans="5:5">
      <c r="E3686" s="116"/>
    </row>
    <row r="3687" customHeight="1" spans="5:5">
      <c r="E3687" s="116"/>
    </row>
    <row r="3688" customHeight="1" spans="5:5">
      <c r="E3688" s="116"/>
    </row>
    <row r="3689" customHeight="1" spans="5:5">
      <c r="E3689" s="116"/>
    </row>
    <row r="3690" customHeight="1" spans="5:5">
      <c r="E3690" s="116"/>
    </row>
    <row r="3691" customHeight="1" spans="5:5">
      <c r="E3691" s="116"/>
    </row>
    <row r="3692" customHeight="1" spans="5:5">
      <c r="E3692" s="116"/>
    </row>
    <row r="3693" customHeight="1" spans="5:5">
      <c r="E3693" s="116"/>
    </row>
    <row r="3694" customHeight="1" spans="5:5">
      <c r="E3694" s="116"/>
    </row>
    <row r="3695" customHeight="1" spans="5:5">
      <c r="E3695" s="116"/>
    </row>
    <row r="3696" customHeight="1" spans="5:5">
      <c r="E3696" s="116"/>
    </row>
    <row r="3697" customHeight="1" spans="5:5">
      <c r="E3697" s="116"/>
    </row>
    <row r="3698" customHeight="1" spans="5:5">
      <c r="E3698" s="116"/>
    </row>
    <row r="3699" customHeight="1" spans="5:5">
      <c r="E3699" s="116"/>
    </row>
    <row r="3700" customHeight="1" spans="5:5">
      <c r="E3700" s="116"/>
    </row>
    <row r="3701" customHeight="1" spans="5:5">
      <c r="E3701" s="116"/>
    </row>
    <row r="3702" customHeight="1" spans="5:5">
      <c r="E3702" s="116"/>
    </row>
    <row r="3703" customHeight="1" spans="5:5">
      <c r="E3703" s="116"/>
    </row>
    <row r="3704" customHeight="1" spans="5:5">
      <c r="E3704" s="116"/>
    </row>
    <row r="3705" customHeight="1" spans="5:5">
      <c r="E3705" s="116"/>
    </row>
    <row r="3706" customHeight="1" spans="5:5">
      <c r="E3706" s="116"/>
    </row>
    <row r="3707" customHeight="1" spans="5:5">
      <c r="E3707" s="116"/>
    </row>
    <row r="3708" customHeight="1" spans="5:5">
      <c r="E3708" s="116"/>
    </row>
    <row r="3709" customHeight="1" spans="5:5">
      <c r="E3709" s="116"/>
    </row>
    <row r="3710" customHeight="1" spans="5:5">
      <c r="E3710" s="116"/>
    </row>
    <row r="3711" customHeight="1" spans="5:5">
      <c r="E3711" s="116"/>
    </row>
    <row r="3712" customHeight="1" spans="5:5">
      <c r="E3712" s="116"/>
    </row>
    <row r="3713" customHeight="1" spans="5:5">
      <c r="E3713" s="116"/>
    </row>
    <row r="3714" customHeight="1" spans="5:5">
      <c r="E3714" s="116"/>
    </row>
    <row r="3715" customHeight="1" spans="5:5">
      <c r="E3715" s="116"/>
    </row>
    <row r="3716" customHeight="1" spans="5:5">
      <c r="E3716" s="116"/>
    </row>
    <row r="3717" customHeight="1" spans="5:5">
      <c r="E3717" s="116"/>
    </row>
    <row r="3718" customHeight="1" spans="5:5">
      <c r="E3718" s="116"/>
    </row>
    <row r="3719" customHeight="1" spans="5:5">
      <c r="E3719" s="116"/>
    </row>
    <row r="3720" customHeight="1" spans="5:5">
      <c r="E3720" s="116"/>
    </row>
    <row r="3721" customHeight="1" spans="5:5">
      <c r="E3721" s="116"/>
    </row>
    <row r="3722" customHeight="1" spans="5:5">
      <c r="E3722" s="116"/>
    </row>
    <row r="3723" customHeight="1" spans="5:5">
      <c r="E3723" s="116"/>
    </row>
    <row r="3724" customHeight="1" spans="5:5">
      <c r="E3724" s="116"/>
    </row>
    <row r="3725" customHeight="1" spans="5:5">
      <c r="E3725" s="116"/>
    </row>
    <row r="3726" customHeight="1" spans="5:5">
      <c r="E3726" s="116"/>
    </row>
    <row r="3727" customHeight="1" spans="5:5">
      <c r="E3727" s="116"/>
    </row>
    <row r="3728" customHeight="1" spans="5:5">
      <c r="E3728" s="116"/>
    </row>
    <row r="3729" customHeight="1" spans="5:5">
      <c r="E3729" s="116"/>
    </row>
    <row r="3730" customHeight="1" spans="5:5">
      <c r="E3730" s="116"/>
    </row>
    <row r="3731" customHeight="1" spans="5:5">
      <c r="E3731" s="116"/>
    </row>
    <row r="3732" customHeight="1" spans="5:5">
      <c r="E3732" s="116"/>
    </row>
    <row r="3733" customHeight="1" spans="5:5">
      <c r="E3733" s="116"/>
    </row>
    <row r="3734" customHeight="1" spans="5:5">
      <c r="E3734" s="116"/>
    </row>
    <row r="3735" customHeight="1" spans="5:5">
      <c r="E3735" s="116"/>
    </row>
    <row r="3736" customHeight="1" spans="5:5">
      <c r="E3736" s="116"/>
    </row>
    <row r="3737" customHeight="1" spans="5:5">
      <c r="E3737" s="116"/>
    </row>
    <row r="3738" customHeight="1" spans="5:5">
      <c r="E3738" s="116"/>
    </row>
    <row r="3739" customHeight="1" spans="5:5">
      <c r="E3739" s="116"/>
    </row>
    <row r="3740" customHeight="1" spans="5:5">
      <c r="E3740" s="116"/>
    </row>
    <row r="3741" customHeight="1" spans="5:5">
      <c r="E3741" s="116"/>
    </row>
    <row r="3742" customHeight="1" spans="5:5">
      <c r="E3742" s="116"/>
    </row>
    <row r="3743" customHeight="1" spans="5:5">
      <c r="E3743" s="116"/>
    </row>
    <row r="3744" customHeight="1" spans="5:5">
      <c r="E3744" s="116"/>
    </row>
    <row r="3745" customHeight="1" spans="5:5">
      <c r="E3745" s="116"/>
    </row>
    <row r="3746" customHeight="1" spans="5:5">
      <c r="E3746" s="116"/>
    </row>
    <row r="3747" customHeight="1" spans="5:5">
      <c r="E3747" s="116"/>
    </row>
    <row r="3748" customHeight="1" spans="5:5">
      <c r="E3748" s="116"/>
    </row>
    <row r="3749" customHeight="1" spans="5:5">
      <c r="E3749" s="116"/>
    </row>
    <row r="3750" customHeight="1" spans="5:5">
      <c r="E3750" s="116"/>
    </row>
    <row r="3751" customHeight="1" spans="5:5">
      <c r="E3751" s="116"/>
    </row>
    <row r="3752" customHeight="1" spans="5:5">
      <c r="E3752" s="116"/>
    </row>
    <row r="3753" customHeight="1" spans="5:5">
      <c r="E3753" s="116"/>
    </row>
    <row r="3754" customHeight="1" spans="5:5">
      <c r="E3754" s="116"/>
    </row>
    <row r="3755" customHeight="1" spans="5:5">
      <c r="E3755" s="116"/>
    </row>
    <row r="3756" customHeight="1" spans="5:5">
      <c r="E3756" s="116"/>
    </row>
    <row r="3757" customHeight="1" spans="5:5">
      <c r="E3757" s="116"/>
    </row>
    <row r="3758" customHeight="1" spans="5:5">
      <c r="E3758" s="116"/>
    </row>
    <row r="3759" customHeight="1" spans="5:5">
      <c r="E3759" s="116"/>
    </row>
    <row r="3760" customHeight="1" spans="5:5">
      <c r="E3760" s="116"/>
    </row>
    <row r="3761" customHeight="1" spans="5:5">
      <c r="E3761" s="116"/>
    </row>
    <row r="3762" customHeight="1" spans="5:5">
      <c r="E3762" s="116"/>
    </row>
    <row r="3763" customHeight="1" spans="5:5">
      <c r="E3763" s="116"/>
    </row>
    <row r="3764" customHeight="1" spans="5:5">
      <c r="E3764" s="116"/>
    </row>
    <row r="3765" customHeight="1" spans="5:5">
      <c r="E3765" s="116"/>
    </row>
    <row r="3766" customHeight="1" spans="5:5">
      <c r="E3766" s="116"/>
    </row>
    <row r="3767" customHeight="1" spans="5:5">
      <c r="E3767" s="116"/>
    </row>
    <row r="3768" customHeight="1" spans="5:5">
      <c r="E3768" s="116"/>
    </row>
    <row r="3769" customHeight="1" spans="5:5">
      <c r="E3769" s="116"/>
    </row>
    <row r="3770" customHeight="1" spans="5:5">
      <c r="E3770" s="116"/>
    </row>
    <row r="3771" customHeight="1" spans="5:5">
      <c r="E3771" s="116"/>
    </row>
    <row r="3772" customHeight="1" spans="5:5">
      <c r="E3772" s="116"/>
    </row>
    <row r="3773" customHeight="1" spans="5:5">
      <c r="E3773" s="116"/>
    </row>
    <row r="3774" customHeight="1" spans="5:5">
      <c r="E3774" s="116"/>
    </row>
    <row r="3775" customHeight="1" spans="5:5">
      <c r="E3775" s="116"/>
    </row>
    <row r="3776" customHeight="1" spans="5:5">
      <c r="E3776" s="116"/>
    </row>
    <row r="3777" customHeight="1" spans="5:5">
      <c r="E3777" s="116"/>
    </row>
    <row r="3778" customHeight="1" spans="5:5">
      <c r="E3778" s="116"/>
    </row>
    <row r="3779" customHeight="1" spans="5:5">
      <c r="E3779" s="116"/>
    </row>
    <row r="3780" customHeight="1" spans="5:5">
      <c r="E3780" s="116"/>
    </row>
    <row r="3781" customHeight="1" spans="5:5">
      <c r="E3781" s="116"/>
    </row>
    <row r="3782" customHeight="1" spans="5:5">
      <c r="E3782" s="116"/>
    </row>
    <row r="3783" customHeight="1" spans="5:5">
      <c r="E3783" s="116"/>
    </row>
    <row r="3784" customHeight="1" spans="5:5">
      <c r="E3784" s="116"/>
    </row>
    <row r="3785" customHeight="1" spans="5:5">
      <c r="E3785" s="116"/>
    </row>
    <row r="3786" customHeight="1" spans="5:5">
      <c r="E3786" s="116"/>
    </row>
    <row r="3787" customHeight="1" spans="5:5">
      <c r="E3787" s="116"/>
    </row>
    <row r="3788" customHeight="1" spans="5:5">
      <c r="E3788" s="116"/>
    </row>
    <row r="3789" customHeight="1" spans="5:5">
      <c r="E3789" s="116"/>
    </row>
    <row r="3790" customHeight="1" spans="5:5">
      <c r="E3790" s="116"/>
    </row>
    <row r="3791" customHeight="1" spans="5:5">
      <c r="E3791" s="116"/>
    </row>
    <row r="3792" customHeight="1" spans="5:5">
      <c r="E3792" s="116"/>
    </row>
    <row r="3793" customHeight="1" spans="5:5">
      <c r="E3793" s="116"/>
    </row>
    <row r="3794" customHeight="1" spans="5:5">
      <c r="E3794" s="116"/>
    </row>
    <row r="3795" customHeight="1" spans="5:5">
      <c r="E3795" s="116"/>
    </row>
    <row r="3796" customHeight="1" spans="5:5">
      <c r="E3796" s="116"/>
    </row>
    <row r="3797" customHeight="1" spans="5:5">
      <c r="E3797" s="116"/>
    </row>
    <row r="3798" customHeight="1" spans="5:5">
      <c r="E3798" s="116"/>
    </row>
    <row r="3799" customHeight="1" spans="5:5">
      <c r="E3799" s="116"/>
    </row>
    <row r="3800" customHeight="1" spans="5:5">
      <c r="E3800" s="116"/>
    </row>
    <row r="3801" customHeight="1" spans="5:5">
      <c r="E3801" s="116"/>
    </row>
    <row r="3802" customHeight="1" spans="5:5">
      <c r="E3802" s="116"/>
    </row>
    <row r="3803" customHeight="1" spans="5:5">
      <c r="E3803" s="116"/>
    </row>
    <row r="3804" customHeight="1" spans="5:5">
      <c r="E3804" s="116"/>
    </row>
    <row r="3805" customHeight="1" spans="5:5">
      <c r="E3805" s="116"/>
    </row>
    <row r="3806" customHeight="1" spans="5:5">
      <c r="E3806" s="116"/>
    </row>
    <row r="3807" customHeight="1" spans="5:5">
      <c r="E3807" s="116"/>
    </row>
    <row r="3808" customHeight="1" spans="5:5">
      <c r="E3808" s="116"/>
    </row>
    <row r="3809" customHeight="1" spans="5:5">
      <c r="E3809" s="116"/>
    </row>
    <row r="3810" customHeight="1" spans="5:5">
      <c r="E3810" s="116"/>
    </row>
    <row r="3811" customHeight="1" spans="5:5">
      <c r="E3811" s="116"/>
    </row>
    <row r="3812" customHeight="1" spans="5:5">
      <c r="E3812" s="116"/>
    </row>
    <row r="3813" customHeight="1" spans="5:5">
      <c r="E3813" s="116"/>
    </row>
    <row r="3814" customHeight="1" spans="5:5">
      <c r="E3814" s="116"/>
    </row>
    <row r="3815" customHeight="1" spans="5:5">
      <c r="E3815" s="116"/>
    </row>
    <row r="3816" customHeight="1" spans="5:5">
      <c r="E3816" s="116"/>
    </row>
    <row r="3817" customHeight="1" spans="5:5">
      <c r="E3817" s="116"/>
    </row>
    <row r="3818" customHeight="1" spans="5:5">
      <c r="E3818" s="116"/>
    </row>
    <row r="3819" customHeight="1" spans="5:5">
      <c r="E3819" s="116"/>
    </row>
    <row r="3820" customHeight="1" spans="5:5">
      <c r="E3820" s="116"/>
    </row>
    <row r="3821" customHeight="1" spans="5:5">
      <c r="E3821" s="116"/>
    </row>
    <row r="3822" customHeight="1" spans="5:5">
      <c r="E3822" s="116"/>
    </row>
    <row r="3823" customHeight="1" spans="5:5">
      <c r="E3823" s="116"/>
    </row>
    <row r="3824" customHeight="1" spans="5:5">
      <c r="E3824" s="116"/>
    </row>
    <row r="3825" customHeight="1" spans="5:5">
      <c r="E3825" s="116"/>
    </row>
    <row r="3826" customHeight="1" spans="5:5">
      <c r="E3826" s="116"/>
    </row>
    <row r="3827" customHeight="1" spans="5:5">
      <c r="E3827" s="116"/>
    </row>
    <row r="3828" customHeight="1" spans="5:5">
      <c r="E3828" s="116"/>
    </row>
    <row r="3829" customHeight="1" spans="5:5">
      <c r="E3829" s="116"/>
    </row>
    <row r="3830" customHeight="1" spans="5:5">
      <c r="E3830" s="116"/>
    </row>
    <row r="3831" customHeight="1" spans="5:5">
      <c r="E3831" s="116"/>
    </row>
    <row r="3832" customHeight="1" spans="5:5">
      <c r="E3832" s="116"/>
    </row>
    <row r="3833" customHeight="1" spans="5:5">
      <c r="E3833" s="116"/>
    </row>
    <row r="3834" customHeight="1" spans="5:5">
      <c r="E3834" s="116"/>
    </row>
    <row r="3835" customHeight="1" spans="5:5">
      <c r="E3835" s="116"/>
    </row>
    <row r="3836" customHeight="1" spans="5:5">
      <c r="E3836" s="116"/>
    </row>
    <row r="3837" customHeight="1" spans="5:5">
      <c r="E3837" s="116"/>
    </row>
    <row r="3838" customHeight="1" spans="5:5">
      <c r="E3838" s="116"/>
    </row>
    <row r="3839" customHeight="1" spans="5:5">
      <c r="E3839" s="116"/>
    </row>
    <row r="3840" customHeight="1" spans="5:5">
      <c r="E3840" s="116"/>
    </row>
    <row r="3841" customHeight="1" spans="5:5">
      <c r="E3841" s="116"/>
    </row>
    <row r="3842" customHeight="1" spans="5:5">
      <c r="E3842" s="116"/>
    </row>
    <row r="3843" customHeight="1" spans="5:5">
      <c r="E3843" s="116"/>
    </row>
    <row r="3844" customHeight="1" spans="5:5">
      <c r="E3844" s="116"/>
    </row>
    <row r="3845" customHeight="1" spans="5:5">
      <c r="E3845" s="116"/>
    </row>
    <row r="3846" customHeight="1" spans="5:5">
      <c r="E3846" s="116"/>
    </row>
    <row r="3847" customHeight="1" spans="5:5">
      <c r="E3847" s="116"/>
    </row>
    <row r="3848" customHeight="1" spans="5:5">
      <c r="E3848" s="116"/>
    </row>
    <row r="3849" customHeight="1" spans="5:5">
      <c r="E3849" s="116"/>
    </row>
    <row r="3850" customHeight="1" spans="5:5">
      <c r="E3850" s="116"/>
    </row>
    <row r="3851" customHeight="1" spans="5:5">
      <c r="E3851" s="116"/>
    </row>
    <row r="3852" customHeight="1" spans="5:5">
      <c r="E3852" s="116"/>
    </row>
    <row r="3853" customHeight="1" spans="5:5">
      <c r="E3853" s="116"/>
    </row>
    <row r="3854" customHeight="1" spans="5:5">
      <c r="E3854" s="116"/>
    </row>
    <row r="3855" customHeight="1" spans="5:5">
      <c r="E3855" s="116"/>
    </row>
    <row r="3856" customHeight="1" spans="5:5">
      <c r="E3856" s="116"/>
    </row>
    <row r="3857" customHeight="1" spans="5:5">
      <c r="E3857" s="116"/>
    </row>
    <row r="3858" customHeight="1" spans="5:5">
      <c r="E3858" s="116"/>
    </row>
    <row r="3859" customHeight="1" spans="5:5">
      <c r="E3859" s="116"/>
    </row>
    <row r="3860" customHeight="1" spans="5:5">
      <c r="E3860" s="116"/>
    </row>
    <row r="3861" customHeight="1" spans="5:5">
      <c r="E3861" s="116"/>
    </row>
    <row r="3862" customHeight="1" spans="5:5">
      <c r="E3862" s="116"/>
    </row>
    <row r="3863" customHeight="1" spans="5:5">
      <c r="E3863" s="116"/>
    </row>
    <row r="3864" customHeight="1" spans="5:5">
      <c r="E3864" s="116"/>
    </row>
    <row r="3865" customHeight="1" spans="5:5">
      <c r="E3865" s="116"/>
    </row>
    <row r="3866" customHeight="1" spans="5:5">
      <c r="E3866" s="116"/>
    </row>
    <row r="3867" customHeight="1" spans="5:5">
      <c r="E3867" s="116"/>
    </row>
    <row r="3868" customHeight="1" spans="5:5">
      <c r="E3868" s="116"/>
    </row>
    <row r="3869" customHeight="1" spans="5:5">
      <c r="E3869" s="116"/>
    </row>
    <row r="3870" customHeight="1" spans="5:5">
      <c r="E3870" s="116"/>
    </row>
    <row r="3871" customHeight="1" spans="5:5">
      <c r="E3871" s="116"/>
    </row>
    <row r="3872" customHeight="1" spans="5:5">
      <c r="E3872" s="116"/>
    </row>
    <row r="3873" customHeight="1" spans="5:5">
      <c r="E3873" s="116"/>
    </row>
    <row r="3874" customHeight="1" spans="5:5">
      <c r="E3874" s="116"/>
    </row>
    <row r="3875" customHeight="1" spans="5:5">
      <c r="E3875" s="116"/>
    </row>
    <row r="3876" customHeight="1" spans="5:5">
      <c r="E3876" s="116"/>
    </row>
    <row r="3877" customHeight="1" spans="5:5">
      <c r="E3877" s="116"/>
    </row>
    <row r="3878" customHeight="1" spans="5:5">
      <c r="E3878" s="116"/>
    </row>
    <row r="3879" customHeight="1" spans="5:5">
      <c r="E3879" s="116"/>
    </row>
    <row r="3880" customHeight="1" spans="5:5">
      <c r="E3880" s="116"/>
    </row>
    <row r="3881" customHeight="1" spans="5:5">
      <c r="E3881" s="116"/>
    </row>
    <row r="3882" customHeight="1" spans="5:5">
      <c r="E3882" s="116"/>
    </row>
    <row r="3883" customHeight="1" spans="5:5">
      <c r="E3883" s="116"/>
    </row>
    <row r="3884" customHeight="1" spans="5:5">
      <c r="E3884" s="116"/>
    </row>
    <row r="3885" customHeight="1" spans="5:5">
      <c r="E3885" s="116"/>
    </row>
    <row r="3886" customHeight="1" spans="5:5">
      <c r="E3886" s="116"/>
    </row>
    <row r="3887" customHeight="1" spans="5:5">
      <c r="E3887" s="116"/>
    </row>
    <row r="3888" customHeight="1" spans="5:5">
      <c r="E3888" s="116"/>
    </row>
    <row r="3889" customHeight="1" spans="5:5">
      <c r="E3889" s="116"/>
    </row>
    <row r="3890" customHeight="1" spans="5:5">
      <c r="E3890" s="116"/>
    </row>
    <row r="3891" customHeight="1" spans="5:5">
      <c r="E3891" s="116"/>
    </row>
    <row r="3892" customHeight="1" spans="5:5">
      <c r="E3892" s="116"/>
    </row>
    <row r="3893" customHeight="1" spans="5:5">
      <c r="E3893" s="116"/>
    </row>
    <row r="3894" customHeight="1" spans="5:5">
      <c r="E3894" s="116"/>
    </row>
    <row r="3895" customHeight="1" spans="5:5">
      <c r="E3895" s="116"/>
    </row>
    <row r="3896" customHeight="1" spans="5:5">
      <c r="E3896" s="116"/>
    </row>
    <row r="3897" customHeight="1" spans="5:5">
      <c r="E3897" s="116"/>
    </row>
    <row r="3898" customHeight="1" spans="5:5">
      <c r="E3898" s="116"/>
    </row>
    <row r="3899" customHeight="1" spans="5:5">
      <c r="E3899" s="116"/>
    </row>
    <row r="3900" customHeight="1" spans="5:5">
      <c r="E3900" s="116"/>
    </row>
    <row r="3901" customHeight="1" spans="5:5">
      <c r="E3901" s="116"/>
    </row>
    <row r="3902" customHeight="1" spans="5:5">
      <c r="E3902" s="116"/>
    </row>
    <row r="3903" customHeight="1" spans="5:5">
      <c r="E3903" s="116"/>
    </row>
    <row r="3904" customHeight="1" spans="5:5">
      <c r="E3904" s="116"/>
    </row>
    <row r="3905" customHeight="1" spans="5:5">
      <c r="E3905" s="116"/>
    </row>
    <row r="3906" customHeight="1" spans="5:5">
      <c r="E3906" s="116"/>
    </row>
    <row r="3907" customHeight="1" spans="5:5">
      <c r="E3907" s="116"/>
    </row>
    <row r="3908" customHeight="1" spans="5:5">
      <c r="E3908" s="116"/>
    </row>
    <row r="3909" customHeight="1" spans="5:5">
      <c r="E3909" s="116"/>
    </row>
    <row r="3910" customHeight="1" spans="5:5">
      <c r="E3910" s="116"/>
    </row>
    <row r="3911" customHeight="1" spans="5:5">
      <c r="E3911" s="116"/>
    </row>
    <row r="3912" customHeight="1" spans="5:5">
      <c r="E3912" s="116"/>
    </row>
    <row r="3913" customHeight="1" spans="5:5">
      <c r="E3913" s="116"/>
    </row>
    <row r="3914" customHeight="1" spans="5:5">
      <c r="E3914" s="116"/>
    </row>
    <row r="3915" customHeight="1" spans="5:5">
      <c r="E3915" s="116"/>
    </row>
    <row r="3916" customHeight="1" spans="5:5">
      <c r="E3916" s="116"/>
    </row>
    <row r="3917" customHeight="1" spans="5:5">
      <c r="E3917" s="116"/>
    </row>
    <row r="3918" customHeight="1" spans="5:5">
      <c r="E3918" s="116"/>
    </row>
    <row r="3919" customHeight="1" spans="5:5">
      <c r="E3919" s="116"/>
    </row>
    <row r="3920" customHeight="1" spans="5:5">
      <c r="E3920" s="116"/>
    </row>
    <row r="3921" customHeight="1" spans="5:5">
      <c r="E3921" s="116"/>
    </row>
    <row r="3922" customHeight="1" spans="5:5">
      <c r="E3922" s="116"/>
    </row>
    <row r="3923" customHeight="1" spans="5:5">
      <c r="E3923" s="116"/>
    </row>
    <row r="3924" customHeight="1" spans="5:5">
      <c r="E3924" s="116"/>
    </row>
    <row r="3925" customHeight="1" spans="5:5">
      <c r="E3925" s="116"/>
    </row>
    <row r="3926" customHeight="1" spans="5:5">
      <c r="E3926" s="116"/>
    </row>
    <row r="3927" customHeight="1" spans="5:5">
      <c r="E3927" s="116"/>
    </row>
    <row r="3928" customHeight="1" spans="5:5">
      <c r="E3928" s="116"/>
    </row>
    <row r="3929" customHeight="1" spans="5:5">
      <c r="E3929" s="116"/>
    </row>
    <row r="3930" customHeight="1" spans="5:5">
      <c r="E3930" s="116"/>
    </row>
    <row r="3931" customHeight="1" spans="5:5">
      <c r="E3931" s="116"/>
    </row>
    <row r="3932" customHeight="1" spans="5:5">
      <c r="E3932" s="116"/>
    </row>
    <row r="3933" customHeight="1" spans="5:5">
      <c r="E3933" s="116"/>
    </row>
    <row r="3934" customHeight="1" spans="5:5">
      <c r="E3934" s="116"/>
    </row>
    <row r="3935" customHeight="1" spans="5:5">
      <c r="E3935" s="116"/>
    </row>
    <row r="3936" customHeight="1" spans="5:5">
      <c r="E3936" s="116"/>
    </row>
    <row r="3937" customHeight="1" spans="5:5">
      <c r="E3937" s="116"/>
    </row>
    <row r="3938" customHeight="1" spans="5:5">
      <c r="E3938" s="116"/>
    </row>
    <row r="3939" customHeight="1" spans="5:5">
      <c r="E3939" s="116"/>
    </row>
    <row r="3940" customHeight="1" spans="5:5">
      <c r="E3940" s="116"/>
    </row>
    <row r="3941" customHeight="1" spans="5:5">
      <c r="E3941" s="116"/>
    </row>
    <row r="3942" customHeight="1" spans="5:5">
      <c r="E3942" s="116"/>
    </row>
    <row r="3943" customHeight="1" spans="5:5">
      <c r="E3943" s="116"/>
    </row>
    <row r="3944" customHeight="1" spans="5:5">
      <c r="E3944" s="116"/>
    </row>
    <row r="3945" customHeight="1" spans="5:5">
      <c r="E3945" s="116"/>
    </row>
    <row r="3946" customHeight="1" spans="5:5">
      <c r="E3946" s="116"/>
    </row>
    <row r="3947" customHeight="1" spans="5:5">
      <c r="E3947" s="116"/>
    </row>
    <row r="3948" customHeight="1" spans="5:5">
      <c r="E3948" s="116"/>
    </row>
    <row r="3949" customHeight="1" spans="5:5">
      <c r="E3949" s="116"/>
    </row>
    <row r="3950" customHeight="1" spans="5:5">
      <c r="E3950" s="116"/>
    </row>
    <row r="3951" customHeight="1" spans="5:5">
      <c r="E3951" s="116"/>
    </row>
    <row r="3952" customHeight="1" spans="5:5">
      <c r="E3952" s="116"/>
    </row>
    <row r="3953" customHeight="1" spans="5:5">
      <c r="E3953" s="116"/>
    </row>
    <row r="3954" customHeight="1" spans="5:5">
      <c r="E3954" s="116"/>
    </row>
    <row r="3955" customHeight="1" spans="5:5">
      <c r="E3955" s="116"/>
    </row>
    <row r="3956" customHeight="1" spans="5:5">
      <c r="E3956" s="116"/>
    </row>
    <row r="3957" customHeight="1" spans="5:5">
      <c r="E3957" s="116"/>
    </row>
    <row r="3958" customHeight="1" spans="5:5">
      <c r="E3958" s="116"/>
    </row>
    <row r="3959" customHeight="1" spans="5:5">
      <c r="E3959" s="116"/>
    </row>
    <row r="3960" customHeight="1" spans="5:5">
      <c r="E3960" s="116"/>
    </row>
    <row r="3961" customHeight="1" spans="5:5">
      <c r="E3961" s="116"/>
    </row>
    <row r="3962" customHeight="1" spans="5:5">
      <c r="E3962" s="116"/>
    </row>
    <row r="3963" customHeight="1" spans="5:5">
      <c r="E3963" s="116"/>
    </row>
    <row r="3964" customHeight="1" spans="5:5">
      <c r="E3964" s="116"/>
    </row>
    <row r="3965" customHeight="1" spans="5:5">
      <c r="E3965" s="116"/>
    </row>
    <row r="3966" customHeight="1" spans="5:5">
      <c r="E3966" s="116"/>
    </row>
    <row r="3967" customHeight="1" spans="5:5">
      <c r="E3967" s="116"/>
    </row>
    <row r="3968" customHeight="1" spans="5:5">
      <c r="E3968" s="116"/>
    </row>
    <row r="3969" customHeight="1" spans="5:5">
      <c r="E3969" s="116"/>
    </row>
    <row r="3970" customHeight="1" spans="5:5">
      <c r="E3970" s="116"/>
    </row>
    <row r="3971" customHeight="1" spans="5:5">
      <c r="E3971" s="116"/>
    </row>
    <row r="3972" customHeight="1" spans="5:5">
      <c r="E3972" s="116"/>
    </row>
    <row r="3973" customHeight="1" spans="5:5">
      <c r="E3973" s="116"/>
    </row>
    <row r="3974" customHeight="1" spans="5:5">
      <c r="E3974" s="116"/>
    </row>
    <row r="3975" customHeight="1" spans="5:5">
      <c r="E3975" s="116"/>
    </row>
    <row r="3976" customHeight="1" spans="5:5">
      <c r="E3976" s="116"/>
    </row>
    <row r="3977" customHeight="1" spans="5:5">
      <c r="E3977" s="116"/>
    </row>
    <row r="3978" customHeight="1" spans="5:5">
      <c r="E3978" s="116"/>
    </row>
    <row r="3979" customHeight="1" spans="5:5">
      <c r="E3979" s="116"/>
    </row>
    <row r="3980" customHeight="1" spans="5:5">
      <c r="E3980" s="116"/>
    </row>
    <row r="3981" customHeight="1" spans="5:5">
      <c r="E3981" s="116"/>
    </row>
    <row r="3982" customHeight="1" spans="5:5">
      <c r="E3982" s="116"/>
    </row>
    <row r="3983" customHeight="1" spans="5:5">
      <c r="E3983" s="116"/>
    </row>
    <row r="3984" customHeight="1" spans="5:5">
      <c r="E3984" s="116"/>
    </row>
    <row r="3985" customHeight="1" spans="5:5">
      <c r="E3985" s="116"/>
    </row>
    <row r="3986" customHeight="1" spans="5:5">
      <c r="E3986" s="116"/>
    </row>
    <row r="3987" customHeight="1" spans="5:5">
      <c r="E3987" s="116"/>
    </row>
    <row r="3988" customHeight="1" spans="5:5">
      <c r="E3988" s="116"/>
    </row>
    <row r="3989" customHeight="1" spans="5:5">
      <c r="E3989" s="116"/>
    </row>
    <row r="3990" customHeight="1" spans="5:5">
      <c r="E3990" s="116"/>
    </row>
    <row r="3991" customHeight="1" spans="5:5">
      <c r="E3991" s="116"/>
    </row>
    <row r="3992" customHeight="1" spans="5:5">
      <c r="E3992" s="116"/>
    </row>
    <row r="3993" customHeight="1" spans="5:5">
      <c r="E3993" s="116"/>
    </row>
    <row r="3994" customHeight="1" spans="5:5">
      <c r="E3994" s="116"/>
    </row>
    <row r="3995" customHeight="1" spans="5:5">
      <c r="E3995" s="116"/>
    </row>
    <row r="3996" customHeight="1" spans="5:5">
      <c r="E3996" s="116"/>
    </row>
    <row r="3997" customHeight="1" spans="5:5">
      <c r="E3997" s="116"/>
    </row>
    <row r="3998" customHeight="1" spans="5:5">
      <c r="E3998" s="116"/>
    </row>
    <row r="3999" customHeight="1" spans="5:5">
      <c r="E3999" s="116"/>
    </row>
    <row r="4000" customHeight="1" spans="5:5">
      <c r="E4000" s="116"/>
    </row>
    <row r="4001" customHeight="1" spans="5:5">
      <c r="E4001" s="116"/>
    </row>
    <row r="4002" customHeight="1" spans="5:5">
      <c r="E4002" s="116"/>
    </row>
    <row r="4003" customHeight="1" spans="5:5">
      <c r="E4003" s="116"/>
    </row>
    <row r="4004" customHeight="1" spans="5:5">
      <c r="E4004" s="116"/>
    </row>
    <row r="4005" customHeight="1" spans="5:5">
      <c r="E4005" s="116"/>
    </row>
    <row r="4006" customHeight="1" spans="5:5">
      <c r="E4006" s="116"/>
    </row>
    <row r="4007" customHeight="1" spans="5:5">
      <c r="E4007" s="116"/>
    </row>
    <row r="4008" customHeight="1" spans="5:5">
      <c r="E4008" s="116"/>
    </row>
    <row r="4009" customHeight="1" spans="5:5">
      <c r="E4009" s="116"/>
    </row>
    <row r="4010" customHeight="1" spans="5:5">
      <c r="E4010" s="116"/>
    </row>
    <row r="4011" customHeight="1" spans="5:5">
      <c r="E4011" s="116"/>
    </row>
    <row r="4012" customHeight="1" spans="5:5">
      <c r="E4012" s="116"/>
    </row>
    <row r="4013" customHeight="1" spans="5:5">
      <c r="E4013" s="116"/>
    </row>
    <row r="4014" customHeight="1" spans="5:5">
      <c r="E4014" s="116"/>
    </row>
    <row r="4015" customHeight="1" spans="5:5">
      <c r="E4015" s="116"/>
    </row>
    <row r="4016" customHeight="1" spans="5:5">
      <c r="E4016" s="116"/>
    </row>
    <row r="4017" customHeight="1" spans="5:5">
      <c r="E4017" s="116"/>
    </row>
    <row r="4018" customHeight="1" spans="5:5">
      <c r="E4018" s="116"/>
    </row>
    <row r="4019" customHeight="1" spans="5:5">
      <c r="E4019" s="116"/>
    </row>
    <row r="4020" customHeight="1" spans="5:5">
      <c r="E4020" s="116"/>
    </row>
    <row r="4021" customHeight="1" spans="5:5">
      <c r="E4021" s="116"/>
    </row>
    <row r="4022" customHeight="1" spans="5:5">
      <c r="E4022" s="116"/>
    </row>
    <row r="4023" customHeight="1" spans="5:5">
      <c r="E4023" s="116"/>
    </row>
    <row r="4024" customHeight="1" spans="5:5">
      <c r="E4024" s="116"/>
    </row>
    <row r="4025" customHeight="1" spans="5:5">
      <c r="E4025" s="116"/>
    </row>
    <row r="4026" customHeight="1" spans="5:5">
      <c r="E4026" s="116"/>
    </row>
    <row r="4027" customHeight="1" spans="5:5">
      <c r="E4027" s="116"/>
    </row>
    <row r="4028" customHeight="1" spans="5:5">
      <c r="E4028" s="116"/>
    </row>
    <row r="4029" customHeight="1" spans="5:5">
      <c r="E4029" s="116"/>
    </row>
    <row r="4030" customHeight="1" spans="5:5">
      <c r="E4030" s="116"/>
    </row>
    <row r="4031" customHeight="1" spans="5:5">
      <c r="E4031" s="116"/>
    </row>
    <row r="4032" customHeight="1" spans="5:5">
      <c r="E4032" s="116"/>
    </row>
    <row r="4033" customHeight="1" spans="5:5">
      <c r="E4033" s="116"/>
    </row>
    <row r="4034" customHeight="1" spans="5:5">
      <c r="E4034" s="116"/>
    </row>
    <row r="4035" customHeight="1" spans="5:5">
      <c r="E4035" s="116"/>
    </row>
    <row r="4036" customHeight="1" spans="5:5">
      <c r="E4036" s="116"/>
    </row>
    <row r="4037" customHeight="1" spans="5:5">
      <c r="E4037" s="116"/>
    </row>
    <row r="4038" customHeight="1" spans="5:5">
      <c r="E4038" s="116"/>
    </row>
    <row r="4039" customHeight="1" spans="5:5">
      <c r="E4039" s="116"/>
    </row>
    <row r="4040" customHeight="1" spans="5:5">
      <c r="E4040" s="116"/>
    </row>
    <row r="4041" customHeight="1" spans="5:5">
      <c r="E4041" s="116"/>
    </row>
    <row r="4042" customHeight="1" spans="5:5">
      <c r="E4042" s="116"/>
    </row>
    <row r="4043" customHeight="1" spans="5:5">
      <c r="E4043" s="116"/>
    </row>
    <row r="4044" customHeight="1" spans="5:5">
      <c r="E4044" s="116"/>
    </row>
    <row r="4045" customHeight="1" spans="5:5">
      <c r="E4045" s="116"/>
    </row>
    <row r="4046" customHeight="1" spans="5:5">
      <c r="E4046" s="116"/>
    </row>
    <row r="4047" customHeight="1" spans="5:5">
      <c r="E4047" s="116"/>
    </row>
    <row r="4048" customHeight="1" spans="5:5">
      <c r="E4048" s="116"/>
    </row>
    <row r="4049" customHeight="1" spans="5:5">
      <c r="E4049" s="116"/>
    </row>
    <row r="4050" customHeight="1" spans="5:5">
      <c r="E4050" s="116"/>
    </row>
    <row r="4051" customHeight="1" spans="5:5">
      <c r="E4051" s="116"/>
    </row>
    <row r="4052" customHeight="1" spans="5:5">
      <c r="E4052" s="116"/>
    </row>
    <row r="4053" customHeight="1" spans="5:5">
      <c r="E4053" s="116"/>
    </row>
    <row r="4054" customHeight="1" spans="5:5">
      <c r="E4054" s="116"/>
    </row>
    <row r="4055" customHeight="1" spans="5:5">
      <c r="E4055" s="116"/>
    </row>
    <row r="4056" customHeight="1" spans="5:5">
      <c r="E4056" s="116"/>
    </row>
    <row r="4057" customHeight="1" spans="5:5">
      <c r="E4057" s="116"/>
    </row>
    <row r="4058" customHeight="1" spans="5:5">
      <c r="E4058" s="116"/>
    </row>
    <row r="4059" customHeight="1" spans="5:5">
      <c r="E4059" s="116"/>
    </row>
    <row r="4060" customHeight="1" spans="5:5">
      <c r="E4060" s="116"/>
    </row>
    <row r="4061" customHeight="1" spans="5:5">
      <c r="E4061" s="116"/>
    </row>
    <row r="4062" customHeight="1" spans="5:5">
      <c r="E4062" s="116"/>
    </row>
    <row r="4063" customHeight="1" spans="5:5">
      <c r="E4063" s="116"/>
    </row>
    <row r="4064" customHeight="1" spans="5:5">
      <c r="E4064" s="116"/>
    </row>
    <row r="4065" customHeight="1" spans="5:5">
      <c r="E4065" s="116"/>
    </row>
    <row r="4066" customHeight="1" spans="5:5">
      <c r="E4066" s="116"/>
    </row>
    <row r="4067" customHeight="1" spans="5:5">
      <c r="E4067" s="116"/>
    </row>
    <row r="4068" customHeight="1" spans="5:5">
      <c r="E4068" s="116"/>
    </row>
    <row r="4069" customHeight="1" spans="5:5">
      <c r="E4069" s="116"/>
    </row>
    <row r="4070" customHeight="1" spans="5:5">
      <c r="E4070" s="116"/>
    </row>
    <row r="4071" customHeight="1" spans="5:5">
      <c r="E4071" s="116"/>
    </row>
    <row r="4072" customHeight="1" spans="5:5">
      <c r="E4072" s="116"/>
    </row>
    <row r="4073" customHeight="1" spans="5:5">
      <c r="E4073" s="116"/>
    </row>
    <row r="4074" customHeight="1" spans="5:5">
      <c r="E4074" s="116"/>
    </row>
    <row r="4075" customHeight="1" spans="5:5">
      <c r="E4075" s="116"/>
    </row>
    <row r="4076" customHeight="1" spans="5:5">
      <c r="E4076" s="116"/>
    </row>
    <row r="4077" customHeight="1" spans="5:5">
      <c r="E4077" s="116"/>
    </row>
    <row r="4078" customHeight="1" spans="5:5">
      <c r="E4078" s="116"/>
    </row>
    <row r="4079" customHeight="1" spans="5:5">
      <c r="E4079" s="116"/>
    </row>
    <row r="4080" customHeight="1" spans="5:5">
      <c r="E4080" s="116"/>
    </row>
    <row r="4081" customHeight="1" spans="5:5">
      <c r="E4081" s="116"/>
    </row>
    <row r="4082" customHeight="1" spans="5:5">
      <c r="E4082" s="116"/>
    </row>
    <row r="4083" customHeight="1" spans="5:5">
      <c r="E4083" s="116"/>
    </row>
    <row r="4084" customHeight="1" spans="5:5">
      <c r="E4084" s="116"/>
    </row>
    <row r="4085" customHeight="1" spans="5:5">
      <c r="E4085" s="116"/>
    </row>
    <row r="4086" customHeight="1" spans="5:5">
      <c r="E4086" s="116"/>
    </row>
    <row r="4087" customHeight="1" spans="5:5">
      <c r="E4087" s="116"/>
    </row>
    <row r="4088" customHeight="1" spans="5:5">
      <c r="E4088" s="116"/>
    </row>
    <row r="4089" customHeight="1" spans="5:5">
      <c r="E4089" s="116"/>
    </row>
    <row r="4090" customHeight="1" spans="5:5">
      <c r="E4090" s="116"/>
    </row>
    <row r="4091" customHeight="1" spans="5:5">
      <c r="E4091" s="116"/>
    </row>
    <row r="4092" customHeight="1" spans="5:5">
      <c r="E4092" s="116"/>
    </row>
    <row r="4093" customHeight="1" spans="5:5">
      <c r="E4093" s="116"/>
    </row>
    <row r="4094" customHeight="1" spans="5:5">
      <c r="E4094" s="116"/>
    </row>
    <row r="4095" customHeight="1" spans="5:5">
      <c r="E4095" s="116"/>
    </row>
    <row r="4096" customHeight="1" spans="5:5">
      <c r="E4096" s="116"/>
    </row>
    <row r="4097" customHeight="1" spans="5:5">
      <c r="E4097" s="116"/>
    </row>
    <row r="4098" customHeight="1" spans="5:5">
      <c r="E4098" s="116"/>
    </row>
    <row r="4099" customHeight="1" spans="5:5">
      <c r="E4099" s="116"/>
    </row>
    <row r="4100" customHeight="1" spans="5:5">
      <c r="E4100" s="116"/>
    </row>
    <row r="4101" customHeight="1" spans="5:5">
      <c r="E4101" s="116"/>
    </row>
    <row r="4102" customHeight="1" spans="5:5">
      <c r="E4102" s="116"/>
    </row>
    <row r="4103" customHeight="1" spans="5:5">
      <c r="E4103" s="116"/>
    </row>
    <row r="4104" customHeight="1" spans="5:5">
      <c r="E4104" s="116"/>
    </row>
    <row r="4105" customHeight="1" spans="5:5">
      <c r="E4105" s="116"/>
    </row>
    <row r="4106" customHeight="1" spans="5:5">
      <c r="E4106" s="116"/>
    </row>
    <row r="4107" customHeight="1" spans="5:5">
      <c r="E4107" s="116"/>
    </row>
    <row r="4108" customHeight="1" spans="5:5">
      <c r="E4108" s="116"/>
    </row>
    <row r="4109" customHeight="1" spans="5:5">
      <c r="E4109" s="116"/>
    </row>
    <row r="4110" customHeight="1" spans="5:5">
      <c r="E4110" s="116"/>
    </row>
    <row r="4111" customHeight="1" spans="5:5">
      <c r="E4111" s="116"/>
    </row>
    <row r="4112" customHeight="1" spans="5:5">
      <c r="E4112" s="116"/>
    </row>
    <row r="4113" customHeight="1" spans="5:5">
      <c r="E4113" s="116"/>
    </row>
    <row r="4114" customHeight="1" spans="5:5">
      <c r="E4114" s="116"/>
    </row>
    <row r="4115" customHeight="1" spans="5:5">
      <c r="E4115" s="116"/>
    </row>
    <row r="4116" customHeight="1" spans="5:5">
      <c r="E4116" s="116"/>
    </row>
    <row r="4117" customHeight="1" spans="5:5">
      <c r="E4117" s="116"/>
    </row>
    <row r="4118" customHeight="1" spans="5:5">
      <c r="E4118" s="116"/>
    </row>
    <row r="4119" customHeight="1" spans="5:5">
      <c r="E4119" s="116"/>
    </row>
    <row r="4120" customHeight="1" spans="5:5">
      <c r="E4120" s="116"/>
    </row>
    <row r="4121" customHeight="1" spans="5:5">
      <c r="E4121" s="116"/>
    </row>
    <row r="4122" customHeight="1" spans="5:5">
      <c r="E4122" s="116"/>
    </row>
    <row r="4123" customHeight="1" spans="5:5">
      <c r="E4123" s="116"/>
    </row>
    <row r="4124" customHeight="1" spans="5:5">
      <c r="E4124" s="116"/>
    </row>
    <row r="4125" customHeight="1" spans="5:5">
      <c r="E4125" s="116"/>
    </row>
    <row r="4126" customHeight="1" spans="5:5">
      <c r="E4126" s="116"/>
    </row>
    <row r="4127" customHeight="1" spans="5:5">
      <c r="E4127" s="116"/>
    </row>
    <row r="4128" customHeight="1" spans="5:5">
      <c r="E4128" s="116"/>
    </row>
    <row r="4129" customHeight="1" spans="5:5">
      <c r="E4129" s="116"/>
    </row>
    <row r="4130" customHeight="1" spans="5:5">
      <c r="E4130" s="116"/>
    </row>
    <row r="4131" customHeight="1" spans="5:5">
      <c r="E4131" s="116"/>
    </row>
    <row r="4132" customHeight="1" spans="5:5">
      <c r="E4132" s="116"/>
    </row>
    <row r="4133" customHeight="1" spans="5:5">
      <c r="E4133" s="116"/>
    </row>
    <row r="4134" customHeight="1" spans="5:5">
      <c r="E4134" s="116"/>
    </row>
    <row r="4135" customHeight="1" spans="5:5">
      <c r="E4135" s="116"/>
    </row>
    <row r="4136" customHeight="1" spans="5:5">
      <c r="E4136" s="116"/>
    </row>
    <row r="4137" customHeight="1" spans="5:5">
      <c r="E4137" s="116"/>
    </row>
    <row r="4138" customHeight="1" spans="5:5">
      <c r="E4138" s="116"/>
    </row>
    <row r="4139" customHeight="1" spans="5:5">
      <c r="E4139" s="116"/>
    </row>
    <row r="4140" customHeight="1" spans="5:5">
      <c r="E4140" s="116"/>
    </row>
    <row r="4141" customHeight="1" spans="5:5">
      <c r="E4141" s="116"/>
    </row>
    <row r="4142" customHeight="1" spans="5:5">
      <c r="E4142" s="116"/>
    </row>
    <row r="4143" customHeight="1" spans="5:5">
      <c r="E4143" s="116"/>
    </row>
    <row r="4144" customHeight="1" spans="5:5">
      <c r="E4144" s="116"/>
    </row>
    <row r="4145" customHeight="1" spans="5:5">
      <c r="E4145" s="116"/>
    </row>
    <row r="4146" customHeight="1" spans="5:5">
      <c r="E4146" s="116"/>
    </row>
    <row r="4147" customHeight="1" spans="5:5">
      <c r="E4147" s="116"/>
    </row>
    <row r="4148" customHeight="1" spans="5:5">
      <c r="E4148" s="116"/>
    </row>
    <row r="4149" customHeight="1" spans="5:5">
      <c r="E4149" s="116"/>
    </row>
    <row r="4150" customHeight="1" spans="5:5">
      <c r="E4150" s="116"/>
    </row>
    <row r="4151" customHeight="1" spans="5:5">
      <c r="E4151" s="116"/>
    </row>
    <row r="4152" customHeight="1" spans="5:5">
      <c r="E4152" s="116"/>
    </row>
    <row r="4153" customHeight="1" spans="5:5">
      <c r="E4153" s="116"/>
    </row>
    <row r="4154" customHeight="1" spans="5:5">
      <c r="E4154" s="116"/>
    </row>
    <row r="4155" customHeight="1" spans="5:5">
      <c r="E4155" s="116"/>
    </row>
    <row r="4156" customHeight="1" spans="5:5">
      <c r="E4156" s="116"/>
    </row>
    <row r="4157" customHeight="1" spans="5:5">
      <c r="E4157" s="116"/>
    </row>
    <row r="4158" customHeight="1" spans="5:5">
      <c r="E4158" s="116"/>
    </row>
    <row r="4159" customHeight="1" spans="5:5">
      <c r="E4159" s="116"/>
    </row>
    <row r="4160" customHeight="1" spans="5:5">
      <c r="E4160" s="116"/>
    </row>
    <row r="4161" customHeight="1" spans="5:5">
      <c r="E4161" s="116"/>
    </row>
    <row r="4162" customHeight="1" spans="5:5">
      <c r="E4162" s="116"/>
    </row>
    <row r="4163" customHeight="1" spans="5:5">
      <c r="E4163" s="116"/>
    </row>
    <row r="4164" customHeight="1" spans="5:5">
      <c r="E4164" s="116"/>
    </row>
    <row r="4165" customHeight="1" spans="5:5">
      <c r="E4165" s="116"/>
    </row>
    <row r="4166" customHeight="1" spans="5:5">
      <c r="E4166" s="116"/>
    </row>
    <row r="4167" customHeight="1" spans="5:5">
      <c r="E4167" s="116"/>
    </row>
    <row r="4168" customHeight="1" spans="5:5">
      <c r="E4168" s="116"/>
    </row>
    <row r="4169" customHeight="1" spans="5:5">
      <c r="E4169" s="116"/>
    </row>
    <row r="4170" customHeight="1" spans="5:5">
      <c r="E4170" s="116"/>
    </row>
    <row r="4171" customHeight="1" spans="5:5">
      <c r="E4171" s="116"/>
    </row>
    <row r="4172" customHeight="1" spans="5:5">
      <c r="E4172" s="116"/>
    </row>
    <row r="4173" customHeight="1" spans="5:5">
      <c r="E4173" s="116"/>
    </row>
    <row r="4174" customHeight="1" spans="5:5">
      <c r="E4174" s="116"/>
    </row>
    <row r="4175" customHeight="1" spans="5:5">
      <c r="E4175" s="116"/>
    </row>
    <row r="4176" customHeight="1" spans="5:5">
      <c r="E4176" s="116"/>
    </row>
    <row r="4177" customHeight="1" spans="5:5">
      <c r="E4177" s="116"/>
    </row>
    <row r="4178" customHeight="1" spans="5:5">
      <c r="E4178" s="116"/>
    </row>
    <row r="4179" customHeight="1" spans="5:5">
      <c r="E4179" s="116"/>
    </row>
    <row r="4180" customHeight="1" spans="5:5">
      <c r="E4180" s="116"/>
    </row>
    <row r="4181" customHeight="1" spans="5:5">
      <c r="E4181" s="116"/>
    </row>
    <row r="4182" customHeight="1" spans="5:5">
      <c r="E4182" s="116"/>
    </row>
    <row r="4183" customHeight="1" spans="5:5">
      <c r="E4183" s="116"/>
    </row>
    <row r="4184" customHeight="1" spans="5:5">
      <c r="E4184" s="116"/>
    </row>
    <row r="4185" customHeight="1" spans="5:5">
      <c r="E4185" s="116"/>
    </row>
    <row r="4186" customHeight="1" spans="5:5">
      <c r="E4186" s="116"/>
    </row>
    <row r="4187" customHeight="1" spans="5:5">
      <c r="E4187" s="116"/>
    </row>
    <row r="4188" customHeight="1" spans="5:5">
      <c r="E4188" s="116"/>
    </row>
    <row r="4189" customHeight="1" spans="5:5">
      <c r="E4189" s="116"/>
    </row>
    <row r="4190" customHeight="1" spans="5:5">
      <c r="E4190" s="116"/>
    </row>
    <row r="4191" customHeight="1" spans="5:5">
      <c r="E4191" s="116"/>
    </row>
    <row r="4192" customHeight="1" spans="5:5">
      <c r="E4192" s="116"/>
    </row>
    <row r="4193" customHeight="1" spans="5:5">
      <c r="E4193" s="116"/>
    </row>
    <row r="4194" customHeight="1" spans="5:5">
      <c r="E4194" s="116"/>
    </row>
    <row r="4195" customHeight="1" spans="5:5">
      <c r="E4195" s="116"/>
    </row>
    <row r="4196" customHeight="1" spans="5:5">
      <c r="E4196" s="116"/>
    </row>
    <row r="4197" customHeight="1" spans="5:5">
      <c r="E4197" s="116"/>
    </row>
    <row r="4198" customHeight="1" spans="5:5">
      <c r="E4198" s="116"/>
    </row>
    <row r="4199" customHeight="1" spans="5:5">
      <c r="E4199" s="116"/>
    </row>
    <row r="4200" customHeight="1" spans="5:5">
      <c r="E4200" s="116"/>
    </row>
    <row r="4201" customHeight="1" spans="5:5">
      <c r="E4201" s="116"/>
    </row>
    <row r="4202" customHeight="1" spans="5:5">
      <c r="E4202" s="116"/>
    </row>
    <row r="4203" customHeight="1" spans="5:5">
      <c r="E4203" s="116"/>
    </row>
    <row r="4204" customHeight="1" spans="5:5">
      <c r="E4204" s="116"/>
    </row>
    <row r="4205" customHeight="1" spans="5:5">
      <c r="E4205" s="116"/>
    </row>
    <row r="4206" customHeight="1" spans="5:5">
      <c r="E4206" s="116"/>
    </row>
    <row r="4207" customHeight="1" spans="5:5">
      <c r="E4207" s="116"/>
    </row>
    <row r="4208" customHeight="1" spans="5:5">
      <c r="E4208" s="116"/>
    </row>
    <row r="4209" customHeight="1" spans="5:5">
      <c r="E4209" s="116"/>
    </row>
    <row r="4210" customHeight="1" spans="5:5">
      <c r="E4210" s="116"/>
    </row>
    <row r="4211" customHeight="1" spans="5:5">
      <c r="E4211" s="116"/>
    </row>
    <row r="4212" customHeight="1" spans="5:5">
      <c r="E4212" s="116"/>
    </row>
    <row r="4213" customHeight="1" spans="5:5">
      <c r="E4213" s="116"/>
    </row>
    <row r="4214" customHeight="1" spans="5:5">
      <c r="E4214" s="116"/>
    </row>
    <row r="4215" customHeight="1" spans="5:5">
      <c r="E4215" s="116"/>
    </row>
    <row r="4216" customHeight="1" spans="5:5">
      <c r="E4216" s="116"/>
    </row>
    <row r="4217" customHeight="1" spans="5:5">
      <c r="E4217" s="116"/>
    </row>
    <row r="4218" customHeight="1" spans="5:5">
      <c r="E4218" s="116"/>
    </row>
    <row r="4219" customHeight="1" spans="5:5">
      <c r="E4219" s="116"/>
    </row>
    <row r="4220" customHeight="1" spans="5:5">
      <c r="E4220" s="116"/>
    </row>
    <row r="4221" customHeight="1" spans="5:5">
      <c r="E4221" s="116"/>
    </row>
    <row r="4222" customHeight="1" spans="5:5">
      <c r="E4222" s="116"/>
    </row>
    <row r="4223" customHeight="1" spans="5:5">
      <c r="E4223" s="116"/>
    </row>
    <row r="4224" customHeight="1" spans="5:5">
      <c r="E4224" s="116"/>
    </row>
    <row r="4225" customHeight="1" spans="5:5">
      <c r="E4225" s="116"/>
    </row>
    <row r="4226" customHeight="1" spans="5:5">
      <c r="E4226" s="116"/>
    </row>
    <row r="4227" customHeight="1" spans="5:5">
      <c r="E4227" s="116"/>
    </row>
    <row r="4228" customHeight="1" spans="5:5">
      <c r="E4228" s="116"/>
    </row>
    <row r="4229" customHeight="1" spans="5:5">
      <c r="E4229" s="116"/>
    </row>
    <row r="4230" customHeight="1" spans="5:5">
      <c r="E4230" s="116"/>
    </row>
    <row r="4231" customHeight="1" spans="5:5">
      <c r="E4231" s="116"/>
    </row>
    <row r="4232" customHeight="1" spans="5:5">
      <c r="E4232" s="116"/>
    </row>
    <row r="4233" customHeight="1" spans="5:5">
      <c r="E4233" s="116"/>
    </row>
    <row r="4234" customHeight="1" spans="5:5">
      <c r="E4234" s="116"/>
    </row>
    <row r="4235" customHeight="1" spans="5:5">
      <c r="E4235" s="116"/>
    </row>
    <row r="4236" customHeight="1" spans="5:5">
      <c r="E4236" s="116"/>
    </row>
    <row r="4237" customHeight="1" spans="5:5">
      <c r="E4237" s="116"/>
    </row>
    <row r="4238" customHeight="1" spans="5:5">
      <c r="E4238" s="116"/>
    </row>
    <row r="4239" customHeight="1" spans="5:5">
      <c r="E4239" s="116"/>
    </row>
    <row r="4240" customHeight="1" spans="5:5">
      <c r="E4240" s="116"/>
    </row>
    <row r="4241" customHeight="1" spans="5:5">
      <c r="E4241" s="116"/>
    </row>
    <row r="4242" customHeight="1" spans="5:5">
      <c r="E4242" s="116"/>
    </row>
    <row r="4243" customHeight="1" spans="5:5">
      <c r="E4243" s="116"/>
    </row>
    <row r="4244" customHeight="1" spans="5:5">
      <c r="E4244" s="116"/>
    </row>
    <row r="4245" customHeight="1" spans="5:5">
      <c r="E4245" s="116"/>
    </row>
    <row r="4246" customHeight="1" spans="5:5">
      <c r="E4246" s="116"/>
    </row>
    <row r="4247" customHeight="1" spans="5:5">
      <c r="E4247" s="116"/>
    </row>
    <row r="4248" customHeight="1" spans="5:5">
      <c r="E4248" s="116"/>
    </row>
    <row r="4249" customHeight="1" spans="5:5">
      <c r="E4249" s="116"/>
    </row>
    <row r="4250" customHeight="1" spans="5:5">
      <c r="E4250" s="116"/>
    </row>
    <row r="4251" customHeight="1" spans="5:5">
      <c r="E4251" s="116"/>
    </row>
    <row r="4252" customHeight="1" spans="5:5">
      <c r="E4252" s="116"/>
    </row>
    <row r="4253" customHeight="1" spans="5:5">
      <c r="E4253" s="116"/>
    </row>
    <row r="4254" customHeight="1" spans="5:5">
      <c r="E4254" s="116"/>
    </row>
    <row r="4255" customHeight="1" spans="5:5">
      <c r="E4255" s="116"/>
    </row>
    <row r="4256" customHeight="1" spans="5:5">
      <c r="E4256" s="116"/>
    </row>
    <row r="4257" customHeight="1" spans="5:5">
      <c r="E4257" s="116"/>
    </row>
    <row r="4258" customHeight="1" spans="5:5">
      <c r="E4258" s="116"/>
    </row>
    <row r="4259" customHeight="1" spans="5:5">
      <c r="E4259" s="116"/>
    </row>
    <row r="4260" customHeight="1" spans="5:5">
      <c r="E4260" s="116"/>
    </row>
    <row r="4261" customHeight="1" spans="5:5">
      <c r="E4261" s="116"/>
    </row>
    <row r="4262" customHeight="1" spans="5:5">
      <c r="E4262" s="116"/>
    </row>
    <row r="4263" customHeight="1" spans="5:5">
      <c r="E4263" s="116"/>
    </row>
    <row r="4264" customHeight="1" spans="5:5">
      <c r="E4264" s="116"/>
    </row>
    <row r="4265" customHeight="1" spans="5:5">
      <c r="E4265" s="116"/>
    </row>
    <row r="4266" customHeight="1" spans="5:5">
      <c r="E4266" s="116"/>
    </row>
    <row r="4267" customHeight="1" spans="5:5">
      <c r="E4267" s="116"/>
    </row>
    <row r="4268" customHeight="1" spans="5:5">
      <c r="E4268" s="116"/>
    </row>
    <row r="4269" customHeight="1" spans="5:5">
      <c r="E4269" s="116"/>
    </row>
    <row r="4270" customHeight="1" spans="5:5">
      <c r="E4270" s="116"/>
    </row>
    <row r="4271" customHeight="1" spans="5:5">
      <c r="E4271" s="116"/>
    </row>
    <row r="4272" customHeight="1" spans="5:5">
      <c r="E4272" s="116"/>
    </row>
    <row r="4273" customHeight="1" spans="5:5">
      <c r="E4273" s="116"/>
    </row>
    <row r="4274" customHeight="1" spans="5:5">
      <c r="E4274" s="116"/>
    </row>
    <row r="4275" customHeight="1" spans="5:5">
      <c r="E4275" s="116"/>
    </row>
    <row r="4276" customHeight="1" spans="5:5">
      <c r="E4276" s="116"/>
    </row>
    <row r="4277" customHeight="1" spans="5:5">
      <c r="E4277" s="116"/>
    </row>
    <row r="4278" customHeight="1" spans="5:5">
      <c r="E4278" s="116"/>
    </row>
    <row r="4279" customHeight="1" spans="5:5">
      <c r="E4279" s="116"/>
    </row>
    <row r="4280" customHeight="1" spans="5:5">
      <c r="E4280" s="116"/>
    </row>
    <row r="4281" customHeight="1" spans="5:5">
      <c r="E4281" s="116"/>
    </row>
    <row r="4282" customHeight="1" spans="5:5">
      <c r="E4282" s="116"/>
    </row>
    <row r="4283" customHeight="1" spans="5:5">
      <c r="E4283" s="116"/>
    </row>
    <row r="4284" customHeight="1" spans="5:5">
      <c r="E4284" s="116"/>
    </row>
    <row r="4285" customHeight="1" spans="5:5">
      <c r="E4285" s="116"/>
    </row>
    <row r="4286" customHeight="1" spans="5:5">
      <c r="E4286" s="116"/>
    </row>
    <row r="4287" customHeight="1" spans="5:5">
      <c r="E4287" s="116"/>
    </row>
    <row r="4288" customHeight="1" spans="5:5">
      <c r="E4288" s="116"/>
    </row>
    <row r="4289" customHeight="1" spans="5:5">
      <c r="E4289" s="116"/>
    </row>
    <row r="4290" customHeight="1" spans="5:5">
      <c r="E4290" s="116"/>
    </row>
    <row r="4291" customHeight="1" spans="5:5">
      <c r="E4291" s="116"/>
    </row>
    <row r="4292" customHeight="1" spans="5:5">
      <c r="E4292" s="116"/>
    </row>
    <row r="4293" customHeight="1" spans="5:5">
      <c r="E4293" s="116"/>
    </row>
    <row r="4294" customHeight="1" spans="5:5">
      <c r="E4294" s="116"/>
    </row>
    <row r="4295" customHeight="1" spans="5:5">
      <c r="E4295" s="116"/>
    </row>
    <row r="4296" customHeight="1" spans="5:5">
      <c r="E4296" s="116"/>
    </row>
    <row r="4297" customHeight="1" spans="5:5">
      <c r="E4297" s="116"/>
    </row>
    <row r="4298" customHeight="1" spans="5:5">
      <c r="E4298" s="116"/>
    </row>
    <row r="4299" customHeight="1" spans="5:5">
      <c r="E4299" s="116"/>
    </row>
    <row r="4300" customHeight="1" spans="5:5">
      <c r="E4300" s="116"/>
    </row>
    <row r="4301" customHeight="1" spans="5:5">
      <c r="E4301" s="116"/>
    </row>
    <row r="4302" customHeight="1" spans="5:5">
      <c r="E4302" s="116"/>
    </row>
    <row r="4303" customHeight="1" spans="5:5">
      <c r="E4303" s="116"/>
    </row>
    <row r="4304" customHeight="1" spans="5:5">
      <c r="E4304" s="116"/>
    </row>
    <row r="4305" customHeight="1" spans="5:5">
      <c r="E4305" s="116"/>
    </row>
    <row r="4306" customHeight="1" spans="5:5">
      <c r="E4306" s="116"/>
    </row>
    <row r="4307" customHeight="1" spans="5:5">
      <c r="E4307" s="116"/>
    </row>
    <row r="4308" customHeight="1" spans="5:5">
      <c r="E4308" s="116"/>
    </row>
    <row r="4309" customHeight="1" spans="5:5">
      <c r="E4309" s="116"/>
    </row>
    <row r="4310" customHeight="1" spans="5:5">
      <c r="E4310" s="116"/>
    </row>
    <row r="4311" customHeight="1" spans="5:5">
      <c r="E4311" s="116"/>
    </row>
    <row r="4312" customHeight="1" spans="5:5">
      <c r="E4312" s="116"/>
    </row>
    <row r="4313" customHeight="1" spans="5:5">
      <c r="E4313" s="116"/>
    </row>
    <row r="4314" customHeight="1" spans="5:5">
      <c r="E4314" s="116"/>
    </row>
    <row r="4315" customHeight="1" spans="5:5">
      <c r="E4315" s="116"/>
    </row>
    <row r="4316" customHeight="1" spans="5:5">
      <c r="E4316" s="116"/>
    </row>
    <row r="4317" customHeight="1" spans="5:5">
      <c r="E4317" s="116"/>
    </row>
    <row r="4318" customHeight="1" spans="5:5">
      <c r="E4318" s="116"/>
    </row>
    <row r="4319" customHeight="1" spans="5:5">
      <c r="E4319" s="116"/>
    </row>
    <row r="4320" customHeight="1" spans="5:5">
      <c r="E4320" s="116"/>
    </row>
    <row r="4321" customHeight="1" spans="5:5">
      <c r="E4321" s="116"/>
    </row>
    <row r="4322" customHeight="1" spans="5:5">
      <c r="E4322" s="116"/>
    </row>
    <row r="4323" customHeight="1" spans="5:5">
      <c r="E4323" s="116"/>
    </row>
    <row r="4324" customHeight="1" spans="5:5">
      <c r="E4324" s="116"/>
    </row>
    <row r="4325" customHeight="1" spans="5:5">
      <c r="E4325" s="116"/>
    </row>
    <row r="4326" customHeight="1" spans="5:5">
      <c r="E4326" s="116"/>
    </row>
    <row r="4327" customHeight="1" spans="5:5">
      <c r="E4327" s="116"/>
    </row>
    <row r="4328" customHeight="1" spans="5:5">
      <c r="E4328" s="116"/>
    </row>
    <row r="4329" customHeight="1" spans="5:5">
      <c r="E4329" s="116"/>
    </row>
    <row r="4330" customHeight="1" spans="5:5">
      <c r="E4330" s="116"/>
    </row>
    <row r="4331" customHeight="1" spans="5:5">
      <c r="E4331" s="116"/>
    </row>
    <row r="4332" customHeight="1" spans="5:5">
      <c r="E4332" s="116"/>
    </row>
    <row r="4333" customHeight="1" spans="5:5">
      <c r="E4333" s="116"/>
    </row>
    <row r="4334" customHeight="1" spans="5:5">
      <c r="E4334" s="116"/>
    </row>
    <row r="4335" customHeight="1" spans="5:5">
      <c r="E4335" s="116"/>
    </row>
    <row r="4336" customHeight="1" spans="5:5">
      <c r="E4336" s="116"/>
    </row>
    <row r="4337" customHeight="1" spans="5:5">
      <c r="E4337" s="116"/>
    </row>
    <row r="4338" customHeight="1" spans="5:5">
      <c r="E4338" s="116"/>
    </row>
    <row r="4339" customHeight="1" spans="5:5">
      <c r="E4339" s="116"/>
    </row>
    <row r="4340" customHeight="1" spans="5:5">
      <c r="E4340" s="116"/>
    </row>
    <row r="4341" customHeight="1" spans="5:5">
      <c r="E4341" s="116"/>
    </row>
    <row r="4342" customHeight="1" spans="5:5">
      <c r="E4342" s="116"/>
    </row>
    <row r="4343" customHeight="1" spans="5:5">
      <c r="E4343" s="116"/>
    </row>
    <row r="4344" customHeight="1" spans="5:5">
      <c r="E4344" s="116"/>
    </row>
    <row r="4345" customHeight="1" spans="5:5">
      <c r="E4345" s="116"/>
    </row>
    <row r="4346" customHeight="1" spans="5:5">
      <c r="E4346" s="116"/>
    </row>
    <row r="4347" customHeight="1" spans="5:5">
      <c r="E4347" s="116"/>
    </row>
    <row r="4348" customHeight="1" spans="5:5">
      <c r="E4348" s="116"/>
    </row>
    <row r="4349" customHeight="1" spans="5:5">
      <c r="E4349" s="116"/>
    </row>
    <row r="4350" customHeight="1" spans="5:5">
      <c r="E4350" s="116"/>
    </row>
    <row r="4351" customHeight="1" spans="5:5">
      <c r="E4351" s="116"/>
    </row>
    <row r="4352" customHeight="1" spans="5:5">
      <c r="E4352" s="116"/>
    </row>
    <row r="4353" customHeight="1" spans="5:5">
      <c r="E4353" s="116"/>
    </row>
    <row r="4354" customHeight="1" spans="5:5">
      <c r="E4354" s="116"/>
    </row>
    <row r="4355" customHeight="1" spans="5:5">
      <c r="E4355" s="116"/>
    </row>
    <row r="4356" customHeight="1" spans="5:5">
      <c r="E4356" s="116"/>
    </row>
    <row r="4357" customHeight="1" spans="5:5">
      <c r="E4357" s="116"/>
    </row>
    <row r="4358" customHeight="1" spans="5:5">
      <c r="E4358" s="116"/>
    </row>
    <row r="4359" customHeight="1" spans="5:5">
      <c r="E4359" s="116"/>
    </row>
    <row r="4360" customHeight="1" spans="5:5">
      <c r="E4360" s="116"/>
    </row>
    <row r="4361" customHeight="1" spans="5:5">
      <c r="E4361" s="116"/>
    </row>
    <row r="4362" customHeight="1" spans="5:5">
      <c r="E4362" s="116"/>
    </row>
    <row r="4363" customHeight="1" spans="5:5">
      <c r="E4363" s="116"/>
    </row>
    <row r="4364" customHeight="1" spans="5:5">
      <c r="E4364" s="116"/>
    </row>
    <row r="4365" customHeight="1" spans="5:5">
      <c r="E4365" s="116"/>
    </row>
    <row r="4366" customHeight="1" spans="5:5">
      <c r="E4366" s="116"/>
    </row>
    <row r="4367" customHeight="1" spans="5:5">
      <c r="E4367" s="116"/>
    </row>
    <row r="4368" customHeight="1" spans="5:5">
      <c r="E4368" s="116"/>
    </row>
    <row r="4369" customHeight="1" spans="5:5">
      <c r="E4369" s="116"/>
    </row>
    <row r="4370" customHeight="1" spans="5:5">
      <c r="E4370" s="116"/>
    </row>
    <row r="4371" customHeight="1" spans="5:5">
      <c r="E4371" s="116"/>
    </row>
    <row r="4372" customHeight="1" spans="5:5">
      <c r="E4372" s="116"/>
    </row>
    <row r="4373" customHeight="1" spans="5:5">
      <c r="E4373" s="116"/>
    </row>
    <row r="4374" customHeight="1" spans="5:5">
      <c r="E4374" s="116"/>
    </row>
    <row r="4375" customHeight="1" spans="5:5">
      <c r="E4375" s="116"/>
    </row>
    <row r="4376" customHeight="1" spans="5:5">
      <c r="E4376" s="116"/>
    </row>
    <row r="4377" customHeight="1" spans="5:5">
      <c r="E4377" s="116"/>
    </row>
    <row r="4378" customHeight="1" spans="5:5">
      <c r="E4378" s="116"/>
    </row>
    <row r="4379" customHeight="1" spans="5:5">
      <c r="E4379" s="116"/>
    </row>
    <row r="4380" customHeight="1" spans="5:5">
      <c r="E4380" s="116"/>
    </row>
    <row r="4381" customHeight="1" spans="5:5">
      <c r="E4381" s="116"/>
    </row>
    <row r="4382" customHeight="1" spans="5:5">
      <c r="E4382" s="116"/>
    </row>
    <row r="4383" customHeight="1" spans="5:5">
      <c r="E4383" s="116"/>
    </row>
    <row r="4384" customHeight="1" spans="5:5">
      <c r="E4384" s="116"/>
    </row>
    <row r="4385" customHeight="1" spans="5:5">
      <c r="E4385" s="116"/>
    </row>
    <row r="4386" customHeight="1" spans="5:5">
      <c r="E4386" s="116"/>
    </row>
    <row r="4387" customHeight="1" spans="5:5">
      <c r="E4387" s="116"/>
    </row>
    <row r="4388" customHeight="1" spans="5:5">
      <c r="E4388" s="116"/>
    </row>
    <row r="4389" customHeight="1" spans="5:5">
      <c r="E4389" s="116"/>
    </row>
    <row r="4390" customHeight="1" spans="5:5">
      <c r="E4390" s="116"/>
    </row>
    <row r="4391" customHeight="1" spans="5:5">
      <c r="E4391" s="116"/>
    </row>
    <row r="4392" customHeight="1" spans="5:5">
      <c r="E4392" s="116"/>
    </row>
    <row r="4393" customHeight="1" spans="5:5">
      <c r="E4393" s="116"/>
    </row>
    <row r="4394" customHeight="1" spans="5:5">
      <c r="E4394" s="116"/>
    </row>
    <row r="4395" customHeight="1" spans="5:5">
      <c r="E4395" s="116"/>
    </row>
    <row r="4396" customHeight="1" spans="5:5">
      <c r="E4396" s="116"/>
    </row>
    <row r="4397" customHeight="1" spans="5:5">
      <c r="E4397" s="116"/>
    </row>
    <row r="4398" customHeight="1" spans="5:5">
      <c r="E4398" s="116"/>
    </row>
    <row r="4399" customHeight="1" spans="5:5">
      <c r="E4399" s="116"/>
    </row>
    <row r="4400" customHeight="1" spans="5:5">
      <c r="E4400" s="116"/>
    </row>
    <row r="4401" customHeight="1" spans="5:5">
      <c r="E4401" s="116"/>
    </row>
    <row r="4402" customHeight="1" spans="5:5">
      <c r="E4402" s="116"/>
    </row>
    <row r="4403" customHeight="1" spans="5:5">
      <c r="E4403" s="116"/>
    </row>
    <row r="4404" customHeight="1" spans="5:5">
      <c r="E4404" s="116"/>
    </row>
    <row r="4405" customHeight="1" spans="5:5">
      <c r="E4405" s="116"/>
    </row>
    <row r="4406" customHeight="1" spans="5:5">
      <c r="E4406" s="116"/>
    </row>
    <row r="4407" customHeight="1" spans="5:5">
      <c r="E4407" s="116"/>
    </row>
    <row r="4408" customHeight="1" spans="5:5">
      <c r="E4408" s="116"/>
    </row>
    <row r="4409" customHeight="1" spans="5:5">
      <c r="E4409" s="116"/>
    </row>
    <row r="4410" customHeight="1" spans="5:5">
      <c r="E4410" s="116"/>
    </row>
    <row r="4411" customHeight="1" spans="5:5">
      <c r="E4411" s="116"/>
    </row>
    <row r="4412" customHeight="1" spans="5:5">
      <c r="E4412" s="116"/>
    </row>
    <row r="4413" customHeight="1" spans="5:5">
      <c r="E4413" s="116"/>
    </row>
    <row r="4414" customHeight="1" spans="5:5">
      <c r="E4414" s="116"/>
    </row>
    <row r="4415" customHeight="1" spans="5:5">
      <c r="E4415" s="116"/>
    </row>
    <row r="4416" customHeight="1" spans="5:5">
      <c r="E4416" s="116"/>
    </row>
    <row r="4417" customHeight="1" spans="5:5">
      <c r="E4417" s="116"/>
    </row>
    <row r="4418" customHeight="1" spans="5:5">
      <c r="E4418" s="116"/>
    </row>
    <row r="4419" customHeight="1" spans="5:5">
      <c r="E4419" s="116"/>
    </row>
    <row r="4420" customHeight="1" spans="5:5">
      <c r="E4420" s="116"/>
    </row>
    <row r="4421" customHeight="1" spans="5:5">
      <c r="E4421" s="116"/>
    </row>
    <row r="4422" customHeight="1" spans="5:5">
      <c r="E4422" s="116"/>
    </row>
    <row r="4423" customHeight="1" spans="5:5">
      <c r="E4423" s="116"/>
    </row>
    <row r="4424" customHeight="1" spans="5:5">
      <c r="E4424" s="116"/>
    </row>
    <row r="4425" customHeight="1" spans="5:5">
      <c r="E4425" s="116"/>
    </row>
    <row r="4426" customHeight="1" spans="5:5">
      <c r="E4426" s="116"/>
    </row>
    <row r="4427" customHeight="1" spans="5:5">
      <c r="E4427" s="116"/>
    </row>
    <row r="4428" customHeight="1" spans="5:5">
      <c r="E4428" s="116"/>
    </row>
    <row r="4429" customHeight="1" spans="5:5">
      <c r="E4429" s="116"/>
    </row>
    <row r="4430" customHeight="1" spans="5:5">
      <c r="E4430" s="116"/>
    </row>
    <row r="4431" customHeight="1" spans="5:5">
      <c r="E4431" s="116"/>
    </row>
    <row r="4432" customHeight="1" spans="5:5">
      <c r="E4432" s="116"/>
    </row>
    <row r="4433" customHeight="1" spans="5:5">
      <c r="E4433" s="116"/>
    </row>
    <row r="4434" customHeight="1" spans="5:5">
      <c r="E4434" s="116"/>
    </row>
    <row r="4435" customHeight="1" spans="5:5">
      <c r="E4435" s="116"/>
    </row>
    <row r="4436" customHeight="1" spans="5:5">
      <c r="E4436" s="116"/>
    </row>
    <row r="4437" customHeight="1" spans="5:5">
      <c r="E4437" s="116"/>
    </row>
    <row r="4438" customHeight="1" spans="5:5">
      <c r="E4438" s="116"/>
    </row>
    <row r="4439" customHeight="1" spans="5:5">
      <c r="E4439" s="116"/>
    </row>
    <row r="4440" customHeight="1" spans="5:5">
      <c r="E4440" s="116"/>
    </row>
    <row r="4441" customHeight="1" spans="5:5">
      <c r="E4441" s="116"/>
    </row>
    <row r="4442" customHeight="1" spans="5:5">
      <c r="E4442" s="116"/>
    </row>
    <row r="4443" customHeight="1" spans="5:5">
      <c r="E4443" s="116"/>
    </row>
    <row r="4444" customHeight="1" spans="5:5">
      <c r="E4444" s="116"/>
    </row>
    <row r="4445" customHeight="1" spans="5:5">
      <c r="E4445" s="116"/>
    </row>
    <row r="4446" customHeight="1" spans="5:5">
      <c r="E4446" s="116"/>
    </row>
    <row r="4447" customHeight="1" spans="5:5">
      <c r="E4447" s="116"/>
    </row>
    <row r="4448" customHeight="1" spans="5:5">
      <c r="E4448" s="116"/>
    </row>
    <row r="4449" customHeight="1" spans="5:5">
      <c r="E4449" s="116"/>
    </row>
    <row r="4450" customHeight="1" spans="5:5">
      <c r="E4450" s="116"/>
    </row>
    <row r="4451" customHeight="1" spans="5:5">
      <c r="E4451" s="116"/>
    </row>
    <row r="4452" customHeight="1" spans="5:5">
      <c r="E4452" s="116"/>
    </row>
    <row r="4453" customHeight="1" spans="5:5">
      <c r="E4453" s="116"/>
    </row>
    <row r="4454" customHeight="1" spans="5:5">
      <c r="E4454" s="116"/>
    </row>
    <row r="4455" customHeight="1" spans="5:5">
      <c r="E4455" s="116"/>
    </row>
    <row r="4456" customHeight="1" spans="5:5">
      <c r="E4456" s="116"/>
    </row>
    <row r="4457" customHeight="1" spans="5:5">
      <c r="E4457" s="116"/>
    </row>
    <row r="4458" customHeight="1" spans="5:5">
      <c r="E4458" s="116"/>
    </row>
    <row r="4459" customHeight="1" spans="5:5">
      <c r="E4459" s="116"/>
    </row>
    <row r="4460" customHeight="1" spans="5:5">
      <c r="E4460" s="116"/>
    </row>
    <row r="4461" customHeight="1" spans="5:5">
      <c r="E4461" s="116"/>
    </row>
    <row r="4462" customHeight="1" spans="5:5">
      <c r="E4462" s="116"/>
    </row>
    <row r="4463" customHeight="1" spans="5:5">
      <c r="E4463" s="116"/>
    </row>
    <row r="4464" customHeight="1" spans="5:5">
      <c r="E4464" s="116"/>
    </row>
    <row r="4465" customHeight="1" spans="5:5">
      <c r="E4465" s="116"/>
    </row>
    <row r="4466" customHeight="1" spans="5:5">
      <c r="E4466" s="116"/>
    </row>
    <row r="4467" customHeight="1" spans="5:5">
      <c r="E4467" s="116"/>
    </row>
    <row r="4468" customHeight="1" spans="5:5">
      <c r="E4468" s="116"/>
    </row>
    <row r="4469" customHeight="1" spans="5:5">
      <c r="E4469" s="116"/>
    </row>
    <row r="4470" customHeight="1" spans="5:5">
      <c r="E4470" s="116"/>
    </row>
    <row r="4471" customHeight="1" spans="5:5">
      <c r="E4471" s="116"/>
    </row>
    <row r="4472" customHeight="1" spans="5:5">
      <c r="E4472" s="116"/>
    </row>
    <row r="4473" customHeight="1" spans="5:5">
      <c r="E4473" s="116"/>
    </row>
    <row r="4474" customHeight="1" spans="5:5">
      <c r="E4474" s="116"/>
    </row>
    <row r="4475" customHeight="1" spans="5:5">
      <c r="E4475" s="116"/>
    </row>
    <row r="4476" customHeight="1" spans="5:5">
      <c r="E4476" s="116"/>
    </row>
    <row r="4477" customHeight="1" spans="5:5">
      <c r="E4477" s="116"/>
    </row>
    <row r="4478" customHeight="1" spans="5:5">
      <c r="E4478" s="116"/>
    </row>
    <row r="4479" customHeight="1" spans="5:5">
      <c r="E4479" s="116"/>
    </row>
    <row r="4480" customHeight="1" spans="5:5">
      <c r="E4480" s="116"/>
    </row>
    <row r="4481" customHeight="1" spans="5:5">
      <c r="E4481" s="116"/>
    </row>
    <row r="4482" customHeight="1" spans="5:5">
      <c r="E4482" s="116"/>
    </row>
    <row r="4483" customHeight="1" spans="5:5">
      <c r="E4483" s="116"/>
    </row>
    <row r="4484" customHeight="1" spans="5:5">
      <c r="E4484" s="116"/>
    </row>
    <row r="4485" customHeight="1" spans="5:5">
      <c r="E4485" s="116"/>
    </row>
    <row r="4486" customHeight="1" spans="5:5">
      <c r="E4486" s="116"/>
    </row>
    <row r="4487" customHeight="1" spans="5:5">
      <c r="E4487" s="116"/>
    </row>
    <row r="4488" customHeight="1" spans="5:5">
      <c r="E4488" s="116"/>
    </row>
    <row r="4489" customHeight="1" spans="5:5">
      <c r="E4489" s="116"/>
    </row>
    <row r="4490" customHeight="1" spans="5:5">
      <c r="E4490" s="116"/>
    </row>
    <row r="4491" customHeight="1" spans="5:5">
      <c r="E4491" s="116"/>
    </row>
    <row r="4492" customHeight="1" spans="5:5">
      <c r="E4492" s="116"/>
    </row>
    <row r="4493" customHeight="1" spans="5:5">
      <c r="E4493" s="116"/>
    </row>
    <row r="4494" customHeight="1" spans="5:5">
      <c r="E4494" s="116"/>
    </row>
    <row r="4495" customHeight="1" spans="5:5">
      <c r="E4495" s="116"/>
    </row>
    <row r="4496" customHeight="1" spans="5:5">
      <c r="E4496" s="116"/>
    </row>
    <row r="4497" customHeight="1" spans="5:5">
      <c r="E4497" s="116"/>
    </row>
    <row r="4498" customHeight="1" spans="5:5">
      <c r="E4498" s="116"/>
    </row>
    <row r="4499" customHeight="1" spans="5:5">
      <c r="E4499" s="116"/>
    </row>
    <row r="4500" customHeight="1" spans="5:5">
      <c r="E4500" s="116"/>
    </row>
    <row r="4501" customHeight="1" spans="5:5">
      <c r="E4501" s="116"/>
    </row>
    <row r="4502" customHeight="1" spans="5:5">
      <c r="E4502" s="116"/>
    </row>
    <row r="4503" customHeight="1" spans="5:5">
      <c r="E4503" s="116"/>
    </row>
    <row r="4504" customHeight="1" spans="5:5">
      <c r="E4504" s="116"/>
    </row>
    <row r="4505" customHeight="1" spans="5:5">
      <c r="E4505" s="116"/>
    </row>
    <row r="4506" customHeight="1" spans="5:5">
      <c r="E4506" s="116"/>
    </row>
    <row r="4507" customHeight="1" spans="5:5">
      <c r="E4507" s="116"/>
    </row>
    <row r="4508" customHeight="1" spans="5:5">
      <c r="E4508" s="116"/>
    </row>
    <row r="4509" customHeight="1" spans="5:5">
      <c r="E4509" s="116"/>
    </row>
    <row r="4510" customHeight="1" spans="5:5">
      <c r="E4510" s="116"/>
    </row>
    <row r="4511" customHeight="1" spans="5:5">
      <c r="E4511" s="116"/>
    </row>
    <row r="4512" customHeight="1" spans="5:5">
      <c r="E4512" s="116"/>
    </row>
    <row r="4513" customHeight="1" spans="5:5">
      <c r="E4513" s="116"/>
    </row>
    <row r="4514" customHeight="1" spans="5:5">
      <c r="E4514" s="116"/>
    </row>
    <row r="4515" customHeight="1" spans="5:5">
      <c r="E4515" s="116"/>
    </row>
    <row r="4516" customHeight="1" spans="5:5">
      <c r="E4516" s="116"/>
    </row>
    <row r="4517" customHeight="1" spans="5:5">
      <c r="E4517" s="116"/>
    </row>
    <row r="4518" customHeight="1" spans="5:5">
      <c r="E4518" s="116"/>
    </row>
    <row r="4519" customHeight="1" spans="5:5">
      <c r="E4519" s="116"/>
    </row>
    <row r="4520" customHeight="1" spans="5:5">
      <c r="E4520" s="116"/>
    </row>
    <row r="4521" customHeight="1" spans="5:5">
      <c r="E4521" s="116"/>
    </row>
    <row r="4522" customHeight="1" spans="5:5">
      <c r="E4522" s="116"/>
    </row>
    <row r="4523" customHeight="1" spans="5:5">
      <c r="E4523" s="116"/>
    </row>
    <row r="4524" customHeight="1" spans="5:5">
      <c r="E4524" s="116"/>
    </row>
    <row r="4525" customHeight="1" spans="5:5">
      <c r="E4525" s="116"/>
    </row>
    <row r="4526" customHeight="1" spans="5:5">
      <c r="E4526" s="116"/>
    </row>
    <row r="4527" customHeight="1" spans="5:5">
      <c r="E4527" s="116"/>
    </row>
    <row r="4528" customHeight="1" spans="5:5">
      <c r="E4528" s="116"/>
    </row>
    <row r="4529" customHeight="1" spans="5:5">
      <c r="E4529" s="116"/>
    </row>
    <row r="4530" customHeight="1" spans="5:5">
      <c r="E4530" s="116"/>
    </row>
    <row r="4531" customHeight="1" spans="5:5">
      <c r="E4531" s="116"/>
    </row>
    <row r="4532" customHeight="1" spans="5:5">
      <c r="E4532" s="116"/>
    </row>
    <row r="4533" customHeight="1" spans="5:5">
      <c r="E4533" s="116"/>
    </row>
    <row r="4534" customHeight="1" spans="5:5">
      <c r="E4534" s="116"/>
    </row>
    <row r="4535" customHeight="1" spans="5:5">
      <c r="E4535" s="116"/>
    </row>
    <row r="4536" customHeight="1" spans="5:5">
      <c r="E4536" s="116"/>
    </row>
    <row r="4537" customHeight="1" spans="5:5">
      <c r="E4537" s="116"/>
    </row>
    <row r="4538" customHeight="1" spans="5:5">
      <c r="E4538" s="116"/>
    </row>
    <row r="4539" customHeight="1" spans="5:5">
      <c r="E4539" s="116"/>
    </row>
    <row r="4540" customHeight="1" spans="5:5">
      <c r="E4540" s="116"/>
    </row>
    <row r="4541" customHeight="1" spans="5:5">
      <c r="E4541" s="116"/>
    </row>
    <row r="4542" customHeight="1" spans="5:5">
      <c r="E4542" s="116"/>
    </row>
    <row r="4543" customHeight="1" spans="5:5">
      <c r="E4543" s="116"/>
    </row>
    <row r="4544" customHeight="1" spans="5:5">
      <c r="E4544" s="116"/>
    </row>
    <row r="4545" customHeight="1" spans="5:5">
      <c r="E4545" s="116"/>
    </row>
    <row r="4546" customHeight="1" spans="5:5">
      <c r="E4546" s="116"/>
    </row>
    <row r="4547" customHeight="1" spans="5:5">
      <c r="E4547" s="116"/>
    </row>
    <row r="4548" customHeight="1" spans="5:5">
      <c r="E4548" s="116"/>
    </row>
    <row r="4549" customHeight="1" spans="5:5">
      <c r="E4549" s="116"/>
    </row>
    <row r="4550" customHeight="1" spans="5:5">
      <c r="E4550" s="116"/>
    </row>
    <row r="4551" customHeight="1" spans="5:5">
      <c r="E4551" s="116"/>
    </row>
    <row r="4552" customHeight="1" spans="5:5">
      <c r="E4552" s="116"/>
    </row>
    <row r="4553" customHeight="1" spans="5:5">
      <c r="E4553" s="116"/>
    </row>
    <row r="4554" customHeight="1" spans="5:5">
      <c r="E4554" s="116"/>
    </row>
    <row r="4555" customHeight="1" spans="5:5">
      <c r="E4555" s="116"/>
    </row>
    <row r="4556" customHeight="1" spans="5:5">
      <c r="E4556" s="116"/>
    </row>
    <row r="4557" customHeight="1" spans="5:5">
      <c r="E4557" s="116"/>
    </row>
    <row r="4558" customHeight="1" spans="5:5">
      <c r="E4558" s="116"/>
    </row>
    <row r="4559" customHeight="1" spans="5:5">
      <c r="E4559" s="116"/>
    </row>
    <row r="4560" customHeight="1" spans="5:5">
      <c r="E4560" s="116"/>
    </row>
    <row r="4561" customHeight="1" spans="5:5">
      <c r="E4561" s="116"/>
    </row>
    <row r="4562" customHeight="1" spans="5:5">
      <c r="E4562" s="116"/>
    </row>
    <row r="4563" customHeight="1" spans="5:5">
      <c r="E4563" s="116"/>
    </row>
    <row r="4564" customHeight="1" spans="5:5">
      <c r="E4564" s="116"/>
    </row>
    <row r="4565" customHeight="1" spans="5:5">
      <c r="E4565" s="116"/>
    </row>
    <row r="4566" customHeight="1" spans="5:5">
      <c r="E4566" s="116"/>
    </row>
    <row r="4567" customHeight="1" spans="5:5">
      <c r="E4567" s="116"/>
    </row>
    <row r="4568" customHeight="1" spans="5:5">
      <c r="E4568" s="116"/>
    </row>
    <row r="4569" customHeight="1" spans="5:5">
      <c r="E4569" s="116"/>
    </row>
    <row r="4570" customHeight="1" spans="5:5">
      <c r="E4570" s="116"/>
    </row>
    <row r="4571" customHeight="1" spans="5:5">
      <c r="E4571" s="116"/>
    </row>
    <row r="4572" customHeight="1" spans="5:5">
      <c r="E4572" s="116"/>
    </row>
    <row r="4573" customHeight="1" spans="5:5">
      <c r="E4573" s="116"/>
    </row>
    <row r="4574" customHeight="1" spans="5:5">
      <c r="E4574" s="116"/>
    </row>
    <row r="4575" customHeight="1" spans="5:5">
      <c r="E4575" s="116"/>
    </row>
    <row r="4576" customHeight="1" spans="5:5">
      <c r="E4576" s="116"/>
    </row>
    <row r="4577" customHeight="1" spans="5:5">
      <c r="E4577" s="116"/>
    </row>
    <row r="4578" customHeight="1" spans="5:5">
      <c r="E4578" s="116"/>
    </row>
    <row r="4579" customHeight="1" spans="5:5">
      <c r="E4579" s="116"/>
    </row>
    <row r="4580" customHeight="1" spans="5:5">
      <c r="E4580" s="116"/>
    </row>
    <row r="4581" customHeight="1" spans="5:5">
      <c r="E4581" s="116"/>
    </row>
    <row r="4582" customHeight="1" spans="5:5">
      <c r="E4582" s="116"/>
    </row>
    <row r="4583" customHeight="1" spans="5:5">
      <c r="E4583" s="116"/>
    </row>
    <row r="4584" customHeight="1" spans="5:5">
      <c r="E4584" s="116"/>
    </row>
    <row r="4585" customHeight="1" spans="5:5">
      <c r="E4585" s="116"/>
    </row>
    <row r="4586" customHeight="1" spans="5:5">
      <c r="E4586" s="116"/>
    </row>
    <row r="4587" customHeight="1" spans="5:5">
      <c r="E4587" s="116"/>
    </row>
    <row r="4588" customHeight="1" spans="5:5">
      <c r="E4588" s="116"/>
    </row>
    <row r="4589" customHeight="1" spans="5:5">
      <c r="E4589" s="116"/>
    </row>
    <row r="4590" customHeight="1" spans="5:5">
      <c r="E4590" s="116"/>
    </row>
    <row r="4591" customHeight="1" spans="5:5">
      <c r="E4591" s="116"/>
    </row>
    <row r="4592" customHeight="1" spans="5:5">
      <c r="E4592" s="116"/>
    </row>
    <row r="4593" customHeight="1" spans="5:5">
      <c r="E4593" s="116"/>
    </row>
    <row r="4594" customHeight="1" spans="5:5">
      <c r="E4594" s="116"/>
    </row>
    <row r="4595" customHeight="1" spans="5:5">
      <c r="E4595" s="116"/>
    </row>
    <row r="4596" customHeight="1" spans="5:5">
      <c r="E4596" s="116"/>
    </row>
    <row r="4597" customHeight="1" spans="5:5">
      <c r="E4597" s="116"/>
    </row>
    <row r="4598" customHeight="1" spans="5:5">
      <c r="E4598" s="116"/>
    </row>
    <row r="4599" customHeight="1" spans="5:5">
      <c r="E4599" s="116"/>
    </row>
    <row r="4600" customHeight="1" spans="5:5">
      <c r="E4600" s="116"/>
    </row>
    <row r="4601" customHeight="1" spans="5:5">
      <c r="E4601" s="116"/>
    </row>
    <row r="4602" customHeight="1" spans="5:5">
      <c r="E4602" s="116"/>
    </row>
    <row r="4603" customHeight="1" spans="5:5">
      <c r="E4603" s="116"/>
    </row>
    <row r="4604" customHeight="1" spans="5:5">
      <c r="E4604" s="116"/>
    </row>
    <row r="4605" customHeight="1" spans="5:5">
      <c r="E4605" s="116"/>
    </row>
    <row r="4606" customHeight="1" spans="5:5">
      <c r="E4606" s="116"/>
    </row>
    <row r="4607" customHeight="1" spans="5:5">
      <c r="E4607" s="116"/>
    </row>
    <row r="4608" customHeight="1" spans="5:5">
      <c r="E4608" s="116"/>
    </row>
    <row r="4609" customHeight="1" spans="5:5">
      <c r="E4609" s="116"/>
    </row>
    <row r="4610" customHeight="1" spans="5:5">
      <c r="E4610" s="116"/>
    </row>
    <row r="4611" customHeight="1" spans="5:5">
      <c r="E4611" s="116"/>
    </row>
    <row r="4612" customHeight="1" spans="5:5">
      <c r="E4612" s="116"/>
    </row>
    <row r="4613" customHeight="1" spans="5:5">
      <c r="E4613" s="116"/>
    </row>
    <row r="4614" customHeight="1" spans="5:5">
      <c r="E4614" s="116"/>
    </row>
    <row r="4615" customHeight="1" spans="5:5">
      <c r="E4615" s="116"/>
    </row>
    <row r="4616" customHeight="1" spans="5:5">
      <c r="E4616" s="116"/>
    </row>
    <row r="4617" customHeight="1" spans="5:5">
      <c r="E4617" s="116"/>
    </row>
    <row r="4618" customHeight="1" spans="5:5">
      <c r="E4618" s="116"/>
    </row>
    <row r="4619" customHeight="1" spans="5:5">
      <c r="E4619" s="116"/>
    </row>
    <row r="4620" customHeight="1" spans="5:5">
      <c r="E4620" s="116"/>
    </row>
    <row r="4621" customHeight="1" spans="5:5">
      <c r="E4621" s="116"/>
    </row>
    <row r="4622" customHeight="1" spans="5:5">
      <c r="E4622" s="116"/>
    </row>
    <row r="4623" customHeight="1" spans="5:5">
      <c r="E4623" s="116"/>
    </row>
    <row r="4624" customHeight="1" spans="5:5">
      <c r="E4624" s="116"/>
    </row>
    <row r="4625" customHeight="1" spans="5:5">
      <c r="E4625" s="116"/>
    </row>
    <row r="4626" customHeight="1" spans="5:5">
      <c r="E4626" s="116"/>
    </row>
    <row r="4627" customHeight="1" spans="5:5">
      <c r="E4627" s="116"/>
    </row>
    <row r="4628" customHeight="1" spans="5:5">
      <c r="E4628" s="116"/>
    </row>
    <row r="4629" customHeight="1" spans="5:5">
      <c r="E4629" s="116"/>
    </row>
    <row r="4630" customHeight="1" spans="5:5">
      <c r="E4630" s="116"/>
    </row>
    <row r="4631" customHeight="1" spans="5:5">
      <c r="E4631" s="116"/>
    </row>
    <row r="4632" customHeight="1" spans="5:5">
      <c r="E4632" s="116"/>
    </row>
    <row r="4633" customHeight="1" spans="5:5">
      <c r="E4633" s="116"/>
    </row>
    <row r="4634" customHeight="1" spans="5:5">
      <c r="E4634" s="116"/>
    </row>
    <row r="4635" customHeight="1" spans="5:5">
      <c r="E4635" s="116"/>
    </row>
    <row r="4636" customHeight="1" spans="5:5">
      <c r="E4636" s="116"/>
    </row>
    <row r="4637" customHeight="1" spans="5:5">
      <c r="E4637" s="116"/>
    </row>
    <row r="4638" customHeight="1" spans="5:5">
      <c r="E4638" s="116"/>
    </row>
    <row r="4639" customHeight="1" spans="5:5">
      <c r="E4639" s="116"/>
    </row>
    <row r="4640" customHeight="1" spans="5:5">
      <c r="E4640" s="116"/>
    </row>
    <row r="4641" customHeight="1" spans="5:5">
      <c r="E4641" s="116"/>
    </row>
    <row r="4642" customHeight="1" spans="5:5">
      <c r="E4642" s="116"/>
    </row>
    <row r="4643" customHeight="1" spans="5:5">
      <c r="E4643" s="116"/>
    </row>
    <row r="4644" customHeight="1" spans="5:5">
      <c r="E4644" s="116"/>
    </row>
    <row r="4645" customHeight="1" spans="5:5">
      <c r="E4645" s="116"/>
    </row>
    <row r="4646" customHeight="1" spans="5:5">
      <c r="E4646" s="116"/>
    </row>
    <row r="4647" customHeight="1" spans="5:5">
      <c r="E4647" s="116"/>
    </row>
    <row r="4648" customHeight="1" spans="5:5">
      <c r="E4648" s="116"/>
    </row>
    <row r="4649" customHeight="1" spans="5:5">
      <c r="E4649" s="116"/>
    </row>
    <row r="4650" customHeight="1" spans="5:5">
      <c r="E4650" s="116"/>
    </row>
    <row r="4651" customHeight="1" spans="5:5">
      <c r="E4651" s="116"/>
    </row>
    <row r="4652" customHeight="1" spans="5:5">
      <c r="E4652" s="116"/>
    </row>
    <row r="4653" customHeight="1" spans="5:5">
      <c r="E4653" s="116"/>
    </row>
    <row r="4654" customHeight="1" spans="5:5">
      <c r="E4654" s="116"/>
    </row>
    <row r="4655" customHeight="1" spans="5:5">
      <c r="E4655" s="116"/>
    </row>
    <row r="4656" customHeight="1" spans="5:5">
      <c r="E4656" s="116"/>
    </row>
    <row r="4657" customHeight="1" spans="5:5">
      <c r="E4657" s="116"/>
    </row>
    <row r="4658" customHeight="1" spans="5:5">
      <c r="E4658" s="116"/>
    </row>
    <row r="4659" customHeight="1" spans="5:5">
      <c r="E4659" s="116"/>
    </row>
    <row r="4660" customHeight="1" spans="5:5">
      <c r="E4660" s="116"/>
    </row>
    <row r="4661" customHeight="1" spans="5:5">
      <c r="E4661" s="116"/>
    </row>
    <row r="4662" customHeight="1" spans="5:5">
      <c r="E4662" s="116"/>
    </row>
    <row r="4663" customHeight="1" spans="5:5">
      <c r="E4663" s="116"/>
    </row>
    <row r="4664" customHeight="1" spans="5:5">
      <c r="E4664" s="116"/>
    </row>
    <row r="4665" customHeight="1" spans="5:5">
      <c r="E4665" s="116"/>
    </row>
    <row r="4666" customHeight="1" spans="5:5">
      <c r="E4666" s="116"/>
    </row>
    <row r="4667" customHeight="1" spans="5:5">
      <c r="E4667" s="116"/>
    </row>
    <row r="4668" customHeight="1" spans="5:5">
      <c r="E4668" s="116"/>
    </row>
    <row r="4669" customHeight="1" spans="5:5">
      <c r="E4669" s="116"/>
    </row>
    <row r="4670" customHeight="1" spans="5:5">
      <c r="E4670" s="116"/>
    </row>
    <row r="4671" customHeight="1" spans="5:5">
      <c r="E4671" s="116"/>
    </row>
    <row r="4672" customHeight="1" spans="5:5">
      <c r="E4672" s="116"/>
    </row>
    <row r="4673" customHeight="1" spans="5:5">
      <c r="E4673" s="116"/>
    </row>
    <row r="4674" customHeight="1" spans="5:5">
      <c r="E4674" s="116"/>
    </row>
    <row r="4675" customHeight="1" spans="5:5">
      <c r="E4675" s="116"/>
    </row>
    <row r="4676" customHeight="1" spans="5:5">
      <c r="E4676" s="116"/>
    </row>
    <row r="4677" customHeight="1" spans="5:5">
      <c r="E4677" s="116"/>
    </row>
    <row r="4678" customHeight="1" spans="5:5">
      <c r="E4678" s="116"/>
    </row>
    <row r="4679" customHeight="1" spans="5:5">
      <c r="E4679" s="116"/>
    </row>
    <row r="4680" customHeight="1" spans="5:5">
      <c r="E4680" s="116"/>
    </row>
    <row r="4681" customHeight="1" spans="5:5">
      <c r="E4681" s="116"/>
    </row>
    <row r="4682" customHeight="1" spans="5:5">
      <c r="E4682" s="116"/>
    </row>
    <row r="4683" customHeight="1" spans="5:5">
      <c r="E4683" s="116"/>
    </row>
    <row r="4684" customHeight="1" spans="5:5">
      <c r="E4684" s="116"/>
    </row>
    <row r="4685" customHeight="1" spans="5:5">
      <c r="E4685" s="116"/>
    </row>
    <row r="4686" customHeight="1" spans="5:5">
      <c r="E4686" s="116"/>
    </row>
    <row r="4687" customHeight="1" spans="5:5">
      <c r="E4687" s="116"/>
    </row>
    <row r="4688" customHeight="1" spans="5:5">
      <c r="E4688" s="116"/>
    </row>
    <row r="4689" customHeight="1" spans="5:5">
      <c r="E4689" s="116"/>
    </row>
    <row r="4690" customHeight="1" spans="5:5">
      <c r="E4690" s="116"/>
    </row>
    <row r="4691" customHeight="1" spans="5:5">
      <c r="E4691" s="116"/>
    </row>
    <row r="4692" customHeight="1" spans="5:5">
      <c r="E4692" s="116"/>
    </row>
    <row r="4693" customHeight="1" spans="5:5">
      <c r="E4693" s="116"/>
    </row>
    <row r="4694" customHeight="1" spans="5:5">
      <c r="E4694" s="116"/>
    </row>
    <row r="4695" customHeight="1" spans="5:5">
      <c r="E4695" s="116"/>
    </row>
    <row r="4696" customHeight="1" spans="5:5">
      <c r="E4696" s="116"/>
    </row>
    <row r="4697" customHeight="1" spans="5:5">
      <c r="E4697" s="116"/>
    </row>
    <row r="4698" customHeight="1" spans="5:5">
      <c r="E4698" s="116"/>
    </row>
    <row r="4699" customHeight="1" spans="5:5">
      <c r="E4699" s="116"/>
    </row>
    <row r="4700" customHeight="1" spans="5:5">
      <c r="E4700" s="116"/>
    </row>
    <row r="4701" customHeight="1" spans="5:5">
      <c r="E4701" s="116"/>
    </row>
    <row r="4702" customHeight="1" spans="5:5">
      <c r="E4702" s="116"/>
    </row>
    <row r="4703" customHeight="1" spans="5:5">
      <c r="E4703" s="116"/>
    </row>
    <row r="4704" customHeight="1" spans="5:5">
      <c r="E4704" s="116"/>
    </row>
    <row r="4705" customHeight="1" spans="5:5">
      <c r="E4705" s="116"/>
    </row>
    <row r="4706" customHeight="1" spans="5:5">
      <c r="E4706" s="116"/>
    </row>
    <row r="4707" customHeight="1" spans="5:5">
      <c r="E4707" s="116"/>
    </row>
    <row r="4708" customHeight="1" spans="5:5">
      <c r="E4708" s="116"/>
    </row>
    <row r="4709" customHeight="1" spans="5:5">
      <c r="E4709" s="116"/>
    </row>
    <row r="4710" customHeight="1" spans="5:5">
      <c r="E4710" s="116"/>
    </row>
    <row r="4711" customHeight="1" spans="5:5">
      <c r="E4711" s="116"/>
    </row>
    <row r="4712" customHeight="1" spans="5:5">
      <c r="E4712" s="116"/>
    </row>
    <row r="4713" customHeight="1" spans="5:5">
      <c r="E4713" s="116"/>
    </row>
    <row r="4714" customHeight="1" spans="5:5">
      <c r="E4714" s="116"/>
    </row>
    <row r="4715" customHeight="1" spans="5:5">
      <c r="E4715" s="116"/>
    </row>
    <row r="4716" customHeight="1" spans="5:5">
      <c r="E4716" s="116"/>
    </row>
    <row r="4717" customHeight="1" spans="5:5">
      <c r="E4717" s="116"/>
    </row>
    <row r="4718" customHeight="1" spans="5:5">
      <c r="E4718" s="116"/>
    </row>
    <row r="4719" customHeight="1" spans="5:5">
      <c r="E4719" s="116"/>
    </row>
    <row r="4720" customHeight="1" spans="5:5">
      <c r="E4720" s="116"/>
    </row>
    <row r="4721" customHeight="1" spans="5:5">
      <c r="E4721" s="116"/>
    </row>
    <row r="4722" customHeight="1" spans="5:5">
      <c r="E4722" s="116"/>
    </row>
    <row r="4723" customHeight="1" spans="5:5">
      <c r="E4723" s="116"/>
    </row>
    <row r="4724" customHeight="1" spans="5:5">
      <c r="E4724" s="116"/>
    </row>
    <row r="4725" customHeight="1" spans="5:5">
      <c r="E4725" s="116"/>
    </row>
    <row r="4726" customHeight="1" spans="5:5">
      <c r="E4726" s="116"/>
    </row>
    <row r="4727" customHeight="1" spans="5:5">
      <c r="E4727" s="116"/>
    </row>
    <row r="4728" customHeight="1" spans="5:5">
      <c r="E4728" s="116"/>
    </row>
    <row r="4729" customHeight="1" spans="5:5">
      <c r="E4729" s="116"/>
    </row>
    <row r="4730" customHeight="1" spans="5:5">
      <c r="E4730" s="116"/>
    </row>
    <row r="4731" customHeight="1" spans="5:5">
      <c r="E4731" s="116"/>
    </row>
    <row r="4732" customHeight="1" spans="5:5">
      <c r="E4732" s="116"/>
    </row>
    <row r="4733" customHeight="1" spans="5:5">
      <c r="E4733" s="116"/>
    </row>
    <row r="4734" customHeight="1" spans="5:5">
      <c r="E4734" s="116"/>
    </row>
    <row r="4735" customHeight="1" spans="5:5">
      <c r="E4735" s="116"/>
    </row>
    <row r="4736" customHeight="1" spans="5:5">
      <c r="E4736" s="116"/>
    </row>
    <row r="4737" customHeight="1" spans="5:5">
      <c r="E4737" s="116"/>
    </row>
    <row r="4738" customHeight="1" spans="5:5">
      <c r="E4738" s="116"/>
    </row>
    <row r="4739" customHeight="1" spans="5:5">
      <c r="E4739" s="116"/>
    </row>
    <row r="4740" customHeight="1" spans="5:5">
      <c r="E4740" s="116"/>
    </row>
    <row r="4741" customHeight="1" spans="5:5">
      <c r="E4741" s="116"/>
    </row>
    <row r="4742" customHeight="1" spans="5:5">
      <c r="E4742" s="116"/>
    </row>
    <row r="4743" customHeight="1" spans="5:5">
      <c r="E4743" s="116"/>
    </row>
    <row r="4744" customHeight="1" spans="5:5">
      <c r="E4744" s="116"/>
    </row>
    <row r="4745" customHeight="1" spans="5:5">
      <c r="E4745" s="116"/>
    </row>
    <row r="4746" customHeight="1" spans="5:5">
      <c r="E4746" s="116"/>
    </row>
    <row r="4747" customHeight="1" spans="5:5">
      <c r="E4747" s="116"/>
    </row>
    <row r="4748" customHeight="1" spans="5:5">
      <c r="E4748" s="116"/>
    </row>
    <row r="4749" customHeight="1" spans="5:5">
      <c r="E4749" s="116"/>
    </row>
    <row r="4750" customHeight="1" spans="5:5">
      <c r="E4750" s="116"/>
    </row>
    <row r="4751" customHeight="1" spans="5:5">
      <c r="E4751" s="116"/>
    </row>
    <row r="4752" customHeight="1" spans="5:5">
      <c r="E4752" s="116"/>
    </row>
    <row r="4753" customHeight="1" spans="5:5">
      <c r="E4753" s="116"/>
    </row>
    <row r="4754" customHeight="1" spans="5:5">
      <c r="E4754" s="116"/>
    </row>
    <row r="4755" customHeight="1" spans="5:5">
      <c r="E4755" s="116"/>
    </row>
    <row r="4756" customHeight="1" spans="5:5">
      <c r="E4756" s="116"/>
    </row>
    <row r="4757" customHeight="1" spans="5:5">
      <c r="E4757" s="116"/>
    </row>
    <row r="4758" customHeight="1" spans="5:5">
      <c r="E4758" s="116"/>
    </row>
    <row r="4759" customHeight="1" spans="5:5">
      <c r="E4759" s="116"/>
    </row>
    <row r="4760" customHeight="1" spans="5:5">
      <c r="E4760" s="116"/>
    </row>
    <row r="4761" customHeight="1" spans="5:5">
      <c r="E4761" s="116"/>
    </row>
    <row r="4762" customHeight="1" spans="5:5">
      <c r="E4762" s="116"/>
    </row>
    <row r="4763" customHeight="1" spans="5:5">
      <c r="E4763" s="116"/>
    </row>
    <row r="4764" customHeight="1" spans="5:5">
      <c r="E4764" s="116"/>
    </row>
    <row r="4765" customHeight="1" spans="5:5">
      <c r="E4765" s="116"/>
    </row>
    <row r="4766" customHeight="1" spans="5:5">
      <c r="E4766" s="116"/>
    </row>
    <row r="4767" customHeight="1" spans="5:5">
      <c r="E4767" s="116"/>
    </row>
    <row r="4768" customHeight="1" spans="5:5">
      <c r="E4768" s="116"/>
    </row>
    <row r="4769" customHeight="1" spans="5:5">
      <c r="E4769" s="116"/>
    </row>
    <row r="4770" customHeight="1" spans="5:5">
      <c r="E4770" s="116"/>
    </row>
    <row r="4771" customHeight="1" spans="5:5">
      <c r="E4771" s="116"/>
    </row>
    <row r="4772" customHeight="1" spans="5:5">
      <c r="E4772" s="116"/>
    </row>
    <row r="4773" customHeight="1" spans="5:5">
      <c r="E4773" s="116"/>
    </row>
    <row r="4774" customHeight="1" spans="5:5">
      <c r="E4774" s="116"/>
    </row>
    <row r="4775" customHeight="1" spans="5:5">
      <c r="E4775" s="116"/>
    </row>
    <row r="4776" customHeight="1" spans="5:5">
      <c r="E4776" s="116"/>
    </row>
    <row r="4777" customHeight="1" spans="5:5">
      <c r="E4777" s="116"/>
    </row>
    <row r="4778" customHeight="1" spans="5:5">
      <c r="E4778" s="116"/>
    </row>
    <row r="4779" customHeight="1" spans="5:5">
      <c r="E4779" s="116"/>
    </row>
    <row r="4780" customHeight="1" spans="5:5">
      <c r="E4780" s="116"/>
    </row>
    <row r="4781" customHeight="1" spans="5:5">
      <c r="E4781" s="116"/>
    </row>
    <row r="4782" customHeight="1" spans="5:5">
      <c r="E4782" s="116"/>
    </row>
    <row r="4783" customHeight="1" spans="5:5">
      <c r="E4783" s="116"/>
    </row>
    <row r="4784" customHeight="1" spans="5:5">
      <c r="E4784" s="116"/>
    </row>
    <row r="4785" customHeight="1" spans="5:5">
      <c r="E4785" s="116"/>
    </row>
    <row r="4786" customHeight="1" spans="5:5">
      <c r="E4786" s="116"/>
    </row>
    <row r="4787" customHeight="1" spans="5:5">
      <c r="E4787" s="116"/>
    </row>
    <row r="4788" customHeight="1" spans="5:5">
      <c r="E4788" s="116"/>
    </row>
    <row r="4789" customHeight="1" spans="5:5">
      <c r="E4789" s="116"/>
    </row>
    <row r="4790" customHeight="1" spans="5:5">
      <c r="E4790" s="116"/>
    </row>
    <row r="4791" customHeight="1" spans="5:5">
      <c r="E4791" s="116"/>
    </row>
    <row r="4792" customHeight="1" spans="5:5">
      <c r="E4792" s="116"/>
    </row>
    <row r="4793" customHeight="1" spans="5:5">
      <c r="E4793" s="116"/>
    </row>
    <row r="4794" customHeight="1" spans="5:5">
      <c r="E4794" s="116"/>
    </row>
    <row r="4795" customHeight="1" spans="5:5">
      <c r="E4795" s="116"/>
    </row>
    <row r="4796" customHeight="1" spans="5:5">
      <c r="E4796" s="116"/>
    </row>
    <row r="4797" customHeight="1" spans="5:5">
      <c r="E4797" s="116"/>
    </row>
    <row r="4798" customHeight="1" spans="5:5">
      <c r="E4798" s="116"/>
    </row>
    <row r="4799" customHeight="1" spans="5:5">
      <c r="E4799" s="116"/>
    </row>
    <row r="4800" customHeight="1" spans="5:5">
      <c r="E4800" s="116"/>
    </row>
    <row r="4801" customHeight="1" spans="5:5">
      <c r="E4801" s="116"/>
    </row>
    <row r="4802" customHeight="1" spans="5:5">
      <c r="E4802" s="116"/>
    </row>
    <row r="4803" customHeight="1" spans="5:5">
      <c r="E4803" s="116"/>
    </row>
    <row r="4804" customHeight="1" spans="5:5">
      <c r="E4804" s="116"/>
    </row>
    <row r="4805" customHeight="1" spans="5:5">
      <c r="E4805" s="116"/>
    </row>
    <row r="4806" customHeight="1" spans="5:5">
      <c r="E4806" s="116"/>
    </row>
    <row r="4807" customHeight="1" spans="5:5">
      <c r="E4807" s="116"/>
    </row>
    <row r="4808" customHeight="1" spans="5:5">
      <c r="E4808" s="116"/>
    </row>
    <row r="4809" customHeight="1" spans="5:5">
      <c r="E4809" s="116"/>
    </row>
    <row r="4810" customHeight="1" spans="5:5">
      <c r="E4810" s="116"/>
    </row>
    <row r="4811" customHeight="1" spans="5:5">
      <c r="E4811" s="116"/>
    </row>
    <row r="4812" customHeight="1" spans="5:5">
      <c r="E4812" s="116"/>
    </row>
    <row r="4813" customHeight="1" spans="5:5">
      <c r="E4813" s="116"/>
    </row>
    <row r="4814" customHeight="1" spans="5:5">
      <c r="E4814" s="116"/>
    </row>
    <row r="4815" customHeight="1" spans="5:5">
      <c r="E4815" s="116"/>
    </row>
    <row r="4816" customHeight="1" spans="5:5">
      <c r="E4816" s="116"/>
    </row>
    <row r="4817" customHeight="1" spans="5:5">
      <c r="E4817" s="116"/>
    </row>
    <row r="4818" customHeight="1" spans="5:5">
      <c r="E4818" s="116"/>
    </row>
    <row r="4819" customHeight="1" spans="5:5">
      <c r="E4819" s="116"/>
    </row>
    <row r="4820" customHeight="1" spans="5:5">
      <c r="E4820" s="116"/>
    </row>
    <row r="4821" customHeight="1" spans="5:5">
      <c r="E4821" s="116"/>
    </row>
    <row r="4822" customHeight="1" spans="5:5">
      <c r="E4822" s="116"/>
    </row>
    <row r="4823" customHeight="1" spans="5:5">
      <c r="E4823" s="116"/>
    </row>
    <row r="4824" customHeight="1" spans="5:5">
      <c r="E4824" s="116"/>
    </row>
    <row r="4825" customHeight="1" spans="5:5">
      <c r="E4825" s="116"/>
    </row>
    <row r="4826" customHeight="1" spans="5:5">
      <c r="E4826" s="116"/>
    </row>
    <row r="4827" customHeight="1" spans="5:5">
      <c r="E4827" s="116"/>
    </row>
    <row r="4828" customHeight="1" spans="5:5">
      <c r="E4828" s="116"/>
    </row>
    <row r="4829" customHeight="1" spans="5:5">
      <c r="E4829" s="116"/>
    </row>
    <row r="4830" customHeight="1" spans="5:5">
      <c r="E4830" s="116"/>
    </row>
    <row r="4831" customHeight="1" spans="5:5">
      <c r="E4831" s="116"/>
    </row>
    <row r="4832" customHeight="1" spans="5:5">
      <c r="E4832" s="116"/>
    </row>
    <row r="4833" customHeight="1" spans="5:5">
      <c r="E4833" s="116"/>
    </row>
    <row r="4834" customHeight="1" spans="5:5">
      <c r="E4834" s="116"/>
    </row>
    <row r="4835" customHeight="1" spans="5:5">
      <c r="E4835" s="116"/>
    </row>
    <row r="4836" customHeight="1" spans="5:5">
      <c r="E4836" s="116"/>
    </row>
    <row r="4837" customHeight="1" spans="5:5">
      <c r="E4837" s="116"/>
    </row>
    <row r="4838" customHeight="1" spans="5:5">
      <c r="E4838" s="116"/>
    </row>
    <row r="4839" customHeight="1" spans="5:5">
      <c r="E4839" s="116"/>
    </row>
    <row r="4840" customHeight="1" spans="5:5">
      <c r="E4840" s="116"/>
    </row>
    <row r="4841" customHeight="1" spans="5:5">
      <c r="E4841" s="116"/>
    </row>
    <row r="4842" customHeight="1" spans="5:5">
      <c r="E4842" s="116"/>
    </row>
    <row r="4843" customHeight="1" spans="5:5">
      <c r="E4843" s="116"/>
    </row>
    <row r="4844" customHeight="1" spans="5:5">
      <c r="E4844" s="116"/>
    </row>
    <row r="4845" customHeight="1" spans="5:5">
      <c r="E4845" s="116"/>
    </row>
    <row r="4846" customHeight="1" spans="5:5">
      <c r="E4846" s="116"/>
    </row>
    <row r="4847" customHeight="1" spans="5:5">
      <c r="E4847" s="116"/>
    </row>
    <row r="4848" customHeight="1" spans="5:5">
      <c r="E4848" s="116"/>
    </row>
    <row r="4849" customHeight="1" spans="5:5">
      <c r="E4849" s="116"/>
    </row>
    <row r="4850" customHeight="1" spans="5:5">
      <c r="E4850" s="116"/>
    </row>
    <row r="4851" customHeight="1" spans="5:5">
      <c r="E4851" s="116"/>
    </row>
    <row r="4852" customHeight="1" spans="5:5">
      <c r="E4852" s="116"/>
    </row>
    <row r="4853" customHeight="1" spans="5:5">
      <c r="E4853" s="116"/>
    </row>
    <row r="4854" customHeight="1" spans="5:5">
      <c r="E4854" s="116"/>
    </row>
    <row r="4855" customHeight="1" spans="5:5">
      <c r="E4855" s="116"/>
    </row>
    <row r="4856" customHeight="1" spans="5:5">
      <c r="E4856" s="116"/>
    </row>
    <row r="4857" customHeight="1" spans="5:5">
      <c r="E4857" s="116"/>
    </row>
    <row r="4858" customHeight="1" spans="5:5">
      <c r="E4858" s="116"/>
    </row>
    <row r="4859" customHeight="1" spans="5:5">
      <c r="E4859" s="116"/>
    </row>
    <row r="4860" customHeight="1" spans="5:5">
      <c r="E4860" s="116"/>
    </row>
    <row r="4861" customHeight="1" spans="5:5">
      <c r="E4861" s="116"/>
    </row>
    <row r="4862" customHeight="1" spans="5:5">
      <c r="E4862" s="116"/>
    </row>
    <row r="4863" customHeight="1" spans="5:5">
      <c r="E4863" s="116"/>
    </row>
    <row r="4864" customHeight="1" spans="5:5">
      <c r="E4864" s="116"/>
    </row>
    <row r="4865" customHeight="1" spans="5:5">
      <c r="E4865" s="116"/>
    </row>
    <row r="4866" customHeight="1" spans="5:5">
      <c r="E4866" s="116"/>
    </row>
    <row r="4867" customHeight="1" spans="5:5">
      <c r="E4867" s="116"/>
    </row>
    <row r="4868" customHeight="1" spans="5:5">
      <c r="E4868" s="116"/>
    </row>
    <row r="4869" customHeight="1" spans="5:5">
      <c r="E4869" s="116"/>
    </row>
    <row r="4870" customHeight="1" spans="5:5">
      <c r="E4870" s="116"/>
    </row>
    <row r="4871" customHeight="1" spans="5:5">
      <c r="E4871" s="116"/>
    </row>
    <row r="4872" customHeight="1" spans="5:5">
      <c r="E4872" s="116"/>
    </row>
    <row r="4873" customHeight="1" spans="5:5">
      <c r="E4873" s="116"/>
    </row>
    <row r="4874" customHeight="1" spans="5:5">
      <c r="E4874" s="116"/>
    </row>
    <row r="4875" customHeight="1" spans="5:5">
      <c r="E4875" s="116"/>
    </row>
    <row r="4876" customHeight="1" spans="5:5">
      <c r="E4876" s="116"/>
    </row>
    <row r="4877" customHeight="1" spans="5:5">
      <c r="E4877" s="116"/>
    </row>
    <row r="4878" customHeight="1" spans="5:5">
      <c r="E4878" s="116"/>
    </row>
    <row r="4879" customHeight="1" spans="5:5">
      <c r="E4879" s="116"/>
    </row>
    <row r="4880" customHeight="1" spans="5:5">
      <c r="E4880" s="116"/>
    </row>
    <row r="4881" customHeight="1" spans="5:5">
      <c r="E4881" s="116"/>
    </row>
    <row r="4882" customHeight="1" spans="5:5">
      <c r="E4882" s="116"/>
    </row>
    <row r="4883" customHeight="1" spans="5:5">
      <c r="E4883" s="116"/>
    </row>
    <row r="4884" customHeight="1" spans="5:5">
      <c r="E4884" s="116"/>
    </row>
    <row r="4885" customHeight="1" spans="5:5">
      <c r="E4885" s="116"/>
    </row>
    <row r="4886" customHeight="1" spans="5:5">
      <c r="E4886" s="116"/>
    </row>
    <row r="4887" customHeight="1" spans="5:5">
      <c r="E4887" s="116"/>
    </row>
    <row r="4888" customHeight="1" spans="5:5">
      <c r="E4888" s="116"/>
    </row>
    <row r="4889" customHeight="1" spans="5:5">
      <c r="E4889" s="116"/>
    </row>
    <row r="4890" customHeight="1" spans="5:5">
      <c r="E4890" s="116"/>
    </row>
    <row r="4891" customHeight="1" spans="5:5">
      <c r="E4891" s="116"/>
    </row>
    <row r="4892" customHeight="1" spans="5:5">
      <c r="E4892" s="116"/>
    </row>
    <row r="4893" customHeight="1" spans="5:5">
      <c r="E4893" s="116"/>
    </row>
    <row r="4894" customHeight="1" spans="5:5">
      <c r="E4894" s="116"/>
    </row>
    <row r="4895" customHeight="1" spans="5:5">
      <c r="E4895" s="116"/>
    </row>
    <row r="4896" customHeight="1" spans="5:5">
      <c r="E4896" s="116"/>
    </row>
    <row r="4897" customHeight="1" spans="5:5">
      <c r="E4897" s="116"/>
    </row>
    <row r="4898" customHeight="1" spans="5:5">
      <c r="E4898" s="116"/>
    </row>
    <row r="4899" customHeight="1" spans="5:5">
      <c r="E4899" s="116"/>
    </row>
    <row r="4900" customHeight="1" spans="5:5">
      <c r="E4900" s="116"/>
    </row>
    <row r="4901" customHeight="1" spans="5:5">
      <c r="E4901" s="116"/>
    </row>
    <row r="4902" customHeight="1" spans="5:5">
      <c r="E4902" s="116"/>
    </row>
    <row r="4903" customHeight="1" spans="5:5">
      <c r="E4903" s="116"/>
    </row>
    <row r="4904" customHeight="1" spans="5:5">
      <c r="E4904" s="116"/>
    </row>
    <row r="4905" customHeight="1" spans="5:5">
      <c r="E4905" s="116"/>
    </row>
    <row r="4906" customHeight="1" spans="5:5">
      <c r="E4906" s="116"/>
    </row>
    <row r="4907" customHeight="1" spans="5:5">
      <c r="E4907" s="116"/>
    </row>
    <row r="4908" customHeight="1" spans="5:5">
      <c r="E4908" s="116"/>
    </row>
    <row r="4909" customHeight="1" spans="5:5">
      <c r="E4909" s="116"/>
    </row>
    <row r="4910" customHeight="1" spans="5:5">
      <c r="E4910" s="116"/>
    </row>
    <row r="4911" customHeight="1" spans="5:5">
      <c r="E4911" s="116"/>
    </row>
    <row r="4912" customHeight="1" spans="5:5">
      <c r="E4912" s="116"/>
    </row>
    <row r="4913" customHeight="1" spans="5:5">
      <c r="E4913" s="116"/>
    </row>
    <row r="4914" customHeight="1" spans="5:5">
      <c r="E4914" s="116"/>
    </row>
    <row r="4915" customHeight="1" spans="5:5">
      <c r="E4915" s="116"/>
    </row>
    <row r="4916" customHeight="1" spans="5:5">
      <c r="E4916" s="116"/>
    </row>
    <row r="4917" customHeight="1" spans="5:5">
      <c r="E4917" s="116"/>
    </row>
    <row r="4918" customHeight="1" spans="5:5">
      <c r="E4918" s="116"/>
    </row>
    <row r="4919" customHeight="1" spans="5:5">
      <c r="E4919" s="116"/>
    </row>
    <row r="4920" customHeight="1" spans="5:5">
      <c r="E4920" s="116"/>
    </row>
    <row r="4921" customHeight="1" spans="5:5">
      <c r="E4921" s="116"/>
    </row>
    <row r="4922" customHeight="1" spans="5:5">
      <c r="E4922" s="116"/>
    </row>
    <row r="4923" customHeight="1" spans="5:5">
      <c r="E4923" s="116"/>
    </row>
    <row r="4924" customHeight="1" spans="5:5">
      <c r="E4924" s="116"/>
    </row>
    <row r="4925" customHeight="1" spans="5:5">
      <c r="E4925" s="116"/>
    </row>
    <row r="4926" customHeight="1" spans="5:5">
      <c r="E4926" s="116"/>
    </row>
    <row r="4927" customHeight="1" spans="5:5">
      <c r="E4927" s="116"/>
    </row>
    <row r="4928" customHeight="1" spans="5:5">
      <c r="E4928" s="116"/>
    </row>
    <row r="4929" customHeight="1" spans="5:5">
      <c r="E4929" s="116"/>
    </row>
    <row r="4930" customHeight="1" spans="5:5">
      <c r="E4930" s="116"/>
    </row>
    <row r="4931" customHeight="1" spans="5:5">
      <c r="E4931" s="116"/>
    </row>
    <row r="4932" customHeight="1" spans="5:5">
      <c r="E4932" s="116"/>
    </row>
    <row r="4933" customHeight="1" spans="5:5">
      <c r="E4933" s="116"/>
    </row>
    <row r="4934" customHeight="1" spans="5:5">
      <c r="E4934" s="116"/>
    </row>
    <row r="4935" customHeight="1" spans="5:5">
      <c r="E4935" s="116"/>
    </row>
    <row r="4936" customHeight="1" spans="5:5">
      <c r="E4936" s="116"/>
    </row>
    <row r="4937" customHeight="1" spans="5:5">
      <c r="E4937" s="116"/>
    </row>
    <row r="4938" customHeight="1" spans="5:5">
      <c r="E4938" s="116"/>
    </row>
    <row r="4939" customHeight="1" spans="5:5">
      <c r="E4939" s="116"/>
    </row>
    <row r="4940" customHeight="1" spans="5:5">
      <c r="E4940" s="116"/>
    </row>
    <row r="4941" customHeight="1" spans="5:5">
      <c r="E4941" s="116"/>
    </row>
    <row r="4942" customHeight="1" spans="5:5">
      <c r="E4942" s="116"/>
    </row>
    <row r="4943" customHeight="1" spans="5:5">
      <c r="E4943" s="116"/>
    </row>
    <row r="4944" customHeight="1" spans="5:5">
      <c r="E4944" s="116"/>
    </row>
    <row r="4945" customHeight="1" spans="5:5">
      <c r="E4945" s="116"/>
    </row>
    <row r="4946" customHeight="1" spans="5:5">
      <c r="E4946" s="116"/>
    </row>
    <row r="4947" customHeight="1" spans="5:5">
      <c r="E4947" s="116"/>
    </row>
    <row r="4948" customHeight="1" spans="5:5">
      <c r="E4948" s="116"/>
    </row>
    <row r="4949" customHeight="1" spans="5:5">
      <c r="E4949" s="116"/>
    </row>
    <row r="4950" customHeight="1" spans="5:5">
      <c r="E4950" s="116"/>
    </row>
    <row r="4951" customHeight="1" spans="5:5">
      <c r="E4951" s="116"/>
    </row>
    <row r="4952" customHeight="1" spans="5:5">
      <c r="E4952" s="116"/>
    </row>
    <row r="4953" customHeight="1" spans="5:5">
      <c r="E4953" s="116"/>
    </row>
    <row r="4954" customHeight="1" spans="5:5">
      <c r="E4954" s="116"/>
    </row>
    <row r="4955" customHeight="1" spans="5:5">
      <c r="E4955" s="116"/>
    </row>
    <row r="4956" customHeight="1" spans="5:5">
      <c r="E4956" s="116"/>
    </row>
    <row r="4957" customHeight="1" spans="5:5">
      <c r="E4957" s="116"/>
    </row>
    <row r="4958" customHeight="1" spans="5:5">
      <c r="E4958" s="116"/>
    </row>
    <row r="4959" customHeight="1" spans="5:5">
      <c r="E4959" s="116"/>
    </row>
    <row r="4960" customHeight="1" spans="5:5">
      <c r="E4960" s="116"/>
    </row>
    <row r="4961" customHeight="1" spans="5:5">
      <c r="E4961" s="116"/>
    </row>
    <row r="4962" customHeight="1" spans="5:5">
      <c r="E4962" s="116"/>
    </row>
    <row r="4963" customHeight="1" spans="5:5">
      <c r="E4963" s="116"/>
    </row>
    <row r="4964" customHeight="1" spans="5:5">
      <c r="E4964" s="116"/>
    </row>
    <row r="4965" customHeight="1" spans="5:5">
      <c r="E4965" s="116"/>
    </row>
    <row r="4966" customHeight="1" spans="5:5">
      <c r="E4966" s="116"/>
    </row>
    <row r="4967" customHeight="1" spans="5:5">
      <c r="E4967" s="116"/>
    </row>
    <row r="4968" customHeight="1" spans="5:5">
      <c r="E4968" s="116"/>
    </row>
    <row r="4969" customHeight="1" spans="5:5">
      <c r="E4969" s="116"/>
    </row>
    <row r="4970" customHeight="1" spans="5:5">
      <c r="E4970" s="116"/>
    </row>
    <row r="4971" customHeight="1" spans="5:5">
      <c r="E4971" s="116"/>
    </row>
    <row r="4972" customHeight="1" spans="5:5">
      <c r="E4972" s="116"/>
    </row>
    <row r="4973" customHeight="1" spans="5:5">
      <c r="E4973" s="116"/>
    </row>
    <row r="4974" customHeight="1" spans="5:5">
      <c r="E4974" s="116"/>
    </row>
    <row r="4975" customHeight="1" spans="5:5">
      <c r="E4975" s="116"/>
    </row>
    <row r="4976" customHeight="1" spans="5:5">
      <c r="E4976" s="116"/>
    </row>
    <row r="4977" customHeight="1" spans="5:5">
      <c r="E4977" s="116"/>
    </row>
    <row r="4978" customHeight="1" spans="5:5">
      <c r="E4978" s="116"/>
    </row>
    <row r="4979" customHeight="1" spans="5:5">
      <c r="E4979" s="116"/>
    </row>
    <row r="4980" customHeight="1" spans="5:5">
      <c r="E4980" s="116"/>
    </row>
    <row r="4981" customHeight="1" spans="5:5">
      <c r="E4981" s="116"/>
    </row>
    <row r="4982" customHeight="1" spans="5:5">
      <c r="E4982" s="116"/>
    </row>
    <row r="4983" customHeight="1" spans="5:5">
      <c r="E4983" s="116"/>
    </row>
    <row r="4984" customHeight="1" spans="5:5">
      <c r="E4984" s="116"/>
    </row>
    <row r="4985" customHeight="1" spans="5:5">
      <c r="E4985" s="116"/>
    </row>
    <row r="4986" customHeight="1" spans="5:5">
      <c r="E4986" s="116"/>
    </row>
    <row r="4987" customHeight="1" spans="5:5">
      <c r="E4987" s="116"/>
    </row>
    <row r="4988" customHeight="1" spans="5:5">
      <c r="E4988" s="116"/>
    </row>
    <row r="4989" customHeight="1" spans="5:5">
      <c r="E4989" s="116"/>
    </row>
    <row r="4990" customHeight="1" spans="5:5">
      <c r="E4990" s="116"/>
    </row>
    <row r="4991" customHeight="1" spans="5:5">
      <c r="E4991" s="116"/>
    </row>
    <row r="4992" customHeight="1" spans="5:5">
      <c r="E4992" s="116"/>
    </row>
    <row r="4993" customHeight="1" spans="5:5">
      <c r="E4993" s="116"/>
    </row>
    <row r="4994" customHeight="1" spans="5:5">
      <c r="E4994" s="116"/>
    </row>
    <row r="4995" customHeight="1" spans="5:5">
      <c r="E4995" s="116"/>
    </row>
    <row r="4996" customHeight="1" spans="5:5">
      <c r="E4996" s="116"/>
    </row>
    <row r="4997" customHeight="1" spans="5:5">
      <c r="E4997" s="116"/>
    </row>
    <row r="4998" customHeight="1" spans="5:5">
      <c r="E4998" s="116"/>
    </row>
    <row r="4999" customHeight="1" spans="5:5">
      <c r="E4999" s="116"/>
    </row>
    <row r="5000" customHeight="1" spans="5:5">
      <c r="E5000" s="116"/>
    </row>
    <row r="5001" customHeight="1" spans="5:5">
      <c r="E5001" s="116"/>
    </row>
    <row r="5002" customHeight="1" spans="5:5">
      <c r="E5002" s="116"/>
    </row>
    <row r="5003" customHeight="1" spans="5:5">
      <c r="E5003" s="116"/>
    </row>
    <row r="5004" customHeight="1" spans="5:5">
      <c r="E5004" s="116"/>
    </row>
    <row r="5005" customHeight="1" spans="5:5">
      <c r="E5005" s="116"/>
    </row>
    <row r="5006" customHeight="1" spans="5:5">
      <c r="E5006" s="116"/>
    </row>
    <row r="5007" customHeight="1" spans="5:5">
      <c r="E5007" s="116"/>
    </row>
    <row r="5008" customHeight="1" spans="5:5">
      <c r="E5008" s="116"/>
    </row>
    <row r="5009" customHeight="1" spans="5:5">
      <c r="E5009" s="116"/>
    </row>
    <row r="5010" customHeight="1" spans="5:5">
      <c r="E5010" s="116"/>
    </row>
    <row r="5011" customHeight="1" spans="5:5">
      <c r="E5011" s="116"/>
    </row>
    <row r="5012" customHeight="1" spans="5:5">
      <c r="E5012" s="116"/>
    </row>
    <row r="5013" customHeight="1" spans="5:5">
      <c r="E5013" s="116"/>
    </row>
    <row r="5014" customHeight="1" spans="5:5">
      <c r="E5014" s="116"/>
    </row>
    <row r="5015" customHeight="1" spans="5:5">
      <c r="E5015" s="116"/>
    </row>
    <row r="5016" customHeight="1" spans="5:5">
      <c r="E5016" s="116"/>
    </row>
    <row r="5017" customHeight="1" spans="5:5">
      <c r="E5017" s="116"/>
    </row>
    <row r="5018" customHeight="1" spans="5:5">
      <c r="E5018" s="116"/>
    </row>
    <row r="5019" customHeight="1" spans="5:5">
      <c r="E5019" s="116"/>
    </row>
    <row r="5020" customHeight="1" spans="5:5">
      <c r="E5020" s="116"/>
    </row>
    <row r="5021" customHeight="1" spans="5:5">
      <c r="E5021" s="116"/>
    </row>
    <row r="5022" customHeight="1" spans="5:5">
      <c r="E5022" s="116"/>
    </row>
    <row r="5023" customHeight="1" spans="5:5">
      <c r="E5023" s="116"/>
    </row>
    <row r="5024" customHeight="1" spans="5:5">
      <c r="E5024" s="116"/>
    </row>
    <row r="5025" customHeight="1" spans="5:5">
      <c r="E5025" s="116"/>
    </row>
    <row r="5026" customHeight="1" spans="5:5">
      <c r="E5026" s="116"/>
    </row>
    <row r="5027" customHeight="1" spans="5:5">
      <c r="E5027" s="116"/>
    </row>
    <row r="5028" customHeight="1" spans="5:5">
      <c r="E5028" s="116"/>
    </row>
    <row r="5029" customHeight="1" spans="5:5">
      <c r="E5029" s="116"/>
    </row>
    <row r="5030" customHeight="1" spans="5:5">
      <c r="E5030" s="116"/>
    </row>
    <row r="5031" customHeight="1" spans="5:5">
      <c r="E5031" s="116"/>
    </row>
    <row r="5032" customHeight="1" spans="5:5">
      <c r="E5032" s="116"/>
    </row>
    <row r="5033" customHeight="1" spans="5:5">
      <c r="E5033" s="116"/>
    </row>
    <row r="5034" customHeight="1" spans="5:5">
      <c r="E5034" s="116"/>
    </row>
    <row r="5035" customHeight="1" spans="5:5">
      <c r="E5035" s="116"/>
    </row>
    <row r="5036" customHeight="1" spans="5:5">
      <c r="E5036" s="116"/>
    </row>
    <row r="5037" customHeight="1" spans="5:5">
      <c r="E5037" s="116"/>
    </row>
    <row r="5038" customHeight="1" spans="5:5">
      <c r="E5038" s="116"/>
    </row>
    <row r="5039" customHeight="1" spans="5:5">
      <c r="E5039" s="116"/>
    </row>
    <row r="5040" customHeight="1" spans="5:5">
      <c r="E5040" s="116"/>
    </row>
    <row r="5041" customHeight="1" spans="5:5">
      <c r="E5041" s="116"/>
    </row>
    <row r="5042" customHeight="1" spans="5:5">
      <c r="E5042" s="116"/>
    </row>
    <row r="5043" customHeight="1" spans="5:5">
      <c r="E5043" s="116"/>
    </row>
    <row r="5044" customHeight="1" spans="5:5">
      <c r="E5044" s="116"/>
    </row>
    <row r="5045" customHeight="1" spans="5:5">
      <c r="E5045" s="116"/>
    </row>
    <row r="5046" customHeight="1" spans="5:5">
      <c r="E5046" s="116"/>
    </row>
    <row r="5047" customHeight="1" spans="5:5">
      <c r="E5047" s="116"/>
    </row>
    <row r="5048" customHeight="1" spans="5:5">
      <c r="E5048" s="116"/>
    </row>
    <row r="5049" customHeight="1" spans="5:5">
      <c r="E5049" s="116"/>
    </row>
    <row r="5050" customHeight="1" spans="5:5">
      <c r="E5050" s="116"/>
    </row>
    <row r="5051" customHeight="1" spans="5:5">
      <c r="E5051" s="116"/>
    </row>
    <row r="5052" customHeight="1" spans="5:5">
      <c r="E5052" s="116"/>
    </row>
    <row r="5053" customHeight="1" spans="5:5">
      <c r="E5053" s="116"/>
    </row>
    <row r="5054" customHeight="1" spans="5:5">
      <c r="E5054" s="116"/>
    </row>
    <row r="5055" customHeight="1" spans="5:5">
      <c r="E5055" s="116"/>
    </row>
    <row r="5056" customHeight="1" spans="5:5">
      <c r="E5056" s="116"/>
    </row>
    <row r="5057" customHeight="1" spans="5:5">
      <c r="E5057" s="116"/>
    </row>
    <row r="5058" customHeight="1" spans="5:5">
      <c r="E5058" s="116"/>
    </row>
    <row r="5059" customHeight="1" spans="5:5">
      <c r="E5059" s="116"/>
    </row>
    <row r="5060" customHeight="1" spans="5:5">
      <c r="E5060" s="116"/>
    </row>
    <row r="5061" customHeight="1" spans="5:5">
      <c r="E5061" s="116"/>
    </row>
    <row r="5062" customHeight="1" spans="5:5">
      <c r="E5062" s="116"/>
    </row>
    <row r="5063" customHeight="1" spans="5:5">
      <c r="E5063" s="116"/>
    </row>
    <row r="5064" customHeight="1" spans="5:5">
      <c r="E5064" s="116"/>
    </row>
    <row r="5065" customHeight="1" spans="5:5">
      <c r="E5065" s="116"/>
    </row>
    <row r="5066" customHeight="1" spans="5:5">
      <c r="E5066" s="116"/>
    </row>
    <row r="5067" customHeight="1" spans="5:5">
      <c r="E5067" s="116"/>
    </row>
    <row r="5068" customHeight="1" spans="5:5">
      <c r="E5068" s="116"/>
    </row>
    <row r="5069" customHeight="1" spans="5:5">
      <c r="E5069" s="116"/>
    </row>
    <row r="5070" customHeight="1" spans="5:5">
      <c r="E5070" s="116"/>
    </row>
    <row r="5071" customHeight="1" spans="5:5">
      <c r="E5071" s="116"/>
    </row>
    <row r="5072" customHeight="1" spans="5:5">
      <c r="E5072" s="116"/>
    </row>
    <row r="5073" customHeight="1" spans="5:5">
      <c r="E5073" s="116"/>
    </row>
    <row r="5074" customHeight="1" spans="5:5">
      <c r="E5074" s="116"/>
    </row>
    <row r="5075" customHeight="1" spans="5:5">
      <c r="E5075" s="116"/>
    </row>
    <row r="5076" customHeight="1" spans="5:5">
      <c r="E5076" s="116"/>
    </row>
    <row r="5077" customHeight="1" spans="5:5">
      <c r="E5077" s="116"/>
    </row>
    <row r="5078" customHeight="1" spans="5:5">
      <c r="E5078" s="116"/>
    </row>
    <row r="5079" customHeight="1" spans="5:5">
      <c r="E5079" s="116"/>
    </row>
    <row r="5080" customHeight="1" spans="5:5">
      <c r="E5080" s="116"/>
    </row>
    <row r="5081" customHeight="1" spans="5:5">
      <c r="E5081" s="116"/>
    </row>
    <row r="5082" customHeight="1" spans="5:5">
      <c r="E5082" s="116"/>
    </row>
    <row r="5083" customHeight="1" spans="5:5">
      <c r="E5083" s="116"/>
    </row>
    <row r="5084" customHeight="1" spans="5:5">
      <c r="E5084" s="116"/>
    </row>
    <row r="5085" customHeight="1" spans="5:5">
      <c r="E5085" s="116"/>
    </row>
    <row r="5086" customHeight="1" spans="5:5">
      <c r="E5086" s="116"/>
    </row>
    <row r="5087" customHeight="1" spans="5:5">
      <c r="E5087" s="116"/>
    </row>
    <row r="5088" customHeight="1" spans="5:5">
      <c r="E5088" s="116"/>
    </row>
    <row r="5089" customHeight="1" spans="5:5">
      <c r="E5089" s="116"/>
    </row>
    <row r="5090" customHeight="1" spans="5:5">
      <c r="E5090" s="116"/>
    </row>
  </sheetData>
  <mergeCells count="24">
    <mergeCell ref="A2:X2"/>
    <mergeCell ref="A3:X3"/>
    <mergeCell ref="N5:P5"/>
    <mergeCell ref="Q5:S5"/>
    <mergeCell ref="T5:V5"/>
    <mergeCell ref="Y5:AB5"/>
    <mergeCell ref="A44:D44"/>
    <mergeCell ref="A45:D45"/>
    <mergeCell ref="A46:D46"/>
    <mergeCell ref="A5:A6"/>
    <mergeCell ref="B5:B6"/>
    <mergeCell ref="C5:C6"/>
    <mergeCell ref="D5:D6"/>
    <mergeCell ref="E5:E6"/>
    <mergeCell ref="F5:F6"/>
    <mergeCell ref="G5:G6"/>
    <mergeCell ref="H5:H6"/>
    <mergeCell ref="I5:I6"/>
    <mergeCell ref="J5:J6"/>
    <mergeCell ref="K5:K6"/>
    <mergeCell ref="L5:L6"/>
    <mergeCell ref="M5:M6"/>
    <mergeCell ref="W5:W6"/>
    <mergeCell ref="X5:X6"/>
  </mergeCells>
  <dataValidations count="1">
    <dataValidation type="list" allowBlank="1" showInputMessage="1" showErrorMessage="1" sqref="L7">
      <formula1>"在用,停用,不需用,待报废,淘汰,盘亏,盘盈"</formula1>
    </dataValidation>
  </dataValidations>
  <hyperlinks>
    <hyperlink ref="A1" location="索引目录!E47" display="返回索引页"/>
    <hyperlink ref="B1" location="固定资产汇总!B15" display="返回"/>
  </hyperlinks>
  <printOptions horizontalCentered="1"/>
  <pageMargins left="0.354166666666667" right="0.354166666666667" top="0.786805555555556" bottom="0.786805555555556" header="0.919444444444445" footer="0.511805555555556"/>
  <pageSetup paperSize="9" scale="54" fitToHeight="0" orientation="landscape"/>
  <headerFooter alignWithMargins="0">
    <oddHeader>&amp;R&amp;"宋体,常规"&amp;9表4-6-5
共&amp;N页第&amp;P页</oddHead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Y7"/>
  <sheetViews>
    <sheetView tabSelected="1" zoomScale="110" zoomScaleNormal="110" zoomScaleSheetLayoutView="80" workbookViewId="0">
      <selection activeCell="A5" sqref="$A5:$XFD5"/>
    </sheetView>
  </sheetViews>
  <sheetFormatPr defaultColWidth="9" defaultRowHeight="15.75" customHeight="1" outlineLevelRow="6"/>
  <cols>
    <col min="1" max="1" width="6.1" style="202" customWidth="1"/>
    <col min="2" max="2" width="13.4" style="202" customWidth="1" outlineLevel="1"/>
    <col min="3" max="3" width="19.225" style="202" customWidth="1"/>
    <col min="4" max="4" width="50.4083333333333" style="202" customWidth="1"/>
    <col min="5" max="5" width="49.7666666666667" style="202" hidden="1" customWidth="1"/>
    <col min="6" max="7" width="4.9" style="202" customWidth="1"/>
    <col min="8" max="10" width="4.4" style="202" hidden="1" customWidth="1" outlineLevel="1"/>
    <col min="11" max="11" width="4.4" style="202" hidden="1" customWidth="1" outlineLevel="2"/>
    <col min="12" max="12" width="32.2" style="202" hidden="1" customWidth="1" outlineLevel="2"/>
    <col min="13" max="15" width="4.4" style="202" hidden="1" customWidth="1" outlineLevel="2"/>
    <col min="16" max="16" width="10.1" style="202" hidden="1" customWidth="1" collapsed="1"/>
    <col min="17" max="17" width="9.5" style="202" hidden="1" customWidth="1"/>
    <col min="18" max="28" width="11" style="202" hidden="1" customWidth="1" outlineLevel="1"/>
    <col min="29" max="29" width="11" style="202" hidden="1" customWidth="1" collapsed="1"/>
    <col min="30" max="31" width="11" style="202" hidden="1" customWidth="1"/>
    <col min="32" max="32" width="15.075" style="202" customWidth="1"/>
    <col min="33" max="33" width="11" style="202" hidden="1" customWidth="1"/>
    <col min="34" max="34" width="7" style="202" hidden="1" customWidth="1"/>
    <col min="35" max="35" width="11" style="202" hidden="1" customWidth="1"/>
    <col min="36" max="36" width="5" style="202" hidden="1" customWidth="1"/>
    <col min="37" max="37" width="12.5" style="202" customWidth="1"/>
    <col min="38" max="43" width="9" style="202" hidden="1" customWidth="1" outlineLevel="1"/>
    <col min="44" max="44" width="11.5" style="202" customWidth="1" collapsed="1"/>
    <col min="45" max="45" width="12.9" style="202" customWidth="1"/>
    <col min="46" max="46" width="11.5666666666667" style="202"/>
    <col min="47" max="47" width="12.6916666666667" style="202"/>
    <col min="48" max="16384" width="9" style="202"/>
  </cols>
  <sheetData>
    <row r="1" ht="36.75" customHeight="1" spans="1:51">
      <c r="A1" s="203" t="s">
        <v>1697</v>
      </c>
      <c r="B1" s="152"/>
      <c r="C1" s="152"/>
      <c r="D1" s="152"/>
      <c r="E1" s="152"/>
      <c r="F1" s="152"/>
      <c r="G1" s="152"/>
      <c r="H1" s="152"/>
      <c r="I1" s="152"/>
      <c r="J1" s="152"/>
      <c r="K1" s="152"/>
      <c r="L1" s="152"/>
      <c r="M1" s="152"/>
      <c r="N1" s="152"/>
      <c r="O1" s="152"/>
      <c r="P1" s="152"/>
      <c r="Q1" s="152"/>
      <c r="R1" s="152"/>
      <c r="S1" s="152"/>
      <c r="T1" s="152"/>
      <c r="U1" s="152"/>
      <c r="V1" s="152"/>
      <c r="W1" s="152"/>
      <c r="X1" s="152"/>
      <c r="Y1" s="152"/>
      <c r="Z1" s="152"/>
      <c r="AA1" s="152"/>
      <c r="AB1" s="152"/>
      <c r="AC1" s="152"/>
      <c r="AD1" s="152"/>
      <c r="AE1" s="152"/>
      <c r="AF1" s="152"/>
      <c r="AG1" s="152"/>
      <c r="AH1" s="152"/>
      <c r="AI1" s="152"/>
      <c r="AJ1" s="152"/>
      <c r="AK1" s="152"/>
      <c r="AY1"/>
    </row>
    <row r="2" customHeight="1" spans="1:51">
      <c r="A2" s="155"/>
      <c r="E2" s="116"/>
      <c r="AK2" s="156" t="s">
        <v>464</v>
      </c>
      <c r="AW2" s="204"/>
    </row>
    <row r="3" ht="18" customHeight="1" spans="1:51">
      <c r="A3" s="176" t="s">
        <v>1112</v>
      </c>
      <c r="B3" s="205" t="s">
        <v>1698</v>
      </c>
      <c r="C3" s="206" t="s">
        <v>1699</v>
      </c>
      <c r="D3" s="207" t="s">
        <v>1700</v>
      </c>
      <c r="E3" s="55" t="s">
        <v>1313</v>
      </c>
      <c r="F3" s="55" t="s">
        <v>1286</v>
      </c>
      <c r="G3" s="55" t="s">
        <v>1314</v>
      </c>
      <c r="H3" s="181" t="s">
        <v>1315</v>
      </c>
      <c r="I3" s="181" t="s">
        <v>1316</v>
      </c>
      <c r="J3" s="181" t="s">
        <v>1315</v>
      </c>
      <c r="K3" s="181" t="s">
        <v>1131</v>
      </c>
      <c r="L3" s="181" t="s">
        <v>1317</v>
      </c>
      <c r="M3" s="181" t="s">
        <v>1318</v>
      </c>
      <c r="N3" s="181" t="s">
        <v>1319</v>
      </c>
      <c r="O3" s="181" t="s">
        <v>1320</v>
      </c>
      <c r="P3" s="123" t="s">
        <v>1321</v>
      </c>
      <c r="Q3" s="123" t="s">
        <v>1322</v>
      </c>
      <c r="R3" s="208" t="s">
        <v>1323</v>
      </c>
      <c r="S3" s="209"/>
      <c r="T3" s="209"/>
      <c r="U3" s="209"/>
      <c r="V3" s="209"/>
      <c r="W3" s="209"/>
      <c r="X3" s="209"/>
      <c r="Y3" s="209"/>
      <c r="Z3" s="209"/>
      <c r="AA3" s="209"/>
      <c r="AB3" s="210"/>
      <c r="AC3" s="209" t="s">
        <v>1288</v>
      </c>
      <c r="AD3" s="209"/>
      <c r="AE3" s="211"/>
      <c r="AF3" s="212" t="s">
        <v>1701</v>
      </c>
      <c r="AG3" s="213" t="s">
        <v>1141</v>
      </c>
      <c r="AH3" s="213"/>
      <c r="AI3" s="213"/>
      <c r="AJ3" s="214" t="s">
        <v>1142</v>
      </c>
      <c r="AK3" s="214" t="s">
        <v>1144</v>
      </c>
      <c r="AL3" s="215" t="s">
        <v>1145</v>
      </c>
      <c r="AM3" s="216"/>
      <c r="AN3" s="216"/>
      <c r="AO3" s="216"/>
      <c r="AP3" s="216"/>
      <c r="AQ3" s="217"/>
    </row>
    <row r="4" ht="18" customHeight="1" spans="1:51">
      <c r="A4" s="176"/>
      <c r="B4" s="55"/>
      <c r="C4" s="176"/>
      <c r="D4" s="55"/>
      <c r="E4" s="55"/>
      <c r="F4" s="55"/>
      <c r="G4" s="55"/>
      <c r="H4" s="184"/>
      <c r="I4" s="184"/>
      <c r="J4" s="184"/>
      <c r="K4" s="184"/>
      <c r="L4" s="184"/>
      <c r="M4" s="184"/>
      <c r="N4" s="184"/>
      <c r="O4" s="184"/>
      <c r="P4" s="123"/>
      <c r="Q4" s="123"/>
      <c r="R4" s="213" t="s">
        <v>1154</v>
      </c>
      <c r="S4" s="208" t="s">
        <v>1158</v>
      </c>
      <c r="T4" s="208" t="s">
        <v>1292</v>
      </c>
      <c r="U4" s="208" t="s">
        <v>1325</v>
      </c>
      <c r="V4" s="208" t="s">
        <v>1326</v>
      </c>
      <c r="W4" s="208" t="s">
        <v>1327</v>
      </c>
      <c r="X4" s="208" t="s">
        <v>1293</v>
      </c>
      <c r="Y4" s="208" t="s">
        <v>1294</v>
      </c>
      <c r="Z4" s="208" t="s">
        <v>1295</v>
      </c>
      <c r="AA4" s="208" t="s">
        <v>1328</v>
      </c>
      <c r="AB4" s="218" t="s">
        <v>1159</v>
      </c>
      <c r="AC4" s="211" t="s">
        <v>1154</v>
      </c>
      <c r="AD4" s="213" t="s">
        <v>1158</v>
      </c>
      <c r="AE4" s="213" t="s">
        <v>1159</v>
      </c>
      <c r="AF4" s="219"/>
      <c r="AG4" s="213" t="s">
        <v>1154</v>
      </c>
      <c r="AH4" s="213" t="s">
        <v>1160</v>
      </c>
      <c r="AI4" s="213" t="s">
        <v>1158</v>
      </c>
      <c r="AJ4" s="213"/>
      <c r="AK4" s="213"/>
      <c r="AL4" s="220" t="s">
        <v>747</v>
      </c>
      <c r="AM4" s="220" t="s">
        <v>1329</v>
      </c>
      <c r="AN4" s="220" t="s">
        <v>1329</v>
      </c>
      <c r="AO4" s="220" t="s">
        <v>1161</v>
      </c>
      <c r="AP4" s="220" t="s">
        <v>1162</v>
      </c>
      <c r="AQ4" s="220" t="s">
        <v>1145</v>
      </c>
      <c r="AS4" s="204"/>
      <c r="AT4" s="204"/>
    </row>
    <row r="5" ht="36" customHeight="1" spans="1:51">
      <c r="A5" s="139">
        <v>19</v>
      </c>
      <c r="B5" s="139" t="s">
        <v>1702</v>
      </c>
      <c r="C5" s="145" t="s">
        <v>1703</v>
      </c>
      <c r="D5" s="221" t="s">
        <v>1704</v>
      </c>
      <c r="E5" s="145"/>
      <c r="F5" s="139" t="s">
        <v>1705</v>
      </c>
      <c r="G5" s="139">
        <v>1</v>
      </c>
      <c r="H5" s="139"/>
      <c r="I5" s="139"/>
      <c r="J5" s="139"/>
      <c r="K5" s="139"/>
      <c r="L5" s="222"/>
      <c r="M5" s="139"/>
      <c r="N5" s="139"/>
      <c r="O5" s="139"/>
      <c r="P5" s="223"/>
      <c r="Q5" s="223"/>
      <c r="R5" s="131"/>
      <c r="S5" s="131"/>
      <c r="T5" s="131"/>
      <c r="U5" s="131"/>
      <c r="V5" s="131"/>
      <c r="W5" s="131"/>
      <c r="X5" s="131"/>
      <c r="Y5" s="131"/>
      <c r="Z5" s="131"/>
      <c r="AA5" s="131"/>
      <c r="AB5" s="132"/>
      <c r="AC5" s="170"/>
      <c r="AD5" s="131"/>
      <c r="AE5" s="131"/>
      <c r="AF5" s="131">
        <v>2269</v>
      </c>
      <c r="AG5" s="131"/>
      <c r="AH5" s="185"/>
      <c r="AI5" s="131">
        <f>ROUND(AG5*AH5/100,0)</f>
        <v>0</v>
      </c>
      <c r="AJ5" s="131"/>
      <c r="AK5" s="171"/>
      <c r="AL5" s="224"/>
      <c r="AM5" s="224"/>
      <c r="AN5" s="224"/>
      <c r="AO5" s="224"/>
      <c r="AP5" s="225"/>
      <c r="AQ5" s="224"/>
      <c r="AS5" s="226"/>
      <c r="AT5" s="204"/>
    </row>
    <row r="6" ht="36" customHeight="1" spans="1:51">
      <c r="A6" s="139">
        <v>20</v>
      </c>
      <c r="B6" s="139" t="s">
        <v>1706</v>
      </c>
      <c r="C6" s="145" t="s">
        <v>1707</v>
      </c>
      <c r="D6" s="221" t="s">
        <v>1708</v>
      </c>
      <c r="E6" s="145"/>
      <c r="F6" s="139" t="s">
        <v>1705</v>
      </c>
      <c r="G6" s="139">
        <v>1</v>
      </c>
      <c r="H6" s="139"/>
      <c r="I6" s="139"/>
      <c r="J6" s="139"/>
      <c r="K6" s="139"/>
      <c r="L6" s="222"/>
      <c r="M6" s="139"/>
      <c r="N6" s="139"/>
      <c r="O6" s="139"/>
      <c r="P6" s="223"/>
      <c r="Q6" s="223"/>
      <c r="R6" s="131"/>
      <c r="S6" s="131"/>
      <c r="T6" s="131"/>
      <c r="U6" s="131"/>
      <c r="V6" s="131"/>
      <c r="W6" s="131"/>
      <c r="X6" s="131"/>
      <c r="Y6" s="131"/>
      <c r="Z6" s="131"/>
      <c r="AA6" s="131"/>
      <c r="AB6" s="132"/>
      <c r="AC6" s="170"/>
      <c r="AD6" s="131"/>
      <c r="AE6" s="131"/>
      <c r="AF6" s="131">
        <v>358733</v>
      </c>
      <c r="AG6" s="131"/>
      <c r="AH6" s="185"/>
      <c r="AI6" s="131">
        <f>ROUND(AG6*AH6/100,0)</f>
        <v>0</v>
      </c>
      <c r="AJ6" s="131"/>
      <c r="AK6" s="171"/>
      <c r="AL6" s="224"/>
      <c r="AM6" s="224"/>
      <c r="AN6" s="224"/>
      <c r="AO6" s="224"/>
      <c r="AP6" s="225"/>
      <c r="AQ6" s="224"/>
      <c r="AS6" s="226"/>
      <c r="AT6" s="204"/>
    </row>
    <row r="7" customHeight="1" spans="1:51">
      <c r="A7" s="139"/>
      <c r="B7" s="139"/>
      <c r="C7" s="145"/>
      <c r="D7" s="145"/>
      <c r="E7" s="145"/>
      <c r="F7" s="145"/>
      <c r="G7" s="139"/>
      <c r="H7" s="139"/>
      <c r="I7" s="139"/>
      <c r="J7" s="139"/>
      <c r="K7" s="139"/>
      <c r="L7" s="139"/>
      <c r="M7" s="139"/>
      <c r="N7" s="139"/>
      <c r="O7" s="139"/>
      <c r="P7" s="167"/>
      <c r="Q7" s="167"/>
      <c r="R7" s="131"/>
      <c r="S7" s="168"/>
      <c r="T7" s="168"/>
      <c r="U7" s="168"/>
      <c r="V7" s="168"/>
      <c r="W7" s="168"/>
      <c r="X7" s="168"/>
      <c r="Y7" s="168"/>
      <c r="Z7" s="168"/>
      <c r="AA7" s="168"/>
      <c r="AB7" s="132"/>
      <c r="AC7" s="170"/>
      <c r="AD7" s="131"/>
      <c r="AE7" s="131"/>
      <c r="AF7" s="131"/>
      <c r="AG7" s="131"/>
      <c r="AH7" s="185"/>
      <c r="AI7" s="131">
        <f>ROUND(AG7*AH7/100,0)</f>
        <v>0</v>
      </c>
      <c r="AJ7" s="131" t="str">
        <f>IF(AD7=0,"",(AI7-AD7)/AD7*100)</f>
        <v/>
      </c>
      <c r="AK7" s="171"/>
      <c r="AL7" s="224">
        <f>IF(E7="",0,AG7/E7)</f>
        <v>0</v>
      </c>
      <c r="AM7" s="224" t="b">
        <f>COUNTIFS(C:C,C7,D:D,D7,AL:AL,AL7)=COUNTIFS(C:C,C7,D:D,D7)</f>
        <v>1</v>
      </c>
      <c r="AN7" s="224">
        <f>IF(AM7=TRUE,0,"单价不同")</f>
        <v>0</v>
      </c>
      <c r="AO7" s="224">
        <f>AG7-AC7</f>
        <v>0</v>
      </c>
      <c r="AP7" s="225">
        <f>IF(AC7=0,0,AO7/AC7)</f>
        <v>0</v>
      </c>
      <c r="AQ7" s="224" t="str">
        <f>IF(AP7&gt;0.3,"核查",IF(AP7&lt;-0.3,"核查",""))</f>
        <v/>
      </c>
    </row>
  </sheetData>
  <mergeCells count="25">
    <mergeCell ref="A1:AK1"/>
    <mergeCell ref="R3:AB3"/>
    <mergeCell ref="AC3:AE3"/>
    <mergeCell ref="AG3:AI3"/>
    <mergeCell ref="AL3:AQ3"/>
    <mergeCell ref="A3:A4"/>
    <mergeCell ref="B3:B4"/>
    <mergeCell ref="C3:C4"/>
    <mergeCell ref="D3:D4"/>
    <mergeCell ref="E3:E4"/>
    <mergeCell ref="F3:F4"/>
    <mergeCell ref="G3:G4"/>
    <mergeCell ref="H3:H4"/>
    <mergeCell ref="I3:I4"/>
    <mergeCell ref="J3:J4"/>
    <mergeCell ref="K3:K4"/>
    <mergeCell ref="L3:L4"/>
    <mergeCell ref="M3:M4"/>
    <mergeCell ref="N3:N4"/>
    <mergeCell ref="O3:O4"/>
    <mergeCell ref="P3:P4"/>
    <mergeCell ref="Q3:Q4"/>
    <mergeCell ref="AF3:AF4"/>
    <mergeCell ref="AJ3:AJ4"/>
    <mergeCell ref="AK3:AK4"/>
  </mergeCells>
  <conditionalFormatting sqref="B1:B4 B7:B1048576">
    <cfRule type="duplicateValues" dxfId="0" priority="1"/>
  </conditionalFormatting>
  <conditionalFormatting sqref="E1:E4 E7:E1048576">
    <cfRule type="duplicateValues" dxfId="0" priority="309"/>
  </conditionalFormatting>
  <printOptions horizontalCentered="1"/>
  <pageMargins left="0.354166666666667" right="0.354166666666667" top="0.786805555555556" bottom="0.786805555555556" header="0.919444444444445" footer="0.511805555555556"/>
  <pageSetup paperSize="9" fitToHeight="0" orientation="landscape"/>
  <headerFooter alignWithMargins="0">
    <oddHeader>&amp;R&amp;"宋体,常规"&amp;9表4-6-6
共&amp;N页第&amp;P页</oddHeader>
  </headerFooter>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D842"/>
  <sheetViews>
    <sheetView workbookViewId="0">
      <selection activeCell="H14" sqref="H14"/>
    </sheetView>
  </sheetViews>
  <sheetFormatPr defaultColWidth="9" defaultRowHeight="15.75"/>
  <cols>
    <col min="1" max="1" width="4.4" customWidth="1"/>
    <col min="2" max="4" width="6.9" customWidth="1" outlineLevel="1"/>
    <col min="5" max="5" width="9.1" customWidth="1" outlineLevel="1"/>
    <col min="6" max="6" width="18.5" customWidth="1"/>
    <col min="7" max="7" width="7.1" customWidth="1"/>
    <col min="8" max="8" width="6.9" customWidth="1"/>
    <col min="9" max="9" width="17.4" customWidth="1"/>
    <col min="10" max="10" width="7.4" customWidth="1"/>
    <col min="11" max="12" width="5.4" customWidth="1"/>
    <col min="13" max="13" width="5.1" customWidth="1"/>
    <col min="14" max="14" width="8.4" customWidth="1"/>
    <col min="15" max="15" width="8.1" customWidth="1"/>
    <col min="16" max="16" width="12.5" customWidth="1"/>
    <col min="17" max="17" width="5.4" customWidth="1" outlineLevel="1"/>
    <col min="18" max="19" width="6.9" customWidth="1" outlineLevel="1"/>
    <col min="20" max="20" width="6.4" customWidth="1" outlineLevel="1"/>
    <col min="21" max="21" width="9.5" customWidth="1" outlineLevel="1"/>
    <col min="22" max="22" width="10.1" customWidth="1" outlineLevel="1"/>
    <col min="23" max="24" width="9.5" customWidth="1" outlineLevel="1"/>
    <col min="25" max="25" width="13.9" customWidth="1"/>
    <col min="26" max="26" width="8.9" customWidth="1" outlineLevel="1"/>
    <col min="27" max="28" width="13" customWidth="1"/>
    <col min="29" max="29" width="8.1" customWidth="1"/>
  </cols>
  <sheetData>
    <row r="1" spans="1:30">
      <c r="A1" s="101" t="s">
        <v>558</v>
      </c>
      <c r="B1" s="89" t="s">
        <v>1017</v>
      </c>
      <c r="C1" s="2"/>
      <c r="D1" s="2"/>
      <c r="E1" s="2"/>
      <c r="F1" s="2"/>
      <c r="G1" s="2"/>
      <c r="H1" s="2"/>
      <c r="I1" s="2"/>
      <c r="J1" s="2"/>
      <c r="K1" s="2"/>
      <c r="L1" s="2"/>
      <c r="M1" s="2"/>
      <c r="N1" s="2"/>
      <c r="O1" s="196"/>
      <c r="P1" s="2"/>
      <c r="Q1" s="2"/>
      <c r="R1" s="2"/>
      <c r="S1" s="2"/>
      <c r="T1" s="3"/>
      <c r="U1" s="3"/>
      <c r="V1" s="3"/>
      <c r="W1" s="115"/>
      <c r="X1" s="115"/>
      <c r="Y1" s="115"/>
      <c r="Z1" s="3"/>
      <c r="AA1" s="3"/>
      <c r="AB1" s="3"/>
      <c r="AC1" s="3"/>
      <c r="AD1" s="3"/>
    </row>
    <row r="2" ht="30" customHeight="1" spans="1:30">
      <c r="A2" s="4" t="s">
        <v>1709</v>
      </c>
      <c r="B2" s="4"/>
      <c r="C2" s="4"/>
      <c r="D2" s="4"/>
      <c r="E2" s="4"/>
      <c r="F2" s="4"/>
      <c r="G2" s="4"/>
      <c r="H2" s="4"/>
      <c r="I2" s="4"/>
      <c r="J2" s="4"/>
      <c r="K2" s="4"/>
      <c r="L2" s="4"/>
      <c r="M2" s="4"/>
      <c r="N2" s="4"/>
      <c r="O2" s="4"/>
      <c r="P2" s="4"/>
      <c r="Q2" s="4"/>
      <c r="R2" s="4"/>
      <c r="S2" s="4"/>
      <c r="T2" s="4"/>
      <c r="U2" s="4"/>
      <c r="V2" s="4"/>
      <c r="W2" s="4"/>
      <c r="X2" s="4"/>
      <c r="Y2" s="4"/>
      <c r="Z2" s="4"/>
      <c r="AA2" s="4"/>
      <c r="AB2" s="4"/>
      <c r="AC2" s="4"/>
      <c r="AD2" s="4"/>
    </row>
    <row r="3" ht="15" customHeight="1" spans="1:30">
      <c r="A3" s="5" t="e">
        <f>CONCATENATE(#REF!,#REF!,#REF!,#REF!,#REF!,#REF!,#REF!)</f>
        <v>#REF!</v>
      </c>
      <c r="B3" s="5"/>
      <c r="C3" s="5"/>
      <c r="D3" s="5"/>
      <c r="E3" s="5"/>
      <c r="F3" s="5"/>
      <c r="G3" s="5"/>
      <c r="H3" s="5"/>
      <c r="I3" s="5"/>
      <c r="J3" s="5"/>
      <c r="K3" s="5"/>
      <c r="L3" s="5"/>
      <c r="M3" s="5"/>
      <c r="N3" s="5"/>
      <c r="O3" s="5"/>
      <c r="P3" s="5"/>
      <c r="Q3" s="5"/>
      <c r="R3" s="5"/>
      <c r="S3" s="5"/>
      <c r="T3" s="5"/>
      <c r="U3" s="5"/>
      <c r="V3" s="6"/>
      <c r="W3" s="6"/>
      <c r="X3" s="6"/>
      <c r="Y3" s="6"/>
      <c r="Z3" s="6"/>
      <c r="AA3" s="6"/>
      <c r="AB3" s="6"/>
      <c r="AC3" s="6"/>
      <c r="AD3" s="6"/>
    </row>
    <row r="4" customHeight="1" spans="1:30">
      <c r="A4" s="7" t="e">
        <f>#REF!&amp;#REF!</f>
        <v>#REF!</v>
      </c>
      <c r="O4" s="197"/>
      <c r="W4" s="116"/>
      <c r="X4" s="116"/>
      <c r="Y4" s="116"/>
      <c r="AD4" s="8" t="s">
        <v>464</v>
      </c>
    </row>
    <row r="5" ht="24" customHeight="1" spans="1:30">
      <c r="A5" s="55" t="s">
        <v>465</v>
      </c>
      <c r="B5" s="55" t="s">
        <v>572</v>
      </c>
      <c r="C5" s="55" t="s">
        <v>1090</v>
      </c>
      <c r="D5" s="55" t="s">
        <v>1091</v>
      </c>
      <c r="E5" s="55" t="s">
        <v>858</v>
      </c>
      <c r="F5" s="55" t="s">
        <v>1092</v>
      </c>
      <c r="G5" s="55" t="s">
        <v>859</v>
      </c>
      <c r="H5" s="198" t="s">
        <v>1055</v>
      </c>
      <c r="I5" s="55" t="s">
        <v>1093</v>
      </c>
      <c r="J5" s="55" t="s">
        <v>1094</v>
      </c>
      <c r="K5" s="55" t="s">
        <v>1095</v>
      </c>
      <c r="L5" s="55" t="s">
        <v>1081</v>
      </c>
      <c r="M5" s="55" t="s">
        <v>1096</v>
      </c>
      <c r="N5" s="55" t="s">
        <v>1082</v>
      </c>
      <c r="O5" s="199" t="s">
        <v>1097</v>
      </c>
      <c r="P5" s="55" t="s">
        <v>1088</v>
      </c>
      <c r="Q5" s="123" t="s">
        <v>1098</v>
      </c>
      <c r="R5" s="55" t="s">
        <v>1099</v>
      </c>
      <c r="S5" s="123" t="s">
        <v>1100</v>
      </c>
      <c r="T5" s="123" t="s">
        <v>1101</v>
      </c>
      <c r="U5" s="123" t="s">
        <v>1102</v>
      </c>
      <c r="V5" s="55" t="s">
        <v>425</v>
      </c>
      <c r="W5" s="55"/>
      <c r="X5" s="130"/>
      <c r="Y5" s="55" t="s">
        <v>426</v>
      </c>
      <c r="Z5" s="55" t="s">
        <v>600</v>
      </c>
      <c r="AA5" s="123" t="s">
        <v>427</v>
      </c>
      <c r="AB5" s="51" t="s">
        <v>428</v>
      </c>
      <c r="AC5" s="51" t="s">
        <v>469</v>
      </c>
      <c r="AD5" s="123" t="s">
        <v>577</v>
      </c>
    </row>
    <row r="6" ht="24" customHeight="1" spans="1:30">
      <c r="A6" s="55"/>
      <c r="B6" s="55"/>
      <c r="C6" s="127"/>
      <c r="D6" s="127"/>
      <c r="E6" s="127"/>
      <c r="F6" s="127"/>
      <c r="G6" s="127"/>
      <c r="H6" s="198"/>
      <c r="I6" s="127"/>
      <c r="J6" s="127"/>
      <c r="K6" s="127"/>
      <c r="L6" s="127"/>
      <c r="M6" s="127"/>
      <c r="N6" s="127"/>
      <c r="O6" s="200"/>
      <c r="P6" s="127"/>
      <c r="Q6" s="123"/>
      <c r="R6" s="127"/>
      <c r="S6" s="123"/>
      <c r="T6" s="123"/>
      <c r="U6" s="123"/>
      <c r="V6" s="55" t="s">
        <v>1103</v>
      </c>
      <c r="W6" s="55" t="s">
        <v>1104</v>
      </c>
      <c r="X6" s="130" t="s">
        <v>600</v>
      </c>
      <c r="Y6" s="127"/>
      <c r="Z6" s="127"/>
      <c r="AA6" s="123"/>
      <c r="AB6" s="9"/>
      <c r="AC6" s="9"/>
      <c r="AD6" s="123"/>
    </row>
    <row r="7" customHeight="1" spans="1:30">
      <c r="A7" s="12">
        <v>1</v>
      </c>
      <c r="B7" s="12"/>
      <c r="C7" s="12"/>
      <c r="D7" s="12"/>
      <c r="E7" s="12"/>
      <c r="F7" s="12"/>
      <c r="G7" s="12"/>
      <c r="H7" s="12"/>
      <c r="I7" s="12"/>
      <c r="J7" s="14"/>
      <c r="K7" s="12"/>
      <c r="L7" s="12"/>
      <c r="M7" s="12"/>
      <c r="N7" s="12"/>
      <c r="O7" s="201"/>
      <c r="P7" s="12"/>
      <c r="Q7" s="12"/>
      <c r="R7" s="12"/>
      <c r="S7" s="12"/>
      <c r="T7" s="145"/>
      <c r="U7" s="145"/>
      <c r="V7" s="16"/>
      <c r="W7" s="131"/>
      <c r="X7" s="132"/>
      <c r="Y7" s="170"/>
      <c r="Z7" s="16"/>
      <c r="AA7" s="16"/>
      <c r="AB7" s="16">
        <f t="shared" ref="AB7:AB27" si="0">AA7-Y7</f>
        <v>0</v>
      </c>
      <c r="AC7" s="16" t="str">
        <f t="shared" ref="AC7:AC27" si="1">IF(Y7=0,"",(AB7)/Y7*100)</f>
        <v/>
      </c>
      <c r="AD7" s="17"/>
    </row>
    <row r="8" customHeight="1" spans="1:30">
      <c r="A8" s="12">
        <v>2</v>
      </c>
      <c r="B8" s="12"/>
      <c r="C8" s="12"/>
      <c r="D8" s="12"/>
      <c r="E8" s="12"/>
      <c r="F8" s="12"/>
      <c r="G8" s="12"/>
      <c r="H8" s="12"/>
      <c r="I8" s="12"/>
      <c r="J8" s="14"/>
      <c r="K8" s="12"/>
      <c r="L8" s="12"/>
      <c r="M8" s="12"/>
      <c r="N8" s="12"/>
      <c r="O8" s="201"/>
      <c r="P8" s="12"/>
      <c r="Q8" s="12"/>
      <c r="R8" s="12"/>
      <c r="S8" s="12"/>
      <c r="T8" s="145"/>
      <c r="U8" s="145"/>
      <c r="V8" s="16"/>
      <c r="W8" s="131"/>
      <c r="X8" s="132"/>
      <c r="Y8" s="170"/>
      <c r="Z8" s="16"/>
      <c r="AA8" s="16"/>
      <c r="AB8" s="16">
        <f t="shared" si="0"/>
        <v>0</v>
      </c>
      <c r="AC8" s="16" t="str">
        <f t="shared" si="1"/>
        <v/>
      </c>
      <c r="AD8" s="17"/>
    </row>
    <row r="9" customHeight="1" spans="1:30">
      <c r="A9" s="12">
        <v>3</v>
      </c>
      <c r="B9" s="12"/>
      <c r="C9" s="12"/>
      <c r="D9" s="12"/>
      <c r="E9" s="12"/>
      <c r="F9" s="12"/>
      <c r="G9" s="12"/>
      <c r="H9" s="12"/>
      <c r="I9" s="12"/>
      <c r="J9" s="14"/>
      <c r="K9" s="12"/>
      <c r="L9" s="12"/>
      <c r="M9" s="12"/>
      <c r="N9" s="12"/>
      <c r="O9" s="201"/>
      <c r="P9" s="12"/>
      <c r="Q9" s="12"/>
      <c r="R9" s="12"/>
      <c r="S9" s="12"/>
      <c r="T9" s="145"/>
      <c r="U9" s="145"/>
      <c r="V9" s="16"/>
      <c r="W9" s="131"/>
      <c r="X9" s="132"/>
      <c r="Y9" s="170"/>
      <c r="Z9" s="16"/>
      <c r="AA9" s="16"/>
      <c r="AB9" s="16">
        <f t="shared" si="0"/>
        <v>0</v>
      </c>
      <c r="AC9" s="16" t="str">
        <f t="shared" si="1"/>
        <v/>
      </c>
      <c r="AD9" s="17"/>
    </row>
    <row r="10" customHeight="1" spans="1:30">
      <c r="A10" s="12">
        <v>4</v>
      </c>
      <c r="B10" s="12"/>
      <c r="C10" s="12"/>
      <c r="D10" s="12"/>
      <c r="E10" s="12"/>
      <c r="F10" s="12"/>
      <c r="G10" s="12"/>
      <c r="H10" s="12"/>
      <c r="I10" s="12"/>
      <c r="J10" s="14"/>
      <c r="K10" s="12"/>
      <c r="L10" s="12"/>
      <c r="M10" s="12"/>
      <c r="N10" s="12"/>
      <c r="O10" s="201"/>
      <c r="P10" s="12"/>
      <c r="Q10" s="12"/>
      <c r="R10" s="12"/>
      <c r="S10" s="12"/>
      <c r="T10" s="145"/>
      <c r="U10" s="145"/>
      <c r="V10" s="16"/>
      <c r="W10" s="131"/>
      <c r="X10" s="132"/>
      <c r="Y10" s="16"/>
      <c r="Z10" s="16"/>
      <c r="AA10" s="16"/>
      <c r="AB10" s="16">
        <f t="shared" si="0"/>
        <v>0</v>
      </c>
      <c r="AC10" s="16" t="str">
        <f t="shared" si="1"/>
        <v/>
      </c>
      <c r="AD10" s="17"/>
    </row>
    <row r="11" customHeight="1" spans="1:30">
      <c r="A11" s="12">
        <v>5</v>
      </c>
      <c r="B11" s="12"/>
      <c r="C11" s="12"/>
      <c r="D11" s="12"/>
      <c r="E11" s="12"/>
      <c r="F11" s="12"/>
      <c r="G11" s="12"/>
      <c r="H11" s="12"/>
      <c r="I11" s="12"/>
      <c r="J11" s="14"/>
      <c r="K11" s="12"/>
      <c r="L11" s="12"/>
      <c r="M11" s="12"/>
      <c r="N11" s="12"/>
      <c r="O11" s="201"/>
      <c r="P11" s="12"/>
      <c r="Q11" s="12"/>
      <c r="R11" s="12"/>
      <c r="S11" s="12"/>
      <c r="T11" s="145"/>
      <c r="U11" s="145"/>
      <c r="V11" s="16"/>
      <c r="W11" s="131"/>
      <c r="X11" s="132"/>
      <c r="Y11" s="170"/>
      <c r="Z11" s="16"/>
      <c r="AA11" s="16"/>
      <c r="AB11" s="16">
        <f t="shared" si="0"/>
        <v>0</v>
      </c>
      <c r="AC11" s="16" t="str">
        <f t="shared" si="1"/>
        <v/>
      </c>
      <c r="AD11" s="17"/>
    </row>
    <row r="12" customHeight="1" spans="1:30">
      <c r="A12" s="12">
        <v>6</v>
      </c>
      <c r="B12" s="12"/>
      <c r="C12" s="12"/>
      <c r="D12" s="12"/>
      <c r="E12" s="12"/>
      <c r="F12" s="12"/>
      <c r="G12" s="12"/>
      <c r="H12" s="12"/>
      <c r="I12" s="12"/>
      <c r="J12" s="14"/>
      <c r="K12" s="12"/>
      <c r="L12" s="12"/>
      <c r="M12" s="12"/>
      <c r="N12" s="12"/>
      <c r="O12" s="201"/>
      <c r="P12" s="12"/>
      <c r="Q12" s="12"/>
      <c r="R12" s="12"/>
      <c r="S12" s="12"/>
      <c r="T12" s="145"/>
      <c r="U12" s="145"/>
      <c r="V12" s="16"/>
      <c r="W12" s="131"/>
      <c r="X12" s="132"/>
      <c r="Y12" s="170"/>
      <c r="Z12" s="16"/>
      <c r="AA12" s="16"/>
      <c r="AB12" s="16">
        <f t="shared" si="0"/>
        <v>0</v>
      </c>
      <c r="AC12" s="16" t="str">
        <f t="shared" si="1"/>
        <v/>
      </c>
      <c r="AD12" s="17"/>
    </row>
    <row r="13" customHeight="1" spans="1:30">
      <c r="A13" s="12">
        <v>7</v>
      </c>
      <c r="B13" s="12"/>
      <c r="C13" s="12"/>
      <c r="D13" s="12"/>
      <c r="E13" s="12"/>
      <c r="F13" s="12"/>
      <c r="G13" s="12"/>
      <c r="H13" s="12"/>
      <c r="I13" s="12"/>
      <c r="J13" s="14"/>
      <c r="K13" s="12"/>
      <c r="L13" s="12"/>
      <c r="M13" s="12"/>
      <c r="N13" s="12"/>
      <c r="O13" s="201"/>
      <c r="P13" s="12"/>
      <c r="Q13" s="12"/>
      <c r="R13" s="12"/>
      <c r="S13" s="12"/>
      <c r="T13" s="145"/>
      <c r="U13" s="145"/>
      <c r="V13" s="16"/>
      <c r="W13" s="131"/>
      <c r="X13" s="132"/>
      <c r="Y13" s="170"/>
      <c r="Z13" s="16"/>
      <c r="AA13" s="16"/>
      <c r="AB13" s="16">
        <f t="shared" si="0"/>
        <v>0</v>
      </c>
      <c r="AC13" s="16" t="str">
        <f t="shared" si="1"/>
        <v/>
      </c>
      <c r="AD13" s="17"/>
    </row>
    <row r="14" customHeight="1" spans="1:30">
      <c r="A14" s="12">
        <v>8</v>
      </c>
      <c r="B14" s="12"/>
      <c r="C14" s="12"/>
      <c r="D14" s="12"/>
      <c r="E14" s="12"/>
      <c r="F14" s="12"/>
      <c r="G14" s="12"/>
      <c r="H14" s="12"/>
      <c r="I14" s="12"/>
      <c r="J14" s="14"/>
      <c r="K14" s="12"/>
      <c r="L14" s="12"/>
      <c r="M14" s="12"/>
      <c r="N14" s="12"/>
      <c r="O14" s="201"/>
      <c r="P14" s="12"/>
      <c r="Q14" s="12"/>
      <c r="R14" s="12"/>
      <c r="S14" s="12"/>
      <c r="T14" s="145"/>
      <c r="U14" s="145"/>
      <c r="V14" s="16"/>
      <c r="W14" s="131"/>
      <c r="X14" s="132"/>
      <c r="Y14" s="170"/>
      <c r="Z14" s="16"/>
      <c r="AA14" s="16"/>
      <c r="AB14" s="16">
        <f t="shared" si="0"/>
        <v>0</v>
      </c>
      <c r="AC14" s="16" t="str">
        <f t="shared" si="1"/>
        <v/>
      </c>
      <c r="AD14" s="17"/>
    </row>
    <row r="15" customHeight="1" spans="1:30">
      <c r="A15" s="12"/>
      <c r="B15" s="12"/>
      <c r="C15" s="12"/>
      <c r="D15" s="12"/>
      <c r="E15" s="12"/>
      <c r="F15" s="12"/>
      <c r="G15" s="12"/>
      <c r="H15" s="12"/>
      <c r="I15" s="12"/>
      <c r="J15" s="12"/>
      <c r="K15" s="12"/>
      <c r="L15" s="12"/>
      <c r="M15" s="12"/>
      <c r="N15" s="12"/>
      <c r="O15" s="201"/>
      <c r="P15" s="12"/>
      <c r="Q15" s="12"/>
      <c r="R15" s="12"/>
      <c r="S15" s="12"/>
      <c r="T15" s="145"/>
      <c r="U15" s="145"/>
      <c r="V15" s="16"/>
      <c r="W15" s="131"/>
      <c r="X15" s="132"/>
      <c r="Y15" s="170"/>
      <c r="Z15" s="16"/>
      <c r="AA15" s="16"/>
      <c r="AB15" s="16">
        <f t="shared" si="0"/>
        <v>0</v>
      </c>
      <c r="AC15" s="16" t="str">
        <f t="shared" si="1"/>
        <v/>
      </c>
      <c r="AD15" s="17"/>
    </row>
    <row r="16" customHeight="1" spans="1:30">
      <c r="A16" s="12"/>
      <c r="B16" s="12"/>
      <c r="C16" s="12"/>
      <c r="D16" s="12"/>
      <c r="E16" s="12"/>
      <c r="F16" s="12"/>
      <c r="G16" s="12"/>
      <c r="H16" s="12"/>
      <c r="I16" s="12"/>
      <c r="J16" s="12"/>
      <c r="K16" s="12"/>
      <c r="L16" s="12"/>
      <c r="M16" s="12"/>
      <c r="N16" s="12"/>
      <c r="O16" s="201"/>
      <c r="P16" s="12"/>
      <c r="Q16" s="12"/>
      <c r="R16" s="12"/>
      <c r="S16" s="12"/>
      <c r="T16" s="145"/>
      <c r="U16" s="145"/>
      <c r="V16" s="16"/>
      <c r="W16" s="131"/>
      <c r="X16" s="132"/>
      <c r="Y16" s="170"/>
      <c r="Z16" s="16"/>
      <c r="AA16" s="16"/>
      <c r="AB16" s="16">
        <f t="shared" si="0"/>
        <v>0</v>
      </c>
      <c r="AC16" s="16" t="str">
        <f t="shared" si="1"/>
        <v/>
      </c>
      <c r="AD16" s="17"/>
    </row>
    <row r="17" customHeight="1" spans="1:30">
      <c r="A17" s="12"/>
      <c r="B17" s="12"/>
      <c r="C17" s="12"/>
      <c r="D17" s="12"/>
      <c r="E17" s="12"/>
      <c r="F17" s="12"/>
      <c r="G17" s="12"/>
      <c r="H17" s="12"/>
      <c r="I17" s="12"/>
      <c r="J17" s="12"/>
      <c r="K17" s="12"/>
      <c r="L17" s="12"/>
      <c r="M17" s="12"/>
      <c r="N17" s="12"/>
      <c r="O17" s="201"/>
      <c r="P17" s="12"/>
      <c r="Q17" s="12"/>
      <c r="R17" s="12"/>
      <c r="S17" s="12"/>
      <c r="T17" s="145"/>
      <c r="U17" s="145"/>
      <c r="V17" s="16"/>
      <c r="W17" s="131"/>
      <c r="X17" s="132"/>
      <c r="Y17" s="170"/>
      <c r="Z17" s="16"/>
      <c r="AA17" s="16"/>
      <c r="AB17" s="16">
        <f t="shared" si="0"/>
        <v>0</v>
      </c>
      <c r="AC17" s="16" t="str">
        <f t="shared" si="1"/>
        <v/>
      </c>
      <c r="AD17" s="17"/>
    </row>
    <row r="18" customHeight="1" spans="1:30">
      <c r="A18" s="12"/>
      <c r="B18" s="12"/>
      <c r="C18" s="12"/>
      <c r="D18" s="12"/>
      <c r="E18" s="12"/>
      <c r="F18" s="12"/>
      <c r="G18" s="12"/>
      <c r="H18" s="12"/>
      <c r="I18" s="12"/>
      <c r="J18" s="12"/>
      <c r="K18" s="12"/>
      <c r="L18" s="12"/>
      <c r="M18" s="12"/>
      <c r="N18" s="12"/>
      <c r="O18" s="201"/>
      <c r="P18" s="12"/>
      <c r="Q18" s="12"/>
      <c r="R18" s="12"/>
      <c r="S18" s="12"/>
      <c r="T18" s="145"/>
      <c r="U18" s="145"/>
      <c r="V18" s="16"/>
      <c r="W18" s="131"/>
      <c r="X18" s="132"/>
      <c r="Y18" s="170"/>
      <c r="Z18" s="16"/>
      <c r="AA18" s="16"/>
      <c r="AB18" s="16">
        <f t="shared" si="0"/>
        <v>0</v>
      </c>
      <c r="AC18" s="16" t="str">
        <f t="shared" si="1"/>
        <v/>
      </c>
      <c r="AD18" s="17"/>
    </row>
    <row r="19" customHeight="1" spans="1:30">
      <c r="A19" s="12"/>
      <c r="B19" s="12"/>
      <c r="C19" s="12"/>
      <c r="D19" s="12"/>
      <c r="E19" s="12"/>
      <c r="F19" s="12"/>
      <c r="G19" s="12"/>
      <c r="H19" s="12"/>
      <c r="I19" s="12"/>
      <c r="J19" s="12"/>
      <c r="K19" s="12"/>
      <c r="L19" s="12"/>
      <c r="M19" s="12"/>
      <c r="N19" s="12"/>
      <c r="O19" s="201"/>
      <c r="P19" s="12"/>
      <c r="Q19" s="12"/>
      <c r="R19" s="12"/>
      <c r="S19" s="12"/>
      <c r="T19" s="145"/>
      <c r="U19" s="145"/>
      <c r="V19" s="16"/>
      <c r="W19" s="131"/>
      <c r="X19" s="132"/>
      <c r="Y19" s="170"/>
      <c r="Z19" s="16"/>
      <c r="AA19" s="16"/>
      <c r="AB19" s="16">
        <f t="shared" si="0"/>
        <v>0</v>
      </c>
      <c r="AC19" s="16" t="str">
        <f t="shared" si="1"/>
        <v/>
      </c>
      <c r="AD19" s="17"/>
    </row>
    <row r="20" customHeight="1" spans="1:30">
      <c r="A20" s="12"/>
      <c r="B20" s="12"/>
      <c r="C20" s="12"/>
      <c r="D20" s="12"/>
      <c r="E20" s="12"/>
      <c r="F20" s="12"/>
      <c r="G20" s="12"/>
      <c r="H20" s="12"/>
      <c r="I20" s="12"/>
      <c r="J20" s="12"/>
      <c r="K20" s="12"/>
      <c r="L20" s="12"/>
      <c r="M20" s="12"/>
      <c r="N20" s="12"/>
      <c r="O20" s="201"/>
      <c r="P20" s="12"/>
      <c r="Q20" s="12"/>
      <c r="R20" s="12"/>
      <c r="S20" s="12"/>
      <c r="T20" s="145"/>
      <c r="U20" s="145"/>
      <c r="V20" s="16"/>
      <c r="W20" s="131"/>
      <c r="X20" s="132"/>
      <c r="Y20" s="170"/>
      <c r="Z20" s="16"/>
      <c r="AA20" s="16"/>
      <c r="AB20" s="16">
        <f t="shared" si="0"/>
        <v>0</v>
      </c>
      <c r="AC20" s="16" t="str">
        <f t="shared" si="1"/>
        <v/>
      </c>
      <c r="AD20" s="17"/>
    </row>
    <row r="21" customHeight="1" spans="1:30">
      <c r="A21" s="12"/>
      <c r="B21" s="12"/>
      <c r="C21" s="12"/>
      <c r="D21" s="12"/>
      <c r="E21" s="12"/>
      <c r="F21" s="12"/>
      <c r="G21" s="12"/>
      <c r="H21" s="12"/>
      <c r="I21" s="12"/>
      <c r="J21" s="12"/>
      <c r="K21" s="12"/>
      <c r="L21" s="12"/>
      <c r="M21" s="12"/>
      <c r="N21" s="12"/>
      <c r="O21" s="201"/>
      <c r="P21" s="12"/>
      <c r="Q21" s="12"/>
      <c r="R21" s="12"/>
      <c r="S21" s="12"/>
      <c r="T21" s="145"/>
      <c r="U21" s="145"/>
      <c r="V21" s="16"/>
      <c r="W21" s="131"/>
      <c r="X21" s="132"/>
      <c r="Y21" s="170"/>
      <c r="Z21" s="16"/>
      <c r="AA21" s="16"/>
      <c r="AB21" s="16">
        <f t="shared" si="0"/>
        <v>0</v>
      </c>
      <c r="AC21" s="16" t="str">
        <f t="shared" si="1"/>
        <v/>
      </c>
      <c r="AD21" s="17"/>
    </row>
    <row r="22" customHeight="1" spans="1:30">
      <c r="A22" s="12"/>
      <c r="B22" s="12"/>
      <c r="C22" s="12"/>
      <c r="D22" s="12"/>
      <c r="E22" s="12"/>
      <c r="F22" s="12"/>
      <c r="G22" s="12"/>
      <c r="H22" s="12"/>
      <c r="I22" s="12"/>
      <c r="J22" s="12"/>
      <c r="K22" s="12"/>
      <c r="L22" s="12"/>
      <c r="M22" s="12"/>
      <c r="N22" s="12"/>
      <c r="O22" s="201"/>
      <c r="P22" s="12"/>
      <c r="Q22" s="12"/>
      <c r="R22" s="12"/>
      <c r="S22" s="12"/>
      <c r="T22" s="145"/>
      <c r="U22" s="145"/>
      <c r="V22" s="16"/>
      <c r="W22" s="131"/>
      <c r="X22" s="132"/>
      <c r="Y22" s="170"/>
      <c r="Z22" s="16"/>
      <c r="AA22" s="16"/>
      <c r="AB22" s="16">
        <f t="shared" si="0"/>
        <v>0</v>
      </c>
      <c r="AC22" s="16" t="str">
        <f t="shared" si="1"/>
        <v/>
      </c>
      <c r="AD22" s="17"/>
    </row>
    <row r="23" customHeight="1" spans="1:30">
      <c r="A23" s="12"/>
      <c r="B23" s="12"/>
      <c r="C23" s="12"/>
      <c r="D23" s="12"/>
      <c r="E23" s="12"/>
      <c r="F23" s="12"/>
      <c r="G23" s="12"/>
      <c r="H23" s="12"/>
      <c r="I23" s="12"/>
      <c r="J23" s="12"/>
      <c r="K23" s="12"/>
      <c r="L23" s="12"/>
      <c r="M23" s="12"/>
      <c r="N23" s="12"/>
      <c r="O23" s="201"/>
      <c r="P23" s="12"/>
      <c r="Q23" s="12"/>
      <c r="R23" s="12"/>
      <c r="S23" s="12"/>
      <c r="T23" s="145"/>
      <c r="U23" s="145"/>
      <c r="V23" s="16"/>
      <c r="W23" s="131"/>
      <c r="X23" s="132"/>
      <c r="Y23" s="170"/>
      <c r="Z23" s="16"/>
      <c r="AA23" s="16"/>
      <c r="AB23" s="16">
        <f t="shared" si="0"/>
        <v>0</v>
      </c>
      <c r="AC23" s="16" t="str">
        <f t="shared" si="1"/>
        <v/>
      </c>
      <c r="AD23" s="17"/>
    </row>
    <row r="24" customHeight="1" spans="1:30">
      <c r="A24" s="12"/>
      <c r="B24" s="12"/>
      <c r="C24" s="12"/>
      <c r="D24" s="12"/>
      <c r="E24" s="12"/>
      <c r="F24" s="12"/>
      <c r="G24" s="12"/>
      <c r="H24" s="12"/>
      <c r="I24" s="12"/>
      <c r="J24" s="12"/>
      <c r="K24" s="12"/>
      <c r="L24" s="12"/>
      <c r="M24" s="12"/>
      <c r="N24" s="12"/>
      <c r="O24" s="201"/>
      <c r="P24" s="12"/>
      <c r="Q24" s="12"/>
      <c r="R24" s="12"/>
      <c r="S24" s="12"/>
      <c r="T24" s="145"/>
      <c r="U24" s="145"/>
      <c r="V24" s="16"/>
      <c r="W24" s="131"/>
      <c r="X24" s="132"/>
      <c r="Y24" s="170"/>
      <c r="Z24" s="16"/>
      <c r="AA24" s="16"/>
      <c r="AB24" s="16">
        <f t="shared" si="0"/>
        <v>0</v>
      </c>
      <c r="AC24" s="16" t="str">
        <f t="shared" si="1"/>
        <v/>
      </c>
      <c r="AD24" s="17"/>
    </row>
    <row r="25" customHeight="1" spans="1:30">
      <c r="A25" s="12"/>
      <c r="B25" s="12"/>
      <c r="C25" s="12"/>
      <c r="D25" s="12"/>
      <c r="E25" s="12"/>
      <c r="F25" s="12"/>
      <c r="G25" s="12"/>
      <c r="H25" s="12"/>
      <c r="I25" s="12"/>
      <c r="J25" s="12"/>
      <c r="K25" s="12"/>
      <c r="L25" s="12"/>
      <c r="M25" s="12"/>
      <c r="N25" s="12"/>
      <c r="O25" s="201"/>
      <c r="P25" s="12"/>
      <c r="Q25" s="12"/>
      <c r="R25" s="12"/>
      <c r="S25" s="12"/>
      <c r="T25" s="145"/>
      <c r="U25" s="145"/>
      <c r="V25" s="16"/>
      <c r="W25" s="131"/>
      <c r="X25" s="132"/>
      <c r="Y25" s="170"/>
      <c r="Z25" s="16"/>
      <c r="AA25" s="16"/>
      <c r="AB25" s="16">
        <f t="shared" si="0"/>
        <v>0</v>
      </c>
      <c r="AC25" s="16" t="str">
        <f t="shared" si="1"/>
        <v/>
      </c>
      <c r="AD25" s="17"/>
    </row>
    <row r="26" customHeight="1" spans="1:30">
      <c r="A26" s="12"/>
      <c r="B26" s="12"/>
      <c r="C26" s="12"/>
      <c r="D26" s="12"/>
      <c r="E26" s="12"/>
      <c r="F26" s="12"/>
      <c r="G26" s="12"/>
      <c r="H26" s="12"/>
      <c r="I26" s="12"/>
      <c r="J26" s="12"/>
      <c r="K26" s="12"/>
      <c r="L26" s="12"/>
      <c r="M26" s="12"/>
      <c r="N26" s="12"/>
      <c r="O26" s="201"/>
      <c r="P26" s="12"/>
      <c r="Q26" s="12"/>
      <c r="R26" s="12"/>
      <c r="S26" s="12"/>
      <c r="T26" s="145"/>
      <c r="U26" s="145"/>
      <c r="V26" s="16"/>
      <c r="W26" s="131"/>
      <c r="X26" s="132"/>
      <c r="Y26" s="170"/>
      <c r="Z26" s="16"/>
      <c r="AA26" s="16"/>
      <c r="AB26" s="16">
        <f t="shared" si="0"/>
        <v>0</v>
      </c>
      <c r="AC26" s="16" t="str">
        <f t="shared" si="1"/>
        <v/>
      </c>
      <c r="AD26" s="17"/>
    </row>
    <row r="27" customHeight="1" spans="1:30">
      <c r="A27" s="19" t="s">
        <v>1105</v>
      </c>
      <c r="B27" s="19"/>
      <c r="C27" s="19"/>
      <c r="D27" s="19"/>
      <c r="E27" s="19"/>
      <c r="F27" s="19"/>
      <c r="G27" s="12"/>
      <c r="H27" s="12"/>
      <c r="I27" s="12"/>
      <c r="J27" s="12"/>
      <c r="K27" s="12"/>
      <c r="L27" s="12"/>
      <c r="M27" s="12"/>
      <c r="N27" s="12"/>
      <c r="O27" s="201"/>
      <c r="P27" s="12"/>
      <c r="Q27" s="12"/>
      <c r="R27" s="12"/>
      <c r="S27" s="12"/>
      <c r="T27" s="12"/>
      <c r="U27" s="84"/>
      <c r="V27" s="16"/>
      <c r="W27" s="131">
        <f>SUM(W7:W26)</f>
        <v>0</v>
      </c>
      <c r="X27" s="132"/>
      <c r="Y27" s="170">
        <f>SUM(Y7:Y26)</f>
        <v>0</v>
      </c>
      <c r="Z27" s="16"/>
      <c r="AA27" s="16">
        <f>SUM(AA7:AA26)</f>
        <v>0</v>
      </c>
      <c r="AB27" s="16">
        <f t="shared" si="0"/>
        <v>0</v>
      </c>
      <c r="AC27" s="16" t="str">
        <f t="shared" si="1"/>
        <v/>
      </c>
      <c r="AD27" s="17"/>
    </row>
    <row r="28" customHeight="1" spans="1:30">
      <c r="A28" s="20" t="e">
        <f>#REF!&amp;#REF!</f>
        <v>#REF!</v>
      </c>
      <c r="O28" s="197"/>
      <c r="W28" s="116"/>
      <c r="X28" s="116"/>
      <c r="Y28" s="116"/>
      <c r="AA28" s="27" t="e">
        <f>"评估人员："&amp;#REF!</f>
        <v>#REF!</v>
      </c>
    </row>
    <row r="29" customHeight="1" spans="1:30">
      <c r="A29" s="20" t="e">
        <f>CONCATENATE(#REF!,#REF!,#REF!,#REF!,#REF!,#REF!,#REF!)</f>
        <v>#REF!</v>
      </c>
      <c r="O29" s="197"/>
      <c r="W29" s="116"/>
      <c r="X29" s="116"/>
      <c r="Y29" s="116"/>
    </row>
    <row r="30" customHeight="1" spans="1:30">
      <c r="O30" s="197"/>
      <c r="W30" s="116"/>
      <c r="X30" s="116"/>
      <c r="Y30" s="116"/>
    </row>
    <row r="31" customHeight="1" spans="1:30">
      <c r="O31" s="197"/>
      <c r="W31" s="116"/>
      <c r="X31" s="116"/>
      <c r="Y31" s="116"/>
    </row>
    <row r="32" customHeight="1" spans="1:30">
      <c r="O32" s="197"/>
      <c r="W32" s="116"/>
      <c r="X32" s="116"/>
      <c r="Y32" s="116"/>
    </row>
    <row r="33" customHeight="1" spans="15:25">
      <c r="O33" s="197"/>
      <c r="W33" s="116"/>
      <c r="X33" s="116"/>
      <c r="Y33" s="116"/>
    </row>
    <row r="34" customHeight="1" spans="15:25">
      <c r="O34" s="197"/>
      <c r="W34" s="116"/>
      <c r="X34" s="116"/>
      <c r="Y34" s="116"/>
    </row>
    <row r="35" customHeight="1" spans="15:25">
      <c r="O35" s="197"/>
      <c r="W35" s="116"/>
      <c r="X35" s="116"/>
      <c r="Y35" s="116"/>
    </row>
    <row r="36" customHeight="1" spans="15:25">
      <c r="O36" s="197"/>
      <c r="W36" s="116"/>
      <c r="X36" s="116"/>
      <c r="Y36" s="116"/>
    </row>
    <row r="37" customHeight="1" spans="15:25">
      <c r="O37" s="197"/>
      <c r="W37" s="116"/>
      <c r="X37" s="116"/>
      <c r="Y37" s="116"/>
    </row>
    <row r="38" customHeight="1" spans="15:25">
      <c r="O38" s="197"/>
      <c r="W38" s="116"/>
      <c r="X38" s="116"/>
      <c r="Y38" s="116"/>
    </row>
    <row r="39" customHeight="1" spans="15:25">
      <c r="O39" s="197"/>
      <c r="W39" s="116"/>
      <c r="X39" s="116"/>
      <c r="Y39" s="116"/>
    </row>
    <row r="40" customHeight="1" spans="15:25">
      <c r="O40" s="197"/>
      <c r="W40" s="116"/>
      <c r="X40" s="116"/>
      <c r="Y40" s="116"/>
    </row>
    <row r="41" customHeight="1" spans="15:25">
      <c r="O41" s="197"/>
      <c r="W41" s="116"/>
      <c r="X41" s="116"/>
      <c r="Y41" s="116"/>
    </row>
    <row r="42" customHeight="1" spans="15:25">
      <c r="O42" s="197"/>
      <c r="W42" s="116"/>
      <c r="X42" s="116"/>
      <c r="Y42" s="116"/>
    </row>
    <row r="43" customHeight="1" spans="15:25">
      <c r="O43" s="197"/>
      <c r="W43" s="116"/>
      <c r="X43" s="116"/>
      <c r="Y43" s="116"/>
    </row>
    <row r="44" customHeight="1" spans="15:25">
      <c r="O44" s="197"/>
      <c r="W44" s="116"/>
      <c r="X44" s="116"/>
      <c r="Y44" s="116"/>
    </row>
    <row r="45" customHeight="1" spans="15:25">
      <c r="O45" s="197"/>
      <c r="W45" s="116"/>
      <c r="X45" s="116"/>
      <c r="Y45" s="116"/>
    </row>
    <row r="46" customHeight="1" spans="15:25">
      <c r="O46" s="197"/>
      <c r="W46" s="116"/>
      <c r="X46" s="116"/>
      <c r="Y46" s="116"/>
    </row>
    <row r="47" customHeight="1" spans="15:25">
      <c r="O47" s="197"/>
      <c r="W47" s="116"/>
      <c r="X47" s="116"/>
      <c r="Y47" s="116"/>
    </row>
    <row r="48" customHeight="1" spans="15:25">
      <c r="O48" s="197"/>
      <c r="W48" s="116"/>
      <c r="X48" s="116"/>
      <c r="Y48" s="116"/>
    </row>
    <row r="49" customHeight="1" spans="15:25">
      <c r="O49" s="197"/>
      <c r="W49" s="116"/>
      <c r="X49" s="116"/>
      <c r="Y49" s="116"/>
    </row>
    <row r="50" customHeight="1" spans="15:25">
      <c r="O50" s="197"/>
      <c r="W50" s="116"/>
      <c r="X50" s="116"/>
      <c r="Y50" s="116"/>
    </row>
    <row r="51" customHeight="1" spans="15:25">
      <c r="O51" s="197"/>
      <c r="W51" s="116"/>
      <c r="X51" s="116"/>
      <c r="Y51" s="116"/>
    </row>
    <row r="52" customHeight="1" spans="15:25">
      <c r="O52" s="197"/>
      <c r="W52" s="116"/>
      <c r="X52" s="116"/>
      <c r="Y52" s="116"/>
    </row>
    <row r="53" customHeight="1" spans="15:25">
      <c r="O53" s="197"/>
      <c r="W53" s="116"/>
      <c r="X53" s="116"/>
      <c r="Y53" s="116"/>
    </row>
    <row r="54" customHeight="1" spans="15:25">
      <c r="O54" s="197"/>
      <c r="W54" s="116"/>
      <c r="X54" s="116"/>
      <c r="Y54" s="116"/>
    </row>
    <row r="55" customHeight="1" spans="15:25">
      <c r="O55" s="197"/>
      <c r="W55" s="116"/>
      <c r="X55" s="116"/>
      <c r="Y55" s="116"/>
    </row>
    <row r="56" customHeight="1" spans="15:25">
      <c r="O56" s="197"/>
      <c r="W56" s="116"/>
      <c r="X56" s="116"/>
      <c r="Y56" s="116"/>
    </row>
    <row r="57" customHeight="1" spans="15:25">
      <c r="O57" s="197"/>
      <c r="W57" s="116"/>
      <c r="X57" s="116"/>
      <c r="Y57" s="116"/>
    </row>
    <row r="58" customHeight="1" spans="15:25">
      <c r="O58" s="197"/>
      <c r="W58" s="116"/>
      <c r="X58" s="116"/>
      <c r="Y58" s="116"/>
    </row>
    <row r="59" customHeight="1" spans="15:25">
      <c r="O59" s="197"/>
      <c r="W59" s="116"/>
      <c r="X59" s="116"/>
      <c r="Y59" s="116"/>
    </row>
    <row r="60" customHeight="1" spans="15:25">
      <c r="O60" s="197"/>
      <c r="W60" s="116"/>
      <c r="X60" s="116"/>
      <c r="Y60" s="116"/>
    </row>
    <row r="61" customHeight="1" spans="15:25">
      <c r="O61" s="197"/>
      <c r="W61" s="116"/>
      <c r="X61" s="116"/>
      <c r="Y61" s="116"/>
    </row>
    <row r="62" customHeight="1" spans="15:25">
      <c r="O62" s="197"/>
      <c r="W62" s="116"/>
      <c r="X62" s="116"/>
      <c r="Y62" s="116"/>
    </row>
    <row r="63" customHeight="1" spans="15:25">
      <c r="O63" s="197"/>
      <c r="W63" s="116"/>
      <c r="X63" s="116"/>
      <c r="Y63" s="116"/>
    </row>
    <row r="64" customHeight="1" spans="15:25">
      <c r="O64" s="197"/>
      <c r="W64" s="116"/>
      <c r="X64" s="116"/>
      <c r="Y64" s="116"/>
    </row>
    <row r="65" customHeight="1" spans="15:25">
      <c r="O65" s="197"/>
      <c r="W65" s="116"/>
      <c r="X65" s="116"/>
      <c r="Y65" s="116"/>
    </row>
    <row r="66" customHeight="1" spans="15:25">
      <c r="O66" s="197"/>
      <c r="W66" s="116"/>
      <c r="X66" s="116"/>
      <c r="Y66" s="116"/>
    </row>
    <row r="67" customHeight="1" spans="15:25">
      <c r="O67" s="197"/>
      <c r="W67" s="116"/>
      <c r="X67" s="116"/>
      <c r="Y67" s="116"/>
    </row>
    <row r="68" customHeight="1" spans="15:25">
      <c r="O68" s="197"/>
      <c r="W68" s="116"/>
      <c r="X68" s="116"/>
      <c r="Y68" s="116"/>
    </row>
    <row r="69" customHeight="1" spans="15:25">
      <c r="O69" s="197"/>
      <c r="W69" s="116"/>
      <c r="X69" s="116"/>
      <c r="Y69" s="116"/>
    </row>
    <row r="70" customHeight="1" spans="15:25">
      <c r="O70" s="197"/>
      <c r="W70" s="116"/>
      <c r="X70" s="116"/>
      <c r="Y70" s="116"/>
    </row>
    <row r="71" customHeight="1" spans="15:25">
      <c r="O71" s="197"/>
      <c r="W71" s="116"/>
      <c r="X71" s="116"/>
      <c r="Y71" s="116"/>
    </row>
    <row r="72" customHeight="1" spans="15:25">
      <c r="O72" s="197"/>
      <c r="W72" s="116"/>
      <c r="X72" s="116"/>
      <c r="Y72" s="116"/>
    </row>
    <row r="73" customHeight="1" spans="15:25">
      <c r="O73" s="197"/>
      <c r="W73" s="116"/>
      <c r="X73" s="116"/>
      <c r="Y73" s="116"/>
    </row>
    <row r="74" customHeight="1" spans="15:25">
      <c r="O74" s="197"/>
      <c r="W74" s="116"/>
      <c r="X74" s="116"/>
      <c r="Y74" s="116"/>
    </row>
    <row r="75" customHeight="1" spans="15:25">
      <c r="O75" s="197"/>
      <c r="W75" s="116"/>
      <c r="X75" s="116"/>
      <c r="Y75" s="116"/>
    </row>
    <row r="76" customHeight="1" spans="15:25">
      <c r="O76" s="197"/>
      <c r="W76" s="116"/>
      <c r="X76" s="116"/>
      <c r="Y76" s="116"/>
    </row>
    <row r="77" customHeight="1" spans="15:25">
      <c r="O77" s="197"/>
      <c r="W77" s="116"/>
      <c r="X77" s="116"/>
      <c r="Y77" s="116"/>
    </row>
    <row r="78" customHeight="1" spans="15:25">
      <c r="O78" s="197"/>
      <c r="W78" s="116"/>
      <c r="X78" s="116"/>
      <c r="Y78" s="116"/>
    </row>
    <row r="79" customHeight="1" spans="15:25">
      <c r="O79" s="197"/>
      <c r="W79" s="116"/>
      <c r="X79" s="116"/>
      <c r="Y79" s="116"/>
    </row>
    <row r="80" customHeight="1" spans="15:25">
      <c r="O80" s="197"/>
      <c r="W80" s="116"/>
      <c r="X80" s="116"/>
      <c r="Y80" s="116"/>
    </row>
    <row r="81" customHeight="1" spans="15:25">
      <c r="O81" s="197"/>
      <c r="W81" s="116"/>
      <c r="X81" s="116"/>
      <c r="Y81" s="116"/>
    </row>
    <row r="82" customHeight="1" spans="15:25">
      <c r="O82" s="197"/>
      <c r="W82" s="116"/>
      <c r="X82" s="116"/>
      <c r="Y82" s="116"/>
    </row>
    <row r="83" customHeight="1" spans="15:25">
      <c r="O83" s="197"/>
      <c r="W83" s="116"/>
      <c r="X83" s="116"/>
      <c r="Y83" s="116"/>
    </row>
    <row r="84" customHeight="1" spans="15:25">
      <c r="O84" s="197"/>
      <c r="W84" s="116"/>
      <c r="X84" s="116"/>
      <c r="Y84" s="116"/>
    </row>
    <row r="85" customHeight="1" spans="15:25">
      <c r="O85" s="197"/>
      <c r="W85" s="116"/>
      <c r="X85" s="116"/>
      <c r="Y85" s="116"/>
    </row>
    <row r="86" customHeight="1" spans="15:25">
      <c r="O86" s="197"/>
      <c r="W86" s="116"/>
      <c r="X86" s="116"/>
      <c r="Y86" s="116"/>
    </row>
    <row r="87" customHeight="1" spans="15:25">
      <c r="O87" s="197"/>
      <c r="W87" s="116"/>
      <c r="X87" s="116"/>
      <c r="Y87" s="116"/>
    </row>
    <row r="88" customHeight="1" spans="15:25">
      <c r="O88" s="197"/>
      <c r="W88" s="116"/>
      <c r="X88" s="116"/>
      <c r="Y88" s="116"/>
    </row>
    <row r="89" customHeight="1" spans="15:25">
      <c r="O89" s="197"/>
      <c r="W89" s="116"/>
      <c r="X89" s="116"/>
      <c r="Y89" s="116"/>
    </row>
    <row r="90" customHeight="1" spans="15:25">
      <c r="O90" s="197"/>
      <c r="W90" s="116"/>
      <c r="X90" s="116"/>
      <c r="Y90" s="116"/>
    </row>
    <row r="91" customHeight="1" spans="15:25">
      <c r="O91" s="197"/>
      <c r="W91" s="116"/>
      <c r="X91" s="116"/>
      <c r="Y91" s="116"/>
    </row>
    <row r="92" customHeight="1" spans="15:25">
      <c r="O92" s="197"/>
      <c r="W92" s="116"/>
      <c r="X92" s="116"/>
      <c r="Y92" s="116"/>
    </row>
    <row r="93" customHeight="1" spans="15:25">
      <c r="O93" s="197"/>
      <c r="W93" s="116"/>
      <c r="X93" s="116"/>
      <c r="Y93" s="116"/>
    </row>
    <row r="94" customHeight="1" spans="15:25">
      <c r="O94" s="197"/>
      <c r="W94" s="116"/>
      <c r="X94" s="116"/>
      <c r="Y94" s="116"/>
    </row>
    <row r="95" customHeight="1" spans="15:25">
      <c r="O95" s="197"/>
      <c r="W95" s="116"/>
      <c r="X95" s="116"/>
      <c r="Y95" s="116"/>
    </row>
    <row r="96" customHeight="1" spans="15:25">
      <c r="O96" s="197"/>
      <c r="W96" s="116"/>
      <c r="X96" s="116"/>
      <c r="Y96" s="116"/>
    </row>
    <row r="97" customHeight="1" spans="15:25">
      <c r="O97" s="197"/>
      <c r="W97" s="116"/>
      <c r="X97" s="116"/>
      <c r="Y97" s="116"/>
    </row>
    <row r="98" customHeight="1" spans="15:25">
      <c r="O98" s="197"/>
      <c r="W98" s="116"/>
      <c r="X98" s="116"/>
      <c r="Y98" s="116"/>
    </row>
    <row r="99" customHeight="1" spans="15:25">
      <c r="O99" s="197"/>
      <c r="W99" s="116"/>
      <c r="X99" s="116"/>
      <c r="Y99" s="116"/>
    </row>
    <row r="100" customHeight="1" spans="15:25">
      <c r="O100" s="197"/>
      <c r="W100" s="116"/>
      <c r="X100" s="116"/>
      <c r="Y100" s="116"/>
    </row>
    <row r="101" customHeight="1" spans="15:25">
      <c r="O101" s="197"/>
      <c r="W101" s="116"/>
      <c r="X101" s="116"/>
      <c r="Y101" s="116"/>
    </row>
    <row r="102" customHeight="1" spans="15:25">
      <c r="O102" s="197"/>
      <c r="W102" s="116"/>
      <c r="X102" s="116"/>
      <c r="Y102" s="116"/>
    </row>
    <row r="103" customHeight="1" spans="15:25">
      <c r="O103" s="197"/>
      <c r="W103" s="116"/>
      <c r="X103" s="116"/>
      <c r="Y103" s="116"/>
    </row>
    <row r="104" customHeight="1" spans="15:25">
      <c r="O104" s="197"/>
      <c r="W104" s="116"/>
      <c r="X104" s="116"/>
      <c r="Y104" s="116"/>
    </row>
    <row r="105" customHeight="1" spans="15:25">
      <c r="O105" s="197"/>
      <c r="W105" s="116"/>
      <c r="X105" s="116"/>
      <c r="Y105" s="116"/>
    </row>
    <row r="106" customHeight="1" spans="15:25">
      <c r="O106" s="197"/>
      <c r="W106" s="116"/>
      <c r="X106" s="116"/>
      <c r="Y106" s="116"/>
    </row>
    <row r="107" customHeight="1" spans="15:25">
      <c r="O107" s="197"/>
      <c r="W107" s="116"/>
      <c r="X107" s="116"/>
      <c r="Y107" s="116"/>
    </row>
    <row r="108" customHeight="1" spans="15:25">
      <c r="O108" s="197"/>
      <c r="W108" s="116"/>
      <c r="X108" s="116"/>
      <c r="Y108" s="116"/>
    </row>
    <row r="109" customHeight="1" spans="15:25">
      <c r="O109" s="197"/>
      <c r="W109" s="116"/>
      <c r="X109" s="116"/>
      <c r="Y109" s="116"/>
    </row>
    <row r="110" customHeight="1" spans="15:25">
      <c r="O110" s="197"/>
      <c r="W110" s="116"/>
      <c r="X110" s="116"/>
      <c r="Y110" s="116"/>
    </row>
    <row r="111" customHeight="1" spans="15:25">
      <c r="O111" s="197"/>
      <c r="W111" s="116"/>
      <c r="X111" s="116"/>
      <c r="Y111" s="116"/>
    </row>
    <row r="112" customHeight="1" spans="15:25">
      <c r="O112" s="197"/>
      <c r="W112" s="116"/>
      <c r="X112" s="116"/>
      <c r="Y112" s="116"/>
    </row>
    <row r="113" customHeight="1" spans="15:25">
      <c r="O113" s="197"/>
      <c r="W113" s="116"/>
      <c r="X113" s="116"/>
      <c r="Y113" s="116"/>
    </row>
    <row r="114" customHeight="1" spans="15:25">
      <c r="O114" s="197"/>
      <c r="W114" s="116"/>
      <c r="X114" s="116"/>
      <c r="Y114" s="116"/>
    </row>
    <row r="115" customHeight="1" spans="15:25">
      <c r="O115" s="197"/>
      <c r="W115" s="116"/>
      <c r="X115" s="116"/>
      <c r="Y115" s="116"/>
    </row>
    <row r="116" customHeight="1" spans="15:25">
      <c r="O116" s="197"/>
      <c r="W116" s="116"/>
      <c r="X116" s="116"/>
      <c r="Y116" s="116"/>
    </row>
    <row r="117" customHeight="1" spans="15:25">
      <c r="O117" s="197"/>
      <c r="W117" s="116"/>
      <c r="X117" s="116"/>
      <c r="Y117" s="116"/>
    </row>
    <row r="118" customHeight="1" spans="15:25">
      <c r="O118" s="197"/>
      <c r="W118" s="116"/>
      <c r="X118" s="116"/>
      <c r="Y118" s="116"/>
    </row>
    <row r="119" customHeight="1" spans="15:25">
      <c r="O119" s="197"/>
      <c r="W119" s="116"/>
      <c r="X119" s="116"/>
      <c r="Y119" s="116"/>
    </row>
    <row r="120" customHeight="1" spans="15:25">
      <c r="O120" s="197"/>
      <c r="W120" s="116"/>
      <c r="X120" s="116"/>
      <c r="Y120" s="116"/>
    </row>
    <row r="121" customHeight="1" spans="15:25">
      <c r="O121" s="197"/>
      <c r="W121" s="116"/>
      <c r="X121" s="116"/>
      <c r="Y121" s="116"/>
    </row>
    <row r="122" customHeight="1" spans="15:25">
      <c r="O122" s="197"/>
      <c r="W122" s="116"/>
      <c r="X122" s="116"/>
      <c r="Y122" s="116"/>
    </row>
    <row r="123" customHeight="1" spans="15:25">
      <c r="O123" s="197"/>
      <c r="W123" s="116"/>
      <c r="X123" s="116"/>
      <c r="Y123" s="116"/>
    </row>
    <row r="124" customHeight="1" spans="15:25">
      <c r="O124" s="197"/>
      <c r="W124" s="116"/>
      <c r="X124" s="116"/>
      <c r="Y124" s="116"/>
    </row>
    <row r="125" customHeight="1" spans="15:25">
      <c r="O125" s="197"/>
      <c r="W125" s="116"/>
      <c r="X125" s="116"/>
      <c r="Y125" s="116"/>
    </row>
    <row r="126" customHeight="1" spans="15:25">
      <c r="O126" s="197"/>
      <c r="W126" s="116"/>
      <c r="X126" s="116"/>
      <c r="Y126" s="116"/>
    </row>
    <row r="127" customHeight="1" spans="15:25">
      <c r="O127" s="197"/>
      <c r="W127" s="116"/>
      <c r="X127" s="116"/>
      <c r="Y127" s="116"/>
    </row>
    <row r="128" customHeight="1" spans="15:25">
      <c r="O128" s="197"/>
      <c r="W128" s="116"/>
      <c r="X128" s="116"/>
      <c r="Y128" s="116"/>
    </row>
    <row r="129" customHeight="1" spans="15:25">
      <c r="O129" s="197"/>
      <c r="W129" s="116"/>
      <c r="X129" s="116"/>
      <c r="Y129" s="116"/>
    </row>
    <row r="130" customHeight="1" spans="15:25">
      <c r="O130" s="197"/>
      <c r="W130" s="116"/>
      <c r="X130" s="116"/>
      <c r="Y130" s="116"/>
    </row>
    <row r="131" customHeight="1" spans="15:25">
      <c r="O131" s="197"/>
      <c r="W131" s="116"/>
      <c r="X131" s="116"/>
      <c r="Y131" s="116"/>
    </row>
    <row r="132" customHeight="1" spans="15:25">
      <c r="O132" s="197"/>
      <c r="W132" s="116"/>
      <c r="X132" s="116"/>
      <c r="Y132" s="116"/>
    </row>
    <row r="133" customHeight="1" spans="15:25">
      <c r="O133" s="197"/>
      <c r="W133" s="116"/>
      <c r="X133" s="116"/>
      <c r="Y133" s="116"/>
    </row>
    <row r="134" customHeight="1" spans="15:25">
      <c r="O134" s="197"/>
      <c r="W134" s="116"/>
      <c r="X134" s="116"/>
      <c r="Y134" s="116"/>
    </row>
    <row r="135" customHeight="1" spans="15:25">
      <c r="O135" s="197"/>
      <c r="W135" s="116"/>
      <c r="X135" s="116"/>
      <c r="Y135" s="116"/>
    </row>
    <row r="136" customHeight="1" spans="15:25">
      <c r="O136" s="197"/>
      <c r="W136" s="116"/>
      <c r="X136" s="116"/>
      <c r="Y136" s="116"/>
    </row>
    <row r="137" customHeight="1" spans="15:25">
      <c r="O137" s="197"/>
      <c r="W137" s="116"/>
      <c r="X137" s="116"/>
      <c r="Y137" s="116"/>
    </row>
    <row r="138" customHeight="1" spans="15:25">
      <c r="O138" s="197"/>
      <c r="W138" s="116"/>
      <c r="X138" s="116"/>
      <c r="Y138" s="116"/>
    </row>
    <row r="139" customHeight="1" spans="15:25">
      <c r="O139" s="197"/>
      <c r="W139" s="116"/>
      <c r="X139" s="116"/>
      <c r="Y139" s="116"/>
    </row>
    <row r="140" customHeight="1" spans="15:25">
      <c r="O140" s="197"/>
      <c r="W140" s="116"/>
      <c r="X140" s="116"/>
      <c r="Y140" s="116"/>
    </row>
    <row r="141" customHeight="1" spans="15:25">
      <c r="O141" s="197"/>
      <c r="W141" s="116"/>
      <c r="X141" s="116"/>
      <c r="Y141" s="116"/>
    </row>
    <row r="142" customHeight="1" spans="15:25">
      <c r="O142" s="197"/>
      <c r="W142" s="116"/>
      <c r="X142" s="116"/>
      <c r="Y142" s="116"/>
    </row>
    <row r="143" customHeight="1" spans="15:25">
      <c r="O143" s="197"/>
      <c r="W143" s="116"/>
      <c r="X143" s="116"/>
      <c r="Y143" s="116"/>
    </row>
    <row r="144" customHeight="1" spans="15:25">
      <c r="O144" s="197"/>
      <c r="W144" s="116"/>
      <c r="X144" s="116"/>
      <c r="Y144" s="116"/>
    </row>
    <row r="145" customHeight="1" spans="15:25">
      <c r="O145" s="197"/>
      <c r="W145" s="116"/>
      <c r="X145" s="116"/>
      <c r="Y145" s="116"/>
    </row>
    <row r="146" customHeight="1" spans="15:25">
      <c r="O146" s="197"/>
      <c r="W146" s="116"/>
      <c r="X146" s="116"/>
      <c r="Y146" s="116"/>
    </row>
    <row r="147" customHeight="1" spans="15:25">
      <c r="O147" s="197"/>
      <c r="W147" s="116"/>
      <c r="X147" s="116"/>
      <c r="Y147" s="116"/>
    </row>
    <row r="148" customHeight="1" spans="15:25">
      <c r="O148" s="197"/>
      <c r="W148" s="116"/>
      <c r="X148" s="116"/>
      <c r="Y148" s="116"/>
    </row>
    <row r="149" customHeight="1" spans="15:25">
      <c r="O149" s="197"/>
      <c r="W149" s="116"/>
      <c r="X149" s="116"/>
      <c r="Y149" s="116"/>
    </row>
    <row r="150" customHeight="1" spans="15:25">
      <c r="O150" s="197"/>
      <c r="W150" s="116"/>
      <c r="X150" s="116"/>
      <c r="Y150" s="116"/>
    </row>
    <row r="151" customHeight="1" spans="15:25">
      <c r="O151" s="197"/>
      <c r="W151" s="116"/>
      <c r="X151" s="116"/>
      <c r="Y151" s="116"/>
    </row>
    <row r="152" customHeight="1" spans="15:25">
      <c r="O152" s="197"/>
      <c r="W152" s="116"/>
      <c r="X152" s="116"/>
      <c r="Y152" s="116"/>
    </row>
    <row r="153" customHeight="1" spans="15:25">
      <c r="O153" s="197"/>
      <c r="W153" s="116"/>
      <c r="X153" s="116"/>
      <c r="Y153" s="116"/>
    </row>
    <row r="154" customHeight="1" spans="15:25">
      <c r="O154" s="197"/>
      <c r="W154" s="116"/>
      <c r="X154" s="116"/>
      <c r="Y154" s="116"/>
    </row>
    <row r="155" customHeight="1" spans="15:25">
      <c r="O155" s="197"/>
      <c r="W155" s="116"/>
      <c r="X155" s="116"/>
      <c r="Y155" s="116"/>
    </row>
    <row r="156" customHeight="1" spans="15:25">
      <c r="O156" s="197"/>
      <c r="W156" s="116"/>
      <c r="X156" s="116"/>
      <c r="Y156" s="116"/>
    </row>
    <row r="157" customHeight="1" spans="15:25">
      <c r="O157" s="197"/>
      <c r="W157" s="116"/>
      <c r="X157" s="116"/>
      <c r="Y157" s="116"/>
    </row>
    <row r="158" customHeight="1" spans="15:25">
      <c r="O158" s="197"/>
      <c r="W158" s="116"/>
      <c r="X158" s="116"/>
      <c r="Y158" s="116"/>
    </row>
    <row r="159" customHeight="1" spans="15:25">
      <c r="O159" s="197"/>
      <c r="W159" s="116"/>
      <c r="X159" s="116"/>
      <c r="Y159" s="116"/>
    </row>
    <row r="160" customHeight="1" spans="15:25">
      <c r="O160" s="197"/>
      <c r="W160" s="116"/>
      <c r="X160" s="116"/>
      <c r="Y160" s="116"/>
    </row>
    <row r="161" customHeight="1" spans="15:25">
      <c r="O161" s="197"/>
      <c r="W161" s="116"/>
      <c r="X161" s="116"/>
      <c r="Y161" s="116"/>
    </row>
    <row r="162" customHeight="1" spans="15:25">
      <c r="O162" s="197"/>
      <c r="W162" s="116"/>
      <c r="X162" s="116"/>
      <c r="Y162" s="116"/>
    </row>
    <row r="163" customHeight="1" spans="15:25">
      <c r="O163" s="197"/>
      <c r="W163" s="116"/>
      <c r="X163" s="116"/>
      <c r="Y163" s="116"/>
    </row>
    <row r="164" customHeight="1" spans="15:25">
      <c r="O164" s="197"/>
      <c r="W164" s="116"/>
      <c r="X164" s="116"/>
      <c r="Y164" s="116"/>
    </row>
    <row r="165" customHeight="1" spans="15:25">
      <c r="O165" s="197"/>
      <c r="W165" s="116"/>
      <c r="X165" s="116"/>
      <c r="Y165" s="116"/>
    </row>
    <row r="166" customHeight="1" spans="15:25">
      <c r="O166" s="197"/>
      <c r="W166" s="116"/>
      <c r="X166" s="116"/>
      <c r="Y166" s="116"/>
    </row>
    <row r="167" customHeight="1" spans="15:25">
      <c r="O167" s="197"/>
      <c r="W167" s="116"/>
      <c r="X167" s="116"/>
      <c r="Y167" s="116"/>
    </row>
    <row r="168" customHeight="1" spans="15:25">
      <c r="O168" s="197"/>
      <c r="W168" s="116"/>
      <c r="X168" s="116"/>
      <c r="Y168" s="116"/>
    </row>
    <row r="169" customHeight="1" spans="15:25">
      <c r="O169" s="197"/>
      <c r="W169" s="116"/>
      <c r="X169" s="116"/>
      <c r="Y169" s="116"/>
    </row>
    <row r="170" customHeight="1" spans="15:25">
      <c r="O170" s="197"/>
      <c r="W170" s="116"/>
      <c r="X170" s="116"/>
      <c r="Y170" s="116"/>
    </row>
    <row r="171" customHeight="1" spans="15:25">
      <c r="O171" s="197"/>
      <c r="W171" s="116"/>
      <c r="X171" s="116"/>
      <c r="Y171" s="116"/>
    </row>
    <row r="172" customHeight="1" spans="15:25">
      <c r="O172" s="197"/>
      <c r="W172" s="116"/>
      <c r="X172" s="116"/>
      <c r="Y172" s="116"/>
    </row>
    <row r="173" customHeight="1" spans="15:25">
      <c r="O173" s="197"/>
      <c r="W173" s="116"/>
      <c r="X173" s="116"/>
      <c r="Y173" s="116"/>
    </row>
    <row r="174" customHeight="1" spans="15:25">
      <c r="O174" s="197"/>
      <c r="W174" s="116"/>
      <c r="X174" s="116"/>
      <c r="Y174" s="116"/>
    </row>
    <row r="175" customHeight="1" spans="15:25">
      <c r="O175" s="197"/>
      <c r="W175" s="116"/>
      <c r="X175" s="116"/>
      <c r="Y175" s="116"/>
    </row>
    <row r="176" customHeight="1" spans="15:25">
      <c r="O176" s="197"/>
      <c r="W176" s="116"/>
      <c r="X176" s="116"/>
      <c r="Y176" s="116"/>
    </row>
    <row r="177" customHeight="1" spans="15:25">
      <c r="O177" s="197"/>
      <c r="W177" s="116"/>
      <c r="X177" s="116"/>
      <c r="Y177" s="116"/>
    </row>
    <row r="178" customHeight="1" spans="15:25">
      <c r="O178" s="197"/>
      <c r="W178" s="116"/>
      <c r="X178" s="116"/>
      <c r="Y178" s="116"/>
    </row>
    <row r="179" customHeight="1" spans="15:25">
      <c r="O179" s="197"/>
      <c r="W179" s="116"/>
      <c r="X179" s="116"/>
      <c r="Y179" s="116"/>
    </row>
    <row r="180" customHeight="1" spans="15:25">
      <c r="O180" s="197"/>
      <c r="W180" s="116"/>
      <c r="X180" s="116"/>
      <c r="Y180" s="116"/>
    </row>
    <row r="181" customHeight="1" spans="15:25">
      <c r="O181" s="197"/>
      <c r="W181" s="116"/>
      <c r="X181" s="116"/>
      <c r="Y181" s="116"/>
    </row>
    <row r="182" customHeight="1" spans="15:25">
      <c r="O182" s="197"/>
      <c r="W182" s="116"/>
      <c r="X182" s="116"/>
      <c r="Y182" s="116"/>
    </row>
    <row r="183" customHeight="1" spans="15:25">
      <c r="O183" s="197"/>
      <c r="W183" s="116"/>
      <c r="X183" s="116"/>
      <c r="Y183" s="116"/>
    </row>
    <row r="184" customHeight="1" spans="15:25">
      <c r="O184" s="197"/>
      <c r="W184" s="116"/>
      <c r="X184" s="116"/>
      <c r="Y184" s="116"/>
    </row>
    <row r="185" customHeight="1" spans="15:25">
      <c r="O185" s="197"/>
      <c r="W185" s="116"/>
      <c r="X185" s="116"/>
      <c r="Y185" s="116"/>
    </row>
    <row r="186" customHeight="1" spans="15:25">
      <c r="O186" s="197"/>
      <c r="W186" s="116"/>
      <c r="X186" s="116"/>
      <c r="Y186" s="116"/>
    </row>
    <row r="187" customHeight="1" spans="15:25">
      <c r="O187" s="197"/>
      <c r="W187" s="116"/>
      <c r="X187" s="116"/>
      <c r="Y187" s="116"/>
    </row>
    <row r="188" customHeight="1" spans="15:25">
      <c r="O188" s="197"/>
      <c r="W188" s="116"/>
      <c r="X188" s="116"/>
      <c r="Y188" s="116"/>
    </row>
    <row r="189" customHeight="1" spans="15:25">
      <c r="O189" s="197"/>
      <c r="W189" s="116"/>
      <c r="X189" s="116"/>
      <c r="Y189" s="116"/>
    </row>
    <row r="190" customHeight="1" spans="15:25">
      <c r="O190" s="197"/>
      <c r="W190" s="116"/>
      <c r="X190" s="116"/>
      <c r="Y190" s="116"/>
    </row>
    <row r="191" customHeight="1" spans="15:25">
      <c r="O191" s="197"/>
      <c r="W191" s="116"/>
      <c r="X191" s="116"/>
      <c r="Y191" s="116"/>
    </row>
    <row r="192" customHeight="1" spans="15:25">
      <c r="O192" s="197"/>
      <c r="W192" s="116"/>
      <c r="X192" s="116"/>
      <c r="Y192" s="116"/>
    </row>
    <row r="193" customHeight="1" spans="15:25">
      <c r="O193" s="197"/>
      <c r="W193" s="116"/>
      <c r="X193" s="116"/>
      <c r="Y193" s="116"/>
    </row>
    <row r="194" customHeight="1" spans="15:25">
      <c r="O194" s="197"/>
      <c r="W194" s="116"/>
      <c r="X194" s="116"/>
      <c r="Y194" s="116"/>
    </row>
    <row r="195" customHeight="1" spans="15:25">
      <c r="O195" s="197"/>
      <c r="W195" s="116"/>
      <c r="X195" s="116"/>
      <c r="Y195" s="116"/>
    </row>
    <row r="196" customHeight="1" spans="15:25">
      <c r="O196" s="197"/>
      <c r="W196" s="116"/>
      <c r="X196" s="116"/>
      <c r="Y196" s="116"/>
    </row>
    <row r="197" customHeight="1" spans="15:25">
      <c r="O197" s="197"/>
      <c r="W197" s="116"/>
      <c r="X197" s="116"/>
      <c r="Y197" s="116"/>
    </row>
    <row r="198" customHeight="1" spans="15:25">
      <c r="O198" s="197"/>
      <c r="W198" s="116"/>
      <c r="X198" s="116"/>
      <c r="Y198" s="116"/>
    </row>
    <row r="199" customHeight="1" spans="15:25">
      <c r="O199" s="197"/>
      <c r="W199" s="116"/>
      <c r="X199" s="116"/>
      <c r="Y199" s="116"/>
    </row>
    <row r="200" customHeight="1" spans="15:25">
      <c r="O200" s="197"/>
      <c r="W200" s="116"/>
      <c r="X200" s="116"/>
      <c r="Y200" s="116"/>
    </row>
    <row r="201" customHeight="1" spans="15:25">
      <c r="O201" s="197"/>
      <c r="W201" s="116"/>
      <c r="X201" s="116"/>
      <c r="Y201" s="116"/>
    </row>
    <row r="202" customHeight="1" spans="15:25">
      <c r="O202" s="197"/>
      <c r="W202" s="116"/>
      <c r="X202" s="116"/>
      <c r="Y202" s="116"/>
    </row>
    <row r="203" customHeight="1" spans="15:25">
      <c r="O203" s="197"/>
      <c r="W203" s="116"/>
      <c r="X203" s="116"/>
      <c r="Y203" s="116"/>
    </row>
    <row r="204" customHeight="1" spans="15:25">
      <c r="O204" s="197"/>
      <c r="W204" s="116"/>
      <c r="X204" s="116"/>
      <c r="Y204" s="116"/>
    </row>
    <row r="205" customHeight="1" spans="15:25">
      <c r="O205" s="197"/>
      <c r="W205" s="116"/>
      <c r="X205" s="116"/>
      <c r="Y205" s="116"/>
    </row>
    <row r="206" customHeight="1" spans="15:25">
      <c r="O206" s="197"/>
      <c r="W206" s="116"/>
      <c r="X206" s="116"/>
      <c r="Y206" s="116"/>
    </row>
    <row r="207" customHeight="1" spans="15:25">
      <c r="O207" s="197"/>
      <c r="W207" s="116"/>
      <c r="X207" s="116"/>
      <c r="Y207" s="116"/>
    </row>
    <row r="208" customHeight="1" spans="15:25">
      <c r="O208" s="197"/>
      <c r="W208" s="116"/>
      <c r="X208" s="116"/>
      <c r="Y208" s="116"/>
    </row>
    <row r="209" customHeight="1" spans="15:25">
      <c r="O209" s="197"/>
      <c r="W209" s="116"/>
      <c r="X209" s="116"/>
      <c r="Y209" s="116"/>
    </row>
    <row r="210" customHeight="1" spans="15:25">
      <c r="O210" s="197"/>
      <c r="W210" s="116"/>
      <c r="X210" s="116"/>
      <c r="Y210" s="116"/>
    </row>
    <row r="211" customHeight="1" spans="15:25">
      <c r="O211" s="197"/>
      <c r="W211" s="116"/>
      <c r="X211" s="116"/>
      <c r="Y211" s="116"/>
    </row>
    <row r="212" customHeight="1" spans="15:25">
      <c r="O212" s="197"/>
      <c r="W212" s="116"/>
      <c r="X212" s="116"/>
      <c r="Y212" s="116"/>
    </row>
    <row r="213" customHeight="1" spans="15:25">
      <c r="O213" s="197"/>
      <c r="W213" s="116"/>
      <c r="X213" s="116"/>
      <c r="Y213" s="116"/>
    </row>
    <row r="214" customHeight="1" spans="15:25">
      <c r="O214" s="197"/>
      <c r="W214" s="116"/>
      <c r="X214" s="116"/>
      <c r="Y214" s="116"/>
    </row>
    <row r="215" customHeight="1" spans="15:25">
      <c r="O215" s="197"/>
      <c r="W215" s="116"/>
      <c r="X215" s="116"/>
      <c r="Y215" s="116"/>
    </row>
    <row r="216" customHeight="1" spans="15:25">
      <c r="O216" s="197"/>
      <c r="W216" s="116"/>
      <c r="X216" s="116"/>
      <c r="Y216" s="116"/>
    </row>
    <row r="217" customHeight="1" spans="15:25">
      <c r="O217" s="197"/>
      <c r="W217" s="116"/>
      <c r="X217" s="116"/>
      <c r="Y217" s="116"/>
    </row>
    <row r="218" customHeight="1" spans="15:25">
      <c r="O218" s="197"/>
      <c r="W218" s="116"/>
      <c r="X218" s="116"/>
      <c r="Y218" s="116"/>
    </row>
    <row r="219" customHeight="1" spans="15:25">
      <c r="O219" s="197"/>
      <c r="W219" s="116"/>
      <c r="X219" s="116"/>
      <c r="Y219" s="116"/>
    </row>
    <row r="220" customHeight="1" spans="15:25">
      <c r="O220" s="197"/>
      <c r="W220" s="116"/>
      <c r="X220" s="116"/>
      <c r="Y220" s="116"/>
    </row>
    <row r="221" customHeight="1" spans="15:25">
      <c r="O221" s="197"/>
      <c r="W221" s="116"/>
      <c r="X221" s="116"/>
      <c r="Y221" s="116"/>
    </row>
    <row r="222" customHeight="1" spans="15:25">
      <c r="O222" s="197"/>
      <c r="W222" s="116"/>
      <c r="X222" s="116"/>
      <c r="Y222" s="116"/>
    </row>
    <row r="223" customHeight="1" spans="15:25">
      <c r="O223" s="197"/>
      <c r="W223" s="116"/>
      <c r="X223" s="116"/>
      <c r="Y223" s="116"/>
    </row>
    <row r="224" customHeight="1" spans="15:25">
      <c r="O224" s="197"/>
      <c r="W224" s="116"/>
      <c r="X224" s="116"/>
      <c r="Y224" s="116"/>
    </row>
    <row r="225" customHeight="1" spans="15:25">
      <c r="O225" s="197"/>
      <c r="W225" s="116"/>
      <c r="X225" s="116"/>
      <c r="Y225" s="116"/>
    </row>
    <row r="226" customHeight="1" spans="15:25">
      <c r="O226" s="197"/>
      <c r="W226" s="116"/>
      <c r="X226" s="116"/>
      <c r="Y226" s="116"/>
    </row>
    <row r="227" customHeight="1" spans="15:25">
      <c r="O227" s="197"/>
      <c r="W227" s="116"/>
      <c r="X227" s="116"/>
      <c r="Y227" s="116"/>
    </row>
    <row r="228" customHeight="1" spans="15:25">
      <c r="O228" s="197"/>
      <c r="W228" s="116"/>
      <c r="X228" s="116"/>
      <c r="Y228" s="116"/>
    </row>
    <row r="229" customHeight="1" spans="15:25">
      <c r="O229" s="197"/>
      <c r="W229" s="116"/>
      <c r="X229" s="116"/>
      <c r="Y229" s="116"/>
    </row>
    <row r="230" customHeight="1" spans="15:25">
      <c r="O230" s="197"/>
      <c r="W230" s="116"/>
      <c r="X230" s="116"/>
      <c r="Y230" s="116"/>
    </row>
    <row r="231" customHeight="1" spans="15:25">
      <c r="O231" s="197"/>
      <c r="W231" s="116"/>
      <c r="X231" s="116"/>
      <c r="Y231" s="116"/>
    </row>
    <row r="232" customHeight="1" spans="15:25">
      <c r="O232" s="197"/>
      <c r="W232" s="116"/>
      <c r="X232" s="116"/>
      <c r="Y232" s="116"/>
    </row>
    <row r="233" customHeight="1" spans="15:25">
      <c r="O233" s="197"/>
      <c r="W233" s="116"/>
      <c r="X233" s="116"/>
      <c r="Y233" s="116"/>
    </row>
    <row r="234" customHeight="1" spans="15:25">
      <c r="O234" s="197"/>
      <c r="W234" s="116"/>
      <c r="X234" s="116"/>
      <c r="Y234" s="116"/>
    </row>
    <row r="235" customHeight="1" spans="15:25">
      <c r="O235" s="197"/>
      <c r="W235" s="116"/>
      <c r="X235" s="116"/>
      <c r="Y235" s="116"/>
    </row>
    <row r="236" customHeight="1" spans="15:25">
      <c r="O236" s="197"/>
      <c r="W236" s="116"/>
      <c r="X236" s="116"/>
      <c r="Y236" s="116"/>
    </row>
    <row r="237" customHeight="1" spans="15:25">
      <c r="O237" s="197"/>
      <c r="W237" s="116"/>
      <c r="X237" s="116"/>
      <c r="Y237" s="116"/>
    </row>
    <row r="238" customHeight="1" spans="15:25">
      <c r="O238" s="197"/>
      <c r="W238" s="116"/>
      <c r="X238" s="116"/>
      <c r="Y238" s="116"/>
    </row>
    <row r="239" customHeight="1" spans="15:25">
      <c r="O239" s="197"/>
      <c r="W239" s="116"/>
      <c r="X239" s="116"/>
      <c r="Y239" s="116"/>
    </row>
    <row r="240" customHeight="1" spans="15:25">
      <c r="O240" s="197"/>
      <c r="W240" s="116"/>
      <c r="X240" s="116"/>
      <c r="Y240" s="116"/>
    </row>
    <row r="241" customHeight="1" spans="15:25">
      <c r="O241" s="197"/>
      <c r="W241" s="116"/>
      <c r="X241" s="116"/>
      <c r="Y241" s="116"/>
    </row>
    <row r="242" customHeight="1" spans="15:25">
      <c r="O242" s="197"/>
      <c r="W242" s="116"/>
      <c r="X242" s="116"/>
      <c r="Y242" s="116"/>
    </row>
    <row r="243" customHeight="1" spans="15:25">
      <c r="O243" s="197"/>
      <c r="W243" s="116"/>
      <c r="X243" s="116"/>
      <c r="Y243" s="116"/>
    </row>
    <row r="244" customHeight="1" spans="15:25">
      <c r="O244" s="197"/>
      <c r="W244" s="116"/>
      <c r="X244" s="116"/>
      <c r="Y244" s="116"/>
    </row>
    <row r="245" customHeight="1" spans="15:25">
      <c r="O245" s="197"/>
      <c r="W245" s="116"/>
      <c r="X245" s="116"/>
      <c r="Y245" s="116"/>
    </row>
    <row r="246" customHeight="1" spans="15:25">
      <c r="O246" s="197"/>
      <c r="W246" s="116"/>
      <c r="X246" s="116"/>
      <c r="Y246" s="116"/>
    </row>
    <row r="247" customHeight="1" spans="15:25">
      <c r="O247" s="197"/>
      <c r="W247" s="116"/>
      <c r="X247" s="116"/>
      <c r="Y247" s="116"/>
    </row>
    <row r="248" customHeight="1" spans="15:25">
      <c r="O248" s="197"/>
      <c r="W248" s="116"/>
      <c r="X248" s="116"/>
      <c r="Y248" s="116"/>
    </row>
    <row r="249" customHeight="1" spans="15:25">
      <c r="O249" s="197"/>
      <c r="W249" s="116"/>
      <c r="X249" s="116"/>
      <c r="Y249" s="116"/>
    </row>
    <row r="250" customHeight="1" spans="15:25">
      <c r="O250" s="197"/>
      <c r="W250" s="116"/>
      <c r="X250" s="116"/>
      <c r="Y250" s="116"/>
    </row>
    <row r="251" customHeight="1" spans="15:25">
      <c r="O251" s="197"/>
      <c r="W251" s="116"/>
      <c r="X251" s="116"/>
      <c r="Y251" s="116"/>
    </row>
    <row r="252" customHeight="1" spans="15:25">
      <c r="O252" s="197"/>
      <c r="W252" s="116"/>
      <c r="X252" s="116"/>
      <c r="Y252" s="116"/>
    </row>
    <row r="253" customHeight="1" spans="15:25">
      <c r="O253" s="197"/>
      <c r="W253" s="116"/>
      <c r="X253" s="116"/>
      <c r="Y253" s="116"/>
    </row>
    <row r="254" customHeight="1" spans="15:25">
      <c r="O254" s="197"/>
      <c r="W254" s="116"/>
      <c r="X254" s="116"/>
      <c r="Y254" s="116"/>
    </row>
    <row r="255" customHeight="1" spans="15:25">
      <c r="O255" s="197"/>
      <c r="W255" s="116"/>
      <c r="X255" s="116"/>
      <c r="Y255" s="116"/>
    </row>
    <row r="256" customHeight="1" spans="15:25">
      <c r="O256" s="197"/>
      <c r="W256" s="116"/>
      <c r="X256" s="116"/>
      <c r="Y256" s="116"/>
    </row>
    <row r="257" customHeight="1" spans="15:25">
      <c r="O257" s="197"/>
      <c r="W257" s="116"/>
      <c r="X257" s="116"/>
      <c r="Y257" s="116"/>
    </row>
    <row r="258" customHeight="1" spans="15:25">
      <c r="O258" s="197"/>
      <c r="W258" s="116"/>
      <c r="X258" s="116"/>
      <c r="Y258" s="116"/>
    </row>
    <row r="259" customHeight="1" spans="15:25">
      <c r="O259" s="197"/>
      <c r="W259" s="116"/>
      <c r="X259" s="116"/>
      <c r="Y259" s="116"/>
    </row>
    <row r="260" customHeight="1" spans="15:25">
      <c r="O260" s="197"/>
      <c r="W260" s="116"/>
      <c r="X260" s="116"/>
      <c r="Y260" s="116"/>
    </row>
    <row r="261" customHeight="1" spans="15:25">
      <c r="O261" s="197"/>
      <c r="W261" s="116"/>
      <c r="X261" s="116"/>
      <c r="Y261" s="116"/>
    </row>
    <row r="262" customHeight="1" spans="15:25">
      <c r="O262" s="197"/>
      <c r="W262" s="116"/>
      <c r="X262" s="116"/>
      <c r="Y262" s="116"/>
    </row>
    <row r="263" customHeight="1" spans="15:25">
      <c r="O263" s="197"/>
      <c r="W263" s="116"/>
      <c r="X263" s="116"/>
      <c r="Y263" s="116"/>
    </row>
    <row r="264" customHeight="1" spans="15:25">
      <c r="O264" s="197"/>
      <c r="W264" s="116"/>
      <c r="X264" s="116"/>
      <c r="Y264" s="116"/>
    </row>
    <row r="265" customHeight="1" spans="15:25">
      <c r="O265" s="197"/>
      <c r="W265" s="116"/>
      <c r="X265" s="116"/>
      <c r="Y265" s="116"/>
    </row>
    <row r="266" customHeight="1" spans="15:25">
      <c r="O266" s="197"/>
      <c r="W266" s="116"/>
      <c r="X266" s="116"/>
      <c r="Y266" s="116"/>
    </row>
    <row r="267" customHeight="1" spans="15:25">
      <c r="O267" s="197"/>
      <c r="W267" s="116"/>
      <c r="X267" s="116"/>
      <c r="Y267" s="116"/>
    </row>
    <row r="268" customHeight="1" spans="15:25">
      <c r="O268" s="197"/>
      <c r="W268" s="116"/>
      <c r="X268" s="116"/>
      <c r="Y268" s="116"/>
    </row>
    <row r="269" customHeight="1" spans="15:25">
      <c r="O269" s="197"/>
      <c r="W269" s="116"/>
      <c r="X269" s="116"/>
      <c r="Y269" s="116"/>
    </row>
    <row r="270" customHeight="1" spans="15:25">
      <c r="O270" s="197"/>
      <c r="W270" s="116"/>
      <c r="X270" s="116"/>
      <c r="Y270" s="116"/>
    </row>
    <row r="271" customHeight="1" spans="15:25">
      <c r="O271" s="197"/>
      <c r="W271" s="116"/>
      <c r="X271" s="116"/>
      <c r="Y271" s="116"/>
    </row>
    <row r="272" customHeight="1" spans="15:25">
      <c r="O272" s="197"/>
      <c r="W272" s="116"/>
      <c r="X272" s="116"/>
      <c r="Y272" s="116"/>
    </row>
    <row r="273" customHeight="1" spans="15:25">
      <c r="O273" s="197"/>
      <c r="W273" s="116"/>
      <c r="X273" s="116"/>
      <c r="Y273" s="116"/>
    </row>
    <row r="274" customHeight="1" spans="15:25">
      <c r="O274" s="197"/>
      <c r="W274" s="116"/>
      <c r="X274" s="116"/>
      <c r="Y274" s="116"/>
    </row>
    <row r="275" customHeight="1" spans="15:25">
      <c r="O275" s="197"/>
      <c r="W275" s="116"/>
      <c r="X275" s="116"/>
      <c r="Y275" s="116"/>
    </row>
    <row r="276" customHeight="1" spans="15:25">
      <c r="O276" s="197"/>
      <c r="W276" s="116"/>
      <c r="X276" s="116"/>
      <c r="Y276" s="116"/>
    </row>
    <row r="277" customHeight="1" spans="15:25">
      <c r="O277" s="197"/>
      <c r="W277" s="116"/>
      <c r="X277" s="116"/>
      <c r="Y277" s="116"/>
    </row>
    <row r="278" customHeight="1" spans="15:25">
      <c r="O278" s="197"/>
      <c r="W278" s="116"/>
      <c r="X278" s="116"/>
      <c r="Y278" s="116"/>
    </row>
    <row r="279" customHeight="1" spans="15:25">
      <c r="O279" s="197"/>
      <c r="W279" s="116"/>
      <c r="X279" s="116"/>
      <c r="Y279" s="116"/>
    </row>
    <row r="280" customHeight="1" spans="15:25">
      <c r="O280" s="197"/>
      <c r="W280" s="116"/>
      <c r="X280" s="116"/>
      <c r="Y280" s="116"/>
    </row>
    <row r="281" customHeight="1" spans="15:25">
      <c r="O281" s="197"/>
      <c r="W281" s="116"/>
      <c r="X281" s="116"/>
      <c r="Y281" s="116"/>
    </row>
    <row r="282" customHeight="1" spans="15:25">
      <c r="O282" s="197"/>
      <c r="W282" s="116"/>
      <c r="X282" s="116"/>
      <c r="Y282" s="116"/>
    </row>
    <row r="283" customHeight="1" spans="15:25">
      <c r="O283" s="197"/>
      <c r="W283" s="116"/>
      <c r="X283" s="116"/>
      <c r="Y283" s="116"/>
    </row>
    <row r="284" customHeight="1" spans="15:25">
      <c r="O284" s="197"/>
      <c r="W284" s="116"/>
      <c r="X284" s="116"/>
      <c r="Y284" s="116"/>
    </row>
    <row r="285" customHeight="1" spans="15:25">
      <c r="O285" s="197"/>
      <c r="W285" s="116"/>
      <c r="X285" s="116"/>
      <c r="Y285" s="116"/>
    </row>
    <row r="286" customHeight="1" spans="15:25">
      <c r="O286" s="197"/>
      <c r="W286" s="116"/>
      <c r="X286" s="116"/>
      <c r="Y286" s="116"/>
    </row>
    <row r="287" customHeight="1" spans="15:25">
      <c r="O287" s="197"/>
      <c r="W287" s="116"/>
      <c r="X287" s="116"/>
      <c r="Y287" s="116"/>
    </row>
    <row r="288" customHeight="1" spans="15:25">
      <c r="O288" s="197"/>
      <c r="W288" s="116"/>
      <c r="X288" s="116"/>
      <c r="Y288" s="116"/>
    </row>
    <row r="289" customHeight="1" spans="15:25">
      <c r="O289" s="197"/>
      <c r="W289" s="116"/>
      <c r="X289" s="116"/>
      <c r="Y289" s="116"/>
    </row>
    <row r="290" customHeight="1" spans="15:25">
      <c r="O290" s="197"/>
      <c r="W290" s="116"/>
      <c r="X290" s="116"/>
      <c r="Y290" s="116"/>
    </row>
    <row r="291" customHeight="1" spans="15:25">
      <c r="O291" s="197"/>
      <c r="W291" s="116"/>
      <c r="X291" s="116"/>
      <c r="Y291" s="116"/>
    </row>
    <row r="292" customHeight="1" spans="15:25">
      <c r="O292" s="197"/>
      <c r="W292" s="116"/>
      <c r="X292" s="116"/>
      <c r="Y292" s="116"/>
    </row>
    <row r="293" customHeight="1" spans="15:25">
      <c r="O293" s="197"/>
      <c r="W293" s="116"/>
      <c r="X293" s="116"/>
      <c r="Y293" s="116"/>
    </row>
    <row r="294" customHeight="1" spans="15:25">
      <c r="O294" s="197"/>
      <c r="W294" s="116"/>
      <c r="X294" s="116"/>
      <c r="Y294" s="116"/>
    </row>
    <row r="295" customHeight="1" spans="15:25">
      <c r="O295" s="197"/>
      <c r="W295" s="116"/>
      <c r="X295" s="116"/>
      <c r="Y295" s="116"/>
    </row>
    <row r="296" customHeight="1" spans="15:25">
      <c r="O296" s="197"/>
      <c r="W296" s="116"/>
      <c r="X296" s="116"/>
      <c r="Y296" s="116"/>
    </row>
    <row r="297" customHeight="1" spans="15:25">
      <c r="O297" s="197"/>
      <c r="W297" s="116"/>
      <c r="X297" s="116"/>
      <c r="Y297" s="116"/>
    </row>
    <row r="298" customHeight="1" spans="15:25">
      <c r="O298" s="197"/>
      <c r="W298" s="116"/>
      <c r="X298" s="116"/>
      <c r="Y298" s="116"/>
    </row>
    <row r="299" customHeight="1" spans="15:25">
      <c r="O299" s="197"/>
      <c r="W299" s="116"/>
      <c r="X299" s="116"/>
      <c r="Y299" s="116"/>
    </row>
    <row r="300" customHeight="1" spans="15:25">
      <c r="O300" s="197"/>
      <c r="W300" s="116"/>
      <c r="X300" s="116"/>
      <c r="Y300" s="116"/>
    </row>
    <row r="301" customHeight="1" spans="15:25">
      <c r="O301" s="197"/>
      <c r="W301" s="116"/>
      <c r="X301" s="116"/>
      <c r="Y301" s="116"/>
    </row>
    <row r="302" customHeight="1" spans="15:25">
      <c r="O302" s="197"/>
      <c r="W302" s="116"/>
      <c r="X302" s="116"/>
      <c r="Y302" s="116"/>
    </row>
    <row r="303" customHeight="1" spans="15:25">
      <c r="O303" s="197"/>
      <c r="W303" s="116"/>
      <c r="X303" s="116"/>
      <c r="Y303" s="116"/>
    </row>
    <row r="304" customHeight="1" spans="15:25">
      <c r="O304" s="197"/>
      <c r="W304" s="116"/>
      <c r="X304" s="116"/>
      <c r="Y304" s="116"/>
    </row>
    <row r="305" customHeight="1" spans="15:25">
      <c r="O305" s="197"/>
      <c r="W305" s="116"/>
      <c r="X305" s="116"/>
      <c r="Y305" s="116"/>
    </row>
    <row r="306" customHeight="1" spans="15:25">
      <c r="O306" s="197"/>
      <c r="W306" s="116"/>
      <c r="X306" s="116"/>
      <c r="Y306" s="116"/>
    </row>
    <row r="307" customHeight="1" spans="15:25">
      <c r="O307" s="197"/>
      <c r="W307" s="116"/>
      <c r="X307" s="116"/>
      <c r="Y307" s="116"/>
    </row>
    <row r="308" customHeight="1" spans="15:25">
      <c r="O308" s="197"/>
      <c r="W308" s="116"/>
      <c r="X308" s="116"/>
      <c r="Y308" s="116"/>
    </row>
    <row r="309" customHeight="1" spans="15:25">
      <c r="O309" s="197"/>
      <c r="W309" s="116"/>
      <c r="X309" s="116"/>
      <c r="Y309" s="116"/>
    </row>
    <row r="310" customHeight="1" spans="15:25">
      <c r="O310" s="197"/>
      <c r="W310" s="116"/>
      <c r="X310" s="116"/>
      <c r="Y310" s="116"/>
    </row>
    <row r="311" customHeight="1" spans="15:25">
      <c r="O311" s="197"/>
      <c r="W311" s="116"/>
      <c r="X311" s="116"/>
      <c r="Y311" s="116"/>
    </row>
    <row r="312" customHeight="1" spans="15:25">
      <c r="O312" s="197"/>
      <c r="W312" s="116"/>
      <c r="X312" s="116"/>
      <c r="Y312" s="116"/>
    </row>
    <row r="313" customHeight="1" spans="15:25">
      <c r="O313" s="197"/>
      <c r="W313" s="116"/>
      <c r="X313" s="116"/>
      <c r="Y313" s="116"/>
    </row>
    <row r="314" customHeight="1" spans="15:25">
      <c r="O314" s="197"/>
      <c r="W314" s="116"/>
      <c r="X314" s="116"/>
      <c r="Y314" s="116"/>
    </row>
    <row r="315" customHeight="1" spans="15:25">
      <c r="O315" s="197"/>
      <c r="W315" s="116"/>
      <c r="X315" s="116"/>
      <c r="Y315" s="116"/>
    </row>
    <row r="316" customHeight="1" spans="15:25">
      <c r="O316" s="197"/>
      <c r="W316" s="116"/>
      <c r="X316" s="116"/>
      <c r="Y316" s="116"/>
    </row>
    <row r="317" customHeight="1" spans="15:25">
      <c r="O317" s="197"/>
      <c r="W317" s="116"/>
      <c r="X317" s="116"/>
      <c r="Y317" s="116"/>
    </row>
    <row r="318" customHeight="1" spans="15:25">
      <c r="O318" s="197"/>
      <c r="W318" s="116"/>
      <c r="X318" s="116"/>
      <c r="Y318" s="116"/>
    </row>
    <row r="319" customHeight="1" spans="15:25">
      <c r="O319" s="197"/>
      <c r="W319" s="116"/>
      <c r="X319" s="116"/>
      <c r="Y319" s="116"/>
    </row>
    <row r="320" customHeight="1" spans="15:25">
      <c r="O320" s="197"/>
      <c r="W320" s="116"/>
      <c r="X320" s="116"/>
      <c r="Y320" s="116"/>
    </row>
    <row r="321" customHeight="1" spans="15:25">
      <c r="O321" s="197"/>
      <c r="W321" s="116"/>
      <c r="X321" s="116"/>
      <c r="Y321" s="116"/>
    </row>
    <row r="322" customHeight="1" spans="15:25">
      <c r="O322" s="197"/>
      <c r="W322" s="116"/>
      <c r="X322" s="116"/>
      <c r="Y322" s="116"/>
    </row>
    <row r="323" customHeight="1" spans="15:25">
      <c r="O323" s="197"/>
      <c r="W323" s="116"/>
      <c r="X323" s="116"/>
      <c r="Y323" s="116"/>
    </row>
    <row r="324" customHeight="1" spans="15:25">
      <c r="O324" s="197"/>
      <c r="W324" s="116"/>
      <c r="X324" s="116"/>
      <c r="Y324" s="116"/>
    </row>
    <row r="325" customHeight="1" spans="15:25">
      <c r="O325" s="197"/>
      <c r="W325" s="116"/>
      <c r="X325" s="116"/>
      <c r="Y325" s="116"/>
    </row>
    <row r="326" customHeight="1" spans="15:25">
      <c r="O326" s="197"/>
      <c r="W326" s="116"/>
      <c r="X326" s="116"/>
      <c r="Y326" s="116"/>
    </row>
    <row r="327" customHeight="1" spans="15:25">
      <c r="O327" s="197"/>
      <c r="W327" s="116"/>
      <c r="X327" s="116"/>
      <c r="Y327" s="116"/>
    </row>
    <row r="328" customHeight="1" spans="15:25">
      <c r="O328" s="197"/>
      <c r="W328" s="116"/>
      <c r="X328" s="116"/>
      <c r="Y328" s="116"/>
    </row>
    <row r="329" customHeight="1" spans="15:25">
      <c r="O329" s="197"/>
      <c r="W329" s="116"/>
      <c r="X329" s="116"/>
      <c r="Y329" s="116"/>
    </row>
    <row r="330" customHeight="1" spans="15:25">
      <c r="O330" s="197"/>
      <c r="W330" s="116"/>
      <c r="X330" s="116"/>
      <c r="Y330" s="116"/>
    </row>
    <row r="331" customHeight="1" spans="15:25">
      <c r="O331" s="197"/>
      <c r="W331" s="116"/>
      <c r="X331" s="116"/>
      <c r="Y331" s="116"/>
    </row>
    <row r="332" customHeight="1" spans="15:25">
      <c r="O332" s="197"/>
      <c r="W332" s="116"/>
      <c r="X332" s="116"/>
      <c r="Y332" s="116"/>
    </row>
    <row r="333" customHeight="1" spans="15:25">
      <c r="O333" s="197"/>
      <c r="W333" s="116"/>
      <c r="X333" s="116"/>
      <c r="Y333" s="116"/>
    </row>
    <row r="334" customHeight="1" spans="15:25">
      <c r="O334" s="197"/>
      <c r="W334" s="116"/>
      <c r="X334" s="116"/>
      <c r="Y334" s="116"/>
    </row>
    <row r="335" customHeight="1" spans="15:25">
      <c r="O335" s="197"/>
      <c r="W335" s="116"/>
      <c r="X335" s="116"/>
      <c r="Y335" s="116"/>
    </row>
    <row r="336" customHeight="1" spans="15:25">
      <c r="O336" s="197"/>
      <c r="W336" s="116"/>
      <c r="X336" s="116"/>
      <c r="Y336" s="116"/>
    </row>
    <row r="337" customHeight="1" spans="15:25">
      <c r="O337" s="197"/>
      <c r="W337" s="116"/>
      <c r="X337" s="116"/>
      <c r="Y337" s="116"/>
    </row>
    <row r="338" customHeight="1" spans="15:25">
      <c r="O338" s="197"/>
      <c r="W338" s="116"/>
      <c r="X338" s="116"/>
      <c r="Y338" s="116"/>
    </row>
    <row r="339" customHeight="1" spans="15:25">
      <c r="O339" s="197"/>
      <c r="W339" s="116"/>
      <c r="X339" s="116"/>
      <c r="Y339" s="116"/>
    </row>
    <row r="340" customHeight="1" spans="15:25">
      <c r="O340" s="197"/>
      <c r="W340" s="116"/>
      <c r="X340" s="116"/>
      <c r="Y340" s="116"/>
    </row>
    <row r="341" customHeight="1" spans="15:25">
      <c r="O341" s="197"/>
      <c r="W341" s="116"/>
      <c r="X341" s="116"/>
      <c r="Y341" s="116"/>
    </row>
    <row r="342" customHeight="1" spans="15:25">
      <c r="O342" s="197"/>
      <c r="W342" s="116"/>
      <c r="X342" s="116"/>
      <c r="Y342" s="116"/>
    </row>
    <row r="343" customHeight="1" spans="15:25">
      <c r="O343" s="197"/>
      <c r="W343" s="116"/>
      <c r="X343" s="116"/>
      <c r="Y343" s="116"/>
    </row>
    <row r="344" customHeight="1" spans="15:25">
      <c r="O344" s="197"/>
      <c r="W344" s="116"/>
      <c r="X344" s="116"/>
      <c r="Y344" s="116"/>
    </row>
    <row r="345" customHeight="1" spans="15:25">
      <c r="O345" s="197"/>
      <c r="W345" s="116"/>
      <c r="X345" s="116"/>
      <c r="Y345" s="116"/>
    </row>
    <row r="346" customHeight="1" spans="15:25">
      <c r="O346" s="197"/>
      <c r="W346" s="116"/>
      <c r="X346" s="116"/>
      <c r="Y346" s="116"/>
    </row>
    <row r="347" customHeight="1" spans="15:25">
      <c r="O347" s="197"/>
      <c r="W347" s="116"/>
      <c r="X347" s="116"/>
      <c r="Y347" s="116"/>
    </row>
    <row r="348" customHeight="1" spans="15:25">
      <c r="O348" s="197"/>
      <c r="W348" s="116"/>
      <c r="X348" s="116"/>
      <c r="Y348" s="116"/>
    </row>
    <row r="349" customHeight="1" spans="15:25">
      <c r="O349" s="197"/>
      <c r="W349" s="116"/>
      <c r="X349" s="116"/>
      <c r="Y349" s="116"/>
    </row>
    <row r="350" customHeight="1" spans="15:25">
      <c r="O350" s="197"/>
      <c r="W350" s="116"/>
      <c r="X350" s="116"/>
      <c r="Y350" s="116"/>
    </row>
    <row r="351" customHeight="1" spans="15:25">
      <c r="O351" s="197"/>
      <c r="W351" s="116"/>
      <c r="X351" s="116"/>
      <c r="Y351" s="116"/>
    </row>
    <row r="352" customHeight="1" spans="15:25">
      <c r="O352" s="197"/>
      <c r="W352" s="116"/>
      <c r="X352" s="116"/>
      <c r="Y352" s="116"/>
    </row>
    <row r="353" customHeight="1" spans="15:25">
      <c r="O353" s="197"/>
      <c r="W353" s="116"/>
      <c r="X353" s="116"/>
      <c r="Y353" s="116"/>
    </row>
    <row r="354" customHeight="1" spans="15:25">
      <c r="O354" s="197"/>
      <c r="W354" s="116"/>
      <c r="X354" s="116"/>
      <c r="Y354" s="116"/>
    </row>
    <row r="355" customHeight="1" spans="15:25">
      <c r="O355" s="197"/>
      <c r="W355" s="116"/>
      <c r="X355" s="116"/>
      <c r="Y355" s="116"/>
    </row>
    <row r="356" customHeight="1" spans="15:25">
      <c r="O356" s="197"/>
      <c r="W356" s="116"/>
      <c r="X356" s="116"/>
      <c r="Y356" s="116"/>
    </row>
    <row r="357" customHeight="1" spans="15:25">
      <c r="O357" s="197"/>
      <c r="W357" s="116"/>
      <c r="X357" s="116"/>
      <c r="Y357" s="116"/>
    </row>
    <row r="358" customHeight="1" spans="15:25">
      <c r="O358" s="197"/>
      <c r="W358" s="116"/>
      <c r="X358" s="116"/>
      <c r="Y358" s="116"/>
    </row>
    <row r="359" customHeight="1" spans="15:25">
      <c r="O359" s="197"/>
      <c r="W359" s="116"/>
      <c r="X359" s="116"/>
      <c r="Y359" s="116"/>
    </row>
    <row r="360" customHeight="1" spans="15:25">
      <c r="O360" s="197"/>
      <c r="W360" s="116"/>
      <c r="X360" s="116"/>
      <c r="Y360" s="116"/>
    </row>
    <row r="361" customHeight="1" spans="15:25">
      <c r="O361" s="197"/>
      <c r="W361" s="116"/>
      <c r="X361" s="116"/>
      <c r="Y361" s="116"/>
    </row>
    <row r="362" customHeight="1" spans="15:25">
      <c r="O362" s="197"/>
      <c r="W362" s="116"/>
      <c r="X362" s="116"/>
      <c r="Y362" s="116"/>
    </row>
    <row r="363" customHeight="1" spans="15:25">
      <c r="O363" s="197"/>
      <c r="W363" s="116"/>
      <c r="X363" s="116"/>
      <c r="Y363" s="116"/>
    </row>
    <row r="364" customHeight="1" spans="15:25">
      <c r="O364" s="197"/>
      <c r="W364" s="116"/>
      <c r="X364" s="116"/>
      <c r="Y364" s="116"/>
    </row>
    <row r="365" customHeight="1" spans="15:25">
      <c r="O365" s="197"/>
      <c r="W365" s="116"/>
      <c r="X365" s="116"/>
      <c r="Y365" s="116"/>
    </row>
    <row r="366" customHeight="1" spans="15:25">
      <c r="O366" s="197"/>
      <c r="W366" s="116"/>
      <c r="X366" s="116"/>
      <c r="Y366" s="116"/>
    </row>
    <row r="367" customHeight="1" spans="15:25">
      <c r="O367" s="197"/>
      <c r="W367" s="116"/>
      <c r="X367" s="116"/>
      <c r="Y367" s="116"/>
    </row>
    <row r="368" customHeight="1" spans="15:25">
      <c r="O368" s="197"/>
      <c r="W368" s="116"/>
      <c r="X368" s="116"/>
      <c r="Y368" s="116"/>
    </row>
    <row r="369" customHeight="1" spans="15:25">
      <c r="O369" s="197"/>
      <c r="W369" s="116"/>
      <c r="X369" s="116"/>
      <c r="Y369" s="116"/>
    </row>
    <row r="370" customHeight="1" spans="15:25">
      <c r="O370" s="197"/>
      <c r="W370" s="116"/>
      <c r="X370" s="116"/>
      <c r="Y370" s="116"/>
    </row>
    <row r="371" customHeight="1" spans="15:25">
      <c r="O371" s="197"/>
      <c r="W371" s="116"/>
      <c r="X371" s="116"/>
      <c r="Y371" s="116"/>
    </row>
    <row r="372" customHeight="1" spans="15:25">
      <c r="O372" s="197"/>
      <c r="W372" s="116"/>
      <c r="X372" s="116"/>
      <c r="Y372" s="116"/>
    </row>
    <row r="373" customHeight="1" spans="15:25">
      <c r="O373" s="197"/>
      <c r="W373" s="116"/>
      <c r="X373" s="116"/>
      <c r="Y373" s="116"/>
    </row>
    <row r="374" customHeight="1" spans="15:25">
      <c r="O374" s="197"/>
      <c r="W374" s="116"/>
      <c r="X374" s="116"/>
      <c r="Y374" s="116"/>
    </row>
    <row r="375" customHeight="1" spans="15:25">
      <c r="O375" s="197"/>
      <c r="W375" s="116"/>
      <c r="X375" s="116"/>
      <c r="Y375" s="116"/>
    </row>
    <row r="376" customHeight="1" spans="15:25">
      <c r="O376" s="197"/>
      <c r="W376" s="116"/>
      <c r="X376" s="116"/>
      <c r="Y376" s="116"/>
    </row>
    <row r="377" customHeight="1" spans="15:25">
      <c r="O377" s="197"/>
      <c r="W377" s="116"/>
      <c r="X377" s="116"/>
      <c r="Y377" s="116"/>
    </row>
    <row r="378" customHeight="1" spans="15:25">
      <c r="O378" s="197"/>
      <c r="W378" s="116"/>
      <c r="X378" s="116"/>
      <c r="Y378" s="116"/>
    </row>
    <row r="379" customHeight="1" spans="15:25">
      <c r="O379" s="197"/>
      <c r="W379" s="116"/>
      <c r="X379" s="116"/>
      <c r="Y379" s="116"/>
    </row>
    <row r="380" customHeight="1" spans="15:25">
      <c r="O380" s="197"/>
      <c r="W380" s="116"/>
      <c r="X380" s="116"/>
      <c r="Y380" s="116"/>
    </row>
    <row r="381" customHeight="1" spans="15:25">
      <c r="O381" s="197"/>
      <c r="W381" s="116"/>
      <c r="X381" s="116"/>
      <c r="Y381" s="116"/>
    </row>
    <row r="382" customHeight="1" spans="15:25">
      <c r="O382" s="197"/>
      <c r="W382" s="116"/>
      <c r="X382" s="116"/>
      <c r="Y382" s="116"/>
    </row>
    <row r="383" customHeight="1" spans="15:25">
      <c r="O383" s="197"/>
      <c r="W383" s="116"/>
      <c r="X383" s="116"/>
      <c r="Y383" s="116"/>
    </row>
    <row r="384" customHeight="1" spans="15:25">
      <c r="O384" s="197"/>
      <c r="W384" s="116"/>
      <c r="X384" s="116"/>
      <c r="Y384" s="116"/>
    </row>
    <row r="385" customHeight="1" spans="15:25">
      <c r="O385" s="197"/>
      <c r="W385" s="116"/>
      <c r="X385" s="116"/>
      <c r="Y385" s="116"/>
    </row>
    <row r="386" customHeight="1" spans="15:25">
      <c r="O386" s="197"/>
      <c r="W386" s="116"/>
      <c r="X386" s="116"/>
      <c r="Y386" s="116"/>
    </row>
    <row r="387" customHeight="1" spans="15:25">
      <c r="O387" s="197"/>
      <c r="W387" s="116"/>
      <c r="X387" s="116"/>
      <c r="Y387" s="116"/>
    </row>
    <row r="388" customHeight="1" spans="15:25">
      <c r="O388" s="197"/>
      <c r="W388" s="116"/>
      <c r="X388" s="116"/>
      <c r="Y388" s="116"/>
    </row>
    <row r="389" customHeight="1" spans="15:25">
      <c r="O389" s="197"/>
      <c r="W389" s="116"/>
      <c r="X389" s="116"/>
      <c r="Y389" s="116"/>
    </row>
    <row r="390" customHeight="1" spans="15:25">
      <c r="O390" s="197"/>
      <c r="W390" s="116"/>
      <c r="X390" s="116"/>
      <c r="Y390" s="116"/>
    </row>
    <row r="391" customHeight="1" spans="15:25">
      <c r="O391" s="197"/>
      <c r="W391" s="116"/>
      <c r="X391" s="116"/>
      <c r="Y391" s="116"/>
    </row>
    <row r="392" customHeight="1" spans="15:25">
      <c r="O392" s="197"/>
      <c r="W392" s="116"/>
      <c r="X392" s="116"/>
      <c r="Y392" s="116"/>
    </row>
    <row r="393" customHeight="1" spans="15:25">
      <c r="O393" s="197"/>
      <c r="W393" s="116"/>
      <c r="X393" s="116"/>
      <c r="Y393" s="116"/>
    </row>
    <row r="394" customHeight="1" spans="15:25">
      <c r="O394" s="197"/>
      <c r="W394" s="116"/>
      <c r="X394" s="116"/>
      <c r="Y394" s="116"/>
    </row>
    <row r="395" customHeight="1" spans="15:25">
      <c r="O395" s="197"/>
      <c r="W395" s="116"/>
      <c r="X395" s="116"/>
      <c r="Y395" s="116"/>
    </row>
    <row r="396" customHeight="1" spans="15:25">
      <c r="O396" s="197"/>
      <c r="W396" s="116"/>
      <c r="X396" s="116"/>
      <c r="Y396" s="116"/>
    </row>
    <row r="397" customHeight="1" spans="15:25">
      <c r="O397" s="197"/>
      <c r="W397" s="116"/>
      <c r="X397" s="116"/>
      <c r="Y397" s="116"/>
    </row>
    <row r="398" customHeight="1" spans="15:25">
      <c r="O398" s="197"/>
      <c r="W398" s="116"/>
      <c r="X398" s="116"/>
      <c r="Y398" s="116"/>
    </row>
    <row r="399" customHeight="1" spans="15:25">
      <c r="O399" s="197"/>
      <c r="W399" s="116"/>
      <c r="X399" s="116"/>
      <c r="Y399" s="116"/>
    </row>
    <row r="400" customHeight="1" spans="15:25">
      <c r="O400" s="197"/>
      <c r="W400" s="116"/>
      <c r="X400" s="116"/>
      <c r="Y400" s="116"/>
    </row>
    <row r="401" customHeight="1" spans="15:25">
      <c r="O401" s="197"/>
      <c r="W401" s="116"/>
      <c r="X401" s="116"/>
      <c r="Y401" s="116"/>
    </row>
    <row r="402" customHeight="1" spans="15:25">
      <c r="O402" s="197"/>
      <c r="W402" s="116"/>
      <c r="X402" s="116"/>
      <c r="Y402" s="116"/>
    </row>
    <row r="403" customHeight="1" spans="15:25">
      <c r="O403" s="197"/>
      <c r="W403" s="116"/>
      <c r="X403" s="116"/>
      <c r="Y403" s="116"/>
    </row>
    <row r="404" customHeight="1" spans="15:25">
      <c r="O404" s="197"/>
      <c r="W404" s="116"/>
      <c r="X404" s="116"/>
      <c r="Y404" s="116"/>
    </row>
    <row r="405" customHeight="1" spans="15:25">
      <c r="O405" s="197"/>
      <c r="W405" s="116"/>
      <c r="X405" s="116"/>
      <c r="Y405" s="116"/>
    </row>
    <row r="406" customHeight="1" spans="15:25">
      <c r="O406" s="197"/>
      <c r="W406" s="116"/>
      <c r="X406" s="116"/>
      <c r="Y406" s="116"/>
    </row>
    <row r="407" customHeight="1" spans="15:25">
      <c r="O407" s="197"/>
      <c r="W407" s="116"/>
      <c r="X407" s="116"/>
      <c r="Y407" s="116"/>
    </row>
    <row r="408" customHeight="1" spans="15:25">
      <c r="O408" s="197"/>
      <c r="W408" s="116"/>
      <c r="X408" s="116"/>
      <c r="Y408" s="116"/>
    </row>
    <row r="409" customHeight="1" spans="15:25">
      <c r="O409" s="197"/>
      <c r="W409" s="116"/>
      <c r="X409" s="116"/>
      <c r="Y409" s="116"/>
    </row>
    <row r="410" customHeight="1" spans="15:25">
      <c r="O410" s="197"/>
      <c r="W410" s="116"/>
      <c r="X410" s="116"/>
      <c r="Y410" s="116"/>
    </row>
    <row r="411" customHeight="1" spans="15:25">
      <c r="O411" s="197"/>
      <c r="W411" s="116"/>
      <c r="X411" s="116"/>
      <c r="Y411" s="116"/>
    </row>
    <row r="412" customHeight="1" spans="15:25">
      <c r="O412" s="197"/>
      <c r="W412" s="116"/>
      <c r="X412" s="116"/>
      <c r="Y412" s="116"/>
    </row>
    <row r="413" customHeight="1" spans="15:25">
      <c r="O413" s="197"/>
      <c r="W413" s="116"/>
      <c r="X413" s="116"/>
      <c r="Y413" s="116"/>
    </row>
    <row r="414" customHeight="1" spans="15:25">
      <c r="O414" s="197"/>
      <c r="W414" s="116"/>
      <c r="X414" s="116"/>
      <c r="Y414" s="116"/>
    </row>
    <row r="415" customHeight="1" spans="15:25">
      <c r="O415" s="197"/>
      <c r="W415" s="116"/>
      <c r="X415" s="116"/>
      <c r="Y415" s="116"/>
    </row>
    <row r="416" customHeight="1" spans="15:25">
      <c r="O416" s="197"/>
      <c r="W416" s="116"/>
      <c r="X416" s="116"/>
      <c r="Y416" s="116"/>
    </row>
    <row r="417" customHeight="1" spans="15:25">
      <c r="O417" s="197"/>
      <c r="W417" s="116"/>
      <c r="X417" s="116"/>
      <c r="Y417" s="116"/>
    </row>
    <row r="418" customHeight="1" spans="15:25">
      <c r="O418" s="197"/>
      <c r="W418" s="116"/>
      <c r="X418" s="116"/>
      <c r="Y418" s="116"/>
    </row>
    <row r="419" customHeight="1" spans="15:25">
      <c r="O419" s="197"/>
      <c r="W419" s="116"/>
      <c r="X419" s="116"/>
      <c r="Y419" s="116"/>
    </row>
    <row r="420" customHeight="1" spans="15:25">
      <c r="O420" s="197"/>
      <c r="W420" s="116"/>
      <c r="X420" s="116"/>
      <c r="Y420" s="116"/>
    </row>
    <row r="421" customHeight="1" spans="15:25">
      <c r="O421" s="197"/>
      <c r="W421" s="116"/>
      <c r="X421" s="116"/>
      <c r="Y421" s="116"/>
    </row>
    <row r="422" customHeight="1" spans="15:25">
      <c r="O422" s="197"/>
      <c r="W422" s="116"/>
      <c r="X422" s="116"/>
      <c r="Y422" s="116"/>
    </row>
    <row r="423" customHeight="1" spans="15:25">
      <c r="O423" s="197"/>
      <c r="W423" s="116"/>
      <c r="X423" s="116"/>
      <c r="Y423" s="116"/>
    </row>
    <row r="424" customHeight="1" spans="15:25">
      <c r="O424" s="197"/>
      <c r="W424" s="116"/>
      <c r="X424" s="116"/>
      <c r="Y424" s="116"/>
    </row>
    <row r="425" customHeight="1" spans="15:25">
      <c r="O425" s="197"/>
      <c r="W425" s="116"/>
      <c r="X425" s="116"/>
      <c r="Y425" s="116"/>
    </row>
    <row r="426" customHeight="1" spans="15:25">
      <c r="O426" s="197"/>
      <c r="W426" s="116"/>
      <c r="X426" s="116"/>
      <c r="Y426" s="116"/>
    </row>
    <row r="427" customHeight="1" spans="15:25">
      <c r="O427" s="197"/>
      <c r="W427" s="116"/>
      <c r="X427" s="116"/>
      <c r="Y427" s="116"/>
    </row>
    <row r="428" customHeight="1" spans="15:25">
      <c r="O428" s="197"/>
      <c r="W428" s="116"/>
      <c r="X428" s="116"/>
      <c r="Y428" s="116"/>
    </row>
    <row r="429" customHeight="1" spans="15:25">
      <c r="O429" s="197"/>
      <c r="W429" s="116"/>
      <c r="X429" s="116"/>
      <c r="Y429" s="116"/>
    </row>
    <row r="430" customHeight="1" spans="15:25">
      <c r="O430" s="197"/>
      <c r="W430" s="116"/>
      <c r="X430" s="116"/>
      <c r="Y430" s="116"/>
    </row>
    <row r="431" customHeight="1" spans="15:25">
      <c r="O431" s="197"/>
      <c r="W431" s="116"/>
      <c r="X431" s="116"/>
      <c r="Y431" s="116"/>
    </row>
    <row r="432" customHeight="1" spans="15:25">
      <c r="O432" s="197"/>
      <c r="W432" s="116"/>
      <c r="X432" s="116"/>
      <c r="Y432" s="116"/>
    </row>
    <row r="433" customHeight="1" spans="15:25">
      <c r="O433" s="197"/>
      <c r="W433" s="116"/>
      <c r="X433" s="116"/>
      <c r="Y433" s="116"/>
    </row>
    <row r="434" customHeight="1" spans="15:25">
      <c r="O434" s="197"/>
      <c r="W434" s="116"/>
      <c r="X434" s="116"/>
      <c r="Y434" s="116"/>
    </row>
    <row r="435" customHeight="1" spans="15:25">
      <c r="O435" s="197"/>
      <c r="W435" s="116"/>
      <c r="X435" s="116"/>
      <c r="Y435" s="116"/>
    </row>
    <row r="436" customHeight="1" spans="15:25">
      <c r="O436" s="197"/>
      <c r="W436" s="116"/>
      <c r="X436" s="116"/>
      <c r="Y436" s="116"/>
    </row>
    <row r="437" customHeight="1" spans="15:25">
      <c r="O437" s="197"/>
      <c r="W437" s="116"/>
      <c r="X437" s="116"/>
      <c r="Y437" s="116"/>
    </row>
    <row r="438" customHeight="1" spans="15:25">
      <c r="O438" s="197"/>
      <c r="W438" s="116"/>
      <c r="X438" s="116"/>
      <c r="Y438" s="116"/>
    </row>
    <row r="439" customHeight="1" spans="15:25">
      <c r="O439" s="197"/>
      <c r="W439" s="116"/>
      <c r="X439" s="116"/>
      <c r="Y439" s="116"/>
    </row>
    <row r="440" customHeight="1" spans="15:25">
      <c r="O440" s="197"/>
      <c r="W440" s="116"/>
      <c r="X440" s="116"/>
      <c r="Y440" s="116"/>
    </row>
    <row r="441" customHeight="1" spans="15:25">
      <c r="O441" s="197"/>
      <c r="W441" s="116"/>
      <c r="X441" s="116"/>
      <c r="Y441" s="116"/>
    </row>
    <row r="442" customHeight="1" spans="15:25">
      <c r="O442" s="197"/>
      <c r="W442" s="116"/>
      <c r="X442" s="116"/>
      <c r="Y442" s="116"/>
    </row>
    <row r="443" customHeight="1" spans="15:25">
      <c r="O443" s="197"/>
      <c r="W443" s="116"/>
      <c r="X443" s="116"/>
      <c r="Y443" s="116"/>
    </row>
    <row r="444" customHeight="1" spans="15:25">
      <c r="O444" s="197"/>
      <c r="W444" s="116"/>
      <c r="X444" s="116"/>
      <c r="Y444" s="116"/>
    </row>
    <row r="445" customHeight="1" spans="15:25">
      <c r="O445" s="197"/>
      <c r="W445" s="116"/>
      <c r="X445" s="116"/>
      <c r="Y445" s="116"/>
    </row>
    <row r="446" customHeight="1" spans="15:25">
      <c r="O446" s="197"/>
      <c r="W446" s="116"/>
      <c r="X446" s="116"/>
      <c r="Y446" s="116"/>
    </row>
    <row r="447" customHeight="1" spans="15:25">
      <c r="O447" s="197"/>
      <c r="W447" s="116"/>
      <c r="X447" s="116"/>
      <c r="Y447" s="116"/>
    </row>
    <row r="448" customHeight="1" spans="15:25">
      <c r="O448" s="197"/>
      <c r="W448" s="116"/>
      <c r="X448" s="116"/>
      <c r="Y448" s="116"/>
    </row>
    <row r="449" customHeight="1" spans="15:25">
      <c r="O449" s="197"/>
      <c r="W449" s="116"/>
      <c r="X449" s="116"/>
      <c r="Y449" s="116"/>
    </row>
    <row r="450" customHeight="1" spans="15:25">
      <c r="O450" s="197"/>
      <c r="W450" s="116"/>
      <c r="X450" s="116"/>
      <c r="Y450" s="116"/>
    </row>
    <row r="451" customHeight="1" spans="15:25">
      <c r="O451" s="197"/>
      <c r="W451" s="116"/>
      <c r="X451" s="116"/>
      <c r="Y451" s="116"/>
    </row>
    <row r="452" customHeight="1" spans="15:25">
      <c r="O452" s="197"/>
      <c r="W452" s="116"/>
      <c r="X452" s="116"/>
      <c r="Y452" s="116"/>
    </row>
    <row r="453" customHeight="1" spans="15:25">
      <c r="O453" s="197"/>
      <c r="W453" s="116"/>
      <c r="X453" s="116"/>
      <c r="Y453" s="116"/>
    </row>
    <row r="454" customHeight="1" spans="15:25">
      <c r="O454" s="197"/>
      <c r="W454" s="116"/>
      <c r="X454" s="116"/>
      <c r="Y454" s="116"/>
    </row>
    <row r="455" customHeight="1" spans="15:25">
      <c r="O455" s="197"/>
      <c r="W455" s="116"/>
      <c r="X455" s="116"/>
      <c r="Y455" s="116"/>
    </row>
    <row r="456" customHeight="1" spans="15:25">
      <c r="O456" s="197"/>
      <c r="W456" s="116"/>
      <c r="X456" s="116"/>
      <c r="Y456" s="116"/>
    </row>
    <row r="457" customHeight="1" spans="15:25">
      <c r="O457" s="197"/>
      <c r="W457" s="116"/>
      <c r="X457" s="116"/>
      <c r="Y457" s="116"/>
    </row>
    <row r="458" customHeight="1" spans="15:25">
      <c r="O458" s="197"/>
      <c r="W458" s="116"/>
      <c r="X458" s="116"/>
      <c r="Y458" s="116"/>
    </row>
    <row r="459" customHeight="1" spans="15:25">
      <c r="O459" s="197"/>
      <c r="W459" s="116"/>
      <c r="X459" s="116"/>
      <c r="Y459" s="116"/>
    </row>
    <row r="460" customHeight="1" spans="15:25">
      <c r="O460" s="197"/>
      <c r="W460" s="116"/>
      <c r="X460" s="116"/>
      <c r="Y460" s="116"/>
    </row>
    <row r="461" customHeight="1" spans="15:25">
      <c r="O461" s="197"/>
      <c r="W461" s="116"/>
      <c r="X461" s="116"/>
      <c r="Y461" s="116"/>
    </row>
    <row r="462" customHeight="1" spans="15:25">
      <c r="O462" s="197"/>
      <c r="W462" s="116"/>
      <c r="X462" s="116"/>
      <c r="Y462" s="116"/>
    </row>
    <row r="463" customHeight="1" spans="15:25">
      <c r="O463" s="197"/>
      <c r="W463" s="116"/>
      <c r="X463" s="116"/>
      <c r="Y463" s="116"/>
    </row>
    <row r="464" customHeight="1" spans="15:25">
      <c r="O464" s="197"/>
      <c r="W464" s="116"/>
      <c r="X464" s="116"/>
      <c r="Y464" s="116"/>
    </row>
    <row r="465" customHeight="1" spans="15:25">
      <c r="O465" s="197"/>
      <c r="W465" s="116"/>
      <c r="X465" s="116"/>
      <c r="Y465" s="116"/>
    </row>
    <row r="466" customHeight="1" spans="15:25">
      <c r="O466" s="197"/>
      <c r="W466" s="116"/>
      <c r="X466" s="116"/>
      <c r="Y466" s="116"/>
    </row>
    <row r="467" customHeight="1" spans="15:25">
      <c r="O467" s="197"/>
      <c r="W467" s="116"/>
      <c r="X467" s="116"/>
      <c r="Y467" s="116"/>
    </row>
    <row r="468" customHeight="1" spans="15:25">
      <c r="O468" s="197"/>
      <c r="W468" s="116"/>
      <c r="X468" s="116"/>
      <c r="Y468" s="116"/>
    </row>
    <row r="469" customHeight="1" spans="15:25">
      <c r="O469" s="197"/>
      <c r="W469" s="116"/>
      <c r="X469" s="116"/>
      <c r="Y469" s="116"/>
    </row>
    <row r="470" customHeight="1" spans="15:25">
      <c r="O470" s="197"/>
      <c r="W470" s="116"/>
      <c r="X470" s="116"/>
      <c r="Y470" s="116"/>
    </row>
    <row r="471" customHeight="1" spans="15:25">
      <c r="O471" s="197"/>
      <c r="W471" s="116"/>
      <c r="X471" s="116"/>
      <c r="Y471" s="116"/>
    </row>
    <row r="472" customHeight="1" spans="15:25">
      <c r="O472" s="197"/>
      <c r="W472" s="116"/>
      <c r="X472" s="116"/>
      <c r="Y472" s="116"/>
    </row>
    <row r="473" customHeight="1" spans="15:25">
      <c r="O473" s="197"/>
      <c r="W473" s="116"/>
      <c r="X473" s="116"/>
      <c r="Y473" s="116"/>
    </row>
    <row r="474" customHeight="1" spans="15:25">
      <c r="O474" s="197"/>
      <c r="W474" s="116"/>
      <c r="X474" s="116"/>
      <c r="Y474" s="116"/>
    </row>
    <row r="475" customHeight="1" spans="15:25">
      <c r="O475" s="197"/>
      <c r="W475" s="116"/>
      <c r="X475" s="116"/>
      <c r="Y475" s="116"/>
    </row>
    <row r="476" customHeight="1" spans="15:25">
      <c r="O476" s="197"/>
      <c r="W476" s="116"/>
      <c r="X476" s="116"/>
      <c r="Y476" s="116"/>
    </row>
    <row r="477" customHeight="1" spans="15:25">
      <c r="O477" s="197"/>
      <c r="W477" s="116"/>
      <c r="X477" s="116"/>
      <c r="Y477" s="116"/>
    </row>
    <row r="478" customHeight="1" spans="15:25">
      <c r="O478" s="197"/>
      <c r="W478" s="116"/>
      <c r="X478" s="116"/>
      <c r="Y478" s="116"/>
    </row>
    <row r="479" customHeight="1" spans="15:25">
      <c r="O479" s="197"/>
      <c r="W479" s="116"/>
      <c r="X479" s="116"/>
      <c r="Y479" s="116"/>
    </row>
    <row r="480" customHeight="1" spans="15:25">
      <c r="O480" s="197"/>
      <c r="W480" s="116"/>
      <c r="X480" s="116"/>
      <c r="Y480" s="116"/>
    </row>
    <row r="481" customHeight="1" spans="15:25">
      <c r="O481" s="197"/>
      <c r="W481" s="116"/>
      <c r="X481" s="116"/>
      <c r="Y481" s="116"/>
    </row>
    <row r="482" customHeight="1" spans="15:25">
      <c r="O482" s="197"/>
      <c r="W482" s="116"/>
      <c r="X482" s="116"/>
      <c r="Y482" s="116"/>
    </row>
    <row r="483" customHeight="1" spans="15:25">
      <c r="O483" s="197"/>
      <c r="W483" s="116"/>
      <c r="X483" s="116"/>
      <c r="Y483" s="116"/>
    </row>
    <row r="484" customHeight="1" spans="15:25">
      <c r="O484" s="197"/>
      <c r="W484" s="116"/>
      <c r="X484" s="116"/>
      <c r="Y484" s="116"/>
    </row>
    <row r="485" customHeight="1" spans="15:25">
      <c r="O485" s="197"/>
      <c r="W485" s="116"/>
      <c r="X485" s="116"/>
      <c r="Y485" s="116"/>
    </row>
    <row r="486" customHeight="1" spans="15:25">
      <c r="O486" s="197"/>
      <c r="W486" s="116"/>
      <c r="X486" s="116"/>
      <c r="Y486" s="116"/>
    </row>
    <row r="487" customHeight="1" spans="15:25">
      <c r="O487" s="197"/>
      <c r="W487" s="116"/>
      <c r="X487" s="116"/>
      <c r="Y487" s="116"/>
    </row>
    <row r="488" customHeight="1" spans="15:25">
      <c r="O488" s="197"/>
      <c r="W488" s="116"/>
      <c r="X488" s="116"/>
      <c r="Y488" s="116"/>
    </row>
    <row r="489" customHeight="1" spans="15:25">
      <c r="O489" s="197"/>
      <c r="W489" s="116"/>
      <c r="X489" s="116"/>
      <c r="Y489" s="116"/>
    </row>
    <row r="490" customHeight="1" spans="15:25">
      <c r="O490" s="197"/>
      <c r="W490" s="116"/>
      <c r="X490" s="116"/>
      <c r="Y490" s="116"/>
    </row>
    <row r="491" customHeight="1" spans="15:25">
      <c r="O491" s="197"/>
      <c r="W491" s="116"/>
      <c r="X491" s="116"/>
      <c r="Y491" s="116"/>
    </row>
    <row r="492" customHeight="1" spans="15:25">
      <c r="O492" s="197"/>
      <c r="W492" s="116"/>
      <c r="X492" s="116"/>
      <c r="Y492" s="116"/>
    </row>
    <row r="493" customHeight="1" spans="15:25">
      <c r="O493" s="197"/>
      <c r="W493" s="116"/>
      <c r="X493" s="116"/>
      <c r="Y493" s="116"/>
    </row>
    <row r="494" customHeight="1" spans="15:25">
      <c r="O494" s="197"/>
      <c r="W494" s="116"/>
      <c r="X494" s="116"/>
      <c r="Y494" s="116"/>
    </row>
    <row r="495" customHeight="1" spans="15:25">
      <c r="O495" s="197"/>
      <c r="W495" s="116"/>
      <c r="X495" s="116"/>
      <c r="Y495" s="116"/>
    </row>
    <row r="496" customHeight="1" spans="15:25">
      <c r="O496" s="197"/>
      <c r="W496" s="116"/>
      <c r="X496" s="116"/>
      <c r="Y496" s="116"/>
    </row>
    <row r="497" customHeight="1" spans="15:25">
      <c r="O497" s="197"/>
      <c r="W497" s="116"/>
      <c r="X497" s="116"/>
      <c r="Y497" s="116"/>
    </row>
    <row r="498" customHeight="1" spans="15:25">
      <c r="O498" s="197"/>
      <c r="W498" s="116"/>
      <c r="X498" s="116"/>
      <c r="Y498" s="116"/>
    </row>
    <row r="499" customHeight="1" spans="15:25">
      <c r="O499" s="197"/>
      <c r="W499" s="116"/>
      <c r="X499" s="116"/>
      <c r="Y499" s="116"/>
    </row>
    <row r="500" customHeight="1" spans="15:25">
      <c r="O500" s="197"/>
      <c r="W500" s="116"/>
      <c r="X500" s="116"/>
      <c r="Y500" s="116"/>
    </row>
    <row r="501" customHeight="1" spans="15:25">
      <c r="O501" s="197"/>
      <c r="W501" s="116"/>
      <c r="X501" s="116"/>
      <c r="Y501" s="116"/>
    </row>
    <row r="502" customHeight="1" spans="15:25">
      <c r="O502" s="197"/>
      <c r="W502" s="116"/>
      <c r="X502" s="116"/>
      <c r="Y502" s="116"/>
    </row>
    <row r="503" customHeight="1" spans="15:25">
      <c r="O503" s="197"/>
      <c r="W503" s="116"/>
      <c r="X503" s="116"/>
      <c r="Y503" s="116"/>
    </row>
    <row r="504" customHeight="1" spans="15:25">
      <c r="O504" s="197"/>
      <c r="W504" s="116"/>
      <c r="X504" s="116"/>
      <c r="Y504" s="116"/>
    </row>
    <row r="505" customHeight="1" spans="15:25">
      <c r="O505" s="197"/>
      <c r="W505" s="116"/>
      <c r="X505" s="116"/>
      <c r="Y505" s="116"/>
    </row>
    <row r="506" customHeight="1" spans="15:25">
      <c r="O506" s="197"/>
      <c r="W506" s="116"/>
      <c r="X506" s="116"/>
      <c r="Y506" s="116"/>
    </row>
    <row r="507" customHeight="1" spans="15:25">
      <c r="O507" s="197"/>
      <c r="W507" s="116"/>
      <c r="X507" s="116"/>
      <c r="Y507" s="116"/>
    </row>
    <row r="508" customHeight="1" spans="15:25">
      <c r="O508" s="197"/>
      <c r="W508" s="116"/>
      <c r="X508" s="116"/>
      <c r="Y508" s="116"/>
    </row>
    <row r="509" customHeight="1" spans="15:25">
      <c r="O509" s="197"/>
      <c r="W509" s="116"/>
      <c r="X509" s="116"/>
      <c r="Y509" s="116"/>
    </row>
    <row r="510" customHeight="1" spans="15:25">
      <c r="O510" s="197"/>
      <c r="W510" s="116"/>
      <c r="X510" s="116"/>
      <c r="Y510" s="116"/>
    </row>
    <row r="511" customHeight="1" spans="15:25">
      <c r="O511" s="197"/>
      <c r="W511" s="116"/>
      <c r="X511" s="116"/>
      <c r="Y511" s="116"/>
    </row>
    <row r="512" customHeight="1" spans="15:25">
      <c r="O512" s="197"/>
      <c r="W512" s="116"/>
      <c r="X512" s="116"/>
      <c r="Y512" s="116"/>
    </row>
    <row r="513" customHeight="1" spans="15:25">
      <c r="O513" s="197"/>
      <c r="W513" s="116"/>
      <c r="X513" s="116"/>
      <c r="Y513" s="116"/>
    </row>
    <row r="514" customHeight="1" spans="15:25">
      <c r="O514" s="197"/>
      <c r="W514" s="116"/>
      <c r="X514" s="116"/>
      <c r="Y514" s="116"/>
    </row>
    <row r="515" customHeight="1" spans="15:25">
      <c r="O515" s="197"/>
      <c r="W515" s="116"/>
      <c r="X515" s="116"/>
      <c r="Y515" s="116"/>
    </row>
    <row r="516" customHeight="1" spans="15:25">
      <c r="O516" s="197"/>
      <c r="W516" s="116"/>
      <c r="X516" s="116"/>
      <c r="Y516" s="116"/>
    </row>
    <row r="517" customHeight="1" spans="15:25">
      <c r="O517" s="197"/>
      <c r="W517" s="116"/>
      <c r="X517" s="116"/>
      <c r="Y517" s="116"/>
    </row>
    <row r="518" customHeight="1" spans="15:25">
      <c r="O518" s="197"/>
      <c r="W518" s="116"/>
      <c r="X518" s="116"/>
      <c r="Y518" s="116"/>
    </row>
    <row r="519" customHeight="1" spans="15:25">
      <c r="O519" s="197"/>
      <c r="W519" s="116"/>
      <c r="X519" s="116"/>
      <c r="Y519" s="116"/>
    </row>
    <row r="520" customHeight="1" spans="15:25">
      <c r="O520" s="197"/>
      <c r="W520" s="116"/>
      <c r="X520" s="116"/>
      <c r="Y520" s="116"/>
    </row>
    <row r="521" customHeight="1" spans="15:25">
      <c r="O521" s="197"/>
      <c r="W521" s="116"/>
      <c r="X521" s="116"/>
      <c r="Y521" s="116"/>
    </row>
    <row r="522" customHeight="1" spans="15:25">
      <c r="O522" s="197"/>
      <c r="W522" s="116"/>
      <c r="X522" s="116"/>
      <c r="Y522" s="116"/>
    </row>
    <row r="523" customHeight="1" spans="15:25">
      <c r="O523" s="197"/>
      <c r="W523" s="116"/>
      <c r="X523" s="116"/>
      <c r="Y523" s="116"/>
    </row>
    <row r="524" customHeight="1" spans="15:25">
      <c r="O524" s="197"/>
      <c r="W524" s="116"/>
      <c r="X524" s="116"/>
      <c r="Y524" s="116"/>
    </row>
    <row r="525" customHeight="1" spans="15:25">
      <c r="O525" s="197"/>
      <c r="W525" s="116"/>
      <c r="X525" s="116"/>
      <c r="Y525" s="116"/>
    </row>
    <row r="526" customHeight="1" spans="15:25">
      <c r="O526" s="197"/>
      <c r="W526" s="116"/>
      <c r="X526" s="116"/>
      <c r="Y526" s="116"/>
    </row>
    <row r="527" customHeight="1" spans="15:25">
      <c r="O527" s="197"/>
      <c r="W527" s="116"/>
      <c r="X527" s="116"/>
      <c r="Y527" s="116"/>
    </row>
    <row r="528" customHeight="1" spans="15:25">
      <c r="O528" s="197"/>
      <c r="W528" s="116"/>
      <c r="X528" s="116"/>
      <c r="Y528" s="116"/>
    </row>
    <row r="529" customHeight="1" spans="15:25">
      <c r="O529" s="197"/>
      <c r="W529" s="116"/>
      <c r="X529" s="116"/>
      <c r="Y529" s="116"/>
    </row>
    <row r="530" customHeight="1" spans="15:25">
      <c r="O530" s="197"/>
      <c r="W530" s="116"/>
      <c r="X530" s="116"/>
      <c r="Y530" s="116"/>
    </row>
    <row r="531" customHeight="1" spans="15:25">
      <c r="O531" s="197"/>
      <c r="W531" s="116"/>
      <c r="X531" s="116"/>
      <c r="Y531" s="116"/>
    </row>
    <row r="532" customHeight="1" spans="15:25">
      <c r="O532" s="197"/>
      <c r="W532" s="116"/>
      <c r="X532" s="116"/>
      <c r="Y532" s="116"/>
    </row>
    <row r="533" customHeight="1" spans="15:25">
      <c r="O533" s="197"/>
      <c r="W533" s="116"/>
      <c r="X533" s="116"/>
      <c r="Y533" s="116"/>
    </row>
    <row r="534" customHeight="1" spans="15:25">
      <c r="O534" s="197"/>
      <c r="W534" s="116"/>
      <c r="X534" s="116"/>
      <c r="Y534" s="116"/>
    </row>
    <row r="535" customHeight="1" spans="15:25">
      <c r="O535" s="197"/>
      <c r="W535" s="116"/>
      <c r="X535" s="116"/>
      <c r="Y535" s="116"/>
    </row>
    <row r="536" customHeight="1" spans="15:25">
      <c r="O536" s="197"/>
      <c r="W536" s="116"/>
      <c r="X536" s="116"/>
      <c r="Y536" s="116"/>
    </row>
    <row r="537" customHeight="1" spans="15:25">
      <c r="O537" s="197"/>
      <c r="W537" s="116"/>
      <c r="X537" s="116"/>
      <c r="Y537" s="116"/>
    </row>
    <row r="538" customHeight="1" spans="15:25">
      <c r="O538" s="197"/>
      <c r="W538" s="116"/>
      <c r="X538" s="116"/>
      <c r="Y538" s="116"/>
    </row>
    <row r="539" customHeight="1" spans="15:25">
      <c r="O539" s="197"/>
      <c r="W539" s="116"/>
      <c r="X539" s="116"/>
      <c r="Y539" s="116"/>
    </row>
    <row r="540" customHeight="1" spans="15:25">
      <c r="O540" s="197"/>
      <c r="W540" s="116"/>
      <c r="X540" s="116"/>
      <c r="Y540" s="116"/>
    </row>
    <row r="541" customHeight="1" spans="15:25">
      <c r="O541" s="197"/>
      <c r="W541" s="116"/>
      <c r="X541" s="116"/>
      <c r="Y541" s="116"/>
    </row>
    <row r="542" customHeight="1" spans="15:25">
      <c r="O542" s="197"/>
      <c r="W542" s="116"/>
      <c r="X542" s="116"/>
      <c r="Y542" s="116"/>
    </row>
    <row r="543" customHeight="1" spans="15:25">
      <c r="O543" s="197"/>
      <c r="W543" s="116"/>
      <c r="X543" s="116"/>
      <c r="Y543" s="116"/>
    </row>
    <row r="544" customHeight="1" spans="15:25">
      <c r="O544" s="197"/>
      <c r="W544" s="116"/>
      <c r="X544" s="116"/>
      <c r="Y544" s="116"/>
    </row>
    <row r="545" customHeight="1" spans="15:25">
      <c r="O545" s="197"/>
      <c r="W545" s="116"/>
      <c r="X545" s="116"/>
      <c r="Y545" s="116"/>
    </row>
    <row r="546" customHeight="1" spans="15:25">
      <c r="O546" s="197"/>
      <c r="W546" s="116"/>
      <c r="X546" s="116"/>
      <c r="Y546" s="116"/>
    </row>
    <row r="547" customHeight="1" spans="15:25">
      <c r="O547" s="197"/>
      <c r="W547" s="116"/>
      <c r="X547" s="116"/>
      <c r="Y547" s="116"/>
    </row>
    <row r="548" customHeight="1" spans="15:25">
      <c r="O548" s="197"/>
      <c r="W548" s="116"/>
      <c r="X548" s="116"/>
      <c r="Y548" s="116"/>
    </row>
    <row r="549" customHeight="1" spans="15:25">
      <c r="O549" s="197"/>
      <c r="W549" s="116"/>
      <c r="X549" s="116"/>
      <c r="Y549" s="116"/>
    </row>
    <row r="550" customHeight="1" spans="15:25">
      <c r="O550" s="197"/>
      <c r="W550" s="116"/>
      <c r="X550" s="116"/>
      <c r="Y550" s="116"/>
    </row>
    <row r="551" customHeight="1" spans="15:25">
      <c r="O551" s="197"/>
      <c r="W551" s="116"/>
      <c r="X551" s="116"/>
      <c r="Y551" s="116"/>
    </row>
    <row r="552" customHeight="1" spans="15:25">
      <c r="O552" s="197"/>
      <c r="W552" s="116"/>
      <c r="X552" s="116"/>
      <c r="Y552" s="116"/>
    </row>
    <row r="553" customHeight="1" spans="15:25">
      <c r="O553" s="197"/>
      <c r="W553" s="116"/>
      <c r="X553" s="116"/>
      <c r="Y553" s="116"/>
    </row>
    <row r="554" customHeight="1" spans="15:25">
      <c r="O554" s="197"/>
      <c r="W554" s="116"/>
      <c r="X554" s="116"/>
      <c r="Y554" s="116"/>
    </row>
    <row r="555" customHeight="1" spans="15:25">
      <c r="O555" s="197"/>
      <c r="W555" s="116"/>
      <c r="X555" s="116"/>
      <c r="Y555" s="116"/>
    </row>
    <row r="556" customHeight="1" spans="15:25">
      <c r="O556" s="197"/>
      <c r="W556" s="116"/>
      <c r="X556" s="116"/>
      <c r="Y556" s="116"/>
    </row>
    <row r="557" customHeight="1" spans="15:25">
      <c r="O557" s="197"/>
      <c r="W557" s="116"/>
      <c r="X557" s="116"/>
      <c r="Y557" s="116"/>
    </row>
    <row r="558" customHeight="1" spans="15:25">
      <c r="O558" s="197"/>
      <c r="W558" s="116"/>
      <c r="X558" s="116"/>
      <c r="Y558" s="116"/>
    </row>
    <row r="559" customHeight="1" spans="15:25">
      <c r="O559" s="197"/>
      <c r="W559" s="116"/>
      <c r="X559" s="116"/>
      <c r="Y559" s="116"/>
    </row>
    <row r="560" customHeight="1" spans="15:25">
      <c r="O560" s="197"/>
      <c r="W560" s="116"/>
      <c r="X560" s="116"/>
      <c r="Y560" s="116"/>
    </row>
    <row r="561" customHeight="1" spans="15:25">
      <c r="O561" s="197"/>
      <c r="W561" s="116"/>
      <c r="X561" s="116"/>
      <c r="Y561" s="116"/>
    </row>
    <row r="562" customHeight="1" spans="15:25">
      <c r="O562" s="197"/>
      <c r="W562" s="116"/>
      <c r="X562" s="116"/>
      <c r="Y562" s="116"/>
    </row>
    <row r="563" customHeight="1" spans="15:25">
      <c r="O563" s="197"/>
      <c r="W563" s="116"/>
      <c r="X563" s="116"/>
      <c r="Y563" s="116"/>
    </row>
    <row r="564" customHeight="1" spans="15:25">
      <c r="O564" s="197"/>
      <c r="W564" s="116"/>
      <c r="X564" s="116"/>
      <c r="Y564" s="116"/>
    </row>
    <row r="565" customHeight="1" spans="15:25">
      <c r="O565" s="197"/>
      <c r="W565" s="116"/>
      <c r="X565" s="116"/>
      <c r="Y565" s="116"/>
    </row>
    <row r="566" customHeight="1" spans="15:25">
      <c r="O566" s="197"/>
      <c r="W566" s="116"/>
      <c r="X566" s="116"/>
      <c r="Y566" s="116"/>
    </row>
    <row r="567" customHeight="1" spans="15:25">
      <c r="O567" s="197"/>
      <c r="W567" s="116"/>
      <c r="X567" s="116"/>
      <c r="Y567" s="116"/>
    </row>
    <row r="568" customHeight="1" spans="15:25">
      <c r="O568" s="197"/>
      <c r="W568" s="116"/>
      <c r="X568" s="116"/>
      <c r="Y568" s="116"/>
    </row>
    <row r="569" customHeight="1" spans="15:25">
      <c r="O569" s="197"/>
      <c r="W569" s="116"/>
      <c r="X569" s="116"/>
      <c r="Y569" s="116"/>
    </row>
    <row r="570" customHeight="1" spans="15:25">
      <c r="O570" s="197"/>
      <c r="W570" s="116"/>
      <c r="X570" s="116"/>
      <c r="Y570" s="116"/>
    </row>
    <row r="571" customHeight="1" spans="15:25">
      <c r="O571" s="197"/>
      <c r="W571" s="116"/>
      <c r="X571" s="116"/>
      <c r="Y571" s="116"/>
    </row>
    <row r="572" customHeight="1" spans="15:25">
      <c r="O572" s="197"/>
      <c r="W572" s="116"/>
      <c r="X572" s="116"/>
      <c r="Y572" s="116"/>
    </row>
    <row r="573" customHeight="1" spans="15:25">
      <c r="O573" s="197"/>
      <c r="W573" s="116"/>
      <c r="X573" s="116"/>
      <c r="Y573" s="116"/>
    </row>
    <row r="574" customHeight="1" spans="15:25">
      <c r="O574" s="197"/>
      <c r="W574" s="116"/>
      <c r="X574" s="116"/>
      <c r="Y574" s="116"/>
    </row>
    <row r="575" customHeight="1" spans="15:25">
      <c r="O575" s="197"/>
      <c r="W575" s="116"/>
      <c r="X575" s="116"/>
      <c r="Y575" s="116"/>
    </row>
    <row r="576" customHeight="1" spans="15:25">
      <c r="O576" s="197"/>
      <c r="W576" s="116"/>
      <c r="X576" s="116"/>
      <c r="Y576" s="116"/>
    </row>
    <row r="577" customHeight="1" spans="15:25">
      <c r="O577" s="197"/>
      <c r="W577" s="116"/>
      <c r="X577" s="116"/>
      <c r="Y577" s="116"/>
    </row>
    <row r="578" customHeight="1" spans="15:25">
      <c r="O578" s="197"/>
      <c r="W578" s="116"/>
      <c r="X578" s="116"/>
      <c r="Y578" s="116"/>
    </row>
    <row r="579" customHeight="1" spans="15:25">
      <c r="O579" s="197"/>
      <c r="W579" s="116"/>
      <c r="X579" s="116"/>
      <c r="Y579" s="116"/>
    </row>
    <row r="580" customHeight="1" spans="15:25">
      <c r="O580" s="197"/>
      <c r="W580" s="116"/>
      <c r="X580" s="116"/>
      <c r="Y580" s="116"/>
    </row>
    <row r="581" customHeight="1" spans="15:25">
      <c r="O581" s="197"/>
      <c r="W581" s="116"/>
      <c r="X581" s="116"/>
      <c r="Y581" s="116"/>
    </row>
    <row r="582" customHeight="1" spans="15:25">
      <c r="O582" s="197"/>
      <c r="W582" s="116"/>
      <c r="X582" s="116"/>
      <c r="Y582" s="116"/>
    </row>
    <row r="583" customHeight="1" spans="15:25">
      <c r="O583" s="197"/>
      <c r="W583" s="116"/>
      <c r="X583" s="116"/>
      <c r="Y583" s="116"/>
    </row>
    <row r="584" customHeight="1" spans="15:25">
      <c r="O584" s="197"/>
      <c r="W584" s="116"/>
      <c r="X584" s="116"/>
      <c r="Y584" s="116"/>
    </row>
    <row r="585" customHeight="1" spans="15:25">
      <c r="O585" s="197"/>
      <c r="W585" s="116"/>
      <c r="X585" s="116"/>
      <c r="Y585" s="116"/>
    </row>
    <row r="586" customHeight="1" spans="15:25">
      <c r="O586" s="197"/>
      <c r="W586" s="116"/>
      <c r="X586" s="116"/>
      <c r="Y586" s="116"/>
    </row>
    <row r="587" customHeight="1" spans="15:25">
      <c r="O587" s="197"/>
      <c r="W587" s="116"/>
      <c r="X587" s="116"/>
      <c r="Y587" s="116"/>
    </row>
    <row r="588" customHeight="1" spans="15:25">
      <c r="O588" s="197"/>
      <c r="W588" s="116"/>
      <c r="X588" s="116"/>
      <c r="Y588" s="116"/>
    </row>
    <row r="589" customHeight="1" spans="15:25">
      <c r="O589" s="197"/>
      <c r="W589" s="116"/>
      <c r="X589" s="116"/>
      <c r="Y589" s="116"/>
    </row>
    <row r="590" customHeight="1" spans="15:25">
      <c r="O590" s="197"/>
      <c r="W590" s="116"/>
      <c r="X590" s="116"/>
      <c r="Y590" s="116"/>
    </row>
    <row r="591" customHeight="1" spans="15:25">
      <c r="O591" s="197"/>
      <c r="W591" s="116"/>
      <c r="X591" s="116"/>
      <c r="Y591" s="116"/>
    </row>
    <row r="592" customHeight="1" spans="15:25">
      <c r="O592" s="197"/>
      <c r="W592" s="116"/>
      <c r="X592" s="116"/>
      <c r="Y592" s="116"/>
    </row>
    <row r="593" customHeight="1" spans="15:25">
      <c r="O593" s="197"/>
      <c r="W593" s="116"/>
      <c r="X593" s="116"/>
      <c r="Y593" s="116"/>
    </row>
    <row r="594" customHeight="1" spans="15:25">
      <c r="O594" s="197"/>
      <c r="W594" s="116"/>
      <c r="X594" s="116"/>
      <c r="Y594" s="116"/>
    </row>
    <row r="595" customHeight="1" spans="15:25">
      <c r="O595" s="197"/>
      <c r="W595" s="116"/>
      <c r="X595" s="116"/>
      <c r="Y595" s="116"/>
    </row>
    <row r="596" customHeight="1" spans="15:25">
      <c r="O596" s="197"/>
      <c r="W596" s="116"/>
      <c r="X596" s="116"/>
      <c r="Y596" s="116"/>
    </row>
    <row r="597" customHeight="1" spans="15:25">
      <c r="O597" s="197"/>
      <c r="W597" s="116"/>
      <c r="X597" s="116"/>
      <c r="Y597" s="116"/>
    </row>
    <row r="598" customHeight="1" spans="15:25">
      <c r="O598" s="197"/>
      <c r="W598" s="116"/>
      <c r="X598" s="116"/>
      <c r="Y598" s="116"/>
    </row>
    <row r="599" customHeight="1" spans="15:25">
      <c r="O599" s="197"/>
      <c r="W599" s="116"/>
      <c r="X599" s="116"/>
      <c r="Y599" s="116"/>
    </row>
    <row r="600" customHeight="1" spans="15:25">
      <c r="O600" s="197"/>
      <c r="W600" s="116"/>
      <c r="X600" s="116"/>
      <c r="Y600" s="116"/>
    </row>
    <row r="601" customHeight="1" spans="15:25">
      <c r="O601" s="197"/>
      <c r="W601" s="116"/>
      <c r="X601" s="116"/>
      <c r="Y601" s="116"/>
    </row>
    <row r="602" customHeight="1" spans="15:25">
      <c r="O602" s="197"/>
      <c r="W602" s="116"/>
      <c r="X602" s="116"/>
      <c r="Y602" s="116"/>
    </row>
    <row r="603" customHeight="1" spans="15:25">
      <c r="O603" s="197"/>
      <c r="W603" s="116"/>
      <c r="X603" s="116"/>
      <c r="Y603" s="116"/>
    </row>
    <row r="604" customHeight="1" spans="15:25">
      <c r="O604" s="197"/>
      <c r="W604" s="116"/>
      <c r="X604" s="116"/>
      <c r="Y604" s="116"/>
    </row>
    <row r="605" customHeight="1" spans="15:25">
      <c r="O605" s="197"/>
      <c r="W605" s="116"/>
      <c r="X605" s="116"/>
      <c r="Y605" s="116"/>
    </row>
    <row r="606" customHeight="1" spans="15:25">
      <c r="O606" s="197"/>
      <c r="W606" s="116"/>
      <c r="X606" s="116"/>
      <c r="Y606" s="116"/>
    </row>
    <row r="607" customHeight="1" spans="15:25">
      <c r="O607" s="197"/>
      <c r="W607" s="116"/>
      <c r="X607" s="116"/>
      <c r="Y607" s="116"/>
    </row>
    <row r="608" customHeight="1" spans="15:25">
      <c r="O608" s="197"/>
      <c r="W608" s="116"/>
      <c r="X608" s="116"/>
      <c r="Y608" s="116"/>
    </row>
    <row r="609" customHeight="1" spans="15:25">
      <c r="O609" s="197"/>
      <c r="W609" s="116"/>
      <c r="X609" s="116"/>
      <c r="Y609" s="116"/>
    </row>
    <row r="610" customHeight="1" spans="15:25">
      <c r="O610" s="197"/>
      <c r="W610" s="116"/>
      <c r="X610" s="116"/>
      <c r="Y610" s="116"/>
    </row>
    <row r="611" customHeight="1" spans="15:25">
      <c r="O611" s="197"/>
      <c r="W611" s="116"/>
      <c r="X611" s="116"/>
      <c r="Y611" s="116"/>
    </row>
    <row r="612" customHeight="1" spans="15:25">
      <c r="O612" s="197"/>
      <c r="W612" s="116"/>
      <c r="X612" s="116"/>
      <c r="Y612" s="116"/>
    </row>
    <row r="613" customHeight="1" spans="15:25">
      <c r="O613" s="197"/>
      <c r="W613" s="116"/>
      <c r="X613" s="116"/>
      <c r="Y613" s="116"/>
    </row>
    <row r="614" customHeight="1" spans="15:25">
      <c r="O614" s="197"/>
      <c r="W614" s="116"/>
      <c r="X614" s="116"/>
      <c r="Y614" s="116"/>
    </row>
    <row r="615" customHeight="1" spans="15:25">
      <c r="O615" s="197"/>
      <c r="W615" s="116"/>
      <c r="X615" s="116"/>
      <c r="Y615" s="116"/>
    </row>
    <row r="616" customHeight="1" spans="15:25">
      <c r="O616" s="197"/>
      <c r="W616" s="116"/>
      <c r="X616" s="116"/>
      <c r="Y616" s="116"/>
    </row>
    <row r="617" customHeight="1" spans="15:25">
      <c r="O617" s="197"/>
      <c r="W617" s="116"/>
      <c r="X617" s="116"/>
      <c r="Y617" s="116"/>
    </row>
    <row r="618" customHeight="1" spans="15:25">
      <c r="O618" s="197"/>
      <c r="W618" s="116"/>
      <c r="X618" s="116"/>
      <c r="Y618" s="116"/>
    </row>
    <row r="619" customHeight="1" spans="15:25">
      <c r="O619" s="197"/>
      <c r="W619" s="116"/>
      <c r="X619" s="116"/>
      <c r="Y619" s="116"/>
    </row>
    <row r="620" customHeight="1" spans="15:25">
      <c r="O620" s="197"/>
      <c r="W620" s="116"/>
      <c r="X620" s="116"/>
      <c r="Y620" s="116"/>
    </row>
    <row r="621" customHeight="1" spans="15:25">
      <c r="O621" s="197"/>
      <c r="W621" s="116"/>
      <c r="X621" s="116"/>
      <c r="Y621" s="116"/>
    </row>
    <row r="622" customHeight="1" spans="15:25">
      <c r="O622" s="197"/>
      <c r="W622" s="116"/>
      <c r="X622" s="116"/>
      <c r="Y622" s="116"/>
    </row>
    <row r="623" customHeight="1" spans="15:25">
      <c r="O623" s="197"/>
      <c r="W623" s="116"/>
      <c r="X623" s="116"/>
      <c r="Y623" s="116"/>
    </row>
    <row r="624" customHeight="1" spans="15:25">
      <c r="O624" s="197"/>
      <c r="W624" s="116"/>
      <c r="X624" s="116"/>
      <c r="Y624" s="116"/>
    </row>
    <row r="625" customHeight="1" spans="15:25">
      <c r="O625" s="197"/>
      <c r="W625" s="116"/>
      <c r="X625" s="116"/>
      <c r="Y625" s="116"/>
    </row>
    <row r="626" customHeight="1" spans="15:25">
      <c r="O626" s="197"/>
      <c r="W626" s="116"/>
      <c r="X626" s="116"/>
      <c r="Y626" s="116"/>
    </row>
    <row r="627" customHeight="1" spans="15:25">
      <c r="O627" s="197"/>
      <c r="W627" s="116"/>
      <c r="X627" s="116"/>
      <c r="Y627" s="116"/>
    </row>
    <row r="628" customHeight="1" spans="15:25">
      <c r="O628" s="197"/>
      <c r="W628" s="116"/>
      <c r="X628" s="116"/>
      <c r="Y628" s="116"/>
    </row>
    <row r="629" customHeight="1" spans="15:25">
      <c r="O629" s="197"/>
      <c r="W629" s="116"/>
      <c r="X629" s="116"/>
      <c r="Y629" s="116"/>
    </row>
    <row r="630" customHeight="1" spans="15:25">
      <c r="O630" s="197"/>
      <c r="W630" s="116"/>
      <c r="X630" s="116"/>
      <c r="Y630" s="116"/>
    </row>
    <row r="631" customHeight="1" spans="15:25">
      <c r="O631" s="197"/>
      <c r="W631" s="116"/>
      <c r="X631" s="116"/>
      <c r="Y631" s="116"/>
    </row>
    <row r="632" customHeight="1" spans="15:25">
      <c r="O632" s="197"/>
      <c r="W632" s="116"/>
      <c r="X632" s="116"/>
      <c r="Y632" s="116"/>
    </row>
    <row r="633" customHeight="1" spans="15:25">
      <c r="O633" s="197"/>
      <c r="W633" s="116"/>
      <c r="X633" s="116"/>
      <c r="Y633" s="116"/>
    </row>
    <row r="634" customHeight="1" spans="15:25">
      <c r="O634" s="197"/>
      <c r="W634" s="116"/>
      <c r="X634" s="116"/>
      <c r="Y634" s="116"/>
    </row>
    <row r="635" customHeight="1" spans="15:25">
      <c r="O635" s="197"/>
      <c r="W635" s="116"/>
      <c r="X635" s="116"/>
      <c r="Y635" s="116"/>
    </row>
    <row r="636" customHeight="1" spans="15:25">
      <c r="O636" s="197"/>
      <c r="W636" s="116"/>
      <c r="X636" s="116"/>
      <c r="Y636" s="116"/>
    </row>
    <row r="637" customHeight="1" spans="15:25">
      <c r="O637" s="197"/>
      <c r="W637" s="116"/>
      <c r="X637" s="116"/>
      <c r="Y637" s="116"/>
    </row>
    <row r="638" customHeight="1" spans="15:25">
      <c r="O638" s="197"/>
      <c r="W638" s="116"/>
      <c r="X638" s="116"/>
      <c r="Y638" s="116"/>
    </row>
    <row r="639" customHeight="1" spans="15:25">
      <c r="O639" s="197"/>
      <c r="W639" s="116"/>
      <c r="X639" s="116"/>
      <c r="Y639" s="116"/>
    </row>
    <row r="640" customHeight="1" spans="15:25">
      <c r="O640" s="197"/>
      <c r="W640" s="116"/>
      <c r="X640" s="116"/>
      <c r="Y640" s="116"/>
    </row>
    <row r="641" customHeight="1" spans="15:25">
      <c r="O641" s="197"/>
      <c r="W641" s="116"/>
      <c r="X641" s="116"/>
      <c r="Y641" s="116"/>
    </row>
    <row r="642" customHeight="1" spans="15:25">
      <c r="O642" s="197"/>
      <c r="W642" s="116"/>
      <c r="X642" s="116"/>
      <c r="Y642" s="116"/>
    </row>
    <row r="643" customHeight="1" spans="15:25">
      <c r="O643" s="197"/>
      <c r="W643" s="116"/>
      <c r="X643" s="116"/>
      <c r="Y643" s="116"/>
    </row>
    <row r="644" customHeight="1" spans="15:25">
      <c r="O644" s="197"/>
      <c r="W644" s="116"/>
      <c r="X644" s="116"/>
      <c r="Y644" s="116"/>
    </row>
    <row r="645" customHeight="1" spans="15:25">
      <c r="O645" s="197"/>
      <c r="W645" s="116"/>
      <c r="X645" s="116"/>
      <c r="Y645" s="116"/>
    </row>
    <row r="646" customHeight="1" spans="15:25">
      <c r="O646" s="197"/>
      <c r="W646" s="116"/>
      <c r="X646" s="116"/>
      <c r="Y646" s="116"/>
    </row>
    <row r="647" customHeight="1" spans="15:25">
      <c r="O647" s="197"/>
      <c r="W647" s="116"/>
      <c r="X647" s="116"/>
      <c r="Y647" s="116"/>
    </row>
    <row r="648" customHeight="1" spans="15:25">
      <c r="O648" s="197"/>
      <c r="W648" s="116"/>
      <c r="X648" s="116"/>
      <c r="Y648" s="116"/>
    </row>
    <row r="649" customHeight="1" spans="15:25">
      <c r="O649" s="197"/>
      <c r="W649" s="116"/>
      <c r="X649" s="116"/>
      <c r="Y649" s="116"/>
    </row>
    <row r="650" customHeight="1" spans="15:25">
      <c r="O650" s="197"/>
      <c r="W650" s="116"/>
      <c r="X650" s="116"/>
      <c r="Y650" s="116"/>
    </row>
    <row r="651" customHeight="1" spans="15:25">
      <c r="O651" s="197"/>
      <c r="W651" s="116"/>
      <c r="X651" s="116"/>
      <c r="Y651" s="116"/>
    </row>
    <row r="652" customHeight="1" spans="15:25">
      <c r="O652" s="197"/>
      <c r="W652" s="116"/>
      <c r="X652" s="116"/>
      <c r="Y652" s="116"/>
    </row>
    <row r="653" customHeight="1" spans="15:25">
      <c r="O653" s="197"/>
      <c r="W653" s="116"/>
      <c r="X653" s="116"/>
      <c r="Y653" s="116"/>
    </row>
    <row r="654" customHeight="1" spans="15:25">
      <c r="O654" s="197"/>
      <c r="W654" s="116"/>
      <c r="X654" s="116"/>
      <c r="Y654" s="116"/>
    </row>
    <row r="655" customHeight="1" spans="15:25">
      <c r="O655" s="197"/>
      <c r="W655" s="116"/>
      <c r="X655" s="116"/>
      <c r="Y655" s="116"/>
    </row>
    <row r="656" customHeight="1" spans="15:25">
      <c r="O656" s="197"/>
      <c r="W656" s="116"/>
      <c r="X656" s="116"/>
      <c r="Y656" s="116"/>
    </row>
    <row r="657" customHeight="1" spans="15:25">
      <c r="O657" s="197"/>
      <c r="W657" s="116"/>
      <c r="X657" s="116"/>
      <c r="Y657" s="116"/>
    </row>
    <row r="658" customHeight="1" spans="15:25">
      <c r="O658" s="197"/>
      <c r="W658" s="116"/>
      <c r="X658" s="116"/>
      <c r="Y658" s="116"/>
    </row>
    <row r="659" customHeight="1" spans="15:25">
      <c r="O659" s="197"/>
      <c r="W659" s="116"/>
      <c r="X659" s="116"/>
      <c r="Y659" s="116"/>
    </row>
    <row r="660" customHeight="1" spans="15:25">
      <c r="O660" s="197"/>
      <c r="W660" s="116"/>
      <c r="X660" s="116"/>
      <c r="Y660" s="116"/>
    </row>
    <row r="661" customHeight="1" spans="15:25">
      <c r="O661" s="197"/>
      <c r="W661" s="116"/>
      <c r="X661" s="116"/>
      <c r="Y661" s="116"/>
    </row>
    <row r="662" customHeight="1" spans="15:25">
      <c r="O662" s="197"/>
      <c r="W662" s="116"/>
      <c r="X662" s="116"/>
      <c r="Y662" s="116"/>
    </row>
    <row r="663" customHeight="1" spans="15:25">
      <c r="O663" s="197"/>
      <c r="W663" s="116"/>
      <c r="X663" s="116"/>
      <c r="Y663" s="116"/>
    </row>
    <row r="664" customHeight="1" spans="15:25">
      <c r="O664" s="197"/>
      <c r="W664" s="116"/>
      <c r="X664" s="116"/>
      <c r="Y664" s="116"/>
    </row>
    <row r="665" customHeight="1" spans="15:25">
      <c r="O665" s="197"/>
      <c r="W665" s="116"/>
      <c r="X665" s="116"/>
      <c r="Y665" s="116"/>
    </row>
    <row r="666" customHeight="1" spans="15:25">
      <c r="O666" s="197"/>
      <c r="W666" s="116"/>
      <c r="X666" s="116"/>
      <c r="Y666" s="116"/>
    </row>
    <row r="667" customHeight="1" spans="15:25">
      <c r="O667" s="197"/>
      <c r="W667" s="116"/>
      <c r="X667" s="116"/>
      <c r="Y667" s="116"/>
    </row>
    <row r="668" customHeight="1" spans="15:25">
      <c r="O668" s="197"/>
      <c r="W668" s="116"/>
      <c r="X668" s="116"/>
      <c r="Y668" s="116"/>
    </row>
    <row r="669" customHeight="1" spans="15:25">
      <c r="O669" s="197"/>
      <c r="W669" s="116"/>
      <c r="X669" s="116"/>
      <c r="Y669" s="116"/>
    </row>
    <row r="670" customHeight="1" spans="15:25">
      <c r="O670" s="197"/>
      <c r="W670" s="116"/>
      <c r="X670" s="116"/>
      <c r="Y670" s="116"/>
    </row>
    <row r="671" customHeight="1" spans="15:25">
      <c r="O671" s="197"/>
      <c r="W671" s="116"/>
      <c r="X671" s="116"/>
      <c r="Y671" s="116"/>
    </row>
    <row r="672" customHeight="1" spans="15:25">
      <c r="O672" s="197"/>
      <c r="W672" s="116"/>
      <c r="X672" s="116"/>
      <c r="Y672" s="116"/>
    </row>
    <row r="673" customHeight="1" spans="15:25">
      <c r="O673" s="197"/>
      <c r="W673" s="116"/>
      <c r="X673" s="116"/>
      <c r="Y673" s="116"/>
    </row>
    <row r="674" customHeight="1" spans="15:25">
      <c r="O674" s="197"/>
      <c r="W674" s="116"/>
      <c r="X674" s="116"/>
      <c r="Y674" s="116"/>
    </row>
    <row r="675" customHeight="1" spans="15:25">
      <c r="O675" s="197"/>
      <c r="W675" s="116"/>
      <c r="X675" s="116"/>
      <c r="Y675" s="116"/>
    </row>
    <row r="676" customHeight="1" spans="15:25">
      <c r="O676" s="197"/>
      <c r="W676" s="116"/>
      <c r="X676" s="116"/>
      <c r="Y676" s="116"/>
    </row>
    <row r="677" customHeight="1" spans="15:25">
      <c r="O677" s="197"/>
      <c r="W677" s="116"/>
      <c r="X677" s="116"/>
      <c r="Y677" s="116"/>
    </row>
    <row r="678" customHeight="1" spans="15:25">
      <c r="O678" s="197"/>
      <c r="W678" s="116"/>
      <c r="X678" s="116"/>
      <c r="Y678" s="116"/>
    </row>
    <row r="679" customHeight="1" spans="15:25">
      <c r="O679" s="197"/>
      <c r="W679" s="116"/>
      <c r="X679" s="116"/>
      <c r="Y679" s="116"/>
    </row>
    <row r="680" customHeight="1" spans="15:25">
      <c r="O680" s="197"/>
      <c r="W680" s="116"/>
      <c r="X680" s="116"/>
      <c r="Y680" s="116"/>
    </row>
    <row r="681" customHeight="1" spans="15:25">
      <c r="O681" s="197"/>
      <c r="W681" s="116"/>
      <c r="X681" s="116"/>
      <c r="Y681" s="116"/>
    </row>
    <row r="682" customHeight="1" spans="15:25">
      <c r="O682" s="197"/>
      <c r="W682" s="116"/>
      <c r="X682" s="116"/>
      <c r="Y682" s="116"/>
    </row>
    <row r="683" customHeight="1" spans="15:25">
      <c r="O683" s="197"/>
      <c r="W683" s="116"/>
      <c r="X683" s="116"/>
      <c r="Y683" s="116"/>
    </row>
    <row r="684" customHeight="1" spans="15:25">
      <c r="O684" s="197"/>
      <c r="W684" s="116"/>
      <c r="X684" s="116"/>
      <c r="Y684" s="116"/>
    </row>
    <row r="685" customHeight="1" spans="15:25">
      <c r="O685" s="197"/>
      <c r="W685" s="116"/>
      <c r="X685" s="116"/>
      <c r="Y685" s="116"/>
    </row>
    <row r="686" customHeight="1" spans="15:25">
      <c r="O686" s="197"/>
      <c r="W686" s="116"/>
      <c r="X686" s="116"/>
      <c r="Y686" s="116"/>
    </row>
    <row r="687" customHeight="1" spans="15:25">
      <c r="O687" s="197"/>
      <c r="W687" s="116"/>
      <c r="X687" s="116"/>
      <c r="Y687" s="116"/>
    </row>
    <row r="688" customHeight="1" spans="15:25">
      <c r="O688" s="197"/>
      <c r="W688" s="116"/>
      <c r="X688" s="116"/>
      <c r="Y688" s="116"/>
    </row>
    <row r="689" customHeight="1" spans="15:25">
      <c r="O689" s="197"/>
      <c r="W689" s="116"/>
      <c r="X689" s="116"/>
      <c r="Y689" s="116"/>
    </row>
    <row r="690" customHeight="1" spans="15:25">
      <c r="O690" s="197"/>
      <c r="W690" s="116"/>
      <c r="X690" s="116"/>
      <c r="Y690" s="116"/>
    </row>
    <row r="691" customHeight="1" spans="15:25">
      <c r="O691" s="197"/>
      <c r="W691" s="116"/>
      <c r="X691" s="116"/>
      <c r="Y691" s="116"/>
    </row>
    <row r="692" customHeight="1" spans="15:25">
      <c r="O692" s="197"/>
      <c r="W692" s="116"/>
      <c r="X692" s="116"/>
      <c r="Y692" s="116"/>
    </row>
    <row r="693" customHeight="1" spans="15:25">
      <c r="O693" s="197"/>
      <c r="W693" s="116"/>
      <c r="X693" s="116"/>
      <c r="Y693" s="116"/>
    </row>
    <row r="694" customHeight="1" spans="15:25">
      <c r="O694" s="197"/>
      <c r="W694" s="116"/>
      <c r="X694" s="116"/>
      <c r="Y694" s="116"/>
    </row>
    <row r="695" customHeight="1" spans="15:25">
      <c r="O695" s="197"/>
      <c r="W695" s="116"/>
      <c r="X695" s="116"/>
      <c r="Y695" s="116"/>
    </row>
    <row r="696" customHeight="1" spans="15:25">
      <c r="O696" s="197"/>
      <c r="W696" s="116"/>
      <c r="X696" s="116"/>
      <c r="Y696" s="116"/>
    </row>
    <row r="697" customHeight="1" spans="15:25">
      <c r="O697" s="197"/>
      <c r="W697" s="116"/>
      <c r="X697" s="116"/>
      <c r="Y697" s="116"/>
    </row>
    <row r="698" customHeight="1" spans="15:25">
      <c r="O698" s="197"/>
      <c r="W698" s="116"/>
      <c r="X698" s="116"/>
      <c r="Y698" s="116"/>
    </row>
    <row r="699" customHeight="1" spans="15:25">
      <c r="O699" s="197"/>
      <c r="W699" s="116"/>
      <c r="X699" s="116"/>
      <c r="Y699" s="116"/>
    </row>
    <row r="700" customHeight="1" spans="15:25">
      <c r="O700" s="197"/>
      <c r="W700" s="116"/>
      <c r="X700" s="116"/>
      <c r="Y700" s="116"/>
    </row>
    <row r="701" customHeight="1" spans="15:25">
      <c r="O701" s="197"/>
      <c r="W701" s="116"/>
      <c r="X701" s="116"/>
      <c r="Y701" s="116"/>
    </row>
    <row r="702" customHeight="1" spans="15:25">
      <c r="O702" s="197"/>
      <c r="W702" s="116"/>
      <c r="X702" s="116"/>
      <c r="Y702" s="116"/>
    </row>
    <row r="703" customHeight="1" spans="15:25">
      <c r="O703" s="197"/>
      <c r="W703" s="116"/>
      <c r="X703" s="116"/>
      <c r="Y703" s="116"/>
    </row>
    <row r="704" customHeight="1" spans="15:25">
      <c r="O704" s="197"/>
      <c r="W704" s="116"/>
      <c r="X704" s="116"/>
      <c r="Y704" s="116"/>
    </row>
    <row r="705" customHeight="1" spans="15:25">
      <c r="O705" s="197"/>
      <c r="W705" s="116"/>
      <c r="X705" s="116"/>
      <c r="Y705" s="116"/>
    </row>
    <row r="706" customHeight="1" spans="15:25">
      <c r="O706" s="197"/>
      <c r="W706" s="116"/>
      <c r="X706" s="116"/>
      <c r="Y706" s="116"/>
    </row>
    <row r="707" customHeight="1" spans="15:25">
      <c r="O707" s="197"/>
      <c r="W707" s="116"/>
      <c r="X707" s="116"/>
      <c r="Y707" s="116"/>
    </row>
    <row r="708" customHeight="1" spans="15:25">
      <c r="O708" s="197"/>
      <c r="W708" s="116"/>
      <c r="X708" s="116"/>
      <c r="Y708" s="116"/>
    </row>
    <row r="709" customHeight="1" spans="15:25">
      <c r="O709" s="197"/>
      <c r="W709" s="116"/>
      <c r="X709" s="116"/>
      <c r="Y709" s="116"/>
    </row>
    <row r="710" customHeight="1" spans="15:25">
      <c r="O710" s="197"/>
      <c r="W710" s="116"/>
      <c r="X710" s="116"/>
      <c r="Y710" s="116"/>
    </row>
    <row r="711" customHeight="1" spans="15:25">
      <c r="O711" s="197"/>
      <c r="W711" s="116"/>
      <c r="X711" s="116"/>
      <c r="Y711" s="116"/>
    </row>
    <row r="712" customHeight="1" spans="15:25">
      <c r="O712" s="197"/>
      <c r="W712" s="116"/>
      <c r="X712" s="116"/>
      <c r="Y712" s="116"/>
    </row>
    <row r="713" customHeight="1" spans="15:25">
      <c r="O713" s="197"/>
      <c r="W713" s="116"/>
      <c r="X713" s="116"/>
      <c r="Y713" s="116"/>
    </row>
    <row r="714" customHeight="1" spans="15:25">
      <c r="O714" s="197"/>
      <c r="W714" s="116"/>
      <c r="X714" s="116"/>
      <c r="Y714" s="116"/>
    </row>
    <row r="715" customHeight="1" spans="15:25">
      <c r="O715" s="197"/>
      <c r="W715" s="116"/>
      <c r="X715" s="116"/>
      <c r="Y715" s="116"/>
    </row>
    <row r="716" customHeight="1" spans="15:25">
      <c r="O716" s="197"/>
      <c r="W716" s="116"/>
      <c r="X716" s="116"/>
      <c r="Y716" s="116"/>
    </row>
    <row r="717" customHeight="1" spans="15:25">
      <c r="O717" s="197"/>
      <c r="W717" s="116"/>
      <c r="X717" s="116"/>
      <c r="Y717" s="116"/>
    </row>
    <row r="718" customHeight="1" spans="15:25">
      <c r="O718" s="197"/>
      <c r="W718" s="116"/>
      <c r="X718" s="116"/>
      <c r="Y718" s="116"/>
    </row>
    <row r="719" customHeight="1" spans="15:25">
      <c r="O719" s="197"/>
      <c r="W719" s="116"/>
      <c r="X719" s="116"/>
      <c r="Y719" s="116"/>
    </row>
    <row r="720" customHeight="1" spans="15:25">
      <c r="O720" s="197"/>
      <c r="W720" s="116"/>
      <c r="X720" s="116"/>
      <c r="Y720" s="116"/>
    </row>
    <row r="721" customHeight="1" spans="15:25">
      <c r="O721" s="197"/>
      <c r="W721" s="116"/>
      <c r="X721" s="116"/>
      <c r="Y721" s="116"/>
    </row>
    <row r="722" customHeight="1" spans="15:25">
      <c r="O722" s="197"/>
      <c r="W722" s="116"/>
      <c r="X722" s="116"/>
      <c r="Y722" s="116"/>
    </row>
    <row r="723" customHeight="1" spans="15:25">
      <c r="O723" s="197"/>
      <c r="W723" s="116"/>
      <c r="X723" s="116"/>
      <c r="Y723" s="116"/>
    </row>
    <row r="724" customHeight="1" spans="15:25">
      <c r="O724" s="197"/>
      <c r="W724" s="116"/>
      <c r="X724" s="116"/>
      <c r="Y724" s="116"/>
    </row>
    <row r="725" customHeight="1" spans="15:25">
      <c r="O725" s="197"/>
      <c r="W725" s="116"/>
      <c r="X725" s="116"/>
      <c r="Y725" s="116"/>
    </row>
    <row r="726" customHeight="1" spans="15:25">
      <c r="O726" s="197"/>
      <c r="W726" s="116"/>
      <c r="X726" s="116"/>
      <c r="Y726" s="116"/>
    </row>
    <row r="727" customHeight="1" spans="15:25">
      <c r="O727" s="197"/>
      <c r="W727" s="116"/>
      <c r="X727" s="116"/>
      <c r="Y727" s="116"/>
    </row>
    <row r="728" customHeight="1" spans="15:25">
      <c r="O728" s="197"/>
      <c r="W728" s="116"/>
      <c r="X728" s="116"/>
      <c r="Y728" s="116"/>
    </row>
    <row r="729" customHeight="1" spans="15:25">
      <c r="O729" s="197"/>
      <c r="W729" s="116"/>
      <c r="X729" s="116"/>
      <c r="Y729" s="116"/>
    </row>
    <row r="730" customHeight="1" spans="15:25">
      <c r="O730" s="197"/>
      <c r="W730" s="116"/>
      <c r="X730" s="116"/>
      <c r="Y730" s="116"/>
    </row>
    <row r="731" customHeight="1" spans="15:25">
      <c r="O731" s="197"/>
      <c r="W731" s="116"/>
      <c r="X731" s="116"/>
      <c r="Y731" s="116"/>
    </row>
    <row r="732" customHeight="1" spans="15:25">
      <c r="O732" s="197"/>
      <c r="W732" s="116"/>
      <c r="X732" s="116"/>
      <c r="Y732" s="116"/>
    </row>
    <row r="733" customHeight="1" spans="15:25">
      <c r="O733" s="197"/>
      <c r="W733" s="116"/>
      <c r="X733" s="116"/>
      <c r="Y733" s="116"/>
    </row>
    <row r="734" customHeight="1" spans="15:25">
      <c r="O734" s="197"/>
      <c r="W734" s="116"/>
      <c r="X734" s="116"/>
      <c r="Y734" s="116"/>
    </row>
    <row r="735" customHeight="1" spans="15:25">
      <c r="O735" s="197"/>
      <c r="W735" s="116"/>
      <c r="X735" s="116"/>
      <c r="Y735" s="116"/>
    </row>
    <row r="736" customHeight="1" spans="15:25">
      <c r="O736" s="197"/>
      <c r="W736" s="116"/>
      <c r="X736" s="116"/>
      <c r="Y736" s="116"/>
    </row>
    <row r="737" customHeight="1" spans="15:25">
      <c r="O737" s="197"/>
      <c r="W737" s="116"/>
      <c r="X737" s="116"/>
      <c r="Y737" s="116"/>
    </row>
    <row r="738" customHeight="1" spans="15:25">
      <c r="O738" s="197"/>
      <c r="W738" s="116"/>
      <c r="X738" s="116"/>
      <c r="Y738" s="116"/>
    </row>
    <row r="739" customHeight="1" spans="15:25">
      <c r="O739" s="197"/>
      <c r="W739" s="116"/>
      <c r="X739" s="116"/>
      <c r="Y739" s="116"/>
    </row>
    <row r="740" customHeight="1" spans="15:25">
      <c r="O740" s="197"/>
      <c r="W740" s="116"/>
      <c r="X740" s="116"/>
      <c r="Y740" s="116"/>
    </row>
    <row r="741" customHeight="1" spans="15:25">
      <c r="O741" s="197"/>
      <c r="W741" s="116"/>
      <c r="X741" s="116"/>
      <c r="Y741" s="116"/>
    </row>
    <row r="742" customHeight="1" spans="15:25">
      <c r="O742" s="197"/>
      <c r="W742" s="116"/>
      <c r="X742" s="116"/>
      <c r="Y742" s="116"/>
    </row>
    <row r="743" customHeight="1" spans="15:25">
      <c r="O743" s="197"/>
      <c r="W743" s="116"/>
      <c r="X743" s="116"/>
      <c r="Y743" s="116"/>
    </row>
    <row r="744" customHeight="1" spans="15:25">
      <c r="O744" s="197"/>
      <c r="W744" s="116"/>
      <c r="X744" s="116"/>
      <c r="Y744" s="116"/>
    </row>
    <row r="745" customHeight="1" spans="15:25">
      <c r="O745" s="197"/>
      <c r="W745" s="116"/>
      <c r="X745" s="116"/>
      <c r="Y745" s="116"/>
    </row>
    <row r="746" customHeight="1" spans="15:25">
      <c r="O746" s="197"/>
      <c r="W746" s="116"/>
      <c r="X746" s="116"/>
      <c r="Y746" s="116"/>
    </row>
    <row r="747" customHeight="1" spans="15:25">
      <c r="O747" s="197"/>
      <c r="W747" s="116"/>
      <c r="X747" s="116"/>
      <c r="Y747" s="116"/>
    </row>
    <row r="748" customHeight="1" spans="15:25">
      <c r="O748" s="197"/>
      <c r="W748" s="116"/>
      <c r="X748" s="116"/>
      <c r="Y748" s="116"/>
    </row>
    <row r="749" customHeight="1" spans="15:25">
      <c r="O749" s="197"/>
      <c r="W749" s="116"/>
      <c r="X749" s="116"/>
      <c r="Y749" s="116"/>
    </row>
    <row r="750" customHeight="1" spans="15:25">
      <c r="O750" s="197"/>
      <c r="W750" s="116"/>
      <c r="X750" s="116"/>
      <c r="Y750" s="116"/>
    </row>
    <row r="751" customHeight="1" spans="15:25">
      <c r="O751" s="197"/>
      <c r="W751" s="116"/>
      <c r="X751" s="116"/>
      <c r="Y751" s="116"/>
    </row>
    <row r="752" customHeight="1" spans="15:25">
      <c r="O752" s="197"/>
      <c r="W752" s="116"/>
      <c r="X752" s="116"/>
      <c r="Y752" s="116"/>
    </row>
    <row r="753" customHeight="1" spans="15:25">
      <c r="O753" s="197"/>
      <c r="W753" s="116"/>
      <c r="X753" s="116"/>
      <c r="Y753" s="116"/>
    </row>
    <row r="754" customHeight="1" spans="15:25">
      <c r="O754" s="197"/>
      <c r="W754" s="116"/>
      <c r="X754" s="116"/>
      <c r="Y754" s="116"/>
    </row>
    <row r="755" customHeight="1" spans="15:25">
      <c r="O755" s="197"/>
      <c r="W755" s="116"/>
      <c r="X755" s="116"/>
      <c r="Y755" s="116"/>
    </row>
    <row r="756" customHeight="1" spans="15:25">
      <c r="O756" s="197"/>
      <c r="W756" s="116"/>
      <c r="X756" s="116"/>
      <c r="Y756" s="116"/>
    </row>
    <row r="757" customHeight="1" spans="15:25">
      <c r="O757" s="197"/>
      <c r="W757" s="116"/>
      <c r="X757" s="116"/>
      <c r="Y757" s="116"/>
    </row>
    <row r="758" customHeight="1" spans="15:25">
      <c r="O758" s="197"/>
      <c r="W758" s="116"/>
      <c r="X758" s="116"/>
      <c r="Y758" s="116"/>
    </row>
    <row r="759" customHeight="1" spans="15:25">
      <c r="O759" s="197"/>
      <c r="W759" s="116"/>
      <c r="X759" s="116"/>
      <c r="Y759" s="116"/>
    </row>
    <row r="760" customHeight="1" spans="15:25">
      <c r="O760" s="197"/>
      <c r="W760" s="116"/>
      <c r="X760" s="116"/>
      <c r="Y760" s="116"/>
    </row>
    <row r="761" customHeight="1" spans="15:25">
      <c r="O761" s="197"/>
      <c r="W761" s="116"/>
      <c r="X761" s="116"/>
      <c r="Y761" s="116"/>
    </row>
    <row r="762" customHeight="1" spans="15:25">
      <c r="O762" s="197"/>
      <c r="W762" s="116"/>
      <c r="X762" s="116"/>
      <c r="Y762" s="116"/>
    </row>
    <row r="763" customHeight="1" spans="15:25">
      <c r="O763" s="197"/>
      <c r="W763" s="116"/>
      <c r="X763" s="116"/>
      <c r="Y763" s="116"/>
    </row>
    <row r="764" customHeight="1" spans="15:25">
      <c r="O764" s="197"/>
      <c r="W764" s="116"/>
      <c r="X764" s="116"/>
      <c r="Y764" s="116"/>
    </row>
    <row r="765" customHeight="1" spans="15:25">
      <c r="O765" s="197"/>
      <c r="W765" s="116"/>
      <c r="X765" s="116"/>
      <c r="Y765" s="116"/>
    </row>
    <row r="766" customHeight="1" spans="15:25">
      <c r="O766" s="197"/>
      <c r="W766" s="116"/>
      <c r="X766" s="116"/>
      <c r="Y766" s="116"/>
    </row>
    <row r="767" customHeight="1" spans="15:25">
      <c r="O767" s="197"/>
      <c r="W767" s="116"/>
      <c r="X767" s="116"/>
      <c r="Y767" s="116"/>
    </row>
    <row r="768" customHeight="1" spans="15:25">
      <c r="O768" s="197"/>
      <c r="W768" s="116"/>
      <c r="X768" s="116"/>
      <c r="Y768" s="116"/>
    </row>
    <row r="769" customHeight="1" spans="15:25">
      <c r="O769" s="197"/>
      <c r="W769" s="116"/>
      <c r="X769" s="116"/>
      <c r="Y769" s="116"/>
    </row>
    <row r="770" customHeight="1" spans="15:25">
      <c r="O770" s="197"/>
      <c r="W770" s="116"/>
      <c r="X770" s="116"/>
      <c r="Y770" s="116"/>
    </row>
    <row r="771" customHeight="1" spans="15:25">
      <c r="O771" s="197"/>
      <c r="W771" s="116"/>
      <c r="X771" s="116"/>
      <c r="Y771" s="116"/>
    </row>
    <row r="772" customHeight="1" spans="15:25">
      <c r="O772" s="197"/>
      <c r="W772" s="116"/>
      <c r="X772" s="116"/>
      <c r="Y772" s="116"/>
    </row>
    <row r="773" customHeight="1" spans="15:25">
      <c r="O773" s="197"/>
      <c r="W773" s="116"/>
      <c r="X773" s="116"/>
      <c r="Y773" s="116"/>
    </row>
    <row r="774" customHeight="1" spans="15:25">
      <c r="O774" s="197"/>
      <c r="W774" s="116"/>
      <c r="X774" s="116"/>
      <c r="Y774" s="116"/>
    </row>
    <row r="775" customHeight="1" spans="15:25">
      <c r="O775" s="197"/>
      <c r="W775" s="116"/>
      <c r="X775" s="116"/>
      <c r="Y775" s="116"/>
    </row>
    <row r="776" customHeight="1" spans="15:25">
      <c r="O776" s="197"/>
      <c r="W776" s="116"/>
      <c r="X776" s="116"/>
      <c r="Y776" s="116"/>
    </row>
    <row r="777" customHeight="1" spans="15:25">
      <c r="O777" s="197"/>
      <c r="W777" s="116"/>
      <c r="X777" s="116"/>
      <c r="Y777" s="116"/>
    </row>
    <row r="778" customHeight="1" spans="15:25">
      <c r="O778" s="197"/>
      <c r="W778" s="116"/>
      <c r="X778" s="116"/>
      <c r="Y778" s="116"/>
    </row>
    <row r="779" customHeight="1" spans="15:25">
      <c r="O779" s="197"/>
      <c r="W779" s="116"/>
      <c r="X779" s="116"/>
      <c r="Y779" s="116"/>
    </row>
    <row r="780" customHeight="1" spans="15:25">
      <c r="O780" s="197"/>
      <c r="W780" s="116"/>
      <c r="X780" s="116"/>
      <c r="Y780" s="116"/>
    </row>
    <row r="781" customHeight="1" spans="15:25">
      <c r="O781" s="197"/>
      <c r="W781" s="116"/>
      <c r="X781" s="116"/>
      <c r="Y781" s="116"/>
    </row>
    <row r="782" customHeight="1" spans="15:25">
      <c r="O782" s="197"/>
      <c r="W782" s="116"/>
      <c r="X782" s="116"/>
      <c r="Y782" s="116"/>
    </row>
    <row r="783" customHeight="1" spans="15:25">
      <c r="O783" s="197"/>
      <c r="W783" s="116"/>
      <c r="X783" s="116"/>
      <c r="Y783" s="116"/>
    </row>
    <row r="784" customHeight="1" spans="15:25">
      <c r="O784" s="197"/>
      <c r="W784" s="116"/>
      <c r="X784" s="116"/>
      <c r="Y784" s="116"/>
    </row>
    <row r="785" customHeight="1" spans="15:25">
      <c r="O785" s="197"/>
      <c r="W785" s="116"/>
      <c r="X785" s="116"/>
      <c r="Y785" s="116"/>
    </row>
    <row r="786" customHeight="1" spans="15:25">
      <c r="O786" s="197"/>
      <c r="W786" s="116"/>
      <c r="X786" s="116"/>
      <c r="Y786" s="116"/>
    </row>
    <row r="787" customHeight="1" spans="15:25">
      <c r="O787" s="197"/>
      <c r="W787" s="116"/>
      <c r="X787" s="116"/>
      <c r="Y787" s="116"/>
    </row>
    <row r="788" customHeight="1" spans="15:25">
      <c r="O788" s="197"/>
      <c r="W788" s="116"/>
      <c r="X788" s="116"/>
      <c r="Y788" s="116"/>
    </row>
    <row r="789" customHeight="1" spans="15:25">
      <c r="O789" s="197"/>
      <c r="W789" s="116"/>
      <c r="X789" s="116"/>
      <c r="Y789" s="116"/>
    </row>
    <row r="790" customHeight="1" spans="15:25">
      <c r="O790" s="197"/>
      <c r="W790" s="116"/>
      <c r="X790" s="116"/>
      <c r="Y790" s="116"/>
    </row>
    <row r="791" customHeight="1" spans="15:25">
      <c r="O791" s="197"/>
      <c r="W791" s="116"/>
      <c r="X791" s="116"/>
      <c r="Y791" s="116"/>
    </row>
    <row r="792" customHeight="1" spans="15:25">
      <c r="O792" s="197"/>
      <c r="W792" s="116"/>
      <c r="X792" s="116"/>
      <c r="Y792" s="116"/>
    </row>
    <row r="793" customHeight="1" spans="15:25">
      <c r="O793" s="197"/>
      <c r="W793" s="116"/>
      <c r="X793" s="116"/>
      <c r="Y793" s="116"/>
    </row>
    <row r="794" customHeight="1" spans="15:25">
      <c r="O794" s="197"/>
      <c r="W794" s="116"/>
      <c r="X794" s="116"/>
      <c r="Y794" s="116"/>
    </row>
    <row r="795" customHeight="1" spans="15:25">
      <c r="O795" s="197"/>
      <c r="W795" s="116"/>
      <c r="X795" s="116"/>
      <c r="Y795" s="116"/>
    </row>
    <row r="796" customHeight="1" spans="15:25">
      <c r="O796" s="197"/>
      <c r="W796" s="116"/>
      <c r="X796" s="116"/>
      <c r="Y796" s="116"/>
    </row>
    <row r="797" customHeight="1" spans="15:25">
      <c r="O797" s="197"/>
      <c r="W797" s="116"/>
      <c r="X797" s="116"/>
      <c r="Y797" s="116"/>
    </row>
    <row r="798" customHeight="1" spans="15:25">
      <c r="O798" s="197"/>
      <c r="W798" s="116"/>
      <c r="X798" s="116"/>
      <c r="Y798" s="116"/>
    </row>
    <row r="799" customHeight="1" spans="15:25">
      <c r="O799" s="197"/>
      <c r="W799" s="116"/>
      <c r="X799" s="116"/>
      <c r="Y799" s="116"/>
    </row>
    <row r="800" customHeight="1" spans="15:25">
      <c r="O800" s="197"/>
      <c r="W800" s="116"/>
      <c r="X800" s="116"/>
      <c r="Y800" s="116"/>
    </row>
    <row r="801" customHeight="1" spans="15:25">
      <c r="O801" s="197"/>
      <c r="W801" s="116"/>
      <c r="X801" s="116"/>
      <c r="Y801" s="116"/>
    </row>
    <row r="802" customHeight="1" spans="15:25">
      <c r="O802" s="197"/>
      <c r="W802" s="116"/>
      <c r="X802" s="116"/>
      <c r="Y802" s="116"/>
    </row>
    <row r="803" customHeight="1" spans="15:25">
      <c r="O803" s="197"/>
      <c r="W803" s="116"/>
      <c r="X803" s="116"/>
      <c r="Y803" s="116"/>
    </row>
    <row r="804" customHeight="1" spans="15:25">
      <c r="O804" s="197"/>
      <c r="W804" s="116"/>
      <c r="X804" s="116"/>
      <c r="Y804" s="116"/>
    </row>
    <row r="805" customHeight="1" spans="15:25">
      <c r="O805" s="197"/>
      <c r="W805" s="116"/>
      <c r="X805" s="116"/>
      <c r="Y805" s="116"/>
    </row>
    <row r="806" customHeight="1" spans="15:25">
      <c r="O806" s="197"/>
      <c r="W806" s="116"/>
      <c r="X806" s="116"/>
      <c r="Y806" s="116"/>
    </row>
    <row r="807" customHeight="1" spans="15:25">
      <c r="O807" s="197"/>
      <c r="W807" s="116"/>
      <c r="X807" s="116"/>
      <c r="Y807" s="116"/>
    </row>
    <row r="808" customHeight="1" spans="15:25">
      <c r="O808" s="197"/>
      <c r="W808" s="116"/>
      <c r="X808" s="116"/>
      <c r="Y808" s="116"/>
    </row>
    <row r="809" customHeight="1" spans="15:25">
      <c r="O809" s="197"/>
      <c r="W809" s="116"/>
      <c r="X809" s="116"/>
      <c r="Y809" s="116"/>
    </row>
    <row r="810" customHeight="1" spans="15:25">
      <c r="O810" s="197"/>
      <c r="W810" s="116"/>
      <c r="X810" s="116"/>
      <c r="Y810" s="116"/>
    </row>
    <row r="811" customHeight="1" spans="15:25">
      <c r="O811" s="197"/>
      <c r="W811" s="116"/>
      <c r="X811" s="116"/>
      <c r="Y811" s="116"/>
    </row>
    <row r="812" customHeight="1" spans="15:25">
      <c r="O812" s="197"/>
      <c r="W812" s="116"/>
      <c r="X812" s="116"/>
      <c r="Y812" s="116"/>
    </row>
    <row r="813" customHeight="1" spans="15:25">
      <c r="O813" s="197"/>
      <c r="W813" s="116"/>
      <c r="X813" s="116"/>
      <c r="Y813" s="116"/>
    </row>
    <row r="814" customHeight="1" spans="15:25">
      <c r="O814" s="197"/>
      <c r="W814" s="116"/>
      <c r="X814" s="116"/>
      <c r="Y814" s="116"/>
    </row>
    <row r="815" customHeight="1" spans="15:25">
      <c r="O815" s="197"/>
      <c r="W815" s="116"/>
      <c r="X815" s="116"/>
      <c r="Y815" s="116"/>
    </row>
    <row r="816" customHeight="1" spans="15:25">
      <c r="O816" s="197"/>
      <c r="W816" s="116"/>
      <c r="X816" s="116"/>
      <c r="Y816" s="116"/>
    </row>
    <row r="817" customHeight="1" spans="15:25">
      <c r="O817" s="197"/>
      <c r="W817" s="116"/>
      <c r="X817" s="116"/>
      <c r="Y817" s="116"/>
    </row>
    <row r="818" customHeight="1" spans="15:25">
      <c r="O818" s="197"/>
      <c r="W818" s="116"/>
      <c r="X818" s="116"/>
      <c r="Y818" s="116"/>
    </row>
    <row r="819" customHeight="1" spans="15:25">
      <c r="O819" s="197"/>
      <c r="W819" s="116"/>
      <c r="X819" s="116"/>
      <c r="Y819" s="116"/>
    </row>
    <row r="820" customHeight="1" spans="15:25">
      <c r="O820" s="197"/>
      <c r="W820" s="116"/>
      <c r="X820" s="116"/>
      <c r="Y820" s="116"/>
    </row>
    <row r="821" customHeight="1" spans="15:25">
      <c r="O821" s="197"/>
      <c r="W821" s="116"/>
      <c r="X821" s="116"/>
      <c r="Y821" s="116"/>
    </row>
    <row r="822" customHeight="1" spans="15:25">
      <c r="O822" s="197"/>
      <c r="W822" s="116"/>
      <c r="X822" s="116"/>
      <c r="Y822" s="116"/>
    </row>
    <row r="823" customHeight="1" spans="15:25">
      <c r="O823" s="197"/>
      <c r="W823" s="116"/>
      <c r="X823" s="116"/>
      <c r="Y823" s="116"/>
    </row>
    <row r="824" customHeight="1" spans="15:25">
      <c r="O824" s="197"/>
      <c r="W824" s="116"/>
      <c r="X824" s="116"/>
      <c r="Y824" s="116"/>
    </row>
    <row r="825" customHeight="1" spans="15:25">
      <c r="O825" s="197"/>
      <c r="W825" s="116"/>
      <c r="X825" s="116"/>
      <c r="Y825" s="116"/>
    </row>
    <row r="826" customHeight="1" spans="15:25">
      <c r="O826" s="197"/>
      <c r="W826" s="116"/>
      <c r="X826" s="116"/>
      <c r="Y826" s="116"/>
    </row>
    <row r="827" customHeight="1" spans="15:25">
      <c r="O827" s="197"/>
      <c r="W827" s="116"/>
      <c r="X827" s="116"/>
      <c r="Y827" s="116"/>
    </row>
    <row r="828" customHeight="1" spans="15:25">
      <c r="O828" s="197"/>
      <c r="W828" s="116"/>
      <c r="X828" s="116"/>
      <c r="Y828" s="116"/>
    </row>
    <row r="829" customHeight="1" spans="15:25">
      <c r="O829" s="197"/>
      <c r="W829" s="116"/>
      <c r="X829" s="116"/>
      <c r="Y829" s="116"/>
    </row>
    <row r="830" customHeight="1" spans="15:25">
      <c r="O830" s="197"/>
      <c r="W830" s="116"/>
      <c r="X830" s="116"/>
      <c r="Y830" s="116"/>
    </row>
    <row r="831" customHeight="1" spans="15:25">
      <c r="O831" s="197"/>
      <c r="W831" s="116"/>
      <c r="X831" s="116"/>
      <c r="Y831" s="116"/>
    </row>
    <row r="832" customHeight="1" spans="15:25">
      <c r="O832" s="197"/>
      <c r="W832" s="116"/>
      <c r="X832" s="116"/>
      <c r="Y832" s="116"/>
    </row>
    <row r="833" customHeight="1" spans="15:25">
      <c r="O833" s="197"/>
      <c r="W833" s="116"/>
      <c r="X833" s="116"/>
      <c r="Y833" s="116"/>
    </row>
    <row r="834" customHeight="1" spans="15:25">
      <c r="O834" s="197"/>
      <c r="W834" s="116"/>
      <c r="X834" s="116"/>
      <c r="Y834" s="116"/>
    </row>
    <row r="835" customHeight="1" spans="15:25">
      <c r="O835" s="197"/>
      <c r="W835" s="116"/>
      <c r="X835" s="116"/>
      <c r="Y835" s="116"/>
    </row>
    <row r="836" customHeight="1" spans="15:25">
      <c r="O836" s="197"/>
      <c r="W836" s="116"/>
      <c r="X836" s="116"/>
      <c r="Y836" s="116"/>
    </row>
    <row r="837" customHeight="1" spans="15:25">
      <c r="O837" s="197"/>
      <c r="W837" s="116"/>
      <c r="X837" s="116"/>
      <c r="Y837" s="116"/>
    </row>
    <row r="838" customHeight="1" spans="15:25">
      <c r="O838" s="197"/>
      <c r="W838" s="116"/>
      <c r="X838" s="116"/>
      <c r="Y838" s="116"/>
    </row>
    <row r="839" customHeight="1" spans="15:25">
      <c r="O839" s="197"/>
      <c r="W839" s="116"/>
      <c r="X839" s="116"/>
      <c r="Y839" s="116"/>
    </row>
    <row r="840" customHeight="1" spans="15:25">
      <c r="O840" s="197"/>
      <c r="W840" s="116"/>
      <c r="X840" s="116"/>
      <c r="Y840" s="116"/>
    </row>
    <row r="841" customHeight="1" spans="15:25">
      <c r="O841" s="197"/>
      <c r="W841" s="116"/>
      <c r="X841" s="116"/>
      <c r="Y841" s="116"/>
    </row>
    <row r="842" customHeight="1" spans="15:25">
      <c r="O842" s="197"/>
      <c r="W842" s="116"/>
      <c r="X842" s="116"/>
      <c r="Y842" s="116"/>
    </row>
  </sheetData>
  <mergeCells count="30">
    <mergeCell ref="A2:AD2"/>
    <mergeCell ref="A3:AD3"/>
    <mergeCell ref="V5:X5"/>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Y5:Y6"/>
    <mergeCell ref="Z5:Z6"/>
    <mergeCell ref="AA5:AA6"/>
    <mergeCell ref="AB5:AB6"/>
    <mergeCell ref="AC5:AC6"/>
    <mergeCell ref="AD5:AD6"/>
  </mergeCells>
  <hyperlinks>
    <hyperlink ref="A1" location="索引目录!E56" display="返回索引页"/>
    <hyperlink ref="B1" location="固定资产汇总!B19" display="返回"/>
  </hyperlinks>
  <printOptions horizontalCentered="1"/>
  <pageMargins left="0.354166666666667" right="0.354166666666667" top="0.786805555555556" bottom="0.786805555555556" header="0.909722222222222" footer="0.511805555555556"/>
  <pageSetup paperSize="9" scale="49" fitToHeight="0" orientation="landscape"/>
  <headerFooter alignWithMargins="0">
    <oddHeader>&amp;R&amp;"宋体,常规"&amp;9表4-6-7
共&amp;N页第&amp;P页</oddHeader>
  </headerFooter>
  <legacyDrawing r:id="rId2"/>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I30"/>
  <sheetViews>
    <sheetView workbookViewId="0">
      <selection activeCell="H14" sqref="H14"/>
    </sheetView>
  </sheetViews>
  <sheetFormatPr defaultColWidth="9" defaultRowHeight="15.75" customHeight="1"/>
  <cols>
    <col min="1" max="1" width="5.6" customWidth="1"/>
    <col min="2" max="2" width="29.1" customWidth="1"/>
    <col min="3" max="3" width="19.1" customWidth="1" outlineLevel="1"/>
    <col min="4" max="7" width="22.1" customWidth="1"/>
    <col min="8" max="8" width="7.9" customWidth="1"/>
    <col min="9" max="9" width="9" hidden="1" customWidth="1"/>
  </cols>
  <sheetData>
    <row r="1" spans="1:9">
      <c r="A1" s="1" t="s">
        <v>421</v>
      </c>
      <c r="B1" s="89" t="s">
        <v>1017</v>
      </c>
      <c r="C1" s="3"/>
      <c r="D1" s="3"/>
      <c r="E1" s="3"/>
      <c r="F1" s="3"/>
      <c r="G1" s="3"/>
    </row>
    <row r="2" ht="30" customHeight="1" spans="1:9">
      <c r="A2" s="4" t="s">
        <v>1710</v>
      </c>
      <c r="B2" s="4"/>
      <c r="C2" s="4"/>
      <c r="D2" s="4"/>
      <c r="E2" s="4"/>
      <c r="F2" s="4"/>
      <c r="G2" s="4"/>
    </row>
    <row r="3" ht="14.1" customHeight="1" spans="1:9">
      <c r="A3" s="5" t="e">
        <f>CONCATENATE(#REF!,#REF!,#REF!,#REF!,#REF!,#REF!,#REF!)</f>
        <v>#REF!</v>
      </c>
      <c r="B3" s="5"/>
      <c r="C3" s="5"/>
      <c r="D3" s="5"/>
      <c r="E3" s="6"/>
      <c r="F3" s="6"/>
      <c r="G3" s="6"/>
    </row>
    <row r="4" customHeight="1" spans="1:9">
      <c r="A4" s="7" t="e">
        <f>#REF!&amp;#REF!</f>
        <v>#REF!</v>
      </c>
      <c r="G4" s="8" t="s">
        <v>464</v>
      </c>
    </row>
    <row r="5" ht="27.9" customHeight="1" spans="1:9">
      <c r="A5" s="42" t="s">
        <v>561</v>
      </c>
      <c r="B5" s="42" t="s">
        <v>562</v>
      </c>
      <c r="C5" s="191" t="s">
        <v>978</v>
      </c>
      <c r="D5" s="192" t="s">
        <v>733</v>
      </c>
      <c r="E5" s="42" t="s">
        <v>427</v>
      </c>
      <c r="F5" s="42" t="s">
        <v>563</v>
      </c>
      <c r="G5" s="42" t="s">
        <v>469</v>
      </c>
    </row>
    <row r="6" customHeight="1" spans="1:9">
      <c r="A6" s="46" t="s">
        <v>1711</v>
      </c>
      <c r="B6" s="71" t="s">
        <v>1712</v>
      </c>
      <c r="C6" s="15">
        <f>'在建（土建）'!AB42</f>
        <v>0</v>
      </c>
      <c r="D6" s="16">
        <f>'在建（土建）'!AD42</f>
        <v>0</v>
      </c>
      <c r="E6" s="16">
        <f>'在建（土建）'!AF44</f>
        <v>0</v>
      </c>
      <c r="F6" s="16">
        <f>E6-D6</f>
        <v>0</v>
      </c>
      <c r="G6" s="16" t="str">
        <f>IF(D6=0,"",F6/D6*100)</f>
        <v/>
      </c>
      <c r="I6" s="193">
        <f>D6-C6</f>
        <v>0</v>
      </c>
    </row>
    <row r="7" customHeight="1" spans="1:9">
      <c r="A7" s="46" t="s">
        <v>1713</v>
      </c>
      <c r="B7" s="71" t="s">
        <v>1714</v>
      </c>
      <c r="C7" s="15">
        <f>'在建（设备）'!N31</f>
        <v>0</v>
      </c>
      <c r="D7" s="16">
        <f>'在建（设备）'!S31</f>
        <v>0</v>
      </c>
      <c r="E7" s="16">
        <f>'在建（设备）'!X33</f>
        <v>0</v>
      </c>
      <c r="F7" s="16">
        <f>E7-D7</f>
        <v>0</v>
      </c>
      <c r="G7" s="16" t="str">
        <f>IF(D7=0,"",F7/D7*100)</f>
        <v/>
      </c>
      <c r="I7" s="193">
        <f>D7-C7</f>
        <v>0</v>
      </c>
    </row>
    <row r="8" customHeight="1" spans="1:9">
      <c r="A8" s="46"/>
      <c r="B8" s="194"/>
      <c r="C8" s="15"/>
      <c r="D8" s="16"/>
      <c r="E8" s="16"/>
      <c r="F8" s="16"/>
      <c r="G8" s="16"/>
    </row>
    <row r="9" customHeight="1" spans="1:9">
      <c r="A9" s="46"/>
      <c r="B9" s="194"/>
      <c r="C9" s="15"/>
      <c r="D9" s="16"/>
      <c r="E9" s="16"/>
      <c r="F9" s="16"/>
      <c r="G9" s="16"/>
    </row>
    <row r="10" customHeight="1" spans="1:9">
      <c r="A10" s="46"/>
      <c r="B10" s="194"/>
      <c r="C10" s="15"/>
      <c r="D10" s="16"/>
      <c r="E10" s="16"/>
      <c r="F10" s="16"/>
      <c r="G10" s="16"/>
    </row>
    <row r="11" customHeight="1" spans="1:9">
      <c r="A11" s="46"/>
      <c r="B11" s="194"/>
      <c r="C11" s="15"/>
      <c r="D11" s="16"/>
      <c r="E11" s="16"/>
      <c r="F11" s="16"/>
      <c r="G11" s="16"/>
    </row>
    <row r="12" customHeight="1" spans="1:9">
      <c r="A12" s="46"/>
      <c r="B12" s="194"/>
      <c r="C12" s="15"/>
      <c r="D12" s="16"/>
      <c r="E12" s="16"/>
      <c r="F12" s="16"/>
      <c r="G12" s="16"/>
    </row>
    <row r="13" customHeight="1" spans="1:9">
      <c r="A13" s="46"/>
      <c r="B13" s="194"/>
      <c r="C13" s="15"/>
      <c r="D13" s="16"/>
      <c r="E13" s="16"/>
      <c r="F13" s="16"/>
      <c r="G13" s="16"/>
    </row>
    <row r="14" customHeight="1" spans="1:9">
      <c r="A14" s="46"/>
      <c r="B14" s="194"/>
      <c r="C14" s="15"/>
      <c r="D14" s="16"/>
      <c r="E14" s="16"/>
      <c r="F14" s="16"/>
      <c r="G14" s="16"/>
    </row>
    <row r="15" customHeight="1" spans="1:9">
      <c r="A15" s="46"/>
      <c r="B15" s="194"/>
      <c r="C15" s="15"/>
      <c r="D15" s="16"/>
      <c r="E15" s="16"/>
      <c r="F15" s="16"/>
      <c r="G15" s="16"/>
    </row>
    <row r="16" customHeight="1" spans="1:9">
      <c r="A16" s="46"/>
      <c r="B16" s="194"/>
      <c r="C16" s="15"/>
      <c r="D16" s="16"/>
      <c r="E16" s="16"/>
      <c r="F16" s="16"/>
      <c r="G16" s="16"/>
    </row>
    <row r="17" customHeight="1" spans="1:7">
      <c r="A17" s="46"/>
      <c r="B17" s="194"/>
      <c r="C17" s="15"/>
      <c r="D17" s="16"/>
      <c r="E17" s="16"/>
      <c r="F17" s="16"/>
      <c r="G17" s="16"/>
    </row>
    <row r="18" customHeight="1" spans="1:7">
      <c r="A18" s="46"/>
      <c r="B18" s="194"/>
      <c r="C18" s="15"/>
      <c r="D18" s="16"/>
      <c r="E18" s="16"/>
      <c r="F18" s="16"/>
      <c r="G18" s="16"/>
    </row>
    <row r="19" customHeight="1" spans="1:7">
      <c r="A19" s="46"/>
      <c r="B19" s="195"/>
      <c r="C19" s="15"/>
      <c r="D19" s="16"/>
      <c r="E19" s="16"/>
      <c r="F19" s="16"/>
      <c r="G19" s="16"/>
    </row>
    <row r="20" customHeight="1" spans="1:7">
      <c r="A20" s="46"/>
      <c r="B20" s="194"/>
      <c r="C20" s="15"/>
      <c r="D20" s="16"/>
      <c r="E20" s="16"/>
      <c r="F20" s="16"/>
      <c r="G20" s="16"/>
    </row>
    <row r="21" customHeight="1" spans="1:7">
      <c r="A21" s="46"/>
      <c r="B21" s="195"/>
      <c r="C21" s="15"/>
      <c r="D21" s="16"/>
      <c r="E21" s="16"/>
      <c r="F21" s="16"/>
      <c r="G21" s="16"/>
    </row>
    <row r="22" customHeight="1" spans="1:7">
      <c r="A22" s="46"/>
      <c r="B22" s="194"/>
      <c r="C22" s="15"/>
      <c r="D22" s="16"/>
      <c r="E22" s="16"/>
      <c r="F22" s="16"/>
      <c r="G22" s="16"/>
    </row>
    <row r="23" customHeight="1" spans="1:7">
      <c r="A23" s="46"/>
      <c r="B23" s="195"/>
      <c r="C23" s="15"/>
      <c r="D23" s="16"/>
      <c r="E23" s="16"/>
      <c r="F23" s="16"/>
      <c r="G23" s="16"/>
    </row>
    <row r="24" customHeight="1" spans="1:7">
      <c r="A24" s="46" t="s">
        <v>993</v>
      </c>
      <c r="B24" s="46" t="s">
        <v>1715</v>
      </c>
      <c r="C24" s="15">
        <f>SUM(C6:C7)</f>
        <v>0</v>
      </c>
      <c r="D24" s="16">
        <f>SUM(D6:D7)</f>
        <v>0</v>
      </c>
      <c r="E24" s="16">
        <f>SUM(E6:E7)</f>
        <v>0</v>
      </c>
      <c r="F24" s="16">
        <f>E24-D24</f>
        <v>0</v>
      </c>
      <c r="G24" s="16" t="str">
        <f>IF(D24=0,"",F24/D24*100)</f>
        <v/>
      </c>
    </row>
    <row r="25" customHeight="1" spans="1:7">
      <c r="A25" s="46" t="s">
        <v>993</v>
      </c>
      <c r="B25" s="46" t="s">
        <v>1716</v>
      </c>
      <c r="C25" s="15">
        <f>'在建（土建）'!AC43+'在建（设备）'!O32</f>
        <v>0</v>
      </c>
      <c r="D25" s="16">
        <f>'在建（土建）'!AE43+'在建（设备）'!T32</f>
        <v>0</v>
      </c>
      <c r="E25" s="16">
        <v>0</v>
      </c>
      <c r="F25" s="16">
        <f>E25-D25</f>
        <v>0</v>
      </c>
      <c r="G25" s="16" t="str">
        <f>IF(D25=0,"",F25/D25*100)</f>
        <v/>
      </c>
    </row>
    <row r="26" customHeight="1" spans="1:7">
      <c r="A26" s="46" t="s">
        <v>993</v>
      </c>
      <c r="B26" s="46" t="s">
        <v>1717</v>
      </c>
      <c r="C26" s="15">
        <f>C24-C25</f>
        <v>0</v>
      </c>
      <c r="D26" s="16">
        <f>D24-D25</f>
        <v>0</v>
      </c>
      <c r="E26" s="16">
        <f>E24-E25</f>
        <v>0</v>
      </c>
      <c r="F26" s="16">
        <f>E26-D26</f>
        <v>0</v>
      </c>
      <c r="G26" s="16" t="str">
        <f>IF(D26=0,"",F26/D26*100)</f>
        <v/>
      </c>
    </row>
    <row r="27" customHeight="1" spans="1:7">
      <c r="A27" s="20" t="e">
        <f>#REF!&amp;#REF!</f>
        <v>#REF!</v>
      </c>
    </row>
    <row r="28" customHeight="1" spans="1:7">
      <c r="A28" s="20" t="e">
        <f>CONCATENATE(#REF!,#REF!,#REF!,#REF!,#REF!,#REF!,#REF!)</f>
        <v>#REF!</v>
      </c>
    </row>
    <row r="30" customHeight="1" spans="1:7">
      <c r="C30" s="193"/>
    </row>
  </sheetData>
  <mergeCells count="2">
    <mergeCell ref="A2:G2"/>
    <mergeCell ref="A3:G3"/>
  </mergeCells>
  <hyperlinks>
    <hyperlink ref="A1" location="索引目录!D50" display="返回索引页"/>
    <hyperlink ref="B6" location="'在建（土建）'!B1" display="在建工程-土建工程"/>
    <hyperlink ref="B7" location="'在建（设备）'!B1" display="在建工程-设备安装工程"/>
    <hyperlink ref="B1" location="非流动资产汇总!B12" display="返回"/>
  </hyperlinks>
  <printOptions horizontalCentered="1"/>
  <pageMargins left="0.354166666666667" right="0.354166666666667" top="0.786805555555556" bottom="0.786805555555556" header="1.02361111111111" footer="0.511805555555556"/>
  <pageSetup paperSize="9" scale="92" fitToHeight="0" orientation="landscape"/>
  <headerFooter alignWithMargins="0">
    <oddHeader>&amp;R&amp;"宋体,常规"&amp;10表&amp;"Times New Roman,常规"4-7
&amp;"宋体,常规"共&amp;"Times New Roman,常规"&amp;N&amp;"宋体,常规"页第&amp;"Times New Roman,常规"&amp;P&amp;"宋体,常规"页</oddHead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J49"/>
  <sheetViews>
    <sheetView topLeftCell="S1" workbookViewId="0">
      <selection activeCell="H14" sqref="H14"/>
    </sheetView>
  </sheetViews>
  <sheetFormatPr defaultColWidth="9" defaultRowHeight="15.75" customHeight="1"/>
  <cols>
    <col min="1" max="1" width="5.4" customWidth="1"/>
    <col min="2" max="2" width="11.4" hidden="1" customWidth="1" outlineLevel="1"/>
    <col min="3" max="3" width="22.9" customWidth="1" collapsed="1"/>
    <col min="4" max="5" width="8" hidden="1" customWidth="1" outlineLevel="1"/>
    <col min="6" max="6" width="9.5" hidden="1" customWidth="1" outlineLevel="1"/>
    <col min="7" max="7" width="11.4" hidden="1" customWidth="1" outlineLevel="1"/>
    <col min="8" max="8" width="11.5" hidden="1" customWidth="1" outlineLevel="1"/>
    <col min="9" max="10" width="8" hidden="1" customWidth="1" outlineLevel="1"/>
    <col min="11" max="11" width="15.1" hidden="1" customWidth="1" outlineLevel="1"/>
    <col min="12" max="12" width="22.4" hidden="1" customWidth="1" outlineLevel="1"/>
    <col min="13" max="15" width="20.4" hidden="1" customWidth="1" outlineLevel="1"/>
    <col min="16" max="16" width="13.1" hidden="1" customWidth="1" outlineLevel="1" collapsed="1"/>
    <col min="17" max="17" width="15.4" customWidth="1" collapsed="1"/>
    <col min="18" max="19" width="8" customWidth="1"/>
    <col min="20" max="20" width="11.4" customWidth="1"/>
    <col min="21" max="22" width="8" customWidth="1"/>
    <col min="23" max="23" width="9.6" hidden="1" customWidth="1"/>
    <col min="24" max="24" width="10.1" hidden="1" customWidth="1"/>
    <col min="25" max="25" width="9.1" hidden="1" customWidth="1"/>
    <col min="26" max="26" width="9.5" hidden="1" customWidth="1"/>
    <col min="27" max="27" width="9.1" hidden="1" customWidth="1"/>
    <col min="28" max="29" width="14" customWidth="1" outlineLevel="1"/>
    <col min="30" max="33" width="13.5" customWidth="1"/>
    <col min="34" max="34" width="7.5" customWidth="1"/>
    <col min="35" max="35" width="16.1" customWidth="1"/>
  </cols>
  <sheetData>
    <row r="1" spans="1:36">
      <c r="A1" s="150" t="s">
        <v>421</v>
      </c>
      <c r="B1" s="151" t="s">
        <v>462</v>
      </c>
      <c r="C1" s="151"/>
      <c r="D1" s="151"/>
      <c r="E1" s="151"/>
      <c r="F1" s="151"/>
      <c r="G1" s="151"/>
      <c r="H1" s="151"/>
      <c r="I1" s="151"/>
      <c r="J1" s="151"/>
      <c r="K1" s="151"/>
      <c r="L1" s="151"/>
      <c r="M1" s="151"/>
      <c r="N1" s="151"/>
      <c r="O1" s="151"/>
      <c r="P1" s="151"/>
      <c r="Q1" s="115"/>
      <c r="R1" s="115"/>
      <c r="S1" s="115"/>
      <c r="T1" s="115"/>
      <c r="U1" s="115"/>
      <c r="V1" s="115"/>
      <c r="W1" s="115"/>
      <c r="X1" s="115"/>
      <c r="Y1" s="115"/>
      <c r="Z1" s="115"/>
      <c r="AA1" s="115"/>
      <c r="AB1" s="115"/>
      <c r="AC1" s="115"/>
      <c r="AD1" s="115"/>
      <c r="AE1" s="175"/>
      <c r="AF1" s="115"/>
      <c r="AG1" s="115"/>
      <c r="AH1" s="115"/>
      <c r="AI1" s="115"/>
    </row>
    <row r="2" ht="50.25" customHeight="1" spans="1:36">
      <c r="A2" s="152" t="s">
        <v>1718</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c r="AC2" s="152"/>
      <c r="AD2" s="152"/>
      <c r="AE2" s="152"/>
      <c r="AF2" s="152"/>
      <c r="AG2" s="152"/>
      <c r="AH2" s="152"/>
      <c r="AI2" s="152"/>
    </row>
    <row r="3" ht="14.1" customHeight="1" spans="1:36">
      <c r="A3" s="153" t="e">
        <f>CONCATENATE(#REF!,#REF!,#REF!,#REF!,#REF!,#REF!,#REF!)</f>
        <v>#REF!</v>
      </c>
      <c r="B3" s="153"/>
      <c r="C3" s="153"/>
      <c r="D3" s="153"/>
      <c r="E3" s="153"/>
      <c r="F3" s="153"/>
      <c r="G3" s="153"/>
      <c r="H3" s="153"/>
      <c r="I3" s="153"/>
      <c r="J3" s="153"/>
      <c r="K3" s="153"/>
      <c r="L3" s="153"/>
      <c r="M3" s="153"/>
      <c r="N3" s="153"/>
      <c r="O3" s="153"/>
      <c r="P3" s="153"/>
      <c r="Q3" s="154"/>
      <c r="R3" s="154"/>
      <c r="S3" s="154"/>
      <c r="T3" s="154"/>
      <c r="U3" s="154"/>
      <c r="V3" s="154"/>
      <c r="W3" s="154"/>
      <c r="X3" s="154"/>
      <c r="Y3" s="154"/>
      <c r="Z3" s="154"/>
      <c r="AA3" s="154"/>
      <c r="AB3" s="154"/>
      <c r="AC3" s="154"/>
      <c r="AD3" s="154"/>
      <c r="AE3" s="154"/>
      <c r="AF3" s="154"/>
      <c r="AG3" s="154"/>
      <c r="AH3" s="154"/>
      <c r="AI3" s="154"/>
    </row>
    <row r="4" customHeight="1" spans="1:36">
      <c r="A4" s="155" t="e">
        <f>#REF!&amp;#REF!</f>
        <v>#REF!</v>
      </c>
      <c r="AI4" s="156" t="s">
        <v>464</v>
      </c>
    </row>
    <row r="5" ht="18" customHeight="1" spans="1:36">
      <c r="A5" s="176" t="s">
        <v>465</v>
      </c>
      <c r="B5" s="55" t="s">
        <v>572</v>
      </c>
      <c r="C5" s="176" t="s">
        <v>847</v>
      </c>
      <c r="D5" s="117" t="s">
        <v>848</v>
      </c>
      <c r="E5" s="177"/>
      <c r="F5" s="177"/>
      <c r="G5" s="177"/>
      <c r="H5" s="118"/>
      <c r="I5" s="178" t="s">
        <v>1719</v>
      </c>
      <c r="J5" s="178" t="s">
        <v>1720</v>
      </c>
      <c r="K5" s="55" t="s">
        <v>1721</v>
      </c>
      <c r="L5" s="55" t="s">
        <v>1722</v>
      </c>
      <c r="M5" s="55" t="s">
        <v>1723</v>
      </c>
      <c r="N5" s="55" t="s">
        <v>1724</v>
      </c>
      <c r="O5" s="55" t="s">
        <v>1725</v>
      </c>
      <c r="P5" s="55" t="s">
        <v>1052</v>
      </c>
      <c r="Q5" s="179" t="s">
        <v>1056</v>
      </c>
      <c r="R5" s="180" t="s">
        <v>1726</v>
      </c>
      <c r="S5" s="179" t="s">
        <v>959</v>
      </c>
      <c r="T5" s="123" t="s">
        <v>960</v>
      </c>
      <c r="U5" s="181" t="s">
        <v>1727</v>
      </c>
      <c r="V5" s="55" t="s">
        <v>1728</v>
      </c>
      <c r="W5" s="55" t="s">
        <v>1729</v>
      </c>
      <c r="X5" s="55" t="s">
        <v>1730</v>
      </c>
      <c r="Y5" s="55" t="s">
        <v>1731</v>
      </c>
      <c r="Z5" s="55" t="s">
        <v>910</v>
      </c>
      <c r="AA5" s="55" t="s">
        <v>1732</v>
      </c>
      <c r="AB5" s="55" t="s">
        <v>467</v>
      </c>
      <c r="AC5" s="130" t="s">
        <v>600</v>
      </c>
      <c r="AD5" s="120" t="s">
        <v>426</v>
      </c>
      <c r="AE5" s="55" t="s">
        <v>600</v>
      </c>
      <c r="AF5" s="55" t="s">
        <v>427</v>
      </c>
      <c r="AG5" s="55" t="s">
        <v>428</v>
      </c>
      <c r="AH5" s="55" t="s">
        <v>469</v>
      </c>
      <c r="AI5" s="55" t="s">
        <v>577</v>
      </c>
    </row>
    <row r="6" ht="18" customHeight="1" spans="1:36">
      <c r="A6" s="176"/>
      <c r="B6" s="55"/>
      <c r="C6" s="176"/>
      <c r="D6" s="55" t="s">
        <v>858</v>
      </c>
      <c r="E6" s="55" t="s">
        <v>859</v>
      </c>
      <c r="F6" s="55" t="s">
        <v>860</v>
      </c>
      <c r="G6" s="55" t="s">
        <v>861</v>
      </c>
      <c r="H6" s="55" t="s">
        <v>906</v>
      </c>
      <c r="I6" s="182"/>
      <c r="J6" s="182"/>
      <c r="K6" s="55"/>
      <c r="L6" s="55"/>
      <c r="M6" s="55"/>
      <c r="N6" s="55"/>
      <c r="O6" s="55"/>
      <c r="P6" s="55"/>
      <c r="Q6" s="179"/>
      <c r="R6" s="183"/>
      <c r="S6" s="179"/>
      <c r="T6" s="123"/>
      <c r="U6" s="184"/>
      <c r="V6" s="55"/>
      <c r="W6" s="55"/>
      <c r="X6" s="55"/>
      <c r="Y6" s="55"/>
      <c r="Z6" s="55"/>
      <c r="AA6" s="55"/>
      <c r="AB6" s="55"/>
      <c r="AC6" s="130"/>
      <c r="AD6" s="120"/>
      <c r="AE6" s="55"/>
      <c r="AF6" s="55"/>
      <c r="AG6" s="55" t="e">
        <f>IF(#REF!=0,"",(AE6-#REF!)/#REF!*100)</f>
        <v>#REF!</v>
      </c>
      <c r="AH6" s="55" t="e">
        <f>IF(#REF!=0,"",(AF6-#REF!)/#REF!*100)</f>
        <v>#REF!</v>
      </c>
      <c r="AI6" s="55"/>
    </row>
    <row r="7" customHeight="1" spans="1:36">
      <c r="A7" s="139"/>
      <c r="B7" s="145"/>
      <c r="C7" s="145"/>
      <c r="D7" s="145"/>
      <c r="E7" s="145"/>
      <c r="F7" s="145"/>
      <c r="G7" s="145"/>
      <c r="H7" s="145"/>
      <c r="I7" s="145"/>
      <c r="J7" s="145"/>
      <c r="K7" s="145"/>
      <c r="L7" s="145"/>
      <c r="M7" s="145"/>
      <c r="N7" s="145"/>
      <c r="O7" s="145"/>
      <c r="P7" s="145"/>
      <c r="Q7" s="167"/>
      <c r="R7" s="168"/>
      <c r="S7" s="185"/>
      <c r="T7" s="185"/>
      <c r="U7" s="139"/>
      <c r="V7" s="139"/>
      <c r="W7" s="186"/>
      <c r="X7" s="186"/>
      <c r="Y7" s="186"/>
      <c r="Z7" s="186"/>
      <c r="AA7" s="186"/>
      <c r="AB7" s="168"/>
      <c r="AC7" s="132"/>
      <c r="AD7" s="131"/>
      <c r="AE7" s="170"/>
      <c r="AF7" s="131"/>
      <c r="AG7" s="131">
        <f t="shared" ref="AG7:AG14" si="0">AF7-AD7</f>
        <v>0</v>
      </c>
      <c r="AH7" s="187" t="str">
        <f t="shared" ref="AH7:AH14" si="1">IF(AD7=0,"",AG7/AD7*100)</f>
        <v/>
      </c>
      <c r="AI7" s="171"/>
    </row>
    <row r="8" customHeight="1" spans="1:36">
      <c r="A8" s="139"/>
      <c r="B8" s="145"/>
      <c r="C8" s="145"/>
      <c r="D8" s="145"/>
      <c r="E8" s="145"/>
      <c r="F8" s="145"/>
      <c r="G8" s="145"/>
      <c r="H8" s="145"/>
      <c r="I8" s="145"/>
      <c r="J8" s="145"/>
      <c r="K8" s="145"/>
      <c r="L8" s="145"/>
      <c r="M8" s="145"/>
      <c r="N8" s="145"/>
      <c r="O8" s="145"/>
      <c r="P8" s="145"/>
      <c r="Q8" s="167"/>
      <c r="R8" s="168"/>
      <c r="S8" s="185"/>
      <c r="T8" s="185"/>
      <c r="U8" s="139"/>
      <c r="V8" s="139"/>
      <c r="W8" s="186"/>
      <c r="X8" s="186"/>
      <c r="Y8" s="186"/>
      <c r="Z8" s="186"/>
      <c r="AA8" s="186"/>
      <c r="AB8" s="168"/>
      <c r="AC8" s="132"/>
      <c r="AD8" s="131"/>
      <c r="AE8" s="170"/>
      <c r="AF8" s="131"/>
      <c r="AG8" s="131">
        <f t="shared" si="0"/>
        <v>0</v>
      </c>
      <c r="AH8" s="187" t="str">
        <f t="shared" si="1"/>
        <v/>
      </c>
      <c r="AI8" s="171"/>
    </row>
    <row r="9" customHeight="1" spans="1:36">
      <c r="A9" s="139"/>
      <c r="B9" s="145"/>
      <c r="C9" s="145"/>
      <c r="D9" s="145"/>
      <c r="E9" s="145"/>
      <c r="F9" s="145"/>
      <c r="G9" s="145"/>
      <c r="H9" s="145"/>
      <c r="I9" s="145"/>
      <c r="J9" s="145"/>
      <c r="K9" s="145"/>
      <c r="L9" s="145"/>
      <c r="M9" s="145"/>
      <c r="N9" s="145"/>
      <c r="O9" s="145"/>
      <c r="P9" s="145"/>
      <c r="Q9" s="167"/>
      <c r="R9" s="168"/>
      <c r="S9" s="185"/>
      <c r="T9" s="185"/>
      <c r="U9" s="139"/>
      <c r="V9" s="139"/>
      <c r="W9" s="186"/>
      <c r="X9" s="186"/>
      <c r="Y9" s="186"/>
      <c r="Z9" s="186"/>
      <c r="AA9" s="186"/>
      <c r="AB9" s="168"/>
      <c r="AC9" s="132"/>
      <c r="AD9" s="131"/>
      <c r="AE9" s="170"/>
      <c r="AF9" s="131"/>
      <c r="AG9" s="131">
        <f t="shared" si="0"/>
        <v>0</v>
      </c>
      <c r="AH9" s="187" t="str">
        <f t="shared" si="1"/>
        <v/>
      </c>
      <c r="AI9" s="171"/>
    </row>
    <row r="10" customHeight="1" spans="1:36">
      <c r="A10" s="139"/>
      <c r="B10" s="145"/>
      <c r="C10" s="145"/>
      <c r="D10" s="145"/>
      <c r="E10" s="145"/>
      <c r="F10" s="145"/>
      <c r="G10" s="145"/>
      <c r="H10" s="145"/>
      <c r="I10" s="145"/>
      <c r="J10" s="145"/>
      <c r="K10" s="145"/>
      <c r="L10" s="145"/>
      <c r="M10" s="145"/>
      <c r="N10" s="145"/>
      <c r="O10" s="145"/>
      <c r="P10" s="145"/>
      <c r="Q10" s="167"/>
      <c r="R10" s="168"/>
      <c r="S10" s="185"/>
      <c r="T10" s="185"/>
      <c r="U10" s="139"/>
      <c r="V10" s="139"/>
      <c r="W10" s="188"/>
      <c r="X10" s="188"/>
      <c r="Y10" s="188"/>
      <c r="Z10" s="186"/>
      <c r="AA10" s="186"/>
      <c r="AB10" s="168"/>
      <c r="AC10" s="132"/>
      <c r="AD10" s="131"/>
      <c r="AE10" s="170"/>
      <c r="AF10" s="131"/>
      <c r="AG10" s="131">
        <f t="shared" si="0"/>
        <v>0</v>
      </c>
      <c r="AH10" s="187" t="str">
        <f t="shared" si="1"/>
        <v/>
      </c>
      <c r="AI10" s="171"/>
    </row>
    <row r="11" customHeight="1" spans="1:36">
      <c r="A11" s="139"/>
      <c r="B11" s="145"/>
      <c r="C11" s="145"/>
      <c r="D11" s="145"/>
      <c r="E11" s="145"/>
      <c r="F11" s="145"/>
      <c r="G11" s="145"/>
      <c r="H11" s="145"/>
      <c r="I11" s="145"/>
      <c r="J11" s="145"/>
      <c r="K11" s="145"/>
      <c r="L11" s="145"/>
      <c r="M11" s="145"/>
      <c r="N11" s="145"/>
      <c r="O11" s="145"/>
      <c r="P11" s="145"/>
      <c r="Q11" s="167"/>
      <c r="R11" s="168"/>
      <c r="S11" s="185"/>
      <c r="T11" s="185"/>
      <c r="U11" s="139"/>
      <c r="V11" s="139"/>
      <c r="W11" s="186"/>
      <c r="X11" s="186"/>
      <c r="Y11" s="186"/>
      <c r="Z11" s="186"/>
      <c r="AA11" s="186"/>
      <c r="AB11" s="168"/>
      <c r="AC11" s="132"/>
      <c r="AD11" s="131"/>
      <c r="AE11" s="170"/>
      <c r="AF11" s="131"/>
      <c r="AG11" s="131">
        <f t="shared" si="0"/>
        <v>0</v>
      </c>
      <c r="AH11" s="187" t="str">
        <f t="shared" si="1"/>
        <v/>
      </c>
      <c r="AI11" s="171"/>
      <c r="AJ11" s="174">
        <f>AD11-AB11</f>
        <v>0</v>
      </c>
    </row>
    <row r="12" customHeight="1" spans="1:36">
      <c r="A12" s="139"/>
      <c r="B12" s="145"/>
      <c r="C12" s="145"/>
      <c r="D12" s="145"/>
      <c r="E12" s="145"/>
      <c r="F12" s="145"/>
      <c r="G12" s="145"/>
      <c r="H12" s="145"/>
      <c r="I12" s="145"/>
      <c r="J12" s="145"/>
      <c r="K12" s="145"/>
      <c r="L12" s="145"/>
      <c r="M12" s="145"/>
      <c r="N12" s="145"/>
      <c r="O12" s="145"/>
      <c r="P12" s="145"/>
      <c r="Q12" s="167"/>
      <c r="R12" s="168"/>
      <c r="S12" s="185"/>
      <c r="T12" s="185"/>
      <c r="U12" s="139"/>
      <c r="V12" s="139"/>
      <c r="W12" s="186"/>
      <c r="X12" s="186"/>
      <c r="Y12" s="186"/>
      <c r="Z12" s="186"/>
      <c r="AA12" s="186"/>
      <c r="AB12" s="168"/>
      <c r="AC12" s="132"/>
      <c r="AD12" s="131"/>
      <c r="AE12" s="170"/>
      <c r="AF12" s="131"/>
      <c r="AG12" s="131">
        <f t="shared" si="0"/>
        <v>0</v>
      </c>
      <c r="AH12" s="187" t="str">
        <f t="shared" si="1"/>
        <v/>
      </c>
      <c r="AI12" s="171"/>
    </row>
    <row r="13" customHeight="1" spans="1:36">
      <c r="A13" s="139"/>
      <c r="B13" s="145"/>
      <c r="C13" s="145"/>
      <c r="D13" s="145"/>
      <c r="E13" s="145"/>
      <c r="F13" s="145"/>
      <c r="G13" s="145"/>
      <c r="H13" s="145"/>
      <c r="I13" s="145"/>
      <c r="J13" s="145"/>
      <c r="K13" s="145"/>
      <c r="L13" s="145"/>
      <c r="M13" s="145"/>
      <c r="N13" s="145"/>
      <c r="O13" s="145"/>
      <c r="P13" s="145"/>
      <c r="Q13" s="167"/>
      <c r="R13" s="168"/>
      <c r="S13" s="185"/>
      <c r="T13" s="185"/>
      <c r="U13" s="139"/>
      <c r="V13" s="139"/>
      <c r="W13" s="186"/>
      <c r="X13" s="186"/>
      <c r="Y13" s="186"/>
      <c r="Z13" s="186"/>
      <c r="AA13" s="186"/>
      <c r="AB13" s="168"/>
      <c r="AC13" s="132"/>
      <c r="AD13" s="131"/>
      <c r="AE13" s="170"/>
      <c r="AF13" s="131"/>
      <c r="AG13" s="131">
        <f t="shared" si="0"/>
        <v>0</v>
      </c>
      <c r="AH13" s="187" t="str">
        <f t="shared" si="1"/>
        <v/>
      </c>
      <c r="AI13" s="171"/>
    </row>
    <row r="14" customHeight="1" spans="1:36">
      <c r="A14" s="139"/>
      <c r="B14" s="145"/>
      <c r="C14" s="145"/>
      <c r="D14" s="145"/>
      <c r="E14" s="145"/>
      <c r="F14" s="145"/>
      <c r="G14" s="145"/>
      <c r="H14" s="145"/>
      <c r="I14" s="145"/>
      <c r="J14" s="145"/>
      <c r="K14" s="145"/>
      <c r="L14" s="145"/>
      <c r="M14" s="145"/>
      <c r="N14" s="145"/>
      <c r="O14" s="145"/>
      <c r="P14" s="145"/>
      <c r="Q14" s="167"/>
      <c r="R14" s="167"/>
      <c r="S14" s="167"/>
      <c r="T14" s="167"/>
      <c r="U14" s="139"/>
      <c r="V14" s="139"/>
      <c r="W14" s="188"/>
      <c r="X14" s="188"/>
      <c r="Y14" s="188"/>
      <c r="Z14" s="188"/>
      <c r="AA14" s="188"/>
      <c r="AB14" s="168"/>
      <c r="AC14" s="132"/>
      <c r="AD14" s="170"/>
      <c r="AE14" s="170"/>
      <c r="AF14" s="131"/>
      <c r="AG14" s="131">
        <f t="shared" si="0"/>
        <v>0</v>
      </c>
      <c r="AH14" s="187" t="str">
        <f t="shared" si="1"/>
        <v/>
      </c>
      <c r="AI14" s="171"/>
    </row>
    <row r="15" customHeight="1" spans="1:36">
      <c r="A15" s="139"/>
      <c r="B15" s="145"/>
      <c r="C15" s="145"/>
      <c r="D15" s="145"/>
      <c r="E15" s="145"/>
      <c r="F15" s="145"/>
      <c r="G15" s="145"/>
      <c r="H15" s="145"/>
      <c r="I15" s="145"/>
      <c r="J15" s="145"/>
      <c r="K15" s="145"/>
      <c r="L15" s="145"/>
      <c r="M15" s="145"/>
      <c r="N15" s="145"/>
      <c r="O15" s="145"/>
      <c r="P15" s="145"/>
      <c r="Q15" s="167"/>
      <c r="R15" s="167"/>
      <c r="S15" s="167"/>
      <c r="T15" s="167"/>
      <c r="U15" s="139"/>
      <c r="V15" s="139"/>
      <c r="W15" s="188"/>
      <c r="X15" s="188"/>
      <c r="Y15" s="188"/>
      <c r="Z15" s="188"/>
      <c r="AA15" s="188"/>
      <c r="AB15" s="168"/>
      <c r="AC15" s="132"/>
      <c r="AD15" s="170"/>
      <c r="AE15" s="170"/>
      <c r="AF15" s="131"/>
      <c r="AG15" s="131"/>
      <c r="AH15" s="187"/>
      <c r="AI15" s="171"/>
    </row>
    <row r="16" customHeight="1" spans="1:36">
      <c r="A16" s="139"/>
      <c r="B16" s="145"/>
      <c r="C16" s="145"/>
      <c r="D16" s="145"/>
      <c r="E16" s="145"/>
      <c r="F16" s="145"/>
      <c r="G16" s="145"/>
      <c r="H16" s="145"/>
      <c r="I16" s="145"/>
      <c r="J16" s="145"/>
      <c r="K16" s="145"/>
      <c r="L16" s="145"/>
      <c r="M16" s="145"/>
      <c r="N16" s="145"/>
      <c r="O16" s="145"/>
      <c r="P16" s="145"/>
      <c r="Q16" s="167"/>
      <c r="R16" s="167"/>
      <c r="S16" s="167"/>
      <c r="T16" s="167"/>
      <c r="U16" s="139"/>
      <c r="V16" s="139"/>
      <c r="W16" s="188"/>
      <c r="X16" s="188"/>
      <c r="Y16" s="188"/>
      <c r="Z16" s="188"/>
      <c r="AA16" s="188"/>
      <c r="AB16" s="168"/>
      <c r="AC16" s="132"/>
      <c r="AD16" s="170"/>
      <c r="AE16" s="170"/>
      <c r="AF16" s="131"/>
      <c r="AG16" s="131"/>
      <c r="AH16" s="187"/>
      <c r="AI16" s="171"/>
    </row>
    <row r="17" customHeight="1" spans="1:35">
      <c r="A17" s="139"/>
      <c r="B17" s="145"/>
      <c r="C17" s="145"/>
      <c r="D17" s="145"/>
      <c r="E17" s="145"/>
      <c r="F17" s="145"/>
      <c r="G17" s="145"/>
      <c r="H17" s="145"/>
      <c r="I17" s="145"/>
      <c r="J17" s="145"/>
      <c r="K17" s="145"/>
      <c r="L17" s="145"/>
      <c r="M17" s="145"/>
      <c r="N17" s="145"/>
      <c r="O17" s="145"/>
      <c r="P17" s="145"/>
      <c r="Q17" s="167"/>
      <c r="R17" s="167"/>
      <c r="S17" s="167"/>
      <c r="T17" s="167"/>
      <c r="U17" s="139"/>
      <c r="V17" s="139"/>
      <c r="W17" s="188"/>
      <c r="X17" s="188"/>
      <c r="Y17" s="188"/>
      <c r="Z17" s="188"/>
      <c r="AA17" s="188"/>
      <c r="AB17" s="168"/>
      <c r="AC17" s="132"/>
      <c r="AD17" s="170"/>
      <c r="AE17" s="170"/>
      <c r="AF17" s="131"/>
      <c r="AG17" s="131"/>
      <c r="AH17" s="187"/>
      <c r="AI17" s="171"/>
    </row>
    <row r="18" customHeight="1" spans="1:35">
      <c r="A18" s="139"/>
      <c r="B18" s="145"/>
      <c r="C18" s="145"/>
      <c r="D18" s="145"/>
      <c r="E18" s="145"/>
      <c r="F18" s="145"/>
      <c r="G18" s="145"/>
      <c r="H18" s="145"/>
      <c r="I18" s="145"/>
      <c r="J18" s="145"/>
      <c r="K18" s="145"/>
      <c r="L18" s="145"/>
      <c r="M18" s="145"/>
      <c r="N18" s="145"/>
      <c r="O18" s="145"/>
      <c r="P18" s="145"/>
      <c r="Q18" s="167"/>
      <c r="R18" s="167"/>
      <c r="S18" s="167"/>
      <c r="T18" s="167"/>
      <c r="U18" s="139"/>
      <c r="V18" s="139"/>
      <c r="W18" s="188"/>
      <c r="X18" s="188"/>
      <c r="Y18" s="188"/>
      <c r="Z18" s="188"/>
      <c r="AA18" s="188"/>
      <c r="AB18" s="168"/>
      <c r="AC18" s="132"/>
      <c r="AD18" s="170"/>
      <c r="AE18" s="170"/>
      <c r="AF18" s="131"/>
      <c r="AG18" s="131"/>
      <c r="AH18" s="187"/>
      <c r="AI18" s="171"/>
    </row>
    <row r="19" customHeight="1" spans="1:35">
      <c r="A19" s="139"/>
      <c r="B19" s="145"/>
      <c r="C19" s="145"/>
      <c r="D19" s="145"/>
      <c r="E19" s="145"/>
      <c r="F19" s="145"/>
      <c r="G19" s="145"/>
      <c r="H19" s="145"/>
      <c r="I19" s="145"/>
      <c r="J19" s="145"/>
      <c r="K19" s="145"/>
      <c r="L19" s="145"/>
      <c r="M19" s="145"/>
      <c r="N19" s="145"/>
      <c r="O19" s="145"/>
      <c r="P19" s="145"/>
      <c r="Q19" s="167"/>
      <c r="R19" s="167"/>
      <c r="S19" s="167"/>
      <c r="T19" s="167"/>
      <c r="U19" s="139"/>
      <c r="V19" s="139"/>
      <c r="W19" s="188"/>
      <c r="X19" s="188"/>
      <c r="Y19" s="188"/>
      <c r="Z19" s="188"/>
      <c r="AA19" s="188"/>
      <c r="AB19" s="168"/>
      <c r="AC19" s="132"/>
      <c r="AD19" s="170"/>
      <c r="AE19" s="170"/>
      <c r="AF19" s="131"/>
      <c r="AG19" s="131"/>
      <c r="AH19" s="187"/>
      <c r="AI19" s="171"/>
    </row>
    <row r="20" customHeight="1" spans="1:35">
      <c r="A20" s="139"/>
      <c r="B20" s="145"/>
      <c r="C20" s="145"/>
      <c r="D20" s="145"/>
      <c r="E20" s="145"/>
      <c r="F20" s="145"/>
      <c r="G20" s="145"/>
      <c r="H20" s="145"/>
      <c r="I20" s="145"/>
      <c r="J20" s="145"/>
      <c r="K20" s="145"/>
      <c r="L20" s="145"/>
      <c r="M20" s="145"/>
      <c r="N20" s="145"/>
      <c r="O20" s="145"/>
      <c r="P20" s="145"/>
      <c r="Q20" s="167"/>
      <c r="R20" s="167"/>
      <c r="S20" s="167"/>
      <c r="T20" s="167"/>
      <c r="U20" s="139"/>
      <c r="V20" s="139"/>
      <c r="W20" s="188"/>
      <c r="X20" s="188"/>
      <c r="Y20" s="188"/>
      <c r="Z20" s="188"/>
      <c r="AA20" s="188"/>
      <c r="AB20" s="168"/>
      <c r="AC20" s="132"/>
      <c r="AD20" s="170"/>
      <c r="AE20" s="170"/>
      <c r="AF20" s="131"/>
      <c r="AG20" s="131"/>
      <c r="AH20" s="187"/>
      <c r="AI20" s="171"/>
    </row>
    <row r="21" customHeight="1" spans="1:35">
      <c r="A21" s="139"/>
      <c r="B21" s="145"/>
      <c r="C21" s="145"/>
      <c r="D21" s="145"/>
      <c r="E21" s="145"/>
      <c r="F21" s="145"/>
      <c r="G21" s="145"/>
      <c r="H21" s="145"/>
      <c r="I21" s="145"/>
      <c r="J21" s="145"/>
      <c r="K21" s="145"/>
      <c r="L21" s="145"/>
      <c r="M21" s="145"/>
      <c r="N21" s="145"/>
      <c r="O21" s="145"/>
      <c r="P21" s="145"/>
      <c r="Q21" s="167"/>
      <c r="R21" s="167"/>
      <c r="S21" s="167"/>
      <c r="T21" s="167"/>
      <c r="U21" s="139"/>
      <c r="V21" s="139"/>
      <c r="W21" s="188"/>
      <c r="X21" s="188"/>
      <c r="Y21" s="188"/>
      <c r="Z21" s="188"/>
      <c r="AA21" s="188"/>
      <c r="AB21" s="168"/>
      <c r="AC21" s="132"/>
      <c r="AD21" s="170"/>
      <c r="AE21" s="170"/>
      <c r="AF21" s="131"/>
      <c r="AG21" s="131"/>
      <c r="AH21" s="187"/>
      <c r="AI21" s="171"/>
    </row>
    <row r="22" customHeight="1" spans="1:35">
      <c r="A22" s="139"/>
      <c r="B22" s="145"/>
      <c r="C22" s="145"/>
      <c r="D22" s="145"/>
      <c r="E22" s="145"/>
      <c r="F22" s="145"/>
      <c r="G22" s="145"/>
      <c r="H22" s="145"/>
      <c r="I22" s="145"/>
      <c r="J22" s="145"/>
      <c r="K22" s="145"/>
      <c r="L22" s="145"/>
      <c r="M22" s="145"/>
      <c r="N22" s="145"/>
      <c r="O22" s="145"/>
      <c r="P22" s="145"/>
      <c r="Q22" s="167"/>
      <c r="R22" s="167"/>
      <c r="S22" s="167"/>
      <c r="T22" s="167"/>
      <c r="U22" s="139"/>
      <c r="V22" s="139"/>
      <c r="W22" s="188"/>
      <c r="X22" s="188"/>
      <c r="Y22" s="188"/>
      <c r="Z22" s="188"/>
      <c r="AA22" s="188"/>
      <c r="AB22" s="168"/>
      <c r="AC22" s="132"/>
      <c r="AD22" s="170"/>
      <c r="AE22" s="170"/>
      <c r="AF22" s="131"/>
      <c r="AG22" s="131"/>
      <c r="AH22" s="187"/>
      <c r="AI22" s="171"/>
    </row>
    <row r="23" customHeight="1" spans="1:35">
      <c r="A23" s="139"/>
      <c r="B23" s="145"/>
      <c r="C23" s="145"/>
      <c r="D23" s="145"/>
      <c r="E23" s="145"/>
      <c r="F23" s="145"/>
      <c r="G23" s="145"/>
      <c r="H23" s="145"/>
      <c r="I23" s="145"/>
      <c r="J23" s="145"/>
      <c r="K23" s="145"/>
      <c r="L23" s="145"/>
      <c r="M23" s="145"/>
      <c r="N23" s="145"/>
      <c r="O23" s="145"/>
      <c r="P23" s="145"/>
      <c r="Q23" s="167"/>
      <c r="R23" s="167"/>
      <c r="S23" s="167"/>
      <c r="T23" s="167"/>
      <c r="U23" s="139"/>
      <c r="V23" s="139"/>
      <c r="W23" s="188"/>
      <c r="X23" s="188"/>
      <c r="Y23" s="188"/>
      <c r="Z23" s="188"/>
      <c r="AA23" s="188"/>
      <c r="AB23" s="168"/>
      <c r="AC23" s="132"/>
      <c r="AD23" s="170"/>
      <c r="AE23" s="170"/>
      <c r="AF23" s="131"/>
      <c r="AG23" s="131"/>
      <c r="AH23" s="187"/>
      <c r="AI23" s="171"/>
    </row>
    <row r="24" customHeight="1" spans="1:35">
      <c r="A24" s="139"/>
      <c r="B24" s="145"/>
      <c r="C24" s="145"/>
      <c r="D24" s="145"/>
      <c r="E24" s="145"/>
      <c r="F24" s="145"/>
      <c r="G24" s="145"/>
      <c r="H24" s="145"/>
      <c r="I24" s="145"/>
      <c r="J24" s="145"/>
      <c r="K24" s="145"/>
      <c r="L24" s="145"/>
      <c r="M24" s="145"/>
      <c r="N24" s="145"/>
      <c r="O24" s="145"/>
      <c r="P24" s="145"/>
      <c r="Q24" s="167"/>
      <c r="R24" s="167"/>
      <c r="S24" s="167"/>
      <c r="T24" s="167"/>
      <c r="U24" s="139"/>
      <c r="V24" s="139"/>
      <c r="W24" s="188"/>
      <c r="X24" s="188"/>
      <c r="Y24" s="188"/>
      <c r="Z24" s="188"/>
      <c r="AA24" s="188"/>
      <c r="AB24" s="168"/>
      <c r="AC24" s="132"/>
      <c r="AD24" s="170"/>
      <c r="AE24" s="170"/>
      <c r="AF24" s="131"/>
      <c r="AG24" s="131"/>
      <c r="AH24" s="187"/>
      <c r="AI24" s="171"/>
    </row>
    <row r="25" customHeight="1" spans="1:35">
      <c r="A25" s="139"/>
      <c r="B25" s="145"/>
      <c r="C25" s="145"/>
      <c r="D25" s="145"/>
      <c r="E25" s="145"/>
      <c r="F25" s="145"/>
      <c r="G25" s="145"/>
      <c r="H25" s="145"/>
      <c r="I25" s="145"/>
      <c r="J25" s="145"/>
      <c r="K25" s="145"/>
      <c r="L25" s="145"/>
      <c r="M25" s="145"/>
      <c r="N25" s="145"/>
      <c r="O25" s="145"/>
      <c r="P25" s="145"/>
      <c r="Q25" s="167"/>
      <c r="R25" s="167"/>
      <c r="S25" s="167"/>
      <c r="T25" s="167"/>
      <c r="U25" s="139"/>
      <c r="V25" s="139"/>
      <c r="W25" s="188"/>
      <c r="X25" s="188"/>
      <c r="Y25" s="188"/>
      <c r="Z25" s="188"/>
      <c r="AA25" s="188"/>
      <c r="AB25" s="168"/>
      <c r="AC25" s="132"/>
      <c r="AD25" s="170"/>
      <c r="AE25" s="170"/>
      <c r="AF25" s="131"/>
      <c r="AG25" s="131"/>
      <c r="AH25" s="187"/>
      <c r="AI25" s="171"/>
    </row>
    <row r="26" customHeight="1" spans="1:35">
      <c r="A26" s="139"/>
      <c r="B26" s="145"/>
      <c r="C26" s="145"/>
      <c r="D26" s="145"/>
      <c r="E26" s="145"/>
      <c r="F26" s="145"/>
      <c r="G26" s="145"/>
      <c r="H26" s="145"/>
      <c r="I26" s="145"/>
      <c r="J26" s="145"/>
      <c r="K26" s="145"/>
      <c r="L26" s="145"/>
      <c r="M26" s="145"/>
      <c r="N26" s="145"/>
      <c r="O26" s="145"/>
      <c r="P26" s="145"/>
      <c r="Q26" s="167"/>
      <c r="R26" s="167"/>
      <c r="S26" s="167"/>
      <c r="T26" s="167"/>
      <c r="U26" s="139"/>
      <c r="V26" s="139"/>
      <c r="W26" s="188"/>
      <c r="X26" s="188"/>
      <c r="Y26" s="188"/>
      <c r="Z26" s="188"/>
      <c r="AA26" s="188"/>
      <c r="AB26" s="168"/>
      <c r="AC26" s="132"/>
      <c r="AD26" s="170"/>
      <c r="AE26" s="170"/>
      <c r="AF26" s="131"/>
      <c r="AG26" s="131"/>
      <c r="AH26" s="187"/>
      <c r="AI26" s="171"/>
    </row>
    <row r="27" customHeight="1" spans="1:35">
      <c r="A27" s="139"/>
      <c r="B27" s="145"/>
      <c r="C27" s="145"/>
      <c r="D27" s="145"/>
      <c r="E27" s="145"/>
      <c r="F27" s="145"/>
      <c r="G27" s="145"/>
      <c r="H27" s="145"/>
      <c r="I27" s="145"/>
      <c r="J27" s="145"/>
      <c r="K27" s="145"/>
      <c r="L27" s="145"/>
      <c r="M27" s="145"/>
      <c r="N27" s="145"/>
      <c r="O27" s="145"/>
      <c r="P27" s="145"/>
      <c r="Q27" s="167"/>
      <c r="R27" s="167"/>
      <c r="S27" s="167"/>
      <c r="T27" s="167"/>
      <c r="U27" s="139"/>
      <c r="V27" s="139"/>
      <c r="W27" s="188"/>
      <c r="X27" s="188"/>
      <c r="Y27" s="188"/>
      <c r="Z27" s="188"/>
      <c r="AA27" s="188"/>
      <c r="AB27" s="168"/>
      <c r="AC27" s="132"/>
      <c r="AD27" s="170"/>
      <c r="AE27" s="170"/>
      <c r="AF27" s="131"/>
      <c r="AG27" s="131"/>
      <c r="AH27" s="187"/>
      <c r="AI27" s="171"/>
    </row>
    <row r="28" customHeight="1" spans="1:35">
      <c r="A28" s="139"/>
      <c r="B28" s="145"/>
      <c r="C28" s="145"/>
      <c r="D28" s="145"/>
      <c r="E28" s="145"/>
      <c r="F28" s="145"/>
      <c r="G28" s="145"/>
      <c r="H28" s="145"/>
      <c r="I28" s="145"/>
      <c r="J28" s="145"/>
      <c r="K28" s="145"/>
      <c r="L28" s="145"/>
      <c r="M28" s="145"/>
      <c r="N28" s="145"/>
      <c r="O28" s="145"/>
      <c r="P28" s="145"/>
      <c r="Q28" s="167"/>
      <c r="R28" s="167"/>
      <c r="S28" s="167"/>
      <c r="T28" s="167"/>
      <c r="U28" s="139"/>
      <c r="V28" s="139"/>
      <c r="W28" s="188"/>
      <c r="X28" s="188"/>
      <c r="Y28" s="188"/>
      <c r="Z28" s="188"/>
      <c r="AA28" s="188"/>
      <c r="AB28" s="168"/>
      <c r="AC28" s="132"/>
      <c r="AD28" s="170"/>
      <c r="AE28" s="170"/>
      <c r="AF28" s="131"/>
      <c r="AG28" s="131"/>
      <c r="AH28" s="187"/>
      <c r="AI28" s="171"/>
    </row>
    <row r="29" customHeight="1" spans="1:35">
      <c r="A29" s="139"/>
      <c r="B29" s="145"/>
      <c r="C29" s="145"/>
      <c r="D29" s="145"/>
      <c r="E29" s="145"/>
      <c r="F29" s="145"/>
      <c r="G29" s="145"/>
      <c r="H29" s="145"/>
      <c r="I29" s="145"/>
      <c r="J29" s="145"/>
      <c r="K29" s="145"/>
      <c r="L29" s="145"/>
      <c r="M29" s="145"/>
      <c r="N29" s="145"/>
      <c r="O29" s="145"/>
      <c r="P29" s="145"/>
      <c r="Q29" s="167"/>
      <c r="R29" s="167"/>
      <c r="S29" s="167"/>
      <c r="T29" s="167"/>
      <c r="U29" s="139"/>
      <c r="V29" s="139"/>
      <c r="W29" s="188"/>
      <c r="X29" s="188"/>
      <c r="Y29" s="188"/>
      <c r="Z29" s="188"/>
      <c r="AA29" s="188"/>
      <c r="AB29" s="168"/>
      <c r="AC29" s="132"/>
      <c r="AD29" s="170"/>
      <c r="AE29" s="170"/>
      <c r="AF29" s="131"/>
      <c r="AG29" s="131"/>
      <c r="AH29" s="187"/>
      <c r="AI29" s="171"/>
    </row>
    <row r="30" customHeight="1" spans="1:35">
      <c r="A30" s="139"/>
      <c r="B30" s="145"/>
      <c r="C30" s="145"/>
      <c r="D30" s="145"/>
      <c r="E30" s="145"/>
      <c r="F30" s="145"/>
      <c r="G30" s="145"/>
      <c r="H30" s="145"/>
      <c r="I30" s="145"/>
      <c r="J30" s="145"/>
      <c r="K30" s="145"/>
      <c r="L30" s="145"/>
      <c r="M30" s="145"/>
      <c r="N30" s="145"/>
      <c r="O30" s="145"/>
      <c r="P30" s="145"/>
      <c r="Q30" s="167"/>
      <c r="R30" s="167"/>
      <c r="S30" s="167"/>
      <c r="T30" s="167"/>
      <c r="U30" s="139"/>
      <c r="V30" s="139"/>
      <c r="W30" s="188"/>
      <c r="X30" s="188"/>
      <c r="Y30" s="188"/>
      <c r="Z30" s="188"/>
      <c r="AA30" s="188"/>
      <c r="AB30" s="168"/>
      <c r="AC30" s="132"/>
      <c r="AD30" s="170"/>
      <c r="AE30" s="170"/>
      <c r="AF30" s="131"/>
      <c r="AG30" s="131"/>
      <c r="AH30" s="187"/>
      <c r="AI30" s="171"/>
    </row>
    <row r="31" customHeight="1" spans="1:35">
      <c r="A31" s="139"/>
      <c r="B31" s="145"/>
      <c r="C31" s="145"/>
      <c r="D31" s="145"/>
      <c r="E31" s="145"/>
      <c r="F31" s="145"/>
      <c r="G31" s="145"/>
      <c r="H31" s="145"/>
      <c r="I31" s="145"/>
      <c r="J31" s="145"/>
      <c r="K31" s="145"/>
      <c r="L31" s="145"/>
      <c r="M31" s="145"/>
      <c r="N31" s="145"/>
      <c r="O31" s="145"/>
      <c r="P31" s="145"/>
      <c r="Q31" s="167"/>
      <c r="R31" s="167"/>
      <c r="S31" s="167"/>
      <c r="T31" s="167"/>
      <c r="U31" s="139"/>
      <c r="V31" s="139"/>
      <c r="W31" s="188"/>
      <c r="X31" s="188"/>
      <c r="Y31" s="188"/>
      <c r="Z31" s="188"/>
      <c r="AA31" s="188"/>
      <c r="AB31" s="168"/>
      <c r="AC31" s="132"/>
      <c r="AD31" s="170"/>
      <c r="AE31" s="170"/>
      <c r="AF31" s="131"/>
      <c r="AG31" s="131"/>
      <c r="AH31" s="187"/>
      <c r="AI31" s="171"/>
    </row>
    <row r="32" customHeight="1" spans="1:35">
      <c r="A32" s="139"/>
      <c r="B32" s="145"/>
      <c r="C32" s="145"/>
      <c r="D32" s="145"/>
      <c r="E32" s="145"/>
      <c r="F32" s="145"/>
      <c r="G32" s="145"/>
      <c r="H32" s="145"/>
      <c r="I32" s="145"/>
      <c r="J32" s="145"/>
      <c r="K32" s="145"/>
      <c r="L32" s="145"/>
      <c r="M32" s="145"/>
      <c r="N32" s="145"/>
      <c r="O32" s="145"/>
      <c r="P32" s="145"/>
      <c r="Q32" s="167"/>
      <c r="R32" s="167"/>
      <c r="S32" s="167"/>
      <c r="T32" s="167"/>
      <c r="U32" s="139"/>
      <c r="V32" s="139"/>
      <c r="W32" s="188"/>
      <c r="X32" s="188"/>
      <c r="Y32" s="188"/>
      <c r="Z32" s="188"/>
      <c r="AA32" s="188"/>
      <c r="AB32" s="168"/>
      <c r="AC32" s="132"/>
      <c r="AD32" s="170"/>
      <c r="AE32" s="170"/>
      <c r="AF32" s="131"/>
      <c r="AG32" s="131"/>
      <c r="AH32" s="187"/>
      <c r="AI32" s="171"/>
    </row>
    <row r="33" customHeight="1" spans="1:35">
      <c r="A33" s="139"/>
      <c r="B33" s="145"/>
      <c r="C33" s="145"/>
      <c r="D33" s="145"/>
      <c r="E33" s="145"/>
      <c r="F33" s="145"/>
      <c r="G33" s="145"/>
      <c r="H33" s="145"/>
      <c r="I33" s="145"/>
      <c r="J33" s="145"/>
      <c r="K33" s="145"/>
      <c r="L33" s="145"/>
      <c r="M33" s="145"/>
      <c r="N33" s="145"/>
      <c r="O33" s="145"/>
      <c r="P33" s="145"/>
      <c r="Q33" s="167"/>
      <c r="R33" s="167"/>
      <c r="S33" s="167"/>
      <c r="T33" s="167"/>
      <c r="U33" s="139"/>
      <c r="V33" s="139"/>
      <c r="W33" s="188"/>
      <c r="X33" s="188"/>
      <c r="Y33" s="188"/>
      <c r="Z33" s="188"/>
      <c r="AA33" s="188"/>
      <c r="AB33" s="168"/>
      <c r="AC33" s="132"/>
      <c r="AD33" s="170"/>
      <c r="AE33" s="170"/>
      <c r="AF33" s="131"/>
      <c r="AG33" s="131"/>
      <c r="AH33" s="187"/>
      <c r="AI33" s="171"/>
    </row>
    <row r="34" customHeight="1" spans="1:35">
      <c r="A34" s="139"/>
      <c r="B34" s="145"/>
      <c r="C34" s="145"/>
      <c r="D34" s="145"/>
      <c r="E34" s="145"/>
      <c r="F34" s="145"/>
      <c r="G34" s="145"/>
      <c r="H34" s="145"/>
      <c r="I34" s="145"/>
      <c r="J34" s="145"/>
      <c r="K34" s="145"/>
      <c r="L34" s="145"/>
      <c r="M34" s="145"/>
      <c r="N34" s="145"/>
      <c r="O34" s="145"/>
      <c r="P34" s="145"/>
      <c r="Q34" s="167"/>
      <c r="R34" s="167"/>
      <c r="S34" s="167"/>
      <c r="T34" s="167"/>
      <c r="U34" s="139"/>
      <c r="V34" s="139"/>
      <c r="W34" s="188"/>
      <c r="X34" s="188"/>
      <c r="Y34" s="188"/>
      <c r="Z34" s="188"/>
      <c r="AA34" s="188"/>
      <c r="AB34" s="168"/>
      <c r="AC34" s="132"/>
      <c r="AD34" s="170"/>
      <c r="AE34" s="170"/>
      <c r="AF34" s="131"/>
      <c r="AG34" s="131"/>
      <c r="AH34" s="187"/>
      <c r="AI34" s="171"/>
    </row>
    <row r="35" customHeight="1" spans="1:35">
      <c r="A35" s="139"/>
      <c r="B35" s="145"/>
      <c r="C35" s="145"/>
      <c r="D35" s="145"/>
      <c r="E35" s="145"/>
      <c r="F35" s="145"/>
      <c r="G35" s="145"/>
      <c r="H35" s="145"/>
      <c r="I35" s="145"/>
      <c r="J35" s="145"/>
      <c r="K35" s="145"/>
      <c r="L35" s="145"/>
      <c r="M35" s="145"/>
      <c r="N35" s="145"/>
      <c r="O35" s="145"/>
      <c r="P35" s="145"/>
      <c r="Q35" s="167"/>
      <c r="R35" s="167"/>
      <c r="S35" s="167"/>
      <c r="T35" s="167"/>
      <c r="U35" s="139"/>
      <c r="V35" s="139"/>
      <c r="W35" s="188"/>
      <c r="X35" s="188"/>
      <c r="Y35" s="188"/>
      <c r="Z35" s="188"/>
      <c r="AA35" s="188"/>
      <c r="AB35" s="168"/>
      <c r="AC35" s="132"/>
      <c r="AD35" s="170"/>
      <c r="AE35" s="170"/>
      <c r="AF35" s="131"/>
      <c r="AG35" s="131"/>
      <c r="AH35" s="187"/>
      <c r="AI35" s="171"/>
    </row>
    <row r="36" customHeight="1" spans="1:35">
      <c r="A36" s="139"/>
      <c r="B36" s="145"/>
      <c r="C36" s="145"/>
      <c r="D36" s="145"/>
      <c r="E36" s="145"/>
      <c r="F36" s="145"/>
      <c r="G36" s="145"/>
      <c r="H36" s="145"/>
      <c r="I36" s="145"/>
      <c r="J36" s="145"/>
      <c r="K36" s="145"/>
      <c r="L36" s="145"/>
      <c r="M36" s="145"/>
      <c r="N36" s="145"/>
      <c r="O36" s="145"/>
      <c r="P36" s="145"/>
      <c r="Q36" s="167"/>
      <c r="R36" s="167"/>
      <c r="S36" s="167"/>
      <c r="T36" s="167"/>
      <c r="U36" s="139"/>
      <c r="V36" s="139"/>
      <c r="W36" s="188"/>
      <c r="X36" s="188"/>
      <c r="Y36" s="188"/>
      <c r="Z36" s="188"/>
      <c r="AA36" s="188"/>
      <c r="AB36" s="168"/>
      <c r="AC36" s="132"/>
      <c r="AD36" s="170"/>
      <c r="AE36" s="170"/>
      <c r="AF36" s="131"/>
      <c r="AG36" s="131"/>
      <c r="AH36" s="187"/>
      <c r="AI36" s="171"/>
    </row>
    <row r="37" customHeight="1" spans="1:35">
      <c r="A37" s="139"/>
      <c r="B37" s="145"/>
      <c r="C37" s="145"/>
      <c r="D37" s="145"/>
      <c r="E37" s="145"/>
      <c r="F37" s="145"/>
      <c r="G37" s="145"/>
      <c r="H37" s="145"/>
      <c r="I37" s="145"/>
      <c r="J37" s="145"/>
      <c r="K37" s="145"/>
      <c r="L37" s="145"/>
      <c r="M37" s="145"/>
      <c r="N37" s="145"/>
      <c r="O37" s="145"/>
      <c r="P37" s="145"/>
      <c r="Q37" s="167"/>
      <c r="R37" s="167"/>
      <c r="S37" s="167"/>
      <c r="T37" s="167"/>
      <c r="U37" s="139"/>
      <c r="V37" s="139"/>
      <c r="W37" s="188"/>
      <c r="X37" s="188"/>
      <c r="Y37" s="188"/>
      <c r="Z37" s="188"/>
      <c r="AA37" s="188"/>
      <c r="AB37" s="168"/>
      <c r="AC37" s="132"/>
      <c r="AD37" s="170"/>
      <c r="AE37" s="170"/>
      <c r="AF37" s="131"/>
      <c r="AG37" s="131"/>
      <c r="AH37" s="187"/>
      <c r="AI37" s="171"/>
    </row>
    <row r="38" customHeight="1" spans="1:35">
      <c r="A38" s="139"/>
      <c r="B38" s="145"/>
      <c r="C38" s="145"/>
      <c r="D38" s="145"/>
      <c r="E38" s="145"/>
      <c r="F38" s="145"/>
      <c r="G38" s="145"/>
      <c r="H38" s="145"/>
      <c r="I38" s="145"/>
      <c r="J38" s="145"/>
      <c r="K38" s="145"/>
      <c r="L38" s="145"/>
      <c r="M38" s="145"/>
      <c r="N38" s="145"/>
      <c r="O38" s="145"/>
      <c r="P38" s="145"/>
      <c r="Q38" s="167"/>
      <c r="R38" s="167"/>
      <c r="S38" s="167"/>
      <c r="T38" s="167"/>
      <c r="U38" s="139"/>
      <c r="V38" s="139"/>
      <c r="W38" s="188"/>
      <c r="X38" s="188"/>
      <c r="Y38" s="188"/>
      <c r="Z38" s="188"/>
      <c r="AA38" s="188"/>
      <c r="AB38" s="168"/>
      <c r="AC38" s="132"/>
      <c r="AD38" s="170"/>
      <c r="AE38" s="170"/>
      <c r="AF38" s="131"/>
      <c r="AG38" s="131">
        <f>AF38-AD38</f>
        <v>0</v>
      </c>
      <c r="AH38" s="187" t="str">
        <f t="shared" ref="AH38:AH44" si="2">IF(AD38=0,"",AG38/AD38*100)</f>
        <v/>
      </c>
      <c r="AI38" s="171"/>
    </row>
    <row r="39" customHeight="1" spans="1:35">
      <c r="A39" s="139"/>
      <c r="B39" s="145"/>
      <c r="C39" s="145"/>
      <c r="D39" s="145"/>
      <c r="E39" s="145"/>
      <c r="F39" s="145"/>
      <c r="G39" s="145"/>
      <c r="H39" s="145"/>
      <c r="I39" s="145"/>
      <c r="J39" s="145"/>
      <c r="K39" s="145"/>
      <c r="L39" s="145"/>
      <c r="M39" s="145"/>
      <c r="N39" s="145"/>
      <c r="O39" s="145"/>
      <c r="P39" s="145"/>
      <c r="Q39" s="167"/>
      <c r="R39" s="167"/>
      <c r="S39" s="167"/>
      <c r="T39" s="167"/>
      <c r="U39" s="139"/>
      <c r="V39" s="139"/>
      <c r="W39" s="188"/>
      <c r="X39" s="188"/>
      <c r="Y39" s="188"/>
      <c r="Z39" s="188"/>
      <c r="AA39" s="188"/>
      <c r="AB39" s="168"/>
      <c r="AC39" s="132"/>
      <c r="AD39" s="170"/>
      <c r="AE39" s="170"/>
      <c r="AF39" s="131"/>
      <c r="AG39" s="131">
        <f>AF39-AD39</f>
        <v>0</v>
      </c>
      <c r="AH39" s="187" t="str">
        <f t="shared" si="2"/>
        <v/>
      </c>
      <c r="AI39" s="171"/>
    </row>
    <row r="40" customHeight="1" spans="1:35">
      <c r="A40" s="139"/>
      <c r="B40" s="145"/>
      <c r="C40" s="145"/>
      <c r="D40" s="145"/>
      <c r="E40" s="145"/>
      <c r="F40" s="145"/>
      <c r="G40" s="145"/>
      <c r="H40" s="145"/>
      <c r="I40" s="145"/>
      <c r="J40" s="145"/>
      <c r="K40" s="145"/>
      <c r="L40" s="145"/>
      <c r="M40" s="145"/>
      <c r="N40" s="145"/>
      <c r="O40" s="145"/>
      <c r="P40" s="145"/>
      <c r="Q40" s="167"/>
      <c r="R40" s="167"/>
      <c r="S40" s="167"/>
      <c r="T40" s="167"/>
      <c r="U40" s="139"/>
      <c r="V40" s="139"/>
      <c r="W40" s="188"/>
      <c r="X40" s="188"/>
      <c r="Y40" s="188"/>
      <c r="Z40" s="188"/>
      <c r="AA40" s="188"/>
      <c r="AB40" s="168"/>
      <c r="AC40" s="132"/>
      <c r="AD40" s="170"/>
      <c r="AE40" s="170"/>
      <c r="AF40" s="131"/>
      <c r="AG40" s="131">
        <f>AF40-AD40</f>
        <v>0</v>
      </c>
      <c r="AH40" s="187" t="str">
        <f t="shared" si="2"/>
        <v/>
      </c>
      <c r="AI40" s="171"/>
    </row>
    <row r="41" customHeight="1" spans="1:35">
      <c r="A41" s="139"/>
      <c r="B41" s="145"/>
      <c r="C41" s="145"/>
      <c r="D41" s="145"/>
      <c r="E41" s="145"/>
      <c r="F41" s="145"/>
      <c r="G41" s="145"/>
      <c r="H41" s="145"/>
      <c r="I41" s="145"/>
      <c r="J41" s="145"/>
      <c r="K41" s="145"/>
      <c r="L41" s="145"/>
      <c r="M41" s="145"/>
      <c r="N41" s="145"/>
      <c r="O41" s="145"/>
      <c r="P41" s="145"/>
      <c r="Q41" s="167"/>
      <c r="R41" s="167"/>
      <c r="S41" s="167"/>
      <c r="T41" s="167"/>
      <c r="U41" s="139"/>
      <c r="V41" s="139"/>
      <c r="W41" s="188"/>
      <c r="X41" s="188"/>
      <c r="Y41" s="188"/>
      <c r="Z41" s="188"/>
      <c r="AA41" s="188"/>
      <c r="AB41" s="168"/>
      <c r="AC41" s="132"/>
      <c r="AD41" s="170"/>
      <c r="AE41" s="170"/>
      <c r="AF41" s="131"/>
      <c r="AG41" s="131">
        <f>AF41-AD41</f>
        <v>0</v>
      </c>
      <c r="AH41" s="187" t="str">
        <f t="shared" si="2"/>
        <v/>
      </c>
      <c r="AI41" s="171"/>
    </row>
    <row r="42" customHeight="1" spans="1:35">
      <c r="A42" s="172" t="s">
        <v>1105</v>
      </c>
      <c r="B42" s="172"/>
      <c r="C42" s="189"/>
      <c r="D42" s="189"/>
      <c r="E42" s="189"/>
      <c r="F42" s="189"/>
      <c r="G42" s="189"/>
      <c r="H42" s="189"/>
      <c r="I42" s="189"/>
      <c r="J42" s="189"/>
      <c r="K42" s="189"/>
      <c r="L42" s="189"/>
      <c r="M42" s="189"/>
      <c r="N42" s="189"/>
      <c r="O42" s="189"/>
      <c r="P42" s="189"/>
      <c r="Q42" s="190"/>
      <c r="R42" s="167"/>
      <c r="S42" s="167"/>
      <c r="T42" s="167"/>
      <c r="U42" s="139"/>
      <c r="V42" s="139"/>
      <c r="W42" s="188"/>
      <c r="X42" s="188"/>
      <c r="Y42" s="188"/>
      <c r="Z42" s="188"/>
      <c r="AA42" s="188"/>
      <c r="AB42" s="168">
        <f>SUM(AB7:AB41)</f>
        <v>0</v>
      </c>
      <c r="AC42" s="132"/>
      <c r="AD42" s="170">
        <f>SUM(AD7:AD41)</f>
        <v>0</v>
      </c>
      <c r="AE42" s="170"/>
      <c r="AF42" s="131">
        <f>SUM(AF7:AF41)</f>
        <v>0</v>
      </c>
      <c r="AG42" s="131">
        <f>AF42-AD42</f>
        <v>0</v>
      </c>
      <c r="AH42" s="187" t="str">
        <f t="shared" si="2"/>
        <v/>
      </c>
      <c r="AI42" s="171"/>
    </row>
    <row r="43" customHeight="1" spans="1:35">
      <c r="A43" s="172" t="s">
        <v>1733</v>
      </c>
      <c r="B43" s="172"/>
      <c r="C43" s="189"/>
      <c r="D43" s="189"/>
      <c r="E43" s="189"/>
      <c r="F43" s="189"/>
      <c r="G43" s="189"/>
      <c r="H43" s="189"/>
      <c r="I43" s="189"/>
      <c r="J43" s="189"/>
      <c r="K43" s="189"/>
      <c r="L43" s="189"/>
      <c r="M43" s="189"/>
      <c r="N43" s="189"/>
      <c r="O43" s="189"/>
      <c r="P43" s="189"/>
      <c r="Q43" s="190"/>
      <c r="R43" s="167"/>
      <c r="S43" s="167"/>
      <c r="T43" s="167"/>
      <c r="U43" s="139"/>
      <c r="V43" s="139"/>
      <c r="W43" s="188"/>
      <c r="X43" s="188"/>
      <c r="Y43" s="188"/>
      <c r="Z43" s="188"/>
      <c r="AA43" s="188"/>
      <c r="AB43" s="168"/>
      <c r="AC43" s="132">
        <f>SUM(AC7:AC41)</f>
        <v>0</v>
      </c>
      <c r="AD43" s="170"/>
      <c r="AE43" s="170">
        <f>SUM(AE7:AE41)</f>
        <v>0</v>
      </c>
      <c r="AF43" s="131"/>
      <c r="AG43" s="131"/>
      <c r="AH43" s="187" t="str">
        <f t="shared" si="2"/>
        <v/>
      </c>
      <c r="AI43" s="171"/>
    </row>
    <row r="44" customHeight="1" spans="1:35">
      <c r="A44" s="172" t="s">
        <v>1105</v>
      </c>
      <c r="B44" s="172"/>
      <c r="C44" s="189"/>
      <c r="D44" s="189"/>
      <c r="E44" s="189"/>
      <c r="F44" s="189"/>
      <c r="G44" s="189"/>
      <c r="H44" s="189"/>
      <c r="I44" s="189"/>
      <c r="J44" s="189"/>
      <c r="K44" s="189"/>
      <c r="L44" s="189"/>
      <c r="M44" s="189"/>
      <c r="N44" s="189"/>
      <c r="O44" s="189"/>
      <c r="P44" s="189"/>
      <c r="Q44" s="190"/>
      <c r="R44" s="167"/>
      <c r="S44" s="167"/>
      <c r="T44" s="167"/>
      <c r="U44" s="139"/>
      <c r="V44" s="139"/>
      <c r="W44" s="188"/>
      <c r="X44" s="188"/>
      <c r="Y44" s="188"/>
      <c r="Z44" s="188"/>
      <c r="AA44" s="188"/>
      <c r="AB44" s="168">
        <f>AB42-AC43</f>
        <v>0</v>
      </c>
      <c r="AC44" s="132"/>
      <c r="AD44" s="170">
        <f>AD42-AE43</f>
        <v>0</v>
      </c>
      <c r="AE44" s="170"/>
      <c r="AF44" s="131">
        <f>AF42</f>
        <v>0</v>
      </c>
      <c r="AG44" s="131">
        <f>AF44-AD44</f>
        <v>0</v>
      </c>
      <c r="AH44" s="187" t="str">
        <f t="shared" si="2"/>
        <v/>
      </c>
      <c r="AI44" s="171"/>
    </row>
    <row r="45" customHeight="1" spans="1:35">
      <c r="A45" s="173" t="e">
        <f>#REF!&amp;#REF!</f>
        <v>#REF!</v>
      </c>
      <c r="AF45" s="116" t="e">
        <f>"评估人员："&amp;#REF!</f>
        <v>#REF!</v>
      </c>
    </row>
    <row r="46" customHeight="1" spans="1:35">
      <c r="A46" s="173" t="e">
        <f>CONCATENATE(#REF!,#REF!,#REF!,#REF!,#REF!,#REF!,#REF!)</f>
        <v>#REF!</v>
      </c>
    </row>
    <row r="48" customHeight="1" spans="1:35">
      <c r="AD48" s="174">
        <f>AD11+AD14</f>
        <v>0</v>
      </c>
    </row>
    <row r="49" customHeight="1" spans="30:30">
      <c r="AD49" s="174">
        <f>SUM(AD25:AD27)</f>
        <v>0</v>
      </c>
    </row>
  </sheetData>
  <mergeCells count="33">
    <mergeCell ref="A2:AI2"/>
    <mergeCell ref="A3:AI3"/>
    <mergeCell ref="D5:H5"/>
    <mergeCell ref="A5:A6"/>
    <mergeCell ref="B5:B6"/>
    <mergeCell ref="C5:C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A5:AA6"/>
    <mergeCell ref="AB5:AB6"/>
    <mergeCell ref="AC5:AC6"/>
    <mergeCell ref="AD5:AD6"/>
    <mergeCell ref="AE5:AE6"/>
    <mergeCell ref="AF5:AF6"/>
    <mergeCell ref="AG5:AG6"/>
    <mergeCell ref="AH5:AH6"/>
    <mergeCell ref="AI5:AI6"/>
  </mergeCells>
  <hyperlinks>
    <hyperlink ref="A1" location="索引目录!E56" display="返回索引页"/>
    <hyperlink ref="B1" location="在建工程汇总!B6" display="返回"/>
  </hyperlinks>
  <printOptions horizontalCentered="1"/>
  <pageMargins left="0.354166666666667" right="0.354166666666667" top="0.786805555555556" bottom="0.786805555555556" header="1.02361111111111" footer="0.511805555555556"/>
  <pageSetup paperSize="9" scale="68" fitToHeight="0" orientation="landscape"/>
  <headerFooter alignWithMargins="0">
    <oddHeader>&amp;R&amp;"宋体,常规"&amp;10表&amp;"Times New Roman,常规"4-7-1
&amp;"宋体,常规"共&amp;"Times New Roman,常规"&amp;N&amp;"宋体,常规"页第&amp;"Times New Roman,常规"&amp;P&amp;"宋体,常规"页</oddHeader>
  </headerFooter>
  <legacyDrawing r:id="rId2"/>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36"/>
  <sheetViews>
    <sheetView topLeftCell="A25" workbookViewId="0">
      <selection activeCell="H14" sqref="H14"/>
    </sheetView>
  </sheetViews>
  <sheetFormatPr defaultColWidth="9" defaultRowHeight="15.75" customHeight="1"/>
  <cols>
    <col min="1" max="1" width="4.6" customWidth="1"/>
    <col min="2" max="2" width="11.1" hidden="1" customWidth="1" outlineLevel="1"/>
    <col min="3" max="3" width="27" customWidth="1" collapsed="1"/>
    <col min="4" max="4" width="11.1" customWidth="1"/>
    <col min="5" max="5" width="5" customWidth="1"/>
    <col min="6" max="6" width="5.4" customWidth="1"/>
    <col min="7" max="7" width="5.1" customWidth="1"/>
    <col min="8" max="8" width="6.1" customWidth="1"/>
    <col min="9" max="9" width="5.1" hidden="1" customWidth="1" outlineLevel="1"/>
    <col min="10" max="10" width="12.9" hidden="1" customWidth="1" outlineLevel="1"/>
    <col min="11" max="11" width="9" outlineLevel="1"/>
    <col min="12" max="12" width="7.9" customWidth="1" outlineLevel="1"/>
    <col min="13" max="13" width="7.1" customWidth="1" outlineLevel="1"/>
    <col min="14" max="15" width="11" customWidth="1" outlineLevel="1"/>
    <col min="18" max="18" width="7.9" customWidth="1"/>
    <col min="19" max="19" width="11.6" customWidth="1"/>
    <col min="20" max="20" width="9.1" customWidth="1"/>
    <col min="22" max="22" width="8.5" customWidth="1"/>
    <col min="23" max="23" width="7.1" customWidth="1"/>
    <col min="25" max="25" width="8.9" customWidth="1"/>
    <col min="26" max="26" width="6.1" customWidth="1"/>
    <col min="27" max="27" width="11.5" hidden="1" customWidth="1"/>
    <col min="28" max="28" width="9.5" customWidth="1"/>
  </cols>
  <sheetData>
    <row r="1" spans="1:28">
      <c r="A1" s="150" t="s">
        <v>421</v>
      </c>
      <c r="B1" s="151" t="s">
        <v>462</v>
      </c>
      <c r="C1" s="151"/>
      <c r="D1" s="151"/>
      <c r="E1" s="151"/>
      <c r="F1" s="151"/>
      <c r="G1" s="151"/>
      <c r="H1" s="151"/>
      <c r="I1" s="115"/>
      <c r="J1" s="115"/>
      <c r="K1" s="115"/>
      <c r="L1" s="115"/>
      <c r="M1" s="115"/>
      <c r="N1" s="115"/>
      <c r="O1" s="115"/>
      <c r="P1" s="115"/>
      <c r="Q1" s="115"/>
      <c r="R1" s="115"/>
      <c r="S1" s="115"/>
      <c r="T1" s="115"/>
      <c r="U1" s="115"/>
      <c r="V1" s="115"/>
      <c r="W1" s="115"/>
      <c r="X1" s="115"/>
      <c r="Y1" s="115"/>
      <c r="Z1" s="115"/>
      <c r="AA1" s="115"/>
      <c r="AB1" s="115"/>
    </row>
    <row r="2" ht="30" customHeight="1" spans="1:28">
      <c r="A2" s="152" t="s">
        <v>1734</v>
      </c>
      <c r="B2" s="152"/>
      <c r="C2" s="152"/>
      <c r="D2" s="152"/>
      <c r="E2" s="152"/>
      <c r="F2" s="152"/>
      <c r="G2" s="152"/>
      <c r="H2" s="152"/>
      <c r="I2" s="152"/>
      <c r="J2" s="152"/>
      <c r="K2" s="152"/>
      <c r="L2" s="152"/>
      <c r="M2" s="152"/>
      <c r="N2" s="152"/>
      <c r="O2" s="152"/>
      <c r="P2" s="152"/>
      <c r="Q2" s="152"/>
      <c r="R2" s="152"/>
      <c r="S2" s="152"/>
      <c r="T2" s="152"/>
      <c r="U2" s="152"/>
      <c r="V2" s="152"/>
      <c r="W2" s="152"/>
      <c r="X2" s="152"/>
      <c r="Y2" s="152"/>
      <c r="Z2" s="152"/>
      <c r="AA2" s="152"/>
      <c r="AB2" s="152"/>
    </row>
    <row r="3" ht="14.1" customHeight="1" spans="1:28">
      <c r="A3" s="153" t="e">
        <f>CONCATENATE(#REF!,#REF!,#REF!,#REF!,#REF!,#REF!,#REF!)</f>
        <v>#REF!</v>
      </c>
      <c r="B3" s="153"/>
      <c r="C3" s="153"/>
      <c r="D3" s="153"/>
      <c r="E3" s="153"/>
      <c r="F3" s="153"/>
      <c r="G3" s="153"/>
      <c r="H3" s="153"/>
      <c r="I3" s="153"/>
      <c r="J3" s="153"/>
      <c r="K3" s="153"/>
      <c r="L3" s="153"/>
      <c r="M3" s="153"/>
      <c r="N3" s="153"/>
      <c r="O3" s="153"/>
      <c r="P3" s="153"/>
      <c r="Q3" s="153"/>
      <c r="R3" s="153"/>
      <c r="S3" s="154"/>
      <c r="T3" s="154"/>
      <c r="U3" s="154"/>
      <c r="V3" s="154"/>
      <c r="W3" s="154"/>
      <c r="X3" s="154"/>
      <c r="Y3" s="154"/>
      <c r="Z3" s="154"/>
      <c r="AA3" s="154"/>
      <c r="AB3" s="154"/>
    </row>
    <row r="4" spans="1:28">
      <c r="A4" s="155" t="e">
        <f>#REF!&amp;#REF!</f>
        <v>#REF!</v>
      </c>
      <c r="AA4" s="156" t="s">
        <v>464</v>
      </c>
      <c r="AB4" s="156" t="s">
        <v>464</v>
      </c>
    </row>
    <row r="5" ht="18" customHeight="1" spans="1:28">
      <c r="A5" s="157" t="s">
        <v>465</v>
      </c>
      <c r="B5" s="157" t="s">
        <v>572</v>
      </c>
      <c r="C5" s="157" t="s">
        <v>847</v>
      </c>
      <c r="D5" s="157" t="s">
        <v>721</v>
      </c>
      <c r="E5" s="157" t="s">
        <v>707</v>
      </c>
      <c r="F5" s="158" t="s">
        <v>714</v>
      </c>
      <c r="G5" s="159" t="s">
        <v>959</v>
      </c>
      <c r="H5" s="159" t="s">
        <v>960</v>
      </c>
      <c r="I5" s="157" t="s">
        <v>1721</v>
      </c>
      <c r="J5" s="157" t="s">
        <v>1735</v>
      </c>
      <c r="K5" s="160" t="s">
        <v>426</v>
      </c>
      <c r="L5" s="160"/>
      <c r="M5" s="160"/>
      <c r="N5" s="160"/>
      <c r="O5" s="161"/>
      <c r="P5" s="162" t="s">
        <v>1736</v>
      </c>
      <c r="Q5" s="162"/>
      <c r="R5" s="162"/>
      <c r="S5" s="162"/>
      <c r="T5" s="163"/>
      <c r="U5" s="160" t="s">
        <v>427</v>
      </c>
      <c r="V5" s="160"/>
      <c r="W5" s="160"/>
      <c r="X5" s="160"/>
      <c r="Y5" s="157" t="s">
        <v>428</v>
      </c>
      <c r="Z5" s="160" t="s">
        <v>469</v>
      </c>
      <c r="AA5" s="160" t="s">
        <v>577</v>
      </c>
      <c r="AB5" s="160" t="s">
        <v>577</v>
      </c>
    </row>
    <row r="6" ht="18" customHeight="1" spans="1:28">
      <c r="A6" s="157"/>
      <c r="B6" s="157"/>
      <c r="C6" s="157"/>
      <c r="D6" s="157"/>
      <c r="E6" s="157"/>
      <c r="F6" s="164"/>
      <c r="G6" s="159"/>
      <c r="H6" s="159"/>
      <c r="I6" s="157"/>
      <c r="J6" s="157"/>
      <c r="K6" s="160" t="s">
        <v>1737</v>
      </c>
      <c r="L6" s="160" t="s">
        <v>1738</v>
      </c>
      <c r="M6" s="160" t="s">
        <v>1739</v>
      </c>
      <c r="N6" s="165" t="s">
        <v>1732</v>
      </c>
      <c r="O6" s="166" t="s">
        <v>600</v>
      </c>
      <c r="P6" s="163" t="s">
        <v>1737</v>
      </c>
      <c r="Q6" s="160" t="s">
        <v>1738</v>
      </c>
      <c r="R6" s="160" t="s">
        <v>1739</v>
      </c>
      <c r="S6" s="160" t="s">
        <v>1732</v>
      </c>
      <c r="T6" s="160" t="s">
        <v>600</v>
      </c>
      <c r="U6" s="160" t="s">
        <v>1737</v>
      </c>
      <c r="V6" s="160" t="s">
        <v>1738</v>
      </c>
      <c r="W6" s="160" t="s">
        <v>1739</v>
      </c>
      <c r="X6" s="160" t="s">
        <v>1732</v>
      </c>
      <c r="Y6" s="157" t="e">
        <f>IF(#REF!=0,"",(W6-#REF!)/#REF!*100)</f>
        <v>#REF!</v>
      </c>
      <c r="Z6" s="160"/>
      <c r="AA6" s="160"/>
      <c r="AB6" s="160"/>
    </row>
    <row r="7" ht="20.25" customHeight="1" spans="1:28">
      <c r="A7" s="139"/>
      <c r="B7" s="145"/>
      <c r="C7" s="145"/>
      <c r="D7" s="145"/>
      <c r="E7" s="145"/>
      <c r="F7" s="145"/>
      <c r="G7" s="145"/>
      <c r="H7" s="145"/>
      <c r="I7" s="167"/>
      <c r="J7" s="167"/>
      <c r="K7" s="131"/>
      <c r="L7" s="131"/>
      <c r="M7" s="131"/>
      <c r="N7" s="168"/>
      <c r="O7" s="132"/>
      <c r="P7" s="131"/>
      <c r="Q7" s="131"/>
      <c r="R7" s="131"/>
      <c r="S7" s="131"/>
      <c r="T7" s="169"/>
      <c r="U7" s="131"/>
      <c r="V7" s="131"/>
      <c r="W7" s="131"/>
      <c r="X7" s="168">
        <f>SUM(U7:W7)</f>
        <v>0</v>
      </c>
      <c r="Y7" s="131">
        <f t="shared" ref="Y7:Y33" si="0">X7-S7</f>
        <v>0</v>
      </c>
      <c r="Z7" s="131" t="str">
        <f t="shared" ref="Z7:Z26" si="1">IF(S7=0,"",Y7/S7*100)</f>
        <v/>
      </c>
      <c r="AA7" s="131"/>
      <c r="AB7" s="131"/>
    </row>
    <row r="8" ht="20.25" customHeight="1" spans="1:28">
      <c r="A8" s="139"/>
      <c r="B8" s="145"/>
      <c r="C8" s="145"/>
      <c r="D8" s="145"/>
      <c r="E8" s="145"/>
      <c r="F8" s="145"/>
      <c r="G8" s="145"/>
      <c r="H8" s="145"/>
      <c r="I8" s="167"/>
      <c r="J8" s="167"/>
      <c r="K8" s="131"/>
      <c r="L8" s="131"/>
      <c r="M8" s="131"/>
      <c r="N8" s="168"/>
      <c r="O8" s="132"/>
      <c r="P8" s="131"/>
      <c r="Q8" s="131"/>
      <c r="R8" s="131"/>
      <c r="S8" s="131"/>
      <c r="T8" s="169"/>
      <c r="U8" s="131"/>
      <c r="V8" s="131"/>
      <c r="W8" s="131"/>
      <c r="X8" s="168">
        <f>SUM(U8:W8)</f>
        <v>0</v>
      </c>
      <c r="Y8" s="131">
        <f t="shared" si="0"/>
        <v>0</v>
      </c>
      <c r="Z8" s="131" t="str">
        <f t="shared" si="1"/>
        <v/>
      </c>
      <c r="AA8" s="131"/>
      <c r="AB8" s="131"/>
    </row>
    <row r="9" ht="20.25" customHeight="1" spans="1:28">
      <c r="A9" s="139"/>
      <c r="B9" s="145"/>
      <c r="C9" s="145"/>
      <c r="D9" s="145"/>
      <c r="E9" s="145"/>
      <c r="F9" s="145"/>
      <c r="G9" s="145"/>
      <c r="H9" s="145"/>
      <c r="I9" s="167"/>
      <c r="J9" s="167"/>
      <c r="K9" s="131"/>
      <c r="L9" s="131"/>
      <c r="M9" s="131"/>
      <c r="N9" s="168"/>
      <c r="O9" s="132"/>
      <c r="P9" s="170"/>
      <c r="Q9" s="131"/>
      <c r="R9" s="131"/>
      <c r="S9" s="131"/>
      <c r="T9" s="169"/>
      <c r="U9" s="131"/>
      <c r="V9" s="131"/>
      <c r="W9" s="131"/>
      <c r="X9" s="168">
        <f>SUM(U9:W9)</f>
        <v>0</v>
      </c>
      <c r="Y9" s="131">
        <f t="shared" si="0"/>
        <v>0</v>
      </c>
      <c r="Z9" s="131" t="str">
        <f t="shared" si="1"/>
        <v/>
      </c>
      <c r="AA9" s="171"/>
      <c r="AB9" s="171"/>
    </row>
    <row r="10" ht="20.25" customHeight="1" spans="1:28">
      <c r="A10" s="139"/>
      <c r="B10" s="145"/>
      <c r="C10" s="145"/>
      <c r="D10" s="145"/>
      <c r="E10" s="145"/>
      <c r="F10" s="145"/>
      <c r="G10" s="145"/>
      <c r="H10" s="145"/>
      <c r="I10" s="167"/>
      <c r="J10" s="167"/>
      <c r="K10" s="131"/>
      <c r="L10" s="131"/>
      <c r="M10" s="131"/>
      <c r="N10" s="168"/>
      <c r="O10" s="132"/>
      <c r="P10" s="170"/>
      <c r="Q10" s="131"/>
      <c r="R10" s="131"/>
      <c r="S10" s="131"/>
      <c r="T10" s="169"/>
      <c r="U10" s="131"/>
      <c r="V10" s="131"/>
      <c r="W10" s="131"/>
      <c r="X10" s="168">
        <f>SUM(U10:W10)</f>
        <v>0</v>
      </c>
      <c r="Y10" s="131">
        <f t="shared" si="0"/>
        <v>0</v>
      </c>
      <c r="Z10" s="131" t="str">
        <f t="shared" si="1"/>
        <v/>
      </c>
      <c r="AA10" s="171"/>
      <c r="AB10" s="171"/>
    </row>
    <row r="11" ht="20.25" customHeight="1" spans="1:28">
      <c r="A11" s="139"/>
      <c r="B11" s="145"/>
      <c r="C11" s="145"/>
      <c r="D11" s="145"/>
      <c r="E11" s="145"/>
      <c r="F11" s="145"/>
      <c r="G11" s="145"/>
      <c r="H11" s="145"/>
      <c r="I11" s="167"/>
      <c r="J11" s="167"/>
      <c r="K11" s="131"/>
      <c r="L11" s="131"/>
      <c r="M11" s="131"/>
      <c r="N11" s="168"/>
      <c r="O11" s="132"/>
      <c r="P11" s="170"/>
      <c r="Q11" s="131"/>
      <c r="R11" s="131"/>
      <c r="S11" s="131"/>
      <c r="T11" s="169"/>
      <c r="U11" s="131"/>
      <c r="V11" s="131"/>
      <c r="W11" s="131"/>
      <c r="X11" s="168">
        <f>SUM(U11:W11)</f>
        <v>0</v>
      </c>
      <c r="Y11" s="131">
        <f t="shared" si="0"/>
        <v>0</v>
      </c>
      <c r="Z11" s="131" t="str">
        <f t="shared" si="1"/>
        <v/>
      </c>
      <c r="AA11" s="171"/>
      <c r="AB11" s="13"/>
    </row>
    <row r="12" ht="20.25" customHeight="1" spans="1:28">
      <c r="A12" s="139"/>
      <c r="B12" s="145"/>
      <c r="C12" s="145"/>
      <c r="D12" s="145"/>
      <c r="E12" s="145"/>
      <c r="F12" s="145"/>
      <c r="G12" s="145"/>
      <c r="H12" s="145"/>
      <c r="I12" s="167"/>
      <c r="J12" s="167"/>
      <c r="K12" s="131"/>
      <c r="L12" s="131"/>
      <c r="M12" s="131"/>
      <c r="N12" s="168"/>
      <c r="O12" s="132"/>
      <c r="P12" s="170"/>
      <c r="Q12" s="131"/>
      <c r="R12" s="131"/>
      <c r="S12" s="131"/>
      <c r="T12" s="169"/>
      <c r="U12" s="131"/>
      <c r="V12" s="131"/>
      <c r="W12" s="131"/>
      <c r="X12" s="168"/>
      <c r="Y12" s="131">
        <f t="shared" si="0"/>
        <v>0</v>
      </c>
      <c r="Z12" s="131" t="str">
        <f t="shared" si="1"/>
        <v/>
      </c>
      <c r="AA12" s="171"/>
      <c r="AB12" s="13"/>
    </row>
    <row r="13" ht="20.25" customHeight="1" spans="1:28">
      <c r="A13" s="139"/>
      <c r="B13" s="145"/>
      <c r="C13" s="145"/>
      <c r="D13" s="145"/>
      <c r="E13" s="145"/>
      <c r="F13" s="145"/>
      <c r="G13" s="145"/>
      <c r="H13" s="145"/>
      <c r="I13" s="167"/>
      <c r="J13" s="167"/>
      <c r="K13" s="131"/>
      <c r="L13" s="131"/>
      <c r="M13" s="131"/>
      <c r="N13" s="168"/>
      <c r="O13" s="132"/>
      <c r="P13" s="170"/>
      <c r="Q13" s="131"/>
      <c r="R13" s="131"/>
      <c r="S13" s="131"/>
      <c r="T13" s="169"/>
      <c r="U13" s="131"/>
      <c r="V13" s="131"/>
      <c r="W13" s="131"/>
      <c r="X13" s="168">
        <f t="shared" ref="X13:X26" si="2">SUM(U13:W13)</f>
        <v>0</v>
      </c>
      <c r="Y13" s="131">
        <f t="shared" si="0"/>
        <v>0</v>
      </c>
      <c r="Z13" s="131" t="str">
        <f t="shared" si="1"/>
        <v/>
      </c>
      <c r="AA13" s="171"/>
      <c r="AB13" s="13"/>
    </row>
    <row r="14" ht="20.25" customHeight="1" spans="1:28">
      <c r="A14" s="139"/>
      <c r="B14" s="145"/>
      <c r="C14" s="145"/>
      <c r="D14" s="145"/>
      <c r="E14" s="145"/>
      <c r="F14" s="145"/>
      <c r="G14" s="145"/>
      <c r="H14" s="145"/>
      <c r="I14" s="167"/>
      <c r="J14" s="167"/>
      <c r="K14" s="131"/>
      <c r="L14" s="131"/>
      <c r="M14" s="131"/>
      <c r="N14" s="168"/>
      <c r="O14" s="132"/>
      <c r="P14" s="170"/>
      <c r="Q14" s="131"/>
      <c r="R14" s="131"/>
      <c r="S14" s="131"/>
      <c r="T14" s="169"/>
      <c r="U14" s="131"/>
      <c r="V14" s="131"/>
      <c r="W14" s="131"/>
      <c r="X14" s="168">
        <f t="shared" si="2"/>
        <v>0</v>
      </c>
      <c r="Y14" s="131">
        <f t="shared" si="0"/>
        <v>0</v>
      </c>
      <c r="Z14" s="131" t="str">
        <f t="shared" si="1"/>
        <v/>
      </c>
      <c r="AA14" s="171"/>
      <c r="AB14" s="13"/>
    </row>
    <row r="15" ht="20.25" customHeight="1" spans="1:28">
      <c r="A15" s="139"/>
      <c r="B15" s="145"/>
      <c r="C15" s="145"/>
      <c r="D15" s="145"/>
      <c r="E15" s="145"/>
      <c r="F15" s="145"/>
      <c r="G15" s="145"/>
      <c r="H15" s="145"/>
      <c r="I15" s="167"/>
      <c r="J15" s="167"/>
      <c r="K15" s="131"/>
      <c r="L15" s="131"/>
      <c r="M15" s="131"/>
      <c r="N15" s="168"/>
      <c r="O15" s="132"/>
      <c r="P15" s="170"/>
      <c r="Q15" s="131"/>
      <c r="R15" s="131"/>
      <c r="S15" s="131"/>
      <c r="T15" s="169"/>
      <c r="U15" s="131"/>
      <c r="V15" s="131"/>
      <c r="W15" s="131"/>
      <c r="X15" s="168">
        <f t="shared" si="2"/>
        <v>0</v>
      </c>
      <c r="Y15" s="131">
        <f t="shared" si="0"/>
        <v>0</v>
      </c>
      <c r="Z15" s="131" t="str">
        <f t="shared" si="1"/>
        <v/>
      </c>
      <c r="AA15" s="171"/>
      <c r="AB15" s="171"/>
    </row>
    <row r="16" ht="20.25" customHeight="1" spans="1:28">
      <c r="A16" s="139"/>
      <c r="B16" s="145"/>
      <c r="C16" s="145"/>
      <c r="D16" s="145"/>
      <c r="E16" s="145"/>
      <c r="F16" s="145"/>
      <c r="G16" s="145"/>
      <c r="H16" s="145"/>
      <c r="I16" s="167"/>
      <c r="J16" s="167"/>
      <c r="K16" s="131"/>
      <c r="L16" s="131"/>
      <c r="M16" s="131"/>
      <c r="N16" s="168"/>
      <c r="O16" s="132"/>
      <c r="P16" s="170"/>
      <c r="Q16" s="131"/>
      <c r="R16" s="131"/>
      <c r="S16" s="131"/>
      <c r="T16" s="169"/>
      <c r="U16" s="131"/>
      <c r="V16" s="131"/>
      <c r="W16" s="131"/>
      <c r="X16" s="168">
        <f t="shared" si="2"/>
        <v>0</v>
      </c>
      <c r="Y16" s="131">
        <f t="shared" si="0"/>
        <v>0</v>
      </c>
      <c r="Z16" s="131" t="str">
        <f t="shared" si="1"/>
        <v/>
      </c>
      <c r="AA16" s="171"/>
      <c r="AB16" s="171"/>
    </row>
    <row r="17" ht="20.25" customHeight="1" spans="1:28">
      <c r="A17" s="139"/>
      <c r="B17" s="145"/>
      <c r="C17" s="145"/>
      <c r="D17" s="145"/>
      <c r="E17" s="145"/>
      <c r="F17" s="145"/>
      <c r="G17" s="145"/>
      <c r="H17" s="145"/>
      <c r="I17" s="167"/>
      <c r="J17" s="167"/>
      <c r="K17" s="131"/>
      <c r="L17" s="131"/>
      <c r="M17" s="131"/>
      <c r="N17" s="168"/>
      <c r="O17" s="132"/>
      <c r="P17" s="170"/>
      <c r="Q17" s="131"/>
      <c r="R17" s="131"/>
      <c r="S17" s="131"/>
      <c r="T17" s="169"/>
      <c r="U17" s="131"/>
      <c r="V17" s="131"/>
      <c r="W17" s="131"/>
      <c r="X17" s="168">
        <f t="shared" si="2"/>
        <v>0</v>
      </c>
      <c r="Y17" s="131">
        <f t="shared" si="0"/>
        <v>0</v>
      </c>
      <c r="Z17" s="131" t="str">
        <f t="shared" si="1"/>
        <v/>
      </c>
      <c r="AA17" s="171"/>
      <c r="AB17" s="171"/>
    </row>
    <row r="18" ht="20.25" customHeight="1" spans="1:28">
      <c r="A18" s="139"/>
      <c r="B18" s="145"/>
      <c r="C18" s="145"/>
      <c r="D18" s="145"/>
      <c r="E18" s="145"/>
      <c r="F18" s="145"/>
      <c r="G18" s="145"/>
      <c r="H18" s="145"/>
      <c r="I18" s="167"/>
      <c r="J18" s="167"/>
      <c r="K18" s="131"/>
      <c r="L18" s="131"/>
      <c r="M18" s="131"/>
      <c r="N18" s="168"/>
      <c r="O18" s="132"/>
      <c r="P18" s="170"/>
      <c r="Q18" s="131"/>
      <c r="R18" s="131"/>
      <c r="S18" s="131"/>
      <c r="T18" s="169"/>
      <c r="U18" s="131"/>
      <c r="V18" s="131"/>
      <c r="W18" s="131"/>
      <c r="X18" s="168">
        <f t="shared" si="2"/>
        <v>0</v>
      </c>
      <c r="Y18" s="131">
        <f t="shared" si="0"/>
        <v>0</v>
      </c>
      <c r="Z18" s="131" t="str">
        <f t="shared" si="1"/>
        <v/>
      </c>
      <c r="AA18" s="171"/>
      <c r="AB18" s="171"/>
    </row>
    <row r="19" ht="20.25" customHeight="1" spans="1:28">
      <c r="A19" s="139"/>
      <c r="B19" s="145"/>
      <c r="C19" s="145"/>
      <c r="D19" s="145"/>
      <c r="E19" s="145"/>
      <c r="F19" s="145"/>
      <c r="G19" s="145"/>
      <c r="H19" s="145"/>
      <c r="I19" s="167"/>
      <c r="J19" s="167"/>
      <c r="K19" s="131"/>
      <c r="L19" s="131"/>
      <c r="M19" s="131"/>
      <c r="N19" s="168"/>
      <c r="O19" s="132"/>
      <c r="P19" s="170"/>
      <c r="Q19" s="131"/>
      <c r="R19" s="131"/>
      <c r="S19" s="131"/>
      <c r="T19" s="169"/>
      <c r="U19" s="131"/>
      <c r="V19" s="131"/>
      <c r="W19" s="131"/>
      <c r="X19" s="168">
        <f t="shared" si="2"/>
        <v>0</v>
      </c>
      <c r="Y19" s="131">
        <f t="shared" si="0"/>
        <v>0</v>
      </c>
      <c r="Z19" s="131" t="str">
        <f t="shared" si="1"/>
        <v/>
      </c>
      <c r="AA19" s="171"/>
      <c r="AB19" s="171"/>
    </row>
    <row r="20" ht="20.25" customHeight="1" spans="1:28">
      <c r="A20" s="139"/>
      <c r="B20" s="145"/>
      <c r="C20" s="145"/>
      <c r="D20" s="145"/>
      <c r="E20" s="145"/>
      <c r="F20" s="145"/>
      <c r="G20" s="145"/>
      <c r="H20" s="145"/>
      <c r="I20" s="167"/>
      <c r="J20" s="167"/>
      <c r="K20" s="131"/>
      <c r="L20" s="131"/>
      <c r="M20" s="131"/>
      <c r="N20" s="168"/>
      <c r="O20" s="132"/>
      <c r="P20" s="170"/>
      <c r="Q20" s="131"/>
      <c r="R20" s="131"/>
      <c r="S20" s="131"/>
      <c r="T20" s="169"/>
      <c r="U20" s="131"/>
      <c r="V20" s="131"/>
      <c r="W20" s="131"/>
      <c r="X20" s="168">
        <f t="shared" si="2"/>
        <v>0</v>
      </c>
      <c r="Y20" s="131">
        <f t="shared" si="0"/>
        <v>0</v>
      </c>
      <c r="Z20" s="131" t="str">
        <f t="shared" si="1"/>
        <v/>
      </c>
      <c r="AA20" s="171"/>
      <c r="AB20" s="171"/>
    </row>
    <row r="21" ht="20.25" customHeight="1" spans="1:28">
      <c r="A21" s="139"/>
      <c r="B21" s="145"/>
      <c r="C21" s="145"/>
      <c r="D21" s="145"/>
      <c r="E21" s="145"/>
      <c r="F21" s="145"/>
      <c r="G21" s="145"/>
      <c r="H21" s="145"/>
      <c r="I21" s="167"/>
      <c r="J21" s="167"/>
      <c r="K21" s="131"/>
      <c r="L21" s="131"/>
      <c r="M21" s="131"/>
      <c r="N21" s="168"/>
      <c r="O21" s="132"/>
      <c r="P21" s="170"/>
      <c r="Q21" s="131"/>
      <c r="R21" s="131"/>
      <c r="S21" s="131"/>
      <c r="T21" s="169"/>
      <c r="U21" s="131"/>
      <c r="V21" s="131"/>
      <c r="W21" s="131"/>
      <c r="X21" s="168">
        <f t="shared" si="2"/>
        <v>0</v>
      </c>
      <c r="Y21" s="131">
        <f t="shared" si="0"/>
        <v>0</v>
      </c>
      <c r="Z21" s="131" t="str">
        <f t="shared" si="1"/>
        <v/>
      </c>
      <c r="AA21" s="171"/>
      <c r="AB21" s="171"/>
    </row>
    <row r="22" ht="20.25" customHeight="1" spans="1:28">
      <c r="A22" s="139"/>
      <c r="B22" s="145"/>
      <c r="C22" s="145"/>
      <c r="D22" s="145"/>
      <c r="E22" s="145"/>
      <c r="F22" s="145"/>
      <c r="G22" s="145"/>
      <c r="H22" s="145"/>
      <c r="I22" s="167"/>
      <c r="J22" s="167"/>
      <c r="K22" s="131"/>
      <c r="L22" s="131"/>
      <c r="M22" s="131"/>
      <c r="N22" s="168"/>
      <c r="O22" s="132"/>
      <c r="P22" s="170"/>
      <c r="Q22" s="131"/>
      <c r="R22" s="131"/>
      <c r="S22" s="131"/>
      <c r="T22" s="169"/>
      <c r="U22" s="131"/>
      <c r="V22" s="131"/>
      <c r="W22" s="131"/>
      <c r="X22" s="168">
        <f t="shared" si="2"/>
        <v>0</v>
      </c>
      <c r="Y22" s="131">
        <f t="shared" si="0"/>
        <v>0</v>
      </c>
      <c r="Z22" s="131" t="str">
        <f t="shared" si="1"/>
        <v/>
      </c>
      <c r="AA22" s="171"/>
      <c r="AB22" s="171"/>
    </row>
    <row r="23" ht="20.25" customHeight="1" spans="1:28">
      <c r="A23" s="139"/>
      <c r="B23" s="145"/>
      <c r="C23" s="145"/>
      <c r="D23" s="145"/>
      <c r="E23" s="145"/>
      <c r="F23" s="145"/>
      <c r="G23" s="145"/>
      <c r="H23" s="145"/>
      <c r="I23" s="167"/>
      <c r="J23" s="167"/>
      <c r="K23" s="131"/>
      <c r="L23" s="131"/>
      <c r="M23" s="131"/>
      <c r="N23" s="168"/>
      <c r="O23" s="132"/>
      <c r="P23" s="170"/>
      <c r="Q23" s="131"/>
      <c r="R23" s="131"/>
      <c r="S23" s="131"/>
      <c r="T23" s="169"/>
      <c r="U23" s="131"/>
      <c r="V23" s="131"/>
      <c r="W23" s="131"/>
      <c r="X23" s="168">
        <f t="shared" si="2"/>
        <v>0</v>
      </c>
      <c r="Y23" s="131">
        <f t="shared" si="0"/>
        <v>0</v>
      </c>
      <c r="Z23" s="131" t="str">
        <f t="shared" si="1"/>
        <v/>
      </c>
      <c r="AA23" s="171"/>
      <c r="AB23" s="171"/>
    </row>
    <row r="24" ht="20.25" customHeight="1" spans="1:28">
      <c r="A24" s="139"/>
      <c r="B24" s="145"/>
      <c r="C24" s="145"/>
      <c r="D24" s="145"/>
      <c r="E24" s="145"/>
      <c r="F24" s="145"/>
      <c r="G24" s="145"/>
      <c r="H24" s="145"/>
      <c r="I24" s="167"/>
      <c r="J24" s="167"/>
      <c r="K24" s="131"/>
      <c r="L24" s="131"/>
      <c r="M24" s="131"/>
      <c r="N24" s="168"/>
      <c r="O24" s="132"/>
      <c r="P24" s="170"/>
      <c r="Q24" s="131"/>
      <c r="R24" s="131"/>
      <c r="S24" s="131"/>
      <c r="T24" s="169"/>
      <c r="U24" s="131"/>
      <c r="V24" s="131"/>
      <c r="W24" s="131"/>
      <c r="X24" s="168">
        <f t="shared" si="2"/>
        <v>0</v>
      </c>
      <c r="Y24" s="131">
        <f t="shared" si="0"/>
        <v>0</v>
      </c>
      <c r="Z24" s="131" t="str">
        <f t="shared" si="1"/>
        <v/>
      </c>
      <c r="AA24" s="171"/>
      <c r="AB24" s="171"/>
    </row>
    <row r="25" ht="20.25" customHeight="1" spans="1:28">
      <c r="A25" s="139"/>
      <c r="B25" s="145"/>
      <c r="C25" s="145"/>
      <c r="D25" s="145"/>
      <c r="E25" s="145"/>
      <c r="F25" s="145"/>
      <c r="G25" s="145"/>
      <c r="H25" s="145"/>
      <c r="I25" s="167"/>
      <c r="J25" s="167"/>
      <c r="K25" s="131"/>
      <c r="L25" s="131"/>
      <c r="M25" s="131"/>
      <c r="N25" s="168"/>
      <c r="O25" s="132"/>
      <c r="P25" s="170"/>
      <c r="Q25" s="131"/>
      <c r="R25" s="131"/>
      <c r="S25" s="131"/>
      <c r="T25" s="169"/>
      <c r="U25" s="131"/>
      <c r="V25" s="131"/>
      <c r="W25" s="131"/>
      <c r="X25" s="168">
        <f t="shared" si="2"/>
        <v>0</v>
      </c>
      <c r="Y25" s="131">
        <f t="shared" si="0"/>
        <v>0</v>
      </c>
      <c r="Z25" s="131" t="str">
        <f t="shared" si="1"/>
        <v/>
      </c>
      <c r="AA25" s="171"/>
      <c r="AB25" s="171"/>
    </row>
    <row r="26" ht="20.25" customHeight="1" spans="1:28">
      <c r="A26" s="139"/>
      <c r="B26" s="145"/>
      <c r="C26" s="145"/>
      <c r="D26" s="145"/>
      <c r="E26" s="145"/>
      <c r="F26" s="145"/>
      <c r="G26" s="145"/>
      <c r="H26" s="145"/>
      <c r="I26" s="167"/>
      <c r="J26" s="167"/>
      <c r="K26" s="131"/>
      <c r="L26" s="131"/>
      <c r="M26" s="131"/>
      <c r="N26" s="168"/>
      <c r="O26" s="132"/>
      <c r="P26" s="170"/>
      <c r="Q26" s="131"/>
      <c r="R26" s="131"/>
      <c r="S26" s="131"/>
      <c r="T26" s="169"/>
      <c r="U26" s="131"/>
      <c r="V26" s="131"/>
      <c r="W26" s="131"/>
      <c r="X26" s="168">
        <f t="shared" si="2"/>
        <v>0</v>
      </c>
      <c r="Y26" s="131">
        <f t="shared" si="0"/>
        <v>0</v>
      </c>
      <c r="Z26" s="131" t="str">
        <f t="shared" si="1"/>
        <v/>
      </c>
      <c r="AA26" s="171"/>
      <c r="AB26" s="171"/>
    </row>
    <row r="27" ht="20.25" customHeight="1" spans="1:28">
      <c r="A27" s="139"/>
      <c r="B27" s="145"/>
      <c r="C27" s="145"/>
      <c r="D27" s="145"/>
      <c r="E27" s="145"/>
      <c r="F27" s="145"/>
      <c r="G27" s="145"/>
      <c r="H27" s="145"/>
      <c r="I27" s="167"/>
      <c r="J27" s="167"/>
      <c r="K27" s="131"/>
      <c r="L27" s="131"/>
      <c r="M27" s="131"/>
      <c r="N27" s="168"/>
      <c r="O27" s="132"/>
      <c r="P27" s="170"/>
      <c r="Q27" s="131"/>
      <c r="R27" s="131"/>
      <c r="S27" s="131"/>
      <c r="T27" s="169"/>
      <c r="U27" s="131"/>
      <c r="V27" s="131"/>
      <c r="W27" s="131"/>
      <c r="X27" s="168"/>
      <c r="Y27" s="131">
        <f t="shared" si="0"/>
        <v>0</v>
      </c>
      <c r="Z27" s="131"/>
      <c r="AA27" s="171"/>
      <c r="AB27" s="171"/>
    </row>
    <row r="28" ht="20.25" customHeight="1" spans="1:28">
      <c r="A28" s="139"/>
      <c r="B28" s="145"/>
      <c r="C28" s="145"/>
      <c r="D28" s="145"/>
      <c r="E28" s="145"/>
      <c r="F28" s="145"/>
      <c r="G28" s="145"/>
      <c r="H28" s="145"/>
      <c r="I28" s="167"/>
      <c r="J28" s="167"/>
      <c r="K28" s="131"/>
      <c r="L28" s="131"/>
      <c r="M28" s="131"/>
      <c r="N28" s="168"/>
      <c r="O28" s="132"/>
      <c r="P28" s="170"/>
      <c r="Q28" s="131"/>
      <c r="R28" s="131"/>
      <c r="S28" s="131"/>
      <c r="T28" s="169"/>
      <c r="U28" s="131"/>
      <c r="V28" s="131"/>
      <c r="W28" s="131"/>
      <c r="X28" s="168"/>
      <c r="Y28" s="131">
        <f t="shared" si="0"/>
        <v>0</v>
      </c>
      <c r="Z28" s="131"/>
      <c r="AA28" s="171"/>
      <c r="AB28" s="171"/>
    </row>
    <row r="29" ht="20.25" customHeight="1" spans="1:28">
      <c r="A29" s="139"/>
      <c r="B29" s="145"/>
      <c r="C29" s="145"/>
      <c r="D29" s="145"/>
      <c r="E29" s="145"/>
      <c r="F29" s="145"/>
      <c r="G29" s="145"/>
      <c r="H29" s="145"/>
      <c r="I29" s="167"/>
      <c r="J29" s="167"/>
      <c r="K29" s="131"/>
      <c r="L29" s="131"/>
      <c r="M29" s="131"/>
      <c r="N29" s="168"/>
      <c r="O29" s="132"/>
      <c r="P29" s="170"/>
      <c r="Q29" s="131"/>
      <c r="R29" s="131"/>
      <c r="S29" s="131"/>
      <c r="T29" s="169"/>
      <c r="U29" s="131"/>
      <c r="V29" s="131"/>
      <c r="W29" s="131"/>
      <c r="X29" s="168"/>
      <c r="Y29" s="131">
        <f t="shared" si="0"/>
        <v>0</v>
      </c>
      <c r="Z29" s="131"/>
      <c r="AA29" s="171"/>
      <c r="AB29" s="171"/>
    </row>
    <row r="30" ht="20.25" customHeight="1" spans="1:28">
      <c r="A30" s="139"/>
      <c r="B30" s="145"/>
      <c r="C30" s="145"/>
      <c r="D30" s="145"/>
      <c r="E30" s="145"/>
      <c r="F30" s="145"/>
      <c r="G30" s="145"/>
      <c r="H30" s="145"/>
      <c r="I30" s="167"/>
      <c r="J30" s="167"/>
      <c r="K30" s="131"/>
      <c r="L30" s="131"/>
      <c r="M30" s="131"/>
      <c r="N30" s="168"/>
      <c r="O30" s="132"/>
      <c r="P30" s="170"/>
      <c r="Q30" s="131"/>
      <c r="R30" s="131"/>
      <c r="S30" s="170"/>
      <c r="T30" s="170"/>
      <c r="U30" s="131"/>
      <c r="V30" s="131"/>
      <c r="W30" s="131"/>
      <c r="X30" s="131"/>
      <c r="Y30" s="131">
        <f t="shared" si="0"/>
        <v>0</v>
      </c>
      <c r="Z30" s="131"/>
      <c r="AA30" s="171"/>
      <c r="AB30" s="171"/>
    </row>
    <row r="31" ht="20.25" customHeight="1" spans="1:28">
      <c r="A31" s="172" t="s">
        <v>1105</v>
      </c>
      <c r="B31" s="172"/>
      <c r="C31" s="172"/>
      <c r="D31" s="145"/>
      <c r="E31" s="145"/>
      <c r="F31" s="139"/>
      <c r="G31" s="145"/>
      <c r="H31" s="145"/>
      <c r="I31" s="145"/>
      <c r="J31" s="145"/>
      <c r="K31" s="139"/>
      <c r="L31" s="145"/>
      <c r="M31" s="145"/>
      <c r="N31" s="168">
        <f>SUM(N7:N30)</f>
        <v>0</v>
      </c>
      <c r="O31" s="132"/>
      <c r="P31" s="139"/>
      <c r="Q31" s="145"/>
      <c r="R31" s="131"/>
      <c r="S31" s="168">
        <f>SUM(S7:S30)</f>
        <v>0</v>
      </c>
      <c r="T31" s="170"/>
      <c r="U31" s="131"/>
      <c r="V31" s="131"/>
      <c r="W31" s="131"/>
      <c r="X31" s="168">
        <f>SUM(X7:X30)</f>
        <v>0</v>
      </c>
      <c r="Y31" s="131">
        <f t="shared" si="0"/>
        <v>0</v>
      </c>
      <c r="Z31" s="131" t="str">
        <f>IF(S31=0,"",(X31-S31)/S31*100)</f>
        <v/>
      </c>
      <c r="AA31" s="171"/>
      <c r="AB31" s="171"/>
    </row>
    <row r="32" ht="20.25" customHeight="1" spans="1:28">
      <c r="A32" s="172" t="s">
        <v>1740</v>
      </c>
      <c r="B32" s="172"/>
      <c r="C32" s="172"/>
      <c r="D32" s="145"/>
      <c r="E32" s="145"/>
      <c r="F32" s="139"/>
      <c r="G32" s="145"/>
      <c r="H32" s="145"/>
      <c r="I32" s="145"/>
      <c r="J32" s="145"/>
      <c r="K32" s="139"/>
      <c r="L32" s="145"/>
      <c r="M32" s="145"/>
      <c r="N32" s="168"/>
      <c r="O32" s="132">
        <f>SUM(O7:O8)</f>
        <v>0</v>
      </c>
      <c r="P32" s="139"/>
      <c r="Q32" s="145"/>
      <c r="R32" s="131"/>
      <c r="S32" s="170"/>
      <c r="T32" s="170">
        <f>SUM(T7:T8)</f>
        <v>0</v>
      </c>
      <c r="U32" s="131"/>
      <c r="V32" s="131"/>
      <c r="W32" s="131"/>
      <c r="X32" s="131"/>
      <c r="Y32" s="131">
        <f t="shared" si="0"/>
        <v>0</v>
      </c>
      <c r="Z32" s="131" t="str">
        <f>IF(S32=0,"",(X32-S32)/S32*100)</f>
        <v/>
      </c>
      <c r="AA32" s="171"/>
      <c r="AB32" s="171"/>
    </row>
    <row r="33" ht="20.25" customHeight="1" spans="1:28">
      <c r="A33" s="172" t="s">
        <v>1105</v>
      </c>
      <c r="B33" s="172"/>
      <c r="C33" s="172"/>
      <c r="D33" s="145"/>
      <c r="E33" s="145"/>
      <c r="F33" s="139"/>
      <c r="G33" s="145"/>
      <c r="H33" s="145"/>
      <c r="I33" s="145"/>
      <c r="J33" s="145"/>
      <c r="K33" s="139"/>
      <c r="L33" s="145"/>
      <c r="M33" s="145"/>
      <c r="N33" s="168">
        <f>N31-O32</f>
        <v>0</v>
      </c>
      <c r="O33" s="132"/>
      <c r="P33" s="139"/>
      <c r="Q33" s="145"/>
      <c r="R33" s="131"/>
      <c r="S33" s="170">
        <f>S31-T32</f>
        <v>0</v>
      </c>
      <c r="T33" s="170"/>
      <c r="U33" s="131"/>
      <c r="V33" s="131"/>
      <c r="W33" s="131"/>
      <c r="X33" s="131">
        <f>X31</f>
        <v>0</v>
      </c>
      <c r="Y33" s="131">
        <f t="shared" si="0"/>
        <v>0</v>
      </c>
      <c r="Z33" s="131" t="str">
        <f>IF(S33=0,"",(X33-S33)/S33*100)</f>
        <v/>
      </c>
      <c r="AA33" s="171"/>
      <c r="AB33" s="171"/>
    </row>
    <row r="34" ht="20.25" customHeight="1" spans="1:28">
      <c r="A34" s="173" t="e">
        <f>#REF!&amp;#REF!</f>
        <v>#REF!</v>
      </c>
      <c r="U34" s="116" t="e">
        <f>"评估人员："&amp;#REF!</f>
        <v>#REF!</v>
      </c>
    </row>
    <row r="35" ht="20.25" customHeight="1" spans="1:28">
      <c r="A35" s="173" t="e">
        <f>CONCATENATE(#REF!,#REF!,#REF!,#REF!,#REF!,#REF!,#REF!)</f>
        <v>#REF!</v>
      </c>
    </row>
    <row r="36" customHeight="1" spans="1:28">
      <c r="R36" s="174"/>
    </row>
  </sheetData>
  <mergeCells count="19">
    <mergeCell ref="A2:AB2"/>
    <mergeCell ref="A3:AB3"/>
    <mergeCell ref="K5:O5"/>
    <mergeCell ref="P5:T5"/>
    <mergeCell ref="U5:X5"/>
    <mergeCell ref="A5:A6"/>
    <mergeCell ref="B5:B6"/>
    <mergeCell ref="C5:C6"/>
    <mergeCell ref="D5:D6"/>
    <mergeCell ref="E5:E6"/>
    <mergeCell ref="F5:F6"/>
    <mergeCell ref="G5:G6"/>
    <mergeCell ref="H5:H6"/>
    <mergeCell ref="I5:I6"/>
    <mergeCell ref="J5:J6"/>
    <mergeCell ref="Y5:Y6"/>
    <mergeCell ref="Z5:Z6"/>
    <mergeCell ref="AA5:AA6"/>
    <mergeCell ref="AB5:AB6"/>
  </mergeCells>
  <hyperlinks>
    <hyperlink ref="A1" location="索引目录!E57" display="返回索引页"/>
    <hyperlink ref="B1" location="在建工程汇总!B7" display="返回"/>
  </hyperlinks>
  <printOptions horizontalCentered="1"/>
  <pageMargins left="0.354166666666667" right="0.354166666666667" top="0.786805555555556" bottom="0.786805555555556" header="0.919444444444445" footer="0.511805555555556"/>
  <pageSetup paperSize="9" scale="60" fitToHeight="0" orientation="landscape"/>
  <headerFooter alignWithMargins="0">
    <oddHeader>&amp;R&amp;"宋体,常规"&amp;10表&amp;"Times New Roman,常规"4-7-2
&amp;"宋体,常规"共&amp;"Times New Roman,常规"&amp;N&amp;"宋体,常规"页第&amp;"Times New Roman,常规"&amp;P&amp;"宋体,常规"页</oddHeader>
  </headerFooter>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Q29"/>
  <sheetViews>
    <sheetView workbookViewId="0">
      <selection activeCell="H14" sqref="H14"/>
    </sheetView>
  </sheetViews>
  <sheetFormatPr defaultColWidth="9" defaultRowHeight="15.75" customHeight="1"/>
  <cols>
    <col min="1" max="1" width="4" customWidth="1"/>
    <col min="2" max="2" width="11.4" customWidth="1"/>
    <col min="3" max="4" width="8" customWidth="1"/>
    <col min="5" max="5" width="4.5" customWidth="1"/>
    <col min="6" max="6" width="9" outlineLevel="1"/>
    <col min="7" max="7" width="8.1" customWidth="1" outlineLevel="1"/>
    <col min="8" max="8" width="12.5" customWidth="1" outlineLevel="1"/>
    <col min="9" max="9" width="10.5" customWidth="1"/>
    <col min="10" max="10" width="8.1" customWidth="1"/>
    <col min="11" max="11" width="13.1" customWidth="1"/>
    <col min="14" max="15" width="12.6" customWidth="1"/>
    <col min="16" max="16" width="6.5" customWidth="1"/>
  </cols>
  <sheetData>
    <row r="1" spans="1:17">
      <c r="A1" s="1" t="s">
        <v>421</v>
      </c>
      <c r="B1" s="89" t="s">
        <v>1017</v>
      </c>
      <c r="C1" s="3"/>
      <c r="D1" s="3"/>
      <c r="E1" s="3"/>
      <c r="F1" s="3"/>
      <c r="G1" s="3"/>
      <c r="H1" s="3"/>
      <c r="I1" s="3"/>
      <c r="J1" s="3"/>
      <c r="K1" s="3"/>
      <c r="L1" s="3"/>
      <c r="M1" s="3"/>
      <c r="N1" s="3"/>
      <c r="O1" s="3"/>
      <c r="P1" s="3"/>
      <c r="Q1" s="3"/>
    </row>
    <row r="2" ht="35.4" customHeight="1" spans="1:17">
      <c r="A2" s="4" t="s">
        <v>1741</v>
      </c>
      <c r="B2" s="4"/>
      <c r="C2" s="4"/>
      <c r="D2" s="4"/>
      <c r="E2" s="4"/>
      <c r="F2" s="4"/>
      <c r="G2" s="4"/>
      <c r="H2" s="4"/>
      <c r="I2" s="4"/>
      <c r="J2" s="4"/>
      <c r="K2" s="4"/>
      <c r="L2" s="4"/>
      <c r="M2" s="4"/>
      <c r="N2" s="4"/>
      <c r="O2" s="4"/>
      <c r="P2" s="4"/>
      <c r="Q2" s="4"/>
    </row>
    <row r="3" ht="14.1" customHeight="1" spans="1:17">
      <c r="A3" s="5" t="e">
        <f>CONCATENATE(#REF!,#REF!,#REF!,#REF!,#REF!,#REF!,#REF!)</f>
        <v>#REF!</v>
      </c>
      <c r="B3" s="5"/>
      <c r="C3" s="5"/>
      <c r="D3" s="5"/>
      <c r="E3" s="5"/>
      <c r="F3" s="5"/>
      <c r="G3" s="5"/>
      <c r="H3" s="5"/>
      <c r="I3" s="5"/>
      <c r="J3" s="5"/>
      <c r="K3" s="5"/>
      <c r="L3" s="6"/>
      <c r="M3" s="6"/>
      <c r="N3" s="6"/>
      <c r="O3" s="6"/>
      <c r="P3" s="6"/>
      <c r="Q3" s="6"/>
    </row>
    <row r="4" customHeight="1" spans="1:17">
      <c r="A4" s="7" t="e">
        <f>#REF!&amp;#REF!</f>
        <v>#REF!</v>
      </c>
      <c r="B4" s="7"/>
      <c r="Q4" s="8" t="s">
        <v>464</v>
      </c>
    </row>
    <row r="5" ht="18" customHeight="1" spans="1:17">
      <c r="A5" s="9" t="s">
        <v>465</v>
      </c>
      <c r="B5" s="65" t="s">
        <v>572</v>
      </c>
      <c r="C5" s="9" t="s">
        <v>1742</v>
      </c>
      <c r="D5" s="9" t="s">
        <v>720</v>
      </c>
      <c r="E5" s="51" t="s">
        <v>1743</v>
      </c>
      <c r="F5" s="9" t="s">
        <v>467</v>
      </c>
      <c r="G5" s="9"/>
      <c r="H5" s="10"/>
      <c r="I5" s="149" t="s">
        <v>426</v>
      </c>
      <c r="J5" s="149"/>
      <c r="K5" s="57"/>
      <c r="L5" s="149" t="s">
        <v>427</v>
      </c>
      <c r="M5" s="149"/>
      <c r="N5" s="57"/>
      <c r="O5" s="55" t="s">
        <v>428</v>
      </c>
      <c r="P5" s="51" t="s">
        <v>1744</v>
      </c>
      <c r="Q5" s="51" t="s">
        <v>577</v>
      </c>
    </row>
    <row r="6" ht="18" customHeight="1" spans="1:17">
      <c r="A6" s="9"/>
      <c r="B6" s="66"/>
      <c r="C6" s="9"/>
      <c r="D6" s="9"/>
      <c r="E6" s="9"/>
      <c r="F6" s="9" t="s">
        <v>707</v>
      </c>
      <c r="G6" s="9" t="s">
        <v>708</v>
      </c>
      <c r="H6" s="10" t="s">
        <v>709</v>
      </c>
      <c r="I6" s="32" t="s">
        <v>707</v>
      </c>
      <c r="J6" s="9" t="s">
        <v>708</v>
      </c>
      <c r="K6" s="9" t="s">
        <v>709</v>
      </c>
      <c r="L6" s="9" t="s">
        <v>710</v>
      </c>
      <c r="M6" s="9" t="s">
        <v>708</v>
      </c>
      <c r="N6" s="9" t="s">
        <v>709</v>
      </c>
      <c r="O6" s="55" t="e">
        <f>IF(#REF!=0,"",(M6-#REF!)/#REF!*100)</f>
        <v>#REF!</v>
      </c>
      <c r="P6" s="9"/>
      <c r="Q6" s="9"/>
    </row>
    <row r="7" customHeight="1" spans="1:17">
      <c r="A7" s="12"/>
      <c r="B7" s="12"/>
      <c r="C7" s="13"/>
      <c r="D7" s="13"/>
      <c r="E7" s="12"/>
      <c r="F7" s="39"/>
      <c r="G7" s="16"/>
      <c r="H7" s="15"/>
      <c r="I7" s="77"/>
      <c r="J7" s="16"/>
      <c r="K7" s="16"/>
      <c r="L7" s="39"/>
      <c r="M7" s="16"/>
      <c r="N7" s="16"/>
      <c r="O7" s="16">
        <f t="shared" ref="O7:O27" si="0">N7-K7</f>
        <v>0</v>
      </c>
      <c r="P7" s="16" t="str">
        <f t="shared" ref="P7:P27" si="1">IF(K7=0,"",O7/K7*100)</f>
        <v/>
      </c>
      <c r="Q7" s="17"/>
    </row>
    <row r="8" customHeight="1" spans="1:17">
      <c r="A8" s="12"/>
      <c r="B8" s="12"/>
      <c r="C8" s="13"/>
      <c r="D8" s="13"/>
      <c r="E8" s="12"/>
      <c r="F8" s="39"/>
      <c r="G8" s="16"/>
      <c r="H8" s="15"/>
      <c r="I8" s="77"/>
      <c r="J8" s="16"/>
      <c r="K8" s="16"/>
      <c r="L8" s="39"/>
      <c r="M8" s="16"/>
      <c r="N8" s="16"/>
      <c r="O8" s="16">
        <f t="shared" si="0"/>
        <v>0</v>
      </c>
      <c r="P8" s="16" t="str">
        <f t="shared" si="1"/>
        <v/>
      </c>
      <c r="Q8" s="17"/>
    </row>
    <row r="9" customHeight="1" spans="1:17">
      <c r="A9" s="12"/>
      <c r="B9" s="12"/>
      <c r="C9" s="13"/>
      <c r="D9" s="13"/>
      <c r="E9" s="12"/>
      <c r="F9" s="39"/>
      <c r="G9" s="16"/>
      <c r="H9" s="15"/>
      <c r="I9" s="77"/>
      <c r="J9" s="16"/>
      <c r="K9" s="16"/>
      <c r="L9" s="39"/>
      <c r="M9" s="16"/>
      <c r="N9" s="16"/>
      <c r="O9" s="16">
        <f t="shared" si="0"/>
        <v>0</v>
      </c>
      <c r="P9" s="16" t="str">
        <f t="shared" si="1"/>
        <v/>
      </c>
      <c r="Q9" s="17"/>
    </row>
    <row r="10" customHeight="1" spans="1:17">
      <c r="A10" s="12"/>
      <c r="B10" s="12"/>
      <c r="C10" s="13"/>
      <c r="D10" s="13"/>
      <c r="E10" s="12"/>
      <c r="F10" s="39"/>
      <c r="G10" s="16"/>
      <c r="H10" s="15"/>
      <c r="I10" s="77"/>
      <c r="J10" s="16"/>
      <c r="K10" s="16"/>
      <c r="L10" s="39"/>
      <c r="M10" s="16"/>
      <c r="N10" s="16"/>
      <c r="O10" s="16">
        <f t="shared" si="0"/>
        <v>0</v>
      </c>
      <c r="P10" s="16" t="str">
        <f t="shared" si="1"/>
        <v/>
      </c>
      <c r="Q10" s="17"/>
    </row>
    <row r="11" customHeight="1" spans="1:17">
      <c r="A11" s="12"/>
      <c r="B11" s="12"/>
      <c r="C11" s="13"/>
      <c r="D11" s="13"/>
      <c r="E11" s="12"/>
      <c r="F11" s="39"/>
      <c r="G11" s="16"/>
      <c r="H11" s="15"/>
      <c r="I11" s="77"/>
      <c r="J11" s="16"/>
      <c r="K11" s="16"/>
      <c r="L11" s="39"/>
      <c r="M11" s="16"/>
      <c r="N11" s="16"/>
      <c r="O11" s="16">
        <f t="shared" si="0"/>
        <v>0</v>
      </c>
      <c r="P11" s="16" t="str">
        <f t="shared" si="1"/>
        <v/>
      </c>
      <c r="Q11" s="17"/>
    </row>
    <row r="12" customHeight="1" spans="1:17">
      <c r="A12" s="12"/>
      <c r="B12" s="12"/>
      <c r="C12" s="13"/>
      <c r="D12" s="13"/>
      <c r="E12" s="12"/>
      <c r="F12" s="39"/>
      <c r="G12" s="16"/>
      <c r="H12" s="15"/>
      <c r="I12" s="77"/>
      <c r="J12" s="16"/>
      <c r="K12" s="16"/>
      <c r="L12" s="39"/>
      <c r="M12" s="16"/>
      <c r="N12" s="16"/>
      <c r="O12" s="16">
        <f t="shared" si="0"/>
        <v>0</v>
      </c>
      <c r="P12" s="16" t="str">
        <f t="shared" si="1"/>
        <v/>
      </c>
      <c r="Q12" s="17"/>
    </row>
    <row r="13" customHeight="1" spans="1:17">
      <c r="A13" s="12"/>
      <c r="B13" s="12"/>
      <c r="C13" s="13"/>
      <c r="D13" s="13"/>
      <c r="E13" s="12"/>
      <c r="F13" s="39"/>
      <c r="G13" s="16"/>
      <c r="H13" s="15"/>
      <c r="I13" s="77"/>
      <c r="J13" s="16"/>
      <c r="K13" s="16"/>
      <c r="L13" s="39"/>
      <c r="M13" s="16"/>
      <c r="N13" s="16"/>
      <c r="O13" s="16">
        <f t="shared" si="0"/>
        <v>0</v>
      </c>
      <c r="P13" s="16" t="str">
        <f t="shared" si="1"/>
        <v/>
      </c>
      <c r="Q13" s="17"/>
    </row>
    <row r="14" customHeight="1" spans="1:17">
      <c r="A14" s="12"/>
      <c r="B14" s="12"/>
      <c r="C14" s="13"/>
      <c r="D14" s="13"/>
      <c r="E14" s="12"/>
      <c r="F14" s="39"/>
      <c r="G14" s="16"/>
      <c r="H14" s="15"/>
      <c r="I14" s="77"/>
      <c r="J14" s="16"/>
      <c r="K14" s="16"/>
      <c r="L14" s="39"/>
      <c r="M14" s="16"/>
      <c r="N14" s="16"/>
      <c r="O14" s="16">
        <f t="shared" si="0"/>
        <v>0</v>
      </c>
      <c r="P14" s="16" t="str">
        <f t="shared" si="1"/>
        <v/>
      </c>
      <c r="Q14" s="17"/>
    </row>
    <row r="15" customHeight="1" spans="1:17">
      <c r="A15" s="12"/>
      <c r="B15" s="12"/>
      <c r="C15" s="13"/>
      <c r="D15" s="13"/>
      <c r="E15" s="12"/>
      <c r="F15" s="39"/>
      <c r="G15" s="16"/>
      <c r="H15" s="15"/>
      <c r="I15" s="77"/>
      <c r="J15" s="16"/>
      <c r="K15" s="16"/>
      <c r="L15" s="39"/>
      <c r="M15" s="16"/>
      <c r="N15" s="16"/>
      <c r="O15" s="16">
        <f t="shared" si="0"/>
        <v>0</v>
      </c>
      <c r="P15" s="16" t="str">
        <f t="shared" si="1"/>
        <v/>
      </c>
      <c r="Q15" s="17"/>
    </row>
    <row r="16" customHeight="1" spans="1:17">
      <c r="A16" s="12"/>
      <c r="B16" s="12"/>
      <c r="C16" s="13"/>
      <c r="D16" s="13"/>
      <c r="E16" s="12"/>
      <c r="F16" s="39"/>
      <c r="G16" s="16"/>
      <c r="H16" s="15"/>
      <c r="I16" s="77"/>
      <c r="J16" s="16"/>
      <c r="K16" s="16"/>
      <c r="L16" s="39"/>
      <c r="M16" s="16"/>
      <c r="N16" s="16"/>
      <c r="O16" s="16">
        <f t="shared" si="0"/>
        <v>0</v>
      </c>
      <c r="P16" s="16" t="str">
        <f t="shared" si="1"/>
        <v/>
      </c>
      <c r="Q16" s="17"/>
    </row>
    <row r="17" customHeight="1" spans="1:17">
      <c r="A17" s="12"/>
      <c r="B17" s="12"/>
      <c r="C17" s="13"/>
      <c r="D17" s="13"/>
      <c r="E17" s="12"/>
      <c r="F17" s="39"/>
      <c r="G17" s="16"/>
      <c r="H17" s="15"/>
      <c r="I17" s="77"/>
      <c r="J17" s="16"/>
      <c r="K17" s="16"/>
      <c r="L17" s="39"/>
      <c r="M17" s="16"/>
      <c r="N17" s="16"/>
      <c r="O17" s="16">
        <f t="shared" si="0"/>
        <v>0</v>
      </c>
      <c r="P17" s="16" t="str">
        <f t="shared" si="1"/>
        <v/>
      </c>
      <c r="Q17" s="17"/>
    </row>
    <row r="18" customHeight="1" spans="1:17">
      <c r="A18" s="12"/>
      <c r="B18" s="12"/>
      <c r="C18" s="13"/>
      <c r="D18" s="13"/>
      <c r="E18" s="12"/>
      <c r="F18" s="39"/>
      <c r="G18" s="16"/>
      <c r="H18" s="15"/>
      <c r="I18" s="77"/>
      <c r="J18" s="16"/>
      <c r="K18" s="16"/>
      <c r="L18" s="39"/>
      <c r="M18" s="16"/>
      <c r="N18" s="16"/>
      <c r="O18" s="16">
        <f t="shared" si="0"/>
        <v>0</v>
      </c>
      <c r="P18" s="16" t="str">
        <f t="shared" si="1"/>
        <v/>
      </c>
      <c r="Q18" s="17"/>
    </row>
    <row r="19" customHeight="1" spans="1:17">
      <c r="A19" s="12"/>
      <c r="B19" s="12"/>
      <c r="C19" s="13"/>
      <c r="D19" s="13"/>
      <c r="E19" s="12"/>
      <c r="F19" s="39"/>
      <c r="G19" s="16"/>
      <c r="H19" s="15"/>
      <c r="I19" s="77"/>
      <c r="J19" s="16"/>
      <c r="K19" s="16"/>
      <c r="L19" s="39"/>
      <c r="M19" s="16"/>
      <c r="N19" s="16"/>
      <c r="O19" s="16">
        <f t="shared" si="0"/>
        <v>0</v>
      </c>
      <c r="P19" s="16" t="str">
        <f t="shared" si="1"/>
        <v/>
      </c>
      <c r="Q19" s="17"/>
    </row>
    <row r="20" customHeight="1" spans="1:17">
      <c r="A20" s="12"/>
      <c r="B20" s="12"/>
      <c r="C20" s="13"/>
      <c r="D20" s="13"/>
      <c r="E20" s="12"/>
      <c r="F20" s="39"/>
      <c r="G20" s="16"/>
      <c r="H20" s="15"/>
      <c r="I20" s="77"/>
      <c r="J20" s="16"/>
      <c r="K20" s="16"/>
      <c r="L20" s="39"/>
      <c r="M20" s="16"/>
      <c r="N20" s="16"/>
      <c r="O20" s="16">
        <f t="shared" si="0"/>
        <v>0</v>
      </c>
      <c r="P20" s="16" t="str">
        <f t="shared" si="1"/>
        <v/>
      </c>
      <c r="Q20" s="17"/>
    </row>
    <row r="21" customHeight="1" spans="1:17">
      <c r="A21" s="12"/>
      <c r="B21" s="12"/>
      <c r="C21" s="13"/>
      <c r="D21" s="13"/>
      <c r="E21" s="12"/>
      <c r="F21" s="39"/>
      <c r="G21" s="16"/>
      <c r="H21" s="15"/>
      <c r="I21" s="77"/>
      <c r="J21" s="16"/>
      <c r="K21" s="16"/>
      <c r="L21" s="39"/>
      <c r="M21" s="16"/>
      <c r="N21" s="16"/>
      <c r="O21" s="16">
        <f t="shared" si="0"/>
        <v>0</v>
      </c>
      <c r="P21" s="16" t="str">
        <f t="shared" si="1"/>
        <v/>
      </c>
      <c r="Q21" s="17"/>
    </row>
    <row r="22" customHeight="1" spans="1:17">
      <c r="A22" s="12"/>
      <c r="B22" s="12"/>
      <c r="C22" s="13"/>
      <c r="D22" s="13"/>
      <c r="E22" s="12"/>
      <c r="F22" s="39"/>
      <c r="G22" s="16"/>
      <c r="H22" s="15"/>
      <c r="I22" s="77"/>
      <c r="J22" s="16"/>
      <c r="K22" s="16"/>
      <c r="L22" s="39"/>
      <c r="M22" s="16"/>
      <c r="N22" s="16"/>
      <c r="O22" s="16">
        <f t="shared" si="0"/>
        <v>0</v>
      </c>
      <c r="P22" s="16" t="str">
        <f t="shared" si="1"/>
        <v/>
      </c>
      <c r="Q22" s="17"/>
    </row>
    <row r="23" customHeight="1" spans="1:17">
      <c r="A23" s="12"/>
      <c r="B23" s="12"/>
      <c r="C23" s="13"/>
      <c r="D23" s="13"/>
      <c r="E23" s="12"/>
      <c r="F23" s="39"/>
      <c r="G23" s="16"/>
      <c r="H23" s="15"/>
      <c r="I23" s="77"/>
      <c r="J23" s="16"/>
      <c r="K23" s="16"/>
      <c r="L23" s="39"/>
      <c r="M23" s="16"/>
      <c r="N23" s="16"/>
      <c r="O23" s="16">
        <f t="shared" si="0"/>
        <v>0</v>
      </c>
      <c r="P23" s="16" t="str">
        <f t="shared" si="1"/>
        <v/>
      </c>
      <c r="Q23" s="17"/>
    </row>
    <row r="24" customHeight="1" spans="1:17">
      <c r="A24" s="12"/>
      <c r="B24" s="12"/>
      <c r="C24" s="13"/>
      <c r="D24" s="13"/>
      <c r="E24" s="12"/>
      <c r="F24" s="39"/>
      <c r="G24" s="16"/>
      <c r="H24" s="15"/>
      <c r="I24" s="77"/>
      <c r="J24" s="16"/>
      <c r="K24" s="16"/>
      <c r="L24" s="39"/>
      <c r="M24" s="16"/>
      <c r="N24" s="16"/>
      <c r="O24" s="16">
        <f t="shared" si="0"/>
        <v>0</v>
      </c>
      <c r="P24" s="16" t="str">
        <f t="shared" si="1"/>
        <v/>
      </c>
      <c r="Q24" s="17"/>
    </row>
    <row r="25" customHeight="1" spans="1:17">
      <c r="A25" s="19" t="s">
        <v>1163</v>
      </c>
      <c r="B25" s="19"/>
      <c r="C25" s="19"/>
      <c r="D25" s="19"/>
      <c r="E25" s="12"/>
      <c r="F25" s="39"/>
      <c r="G25" s="16"/>
      <c r="H25" s="15">
        <f>SUM(H7:H24)</f>
        <v>0</v>
      </c>
      <c r="I25" s="77"/>
      <c r="J25" s="16"/>
      <c r="K25" s="16">
        <f>SUM(K7:K24)</f>
        <v>0</v>
      </c>
      <c r="L25" s="39"/>
      <c r="M25" s="16"/>
      <c r="N25" s="16">
        <f>SUM(N7:N24)</f>
        <v>0</v>
      </c>
      <c r="O25" s="16">
        <f t="shared" si="0"/>
        <v>0</v>
      </c>
      <c r="P25" s="16" t="str">
        <f t="shared" si="1"/>
        <v/>
      </c>
      <c r="Q25" s="17"/>
    </row>
    <row r="26" customHeight="1" spans="1:17">
      <c r="A26" s="19" t="s">
        <v>1745</v>
      </c>
      <c r="B26" s="19"/>
      <c r="C26" s="19"/>
      <c r="D26" s="19"/>
      <c r="E26" s="12"/>
      <c r="F26" s="39"/>
      <c r="G26" s="16"/>
      <c r="H26" s="15"/>
      <c r="I26" s="77"/>
      <c r="J26" s="16"/>
      <c r="K26" s="16"/>
      <c r="L26" s="39"/>
      <c r="M26" s="16"/>
      <c r="N26" s="16">
        <v>0</v>
      </c>
      <c r="O26" s="16">
        <f t="shared" si="0"/>
        <v>0</v>
      </c>
      <c r="P26" s="16" t="str">
        <f t="shared" si="1"/>
        <v/>
      </c>
      <c r="Q26" s="17"/>
    </row>
    <row r="27" customHeight="1" spans="1:17">
      <c r="A27" s="19" t="s">
        <v>1746</v>
      </c>
      <c r="B27" s="19"/>
      <c r="C27" s="19"/>
      <c r="D27" s="19"/>
      <c r="E27" s="17"/>
      <c r="F27" s="39"/>
      <c r="G27" s="16"/>
      <c r="H27" s="15">
        <f>H25-H26</f>
        <v>0</v>
      </c>
      <c r="I27" s="77"/>
      <c r="J27" s="16"/>
      <c r="K27" s="16">
        <f>K25-K26</f>
        <v>0</v>
      </c>
      <c r="L27" s="39"/>
      <c r="M27" s="16"/>
      <c r="N27" s="16">
        <f>N25-N26</f>
        <v>0</v>
      </c>
      <c r="O27" s="16">
        <f t="shared" si="0"/>
        <v>0</v>
      </c>
      <c r="P27" s="16" t="str">
        <f t="shared" si="1"/>
        <v/>
      </c>
      <c r="Q27" s="17"/>
    </row>
    <row r="28" customHeight="1" spans="1:17">
      <c r="A28" s="20" t="e">
        <f>#REF!&amp;#REF!</f>
        <v>#REF!</v>
      </c>
      <c r="B28" s="20"/>
      <c r="L28" s="27" t="e">
        <f>"评估人员："&amp;#REF!</f>
        <v>#REF!</v>
      </c>
    </row>
    <row r="29" customHeight="1" spans="1:17">
      <c r="A29" s="20" t="e">
        <f>CONCATENATE(#REF!,#REF!,#REF!,#REF!,#REF!,#REF!,#REF!)</f>
        <v>#REF!</v>
      </c>
      <c r="B29" s="20"/>
    </row>
  </sheetData>
  <mergeCells count="13">
    <mergeCell ref="A2:Q2"/>
    <mergeCell ref="A3:Q3"/>
    <mergeCell ref="F5:H5"/>
    <mergeCell ref="I5:K5"/>
    <mergeCell ref="L5:N5"/>
    <mergeCell ref="A5:A6"/>
    <mergeCell ref="B5:B6"/>
    <mergeCell ref="C5:C6"/>
    <mergeCell ref="D5:D6"/>
    <mergeCell ref="E5:E6"/>
    <mergeCell ref="O5:O6"/>
    <mergeCell ref="P5:P6"/>
    <mergeCell ref="Q5:Q6"/>
  </mergeCells>
  <hyperlinks>
    <hyperlink ref="A1" location="索引目录!D52" display="返回索引页"/>
    <hyperlink ref="B1" location="非流动资产汇总!B13" display="返回"/>
  </hyperlinks>
  <printOptions horizontalCentered="1"/>
  <pageMargins left="0.354166666666667" right="0.354166666666667" top="0.786805555555556" bottom="0.786805555555556" header="1.02361111111111" footer="0.511805555555556"/>
  <pageSetup paperSize="9" scale="84" fitToHeight="0" orientation="landscape"/>
  <headerFooter alignWithMargins="0">
    <oddHeader>&amp;R&amp;"宋体,常规"&amp;10表&amp;"Times New Roman,常规"4-8
&amp;"宋体,常规"共&amp;"Times New Roman,常规"&amp;N&amp;"宋体,常规"页第&amp;"Times New Roman,常规"&amp;P&amp;"宋体,常规"页</oddHeader>
  </headerFooter>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9"/>
  <sheetViews>
    <sheetView workbookViewId="0">
      <selection activeCell="H14" sqref="H14"/>
    </sheetView>
  </sheetViews>
  <sheetFormatPr defaultColWidth="9" defaultRowHeight="15.75" customHeight="1"/>
  <cols>
    <col min="1" max="1" width="7" customWidth="1"/>
    <col min="2" max="2" width="26.1" customWidth="1" outlineLevel="1"/>
    <col min="3" max="3" width="23.6" customWidth="1"/>
    <col min="4" max="4" width="17" customWidth="1" outlineLevel="1"/>
    <col min="5" max="6" width="7.5" customWidth="1" outlineLevel="1"/>
    <col min="7" max="7" width="13.4" customWidth="1"/>
    <col min="8" max="8" width="17.1" customWidth="1" outlineLevel="1"/>
    <col min="9" max="13" width="15.5" customWidth="1"/>
  </cols>
  <sheetData>
    <row r="1" spans="1:13">
      <c r="A1" s="1" t="s">
        <v>421</v>
      </c>
      <c r="B1" s="89" t="s">
        <v>1017</v>
      </c>
      <c r="C1" s="2"/>
      <c r="D1" s="2"/>
      <c r="E1" s="2"/>
      <c r="F1" s="2"/>
      <c r="G1" s="3"/>
      <c r="H1" s="3"/>
      <c r="I1" s="3"/>
      <c r="J1" s="3"/>
      <c r="K1" s="3"/>
      <c r="L1" s="3"/>
      <c r="M1" s="3"/>
    </row>
    <row r="2" ht="36.75" customHeight="1" spans="1:13">
      <c r="A2" s="4" t="s">
        <v>1747</v>
      </c>
      <c r="B2" s="4"/>
      <c r="C2" s="4"/>
      <c r="D2" s="4"/>
      <c r="E2" s="4"/>
      <c r="F2" s="4"/>
      <c r="G2" s="4"/>
      <c r="H2" s="4"/>
      <c r="I2" s="4"/>
      <c r="J2" s="4"/>
      <c r="K2" s="4"/>
      <c r="L2" s="4"/>
      <c r="M2" s="4"/>
    </row>
    <row r="3" ht="14.1" customHeight="1" spans="1:13">
      <c r="A3" s="5" t="e">
        <f>CONCATENATE(#REF!,#REF!,#REF!,#REF!,#REF!,#REF!,#REF!)</f>
        <v>#REF!</v>
      </c>
      <c r="B3" s="5"/>
      <c r="C3" s="5"/>
      <c r="D3" s="5"/>
      <c r="E3" s="5"/>
      <c r="F3" s="5"/>
      <c r="G3" s="5"/>
      <c r="H3" s="5"/>
      <c r="I3" s="5"/>
      <c r="J3" s="5"/>
      <c r="K3" s="5"/>
      <c r="L3" s="5"/>
      <c r="M3" s="5"/>
    </row>
    <row r="4" customHeight="1" spans="1:13">
      <c r="A4" s="7" t="e">
        <f>#REF!&amp;#REF!</f>
        <v>#REF!</v>
      </c>
      <c r="M4" s="8" t="s">
        <v>464</v>
      </c>
    </row>
    <row r="5" ht="27.9" customHeight="1" spans="1:13">
      <c r="A5" s="9" t="s">
        <v>465</v>
      </c>
      <c r="B5" s="9" t="s">
        <v>572</v>
      </c>
      <c r="C5" s="9" t="s">
        <v>1748</v>
      </c>
      <c r="D5" s="9" t="s">
        <v>1749</v>
      </c>
      <c r="E5" s="9" t="s">
        <v>714</v>
      </c>
      <c r="F5" s="9" t="s">
        <v>707</v>
      </c>
      <c r="G5" s="9" t="s">
        <v>629</v>
      </c>
      <c r="H5" s="10" t="s">
        <v>467</v>
      </c>
      <c r="I5" s="11" t="s">
        <v>426</v>
      </c>
      <c r="J5" s="9" t="s">
        <v>427</v>
      </c>
      <c r="K5" s="9" t="s">
        <v>428</v>
      </c>
      <c r="L5" s="146" t="s">
        <v>469</v>
      </c>
      <c r="M5" s="9" t="s">
        <v>577</v>
      </c>
    </row>
    <row r="6" customHeight="1" spans="1:13">
      <c r="A6" s="12"/>
      <c r="B6" s="13"/>
      <c r="C6" s="13"/>
      <c r="D6" s="13"/>
      <c r="E6" s="13"/>
      <c r="F6" s="13"/>
      <c r="G6" s="14"/>
      <c r="H6" s="15"/>
      <c r="I6" s="18"/>
      <c r="J6" s="16"/>
      <c r="K6" s="147" t="str">
        <f t="shared" ref="K6:K27" si="0">IF(I6="","",J6-I6)</f>
        <v/>
      </c>
      <c r="L6" s="147" t="str">
        <f t="shared" ref="L6:L27" si="1">IF(I6=0,"",K6/I6*100)</f>
        <v/>
      </c>
      <c r="M6" s="17"/>
    </row>
    <row r="7" customHeight="1" spans="1:13">
      <c r="A7" s="12"/>
      <c r="B7" s="13"/>
      <c r="C7" s="13"/>
      <c r="D7" s="13"/>
      <c r="E7" s="13"/>
      <c r="F7" s="13"/>
      <c r="G7" s="14"/>
      <c r="H7" s="15"/>
      <c r="I7" s="18"/>
      <c r="J7" s="16"/>
      <c r="K7" s="147" t="str">
        <f t="shared" si="0"/>
        <v/>
      </c>
      <c r="L7" s="147" t="str">
        <f t="shared" si="1"/>
        <v/>
      </c>
      <c r="M7" s="17"/>
    </row>
    <row r="8" customHeight="1" spans="1:13">
      <c r="A8" s="12"/>
      <c r="B8" s="13"/>
      <c r="C8" s="13"/>
      <c r="D8" s="13"/>
      <c r="E8" s="13"/>
      <c r="F8" s="13"/>
      <c r="G8" s="14"/>
      <c r="H8" s="15"/>
      <c r="I8" s="18"/>
      <c r="J8" s="16"/>
      <c r="K8" s="147" t="str">
        <f t="shared" si="0"/>
        <v/>
      </c>
      <c r="L8" s="147" t="str">
        <f t="shared" si="1"/>
        <v/>
      </c>
      <c r="M8" s="17"/>
    </row>
    <row r="9" customHeight="1" spans="1:13">
      <c r="A9" s="12"/>
      <c r="B9" s="13"/>
      <c r="C9" s="13"/>
      <c r="D9" s="13"/>
      <c r="E9" s="13"/>
      <c r="F9" s="13"/>
      <c r="G9" s="14"/>
      <c r="H9" s="15"/>
      <c r="I9" s="18"/>
      <c r="J9" s="16"/>
      <c r="K9" s="147" t="str">
        <f t="shared" si="0"/>
        <v/>
      </c>
      <c r="L9" s="147" t="str">
        <f t="shared" si="1"/>
        <v/>
      </c>
      <c r="M9" s="17"/>
    </row>
    <row r="10" customHeight="1" spans="1:13">
      <c r="A10" s="12"/>
      <c r="B10" s="13"/>
      <c r="C10" s="13"/>
      <c r="D10" s="13"/>
      <c r="E10" s="13"/>
      <c r="F10" s="13"/>
      <c r="G10" s="14"/>
      <c r="H10" s="15"/>
      <c r="I10" s="18"/>
      <c r="J10" s="16"/>
      <c r="K10" s="147" t="str">
        <f t="shared" si="0"/>
        <v/>
      </c>
      <c r="L10" s="147" t="str">
        <f t="shared" si="1"/>
        <v/>
      </c>
      <c r="M10" s="17"/>
    </row>
    <row r="11" customHeight="1" spans="1:13">
      <c r="A11" s="12"/>
      <c r="B11" s="13"/>
      <c r="C11" s="13"/>
      <c r="D11" s="13"/>
      <c r="E11" s="13"/>
      <c r="F11" s="13"/>
      <c r="G11" s="14"/>
      <c r="H11" s="15"/>
      <c r="I11" s="18"/>
      <c r="J11" s="16"/>
      <c r="K11" s="147" t="str">
        <f t="shared" si="0"/>
        <v/>
      </c>
      <c r="L11" s="147" t="str">
        <f t="shared" si="1"/>
        <v/>
      </c>
      <c r="M11" s="17"/>
    </row>
    <row r="12" customHeight="1" spans="1:13">
      <c r="A12" s="12"/>
      <c r="B12" s="13"/>
      <c r="C12" s="13"/>
      <c r="D12" s="13"/>
      <c r="E12" s="13"/>
      <c r="F12" s="13"/>
      <c r="G12" s="14"/>
      <c r="H12" s="15"/>
      <c r="I12" s="18"/>
      <c r="J12" s="16"/>
      <c r="K12" s="147" t="str">
        <f t="shared" si="0"/>
        <v/>
      </c>
      <c r="L12" s="147" t="str">
        <f t="shared" si="1"/>
        <v/>
      </c>
      <c r="M12" s="17"/>
    </row>
    <row r="13" customHeight="1" spans="1:13">
      <c r="A13" s="12"/>
      <c r="B13" s="13"/>
      <c r="C13" s="13"/>
      <c r="D13" s="13"/>
      <c r="E13" s="13"/>
      <c r="F13" s="13"/>
      <c r="G13" s="14"/>
      <c r="H13" s="15"/>
      <c r="I13" s="18"/>
      <c r="J13" s="16"/>
      <c r="K13" s="147" t="str">
        <f t="shared" si="0"/>
        <v/>
      </c>
      <c r="L13" s="147" t="str">
        <f t="shared" si="1"/>
        <v/>
      </c>
      <c r="M13" s="17"/>
    </row>
    <row r="14" customHeight="1" spans="1:13">
      <c r="A14" s="12"/>
      <c r="B14" s="13"/>
      <c r="C14" s="13"/>
      <c r="D14" s="13"/>
      <c r="E14" s="13"/>
      <c r="F14" s="13"/>
      <c r="G14" s="14"/>
      <c r="H14" s="15"/>
      <c r="I14" s="18"/>
      <c r="J14" s="16"/>
      <c r="K14" s="147" t="str">
        <f t="shared" si="0"/>
        <v/>
      </c>
      <c r="L14" s="147" t="str">
        <f t="shared" si="1"/>
        <v/>
      </c>
      <c r="M14" s="17"/>
    </row>
    <row r="15" customHeight="1" spans="1:13">
      <c r="A15" s="12"/>
      <c r="B15" s="13"/>
      <c r="C15" s="13"/>
      <c r="D15" s="13"/>
      <c r="E15" s="13"/>
      <c r="F15" s="13"/>
      <c r="G15" s="14"/>
      <c r="H15" s="15"/>
      <c r="I15" s="18"/>
      <c r="J15" s="16"/>
      <c r="K15" s="147" t="str">
        <f t="shared" si="0"/>
        <v/>
      </c>
      <c r="L15" s="147" t="str">
        <f t="shared" si="1"/>
        <v/>
      </c>
      <c r="M15" s="17"/>
    </row>
    <row r="16" customHeight="1" spans="1:13">
      <c r="A16" s="12"/>
      <c r="B16" s="13"/>
      <c r="C16" s="13"/>
      <c r="D16" s="13"/>
      <c r="E16" s="13"/>
      <c r="F16" s="13"/>
      <c r="G16" s="14"/>
      <c r="H16" s="15"/>
      <c r="I16" s="18"/>
      <c r="J16" s="16"/>
      <c r="K16" s="147" t="str">
        <f t="shared" si="0"/>
        <v/>
      </c>
      <c r="L16" s="147" t="str">
        <f t="shared" si="1"/>
        <v/>
      </c>
      <c r="M16" s="17"/>
    </row>
    <row r="17" customHeight="1" spans="1:13">
      <c r="A17" s="12"/>
      <c r="B17" s="13"/>
      <c r="C17" s="13"/>
      <c r="D17" s="13"/>
      <c r="E17" s="13"/>
      <c r="F17" s="13"/>
      <c r="G17" s="14"/>
      <c r="H17" s="15"/>
      <c r="I17" s="18"/>
      <c r="J17" s="16"/>
      <c r="K17" s="147" t="str">
        <f t="shared" si="0"/>
        <v/>
      </c>
      <c r="L17" s="147" t="str">
        <f t="shared" si="1"/>
        <v/>
      </c>
      <c r="M17" s="17"/>
    </row>
    <row r="18" customHeight="1" spans="1:13">
      <c r="A18" s="12"/>
      <c r="B18" s="13"/>
      <c r="C18" s="13"/>
      <c r="D18" s="13"/>
      <c r="E18" s="13"/>
      <c r="F18" s="13"/>
      <c r="G18" s="14"/>
      <c r="H18" s="15"/>
      <c r="I18" s="18"/>
      <c r="J18" s="16"/>
      <c r="K18" s="147" t="str">
        <f t="shared" si="0"/>
        <v/>
      </c>
      <c r="L18" s="147" t="str">
        <f t="shared" si="1"/>
        <v/>
      </c>
      <c r="M18" s="17"/>
    </row>
    <row r="19" customHeight="1" spans="1:13">
      <c r="A19" s="12"/>
      <c r="B19" s="13"/>
      <c r="C19" s="13"/>
      <c r="D19" s="13"/>
      <c r="E19" s="13"/>
      <c r="F19" s="13"/>
      <c r="G19" s="14"/>
      <c r="H19" s="15"/>
      <c r="I19" s="18"/>
      <c r="J19" s="16"/>
      <c r="K19" s="147" t="str">
        <f t="shared" si="0"/>
        <v/>
      </c>
      <c r="L19" s="147" t="str">
        <f t="shared" si="1"/>
        <v/>
      </c>
      <c r="M19" s="17"/>
    </row>
    <row r="20" customHeight="1" spans="1:13">
      <c r="A20" s="12"/>
      <c r="B20" s="13"/>
      <c r="C20" s="13"/>
      <c r="D20" s="13"/>
      <c r="E20" s="13"/>
      <c r="F20" s="13"/>
      <c r="G20" s="14"/>
      <c r="H20" s="15"/>
      <c r="I20" s="18"/>
      <c r="J20" s="16"/>
      <c r="K20" s="147" t="str">
        <f t="shared" si="0"/>
        <v/>
      </c>
      <c r="L20" s="147" t="str">
        <f t="shared" si="1"/>
        <v/>
      </c>
      <c r="M20" s="17"/>
    </row>
    <row r="21" customHeight="1" spans="1:13">
      <c r="A21" s="12"/>
      <c r="B21" s="13"/>
      <c r="C21" s="13"/>
      <c r="D21" s="13"/>
      <c r="E21" s="13"/>
      <c r="F21" s="13"/>
      <c r="G21" s="14"/>
      <c r="H21" s="15"/>
      <c r="I21" s="18"/>
      <c r="J21" s="16"/>
      <c r="K21" s="147" t="str">
        <f t="shared" si="0"/>
        <v/>
      </c>
      <c r="L21" s="147" t="str">
        <f t="shared" si="1"/>
        <v/>
      </c>
      <c r="M21" s="17"/>
    </row>
    <row r="22" customHeight="1" spans="1:13">
      <c r="A22" s="12"/>
      <c r="B22" s="13"/>
      <c r="C22" s="13"/>
      <c r="D22" s="13"/>
      <c r="E22" s="13"/>
      <c r="F22" s="13"/>
      <c r="G22" s="14"/>
      <c r="H22" s="15"/>
      <c r="I22" s="18"/>
      <c r="J22" s="16"/>
      <c r="K22" s="147" t="str">
        <f t="shared" si="0"/>
        <v/>
      </c>
      <c r="L22" s="147" t="str">
        <f t="shared" si="1"/>
        <v/>
      </c>
      <c r="M22" s="17"/>
    </row>
    <row r="23" customHeight="1" spans="1:13">
      <c r="A23" s="12"/>
      <c r="B23" s="13"/>
      <c r="C23" s="13"/>
      <c r="D23" s="13"/>
      <c r="E23" s="13"/>
      <c r="F23" s="13"/>
      <c r="G23" s="14"/>
      <c r="H23" s="15"/>
      <c r="I23" s="18"/>
      <c r="J23" s="16"/>
      <c r="K23" s="147" t="str">
        <f t="shared" si="0"/>
        <v/>
      </c>
      <c r="L23" s="147" t="str">
        <f t="shared" si="1"/>
        <v/>
      </c>
      <c r="M23" s="17"/>
    </row>
    <row r="24" customHeight="1" spans="1:13">
      <c r="A24" s="12"/>
      <c r="B24" s="13"/>
      <c r="C24" s="13"/>
      <c r="D24" s="13"/>
      <c r="E24" s="13"/>
      <c r="F24" s="13"/>
      <c r="G24" s="14"/>
      <c r="H24" s="15"/>
      <c r="I24" s="18"/>
      <c r="J24" s="16"/>
      <c r="K24" s="147" t="str">
        <f t="shared" si="0"/>
        <v/>
      </c>
      <c r="L24" s="147" t="str">
        <f t="shared" si="1"/>
        <v/>
      </c>
      <c r="M24" s="17"/>
    </row>
    <row r="25" customHeight="1" spans="1:13">
      <c r="A25" s="12"/>
      <c r="B25" s="13"/>
      <c r="C25" s="13"/>
      <c r="D25" s="13"/>
      <c r="E25" s="13"/>
      <c r="F25" s="13"/>
      <c r="G25" s="14"/>
      <c r="H25" s="15"/>
      <c r="I25" s="18"/>
      <c r="J25" s="16"/>
      <c r="K25" s="147" t="str">
        <f t="shared" si="0"/>
        <v/>
      </c>
      <c r="L25" s="147" t="str">
        <f t="shared" si="1"/>
        <v/>
      </c>
      <c r="M25" s="17"/>
    </row>
    <row r="26" customHeight="1" spans="1:13">
      <c r="A26" s="12"/>
      <c r="B26" s="13"/>
      <c r="C26" s="13"/>
      <c r="D26" s="13"/>
      <c r="E26" s="13"/>
      <c r="F26" s="13"/>
      <c r="G26" s="14"/>
      <c r="H26" s="15"/>
      <c r="I26" s="18"/>
      <c r="J26" s="16"/>
      <c r="K26" s="147" t="str">
        <f t="shared" si="0"/>
        <v/>
      </c>
      <c r="L26" s="147" t="str">
        <f t="shared" si="1"/>
        <v/>
      </c>
      <c r="M26" s="17"/>
    </row>
    <row r="27" customHeight="1" spans="1:13">
      <c r="A27" s="148" t="s">
        <v>578</v>
      </c>
      <c r="B27" s="91"/>
      <c r="C27" s="91"/>
      <c r="D27" s="91"/>
      <c r="E27" s="91"/>
      <c r="F27" s="91"/>
      <c r="G27" s="14"/>
      <c r="H27" s="15">
        <f>SUM(H6:H26)</f>
        <v>0</v>
      </c>
      <c r="I27" s="18">
        <f>SUM(I6:I26)</f>
        <v>0</v>
      </c>
      <c r="J27" s="16">
        <f>SUM(J6:J26)</f>
        <v>0</v>
      </c>
      <c r="K27" s="147">
        <f t="shared" si="0"/>
        <v>0</v>
      </c>
      <c r="L27" s="147" t="str">
        <f t="shared" si="1"/>
        <v/>
      </c>
      <c r="M27" s="17"/>
    </row>
    <row r="28" customHeight="1" spans="1:13">
      <c r="A28" s="20" t="e">
        <f>#REF!&amp;#REF!</f>
        <v>#REF!</v>
      </c>
      <c r="J28" s="27" t="e">
        <f>"评估人员："&amp;#REF!</f>
        <v>#REF!</v>
      </c>
    </row>
    <row r="29" customHeight="1" spans="1:13">
      <c r="A29" s="20" t="e">
        <f>CONCATENATE(#REF!,#REF!,#REF!,#REF!,#REF!,#REF!,#REF!)</f>
        <v>#REF!</v>
      </c>
    </row>
  </sheetData>
  <mergeCells count="2">
    <mergeCell ref="A2:M2"/>
    <mergeCell ref="A3:M3"/>
  </mergeCells>
  <hyperlinks>
    <hyperlink ref="A1" location="索引目录!D53" display="返回索引页"/>
    <hyperlink ref="B1" location="非流动资产汇总!B14" display="返回"/>
  </hyperlinks>
  <printOptions horizontalCentered="1"/>
  <pageMargins left="0.354166666666667" right="0.354166666666667" top="0.786805555555556" bottom="0.786805555555556" header="1.02361111111111" footer="0.511805555555556"/>
  <pageSetup paperSize="9" scale="66" fitToHeight="0" orientation="landscape"/>
  <headerFooter alignWithMargins="0">
    <oddHeader>&amp;R&amp;"宋体,常规"&amp;10表&amp;"Times New Roman,常规"4-9
&amp;"宋体,常规"共&amp;"Times New Roman,常规"&amp;N&amp;"宋体,常规"页第&amp;"Times New Roman,常规"&amp;P&amp;"宋体,常规"页</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pageSetUpPr fitToPage="1"/>
  </sheetPr>
  <dimension ref="A1:H842"/>
  <sheetViews>
    <sheetView workbookViewId="0">
      <selection activeCell="H13" sqref="H13"/>
    </sheetView>
  </sheetViews>
  <sheetFormatPr defaultColWidth="9" defaultRowHeight="15.75" outlineLevelCol="7"/>
  <cols>
    <col min="1" max="1" width="6.1" customWidth="1"/>
    <col min="2" max="2" width="26.5" customWidth="1"/>
    <col min="3" max="3" width="19.1" customWidth="1" outlineLevel="1"/>
    <col min="4" max="4" width="22.4" customWidth="1"/>
    <col min="5" max="7" width="22.5" customWidth="1"/>
  </cols>
  <sheetData>
    <row r="1" spans="1:8">
      <c r="A1" s="101" t="s">
        <v>558</v>
      </c>
      <c r="B1" s="40" t="s">
        <v>559</v>
      </c>
      <c r="C1" s="3"/>
      <c r="D1" s="3"/>
      <c r="E1" s="3"/>
      <c r="F1" s="3"/>
      <c r="G1" s="3"/>
    </row>
    <row r="2" ht="30" customHeight="1" spans="1:8">
      <c r="A2" s="4" t="s">
        <v>560</v>
      </c>
      <c r="B2" s="4"/>
      <c r="C2" s="4"/>
      <c r="D2" s="4"/>
      <c r="E2" s="4"/>
      <c r="F2" s="4"/>
      <c r="G2" s="4"/>
    </row>
    <row r="3" ht="14.1" customHeight="1" spans="1:8">
      <c r="A3" s="5" t="e">
        <f>CONCATENATE(#REF!,#REF!,#REF!,#REF!,#REF!,#REF!,#REF!)</f>
        <v>#REF!</v>
      </c>
      <c r="B3" s="5"/>
      <c r="C3" s="5"/>
      <c r="D3" s="5"/>
      <c r="E3" s="5"/>
      <c r="F3" s="5"/>
      <c r="G3" s="5"/>
    </row>
    <row r="4" customHeight="1" spans="1:8">
      <c r="A4" s="7" t="e">
        <f>#REF!&amp;#REF!</f>
        <v>#REF!</v>
      </c>
      <c r="G4" s="41" t="s">
        <v>464</v>
      </c>
    </row>
    <row r="5" ht="27.9" customHeight="1" spans="1:8">
      <c r="A5" s="42" t="s">
        <v>561</v>
      </c>
      <c r="B5" s="42" t="s">
        <v>562</v>
      </c>
      <c r="C5" s="43" t="s">
        <v>467</v>
      </c>
      <c r="D5" s="42" t="s">
        <v>426</v>
      </c>
      <c r="E5" s="42" t="s">
        <v>427</v>
      </c>
      <c r="F5" s="44" t="s">
        <v>563</v>
      </c>
      <c r="G5" s="42" t="s">
        <v>469</v>
      </c>
      <c r="H5" s="893" t="s">
        <v>470</v>
      </c>
    </row>
    <row r="6" customHeight="1" spans="1:8">
      <c r="A6" s="46" t="s">
        <v>564</v>
      </c>
      <c r="B6" s="49" t="s">
        <v>565</v>
      </c>
      <c r="C6" s="15">
        <f>现金!G33</f>
        <v>0</v>
      </c>
      <c r="D6" s="16">
        <f>现金!H33</f>
        <v>0</v>
      </c>
      <c r="E6" s="16">
        <f>现金!I33</f>
        <v>0</v>
      </c>
      <c r="F6" s="16">
        <f>E6-D6</f>
        <v>0</v>
      </c>
      <c r="G6" s="47" t="str">
        <f>IF(D6=0,"",F6/D6*100)</f>
        <v/>
      </c>
      <c r="H6" s="48" t="str">
        <f t="shared" ref="H6:H27" si="0">IF(G6="","正常","非正常核查原因")</f>
        <v>正常</v>
      </c>
    </row>
    <row r="7" customHeight="1" spans="1:8">
      <c r="A7" s="46" t="s">
        <v>566</v>
      </c>
      <c r="B7" s="49" t="s">
        <v>567</v>
      </c>
      <c r="C7" s="15">
        <f>银行存款!H27</f>
        <v>0</v>
      </c>
      <c r="D7" s="16">
        <f>银行存款!I27</f>
        <v>0</v>
      </c>
      <c r="E7" s="16">
        <f>银行存款!J27</f>
        <v>0</v>
      </c>
      <c r="F7" s="16">
        <f>E7-D7</f>
        <v>0</v>
      </c>
      <c r="G7" s="16" t="str">
        <f>IF(D7=0,"",F7/D7*100)</f>
        <v/>
      </c>
      <c r="H7" s="48" t="str">
        <f t="shared" si="0"/>
        <v>正常</v>
      </c>
    </row>
    <row r="8" customHeight="1" spans="1:8">
      <c r="A8" s="46" t="s">
        <v>568</v>
      </c>
      <c r="B8" s="49" t="s">
        <v>569</v>
      </c>
      <c r="C8" s="15">
        <f>其他货币资金!I27</f>
        <v>0</v>
      </c>
      <c r="D8" s="16">
        <f>其他货币资金!J27</f>
        <v>0</v>
      </c>
      <c r="E8" s="16">
        <f>其他货币资金!K27</f>
        <v>0</v>
      </c>
      <c r="F8" s="16">
        <f>E8-D8</f>
        <v>0</v>
      </c>
      <c r="G8" s="16" t="str">
        <f>IF(D8=0,"",F8/D8*100)</f>
        <v/>
      </c>
      <c r="H8" s="48" t="str">
        <f t="shared" si="0"/>
        <v>正常</v>
      </c>
    </row>
    <row r="9" customHeight="1" spans="1:8">
      <c r="A9" s="12"/>
      <c r="B9" s="17"/>
      <c r="C9" s="15"/>
      <c r="D9" s="16"/>
      <c r="E9" s="16"/>
      <c r="F9" s="16"/>
      <c r="G9" s="16"/>
      <c r="H9" s="48" t="str">
        <f t="shared" si="0"/>
        <v>正常</v>
      </c>
    </row>
    <row r="10" customHeight="1" spans="1:8">
      <c r="A10" s="12"/>
      <c r="B10" s="17"/>
      <c r="C10" s="15"/>
      <c r="D10" s="16"/>
      <c r="E10" s="16"/>
      <c r="F10" s="16"/>
      <c r="G10" s="16"/>
      <c r="H10" s="48" t="str">
        <f t="shared" si="0"/>
        <v>正常</v>
      </c>
    </row>
    <row r="11" customHeight="1" spans="1:8">
      <c r="A11" s="12"/>
      <c r="B11" s="17"/>
      <c r="C11" s="15"/>
      <c r="D11" s="16"/>
      <c r="E11" s="16"/>
      <c r="F11" s="16"/>
      <c r="G11" s="16"/>
      <c r="H11" s="48" t="str">
        <f t="shared" si="0"/>
        <v>正常</v>
      </c>
    </row>
    <row r="12" customHeight="1" spans="1:8">
      <c r="A12" s="12"/>
      <c r="B12" s="17"/>
      <c r="C12" s="15"/>
      <c r="D12" s="16"/>
      <c r="E12" s="16"/>
      <c r="F12" s="16"/>
      <c r="G12" s="16"/>
      <c r="H12" s="48" t="str">
        <f t="shared" si="0"/>
        <v>正常</v>
      </c>
    </row>
    <row r="13" customHeight="1" spans="1:8">
      <c r="A13" s="12"/>
      <c r="B13" s="17"/>
      <c r="C13" s="15"/>
      <c r="D13" s="16"/>
      <c r="E13" s="16"/>
      <c r="F13" s="16"/>
      <c r="G13" s="16"/>
      <c r="H13" s="48" t="str">
        <f t="shared" si="0"/>
        <v>正常</v>
      </c>
    </row>
    <row r="14" customHeight="1" spans="1:8">
      <c r="A14" s="12"/>
      <c r="B14" s="17"/>
      <c r="C14" s="15"/>
      <c r="D14" s="16"/>
      <c r="E14" s="16"/>
      <c r="F14" s="16"/>
      <c r="G14" s="16"/>
      <c r="H14" s="48" t="str">
        <f t="shared" si="0"/>
        <v>正常</v>
      </c>
    </row>
    <row r="15" customHeight="1" spans="1:8">
      <c r="A15" s="12"/>
      <c r="B15" s="17"/>
      <c r="C15" s="15"/>
      <c r="D15" s="16"/>
      <c r="E15" s="16"/>
      <c r="F15" s="16"/>
      <c r="G15" s="16"/>
      <c r="H15" s="48" t="str">
        <f t="shared" si="0"/>
        <v>正常</v>
      </c>
    </row>
    <row r="16" customHeight="1" spans="1:8">
      <c r="A16" s="12"/>
      <c r="B16" s="17"/>
      <c r="C16" s="15"/>
      <c r="D16" s="16"/>
      <c r="E16" s="16"/>
      <c r="F16" s="16"/>
      <c r="G16" s="16"/>
      <c r="H16" s="48" t="str">
        <f t="shared" si="0"/>
        <v>正常</v>
      </c>
    </row>
    <row r="17" customHeight="1" spans="1:8">
      <c r="A17" s="12"/>
      <c r="B17" s="17"/>
      <c r="C17" s="15"/>
      <c r="D17" s="16"/>
      <c r="E17" s="16"/>
      <c r="F17" s="16"/>
      <c r="G17" s="16"/>
      <c r="H17" s="48" t="str">
        <f t="shared" si="0"/>
        <v>正常</v>
      </c>
    </row>
    <row r="18" customHeight="1" spans="1:8">
      <c r="A18" s="12"/>
      <c r="B18" s="17"/>
      <c r="C18" s="15"/>
      <c r="D18" s="16"/>
      <c r="E18" s="16"/>
      <c r="F18" s="16"/>
      <c r="G18" s="16"/>
      <c r="H18" s="48" t="str">
        <f t="shared" si="0"/>
        <v>正常</v>
      </c>
    </row>
    <row r="19" customHeight="1" spans="1:8">
      <c r="A19" s="12"/>
      <c r="B19" s="17"/>
      <c r="C19" s="15"/>
      <c r="D19" s="16"/>
      <c r="E19" s="16"/>
      <c r="F19" s="16"/>
      <c r="G19" s="16"/>
      <c r="H19" s="48" t="str">
        <f t="shared" si="0"/>
        <v>正常</v>
      </c>
    </row>
    <row r="20" customHeight="1" spans="1:8">
      <c r="A20" s="12"/>
      <c r="B20" s="17"/>
      <c r="C20" s="15"/>
      <c r="D20" s="16"/>
      <c r="E20" s="16"/>
      <c r="F20" s="16"/>
      <c r="G20" s="16"/>
      <c r="H20" s="48" t="str">
        <f t="shared" si="0"/>
        <v>正常</v>
      </c>
    </row>
    <row r="21" customHeight="1" spans="1:8">
      <c r="A21" s="12"/>
      <c r="B21" s="17"/>
      <c r="C21" s="15"/>
      <c r="D21" s="16"/>
      <c r="E21" s="16"/>
      <c r="F21" s="16"/>
      <c r="G21" s="16"/>
      <c r="H21" s="48" t="str">
        <f t="shared" si="0"/>
        <v>正常</v>
      </c>
    </row>
    <row r="22" customHeight="1" spans="1:8">
      <c r="A22" s="12"/>
      <c r="B22" s="17"/>
      <c r="C22" s="15"/>
      <c r="D22" s="16"/>
      <c r="E22" s="16"/>
      <c r="F22" s="16"/>
      <c r="G22" s="16"/>
      <c r="H22" s="48" t="str">
        <f t="shared" si="0"/>
        <v>正常</v>
      </c>
    </row>
    <row r="23" customHeight="1" spans="1:8">
      <c r="A23" s="12"/>
      <c r="B23" s="17"/>
      <c r="C23" s="15"/>
      <c r="D23" s="16"/>
      <c r="E23" s="16"/>
      <c r="F23" s="16"/>
      <c r="G23" s="16"/>
      <c r="H23" s="48" t="str">
        <f t="shared" si="0"/>
        <v>正常</v>
      </c>
    </row>
    <row r="24" customHeight="1" spans="1:8">
      <c r="A24" s="12"/>
      <c r="B24" s="17"/>
      <c r="C24" s="15"/>
      <c r="D24" s="16"/>
      <c r="E24" s="16"/>
      <c r="F24" s="16"/>
      <c r="G24" s="16"/>
      <c r="H24" s="48" t="str">
        <f t="shared" si="0"/>
        <v>正常</v>
      </c>
    </row>
    <row r="25" customHeight="1" spans="1:8">
      <c r="A25" s="12"/>
      <c r="B25" s="17"/>
      <c r="C25" s="15"/>
      <c r="D25" s="16"/>
      <c r="E25" s="16"/>
      <c r="F25" s="16"/>
      <c r="G25" s="16"/>
      <c r="H25" s="48" t="str">
        <f t="shared" si="0"/>
        <v>正常</v>
      </c>
    </row>
    <row r="26" customHeight="1" spans="1:8">
      <c r="A26" s="12"/>
      <c r="B26" s="17"/>
      <c r="C26" s="15"/>
      <c r="D26" s="16"/>
      <c r="E26" s="16"/>
      <c r="F26" s="16"/>
      <c r="G26" s="16"/>
      <c r="H26" s="48" t="str">
        <f t="shared" si="0"/>
        <v>正常</v>
      </c>
    </row>
    <row r="27" customHeight="1" spans="1:8">
      <c r="A27" s="46" t="s">
        <v>534</v>
      </c>
      <c r="B27" s="46" t="s">
        <v>570</v>
      </c>
      <c r="C27" s="15">
        <f>SUM(C6:C26)</f>
        <v>0</v>
      </c>
      <c r="D27" s="16">
        <f>SUM(D6:D26)</f>
        <v>0</v>
      </c>
      <c r="E27" s="16">
        <f>SUM(E6:E26)</f>
        <v>0</v>
      </c>
      <c r="F27" s="16">
        <f>SUM(F6:F26)</f>
        <v>0</v>
      </c>
      <c r="G27" s="16" t="str">
        <f>IF(D27=0,"",F27/D27*100)</f>
        <v/>
      </c>
      <c r="H27" s="48" t="str">
        <f t="shared" si="0"/>
        <v>正常</v>
      </c>
    </row>
    <row r="28" customHeight="1" spans="1:8">
      <c r="A28" s="20"/>
      <c r="F28" s="7" t="e">
        <f>"评估人员："&amp;#REF!</f>
        <v>#REF!</v>
      </c>
    </row>
    <row r="29" customHeight="1" spans="1:8">
      <c r="A29" s="20"/>
    </row>
    <row r="30" customHeight="1"/>
    <row r="31" customHeight="1"/>
    <row r="32" customHeight="1"/>
    <row r="33" customHeight="1"/>
    <row r="34" customHeight="1"/>
    <row r="35" customHeight="1"/>
    <row r="36" customHeight="1"/>
    <row r="37" customHeight="1"/>
    <row r="38" customHeight="1"/>
    <row r="39" customHeight="1"/>
    <row r="40" customHeight="1"/>
    <row r="41" customHeight="1"/>
    <row r="42" customHeight="1"/>
    <row r="43" customHeight="1"/>
    <row r="44" customHeight="1"/>
    <row r="45" customHeight="1"/>
    <row r="46" customHeight="1"/>
    <row r="47" customHeight="1"/>
    <row r="48" customHeight="1"/>
    <row r="49" customHeight="1"/>
    <row r="50" customHeight="1"/>
    <row r="51" customHeight="1"/>
    <row r="52" customHeight="1"/>
    <row r="53" customHeight="1"/>
    <row r="54" customHeight="1"/>
    <row r="55" customHeight="1"/>
    <row r="56" customHeight="1"/>
    <row r="57" customHeight="1"/>
    <row r="58" customHeight="1"/>
    <row r="59" customHeight="1"/>
    <row r="60" customHeight="1"/>
    <row r="61" customHeight="1"/>
    <row r="62" customHeight="1"/>
    <row r="63" customHeight="1"/>
    <row r="64" customHeight="1"/>
    <row r="65" customHeight="1"/>
    <row r="66" customHeight="1"/>
    <row r="67" customHeight="1"/>
    <row r="68" customHeight="1"/>
    <row r="69" customHeight="1"/>
    <row r="70" customHeight="1"/>
    <row r="71" customHeight="1"/>
    <row r="72" customHeight="1"/>
    <row r="73" customHeight="1"/>
    <row r="74" customHeight="1"/>
    <row r="75" customHeight="1"/>
    <row r="76" customHeight="1"/>
    <row r="77" customHeight="1"/>
    <row r="78" customHeight="1"/>
    <row r="79" customHeight="1"/>
    <row r="80" customHeight="1"/>
    <row r="81" customHeight="1"/>
    <row r="82" customHeight="1"/>
    <row r="83" customHeight="1"/>
    <row r="84" customHeight="1"/>
    <row r="85" customHeight="1"/>
    <row r="86" customHeight="1"/>
    <row r="87" customHeight="1"/>
    <row r="88" customHeight="1"/>
    <row r="89" customHeight="1"/>
    <row r="90" customHeight="1"/>
    <row r="91" customHeight="1"/>
    <row r="92" customHeight="1"/>
    <row r="93" customHeight="1"/>
    <row r="94" customHeight="1"/>
    <row r="95" customHeight="1"/>
    <row r="96" customHeight="1"/>
    <row r="97" customHeight="1"/>
    <row r="98" customHeight="1"/>
    <row r="99" customHeight="1"/>
    <row r="100" customHeight="1"/>
    <row r="101" customHeight="1"/>
    <row r="102" customHeight="1"/>
    <row r="103" customHeight="1"/>
    <row r="104" customHeight="1"/>
    <row r="105" customHeight="1"/>
    <row r="106" customHeight="1"/>
    <row r="107" customHeight="1"/>
    <row r="108" customHeight="1"/>
    <row r="109" customHeight="1"/>
    <row r="110" customHeight="1"/>
    <row r="111" customHeight="1"/>
    <row r="112" customHeight="1"/>
    <row r="113" customHeight="1"/>
    <row r="114" customHeight="1"/>
    <row r="115" customHeight="1"/>
    <row r="116" customHeight="1"/>
    <row r="117" customHeight="1"/>
    <row r="118" customHeight="1"/>
    <row r="119" customHeight="1"/>
    <row r="120" customHeight="1"/>
    <row r="121" customHeight="1"/>
    <row r="122" customHeight="1"/>
    <row r="123" customHeight="1"/>
    <row r="124" customHeight="1"/>
    <row r="125" customHeight="1"/>
    <row r="126" customHeight="1"/>
    <row r="127" customHeight="1"/>
    <row r="128" customHeight="1"/>
    <row r="129" customHeight="1"/>
    <row r="130" customHeight="1"/>
    <row r="131" customHeight="1"/>
    <row r="132" customHeight="1"/>
    <row r="133" customHeight="1"/>
    <row r="134" customHeight="1"/>
    <row r="135" customHeight="1"/>
    <row r="136" customHeight="1"/>
    <row r="137" customHeight="1"/>
    <row r="138" customHeight="1"/>
    <row r="139" customHeight="1"/>
    <row r="140" customHeight="1"/>
    <row r="141" customHeight="1"/>
    <row r="142" customHeight="1"/>
    <row r="143" customHeight="1"/>
    <row r="144" customHeight="1"/>
    <row r="145" customHeight="1"/>
    <row r="146" customHeight="1"/>
    <row r="147" customHeight="1"/>
    <row r="148" customHeight="1"/>
    <row r="149" customHeight="1"/>
    <row r="150" customHeight="1"/>
    <row r="151" customHeight="1"/>
    <row r="152" customHeight="1"/>
    <row r="153" customHeight="1"/>
    <row r="154" customHeight="1"/>
    <row r="155" customHeight="1"/>
    <row r="156" customHeight="1"/>
    <row r="157" customHeight="1"/>
    <row r="158" customHeight="1"/>
    <row r="159" customHeight="1"/>
    <row r="160" customHeight="1"/>
    <row r="161" customHeight="1"/>
    <row r="162" customHeight="1"/>
    <row r="163" customHeight="1"/>
    <row r="164" customHeight="1"/>
    <row r="165" customHeight="1"/>
    <row r="166" customHeight="1"/>
    <row r="167" customHeight="1"/>
    <row r="168" customHeight="1"/>
    <row r="169" customHeight="1"/>
    <row r="170" customHeight="1"/>
    <row r="171" customHeight="1"/>
    <row r="172" customHeight="1"/>
    <row r="173" customHeight="1"/>
    <row r="174" customHeight="1"/>
    <row r="175" customHeight="1"/>
    <row r="176" customHeight="1"/>
    <row r="177" customHeight="1"/>
    <row r="178" customHeight="1"/>
    <row r="179" customHeight="1"/>
    <row r="180" customHeight="1"/>
    <row r="181" customHeight="1"/>
    <row r="182" customHeight="1"/>
    <row r="183" customHeight="1"/>
    <row r="184" customHeight="1"/>
    <row r="185" customHeight="1"/>
    <row r="186" customHeight="1"/>
    <row r="187" customHeight="1"/>
    <row r="188" customHeight="1"/>
    <row r="189" customHeight="1"/>
    <row r="190" customHeight="1"/>
    <row r="191" customHeight="1"/>
    <row r="192" customHeight="1"/>
    <row r="193" customHeight="1"/>
    <row r="194" customHeight="1"/>
    <row r="195" customHeight="1"/>
    <row r="196" customHeight="1"/>
    <row r="197" customHeight="1"/>
    <row r="198" customHeight="1"/>
    <row r="199" customHeight="1"/>
    <row r="200" customHeight="1"/>
    <row r="201" customHeight="1"/>
    <row r="202" customHeight="1"/>
    <row r="203" customHeight="1"/>
    <row r="204" customHeight="1"/>
    <row r="205" customHeight="1"/>
    <row r="206" customHeight="1"/>
    <row r="207" customHeight="1"/>
    <row r="208" customHeight="1"/>
    <row r="209" customHeight="1"/>
    <row r="210" customHeight="1"/>
    <row r="211" customHeight="1"/>
    <row r="212" customHeight="1"/>
    <row r="213" customHeight="1"/>
    <row r="214" customHeight="1"/>
    <row r="215" customHeight="1"/>
    <row r="216" customHeight="1"/>
    <row r="217" customHeight="1"/>
    <row r="218" customHeight="1"/>
    <row r="219" customHeight="1"/>
    <row r="220" customHeight="1"/>
    <row r="221" customHeight="1"/>
    <row r="222" customHeight="1"/>
    <row r="223" customHeight="1"/>
    <row r="224" customHeight="1"/>
    <row r="225" customHeight="1"/>
    <row r="226" customHeight="1"/>
    <row r="227" customHeight="1"/>
    <row r="228" customHeight="1"/>
    <row r="229" customHeight="1"/>
    <row r="230" customHeight="1"/>
    <row r="231" customHeight="1"/>
    <row r="232" customHeight="1"/>
    <row r="233" customHeight="1"/>
    <row r="234" customHeight="1"/>
    <row r="235" customHeight="1"/>
    <row r="236" customHeight="1"/>
    <row r="237" customHeight="1"/>
    <row r="238" customHeight="1"/>
    <row r="239" customHeight="1"/>
    <row r="240" customHeight="1"/>
    <row r="241" customHeight="1"/>
    <row r="242" customHeight="1"/>
    <row r="243" customHeight="1"/>
    <row r="244" customHeight="1"/>
    <row r="245" customHeight="1"/>
    <row r="246" customHeight="1"/>
    <row r="247" customHeight="1"/>
    <row r="248" customHeight="1"/>
    <row r="249" customHeight="1"/>
    <row r="250" customHeight="1"/>
    <row r="251" customHeight="1"/>
    <row r="252" customHeight="1"/>
    <row r="253" customHeight="1"/>
    <row r="254" customHeight="1"/>
    <row r="255" customHeight="1"/>
    <row r="256" customHeight="1"/>
    <row r="257" customHeight="1"/>
    <row r="258" customHeight="1"/>
    <row r="259" customHeight="1"/>
    <row r="260" customHeight="1"/>
    <row r="261" customHeight="1"/>
    <row r="262" customHeight="1"/>
    <row r="263" customHeight="1"/>
    <row r="264" customHeight="1"/>
    <row r="265" customHeight="1"/>
    <row r="266" customHeight="1"/>
    <row r="267" customHeight="1"/>
    <row r="268" customHeight="1"/>
    <row r="269" customHeight="1"/>
    <row r="270" customHeight="1"/>
    <row r="271" customHeight="1"/>
    <row r="272" customHeight="1"/>
    <row r="273" customHeight="1"/>
    <row r="274" customHeight="1"/>
    <row r="275" customHeight="1"/>
    <row r="276" customHeight="1"/>
    <row r="277" customHeight="1"/>
    <row r="278" customHeight="1"/>
    <row r="279" customHeight="1"/>
    <row r="280" customHeight="1"/>
    <row r="281" customHeight="1"/>
    <row r="282" customHeight="1"/>
    <row r="283" customHeight="1"/>
    <row r="284" customHeight="1"/>
    <row r="285" customHeight="1"/>
    <row r="286" customHeight="1"/>
    <row r="287" customHeight="1"/>
    <row r="288" customHeight="1"/>
    <row r="289" customHeight="1"/>
    <row r="290" customHeight="1"/>
    <row r="291" customHeight="1"/>
    <row r="292" customHeight="1"/>
    <row r="293" customHeight="1"/>
    <row r="294" customHeight="1"/>
    <row r="295" customHeight="1"/>
    <row r="296" customHeight="1"/>
    <row r="297" customHeight="1"/>
    <row r="298" customHeight="1"/>
    <row r="299" customHeight="1"/>
    <row r="300" customHeight="1"/>
    <row r="301" customHeight="1"/>
    <row r="302" customHeight="1"/>
    <row r="303" customHeight="1"/>
    <row r="304" customHeight="1"/>
    <row r="305" customHeight="1"/>
    <row r="306" customHeight="1"/>
    <row r="307" customHeight="1"/>
    <row r="308" customHeight="1"/>
    <row r="309" customHeight="1"/>
    <row r="310" customHeight="1"/>
    <row r="311" customHeight="1"/>
    <row r="312" customHeight="1"/>
    <row r="313" customHeight="1"/>
    <row r="314" customHeight="1"/>
    <row r="315" customHeight="1"/>
    <row r="316" customHeight="1"/>
    <row r="317" customHeight="1"/>
    <row r="318" customHeight="1"/>
    <row r="319" customHeight="1"/>
    <row r="320" customHeight="1"/>
    <row r="321" customHeight="1"/>
    <row r="322" customHeight="1"/>
    <row r="323" customHeight="1"/>
    <row r="324" customHeight="1"/>
    <row r="325" customHeight="1"/>
    <row r="326" customHeight="1"/>
    <row r="327" customHeight="1"/>
    <row r="328" customHeight="1"/>
    <row r="329" customHeight="1"/>
    <row r="330" customHeight="1"/>
    <row r="331" customHeight="1"/>
    <row r="332" customHeight="1"/>
    <row r="333" customHeight="1"/>
    <row r="334" customHeight="1"/>
    <row r="335" customHeight="1"/>
    <row r="336" customHeight="1"/>
    <row r="337" customHeight="1"/>
    <row r="338" customHeight="1"/>
    <row r="339" customHeight="1"/>
    <row r="340" customHeight="1"/>
    <row r="341" customHeight="1"/>
    <row r="342" customHeight="1"/>
    <row r="343" customHeight="1"/>
    <row r="344" customHeight="1"/>
    <row r="345" customHeight="1"/>
    <row r="346" customHeight="1"/>
    <row r="347" customHeight="1"/>
    <row r="348" customHeight="1"/>
    <row r="349" customHeight="1"/>
    <row r="350" customHeight="1"/>
    <row r="351" customHeight="1"/>
    <row r="352" customHeight="1"/>
    <row r="353" customHeight="1"/>
    <row r="354" customHeight="1"/>
    <row r="355" customHeight="1"/>
    <row r="356" customHeight="1"/>
    <row r="357" customHeight="1"/>
    <row r="358" customHeight="1"/>
    <row r="359" customHeight="1"/>
    <row r="360" customHeight="1"/>
    <row r="361" customHeight="1"/>
    <row r="362" customHeight="1"/>
    <row r="363" customHeight="1"/>
    <row r="364" customHeight="1"/>
    <row r="365" customHeight="1"/>
    <row r="366" customHeight="1"/>
    <row r="367" customHeight="1"/>
    <row r="368" customHeight="1"/>
    <row r="369" customHeight="1"/>
    <row r="370" customHeight="1"/>
    <row r="371" customHeight="1"/>
    <row r="372" customHeight="1"/>
    <row r="373" customHeight="1"/>
    <row r="374" customHeight="1"/>
    <row r="375" customHeight="1"/>
    <row r="376" customHeight="1"/>
    <row r="377" customHeight="1"/>
    <row r="378" customHeight="1"/>
    <row r="379" customHeight="1"/>
    <row r="380" customHeight="1"/>
    <row r="381" customHeight="1"/>
    <row r="382" customHeight="1"/>
    <row r="383" customHeight="1"/>
    <row r="384" customHeight="1"/>
    <row r="385" customHeight="1"/>
    <row r="386" customHeight="1"/>
    <row r="387" customHeight="1"/>
    <row r="388" customHeight="1"/>
    <row r="389" customHeight="1"/>
    <row r="390" customHeight="1"/>
    <row r="391" customHeight="1"/>
    <row r="392" customHeight="1"/>
    <row r="393" customHeight="1"/>
    <row r="394" customHeight="1"/>
    <row r="395" customHeight="1"/>
    <row r="396" customHeight="1"/>
    <row r="397" customHeight="1"/>
    <row r="398" customHeight="1"/>
    <row r="399" customHeight="1"/>
    <row r="400" customHeight="1"/>
    <row r="401" customHeight="1"/>
    <row r="402" customHeight="1"/>
    <row r="403" customHeight="1"/>
    <row r="404" customHeight="1"/>
    <row r="405" customHeight="1"/>
    <row r="406" customHeight="1"/>
    <row r="407" customHeight="1"/>
    <row r="408" customHeight="1"/>
    <row r="409" customHeight="1"/>
    <row r="410" customHeight="1"/>
    <row r="411" customHeight="1"/>
    <row r="412" customHeight="1"/>
    <row r="413" customHeight="1"/>
    <row r="414" customHeight="1"/>
    <row r="415" customHeight="1"/>
    <row r="416" customHeight="1"/>
    <row r="417" customHeight="1"/>
    <row r="418" customHeight="1"/>
    <row r="419" customHeight="1"/>
    <row r="420" customHeight="1"/>
    <row r="421" customHeight="1"/>
    <row r="422" customHeight="1"/>
    <row r="423" customHeight="1"/>
    <row r="424" customHeight="1"/>
    <row r="425" customHeight="1"/>
    <row r="426" customHeight="1"/>
    <row r="427" customHeight="1"/>
    <row r="428" customHeight="1"/>
    <row r="429" customHeight="1"/>
    <row r="430" customHeight="1"/>
    <row r="431" customHeight="1"/>
    <row r="432" customHeight="1"/>
    <row r="433" customHeight="1"/>
    <row r="434" customHeight="1"/>
    <row r="435" customHeight="1"/>
    <row r="436" customHeight="1"/>
    <row r="437" customHeight="1"/>
    <row r="438" customHeight="1"/>
    <row r="439" customHeight="1"/>
    <row r="440" customHeight="1"/>
    <row r="441" customHeight="1"/>
    <row r="442" customHeight="1"/>
    <row r="443" customHeight="1"/>
    <row r="444" customHeight="1"/>
    <row r="445" customHeight="1"/>
    <row r="446" customHeight="1"/>
    <row r="447" customHeight="1"/>
    <row r="448" customHeight="1"/>
    <row r="449" customHeight="1"/>
    <row r="450" customHeight="1"/>
    <row r="451" customHeight="1"/>
    <row r="452" customHeight="1"/>
    <row r="453" customHeight="1"/>
    <row r="454" customHeight="1"/>
    <row r="455" customHeight="1"/>
    <row r="456" customHeight="1"/>
    <row r="457" customHeight="1"/>
    <row r="458" customHeight="1"/>
    <row r="459" customHeight="1"/>
    <row r="460" customHeight="1"/>
    <row r="461" customHeight="1"/>
    <row r="462" customHeight="1"/>
    <row r="463" customHeight="1"/>
    <row r="464" customHeight="1"/>
    <row r="465" customHeight="1"/>
    <row r="466" customHeight="1"/>
    <row r="467" customHeight="1"/>
    <row r="468" customHeight="1"/>
    <row r="469" customHeight="1"/>
    <row r="470" customHeight="1"/>
    <row r="471" customHeight="1"/>
    <row r="472" customHeight="1"/>
    <row r="473" customHeight="1"/>
    <row r="474" customHeight="1"/>
    <row r="475" customHeight="1"/>
    <row r="476" customHeight="1"/>
    <row r="477" customHeight="1"/>
    <row r="478" customHeight="1"/>
    <row r="479" customHeight="1"/>
    <row r="480" customHeight="1"/>
    <row r="481" customHeight="1"/>
    <row r="482" customHeight="1"/>
    <row r="483" customHeight="1"/>
    <row r="484" customHeight="1"/>
    <row r="485" customHeight="1"/>
    <row r="486" customHeight="1"/>
    <row r="487" customHeight="1"/>
    <row r="488" customHeight="1"/>
    <row r="489" customHeight="1"/>
    <row r="490" customHeight="1"/>
    <row r="491" customHeight="1"/>
    <row r="492" customHeight="1"/>
    <row r="493" customHeight="1"/>
    <row r="494" customHeight="1"/>
    <row r="495" customHeight="1"/>
    <row r="496" customHeight="1"/>
    <row r="497" customHeight="1"/>
    <row r="498" customHeight="1"/>
    <row r="499" customHeight="1"/>
    <row r="500" customHeight="1"/>
    <row r="501" customHeight="1"/>
    <row r="502" customHeight="1"/>
    <row r="503" customHeight="1"/>
    <row r="504" customHeight="1"/>
    <row r="505" customHeight="1"/>
    <row r="506" customHeight="1"/>
    <row r="507" customHeight="1"/>
    <row r="508" customHeight="1"/>
    <row r="509" customHeight="1"/>
    <row r="510" customHeight="1"/>
    <row r="511" customHeight="1"/>
    <row r="512" customHeight="1"/>
    <row r="513" customHeight="1"/>
    <row r="514" customHeight="1"/>
    <row r="515" customHeight="1"/>
    <row r="516" customHeight="1"/>
    <row r="517" customHeight="1"/>
    <row r="518" customHeight="1"/>
    <row r="519" customHeight="1"/>
    <row r="520" customHeight="1"/>
    <row r="521" customHeight="1"/>
    <row r="522" customHeight="1"/>
    <row r="523" customHeight="1"/>
    <row r="524" customHeight="1"/>
    <row r="525" customHeight="1"/>
    <row r="526" customHeight="1"/>
    <row r="527" customHeight="1"/>
    <row r="528" customHeight="1"/>
    <row r="529" customHeight="1"/>
    <row r="530" customHeight="1"/>
    <row r="531" customHeight="1"/>
    <row r="532" customHeight="1"/>
    <row r="533" customHeight="1"/>
    <row r="534" customHeight="1"/>
    <row r="535" customHeight="1"/>
    <row r="536" customHeight="1"/>
    <row r="537" customHeight="1"/>
    <row r="538" customHeight="1"/>
    <row r="539" customHeight="1"/>
    <row r="540" customHeight="1"/>
    <row r="541" customHeight="1"/>
    <row r="542" customHeight="1"/>
    <row r="543" customHeight="1"/>
    <row r="544" customHeight="1"/>
    <row r="545" customHeight="1"/>
    <row r="546" customHeight="1"/>
    <row r="547" customHeight="1"/>
    <row r="548" customHeight="1"/>
    <row r="549" customHeight="1"/>
    <row r="550" customHeight="1"/>
    <row r="551" customHeight="1"/>
    <row r="552" customHeight="1"/>
    <row r="553" customHeight="1"/>
    <row r="554" customHeight="1"/>
    <row r="555" customHeight="1"/>
    <row r="556" customHeight="1"/>
    <row r="557" customHeight="1"/>
    <row r="558" customHeight="1"/>
    <row r="559" customHeight="1"/>
    <row r="560" customHeight="1"/>
    <row r="561" customHeight="1"/>
    <row r="562" customHeight="1"/>
    <row r="563" customHeight="1"/>
    <row r="564" customHeight="1"/>
    <row r="565" customHeight="1"/>
    <row r="566" customHeight="1"/>
    <row r="567" customHeight="1"/>
    <row r="568" customHeight="1"/>
    <row r="569" customHeight="1"/>
    <row r="570" customHeight="1"/>
    <row r="571" customHeight="1"/>
    <row r="572" customHeight="1"/>
    <row r="573" customHeight="1"/>
    <row r="574" customHeight="1"/>
    <row r="575" customHeight="1"/>
    <row r="576" customHeight="1"/>
    <row r="577" customHeight="1"/>
    <row r="578" customHeight="1"/>
    <row r="579" customHeight="1"/>
    <row r="580" customHeight="1"/>
    <row r="581" customHeight="1"/>
    <row r="582" customHeight="1"/>
    <row r="583" customHeight="1"/>
    <row r="584" customHeight="1"/>
    <row r="585" customHeight="1"/>
    <row r="586" customHeight="1"/>
    <row r="587" customHeight="1"/>
    <row r="588" customHeight="1"/>
    <row r="589" customHeight="1"/>
    <row r="590" customHeight="1"/>
    <row r="591" customHeight="1"/>
    <row r="592" customHeight="1"/>
    <row r="593" customHeight="1"/>
    <row r="594" customHeight="1"/>
    <row r="595" customHeight="1"/>
    <row r="596" customHeight="1"/>
    <row r="597" customHeight="1"/>
    <row r="598" customHeight="1"/>
    <row r="599" customHeight="1"/>
    <row r="600" customHeight="1"/>
    <row r="601" customHeight="1"/>
    <row r="602" customHeight="1"/>
    <row r="603" customHeight="1"/>
    <row r="604" customHeight="1"/>
    <row r="605" customHeight="1"/>
    <row r="606" customHeight="1"/>
    <row r="607" customHeight="1"/>
    <row r="608" customHeight="1"/>
    <row r="609" customHeight="1"/>
    <row r="610" customHeight="1"/>
    <row r="611" customHeight="1"/>
    <row r="612" customHeight="1"/>
    <row r="613" customHeight="1"/>
    <row r="614" customHeight="1"/>
    <row r="615" customHeight="1"/>
    <row r="616" customHeight="1"/>
    <row r="617" customHeight="1"/>
    <row r="618" customHeight="1"/>
    <row r="619" customHeight="1"/>
    <row r="620" customHeight="1"/>
    <row r="621" customHeight="1"/>
    <row r="622" customHeight="1"/>
    <row r="623" customHeight="1"/>
    <row r="624" customHeight="1"/>
    <row r="625" customHeight="1"/>
    <row r="626" customHeight="1"/>
    <row r="627" customHeight="1"/>
    <row r="628" customHeight="1"/>
    <row r="629" customHeight="1"/>
    <row r="630" customHeight="1"/>
    <row r="631" customHeight="1"/>
    <row r="632" customHeight="1"/>
    <row r="633" customHeight="1"/>
    <row r="634" customHeight="1"/>
    <row r="635" customHeight="1"/>
    <row r="636" customHeight="1"/>
    <row r="637" customHeight="1"/>
    <row r="638" customHeight="1"/>
    <row r="639" customHeight="1"/>
    <row r="640" customHeight="1"/>
    <row r="641" customHeight="1"/>
    <row r="642" customHeight="1"/>
    <row r="643" customHeight="1"/>
    <row r="644" customHeight="1"/>
    <row r="645" customHeight="1"/>
    <row r="646" customHeight="1"/>
    <row r="647" customHeight="1"/>
    <row r="648" customHeight="1"/>
    <row r="649" customHeight="1"/>
    <row r="650" customHeight="1"/>
    <row r="651" customHeight="1"/>
    <row r="652" customHeight="1"/>
    <row r="653" customHeight="1"/>
    <row r="654" customHeight="1"/>
    <row r="655" customHeight="1"/>
    <row r="656" customHeight="1"/>
    <row r="657" customHeight="1"/>
    <row r="658" customHeight="1"/>
    <row r="659" customHeight="1"/>
    <row r="660" customHeight="1"/>
    <row r="661" customHeight="1"/>
    <row r="662" customHeight="1"/>
    <row r="663" customHeight="1"/>
    <row r="664" customHeight="1"/>
    <row r="665" customHeight="1"/>
    <row r="666" customHeight="1"/>
    <row r="667" customHeight="1"/>
    <row r="668" customHeight="1"/>
    <row r="669" customHeight="1"/>
    <row r="670" customHeight="1"/>
    <row r="671" customHeight="1"/>
    <row r="672" customHeight="1"/>
    <row r="673" customHeight="1"/>
    <row r="674" customHeight="1"/>
    <row r="675" customHeight="1"/>
    <row r="676" customHeight="1"/>
    <row r="677" customHeight="1"/>
    <row r="678" customHeight="1"/>
    <row r="679" customHeight="1"/>
    <row r="680" customHeight="1"/>
    <row r="681" customHeight="1"/>
    <row r="682" customHeight="1"/>
    <row r="683" customHeight="1"/>
    <row r="684" customHeight="1"/>
    <row r="685" customHeight="1"/>
    <row r="686" customHeight="1"/>
    <row r="687" customHeight="1"/>
    <row r="688" customHeight="1"/>
    <row r="689" customHeight="1"/>
    <row r="690" customHeight="1"/>
    <row r="691" customHeight="1"/>
    <row r="692" customHeight="1"/>
    <row r="693" customHeight="1"/>
    <row r="694" customHeight="1"/>
    <row r="695" customHeight="1"/>
    <row r="696" customHeight="1"/>
    <row r="697" customHeight="1"/>
    <row r="698" customHeight="1"/>
    <row r="699" customHeight="1"/>
    <row r="700" customHeight="1"/>
    <row r="701" customHeight="1"/>
    <row r="702" customHeight="1"/>
    <row r="703" customHeight="1"/>
    <row r="704" customHeight="1"/>
    <row r="705" customHeight="1"/>
    <row r="706" customHeight="1"/>
    <row r="707" customHeight="1"/>
    <row r="708" customHeight="1"/>
    <row r="709" customHeight="1"/>
    <row r="710" customHeight="1"/>
    <row r="711" customHeight="1"/>
    <row r="712" customHeight="1"/>
    <row r="713" customHeight="1"/>
    <row r="714" customHeight="1"/>
    <row r="715" customHeight="1"/>
    <row r="716" customHeight="1"/>
    <row r="717" customHeight="1"/>
    <row r="718" customHeight="1"/>
    <row r="719" customHeight="1"/>
    <row r="720" customHeight="1"/>
    <row r="721" customHeight="1"/>
    <row r="722" customHeight="1"/>
    <row r="723" customHeight="1"/>
    <row r="724" customHeight="1"/>
    <row r="725" customHeight="1"/>
    <row r="726" customHeight="1"/>
    <row r="727" customHeight="1"/>
    <row r="728" customHeight="1"/>
    <row r="729" customHeight="1"/>
    <row r="730" customHeight="1"/>
    <row r="731" customHeight="1"/>
    <row r="732" customHeight="1"/>
    <row r="733" customHeight="1"/>
    <row r="734" customHeight="1"/>
    <row r="735" customHeight="1"/>
    <row r="736" customHeight="1"/>
    <row r="737" customHeight="1"/>
    <row r="738" customHeight="1"/>
    <row r="739" customHeight="1"/>
    <row r="740" customHeight="1"/>
    <row r="741" customHeight="1"/>
    <row r="742" customHeight="1"/>
    <row r="743" customHeight="1"/>
    <row r="744" customHeight="1"/>
    <row r="745" customHeight="1"/>
    <row r="746" customHeight="1"/>
    <row r="747" customHeight="1"/>
    <row r="748" customHeight="1"/>
    <row r="749" customHeight="1"/>
    <row r="750" customHeight="1"/>
    <row r="751" customHeight="1"/>
    <row r="752" customHeight="1"/>
    <row r="753" customHeight="1"/>
    <row r="754" customHeight="1"/>
    <row r="755" customHeight="1"/>
    <row r="756" customHeight="1"/>
    <row r="757" customHeight="1"/>
    <row r="758" customHeight="1"/>
    <row r="759" customHeight="1"/>
    <row r="760" customHeight="1"/>
    <row r="761" customHeight="1"/>
    <row r="762" customHeight="1"/>
    <row r="763" customHeight="1"/>
    <row r="764" customHeight="1"/>
    <row r="765" customHeight="1"/>
    <row r="766" customHeight="1"/>
    <row r="767" customHeight="1"/>
    <row r="768" customHeight="1"/>
    <row r="769" customHeight="1"/>
    <row r="770" customHeight="1"/>
    <row r="771" customHeight="1"/>
    <row r="772" customHeight="1"/>
    <row r="773" customHeight="1"/>
    <row r="774" customHeight="1"/>
    <row r="775" customHeight="1"/>
    <row r="776" customHeight="1"/>
    <row r="777" customHeight="1"/>
    <row r="778" customHeight="1"/>
    <row r="779" customHeight="1"/>
    <row r="780" customHeight="1"/>
    <row r="781" customHeight="1"/>
    <row r="782" customHeight="1"/>
    <row r="783" customHeight="1"/>
    <row r="784" customHeight="1"/>
    <row r="785" customHeight="1"/>
    <row r="786" customHeight="1"/>
    <row r="787" customHeight="1"/>
    <row r="788" customHeight="1"/>
    <row r="789" customHeight="1"/>
    <row r="790" customHeight="1"/>
    <row r="791" customHeight="1"/>
    <row r="792" customHeight="1"/>
    <row r="793" customHeight="1"/>
    <row r="794" customHeight="1"/>
    <row r="795" customHeight="1"/>
    <row r="796" customHeight="1"/>
    <row r="797" customHeight="1"/>
    <row r="798" customHeight="1"/>
    <row r="799" customHeight="1"/>
    <row r="800" customHeight="1"/>
    <row r="801" customHeight="1"/>
    <row r="802" customHeight="1"/>
    <row r="803" customHeight="1"/>
    <row r="804" customHeight="1"/>
    <row r="805" customHeight="1"/>
    <row r="806" customHeight="1"/>
    <row r="807" customHeight="1"/>
    <row r="808" customHeight="1"/>
    <row r="809" customHeight="1"/>
    <row r="810" customHeight="1"/>
    <row r="811" customHeight="1"/>
    <row r="812" customHeight="1"/>
    <row r="813" customHeight="1"/>
    <row r="814" customHeight="1"/>
    <row r="815" customHeight="1"/>
    <row r="816" customHeight="1"/>
    <row r="817" customHeight="1"/>
    <row r="818" customHeight="1"/>
    <row r="819" customHeight="1"/>
    <row r="820" customHeight="1"/>
    <row r="821" customHeight="1"/>
    <row r="822" customHeight="1"/>
    <row r="823" customHeight="1"/>
    <row r="824" customHeight="1"/>
    <row r="825" customHeight="1"/>
    <row r="826" customHeight="1"/>
    <row r="827" customHeight="1"/>
    <row r="828" customHeight="1"/>
    <row r="829" customHeight="1"/>
    <row r="830" customHeight="1"/>
    <row r="831" customHeight="1"/>
    <row r="832" customHeight="1"/>
    <row r="833" customHeight="1"/>
    <row r="834" customHeight="1"/>
    <row r="835" customHeight="1"/>
    <row r="836" customHeight="1"/>
    <row r="837" customHeight="1"/>
    <row r="838" customHeight="1"/>
    <row r="839" customHeight="1"/>
    <row r="840" customHeight="1"/>
    <row r="841" customHeight="1"/>
    <row r="842" customHeight="1"/>
  </sheetData>
  <mergeCells count="2">
    <mergeCell ref="A2:G2"/>
    <mergeCell ref="A3:G3"/>
  </mergeCells>
  <hyperlinks>
    <hyperlink ref="A1" location="索引目录!D6" display="返回索引页"/>
    <hyperlink ref="B6" location="现金!B1" display="现金"/>
    <hyperlink ref="B7" location="银行存款!B1" display="银行存款"/>
    <hyperlink ref="B1" location="流动汇总!B6" display="返回"/>
    <hyperlink ref="B8" location="其他货币资金!B1" display="其他货币资金"/>
  </hyperlinks>
  <printOptions horizontalCentered="1"/>
  <pageMargins left="0.354166666666667" right="0.354166666666667" top="0.786805555555556" bottom="0.786805555555556" header="1.02361111111111" footer="0.511805555555556"/>
  <pageSetup paperSize="9" scale="92" fitToHeight="0" orientation="landscape"/>
  <headerFooter alignWithMargins="0">
    <oddHeader>&amp;R&amp;"宋体,常规"&amp;10表&amp;"Times New Roman,常规"3-1
&amp;"宋体,常规"共&amp;"Times New Roman,常规"&amp;N&amp;"宋体,常规"页第&amp;"Times New Roman,常规"&amp;P&amp;"宋体,常规"页</oddHeader>
  </headerFooter>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L842"/>
  <sheetViews>
    <sheetView topLeftCell="V1" workbookViewId="0">
      <selection activeCell="H14" sqref="H14"/>
    </sheetView>
  </sheetViews>
  <sheetFormatPr defaultColWidth="9" defaultRowHeight="15.75" customHeight="1"/>
  <cols>
    <col min="1" max="1" width="4.4" customWidth="1"/>
    <col min="2" max="3" width="6.9" customWidth="1" outlineLevel="1"/>
    <col min="4" max="4" width="6.9" customWidth="1"/>
    <col min="5" max="5" width="11" customWidth="1"/>
    <col min="6" max="19" width="11" hidden="1" customWidth="1" outlineLevel="1"/>
    <col min="20" max="20" width="8" hidden="1" customWidth="1" outlineLevel="1"/>
    <col min="21" max="21" width="9" hidden="1" customWidth="1" outlineLevel="1"/>
    <col min="22" max="22" width="4.4" customWidth="1" collapsed="1"/>
    <col min="23" max="24" width="4.4" customWidth="1"/>
    <col min="25" max="31" width="11" customWidth="1" outlineLevel="1"/>
    <col min="32" max="34" width="11" customWidth="1"/>
    <col min="35" max="35" width="7" customWidth="1"/>
    <col min="36" max="36" width="11" customWidth="1"/>
    <col min="37" max="37" width="5.1" customWidth="1"/>
    <col min="38" max="38" width="5.5" customWidth="1"/>
  </cols>
  <sheetData>
    <row r="1" spans="1:38">
      <c r="A1" s="1" t="s">
        <v>421</v>
      </c>
      <c r="B1" s="89" t="s">
        <v>1017</v>
      </c>
      <c r="C1" s="89"/>
      <c r="D1" s="2"/>
      <c r="E1" s="3"/>
      <c r="F1" s="3"/>
      <c r="G1" s="3"/>
      <c r="H1" s="3"/>
      <c r="I1" s="3"/>
      <c r="J1" s="3"/>
      <c r="K1" s="3"/>
      <c r="L1" s="3"/>
      <c r="M1" s="3"/>
      <c r="N1" s="3"/>
      <c r="O1" s="3"/>
      <c r="P1" s="3"/>
      <c r="Q1" s="3"/>
      <c r="R1" s="3"/>
      <c r="S1" s="3"/>
      <c r="T1" s="115"/>
      <c r="U1" s="3"/>
      <c r="V1" s="3"/>
      <c r="W1" s="3"/>
      <c r="X1" s="3"/>
      <c r="Y1" s="3"/>
      <c r="Z1" s="3"/>
      <c r="AA1" s="3"/>
      <c r="AB1" s="3"/>
      <c r="AC1" s="3"/>
      <c r="AD1" s="3"/>
      <c r="AE1" s="3"/>
      <c r="AF1" s="3"/>
      <c r="AG1" s="3"/>
      <c r="AH1" s="3"/>
      <c r="AI1" s="3"/>
      <c r="AJ1" s="3"/>
      <c r="AK1" s="3"/>
      <c r="AL1" s="3"/>
    </row>
    <row r="2" ht="34.5" customHeight="1" spans="1:38">
      <c r="A2" s="4" t="s">
        <v>1750</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row>
    <row r="3" ht="14.1" customHeight="1" spans="1:38">
      <c r="A3" s="5" t="e">
        <f>CONCATENATE(#REF!,#REF!,#REF!,#REF!,#REF!,#REF!,#REF!)</f>
        <v>#REF!</v>
      </c>
      <c r="B3" s="5"/>
      <c r="C3" s="5"/>
      <c r="D3" s="5"/>
      <c r="E3" s="5"/>
      <c r="F3" s="5"/>
      <c r="G3" s="5"/>
      <c r="H3" s="5"/>
      <c r="I3" s="5"/>
      <c r="J3" s="5"/>
      <c r="K3" s="5"/>
      <c r="L3" s="5"/>
      <c r="M3" s="5"/>
      <c r="N3" s="5"/>
      <c r="O3" s="5"/>
      <c r="P3" s="5"/>
      <c r="Q3" s="5"/>
      <c r="R3" s="5"/>
      <c r="S3" s="5"/>
      <c r="T3" s="5"/>
      <c r="U3" s="5"/>
      <c r="V3" s="5"/>
      <c r="W3" s="5"/>
      <c r="X3" s="6"/>
      <c r="Y3" s="6"/>
      <c r="Z3" s="6"/>
      <c r="AA3" s="6"/>
      <c r="AB3" s="6"/>
      <c r="AC3" s="6"/>
      <c r="AD3" s="6"/>
      <c r="AE3" s="6"/>
      <c r="AF3" s="6"/>
      <c r="AG3" s="6"/>
      <c r="AH3" s="6"/>
      <c r="AI3" s="6"/>
      <c r="AJ3" s="6"/>
      <c r="AK3" s="6"/>
      <c r="AL3" s="6"/>
    </row>
    <row r="4" customHeight="1" spans="1:38">
      <c r="A4" s="7" t="e">
        <f>#REF!&amp;#REF!</f>
        <v>#REF!</v>
      </c>
      <c r="T4" s="116"/>
      <c r="AL4" s="8" t="s">
        <v>464</v>
      </c>
    </row>
    <row r="5" ht="18" customHeight="1" spans="1:38">
      <c r="A5" s="9" t="s">
        <v>465</v>
      </c>
      <c r="B5" s="65" t="s">
        <v>572</v>
      </c>
      <c r="C5" s="9" t="s">
        <v>561</v>
      </c>
      <c r="D5" s="9" t="s">
        <v>1751</v>
      </c>
      <c r="E5" s="51" t="s">
        <v>1752</v>
      </c>
      <c r="F5" s="140" t="s">
        <v>1753</v>
      </c>
      <c r="G5" s="141"/>
      <c r="H5" s="141"/>
      <c r="I5" s="141"/>
      <c r="J5" s="141"/>
      <c r="K5" s="141"/>
      <c r="L5" s="141"/>
      <c r="M5" s="141"/>
      <c r="N5" s="141"/>
      <c r="O5" s="141"/>
      <c r="P5" s="141"/>
      <c r="Q5" s="141"/>
      <c r="R5" s="141"/>
      <c r="S5" s="142"/>
      <c r="T5" s="51" t="s">
        <v>1754</v>
      </c>
      <c r="U5" s="143" t="s">
        <v>1755</v>
      </c>
      <c r="V5" s="51" t="s">
        <v>714</v>
      </c>
      <c r="W5" s="51" t="s">
        <v>707</v>
      </c>
      <c r="X5" s="51" t="s">
        <v>1756</v>
      </c>
      <c r="Y5" s="9" t="s">
        <v>467</v>
      </c>
      <c r="Z5" s="50"/>
      <c r="AA5" s="50"/>
      <c r="AB5" s="50"/>
      <c r="AC5" s="50"/>
      <c r="AD5" s="50"/>
      <c r="AE5" s="10"/>
      <c r="AF5" s="137" t="s">
        <v>426</v>
      </c>
      <c r="AG5" s="138"/>
      <c r="AH5" s="9" t="s">
        <v>427</v>
      </c>
      <c r="AI5" s="9"/>
      <c r="AJ5" s="9"/>
      <c r="AK5" s="51" t="s">
        <v>469</v>
      </c>
      <c r="AL5" s="51" t="s">
        <v>577</v>
      </c>
    </row>
    <row r="6" ht="18" customHeight="1" spans="1:38">
      <c r="A6" s="9"/>
      <c r="B6" s="66"/>
      <c r="C6" s="9"/>
      <c r="D6" s="9"/>
      <c r="E6" s="9"/>
      <c r="F6" s="9" t="s">
        <v>1757</v>
      </c>
      <c r="G6" s="9" t="s">
        <v>1758</v>
      </c>
      <c r="H6" s="9" t="s">
        <v>1759</v>
      </c>
      <c r="I6" s="9" t="s">
        <v>1760</v>
      </c>
      <c r="J6" s="9" t="s">
        <v>1761</v>
      </c>
      <c r="K6" s="9" t="s">
        <v>1762</v>
      </c>
      <c r="L6" s="9" t="s">
        <v>1763</v>
      </c>
      <c r="M6" s="9" t="s">
        <v>1764</v>
      </c>
      <c r="N6" s="9" t="s">
        <v>1765</v>
      </c>
      <c r="O6" s="9" t="s">
        <v>1766</v>
      </c>
      <c r="P6" s="9" t="s">
        <v>1767</v>
      </c>
      <c r="Q6" s="9" t="s">
        <v>1768</v>
      </c>
      <c r="R6" s="9" t="s">
        <v>1769</v>
      </c>
      <c r="S6" s="9" t="s">
        <v>1770</v>
      </c>
      <c r="T6" s="9"/>
      <c r="U6" s="144"/>
      <c r="V6" s="9"/>
      <c r="W6" s="9"/>
      <c r="X6" s="9"/>
      <c r="Y6" s="9" t="s">
        <v>1771</v>
      </c>
      <c r="Z6" s="50" t="s">
        <v>1772</v>
      </c>
      <c r="AA6" s="50" t="s">
        <v>922</v>
      </c>
      <c r="AB6" s="50" t="s">
        <v>1773</v>
      </c>
      <c r="AC6" s="50" t="s">
        <v>1774</v>
      </c>
      <c r="AD6" s="9" t="s">
        <v>1775</v>
      </c>
      <c r="AE6" s="10" t="s">
        <v>1085</v>
      </c>
      <c r="AF6" s="32" t="s">
        <v>1084</v>
      </c>
      <c r="AG6" s="9" t="s">
        <v>1085</v>
      </c>
      <c r="AH6" s="9" t="s">
        <v>1084</v>
      </c>
      <c r="AI6" s="9" t="s">
        <v>953</v>
      </c>
      <c r="AJ6" s="9" t="s">
        <v>1085</v>
      </c>
      <c r="AK6" s="9"/>
      <c r="AL6" s="9"/>
    </row>
    <row r="7" customHeight="1" spans="1:38">
      <c r="A7" s="12"/>
      <c r="B7" s="13"/>
      <c r="C7" s="13"/>
      <c r="D7" s="13"/>
      <c r="E7" s="13"/>
      <c r="F7" s="13"/>
      <c r="G7" s="13"/>
      <c r="H7" s="13"/>
      <c r="I7" s="13"/>
      <c r="J7" s="13"/>
      <c r="K7" s="13"/>
      <c r="L7" s="13"/>
      <c r="M7" s="13"/>
      <c r="N7" s="13"/>
      <c r="O7" s="13"/>
      <c r="P7" s="13"/>
      <c r="Q7" s="13"/>
      <c r="R7" s="13"/>
      <c r="S7" s="13"/>
      <c r="T7" s="145"/>
      <c r="U7" s="13"/>
      <c r="V7" s="12"/>
      <c r="W7" s="12"/>
      <c r="X7" s="14"/>
      <c r="Y7" s="16"/>
      <c r="Z7" s="74"/>
      <c r="AA7" s="74"/>
      <c r="AB7" s="74"/>
      <c r="AC7" s="74"/>
      <c r="AD7" s="74"/>
      <c r="AE7" s="15"/>
      <c r="AF7" s="18"/>
      <c r="AG7" s="16"/>
      <c r="AH7" s="16"/>
      <c r="AI7" s="104"/>
      <c r="AJ7" s="16">
        <f t="shared" ref="AJ7:AJ24" si="0">ROUND(AH7*AI7/100,0)</f>
        <v>0</v>
      </c>
      <c r="AK7" s="16" t="str">
        <f t="shared" ref="AK7:AK27" si="1">IF(AG7=0,"",(AJ7-AG7)/AG7*100)</f>
        <v/>
      </c>
      <c r="AL7" s="17"/>
    </row>
    <row r="8" customHeight="1" spans="1:38">
      <c r="A8" s="12"/>
      <c r="B8" s="13"/>
      <c r="C8" s="13"/>
      <c r="D8" s="13"/>
      <c r="E8" s="13"/>
      <c r="F8" s="13"/>
      <c r="G8" s="13"/>
      <c r="H8" s="13"/>
      <c r="I8" s="13"/>
      <c r="J8" s="13"/>
      <c r="K8" s="13"/>
      <c r="L8" s="13"/>
      <c r="M8" s="13"/>
      <c r="N8" s="13"/>
      <c r="O8" s="13"/>
      <c r="P8" s="13"/>
      <c r="Q8" s="13"/>
      <c r="R8" s="13"/>
      <c r="S8" s="13"/>
      <c r="T8" s="145"/>
      <c r="U8" s="13"/>
      <c r="V8" s="12"/>
      <c r="W8" s="12"/>
      <c r="X8" s="14"/>
      <c r="Y8" s="16"/>
      <c r="Z8" s="74"/>
      <c r="AA8" s="74"/>
      <c r="AB8" s="74"/>
      <c r="AC8" s="74"/>
      <c r="AD8" s="74"/>
      <c r="AE8" s="15"/>
      <c r="AF8" s="18"/>
      <c r="AG8" s="16"/>
      <c r="AH8" s="16"/>
      <c r="AI8" s="104"/>
      <c r="AJ8" s="16">
        <f t="shared" si="0"/>
        <v>0</v>
      </c>
      <c r="AK8" s="16" t="str">
        <f t="shared" si="1"/>
        <v/>
      </c>
      <c r="AL8" s="17"/>
    </row>
    <row r="9" customHeight="1" spans="1:38">
      <c r="A9" s="12"/>
      <c r="B9" s="13"/>
      <c r="C9" s="13"/>
      <c r="D9" s="13"/>
      <c r="E9" s="13"/>
      <c r="F9" s="13"/>
      <c r="G9" s="13"/>
      <c r="H9" s="13"/>
      <c r="I9" s="13"/>
      <c r="J9" s="13"/>
      <c r="K9" s="13"/>
      <c r="L9" s="13"/>
      <c r="M9" s="13"/>
      <c r="N9" s="13"/>
      <c r="O9" s="13"/>
      <c r="P9" s="13"/>
      <c r="Q9" s="13"/>
      <c r="R9" s="13"/>
      <c r="S9" s="13"/>
      <c r="T9" s="145"/>
      <c r="U9" s="13"/>
      <c r="V9" s="12"/>
      <c r="W9" s="12"/>
      <c r="X9" s="14"/>
      <c r="Y9" s="16"/>
      <c r="Z9" s="74"/>
      <c r="AA9" s="74"/>
      <c r="AB9" s="74"/>
      <c r="AC9" s="74"/>
      <c r="AD9" s="74"/>
      <c r="AE9" s="15"/>
      <c r="AF9" s="18"/>
      <c r="AG9" s="16"/>
      <c r="AH9" s="16"/>
      <c r="AI9" s="104"/>
      <c r="AJ9" s="16">
        <f t="shared" si="0"/>
        <v>0</v>
      </c>
      <c r="AK9" s="16" t="str">
        <f t="shared" si="1"/>
        <v/>
      </c>
      <c r="AL9" s="17"/>
    </row>
    <row r="10" customHeight="1" spans="1:38">
      <c r="A10" s="12"/>
      <c r="B10" s="13"/>
      <c r="C10" s="13"/>
      <c r="D10" s="13"/>
      <c r="E10" s="13"/>
      <c r="F10" s="13"/>
      <c r="G10" s="13"/>
      <c r="H10" s="13"/>
      <c r="I10" s="13"/>
      <c r="J10" s="13"/>
      <c r="K10" s="13"/>
      <c r="L10" s="13"/>
      <c r="M10" s="13"/>
      <c r="N10" s="13"/>
      <c r="O10" s="13"/>
      <c r="P10" s="13"/>
      <c r="Q10" s="13"/>
      <c r="R10" s="13"/>
      <c r="S10" s="13"/>
      <c r="T10" s="145"/>
      <c r="U10" s="13"/>
      <c r="V10" s="12"/>
      <c r="W10" s="12"/>
      <c r="X10" s="14"/>
      <c r="Y10" s="16"/>
      <c r="Z10" s="74"/>
      <c r="AA10" s="74"/>
      <c r="AB10" s="74"/>
      <c r="AC10" s="74"/>
      <c r="AD10" s="74"/>
      <c r="AE10" s="15"/>
      <c r="AF10" s="18"/>
      <c r="AG10" s="16"/>
      <c r="AH10" s="16"/>
      <c r="AI10" s="104"/>
      <c r="AJ10" s="16">
        <f t="shared" si="0"/>
        <v>0</v>
      </c>
      <c r="AK10" s="16" t="str">
        <f t="shared" si="1"/>
        <v/>
      </c>
      <c r="AL10" s="17"/>
    </row>
    <row r="11" customHeight="1" spans="1:38">
      <c r="A11" s="12"/>
      <c r="B11" s="13"/>
      <c r="C11" s="13"/>
      <c r="D11" s="13"/>
      <c r="E11" s="13"/>
      <c r="F11" s="13"/>
      <c r="G11" s="13"/>
      <c r="H11" s="13"/>
      <c r="I11" s="13"/>
      <c r="J11" s="13"/>
      <c r="K11" s="13"/>
      <c r="L11" s="13"/>
      <c r="M11" s="13"/>
      <c r="N11" s="13"/>
      <c r="O11" s="13"/>
      <c r="P11" s="13"/>
      <c r="Q11" s="13"/>
      <c r="R11" s="13"/>
      <c r="S11" s="13"/>
      <c r="T11" s="145"/>
      <c r="U11" s="13"/>
      <c r="V11" s="12"/>
      <c r="W11" s="12"/>
      <c r="X11" s="14"/>
      <c r="Y11" s="16"/>
      <c r="Z11" s="74"/>
      <c r="AA11" s="74"/>
      <c r="AB11" s="74"/>
      <c r="AC11" s="74"/>
      <c r="AD11" s="74"/>
      <c r="AE11" s="15"/>
      <c r="AF11" s="18"/>
      <c r="AG11" s="16"/>
      <c r="AH11" s="16"/>
      <c r="AI11" s="104"/>
      <c r="AJ11" s="16">
        <f t="shared" si="0"/>
        <v>0</v>
      </c>
      <c r="AK11" s="16" t="str">
        <f t="shared" si="1"/>
        <v/>
      </c>
      <c r="AL11" s="17"/>
    </row>
    <row r="12" customHeight="1" spans="1:38">
      <c r="A12" s="12"/>
      <c r="B12" s="13"/>
      <c r="C12" s="13"/>
      <c r="D12" s="13"/>
      <c r="E12" s="13"/>
      <c r="F12" s="13"/>
      <c r="G12" s="13"/>
      <c r="H12" s="13"/>
      <c r="I12" s="13"/>
      <c r="J12" s="13"/>
      <c r="K12" s="13"/>
      <c r="L12" s="13"/>
      <c r="M12" s="13"/>
      <c r="N12" s="13"/>
      <c r="O12" s="13"/>
      <c r="P12" s="13"/>
      <c r="Q12" s="13"/>
      <c r="R12" s="13"/>
      <c r="S12" s="13"/>
      <c r="T12" s="145"/>
      <c r="U12" s="13"/>
      <c r="V12" s="12"/>
      <c r="W12" s="12"/>
      <c r="X12" s="14"/>
      <c r="Y12" s="16"/>
      <c r="Z12" s="74"/>
      <c r="AA12" s="74"/>
      <c r="AB12" s="74"/>
      <c r="AC12" s="74"/>
      <c r="AD12" s="74"/>
      <c r="AE12" s="15"/>
      <c r="AF12" s="18"/>
      <c r="AG12" s="16"/>
      <c r="AH12" s="16"/>
      <c r="AI12" s="104"/>
      <c r="AJ12" s="16">
        <f t="shared" si="0"/>
        <v>0</v>
      </c>
      <c r="AK12" s="16" t="str">
        <f t="shared" si="1"/>
        <v/>
      </c>
      <c r="AL12" s="17"/>
    </row>
    <row r="13" customHeight="1" spans="1:38">
      <c r="A13" s="12"/>
      <c r="B13" s="13"/>
      <c r="C13" s="13"/>
      <c r="D13" s="13"/>
      <c r="E13" s="13"/>
      <c r="F13" s="13"/>
      <c r="G13" s="13"/>
      <c r="H13" s="13"/>
      <c r="I13" s="13"/>
      <c r="J13" s="13"/>
      <c r="K13" s="13"/>
      <c r="L13" s="13"/>
      <c r="M13" s="13"/>
      <c r="N13" s="13"/>
      <c r="O13" s="13"/>
      <c r="P13" s="13"/>
      <c r="Q13" s="13"/>
      <c r="R13" s="13"/>
      <c r="S13" s="13"/>
      <c r="T13" s="145"/>
      <c r="U13" s="13"/>
      <c r="V13" s="12"/>
      <c r="W13" s="12"/>
      <c r="X13" s="14"/>
      <c r="Y13" s="16"/>
      <c r="Z13" s="74"/>
      <c r="AA13" s="74"/>
      <c r="AB13" s="74"/>
      <c r="AC13" s="74"/>
      <c r="AD13" s="74"/>
      <c r="AE13" s="15"/>
      <c r="AF13" s="18"/>
      <c r="AG13" s="16"/>
      <c r="AH13" s="16"/>
      <c r="AI13" s="104"/>
      <c r="AJ13" s="16">
        <f t="shared" si="0"/>
        <v>0</v>
      </c>
      <c r="AK13" s="16" t="str">
        <f t="shared" si="1"/>
        <v/>
      </c>
      <c r="AL13" s="17"/>
    </row>
    <row r="14" customHeight="1" spans="1:38">
      <c r="A14" s="12"/>
      <c r="B14" s="13"/>
      <c r="C14" s="13"/>
      <c r="D14" s="13"/>
      <c r="E14" s="13"/>
      <c r="F14" s="13"/>
      <c r="G14" s="13"/>
      <c r="H14" s="13"/>
      <c r="I14" s="13"/>
      <c r="J14" s="13"/>
      <c r="K14" s="13"/>
      <c r="L14" s="13"/>
      <c r="M14" s="13"/>
      <c r="N14" s="13"/>
      <c r="O14" s="13"/>
      <c r="P14" s="13"/>
      <c r="Q14" s="13"/>
      <c r="R14" s="13"/>
      <c r="S14" s="13"/>
      <c r="T14" s="145"/>
      <c r="U14" s="13"/>
      <c r="V14" s="12"/>
      <c r="W14" s="12"/>
      <c r="X14" s="14"/>
      <c r="Y14" s="16"/>
      <c r="Z14" s="74"/>
      <c r="AA14" s="74"/>
      <c r="AB14" s="74"/>
      <c r="AC14" s="74"/>
      <c r="AD14" s="74"/>
      <c r="AE14" s="15"/>
      <c r="AF14" s="18"/>
      <c r="AG14" s="16"/>
      <c r="AH14" s="16"/>
      <c r="AI14" s="104"/>
      <c r="AJ14" s="16">
        <f t="shared" si="0"/>
        <v>0</v>
      </c>
      <c r="AK14" s="16" t="str">
        <f t="shared" si="1"/>
        <v/>
      </c>
      <c r="AL14" s="17"/>
    </row>
    <row r="15" customHeight="1" spans="1:38">
      <c r="A15" s="12"/>
      <c r="B15" s="13"/>
      <c r="C15" s="13"/>
      <c r="D15" s="13"/>
      <c r="E15" s="13"/>
      <c r="F15" s="13"/>
      <c r="G15" s="13"/>
      <c r="H15" s="13"/>
      <c r="I15" s="13"/>
      <c r="J15" s="13"/>
      <c r="K15" s="13"/>
      <c r="L15" s="13"/>
      <c r="M15" s="13"/>
      <c r="N15" s="13"/>
      <c r="O15" s="13"/>
      <c r="P15" s="13"/>
      <c r="Q15" s="13"/>
      <c r="R15" s="13"/>
      <c r="S15" s="13"/>
      <c r="T15" s="145"/>
      <c r="U15" s="13"/>
      <c r="V15" s="12"/>
      <c r="W15" s="12"/>
      <c r="X15" s="14"/>
      <c r="Y15" s="16"/>
      <c r="Z15" s="74"/>
      <c r="AA15" s="74"/>
      <c r="AB15" s="74"/>
      <c r="AC15" s="74"/>
      <c r="AD15" s="74"/>
      <c r="AE15" s="15"/>
      <c r="AF15" s="18"/>
      <c r="AG15" s="16"/>
      <c r="AH15" s="16"/>
      <c r="AI15" s="104"/>
      <c r="AJ15" s="16">
        <f t="shared" si="0"/>
        <v>0</v>
      </c>
      <c r="AK15" s="16" t="str">
        <f t="shared" si="1"/>
        <v/>
      </c>
      <c r="AL15" s="17"/>
    </row>
    <row r="16" customHeight="1" spans="1:38">
      <c r="A16" s="12"/>
      <c r="B16" s="13"/>
      <c r="C16" s="13"/>
      <c r="D16" s="13"/>
      <c r="E16" s="13"/>
      <c r="F16" s="13"/>
      <c r="G16" s="13"/>
      <c r="H16" s="13"/>
      <c r="I16" s="13"/>
      <c r="J16" s="13"/>
      <c r="K16" s="13"/>
      <c r="L16" s="13"/>
      <c r="M16" s="13"/>
      <c r="N16" s="13"/>
      <c r="O16" s="13"/>
      <c r="P16" s="13"/>
      <c r="Q16" s="13"/>
      <c r="R16" s="13"/>
      <c r="S16" s="13"/>
      <c r="T16" s="145"/>
      <c r="U16" s="13"/>
      <c r="V16" s="12"/>
      <c r="W16" s="12"/>
      <c r="X16" s="14"/>
      <c r="Y16" s="16"/>
      <c r="Z16" s="74"/>
      <c r="AA16" s="74"/>
      <c r="AB16" s="74"/>
      <c r="AC16" s="74"/>
      <c r="AD16" s="74"/>
      <c r="AE16" s="15"/>
      <c r="AF16" s="18"/>
      <c r="AG16" s="16"/>
      <c r="AH16" s="16"/>
      <c r="AI16" s="104"/>
      <c r="AJ16" s="16">
        <f t="shared" si="0"/>
        <v>0</v>
      </c>
      <c r="AK16" s="16" t="str">
        <f t="shared" si="1"/>
        <v/>
      </c>
      <c r="AL16" s="17"/>
    </row>
    <row r="17" customHeight="1" spans="1:38">
      <c r="A17" s="12"/>
      <c r="B17" s="13"/>
      <c r="C17" s="13"/>
      <c r="D17" s="13"/>
      <c r="E17" s="13"/>
      <c r="F17" s="13"/>
      <c r="G17" s="13"/>
      <c r="H17" s="13"/>
      <c r="I17" s="13"/>
      <c r="J17" s="13"/>
      <c r="K17" s="13"/>
      <c r="L17" s="13"/>
      <c r="M17" s="13"/>
      <c r="N17" s="13"/>
      <c r="O17" s="13"/>
      <c r="P17" s="13"/>
      <c r="Q17" s="13"/>
      <c r="R17" s="13"/>
      <c r="S17" s="13"/>
      <c r="T17" s="145"/>
      <c r="U17" s="13"/>
      <c r="V17" s="12"/>
      <c r="W17" s="12"/>
      <c r="X17" s="14"/>
      <c r="Y17" s="16"/>
      <c r="Z17" s="74"/>
      <c r="AA17" s="74"/>
      <c r="AB17" s="74"/>
      <c r="AC17" s="74"/>
      <c r="AD17" s="74"/>
      <c r="AE17" s="15"/>
      <c r="AF17" s="18"/>
      <c r="AG17" s="16"/>
      <c r="AH17" s="16"/>
      <c r="AI17" s="104"/>
      <c r="AJ17" s="16">
        <f t="shared" si="0"/>
        <v>0</v>
      </c>
      <c r="AK17" s="16" t="str">
        <f t="shared" si="1"/>
        <v/>
      </c>
      <c r="AL17" s="17"/>
    </row>
    <row r="18" customHeight="1" spans="1:38">
      <c r="A18" s="12"/>
      <c r="B18" s="13"/>
      <c r="C18" s="13"/>
      <c r="D18" s="13"/>
      <c r="E18" s="13"/>
      <c r="F18" s="13"/>
      <c r="G18" s="13"/>
      <c r="H18" s="13"/>
      <c r="I18" s="13"/>
      <c r="J18" s="13"/>
      <c r="K18" s="13"/>
      <c r="L18" s="13"/>
      <c r="M18" s="13"/>
      <c r="N18" s="13"/>
      <c r="O18" s="13"/>
      <c r="P18" s="13"/>
      <c r="Q18" s="13"/>
      <c r="R18" s="13"/>
      <c r="S18" s="13"/>
      <c r="T18" s="145"/>
      <c r="U18" s="13"/>
      <c r="V18" s="12"/>
      <c r="W18" s="12"/>
      <c r="X18" s="14"/>
      <c r="Y18" s="16"/>
      <c r="Z18" s="74"/>
      <c r="AA18" s="74"/>
      <c r="AB18" s="74"/>
      <c r="AC18" s="74"/>
      <c r="AD18" s="74"/>
      <c r="AE18" s="15"/>
      <c r="AF18" s="18"/>
      <c r="AG18" s="16"/>
      <c r="AH18" s="16"/>
      <c r="AI18" s="104"/>
      <c r="AJ18" s="16">
        <f t="shared" si="0"/>
        <v>0</v>
      </c>
      <c r="AK18" s="16" t="str">
        <f t="shared" si="1"/>
        <v/>
      </c>
      <c r="AL18" s="17"/>
    </row>
    <row r="19" customHeight="1" spans="1:38">
      <c r="A19" s="12"/>
      <c r="B19" s="13"/>
      <c r="C19" s="13"/>
      <c r="D19" s="13"/>
      <c r="E19" s="13"/>
      <c r="F19" s="13"/>
      <c r="G19" s="13"/>
      <c r="H19" s="13"/>
      <c r="I19" s="13"/>
      <c r="J19" s="13"/>
      <c r="K19" s="13"/>
      <c r="L19" s="13"/>
      <c r="M19" s="13"/>
      <c r="N19" s="13"/>
      <c r="O19" s="13"/>
      <c r="P19" s="13"/>
      <c r="Q19" s="13"/>
      <c r="R19" s="13"/>
      <c r="S19" s="13"/>
      <c r="T19" s="145"/>
      <c r="U19" s="13"/>
      <c r="V19" s="12"/>
      <c r="W19" s="12"/>
      <c r="X19" s="14"/>
      <c r="Y19" s="16"/>
      <c r="Z19" s="74"/>
      <c r="AA19" s="74"/>
      <c r="AB19" s="74"/>
      <c r="AC19" s="74"/>
      <c r="AD19" s="74"/>
      <c r="AE19" s="15"/>
      <c r="AF19" s="18"/>
      <c r="AG19" s="16"/>
      <c r="AH19" s="16"/>
      <c r="AI19" s="104"/>
      <c r="AJ19" s="16">
        <f t="shared" si="0"/>
        <v>0</v>
      </c>
      <c r="AK19" s="16" t="str">
        <f t="shared" si="1"/>
        <v/>
      </c>
      <c r="AL19" s="17"/>
    </row>
    <row r="20" customHeight="1" spans="1:38">
      <c r="A20" s="12"/>
      <c r="B20" s="13"/>
      <c r="C20" s="13"/>
      <c r="D20" s="13"/>
      <c r="E20" s="13"/>
      <c r="F20" s="13"/>
      <c r="G20" s="13"/>
      <c r="H20" s="13"/>
      <c r="I20" s="13"/>
      <c r="J20" s="13"/>
      <c r="K20" s="13"/>
      <c r="L20" s="13"/>
      <c r="M20" s="13"/>
      <c r="N20" s="13"/>
      <c r="O20" s="13"/>
      <c r="P20" s="13"/>
      <c r="Q20" s="13"/>
      <c r="R20" s="13"/>
      <c r="S20" s="13"/>
      <c r="T20" s="145"/>
      <c r="U20" s="13"/>
      <c r="V20" s="12"/>
      <c r="W20" s="12"/>
      <c r="X20" s="14"/>
      <c r="Y20" s="16"/>
      <c r="Z20" s="74"/>
      <c r="AA20" s="74"/>
      <c r="AB20" s="74"/>
      <c r="AC20" s="74"/>
      <c r="AD20" s="74"/>
      <c r="AE20" s="15"/>
      <c r="AF20" s="18"/>
      <c r="AG20" s="16"/>
      <c r="AH20" s="16"/>
      <c r="AI20" s="104"/>
      <c r="AJ20" s="16">
        <f t="shared" si="0"/>
        <v>0</v>
      </c>
      <c r="AK20" s="16" t="str">
        <f t="shared" si="1"/>
        <v/>
      </c>
      <c r="AL20" s="17"/>
    </row>
    <row r="21" customHeight="1" spans="1:38">
      <c r="A21" s="12"/>
      <c r="B21" s="13"/>
      <c r="C21" s="13"/>
      <c r="D21" s="13"/>
      <c r="E21" s="13"/>
      <c r="F21" s="13"/>
      <c r="G21" s="13"/>
      <c r="H21" s="13"/>
      <c r="I21" s="13"/>
      <c r="J21" s="13"/>
      <c r="K21" s="13"/>
      <c r="L21" s="13"/>
      <c r="M21" s="13"/>
      <c r="N21" s="13"/>
      <c r="O21" s="13"/>
      <c r="P21" s="13"/>
      <c r="Q21" s="13"/>
      <c r="R21" s="13"/>
      <c r="S21" s="13"/>
      <c r="T21" s="145"/>
      <c r="U21" s="13"/>
      <c r="V21" s="12"/>
      <c r="W21" s="12"/>
      <c r="X21" s="14"/>
      <c r="Y21" s="16"/>
      <c r="Z21" s="74"/>
      <c r="AA21" s="74"/>
      <c r="AB21" s="74"/>
      <c r="AC21" s="74"/>
      <c r="AD21" s="74"/>
      <c r="AE21" s="15"/>
      <c r="AF21" s="18"/>
      <c r="AG21" s="16"/>
      <c r="AH21" s="16"/>
      <c r="AI21" s="104"/>
      <c r="AJ21" s="16">
        <f t="shared" si="0"/>
        <v>0</v>
      </c>
      <c r="AK21" s="16" t="str">
        <f t="shared" si="1"/>
        <v/>
      </c>
      <c r="AL21" s="17"/>
    </row>
    <row r="22" customHeight="1" spans="1:38">
      <c r="A22" s="12"/>
      <c r="B22" s="13"/>
      <c r="C22" s="13"/>
      <c r="D22" s="13"/>
      <c r="E22" s="13"/>
      <c r="F22" s="13"/>
      <c r="G22" s="13"/>
      <c r="H22" s="13"/>
      <c r="I22" s="13"/>
      <c r="J22" s="13"/>
      <c r="K22" s="13"/>
      <c r="L22" s="13"/>
      <c r="M22" s="13"/>
      <c r="N22" s="13"/>
      <c r="O22" s="13"/>
      <c r="P22" s="13"/>
      <c r="Q22" s="13"/>
      <c r="R22" s="13"/>
      <c r="S22" s="13"/>
      <c r="T22" s="145"/>
      <c r="U22" s="13"/>
      <c r="V22" s="12"/>
      <c r="W22" s="12"/>
      <c r="X22" s="14"/>
      <c r="Y22" s="16"/>
      <c r="Z22" s="74"/>
      <c r="AA22" s="74"/>
      <c r="AB22" s="74"/>
      <c r="AC22" s="74"/>
      <c r="AD22" s="74"/>
      <c r="AE22" s="15"/>
      <c r="AF22" s="18"/>
      <c r="AG22" s="16"/>
      <c r="AH22" s="16"/>
      <c r="AI22" s="104"/>
      <c r="AJ22" s="16">
        <f t="shared" si="0"/>
        <v>0</v>
      </c>
      <c r="AK22" s="16" t="str">
        <f t="shared" si="1"/>
        <v/>
      </c>
      <c r="AL22" s="17"/>
    </row>
    <row r="23" customHeight="1" spans="1:38">
      <c r="A23" s="12"/>
      <c r="B23" s="13"/>
      <c r="C23" s="13"/>
      <c r="D23" s="13"/>
      <c r="E23" s="13"/>
      <c r="F23" s="13"/>
      <c r="G23" s="13"/>
      <c r="H23" s="13"/>
      <c r="I23" s="13"/>
      <c r="J23" s="13"/>
      <c r="K23" s="13"/>
      <c r="L23" s="13"/>
      <c r="M23" s="13"/>
      <c r="N23" s="13"/>
      <c r="O23" s="13"/>
      <c r="P23" s="13"/>
      <c r="Q23" s="13"/>
      <c r="R23" s="13"/>
      <c r="S23" s="13"/>
      <c r="T23" s="145"/>
      <c r="U23" s="13"/>
      <c r="V23" s="12"/>
      <c r="W23" s="12"/>
      <c r="X23" s="14"/>
      <c r="Y23" s="16"/>
      <c r="Z23" s="74"/>
      <c r="AA23" s="74"/>
      <c r="AB23" s="74"/>
      <c r="AC23" s="74"/>
      <c r="AD23" s="74"/>
      <c r="AE23" s="15"/>
      <c r="AF23" s="18"/>
      <c r="AG23" s="16"/>
      <c r="AH23" s="16"/>
      <c r="AI23" s="104"/>
      <c r="AJ23" s="16">
        <f t="shared" si="0"/>
        <v>0</v>
      </c>
      <c r="AK23" s="16" t="str">
        <f t="shared" si="1"/>
        <v/>
      </c>
      <c r="AL23" s="17"/>
    </row>
    <row r="24" customHeight="1" spans="1:38">
      <c r="A24" s="12"/>
      <c r="B24" s="13"/>
      <c r="C24" s="13"/>
      <c r="D24" s="13"/>
      <c r="E24" s="13"/>
      <c r="F24" s="13"/>
      <c r="G24" s="13"/>
      <c r="H24" s="13"/>
      <c r="I24" s="13"/>
      <c r="J24" s="13"/>
      <c r="K24" s="13"/>
      <c r="L24" s="13"/>
      <c r="M24" s="13"/>
      <c r="N24" s="13"/>
      <c r="O24" s="13"/>
      <c r="P24" s="13"/>
      <c r="Q24" s="13"/>
      <c r="R24" s="13"/>
      <c r="S24" s="13"/>
      <c r="T24" s="145"/>
      <c r="U24" s="13"/>
      <c r="V24" s="12"/>
      <c r="W24" s="12"/>
      <c r="X24" s="14"/>
      <c r="Y24" s="16"/>
      <c r="Z24" s="74"/>
      <c r="AA24" s="74"/>
      <c r="AB24" s="74"/>
      <c r="AC24" s="74"/>
      <c r="AD24" s="74"/>
      <c r="AE24" s="15"/>
      <c r="AF24" s="18"/>
      <c r="AG24" s="16"/>
      <c r="AH24" s="16"/>
      <c r="AI24" s="104"/>
      <c r="AJ24" s="16">
        <f t="shared" si="0"/>
        <v>0</v>
      </c>
      <c r="AK24" s="16" t="str">
        <f t="shared" si="1"/>
        <v/>
      </c>
      <c r="AL24" s="17"/>
    </row>
    <row r="25" customHeight="1" spans="1:38">
      <c r="A25" s="12" t="s">
        <v>621</v>
      </c>
      <c r="B25" s="12"/>
      <c r="C25" s="12"/>
      <c r="D25" s="12"/>
      <c r="E25" s="12"/>
      <c r="F25" s="12"/>
      <c r="G25" s="12"/>
      <c r="H25" s="12"/>
      <c r="I25" s="12"/>
      <c r="J25" s="12"/>
      <c r="K25" s="12"/>
      <c r="L25" s="12"/>
      <c r="M25" s="12"/>
      <c r="N25" s="12"/>
      <c r="O25" s="12"/>
      <c r="P25" s="12"/>
      <c r="Q25" s="12"/>
      <c r="R25" s="12"/>
      <c r="S25" s="12"/>
      <c r="T25" s="145"/>
      <c r="U25" s="13"/>
      <c r="V25" s="12"/>
      <c r="W25" s="12"/>
      <c r="X25" s="14"/>
      <c r="Y25" s="16">
        <f>SUM(Y7:Y24)</f>
        <v>0</v>
      </c>
      <c r="Z25" s="74"/>
      <c r="AA25" s="74"/>
      <c r="AB25" s="74"/>
      <c r="AC25" s="74"/>
      <c r="AD25" s="74"/>
      <c r="AE25" s="15">
        <f>SUM(AE7:AE24)</f>
        <v>0</v>
      </c>
      <c r="AF25" s="18">
        <f>SUM(AF7:AF24)</f>
        <v>0</v>
      </c>
      <c r="AG25" s="16">
        <f>SUM(AG7:AG24)</f>
        <v>0</v>
      </c>
      <c r="AH25" s="16">
        <f>SUM(AH7:AH24)</f>
        <v>0</v>
      </c>
      <c r="AI25" s="104"/>
      <c r="AJ25" s="16">
        <f>SUM(AJ7:AJ24)</f>
        <v>0</v>
      </c>
      <c r="AK25" s="16" t="str">
        <f t="shared" si="1"/>
        <v/>
      </c>
      <c r="AL25" s="17"/>
    </row>
    <row r="26" customHeight="1" spans="1:38">
      <c r="A26" s="12" t="s">
        <v>1776</v>
      </c>
      <c r="B26" s="12"/>
      <c r="C26" s="12"/>
      <c r="D26" s="12"/>
      <c r="E26" s="12"/>
      <c r="F26" s="12"/>
      <c r="G26" s="12"/>
      <c r="H26" s="12"/>
      <c r="I26" s="12"/>
      <c r="J26" s="12"/>
      <c r="K26" s="12"/>
      <c r="L26" s="12"/>
      <c r="M26" s="12"/>
      <c r="N26" s="12"/>
      <c r="O26" s="12"/>
      <c r="P26" s="12"/>
      <c r="Q26" s="12"/>
      <c r="R26" s="12"/>
      <c r="S26" s="12"/>
      <c r="T26" s="145"/>
      <c r="U26" s="17"/>
      <c r="V26" s="12"/>
      <c r="W26" s="12"/>
      <c r="X26" s="14"/>
      <c r="Y26" s="16"/>
      <c r="Z26" s="74"/>
      <c r="AA26" s="74"/>
      <c r="AB26" s="74"/>
      <c r="AC26" s="74"/>
      <c r="AD26" s="74"/>
      <c r="AE26" s="15"/>
      <c r="AF26" s="18"/>
      <c r="AG26" s="16"/>
      <c r="AH26" s="16"/>
      <c r="AI26" s="104"/>
      <c r="AJ26" s="16">
        <v>0</v>
      </c>
      <c r="AK26" s="16" t="str">
        <f t="shared" si="1"/>
        <v/>
      </c>
      <c r="AL26" s="17"/>
    </row>
    <row r="27" customHeight="1" spans="1:38">
      <c r="A27" s="12" t="s">
        <v>641</v>
      </c>
      <c r="B27" s="12"/>
      <c r="C27" s="12"/>
      <c r="D27" s="12"/>
      <c r="E27" s="12"/>
      <c r="F27" s="12"/>
      <c r="G27" s="12"/>
      <c r="H27" s="12"/>
      <c r="I27" s="12"/>
      <c r="J27" s="12"/>
      <c r="K27" s="12"/>
      <c r="L27" s="12"/>
      <c r="M27" s="12"/>
      <c r="N27" s="12"/>
      <c r="O27" s="12"/>
      <c r="P27" s="12"/>
      <c r="Q27" s="12"/>
      <c r="R27" s="12"/>
      <c r="S27" s="12"/>
      <c r="T27" s="139"/>
      <c r="U27" s="12"/>
      <c r="V27" s="12"/>
      <c r="W27" s="12"/>
      <c r="X27" s="14"/>
      <c r="Y27" s="16">
        <f>Y25-Y26</f>
        <v>0</v>
      </c>
      <c r="Z27" s="74"/>
      <c r="AA27" s="74"/>
      <c r="AB27" s="74"/>
      <c r="AC27" s="74"/>
      <c r="AD27" s="74"/>
      <c r="AE27" s="15">
        <f>AE25-AE26</f>
        <v>0</v>
      </c>
      <c r="AF27" s="18">
        <f>AF25-AF26</f>
        <v>0</v>
      </c>
      <c r="AG27" s="16">
        <f>AG25-AG26</f>
        <v>0</v>
      </c>
      <c r="AH27" s="16">
        <f>AH25-AH26</f>
        <v>0</v>
      </c>
      <c r="AI27" s="104"/>
      <c r="AJ27" s="16">
        <f>AJ25-AJ26</f>
        <v>0</v>
      </c>
      <c r="AK27" s="16" t="str">
        <f t="shared" si="1"/>
        <v/>
      </c>
      <c r="AL27" s="17"/>
    </row>
    <row r="28" customHeight="1" spans="1:38">
      <c r="A28" s="20" t="e">
        <f>#REF!&amp;#REF!</f>
        <v>#REF!</v>
      </c>
      <c r="T28" s="116"/>
      <c r="AH28" s="27" t="e">
        <f>"评估人员："&amp;#REF!</f>
        <v>#REF!</v>
      </c>
    </row>
    <row r="29" customHeight="1" spans="1:38">
      <c r="A29" s="20" t="e">
        <f>CONCATENATE(#REF!,#REF!,#REF!,#REF!,#REF!,#REF!,#REF!)</f>
        <v>#REF!</v>
      </c>
      <c r="T29" s="116"/>
    </row>
    <row r="30" customHeight="1" spans="1:38">
      <c r="T30" s="116"/>
    </row>
    <row r="31" customHeight="1" spans="1:38">
      <c r="T31" s="116"/>
    </row>
    <row r="32" customHeight="1" spans="1:38">
      <c r="T32" s="116"/>
    </row>
    <row r="33" customHeight="1" spans="20:20">
      <c r="T33" s="116"/>
    </row>
    <row r="34" customHeight="1" spans="20:20">
      <c r="T34" s="116"/>
    </row>
    <row r="35" customHeight="1" spans="20:20">
      <c r="T35" s="116"/>
    </row>
    <row r="36" customHeight="1" spans="20:20">
      <c r="T36" s="116"/>
    </row>
    <row r="37" customHeight="1" spans="20:20">
      <c r="T37" s="116"/>
    </row>
    <row r="38" customHeight="1" spans="20:20">
      <c r="T38" s="116"/>
    </row>
    <row r="39" customHeight="1" spans="20:20">
      <c r="T39" s="116"/>
    </row>
    <row r="40" customHeight="1" spans="20:20">
      <c r="T40" s="116"/>
    </row>
    <row r="41" customHeight="1" spans="20:20">
      <c r="T41" s="116"/>
    </row>
    <row r="42" customHeight="1" spans="20:20">
      <c r="T42" s="116"/>
    </row>
    <row r="43" customHeight="1" spans="20:20">
      <c r="T43" s="116"/>
    </row>
    <row r="44" customHeight="1" spans="20:20">
      <c r="T44" s="116"/>
    </row>
    <row r="45" customHeight="1" spans="20:20">
      <c r="T45" s="116"/>
    </row>
    <row r="46" customHeight="1" spans="20:20">
      <c r="T46" s="116"/>
    </row>
    <row r="47" customHeight="1" spans="20:20">
      <c r="T47" s="116"/>
    </row>
    <row r="48" customHeight="1" spans="20:20">
      <c r="T48" s="116"/>
    </row>
    <row r="49" customHeight="1" spans="20:20">
      <c r="T49" s="116"/>
    </row>
    <row r="50" customHeight="1" spans="20:20">
      <c r="T50" s="116"/>
    </row>
    <row r="51" customHeight="1" spans="20:20">
      <c r="T51" s="116"/>
    </row>
    <row r="52" customHeight="1" spans="20:20">
      <c r="T52" s="116"/>
    </row>
    <row r="53" customHeight="1" spans="20:20">
      <c r="T53" s="116"/>
    </row>
    <row r="54" customHeight="1" spans="20:20">
      <c r="T54" s="116"/>
    </row>
    <row r="55" customHeight="1" spans="20:20">
      <c r="T55" s="116"/>
    </row>
    <row r="56" customHeight="1" spans="20:20">
      <c r="T56" s="116"/>
    </row>
    <row r="57" customHeight="1" spans="20:20">
      <c r="T57" s="116"/>
    </row>
    <row r="58" customHeight="1" spans="20:20">
      <c r="T58" s="116"/>
    </row>
    <row r="59" customHeight="1" spans="20:20">
      <c r="T59" s="116"/>
    </row>
    <row r="60" customHeight="1" spans="20:20">
      <c r="T60" s="116"/>
    </row>
    <row r="61" customHeight="1" spans="20:20">
      <c r="T61" s="116"/>
    </row>
    <row r="62" customHeight="1" spans="20:20">
      <c r="T62" s="116"/>
    </row>
    <row r="63" customHeight="1" spans="20:20">
      <c r="T63" s="116"/>
    </row>
    <row r="64" customHeight="1" spans="20:20">
      <c r="T64" s="116"/>
    </row>
    <row r="65" customHeight="1" spans="20:20">
      <c r="T65" s="116"/>
    </row>
    <row r="66" customHeight="1" spans="20:20">
      <c r="T66" s="116"/>
    </row>
    <row r="67" customHeight="1" spans="20:20">
      <c r="T67" s="116"/>
    </row>
    <row r="68" customHeight="1" spans="20:20">
      <c r="T68" s="116"/>
    </row>
    <row r="69" customHeight="1" spans="20:20">
      <c r="T69" s="116"/>
    </row>
    <row r="70" customHeight="1" spans="20:20">
      <c r="T70" s="116"/>
    </row>
    <row r="71" customHeight="1" spans="20:20">
      <c r="T71" s="116"/>
    </row>
    <row r="72" customHeight="1" spans="20:20">
      <c r="T72" s="116"/>
    </row>
    <row r="73" customHeight="1" spans="20:20">
      <c r="T73" s="116"/>
    </row>
    <row r="74" customHeight="1" spans="20:20">
      <c r="T74" s="116"/>
    </row>
    <row r="75" customHeight="1" spans="20:20">
      <c r="T75" s="116"/>
    </row>
    <row r="76" customHeight="1" spans="20:20">
      <c r="T76" s="116"/>
    </row>
    <row r="77" customHeight="1" spans="20:20">
      <c r="T77" s="116"/>
    </row>
    <row r="78" customHeight="1" spans="20:20">
      <c r="T78" s="116"/>
    </row>
    <row r="79" customHeight="1" spans="20:20">
      <c r="T79" s="116"/>
    </row>
    <row r="80" customHeight="1" spans="20:20">
      <c r="T80" s="116"/>
    </row>
    <row r="81" customHeight="1" spans="20:20">
      <c r="T81" s="116"/>
    </row>
    <row r="82" customHeight="1" spans="20:20">
      <c r="T82" s="116"/>
    </row>
    <row r="83" customHeight="1" spans="20:20">
      <c r="T83" s="116"/>
    </row>
    <row r="84" customHeight="1" spans="20:20">
      <c r="T84" s="116"/>
    </row>
    <row r="85" customHeight="1" spans="20:20">
      <c r="T85" s="116"/>
    </row>
    <row r="86" customHeight="1" spans="20:20">
      <c r="T86" s="116"/>
    </row>
    <row r="87" customHeight="1" spans="20:20">
      <c r="T87" s="116"/>
    </row>
    <row r="88" customHeight="1" spans="20:20">
      <c r="T88" s="116"/>
    </row>
    <row r="89" customHeight="1" spans="20:20">
      <c r="T89" s="116"/>
    </row>
    <row r="90" customHeight="1" spans="20:20">
      <c r="T90" s="116"/>
    </row>
    <row r="91" customHeight="1" spans="20:20">
      <c r="T91" s="116"/>
    </row>
    <row r="92" customHeight="1" spans="20:20">
      <c r="T92" s="116"/>
    </row>
    <row r="93" customHeight="1" spans="20:20">
      <c r="T93" s="116"/>
    </row>
    <row r="94" customHeight="1" spans="20:20">
      <c r="T94" s="116"/>
    </row>
    <row r="95" customHeight="1" spans="20:20">
      <c r="T95" s="116"/>
    </row>
    <row r="96" customHeight="1" spans="20:20">
      <c r="T96" s="116"/>
    </row>
    <row r="97" customHeight="1" spans="20:20">
      <c r="T97" s="116"/>
    </row>
    <row r="98" customHeight="1" spans="20:20">
      <c r="T98" s="116"/>
    </row>
    <row r="99" customHeight="1" spans="20:20">
      <c r="T99" s="116"/>
    </row>
    <row r="100" customHeight="1" spans="20:20">
      <c r="T100" s="116"/>
    </row>
    <row r="101" customHeight="1" spans="20:20">
      <c r="T101" s="116"/>
    </row>
    <row r="102" customHeight="1" spans="20:20">
      <c r="T102" s="116"/>
    </row>
    <row r="103" customHeight="1" spans="20:20">
      <c r="T103" s="116"/>
    </row>
    <row r="104" customHeight="1" spans="20:20">
      <c r="T104" s="116"/>
    </row>
    <row r="105" customHeight="1" spans="20:20">
      <c r="T105" s="116"/>
    </row>
    <row r="106" customHeight="1" spans="20:20">
      <c r="T106" s="116"/>
    </row>
    <row r="107" customHeight="1" spans="20:20">
      <c r="T107" s="116"/>
    </row>
    <row r="108" customHeight="1" spans="20:20">
      <c r="T108" s="116"/>
    </row>
    <row r="109" customHeight="1" spans="20:20">
      <c r="T109" s="116"/>
    </row>
    <row r="110" customHeight="1" spans="20:20">
      <c r="T110" s="116"/>
    </row>
    <row r="111" customHeight="1" spans="20:20">
      <c r="T111" s="116"/>
    </row>
    <row r="112" customHeight="1" spans="20:20">
      <c r="T112" s="116"/>
    </row>
    <row r="113" customHeight="1" spans="20:20">
      <c r="T113" s="116"/>
    </row>
    <row r="114" customHeight="1" spans="20:20">
      <c r="T114" s="116"/>
    </row>
    <row r="115" customHeight="1" spans="20:20">
      <c r="T115" s="116"/>
    </row>
    <row r="116" customHeight="1" spans="20:20">
      <c r="T116" s="116"/>
    </row>
    <row r="117" customHeight="1" spans="20:20">
      <c r="T117" s="116"/>
    </row>
    <row r="118" customHeight="1" spans="20:20">
      <c r="T118" s="116"/>
    </row>
    <row r="119" customHeight="1" spans="20:20">
      <c r="T119" s="116"/>
    </row>
    <row r="120" customHeight="1" spans="20:20">
      <c r="T120" s="116"/>
    </row>
    <row r="121" customHeight="1" spans="20:20">
      <c r="T121" s="116"/>
    </row>
    <row r="122" customHeight="1" spans="20:20">
      <c r="T122" s="116"/>
    </row>
    <row r="123" customHeight="1" spans="20:20">
      <c r="T123" s="116"/>
    </row>
    <row r="124" customHeight="1" spans="20:20">
      <c r="T124" s="116"/>
    </row>
    <row r="125" customHeight="1" spans="20:20">
      <c r="T125" s="116"/>
    </row>
    <row r="126" customHeight="1" spans="20:20">
      <c r="T126" s="116"/>
    </row>
    <row r="127" customHeight="1" spans="20:20">
      <c r="T127" s="116"/>
    </row>
    <row r="128" customHeight="1" spans="20:20">
      <c r="T128" s="116"/>
    </row>
    <row r="129" customHeight="1" spans="20:20">
      <c r="T129" s="116"/>
    </row>
    <row r="130" customHeight="1" spans="20:20">
      <c r="T130" s="116"/>
    </row>
    <row r="131" customHeight="1" spans="20:20">
      <c r="T131" s="116"/>
    </row>
    <row r="132" customHeight="1" spans="20:20">
      <c r="T132" s="116"/>
    </row>
    <row r="133" customHeight="1" spans="20:20">
      <c r="T133" s="116"/>
    </row>
    <row r="134" customHeight="1" spans="20:20">
      <c r="T134" s="116"/>
    </row>
    <row r="135" customHeight="1" spans="20:20">
      <c r="T135" s="116"/>
    </row>
    <row r="136" customHeight="1" spans="20:20">
      <c r="T136" s="116"/>
    </row>
    <row r="137" customHeight="1" spans="20:20">
      <c r="T137" s="116"/>
    </row>
    <row r="138" customHeight="1" spans="20:20">
      <c r="T138" s="116"/>
    </row>
    <row r="139" customHeight="1" spans="20:20">
      <c r="T139" s="116"/>
    </row>
    <row r="140" customHeight="1" spans="20:20">
      <c r="T140" s="116"/>
    </row>
    <row r="141" customHeight="1" spans="20:20">
      <c r="T141" s="116"/>
    </row>
    <row r="142" customHeight="1" spans="20:20">
      <c r="T142" s="116"/>
    </row>
    <row r="143" customHeight="1" spans="20:20">
      <c r="T143" s="116"/>
    </row>
    <row r="144" customHeight="1" spans="20:20">
      <c r="T144" s="116"/>
    </row>
    <row r="145" customHeight="1" spans="20:20">
      <c r="T145" s="116"/>
    </row>
    <row r="146" customHeight="1" spans="20:20">
      <c r="T146" s="116"/>
    </row>
    <row r="147" customHeight="1" spans="20:20">
      <c r="T147" s="116"/>
    </row>
    <row r="148" customHeight="1" spans="20:20">
      <c r="T148" s="116"/>
    </row>
    <row r="149" customHeight="1" spans="20:20">
      <c r="T149" s="116"/>
    </row>
    <row r="150" customHeight="1" spans="20:20">
      <c r="T150" s="116"/>
    </row>
    <row r="151" customHeight="1" spans="20:20">
      <c r="T151" s="116"/>
    </row>
    <row r="152" customHeight="1" spans="20:20">
      <c r="T152" s="116"/>
    </row>
    <row r="153" customHeight="1" spans="20:20">
      <c r="T153" s="116"/>
    </row>
    <row r="154" customHeight="1" spans="20:20">
      <c r="T154" s="116"/>
    </row>
    <row r="155" customHeight="1" spans="20:20">
      <c r="T155" s="116"/>
    </row>
    <row r="156" customHeight="1" spans="20:20">
      <c r="T156" s="116"/>
    </row>
    <row r="157" customHeight="1" spans="20:20">
      <c r="T157" s="116"/>
    </row>
    <row r="158" customHeight="1" spans="20:20">
      <c r="T158" s="116"/>
    </row>
    <row r="159" customHeight="1" spans="20:20">
      <c r="T159" s="116"/>
    </row>
    <row r="160" customHeight="1" spans="20:20">
      <c r="T160" s="116"/>
    </row>
    <row r="161" customHeight="1" spans="20:20">
      <c r="T161" s="116"/>
    </row>
    <row r="162" customHeight="1" spans="20:20">
      <c r="T162" s="116"/>
    </row>
    <row r="163" customHeight="1" spans="20:20">
      <c r="T163" s="116"/>
    </row>
    <row r="164" customHeight="1" spans="20:20">
      <c r="T164" s="116"/>
    </row>
    <row r="165" customHeight="1" spans="20:20">
      <c r="T165" s="116"/>
    </row>
    <row r="166" customHeight="1" spans="20:20">
      <c r="T166" s="116"/>
    </row>
    <row r="167" customHeight="1" spans="20:20">
      <c r="T167" s="116"/>
    </row>
    <row r="168" customHeight="1" spans="20:20">
      <c r="T168" s="116"/>
    </row>
    <row r="169" customHeight="1" spans="20:20">
      <c r="T169" s="116"/>
    </row>
    <row r="170" customHeight="1" spans="20:20">
      <c r="T170" s="116"/>
    </row>
    <row r="171" customHeight="1" spans="20:20">
      <c r="T171" s="116"/>
    </row>
    <row r="172" customHeight="1" spans="20:20">
      <c r="T172" s="116"/>
    </row>
    <row r="173" customHeight="1" spans="20:20">
      <c r="T173" s="116"/>
    </row>
    <row r="174" customHeight="1" spans="20:20">
      <c r="T174" s="116"/>
    </row>
    <row r="175" customHeight="1" spans="20:20">
      <c r="T175" s="116"/>
    </row>
    <row r="176" customHeight="1" spans="20:20">
      <c r="T176" s="116"/>
    </row>
    <row r="177" customHeight="1" spans="20:20">
      <c r="T177" s="116"/>
    </row>
    <row r="178" customHeight="1" spans="20:20">
      <c r="T178" s="116"/>
    </row>
    <row r="179" customHeight="1" spans="20:20">
      <c r="T179" s="116"/>
    </row>
    <row r="180" customHeight="1" spans="20:20">
      <c r="T180" s="116"/>
    </row>
    <row r="181" customHeight="1" spans="20:20">
      <c r="T181" s="116"/>
    </row>
    <row r="182" customHeight="1" spans="20:20">
      <c r="T182" s="116"/>
    </row>
    <row r="183" customHeight="1" spans="20:20">
      <c r="T183" s="116"/>
    </row>
    <row r="184" customHeight="1" spans="20:20">
      <c r="T184" s="116"/>
    </row>
    <row r="185" customHeight="1" spans="20:20">
      <c r="T185" s="116"/>
    </row>
    <row r="186" customHeight="1" spans="20:20">
      <c r="T186" s="116"/>
    </row>
    <row r="187" customHeight="1" spans="20:20">
      <c r="T187" s="116"/>
    </row>
    <row r="188" customHeight="1" spans="20:20">
      <c r="T188" s="116"/>
    </row>
    <row r="189" customHeight="1" spans="20:20">
      <c r="T189" s="116"/>
    </row>
    <row r="190" customHeight="1" spans="20:20">
      <c r="T190" s="116"/>
    </row>
    <row r="191" customHeight="1" spans="20:20">
      <c r="T191" s="116"/>
    </row>
    <row r="192" customHeight="1" spans="20:20">
      <c r="T192" s="116"/>
    </row>
    <row r="193" customHeight="1" spans="20:20">
      <c r="T193" s="116"/>
    </row>
    <row r="194" customHeight="1" spans="20:20">
      <c r="T194" s="116"/>
    </row>
    <row r="195" customHeight="1" spans="20:20">
      <c r="T195" s="116"/>
    </row>
    <row r="196" customHeight="1" spans="20:20">
      <c r="T196" s="116"/>
    </row>
    <row r="197" customHeight="1" spans="20:20">
      <c r="T197" s="116"/>
    </row>
    <row r="198" customHeight="1" spans="20:20">
      <c r="T198" s="116"/>
    </row>
    <row r="199" customHeight="1" spans="20:20">
      <c r="T199" s="116"/>
    </row>
    <row r="200" customHeight="1" spans="20:20">
      <c r="T200" s="116"/>
    </row>
    <row r="201" customHeight="1" spans="20:20">
      <c r="T201" s="116"/>
    </row>
    <row r="202" customHeight="1" spans="20:20">
      <c r="T202" s="116"/>
    </row>
    <row r="203" customHeight="1" spans="20:20">
      <c r="T203" s="116"/>
    </row>
    <row r="204" customHeight="1" spans="20:20">
      <c r="T204" s="116"/>
    </row>
    <row r="205" customHeight="1" spans="20:20">
      <c r="T205" s="116"/>
    </row>
    <row r="206" customHeight="1" spans="20:20">
      <c r="T206" s="116"/>
    </row>
    <row r="207" customHeight="1" spans="20:20">
      <c r="T207" s="116"/>
    </row>
    <row r="208" customHeight="1" spans="20:20">
      <c r="T208" s="116"/>
    </row>
    <row r="209" customHeight="1" spans="20:20">
      <c r="T209" s="116"/>
    </row>
    <row r="210" customHeight="1" spans="20:20">
      <c r="T210" s="116"/>
    </row>
    <row r="211" customHeight="1" spans="20:20">
      <c r="T211" s="116"/>
    </row>
    <row r="212" customHeight="1" spans="20:20">
      <c r="T212" s="116"/>
    </row>
    <row r="213" customHeight="1" spans="20:20">
      <c r="T213" s="116"/>
    </row>
    <row r="214" customHeight="1" spans="20:20">
      <c r="T214" s="116"/>
    </row>
    <row r="215" customHeight="1" spans="20:20">
      <c r="T215" s="116"/>
    </row>
    <row r="216" customHeight="1" spans="20:20">
      <c r="T216" s="116"/>
    </row>
    <row r="217" customHeight="1" spans="20:20">
      <c r="T217" s="116"/>
    </row>
    <row r="218" customHeight="1" spans="20:20">
      <c r="T218" s="116"/>
    </row>
    <row r="219" customHeight="1" spans="20:20">
      <c r="T219" s="116"/>
    </row>
    <row r="220" customHeight="1" spans="20:20">
      <c r="T220" s="116"/>
    </row>
    <row r="221" customHeight="1" spans="20:20">
      <c r="T221" s="116"/>
    </row>
    <row r="222" customHeight="1" spans="20:20">
      <c r="T222" s="116"/>
    </row>
    <row r="223" customHeight="1" spans="20:20">
      <c r="T223" s="116"/>
    </row>
    <row r="224" customHeight="1" spans="20:20">
      <c r="T224" s="116"/>
    </row>
    <row r="225" customHeight="1" spans="20:20">
      <c r="T225" s="116"/>
    </row>
    <row r="226" customHeight="1" spans="20:20">
      <c r="T226" s="116"/>
    </row>
    <row r="227" customHeight="1" spans="20:20">
      <c r="T227" s="116"/>
    </row>
    <row r="228" customHeight="1" spans="20:20">
      <c r="T228" s="116"/>
    </row>
    <row r="229" customHeight="1" spans="20:20">
      <c r="T229" s="116"/>
    </row>
    <row r="230" customHeight="1" spans="20:20">
      <c r="T230" s="116"/>
    </row>
    <row r="231" customHeight="1" spans="20:20">
      <c r="T231" s="116"/>
    </row>
    <row r="232" customHeight="1" spans="20:20">
      <c r="T232" s="116"/>
    </row>
    <row r="233" customHeight="1" spans="20:20">
      <c r="T233" s="116"/>
    </row>
    <row r="234" customHeight="1" spans="20:20">
      <c r="T234" s="116"/>
    </row>
    <row r="235" customHeight="1" spans="20:20">
      <c r="T235" s="116"/>
    </row>
    <row r="236" customHeight="1" spans="20:20">
      <c r="T236" s="116"/>
    </row>
    <row r="237" customHeight="1" spans="20:20">
      <c r="T237" s="116"/>
    </row>
    <row r="238" customHeight="1" spans="20:20">
      <c r="T238" s="116"/>
    </row>
    <row r="239" customHeight="1" spans="20:20">
      <c r="T239" s="116"/>
    </row>
    <row r="240" customHeight="1" spans="20:20">
      <c r="T240" s="116"/>
    </row>
    <row r="241" customHeight="1" spans="20:20">
      <c r="T241" s="116"/>
    </row>
    <row r="242" customHeight="1" spans="20:20">
      <c r="T242" s="116"/>
    </row>
    <row r="243" customHeight="1" spans="20:20">
      <c r="T243" s="116"/>
    </row>
    <row r="244" customHeight="1" spans="20:20">
      <c r="T244" s="116"/>
    </row>
    <row r="245" customHeight="1" spans="20:20">
      <c r="T245" s="116"/>
    </row>
    <row r="246" customHeight="1" spans="20:20">
      <c r="T246" s="116"/>
    </row>
    <row r="247" customHeight="1" spans="20:20">
      <c r="T247" s="116"/>
    </row>
    <row r="248" customHeight="1" spans="20:20">
      <c r="T248" s="116"/>
    </row>
    <row r="249" customHeight="1" spans="20:20">
      <c r="T249" s="116"/>
    </row>
    <row r="250" customHeight="1" spans="20:20">
      <c r="T250" s="116"/>
    </row>
    <row r="251" customHeight="1" spans="20:20">
      <c r="T251" s="116"/>
    </row>
    <row r="252" customHeight="1" spans="20:20">
      <c r="T252" s="116"/>
    </row>
    <row r="253" customHeight="1" spans="20:20">
      <c r="T253" s="116"/>
    </row>
    <row r="254" customHeight="1" spans="20:20">
      <c r="T254" s="116"/>
    </row>
    <row r="255" customHeight="1" spans="20:20">
      <c r="T255" s="116"/>
    </row>
    <row r="256" customHeight="1" spans="20:20">
      <c r="T256" s="116"/>
    </row>
    <row r="257" customHeight="1" spans="20:20">
      <c r="T257" s="116"/>
    </row>
    <row r="258" customHeight="1" spans="20:20">
      <c r="T258" s="116"/>
    </row>
    <row r="259" customHeight="1" spans="20:20">
      <c r="T259" s="116"/>
    </row>
    <row r="260" customHeight="1" spans="20:20">
      <c r="T260" s="116"/>
    </row>
    <row r="261" customHeight="1" spans="20:20">
      <c r="T261" s="116"/>
    </row>
    <row r="262" customHeight="1" spans="20:20">
      <c r="T262" s="116"/>
    </row>
    <row r="263" customHeight="1" spans="20:20">
      <c r="T263" s="116"/>
    </row>
    <row r="264" customHeight="1" spans="20:20">
      <c r="T264" s="116"/>
    </row>
    <row r="265" customHeight="1" spans="20:20">
      <c r="T265" s="116"/>
    </row>
    <row r="266" customHeight="1" spans="20:20">
      <c r="T266" s="116"/>
    </row>
    <row r="267" customHeight="1" spans="20:20">
      <c r="T267" s="116"/>
    </row>
    <row r="268" customHeight="1" spans="20:20">
      <c r="T268" s="116"/>
    </row>
    <row r="269" customHeight="1" spans="20:20">
      <c r="T269" s="116"/>
    </row>
    <row r="270" customHeight="1" spans="20:20">
      <c r="T270" s="116"/>
    </row>
    <row r="271" customHeight="1" spans="20:20">
      <c r="T271" s="116"/>
    </row>
    <row r="272" customHeight="1" spans="20:20">
      <c r="T272" s="116"/>
    </row>
    <row r="273" customHeight="1" spans="20:20">
      <c r="T273" s="116"/>
    </row>
    <row r="274" customHeight="1" spans="20:20">
      <c r="T274" s="116"/>
    </row>
    <row r="275" customHeight="1" spans="20:20">
      <c r="T275" s="116"/>
    </row>
    <row r="276" customHeight="1" spans="20:20">
      <c r="T276" s="116"/>
    </row>
    <row r="277" customHeight="1" spans="20:20">
      <c r="T277" s="116"/>
    </row>
    <row r="278" customHeight="1" spans="20:20">
      <c r="T278" s="116"/>
    </row>
    <row r="279" customHeight="1" spans="20:20">
      <c r="T279" s="116"/>
    </row>
    <row r="280" customHeight="1" spans="20:20">
      <c r="T280" s="116"/>
    </row>
    <row r="281" customHeight="1" spans="20:20">
      <c r="T281" s="116"/>
    </row>
    <row r="282" customHeight="1" spans="20:20">
      <c r="T282" s="116"/>
    </row>
    <row r="283" customHeight="1" spans="20:20">
      <c r="T283" s="116"/>
    </row>
    <row r="284" customHeight="1" spans="20:20">
      <c r="T284" s="116"/>
    </row>
    <row r="285" customHeight="1" spans="20:20">
      <c r="T285" s="116"/>
    </row>
    <row r="286" customHeight="1" spans="20:20">
      <c r="T286" s="116"/>
    </row>
    <row r="287" customHeight="1" spans="20:20">
      <c r="T287" s="116"/>
    </row>
    <row r="288" customHeight="1" spans="20:20">
      <c r="T288" s="116"/>
    </row>
    <row r="289" customHeight="1" spans="20:20">
      <c r="T289" s="116"/>
    </row>
    <row r="290" customHeight="1" spans="20:20">
      <c r="T290" s="116"/>
    </row>
    <row r="291" customHeight="1" spans="20:20">
      <c r="T291" s="116"/>
    </row>
    <row r="292" customHeight="1" spans="20:20">
      <c r="T292" s="116"/>
    </row>
    <row r="293" customHeight="1" spans="20:20">
      <c r="T293" s="116"/>
    </row>
    <row r="294" customHeight="1" spans="20:20">
      <c r="T294" s="116"/>
    </row>
    <row r="295" customHeight="1" spans="20:20">
      <c r="T295" s="116"/>
    </row>
    <row r="296" customHeight="1" spans="20:20">
      <c r="T296" s="116"/>
    </row>
    <row r="297" customHeight="1" spans="20:20">
      <c r="T297" s="116"/>
    </row>
    <row r="298" customHeight="1" spans="20:20">
      <c r="T298" s="116"/>
    </row>
    <row r="299" customHeight="1" spans="20:20">
      <c r="T299" s="116"/>
    </row>
    <row r="300" customHeight="1" spans="20:20">
      <c r="T300" s="116"/>
    </row>
    <row r="301" customHeight="1" spans="20:20">
      <c r="T301" s="116"/>
    </row>
    <row r="302" customHeight="1" spans="20:20">
      <c r="T302" s="116"/>
    </row>
    <row r="303" customHeight="1" spans="20:20">
      <c r="T303" s="116"/>
    </row>
    <row r="304" customHeight="1" spans="20:20">
      <c r="T304" s="116"/>
    </row>
    <row r="305" customHeight="1" spans="20:20">
      <c r="T305" s="116"/>
    </row>
    <row r="306" customHeight="1" spans="20:20">
      <c r="T306" s="116"/>
    </row>
    <row r="307" customHeight="1" spans="20:20">
      <c r="T307" s="116"/>
    </row>
    <row r="308" customHeight="1" spans="20:20">
      <c r="T308" s="116"/>
    </row>
    <row r="309" customHeight="1" spans="20:20">
      <c r="T309" s="116"/>
    </row>
    <row r="310" customHeight="1" spans="20:20">
      <c r="T310" s="116"/>
    </row>
    <row r="311" customHeight="1" spans="20:20">
      <c r="T311" s="116"/>
    </row>
    <row r="312" customHeight="1" spans="20:20">
      <c r="T312" s="116"/>
    </row>
    <row r="313" customHeight="1" spans="20:20">
      <c r="T313" s="116"/>
    </row>
    <row r="314" customHeight="1" spans="20:20">
      <c r="T314" s="116"/>
    </row>
    <row r="315" customHeight="1" spans="20:20">
      <c r="T315" s="116"/>
    </row>
    <row r="316" customHeight="1" spans="20:20">
      <c r="T316" s="116"/>
    </row>
    <row r="317" customHeight="1" spans="20:20">
      <c r="T317" s="116"/>
    </row>
    <row r="318" customHeight="1" spans="20:20">
      <c r="T318" s="116"/>
    </row>
    <row r="319" customHeight="1" spans="20:20">
      <c r="T319" s="116"/>
    </row>
    <row r="320" customHeight="1" spans="20:20">
      <c r="T320" s="116"/>
    </row>
    <row r="321" customHeight="1" spans="20:20">
      <c r="T321" s="116"/>
    </row>
    <row r="322" customHeight="1" spans="20:20">
      <c r="T322" s="116"/>
    </row>
    <row r="323" customHeight="1" spans="20:20">
      <c r="T323" s="116"/>
    </row>
    <row r="324" customHeight="1" spans="20:20">
      <c r="T324" s="116"/>
    </row>
    <row r="325" customHeight="1" spans="20:20">
      <c r="T325" s="116"/>
    </row>
    <row r="326" customHeight="1" spans="20:20">
      <c r="T326" s="116"/>
    </row>
    <row r="327" customHeight="1" spans="20:20">
      <c r="T327" s="116"/>
    </row>
    <row r="328" customHeight="1" spans="20:20">
      <c r="T328" s="116"/>
    </row>
    <row r="329" customHeight="1" spans="20:20">
      <c r="T329" s="116"/>
    </row>
    <row r="330" customHeight="1" spans="20:20">
      <c r="T330" s="116"/>
    </row>
    <row r="331" customHeight="1" spans="20:20">
      <c r="T331" s="116"/>
    </row>
    <row r="332" customHeight="1" spans="20:20">
      <c r="T332" s="116"/>
    </row>
    <row r="333" customHeight="1" spans="20:20">
      <c r="T333" s="116"/>
    </row>
    <row r="334" customHeight="1" spans="20:20">
      <c r="T334" s="116"/>
    </row>
    <row r="335" customHeight="1" spans="20:20">
      <c r="T335" s="116"/>
    </row>
    <row r="336" customHeight="1" spans="20:20">
      <c r="T336" s="116"/>
    </row>
    <row r="337" customHeight="1" spans="20:20">
      <c r="T337" s="116"/>
    </row>
    <row r="338" customHeight="1" spans="20:20">
      <c r="T338" s="116"/>
    </row>
    <row r="339" customHeight="1" spans="20:20">
      <c r="T339" s="116"/>
    </row>
    <row r="340" customHeight="1" spans="20:20">
      <c r="T340" s="116"/>
    </row>
    <row r="341" customHeight="1" spans="20:20">
      <c r="T341" s="116"/>
    </row>
    <row r="342" customHeight="1" spans="20:20">
      <c r="T342" s="116"/>
    </row>
    <row r="343" customHeight="1" spans="20:20">
      <c r="T343" s="116"/>
    </row>
    <row r="344" customHeight="1" spans="20:20">
      <c r="T344" s="116"/>
    </row>
    <row r="345" customHeight="1" spans="20:20">
      <c r="T345" s="116"/>
    </row>
    <row r="346" customHeight="1" spans="20:20">
      <c r="T346" s="116"/>
    </row>
    <row r="347" customHeight="1" spans="20:20">
      <c r="T347" s="116"/>
    </row>
    <row r="348" customHeight="1" spans="20:20">
      <c r="T348" s="116"/>
    </row>
    <row r="349" customHeight="1" spans="20:20">
      <c r="T349" s="116"/>
    </row>
    <row r="350" customHeight="1" spans="20:20">
      <c r="T350" s="116"/>
    </row>
    <row r="351" customHeight="1" spans="20:20">
      <c r="T351" s="116"/>
    </row>
    <row r="352" customHeight="1" spans="20:20">
      <c r="T352" s="116"/>
    </row>
    <row r="353" customHeight="1" spans="20:20">
      <c r="T353" s="116"/>
    </row>
    <row r="354" customHeight="1" spans="20:20">
      <c r="T354" s="116"/>
    </row>
    <row r="355" customHeight="1" spans="20:20">
      <c r="T355" s="116"/>
    </row>
    <row r="356" customHeight="1" spans="20:20">
      <c r="T356" s="116"/>
    </row>
    <row r="357" customHeight="1" spans="20:20">
      <c r="T357" s="116"/>
    </row>
    <row r="358" customHeight="1" spans="20:20">
      <c r="T358" s="116"/>
    </row>
    <row r="359" customHeight="1" spans="20:20">
      <c r="T359" s="116"/>
    </row>
    <row r="360" customHeight="1" spans="20:20">
      <c r="T360" s="116"/>
    </row>
    <row r="361" customHeight="1" spans="20:20">
      <c r="T361" s="116"/>
    </row>
    <row r="362" customHeight="1" spans="20:20">
      <c r="T362" s="116"/>
    </row>
    <row r="363" customHeight="1" spans="20:20">
      <c r="T363" s="116"/>
    </row>
    <row r="364" customHeight="1" spans="20:20">
      <c r="T364" s="116"/>
    </row>
    <row r="365" customHeight="1" spans="20:20">
      <c r="T365" s="116"/>
    </row>
    <row r="366" customHeight="1" spans="20:20">
      <c r="T366" s="116"/>
    </row>
    <row r="367" customHeight="1" spans="20:20">
      <c r="T367" s="116"/>
    </row>
    <row r="368" customHeight="1" spans="20:20">
      <c r="T368" s="116"/>
    </row>
    <row r="369" customHeight="1" spans="20:20">
      <c r="T369" s="116"/>
    </row>
    <row r="370" customHeight="1" spans="20:20">
      <c r="T370" s="116"/>
    </row>
    <row r="371" customHeight="1" spans="20:20">
      <c r="T371" s="116"/>
    </row>
    <row r="372" customHeight="1" spans="20:20">
      <c r="T372" s="116"/>
    </row>
    <row r="373" customHeight="1" spans="20:20">
      <c r="T373" s="116"/>
    </row>
    <row r="374" customHeight="1" spans="20:20">
      <c r="T374" s="116"/>
    </row>
    <row r="375" customHeight="1" spans="20:20">
      <c r="T375" s="116"/>
    </row>
    <row r="376" customHeight="1" spans="20:20">
      <c r="T376" s="116"/>
    </row>
    <row r="377" customHeight="1" spans="20:20">
      <c r="T377" s="116"/>
    </row>
    <row r="378" customHeight="1" spans="20:20">
      <c r="T378" s="116"/>
    </row>
    <row r="379" customHeight="1" spans="20:20">
      <c r="T379" s="116"/>
    </row>
    <row r="380" customHeight="1" spans="20:20">
      <c r="T380" s="116"/>
    </row>
    <row r="381" customHeight="1" spans="20:20">
      <c r="T381" s="116"/>
    </row>
    <row r="382" customHeight="1" spans="20:20">
      <c r="T382" s="116"/>
    </row>
    <row r="383" customHeight="1" spans="20:20">
      <c r="T383" s="116"/>
    </row>
    <row r="384" customHeight="1" spans="20:20">
      <c r="T384" s="116"/>
    </row>
    <row r="385" customHeight="1" spans="20:20">
      <c r="T385" s="116"/>
    </row>
    <row r="386" customHeight="1" spans="20:20">
      <c r="T386" s="116"/>
    </row>
    <row r="387" customHeight="1" spans="20:20">
      <c r="T387" s="116"/>
    </row>
    <row r="388" customHeight="1" spans="20:20">
      <c r="T388" s="116"/>
    </row>
    <row r="389" customHeight="1" spans="20:20">
      <c r="T389" s="116"/>
    </row>
    <row r="390" customHeight="1" spans="20:20">
      <c r="T390" s="116"/>
    </row>
    <row r="391" customHeight="1" spans="20:20">
      <c r="T391" s="116"/>
    </row>
    <row r="392" customHeight="1" spans="20:20">
      <c r="T392" s="116"/>
    </row>
    <row r="393" customHeight="1" spans="20:20">
      <c r="T393" s="116"/>
    </row>
    <row r="394" customHeight="1" spans="20:20">
      <c r="T394" s="116"/>
    </row>
    <row r="395" customHeight="1" spans="20:20">
      <c r="T395" s="116"/>
    </row>
    <row r="396" customHeight="1" spans="20:20">
      <c r="T396" s="116"/>
    </row>
    <row r="397" customHeight="1" spans="20:20">
      <c r="T397" s="116"/>
    </row>
    <row r="398" customHeight="1" spans="20:20">
      <c r="T398" s="116"/>
    </row>
    <row r="399" customHeight="1" spans="20:20">
      <c r="T399" s="116"/>
    </row>
    <row r="400" customHeight="1" spans="20:20">
      <c r="T400" s="116"/>
    </row>
    <row r="401" customHeight="1" spans="20:20">
      <c r="T401" s="116"/>
    </row>
    <row r="402" customHeight="1" spans="20:20">
      <c r="T402" s="116"/>
    </row>
    <row r="403" customHeight="1" spans="20:20">
      <c r="T403" s="116"/>
    </row>
    <row r="404" customHeight="1" spans="20:20">
      <c r="T404" s="116"/>
    </row>
    <row r="405" customHeight="1" spans="20:20">
      <c r="T405" s="116"/>
    </row>
    <row r="406" customHeight="1" spans="20:20">
      <c r="T406" s="116"/>
    </row>
    <row r="407" customHeight="1" spans="20:20">
      <c r="T407" s="116"/>
    </row>
    <row r="408" customHeight="1" spans="20:20">
      <c r="T408" s="116"/>
    </row>
    <row r="409" customHeight="1" spans="20:20">
      <c r="T409" s="116"/>
    </row>
    <row r="410" customHeight="1" spans="20:20">
      <c r="T410" s="116"/>
    </row>
    <row r="411" customHeight="1" spans="20:20">
      <c r="T411" s="116"/>
    </row>
    <row r="412" customHeight="1" spans="20:20">
      <c r="T412" s="116"/>
    </row>
    <row r="413" customHeight="1" spans="20:20">
      <c r="T413" s="116"/>
    </row>
    <row r="414" customHeight="1" spans="20:20">
      <c r="T414" s="116"/>
    </row>
    <row r="415" customHeight="1" spans="20:20">
      <c r="T415" s="116"/>
    </row>
    <row r="416" customHeight="1" spans="20:20">
      <c r="T416" s="116"/>
    </row>
    <row r="417" customHeight="1" spans="20:20">
      <c r="T417" s="116"/>
    </row>
    <row r="418" customHeight="1" spans="20:20">
      <c r="T418" s="116"/>
    </row>
    <row r="419" customHeight="1" spans="20:20">
      <c r="T419" s="116"/>
    </row>
    <row r="420" customHeight="1" spans="20:20">
      <c r="T420" s="116"/>
    </row>
    <row r="421" customHeight="1" spans="20:20">
      <c r="T421" s="116"/>
    </row>
    <row r="422" customHeight="1" spans="20:20">
      <c r="T422" s="116"/>
    </row>
    <row r="423" customHeight="1" spans="20:20">
      <c r="T423" s="116"/>
    </row>
    <row r="424" customHeight="1" spans="20:20">
      <c r="T424" s="116"/>
    </row>
    <row r="425" customHeight="1" spans="20:20">
      <c r="T425" s="116"/>
    </row>
    <row r="426" customHeight="1" spans="20:20">
      <c r="T426" s="116"/>
    </row>
    <row r="427" customHeight="1" spans="20:20">
      <c r="T427" s="116"/>
    </row>
    <row r="428" customHeight="1" spans="20:20">
      <c r="T428" s="116"/>
    </row>
    <row r="429" customHeight="1" spans="20:20">
      <c r="T429" s="116"/>
    </row>
    <row r="430" customHeight="1" spans="20:20">
      <c r="T430" s="116"/>
    </row>
    <row r="431" customHeight="1" spans="20:20">
      <c r="T431" s="116"/>
    </row>
    <row r="432" customHeight="1" spans="20:20">
      <c r="T432" s="116"/>
    </row>
    <row r="433" customHeight="1" spans="20:20">
      <c r="T433" s="116"/>
    </row>
    <row r="434" customHeight="1" spans="20:20">
      <c r="T434" s="116"/>
    </row>
    <row r="435" customHeight="1" spans="20:20">
      <c r="T435" s="116"/>
    </row>
    <row r="436" customHeight="1" spans="20:20">
      <c r="T436" s="116"/>
    </row>
    <row r="437" customHeight="1" spans="20:20">
      <c r="T437" s="116"/>
    </row>
    <row r="438" customHeight="1" spans="20:20">
      <c r="T438" s="116"/>
    </row>
    <row r="439" customHeight="1" spans="20:20">
      <c r="T439" s="116"/>
    </row>
    <row r="440" customHeight="1" spans="20:20">
      <c r="T440" s="116"/>
    </row>
    <row r="441" customHeight="1" spans="20:20">
      <c r="T441" s="116"/>
    </row>
    <row r="442" customHeight="1" spans="20:20">
      <c r="T442" s="116"/>
    </row>
    <row r="443" customHeight="1" spans="20:20">
      <c r="T443" s="116"/>
    </row>
    <row r="444" customHeight="1" spans="20:20">
      <c r="T444" s="116"/>
    </row>
    <row r="445" customHeight="1" spans="20:20">
      <c r="T445" s="116"/>
    </row>
    <row r="446" customHeight="1" spans="20:20">
      <c r="T446" s="116"/>
    </row>
    <row r="447" customHeight="1" spans="20:20">
      <c r="T447" s="116"/>
    </row>
    <row r="448" customHeight="1" spans="20:20">
      <c r="T448" s="116"/>
    </row>
    <row r="449" customHeight="1" spans="20:20">
      <c r="T449" s="116"/>
    </row>
    <row r="450" customHeight="1" spans="20:20">
      <c r="T450" s="116"/>
    </row>
    <row r="451" customHeight="1" spans="20:20">
      <c r="T451" s="116"/>
    </row>
    <row r="452" customHeight="1" spans="20:20">
      <c r="T452" s="116"/>
    </row>
    <row r="453" customHeight="1" spans="20:20">
      <c r="T453" s="116"/>
    </row>
    <row r="454" customHeight="1" spans="20:20">
      <c r="T454" s="116"/>
    </row>
    <row r="455" customHeight="1" spans="20:20">
      <c r="T455" s="116"/>
    </row>
    <row r="456" customHeight="1" spans="20:20">
      <c r="T456" s="116"/>
    </row>
    <row r="457" customHeight="1" spans="20:20">
      <c r="T457" s="116"/>
    </row>
    <row r="458" customHeight="1" spans="20:20">
      <c r="T458" s="116"/>
    </row>
    <row r="459" customHeight="1" spans="20:20">
      <c r="T459" s="116"/>
    </row>
    <row r="460" customHeight="1" spans="20:20">
      <c r="T460" s="116"/>
    </row>
    <row r="461" customHeight="1" spans="20:20">
      <c r="T461" s="116"/>
    </row>
    <row r="462" customHeight="1" spans="20:20">
      <c r="T462" s="116"/>
    </row>
    <row r="463" customHeight="1" spans="20:20">
      <c r="T463" s="116"/>
    </row>
    <row r="464" customHeight="1" spans="20:20">
      <c r="T464" s="116"/>
    </row>
    <row r="465" customHeight="1" spans="20:20">
      <c r="T465" s="116"/>
    </row>
    <row r="466" customHeight="1" spans="20:20">
      <c r="T466" s="116"/>
    </row>
    <row r="467" customHeight="1" spans="20:20">
      <c r="T467" s="116"/>
    </row>
    <row r="468" customHeight="1" spans="20:20">
      <c r="T468" s="116"/>
    </row>
    <row r="469" customHeight="1" spans="20:20">
      <c r="T469" s="116"/>
    </row>
    <row r="470" customHeight="1" spans="20:20">
      <c r="T470" s="116"/>
    </row>
    <row r="471" customHeight="1" spans="20:20">
      <c r="T471" s="116"/>
    </row>
    <row r="472" customHeight="1" spans="20:20">
      <c r="T472" s="116"/>
    </row>
    <row r="473" customHeight="1" spans="20:20">
      <c r="T473" s="116"/>
    </row>
    <row r="474" customHeight="1" spans="20:20">
      <c r="T474" s="116"/>
    </row>
    <row r="475" customHeight="1" spans="20:20">
      <c r="T475" s="116"/>
    </row>
    <row r="476" customHeight="1" spans="20:20">
      <c r="T476" s="116"/>
    </row>
    <row r="477" customHeight="1" spans="20:20">
      <c r="T477" s="116"/>
    </row>
    <row r="478" customHeight="1" spans="20:20">
      <c r="T478" s="116"/>
    </row>
    <row r="479" customHeight="1" spans="20:20">
      <c r="T479" s="116"/>
    </row>
    <row r="480" customHeight="1" spans="20:20">
      <c r="T480" s="116"/>
    </row>
    <row r="481" customHeight="1" spans="20:20">
      <c r="T481" s="116"/>
    </row>
    <row r="482" customHeight="1" spans="20:20">
      <c r="T482" s="116"/>
    </row>
    <row r="483" customHeight="1" spans="20:20">
      <c r="T483" s="116"/>
    </row>
    <row r="484" customHeight="1" spans="20:20">
      <c r="T484" s="116"/>
    </row>
    <row r="485" customHeight="1" spans="20:20">
      <c r="T485" s="116"/>
    </row>
    <row r="486" customHeight="1" spans="20:20">
      <c r="T486" s="116"/>
    </row>
    <row r="487" customHeight="1" spans="20:20">
      <c r="T487" s="116"/>
    </row>
    <row r="488" customHeight="1" spans="20:20">
      <c r="T488" s="116"/>
    </row>
    <row r="489" customHeight="1" spans="20:20">
      <c r="T489" s="116"/>
    </row>
    <row r="490" customHeight="1" spans="20:20">
      <c r="T490" s="116"/>
    </row>
    <row r="491" customHeight="1" spans="20:20">
      <c r="T491" s="116"/>
    </row>
    <row r="492" customHeight="1" spans="20:20">
      <c r="T492" s="116"/>
    </row>
    <row r="493" customHeight="1" spans="20:20">
      <c r="T493" s="116"/>
    </row>
    <row r="494" customHeight="1" spans="20:20">
      <c r="T494" s="116"/>
    </row>
    <row r="495" customHeight="1" spans="20:20">
      <c r="T495" s="116"/>
    </row>
    <row r="496" customHeight="1" spans="20:20">
      <c r="T496" s="116"/>
    </row>
    <row r="497" customHeight="1" spans="20:20">
      <c r="T497" s="116"/>
    </row>
    <row r="498" customHeight="1" spans="20:20">
      <c r="T498" s="116"/>
    </row>
    <row r="499" customHeight="1" spans="20:20">
      <c r="T499" s="116"/>
    </row>
    <row r="500" customHeight="1" spans="20:20">
      <c r="T500" s="116"/>
    </row>
    <row r="501" customHeight="1" spans="20:20">
      <c r="T501" s="116"/>
    </row>
    <row r="502" customHeight="1" spans="20:20">
      <c r="T502" s="116"/>
    </row>
    <row r="503" customHeight="1" spans="20:20">
      <c r="T503" s="116"/>
    </row>
    <row r="504" customHeight="1" spans="20:20">
      <c r="T504" s="116"/>
    </row>
    <row r="505" customHeight="1" spans="20:20">
      <c r="T505" s="116"/>
    </row>
    <row r="506" customHeight="1" spans="20:20">
      <c r="T506" s="116"/>
    </row>
    <row r="507" customHeight="1" spans="20:20">
      <c r="T507" s="116"/>
    </row>
    <row r="508" customHeight="1" spans="20:20">
      <c r="T508" s="116"/>
    </row>
    <row r="509" customHeight="1" spans="20:20">
      <c r="T509" s="116"/>
    </row>
    <row r="510" customHeight="1" spans="20:20">
      <c r="T510" s="116"/>
    </row>
    <row r="511" customHeight="1" spans="20:20">
      <c r="T511" s="116"/>
    </row>
    <row r="512" customHeight="1" spans="20:20">
      <c r="T512" s="116"/>
    </row>
    <row r="513" customHeight="1" spans="20:20">
      <c r="T513" s="116"/>
    </row>
    <row r="514" customHeight="1" spans="20:20">
      <c r="T514" s="116"/>
    </row>
    <row r="515" customHeight="1" spans="20:20">
      <c r="T515" s="116"/>
    </row>
    <row r="516" customHeight="1" spans="20:20">
      <c r="T516" s="116"/>
    </row>
    <row r="517" customHeight="1" spans="20:20">
      <c r="T517" s="116"/>
    </row>
    <row r="518" customHeight="1" spans="20:20">
      <c r="T518" s="116"/>
    </row>
    <row r="519" customHeight="1" spans="20:20">
      <c r="T519" s="116"/>
    </row>
    <row r="520" customHeight="1" spans="20:20">
      <c r="T520" s="116"/>
    </row>
    <row r="521" customHeight="1" spans="20:20">
      <c r="T521" s="116"/>
    </row>
    <row r="522" customHeight="1" spans="20:20">
      <c r="T522" s="116"/>
    </row>
    <row r="523" customHeight="1" spans="20:20">
      <c r="T523" s="116"/>
    </row>
    <row r="524" customHeight="1" spans="20:20">
      <c r="T524" s="116"/>
    </row>
    <row r="525" customHeight="1" spans="20:20">
      <c r="T525" s="116"/>
    </row>
    <row r="526" customHeight="1" spans="20:20">
      <c r="T526" s="116"/>
    </row>
    <row r="527" customHeight="1" spans="20:20">
      <c r="T527" s="116"/>
    </row>
    <row r="528" customHeight="1" spans="20:20">
      <c r="T528" s="116"/>
    </row>
    <row r="529" customHeight="1" spans="20:20">
      <c r="T529" s="116"/>
    </row>
    <row r="530" customHeight="1" spans="20:20">
      <c r="T530" s="116"/>
    </row>
    <row r="531" customHeight="1" spans="20:20">
      <c r="T531" s="116"/>
    </row>
    <row r="532" customHeight="1" spans="20:20">
      <c r="T532" s="116"/>
    </row>
    <row r="533" customHeight="1" spans="20:20">
      <c r="T533" s="116"/>
    </row>
    <row r="534" customHeight="1" spans="20:20">
      <c r="T534" s="116"/>
    </row>
    <row r="535" customHeight="1" spans="20:20">
      <c r="T535" s="116"/>
    </row>
    <row r="536" customHeight="1" spans="20:20">
      <c r="T536" s="116"/>
    </row>
    <row r="537" customHeight="1" spans="20:20">
      <c r="T537" s="116"/>
    </row>
    <row r="538" customHeight="1" spans="20:20">
      <c r="T538" s="116"/>
    </row>
    <row r="539" customHeight="1" spans="20:20">
      <c r="T539" s="116"/>
    </row>
    <row r="540" customHeight="1" spans="20:20">
      <c r="T540" s="116"/>
    </row>
    <row r="541" customHeight="1" spans="20:20">
      <c r="T541" s="116"/>
    </row>
    <row r="542" customHeight="1" spans="20:20">
      <c r="T542" s="116"/>
    </row>
    <row r="543" customHeight="1" spans="20:20">
      <c r="T543" s="116"/>
    </row>
    <row r="544" customHeight="1" spans="20:20">
      <c r="T544" s="116"/>
    </row>
    <row r="545" customHeight="1" spans="20:20">
      <c r="T545" s="116"/>
    </row>
    <row r="546" customHeight="1" spans="20:20">
      <c r="T546" s="116"/>
    </row>
    <row r="547" customHeight="1" spans="20:20">
      <c r="T547" s="116"/>
    </row>
    <row r="548" customHeight="1" spans="20:20">
      <c r="T548" s="116"/>
    </row>
    <row r="549" customHeight="1" spans="20:20">
      <c r="T549" s="116"/>
    </row>
    <row r="550" customHeight="1" spans="20:20">
      <c r="T550" s="116"/>
    </row>
    <row r="551" customHeight="1" spans="20:20">
      <c r="T551" s="116"/>
    </row>
    <row r="552" customHeight="1" spans="20:20">
      <c r="T552" s="116"/>
    </row>
    <row r="553" customHeight="1" spans="20:20">
      <c r="T553" s="116"/>
    </row>
    <row r="554" customHeight="1" spans="20:20">
      <c r="T554" s="116"/>
    </row>
    <row r="555" customHeight="1" spans="20:20">
      <c r="T555" s="116"/>
    </row>
    <row r="556" customHeight="1" spans="20:20">
      <c r="T556" s="116"/>
    </row>
    <row r="557" customHeight="1" spans="20:20">
      <c r="T557" s="116"/>
    </row>
    <row r="558" customHeight="1" spans="20:20">
      <c r="T558" s="116"/>
    </row>
    <row r="559" customHeight="1" spans="20:20">
      <c r="T559" s="116"/>
    </row>
    <row r="560" customHeight="1" spans="20:20">
      <c r="T560" s="116"/>
    </row>
    <row r="561" customHeight="1" spans="20:20">
      <c r="T561" s="116"/>
    </row>
    <row r="562" customHeight="1" spans="20:20">
      <c r="T562" s="116"/>
    </row>
    <row r="563" customHeight="1" spans="20:20">
      <c r="T563" s="116"/>
    </row>
    <row r="564" customHeight="1" spans="20:20">
      <c r="T564" s="116"/>
    </row>
    <row r="565" customHeight="1" spans="20:20">
      <c r="T565" s="116"/>
    </row>
    <row r="566" customHeight="1" spans="20:20">
      <c r="T566" s="116"/>
    </row>
    <row r="567" customHeight="1" spans="20:20">
      <c r="T567" s="116"/>
    </row>
    <row r="568" customHeight="1" spans="20:20">
      <c r="T568" s="116"/>
    </row>
    <row r="569" customHeight="1" spans="20:20">
      <c r="T569" s="116"/>
    </row>
    <row r="570" customHeight="1" spans="20:20">
      <c r="T570" s="116"/>
    </row>
    <row r="571" customHeight="1" spans="20:20">
      <c r="T571" s="116"/>
    </row>
    <row r="572" customHeight="1" spans="20:20">
      <c r="T572" s="116"/>
    </row>
    <row r="573" customHeight="1" spans="20:20">
      <c r="T573" s="116"/>
    </row>
    <row r="574" customHeight="1" spans="20:20">
      <c r="T574" s="116"/>
    </row>
    <row r="575" customHeight="1" spans="20:20">
      <c r="T575" s="116"/>
    </row>
    <row r="576" customHeight="1" spans="20:20">
      <c r="T576" s="116"/>
    </row>
    <row r="577" customHeight="1" spans="20:20">
      <c r="T577" s="116"/>
    </row>
    <row r="578" customHeight="1" spans="20:20">
      <c r="T578" s="116"/>
    </row>
    <row r="579" customHeight="1" spans="20:20">
      <c r="T579" s="116"/>
    </row>
    <row r="580" customHeight="1" spans="20:20">
      <c r="T580" s="116"/>
    </row>
    <row r="581" customHeight="1" spans="20:20">
      <c r="T581" s="116"/>
    </row>
    <row r="582" customHeight="1" spans="20:20">
      <c r="T582" s="116"/>
    </row>
    <row r="583" customHeight="1" spans="20:20">
      <c r="T583" s="116"/>
    </row>
    <row r="584" customHeight="1" spans="20:20">
      <c r="T584" s="116"/>
    </row>
    <row r="585" customHeight="1" spans="20:20">
      <c r="T585" s="116"/>
    </row>
    <row r="586" customHeight="1" spans="20:20">
      <c r="T586" s="116"/>
    </row>
    <row r="587" customHeight="1" spans="20:20">
      <c r="T587" s="116"/>
    </row>
    <row r="588" customHeight="1" spans="20:20">
      <c r="T588" s="116"/>
    </row>
    <row r="589" customHeight="1" spans="20:20">
      <c r="T589" s="116"/>
    </row>
    <row r="590" customHeight="1" spans="20:20">
      <c r="T590" s="116"/>
    </row>
    <row r="591" customHeight="1" spans="20:20">
      <c r="T591" s="116"/>
    </row>
    <row r="592" customHeight="1" spans="20:20">
      <c r="T592" s="116"/>
    </row>
    <row r="593" customHeight="1" spans="20:20">
      <c r="T593" s="116"/>
    </row>
    <row r="594" customHeight="1" spans="20:20">
      <c r="T594" s="116"/>
    </row>
    <row r="595" customHeight="1" spans="20:20">
      <c r="T595" s="116"/>
    </row>
    <row r="596" customHeight="1" spans="20:20">
      <c r="T596" s="116"/>
    </row>
    <row r="597" customHeight="1" spans="20:20">
      <c r="T597" s="116"/>
    </row>
    <row r="598" customHeight="1" spans="20:20">
      <c r="T598" s="116"/>
    </row>
    <row r="599" customHeight="1" spans="20:20">
      <c r="T599" s="116"/>
    </row>
    <row r="600" customHeight="1" spans="20:20">
      <c r="T600" s="116"/>
    </row>
    <row r="601" customHeight="1" spans="20:20">
      <c r="T601" s="116"/>
    </row>
    <row r="602" customHeight="1" spans="20:20">
      <c r="T602" s="116"/>
    </row>
    <row r="603" customHeight="1" spans="20:20">
      <c r="T603" s="116"/>
    </row>
    <row r="604" customHeight="1" spans="20:20">
      <c r="T604" s="116"/>
    </row>
    <row r="605" customHeight="1" spans="20:20">
      <c r="T605" s="116"/>
    </row>
    <row r="606" customHeight="1" spans="20:20">
      <c r="T606" s="116"/>
    </row>
    <row r="607" customHeight="1" spans="20:20">
      <c r="T607" s="116"/>
    </row>
    <row r="608" customHeight="1" spans="20:20">
      <c r="T608" s="116"/>
    </row>
    <row r="609" customHeight="1" spans="20:20">
      <c r="T609" s="116"/>
    </row>
    <row r="610" customHeight="1" spans="20:20">
      <c r="T610" s="116"/>
    </row>
    <row r="611" customHeight="1" spans="20:20">
      <c r="T611" s="116"/>
    </row>
    <row r="612" customHeight="1" spans="20:20">
      <c r="T612" s="116"/>
    </row>
    <row r="613" customHeight="1" spans="20:20">
      <c r="T613" s="116"/>
    </row>
    <row r="614" customHeight="1" spans="20:20">
      <c r="T614" s="116"/>
    </row>
    <row r="615" customHeight="1" spans="20:20">
      <c r="T615" s="116"/>
    </row>
    <row r="616" customHeight="1" spans="20:20">
      <c r="T616" s="116"/>
    </row>
    <row r="617" customHeight="1" spans="20:20">
      <c r="T617" s="116"/>
    </row>
    <row r="618" customHeight="1" spans="20:20">
      <c r="T618" s="116"/>
    </row>
    <row r="619" customHeight="1" spans="20:20">
      <c r="T619" s="116"/>
    </row>
    <row r="620" customHeight="1" spans="20:20">
      <c r="T620" s="116"/>
    </row>
    <row r="621" customHeight="1" spans="20:20">
      <c r="T621" s="116"/>
    </row>
    <row r="622" customHeight="1" spans="20:20">
      <c r="T622" s="116"/>
    </row>
    <row r="623" customHeight="1" spans="20:20">
      <c r="T623" s="116"/>
    </row>
    <row r="624" customHeight="1" spans="20:20">
      <c r="T624" s="116"/>
    </row>
    <row r="625" customHeight="1" spans="20:20">
      <c r="T625" s="116"/>
    </row>
    <row r="626" customHeight="1" spans="20:20">
      <c r="T626" s="116"/>
    </row>
    <row r="627" customHeight="1" spans="20:20">
      <c r="T627" s="116"/>
    </row>
    <row r="628" customHeight="1" spans="20:20">
      <c r="T628" s="116"/>
    </row>
    <row r="629" customHeight="1" spans="20:20">
      <c r="T629" s="116"/>
    </row>
    <row r="630" customHeight="1" spans="20:20">
      <c r="T630" s="116"/>
    </row>
    <row r="631" customHeight="1" spans="20:20">
      <c r="T631" s="116"/>
    </row>
    <row r="632" customHeight="1" spans="20:20">
      <c r="T632" s="116"/>
    </row>
    <row r="633" customHeight="1" spans="20:20">
      <c r="T633" s="116"/>
    </row>
    <row r="634" customHeight="1" spans="20:20">
      <c r="T634" s="116"/>
    </row>
    <row r="635" customHeight="1" spans="20:20">
      <c r="T635" s="116"/>
    </row>
    <row r="636" customHeight="1" spans="20:20">
      <c r="T636" s="116"/>
    </row>
    <row r="637" customHeight="1" spans="20:20">
      <c r="T637" s="116"/>
    </row>
    <row r="638" customHeight="1" spans="20:20">
      <c r="T638" s="116"/>
    </row>
    <row r="639" customHeight="1" spans="20:20">
      <c r="T639" s="116"/>
    </row>
    <row r="640" customHeight="1" spans="20:20">
      <c r="T640" s="116"/>
    </row>
    <row r="641" customHeight="1" spans="20:20">
      <c r="T641" s="116"/>
    </row>
    <row r="642" customHeight="1" spans="20:20">
      <c r="T642" s="116"/>
    </row>
    <row r="643" customHeight="1" spans="20:20">
      <c r="T643" s="116"/>
    </row>
    <row r="644" customHeight="1" spans="20:20">
      <c r="T644" s="116"/>
    </row>
    <row r="645" customHeight="1" spans="20:20">
      <c r="T645" s="116"/>
    </row>
    <row r="646" customHeight="1" spans="20:20">
      <c r="T646" s="116"/>
    </row>
    <row r="647" customHeight="1" spans="20:20">
      <c r="T647" s="116"/>
    </row>
    <row r="648" customHeight="1" spans="20:20">
      <c r="T648" s="116"/>
    </row>
    <row r="649" customHeight="1" spans="20:20">
      <c r="T649" s="116"/>
    </row>
    <row r="650" customHeight="1" spans="20:20">
      <c r="T650" s="116"/>
    </row>
    <row r="651" customHeight="1" spans="20:20">
      <c r="T651" s="116"/>
    </row>
    <row r="652" customHeight="1" spans="20:20">
      <c r="T652" s="116"/>
    </row>
    <row r="653" customHeight="1" spans="20:20">
      <c r="T653" s="116"/>
    </row>
    <row r="654" customHeight="1" spans="20:20">
      <c r="T654" s="116"/>
    </row>
    <row r="655" customHeight="1" spans="20:20">
      <c r="T655" s="116"/>
    </row>
    <row r="656" customHeight="1" spans="20:20">
      <c r="T656" s="116"/>
    </row>
    <row r="657" customHeight="1" spans="20:20">
      <c r="T657" s="116"/>
    </row>
    <row r="658" customHeight="1" spans="20:20">
      <c r="T658" s="116"/>
    </row>
    <row r="659" customHeight="1" spans="20:20">
      <c r="T659" s="116"/>
    </row>
    <row r="660" customHeight="1" spans="20:20">
      <c r="T660" s="116"/>
    </row>
    <row r="661" customHeight="1" spans="20:20">
      <c r="T661" s="116"/>
    </row>
    <row r="662" customHeight="1" spans="20:20">
      <c r="T662" s="116"/>
    </row>
    <row r="663" customHeight="1" spans="20:20">
      <c r="T663" s="116"/>
    </row>
    <row r="664" customHeight="1" spans="20:20">
      <c r="T664" s="116"/>
    </row>
    <row r="665" customHeight="1" spans="20:20">
      <c r="T665" s="116"/>
    </row>
    <row r="666" customHeight="1" spans="20:20">
      <c r="T666" s="116"/>
    </row>
    <row r="667" customHeight="1" spans="20:20">
      <c r="T667" s="116"/>
    </row>
    <row r="668" customHeight="1" spans="20:20">
      <c r="T668" s="116"/>
    </row>
    <row r="669" customHeight="1" spans="20:20">
      <c r="T669" s="116"/>
    </row>
    <row r="670" customHeight="1" spans="20:20">
      <c r="T670" s="116"/>
    </row>
    <row r="671" customHeight="1" spans="20:20">
      <c r="T671" s="116"/>
    </row>
    <row r="672" customHeight="1" spans="20:20">
      <c r="T672" s="116"/>
    </row>
    <row r="673" customHeight="1" spans="20:20">
      <c r="T673" s="116"/>
    </row>
    <row r="674" customHeight="1" spans="20:20">
      <c r="T674" s="116"/>
    </row>
    <row r="675" customHeight="1" spans="20:20">
      <c r="T675" s="116"/>
    </row>
    <row r="676" customHeight="1" spans="20:20">
      <c r="T676" s="116"/>
    </row>
    <row r="677" customHeight="1" spans="20:20">
      <c r="T677" s="116"/>
    </row>
    <row r="678" customHeight="1" spans="20:20">
      <c r="T678" s="116"/>
    </row>
    <row r="679" customHeight="1" spans="20:20">
      <c r="T679" s="116"/>
    </row>
    <row r="680" customHeight="1" spans="20:20">
      <c r="T680" s="116"/>
    </row>
    <row r="681" customHeight="1" spans="20:20">
      <c r="T681" s="116"/>
    </row>
    <row r="682" customHeight="1" spans="20:20">
      <c r="T682" s="116"/>
    </row>
    <row r="683" customHeight="1" spans="20:20">
      <c r="T683" s="116"/>
    </row>
    <row r="684" customHeight="1" spans="20:20">
      <c r="T684" s="116"/>
    </row>
    <row r="685" customHeight="1" spans="20:20">
      <c r="T685" s="116"/>
    </row>
    <row r="686" customHeight="1" spans="20:20">
      <c r="T686" s="116"/>
    </row>
    <row r="687" customHeight="1" spans="20:20">
      <c r="T687" s="116"/>
    </row>
    <row r="688" customHeight="1" spans="20:20">
      <c r="T688" s="116"/>
    </row>
    <row r="689" customHeight="1" spans="20:20">
      <c r="T689" s="116"/>
    </row>
    <row r="690" customHeight="1" spans="20:20">
      <c r="T690" s="116"/>
    </row>
    <row r="691" customHeight="1" spans="20:20">
      <c r="T691" s="116"/>
    </row>
    <row r="692" customHeight="1" spans="20:20">
      <c r="T692" s="116"/>
    </row>
    <row r="693" customHeight="1" spans="20:20">
      <c r="T693" s="116"/>
    </row>
    <row r="694" customHeight="1" spans="20:20">
      <c r="T694" s="116"/>
    </row>
    <row r="695" customHeight="1" spans="20:20">
      <c r="T695" s="116"/>
    </row>
    <row r="696" customHeight="1" spans="20:20">
      <c r="T696" s="116"/>
    </row>
    <row r="697" customHeight="1" spans="20:20">
      <c r="T697" s="116"/>
    </row>
    <row r="698" customHeight="1" spans="20:20">
      <c r="T698" s="116"/>
    </row>
    <row r="699" customHeight="1" spans="20:20">
      <c r="T699" s="116"/>
    </row>
    <row r="700" customHeight="1" spans="20:20">
      <c r="T700" s="116"/>
    </row>
    <row r="701" customHeight="1" spans="20:20">
      <c r="T701" s="116"/>
    </row>
    <row r="702" customHeight="1" spans="20:20">
      <c r="T702" s="116"/>
    </row>
    <row r="703" customHeight="1" spans="20:20">
      <c r="T703" s="116"/>
    </row>
    <row r="704" customHeight="1" spans="20:20">
      <c r="T704" s="116"/>
    </row>
    <row r="705" customHeight="1" spans="20:20">
      <c r="T705" s="116"/>
    </row>
    <row r="706" customHeight="1" spans="20:20">
      <c r="T706" s="116"/>
    </row>
    <row r="707" customHeight="1" spans="20:20">
      <c r="T707" s="116"/>
    </row>
    <row r="708" customHeight="1" spans="20:20">
      <c r="T708" s="116"/>
    </row>
    <row r="709" customHeight="1" spans="20:20">
      <c r="T709" s="116"/>
    </row>
    <row r="710" customHeight="1" spans="20:20">
      <c r="T710" s="116"/>
    </row>
    <row r="711" customHeight="1" spans="20:20">
      <c r="T711" s="116"/>
    </row>
    <row r="712" customHeight="1" spans="20:20">
      <c r="T712" s="116"/>
    </row>
    <row r="713" customHeight="1" spans="20:20">
      <c r="T713" s="116"/>
    </row>
    <row r="714" customHeight="1" spans="20:20">
      <c r="T714" s="116"/>
    </row>
    <row r="715" customHeight="1" spans="20:20">
      <c r="T715" s="116"/>
    </row>
    <row r="716" customHeight="1" spans="20:20">
      <c r="T716" s="116"/>
    </row>
    <row r="717" customHeight="1" spans="20:20">
      <c r="T717" s="116"/>
    </row>
    <row r="718" customHeight="1" spans="20:20">
      <c r="T718" s="116"/>
    </row>
    <row r="719" customHeight="1" spans="20:20">
      <c r="T719" s="116"/>
    </row>
    <row r="720" customHeight="1" spans="20:20">
      <c r="T720" s="116"/>
    </row>
    <row r="721" customHeight="1" spans="20:20">
      <c r="T721" s="116"/>
    </row>
    <row r="722" customHeight="1" spans="20:20">
      <c r="T722" s="116"/>
    </row>
    <row r="723" customHeight="1" spans="20:20">
      <c r="T723" s="116"/>
    </row>
    <row r="724" customHeight="1" spans="20:20">
      <c r="T724" s="116"/>
    </row>
    <row r="725" customHeight="1" spans="20:20">
      <c r="T725" s="116"/>
    </row>
    <row r="726" customHeight="1" spans="20:20">
      <c r="T726" s="116"/>
    </row>
    <row r="727" customHeight="1" spans="20:20">
      <c r="T727" s="116"/>
    </row>
    <row r="728" customHeight="1" spans="20:20">
      <c r="T728" s="116"/>
    </row>
    <row r="729" customHeight="1" spans="20:20">
      <c r="T729" s="116"/>
    </row>
    <row r="730" customHeight="1" spans="20:20">
      <c r="T730" s="116"/>
    </row>
    <row r="731" customHeight="1" spans="20:20">
      <c r="T731" s="116"/>
    </row>
    <row r="732" customHeight="1" spans="20:20">
      <c r="T732" s="116"/>
    </row>
    <row r="733" customHeight="1" spans="20:20">
      <c r="T733" s="116"/>
    </row>
    <row r="734" customHeight="1" spans="20:20">
      <c r="T734" s="116"/>
    </row>
    <row r="735" customHeight="1" spans="20:20">
      <c r="T735" s="116"/>
    </row>
    <row r="736" customHeight="1" spans="20:20">
      <c r="T736" s="116"/>
    </row>
    <row r="737" customHeight="1" spans="20:20">
      <c r="T737" s="116"/>
    </row>
    <row r="738" customHeight="1" spans="20:20">
      <c r="T738" s="116"/>
    </row>
    <row r="739" customHeight="1" spans="20:20">
      <c r="T739" s="116"/>
    </row>
    <row r="740" customHeight="1" spans="20:20">
      <c r="T740" s="116"/>
    </row>
    <row r="741" customHeight="1" spans="20:20">
      <c r="T741" s="116"/>
    </row>
    <row r="742" customHeight="1" spans="20:20">
      <c r="T742" s="116"/>
    </row>
    <row r="743" customHeight="1" spans="20:20">
      <c r="T743" s="116"/>
    </row>
    <row r="744" customHeight="1" spans="20:20">
      <c r="T744" s="116"/>
    </row>
    <row r="745" customHeight="1" spans="20:20">
      <c r="T745" s="116"/>
    </row>
    <row r="746" customHeight="1" spans="20:20">
      <c r="T746" s="116"/>
    </row>
    <row r="747" customHeight="1" spans="20:20">
      <c r="T747" s="116"/>
    </row>
    <row r="748" customHeight="1" spans="20:20">
      <c r="T748" s="116"/>
    </row>
    <row r="749" customHeight="1" spans="20:20">
      <c r="T749" s="116"/>
    </row>
    <row r="750" customHeight="1" spans="20:20">
      <c r="T750" s="116"/>
    </row>
    <row r="751" customHeight="1" spans="20:20">
      <c r="T751" s="116"/>
    </row>
    <row r="752" customHeight="1" spans="20:20">
      <c r="T752" s="116"/>
    </row>
    <row r="753" customHeight="1" spans="20:20">
      <c r="T753" s="116"/>
    </row>
    <row r="754" customHeight="1" spans="20:20">
      <c r="T754" s="116"/>
    </row>
    <row r="755" customHeight="1" spans="20:20">
      <c r="T755" s="116"/>
    </row>
    <row r="756" customHeight="1" spans="20:20">
      <c r="T756" s="116"/>
    </row>
    <row r="757" customHeight="1" spans="20:20">
      <c r="T757" s="116"/>
    </row>
    <row r="758" customHeight="1" spans="20:20">
      <c r="T758" s="116"/>
    </row>
    <row r="759" customHeight="1" spans="20:20">
      <c r="T759" s="116"/>
    </row>
    <row r="760" customHeight="1" spans="20:20">
      <c r="T760" s="116"/>
    </row>
    <row r="761" customHeight="1" spans="20:20">
      <c r="T761" s="116"/>
    </row>
    <row r="762" customHeight="1" spans="20:20">
      <c r="T762" s="116"/>
    </row>
    <row r="763" customHeight="1" spans="20:20">
      <c r="T763" s="116"/>
    </row>
    <row r="764" customHeight="1" spans="20:20">
      <c r="T764" s="116"/>
    </row>
    <row r="765" customHeight="1" spans="20:20">
      <c r="T765" s="116"/>
    </row>
    <row r="766" customHeight="1" spans="20:20">
      <c r="T766" s="116"/>
    </row>
    <row r="767" customHeight="1" spans="20:20">
      <c r="T767" s="116"/>
    </row>
    <row r="768" customHeight="1" spans="20:20">
      <c r="T768" s="116"/>
    </row>
    <row r="769" customHeight="1" spans="20:20">
      <c r="T769" s="116"/>
    </row>
    <row r="770" customHeight="1" spans="20:20">
      <c r="T770" s="116"/>
    </row>
    <row r="771" customHeight="1" spans="20:20">
      <c r="T771" s="116"/>
    </row>
    <row r="772" customHeight="1" spans="20:20">
      <c r="T772" s="116"/>
    </row>
    <row r="773" customHeight="1" spans="20:20">
      <c r="T773" s="116"/>
    </row>
    <row r="774" customHeight="1" spans="20:20">
      <c r="T774" s="116"/>
    </row>
    <row r="775" customHeight="1" spans="20:20">
      <c r="T775" s="116"/>
    </row>
    <row r="776" customHeight="1" spans="20:20">
      <c r="T776" s="116"/>
    </row>
    <row r="777" customHeight="1" spans="20:20">
      <c r="T777" s="116"/>
    </row>
    <row r="778" customHeight="1" spans="20:20">
      <c r="T778" s="116"/>
    </row>
    <row r="779" customHeight="1" spans="20:20">
      <c r="T779" s="116"/>
    </row>
    <row r="780" customHeight="1" spans="20:20">
      <c r="T780" s="116"/>
    </row>
    <row r="781" customHeight="1" spans="20:20">
      <c r="T781" s="116"/>
    </row>
    <row r="782" customHeight="1" spans="20:20">
      <c r="T782" s="116"/>
    </row>
    <row r="783" customHeight="1" spans="20:20">
      <c r="T783" s="116"/>
    </row>
    <row r="784" customHeight="1" spans="20:20">
      <c r="T784" s="116"/>
    </row>
    <row r="785" customHeight="1" spans="20:20">
      <c r="T785" s="116"/>
    </row>
    <row r="786" customHeight="1" spans="20:20">
      <c r="T786" s="116"/>
    </row>
    <row r="787" customHeight="1" spans="20:20">
      <c r="T787" s="116"/>
    </row>
    <row r="788" customHeight="1" spans="20:20">
      <c r="T788" s="116"/>
    </row>
    <row r="789" customHeight="1" spans="20:20">
      <c r="T789" s="116"/>
    </row>
    <row r="790" customHeight="1" spans="20:20">
      <c r="T790" s="116"/>
    </row>
    <row r="791" customHeight="1" spans="20:20">
      <c r="T791" s="116"/>
    </row>
    <row r="792" customHeight="1" spans="20:20">
      <c r="T792" s="116"/>
    </row>
    <row r="793" customHeight="1" spans="20:20">
      <c r="T793" s="116"/>
    </row>
    <row r="794" customHeight="1" spans="20:20">
      <c r="T794" s="116"/>
    </row>
    <row r="795" customHeight="1" spans="20:20">
      <c r="T795" s="116"/>
    </row>
    <row r="796" customHeight="1" spans="20:20">
      <c r="T796" s="116"/>
    </row>
    <row r="797" customHeight="1" spans="20:20">
      <c r="T797" s="116"/>
    </row>
    <row r="798" customHeight="1" spans="20:20">
      <c r="T798" s="116"/>
    </row>
    <row r="799" customHeight="1" spans="20:20">
      <c r="T799" s="116"/>
    </row>
    <row r="800" customHeight="1" spans="20:20">
      <c r="T800" s="116"/>
    </row>
    <row r="801" customHeight="1" spans="20:20">
      <c r="T801" s="116"/>
    </row>
    <row r="802" customHeight="1" spans="20:20">
      <c r="T802" s="116"/>
    </row>
    <row r="803" customHeight="1" spans="20:20">
      <c r="T803" s="116"/>
    </row>
    <row r="804" customHeight="1" spans="20:20">
      <c r="T804" s="116"/>
    </row>
    <row r="805" customHeight="1" spans="20:20">
      <c r="T805" s="116"/>
    </row>
    <row r="806" customHeight="1" spans="20:20">
      <c r="T806" s="116"/>
    </row>
    <row r="807" customHeight="1" spans="20:20">
      <c r="T807" s="116"/>
    </row>
    <row r="808" customHeight="1" spans="20:20">
      <c r="T808" s="116"/>
    </row>
    <row r="809" customHeight="1" spans="20:20">
      <c r="T809" s="116"/>
    </row>
    <row r="810" customHeight="1" spans="20:20">
      <c r="T810" s="116"/>
    </row>
    <row r="811" customHeight="1" spans="20:20">
      <c r="T811" s="116"/>
    </row>
    <row r="812" customHeight="1" spans="20:20">
      <c r="T812" s="116"/>
    </row>
    <row r="813" customHeight="1" spans="20:20">
      <c r="T813" s="116"/>
    </row>
    <row r="814" customHeight="1" spans="20:20">
      <c r="T814" s="116"/>
    </row>
    <row r="815" customHeight="1" spans="20:20">
      <c r="T815" s="116"/>
    </row>
    <row r="816" customHeight="1" spans="20:20">
      <c r="T816" s="116"/>
    </row>
    <row r="817" customHeight="1" spans="20:20">
      <c r="T817" s="116"/>
    </row>
    <row r="818" customHeight="1" spans="20:20">
      <c r="T818" s="116"/>
    </row>
    <row r="819" customHeight="1" spans="20:20">
      <c r="T819" s="116"/>
    </row>
    <row r="820" customHeight="1" spans="20:20">
      <c r="T820" s="116"/>
    </row>
    <row r="821" customHeight="1" spans="20:20">
      <c r="T821" s="116"/>
    </row>
    <row r="822" customHeight="1" spans="20:20">
      <c r="T822" s="116"/>
    </row>
    <row r="823" customHeight="1" spans="20:20">
      <c r="T823" s="116"/>
    </row>
    <row r="824" customHeight="1" spans="20:20">
      <c r="T824" s="116"/>
    </row>
    <row r="825" customHeight="1" spans="20:20">
      <c r="T825" s="116"/>
    </row>
    <row r="826" customHeight="1" spans="20:20">
      <c r="T826" s="116"/>
    </row>
    <row r="827" customHeight="1" spans="20:20">
      <c r="T827" s="116"/>
    </row>
    <row r="828" customHeight="1" spans="20:20">
      <c r="T828" s="116"/>
    </row>
    <row r="829" customHeight="1" spans="20:20">
      <c r="T829" s="116"/>
    </row>
    <row r="830" customHeight="1" spans="20:20">
      <c r="T830" s="116"/>
    </row>
    <row r="831" customHeight="1" spans="20:20">
      <c r="T831" s="116"/>
    </row>
    <row r="832" customHeight="1" spans="20:20">
      <c r="T832" s="116"/>
    </row>
    <row r="833" customHeight="1" spans="20:20">
      <c r="T833" s="116"/>
    </row>
    <row r="834" customHeight="1" spans="20:20">
      <c r="T834" s="116"/>
    </row>
    <row r="835" customHeight="1" spans="20:20">
      <c r="T835" s="116"/>
    </row>
    <row r="836" customHeight="1" spans="20:20">
      <c r="T836" s="116"/>
    </row>
    <row r="837" customHeight="1" spans="20:20">
      <c r="T837" s="116"/>
    </row>
    <row r="838" customHeight="1" spans="20:20">
      <c r="T838" s="116"/>
    </row>
    <row r="839" customHeight="1" spans="20:20">
      <c r="T839" s="116"/>
    </row>
    <row r="840" customHeight="1" spans="20:20">
      <c r="T840" s="116"/>
    </row>
    <row r="841" customHeight="1" spans="20:20">
      <c r="T841" s="116"/>
    </row>
    <row r="842" customHeight="1" spans="20:20">
      <c r="T842" s="116"/>
    </row>
  </sheetData>
  <mergeCells count="21">
    <mergeCell ref="A2:AL2"/>
    <mergeCell ref="A3:AL3"/>
    <mergeCell ref="F5:S5"/>
    <mergeCell ref="Y5:AE5"/>
    <mergeCell ref="AF5:AG5"/>
    <mergeCell ref="AH5:AJ5"/>
    <mergeCell ref="A25:E25"/>
    <mergeCell ref="A26:E26"/>
    <mergeCell ref="A27:E27"/>
    <mergeCell ref="A5:A6"/>
    <mergeCell ref="B5:B6"/>
    <mergeCell ref="C5:C6"/>
    <mergeCell ref="D5:D6"/>
    <mergeCell ref="E5:E6"/>
    <mergeCell ref="T5:T6"/>
    <mergeCell ref="U5:U6"/>
    <mergeCell ref="V5:V6"/>
    <mergeCell ref="W5:W6"/>
    <mergeCell ref="X5:X6"/>
    <mergeCell ref="AK5:AK6"/>
    <mergeCell ref="AL5:AL6"/>
  </mergeCells>
  <hyperlinks>
    <hyperlink ref="A1" location="索引目录!D54" display="返回索引页"/>
    <hyperlink ref="B1" location="非流动资产汇总!B15" display="返回"/>
  </hyperlinks>
  <printOptions horizontalCentered="1"/>
  <pageMargins left="0.354166666666667" right="0.354166666666667" top="0.786805555555556" bottom="0.786805555555556" header="1.02361111111111" footer="0.511805555555556"/>
  <pageSetup paperSize="9" scale="70" fitToHeight="0" orientation="landscape"/>
  <headerFooter alignWithMargins="0">
    <oddHeader>&amp;R&amp;"宋体,常规"&amp;10表&amp;"Times New Roman,常规"4-10
&amp;"宋体,常规"共&amp;"Times New Roman,常规"&amp;N&amp;"宋体,常规"页第&amp;"Times New Roman,常规"&amp;P&amp;"宋体,常规"页</oddHeader>
  </headerFooter>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I843"/>
  <sheetViews>
    <sheetView workbookViewId="0">
      <selection activeCell="H14" sqref="H14"/>
    </sheetView>
  </sheetViews>
  <sheetFormatPr defaultColWidth="9" defaultRowHeight="15.75" customHeight="1"/>
  <cols>
    <col min="1" max="1" width="4.4" customWidth="1"/>
    <col min="2" max="3" width="6.9" customWidth="1" outlineLevel="1"/>
    <col min="4" max="4" width="10.9" customWidth="1"/>
    <col min="5" max="5" width="17" customWidth="1"/>
    <col min="6" max="6" width="7.6" customWidth="1" outlineLevel="1"/>
    <col min="7" max="7" width="7.5" customWidth="1" outlineLevel="1"/>
    <col min="8" max="8" width="8.9" customWidth="1" outlineLevel="1"/>
    <col min="9" max="9" width="10" customWidth="1" outlineLevel="1"/>
    <col min="10" max="10" width="9.1" customWidth="1" outlineLevel="1"/>
    <col min="11" max="17" width="6.5" customWidth="1" outlineLevel="1"/>
    <col min="18" max="18" width="14" customWidth="1" outlineLevel="1"/>
    <col min="19" max="19" width="11.9" customWidth="1" outlineLevel="1"/>
    <col min="20" max="20" width="12.9" customWidth="1" outlineLevel="1"/>
    <col min="21" max="21" width="9.1" customWidth="1" outlineLevel="1"/>
    <col min="22" max="22" width="11.5" customWidth="1" outlineLevel="1"/>
    <col min="23" max="23" width="4.9" customWidth="1"/>
    <col min="24" max="24" width="5.5" customWidth="1"/>
    <col min="25" max="25" width="5" customWidth="1"/>
    <col min="26" max="26" width="8.1" customWidth="1"/>
    <col min="27" max="28" width="11" customWidth="1" outlineLevel="1"/>
    <col min="29" max="31" width="12.1" customWidth="1"/>
    <col min="32" max="32" width="7" customWidth="1"/>
    <col min="33" max="33" width="11.9" customWidth="1"/>
    <col min="34" max="34" width="5.1" customWidth="1"/>
    <col min="35" max="35" width="5.5" customWidth="1"/>
  </cols>
  <sheetData>
    <row r="1" spans="1:35">
      <c r="A1" s="1" t="s">
        <v>421</v>
      </c>
      <c r="B1" s="89" t="s">
        <v>1017</v>
      </c>
      <c r="C1" s="2"/>
      <c r="D1" s="3"/>
      <c r="E1" s="3"/>
      <c r="F1" s="115"/>
      <c r="G1" s="115"/>
      <c r="H1" s="115"/>
      <c r="I1" s="115"/>
      <c r="J1" s="115"/>
      <c r="K1" s="115"/>
      <c r="L1" s="115"/>
      <c r="M1" s="115"/>
      <c r="N1" s="115"/>
      <c r="O1" s="115"/>
      <c r="P1" s="115"/>
      <c r="Q1" s="115"/>
      <c r="R1" s="115"/>
      <c r="S1" s="115"/>
      <c r="T1" s="115"/>
      <c r="U1" s="115"/>
      <c r="V1" s="115"/>
      <c r="W1" s="3"/>
      <c r="X1" s="3"/>
      <c r="Y1" s="3"/>
      <c r="Z1" s="3"/>
      <c r="AA1" s="3"/>
      <c r="AB1" s="3"/>
      <c r="AC1" s="3"/>
      <c r="AD1" s="3"/>
      <c r="AE1" s="3"/>
      <c r="AF1" s="3"/>
      <c r="AG1" s="3"/>
      <c r="AH1" s="3"/>
      <c r="AI1" s="3"/>
    </row>
    <row r="2" ht="30" customHeight="1" spans="1:35">
      <c r="A2" s="4" t="s">
        <v>1777</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row>
    <row r="3" ht="14.1" customHeight="1" spans="1:35">
      <c r="A3" s="5" t="e">
        <f>CONCATENATE(#REF!,#REF!,#REF!,#REF!,#REF!,#REF!,#REF!)</f>
        <v>#REF!</v>
      </c>
      <c r="B3" s="5"/>
      <c r="C3" s="5"/>
      <c r="D3" s="5"/>
      <c r="E3" s="5"/>
      <c r="F3" s="5"/>
      <c r="G3" s="5"/>
      <c r="H3" s="5"/>
      <c r="I3" s="5"/>
      <c r="J3" s="5"/>
      <c r="K3" s="5"/>
      <c r="L3" s="5"/>
      <c r="M3" s="5"/>
      <c r="N3" s="5"/>
      <c r="O3" s="5"/>
      <c r="P3" s="5"/>
      <c r="Q3" s="5"/>
      <c r="R3" s="5"/>
      <c r="S3" s="5"/>
      <c r="T3" s="5"/>
      <c r="U3" s="5"/>
      <c r="V3" s="5"/>
      <c r="W3" s="5"/>
      <c r="X3" s="5"/>
      <c r="Y3" s="6"/>
      <c r="Z3" s="6"/>
      <c r="AA3" s="6"/>
      <c r="AB3" s="6"/>
      <c r="AC3" s="6"/>
      <c r="AD3" s="6"/>
      <c r="AE3" s="6"/>
      <c r="AF3" s="6"/>
      <c r="AG3" s="6"/>
      <c r="AH3" s="6"/>
      <c r="AI3" s="6"/>
    </row>
    <row r="4" customHeight="1" spans="1:35">
      <c r="A4" s="7" t="e">
        <f>#REF!&amp;#REF!</f>
        <v>#REF!</v>
      </c>
      <c r="F4" s="116"/>
      <c r="G4" s="116"/>
      <c r="H4" s="116"/>
      <c r="I4" s="116"/>
      <c r="J4" s="116"/>
      <c r="K4" s="116"/>
      <c r="L4" s="116"/>
      <c r="M4" s="116"/>
      <c r="N4" s="116"/>
      <c r="O4" s="116"/>
      <c r="P4" s="116"/>
      <c r="Q4" s="116"/>
      <c r="R4" s="116"/>
      <c r="S4" s="116"/>
      <c r="T4" s="116"/>
      <c r="U4" s="116"/>
      <c r="V4" s="116"/>
      <c r="AI4" s="8" t="s">
        <v>464</v>
      </c>
    </row>
    <row r="5" ht="18" customHeight="1" spans="1:35">
      <c r="A5" s="9" t="s">
        <v>465</v>
      </c>
      <c r="B5" s="65" t="s">
        <v>572</v>
      </c>
      <c r="C5" s="133" t="s">
        <v>1755</v>
      </c>
      <c r="D5" s="51" t="s">
        <v>1778</v>
      </c>
      <c r="E5" s="51" t="s">
        <v>1779</v>
      </c>
      <c r="F5" s="134" t="s">
        <v>1780</v>
      </c>
      <c r="G5" s="134" t="s">
        <v>1781</v>
      </c>
      <c r="H5" s="135" t="s">
        <v>1782</v>
      </c>
      <c r="I5" s="134" t="s">
        <v>1783</v>
      </c>
      <c r="J5" s="136" t="s">
        <v>1784</v>
      </c>
      <c r="K5" s="136" t="s">
        <v>1785</v>
      </c>
      <c r="L5" s="136" t="s">
        <v>1786</v>
      </c>
      <c r="M5" s="136" t="s">
        <v>1787</v>
      </c>
      <c r="N5" s="136" t="s">
        <v>1788</v>
      </c>
      <c r="O5" s="136" t="s">
        <v>1789</v>
      </c>
      <c r="P5" s="136" t="s">
        <v>1790</v>
      </c>
      <c r="Q5" s="136" t="s">
        <v>1791</v>
      </c>
      <c r="R5" s="136" t="s">
        <v>1792</v>
      </c>
      <c r="S5" s="136" t="s">
        <v>1793</v>
      </c>
      <c r="T5" s="136" t="s">
        <v>1794</v>
      </c>
      <c r="U5" s="136" t="s">
        <v>1795</v>
      </c>
      <c r="V5" s="136" t="s">
        <v>1796</v>
      </c>
      <c r="W5" s="51" t="s">
        <v>714</v>
      </c>
      <c r="X5" s="51" t="s">
        <v>707</v>
      </c>
      <c r="Y5" s="51" t="s">
        <v>1797</v>
      </c>
      <c r="Z5" s="51" t="s">
        <v>1798</v>
      </c>
      <c r="AA5" s="9" t="s">
        <v>467</v>
      </c>
      <c r="AB5" s="10"/>
      <c r="AC5" s="137" t="s">
        <v>426</v>
      </c>
      <c r="AD5" s="138"/>
      <c r="AE5" s="9" t="s">
        <v>427</v>
      </c>
      <c r="AF5" s="9"/>
      <c r="AG5" s="9"/>
      <c r="AH5" s="51" t="s">
        <v>469</v>
      </c>
      <c r="AI5" s="51" t="s">
        <v>577</v>
      </c>
    </row>
    <row r="6" ht="18" customHeight="1" spans="1:35">
      <c r="A6" s="9"/>
      <c r="B6" s="66"/>
      <c r="C6" s="133"/>
      <c r="D6" s="9"/>
      <c r="E6" s="9"/>
      <c r="F6" s="134"/>
      <c r="G6" s="134"/>
      <c r="H6" s="135"/>
      <c r="I6" s="134"/>
      <c r="J6" s="136"/>
      <c r="K6" s="136"/>
      <c r="L6" s="136"/>
      <c r="M6" s="136"/>
      <c r="N6" s="136"/>
      <c r="O6" s="136"/>
      <c r="P6" s="136"/>
      <c r="Q6" s="136"/>
      <c r="R6" s="136"/>
      <c r="S6" s="136"/>
      <c r="T6" s="136"/>
      <c r="U6" s="136"/>
      <c r="V6" s="136"/>
      <c r="W6" s="9"/>
      <c r="X6" s="9"/>
      <c r="Y6" s="9"/>
      <c r="Z6" s="9"/>
      <c r="AA6" s="9" t="s">
        <v>1084</v>
      </c>
      <c r="AB6" s="10" t="s">
        <v>1085</v>
      </c>
      <c r="AC6" s="32" t="s">
        <v>1084</v>
      </c>
      <c r="AD6" s="9" t="s">
        <v>1085</v>
      </c>
      <c r="AE6" s="9" t="s">
        <v>1084</v>
      </c>
      <c r="AF6" s="9" t="s">
        <v>953</v>
      </c>
      <c r="AG6" s="9" t="s">
        <v>1085</v>
      </c>
      <c r="AH6" s="9"/>
      <c r="AI6" s="9"/>
    </row>
    <row r="7" customHeight="1" spans="1:35">
      <c r="A7" s="12"/>
      <c r="B7" s="13"/>
      <c r="C7" s="13"/>
      <c r="D7" s="13"/>
      <c r="E7" s="12"/>
      <c r="F7" s="139"/>
      <c r="G7" s="139"/>
      <c r="H7" s="139"/>
      <c r="I7" s="139"/>
      <c r="J7" s="139"/>
      <c r="K7" s="139"/>
      <c r="L7" s="139"/>
      <c r="M7" s="139"/>
      <c r="N7" s="139"/>
      <c r="O7" s="139"/>
      <c r="P7" s="139"/>
      <c r="Q7" s="139"/>
      <c r="R7" s="139"/>
      <c r="S7" s="139"/>
      <c r="T7" s="139"/>
      <c r="U7" s="139"/>
      <c r="V7" s="139"/>
      <c r="W7" s="12"/>
      <c r="X7" s="12"/>
      <c r="Y7" s="14"/>
      <c r="Z7" s="14"/>
      <c r="AA7" s="16"/>
      <c r="AB7" s="15"/>
      <c r="AC7" s="18"/>
      <c r="AD7" s="16"/>
      <c r="AE7" s="16"/>
      <c r="AF7" s="104"/>
      <c r="AG7" s="16">
        <f t="shared" ref="AG7:AG24" si="0">ROUND(AE7*AF7/100,0)</f>
        <v>0</v>
      </c>
      <c r="AH7" s="16" t="str">
        <f t="shared" ref="AH7:AH27" si="1">IF(AD7=0,"",(AG7-AD7)/AD7*100)</f>
        <v/>
      </c>
      <c r="AI7" s="17"/>
    </row>
    <row r="8" customHeight="1" spans="1:35">
      <c r="A8" s="12"/>
      <c r="B8" s="13"/>
      <c r="C8" s="13"/>
      <c r="D8" s="13"/>
      <c r="E8" s="12"/>
      <c r="F8" s="139"/>
      <c r="G8" s="139"/>
      <c r="H8" s="139"/>
      <c r="I8" s="139"/>
      <c r="J8" s="139"/>
      <c r="K8" s="139"/>
      <c r="L8" s="139"/>
      <c r="M8" s="139"/>
      <c r="N8" s="139"/>
      <c r="O8" s="139"/>
      <c r="P8" s="139"/>
      <c r="Q8" s="139"/>
      <c r="R8" s="139"/>
      <c r="S8" s="139"/>
      <c r="T8" s="139"/>
      <c r="U8" s="139"/>
      <c r="V8" s="139"/>
      <c r="W8" s="12"/>
      <c r="X8" s="12"/>
      <c r="Y8" s="14"/>
      <c r="Z8" s="14"/>
      <c r="AA8" s="16"/>
      <c r="AB8" s="15"/>
      <c r="AC8" s="18"/>
      <c r="AD8" s="16"/>
      <c r="AE8" s="16"/>
      <c r="AF8" s="104"/>
      <c r="AG8" s="16">
        <f t="shared" si="0"/>
        <v>0</v>
      </c>
      <c r="AH8" s="16" t="str">
        <f t="shared" si="1"/>
        <v/>
      </c>
      <c r="AI8" s="17"/>
    </row>
    <row r="9" customHeight="1" spans="1:35">
      <c r="A9" s="12"/>
      <c r="B9" s="13"/>
      <c r="C9" s="13"/>
      <c r="D9" s="13"/>
      <c r="E9" s="12"/>
      <c r="F9" s="139"/>
      <c r="G9" s="139"/>
      <c r="H9" s="139"/>
      <c r="I9" s="139"/>
      <c r="J9" s="139"/>
      <c r="K9" s="139"/>
      <c r="L9" s="139"/>
      <c r="M9" s="139"/>
      <c r="N9" s="139"/>
      <c r="O9" s="139"/>
      <c r="P9" s="139"/>
      <c r="Q9" s="139"/>
      <c r="R9" s="139"/>
      <c r="S9" s="139"/>
      <c r="T9" s="139"/>
      <c r="U9" s="139"/>
      <c r="V9" s="139"/>
      <c r="W9" s="12"/>
      <c r="X9" s="12"/>
      <c r="Y9" s="14"/>
      <c r="Z9" s="14"/>
      <c r="AA9" s="16"/>
      <c r="AB9" s="15"/>
      <c r="AC9" s="18"/>
      <c r="AD9" s="16"/>
      <c r="AE9" s="16"/>
      <c r="AF9" s="104"/>
      <c r="AG9" s="16">
        <f t="shared" si="0"/>
        <v>0</v>
      </c>
      <c r="AH9" s="16" t="str">
        <f t="shared" si="1"/>
        <v/>
      </c>
      <c r="AI9" s="17"/>
    </row>
    <row r="10" customHeight="1" spans="1:35">
      <c r="A10" s="12"/>
      <c r="B10" s="13"/>
      <c r="C10" s="13"/>
      <c r="D10" s="13"/>
      <c r="E10" s="12"/>
      <c r="F10" s="139"/>
      <c r="G10" s="139"/>
      <c r="H10" s="139"/>
      <c r="I10" s="139"/>
      <c r="J10" s="139"/>
      <c r="K10" s="139"/>
      <c r="L10" s="139"/>
      <c r="M10" s="139"/>
      <c r="N10" s="139"/>
      <c r="O10" s="139"/>
      <c r="P10" s="139"/>
      <c r="Q10" s="139"/>
      <c r="R10" s="139"/>
      <c r="S10" s="139"/>
      <c r="T10" s="139"/>
      <c r="U10" s="139"/>
      <c r="V10" s="139"/>
      <c r="W10" s="12"/>
      <c r="X10" s="12"/>
      <c r="Y10" s="14"/>
      <c r="Z10" s="14"/>
      <c r="AA10" s="16"/>
      <c r="AB10" s="15"/>
      <c r="AC10" s="18"/>
      <c r="AD10" s="16"/>
      <c r="AE10" s="16"/>
      <c r="AF10" s="104"/>
      <c r="AG10" s="16">
        <f t="shared" si="0"/>
        <v>0</v>
      </c>
      <c r="AH10" s="16" t="str">
        <f t="shared" si="1"/>
        <v/>
      </c>
      <c r="AI10" s="17"/>
    </row>
    <row r="11" customHeight="1" spans="1:35">
      <c r="A11" s="12"/>
      <c r="B11" s="13"/>
      <c r="C11" s="13"/>
      <c r="D11" s="13"/>
      <c r="E11" s="12"/>
      <c r="F11" s="139"/>
      <c r="G11" s="139"/>
      <c r="H11" s="139"/>
      <c r="I11" s="139"/>
      <c r="J11" s="139"/>
      <c r="K11" s="139"/>
      <c r="L11" s="139"/>
      <c r="M11" s="139"/>
      <c r="N11" s="139"/>
      <c r="O11" s="139"/>
      <c r="P11" s="139"/>
      <c r="Q11" s="139"/>
      <c r="R11" s="139"/>
      <c r="S11" s="139"/>
      <c r="T11" s="139"/>
      <c r="U11" s="139"/>
      <c r="V11" s="139"/>
      <c r="W11" s="12"/>
      <c r="X11" s="12"/>
      <c r="Y11" s="14"/>
      <c r="Z11" s="14"/>
      <c r="AA11" s="16"/>
      <c r="AB11" s="15"/>
      <c r="AC11" s="18"/>
      <c r="AD11" s="16"/>
      <c r="AE11" s="16"/>
      <c r="AF11" s="104"/>
      <c r="AG11" s="16">
        <f t="shared" si="0"/>
        <v>0</v>
      </c>
      <c r="AH11" s="16" t="str">
        <f t="shared" si="1"/>
        <v/>
      </c>
      <c r="AI11" s="17"/>
    </row>
    <row r="12" customHeight="1" spans="1:35">
      <c r="A12" s="12"/>
      <c r="B12" s="13"/>
      <c r="C12" s="13"/>
      <c r="D12" s="13"/>
      <c r="E12" s="12"/>
      <c r="F12" s="139"/>
      <c r="G12" s="139"/>
      <c r="H12" s="139"/>
      <c r="I12" s="139"/>
      <c r="J12" s="139"/>
      <c r="K12" s="139"/>
      <c r="L12" s="139"/>
      <c r="M12" s="139"/>
      <c r="N12" s="139"/>
      <c r="O12" s="139"/>
      <c r="P12" s="139"/>
      <c r="Q12" s="139"/>
      <c r="R12" s="139"/>
      <c r="S12" s="139"/>
      <c r="T12" s="139"/>
      <c r="U12" s="139"/>
      <c r="V12" s="139"/>
      <c r="W12" s="12"/>
      <c r="X12" s="12"/>
      <c r="Y12" s="14"/>
      <c r="Z12" s="14"/>
      <c r="AA12" s="16"/>
      <c r="AB12" s="15"/>
      <c r="AC12" s="18"/>
      <c r="AD12" s="16"/>
      <c r="AE12" s="16"/>
      <c r="AF12" s="104"/>
      <c r="AG12" s="16">
        <f t="shared" si="0"/>
        <v>0</v>
      </c>
      <c r="AH12" s="16" t="str">
        <f t="shared" si="1"/>
        <v/>
      </c>
      <c r="AI12" s="17"/>
    </row>
    <row r="13" customHeight="1" spans="1:35">
      <c r="A13" s="12"/>
      <c r="B13" s="13"/>
      <c r="C13" s="13"/>
      <c r="D13" s="13"/>
      <c r="E13" s="12"/>
      <c r="F13" s="139"/>
      <c r="G13" s="139"/>
      <c r="H13" s="139"/>
      <c r="I13" s="139"/>
      <c r="J13" s="139"/>
      <c r="K13" s="139"/>
      <c r="L13" s="139"/>
      <c r="M13" s="139"/>
      <c r="N13" s="139"/>
      <c r="O13" s="139"/>
      <c r="P13" s="139"/>
      <c r="Q13" s="139"/>
      <c r="R13" s="139"/>
      <c r="S13" s="139"/>
      <c r="T13" s="139"/>
      <c r="U13" s="139"/>
      <c r="V13" s="139"/>
      <c r="W13" s="12"/>
      <c r="X13" s="12"/>
      <c r="Y13" s="14"/>
      <c r="Z13" s="14"/>
      <c r="AA13" s="16"/>
      <c r="AB13" s="15"/>
      <c r="AC13" s="18"/>
      <c r="AD13" s="16"/>
      <c r="AE13" s="16"/>
      <c r="AF13" s="104"/>
      <c r="AG13" s="16">
        <f t="shared" si="0"/>
        <v>0</v>
      </c>
      <c r="AH13" s="16" t="str">
        <f t="shared" si="1"/>
        <v/>
      </c>
      <c r="AI13" s="17"/>
    </row>
    <row r="14" customHeight="1" spans="1:35">
      <c r="A14" s="12"/>
      <c r="B14" s="13"/>
      <c r="C14" s="13"/>
      <c r="D14" s="13"/>
      <c r="E14" s="12"/>
      <c r="F14" s="139"/>
      <c r="G14" s="139"/>
      <c r="H14" s="139"/>
      <c r="I14" s="139"/>
      <c r="J14" s="139"/>
      <c r="K14" s="139"/>
      <c r="L14" s="139"/>
      <c r="M14" s="139"/>
      <c r="N14" s="139"/>
      <c r="O14" s="139"/>
      <c r="P14" s="139"/>
      <c r="Q14" s="139"/>
      <c r="R14" s="139"/>
      <c r="S14" s="139"/>
      <c r="T14" s="139"/>
      <c r="U14" s="139"/>
      <c r="V14" s="139"/>
      <c r="W14" s="12"/>
      <c r="X14" s="12"/>
      <c r="Y14" s="14"/>
      <c r="Z14" s="14"/>
      <c r="AA14" s="16"/>
      <c r="AB14" s="15"/>
      <c r="AC14" s="18"/>
      <c r="AD14" s="16"/>
      <c r="AE14" s="16"/>
      <c r="AF14" s="104"/>
      <c r="AG14" s="16">
        <f t="shared" si="0"/>
        <v>0</v>
      </c>
      <c r="AH14" s="16" t="str">
        <f t="shared" si="1"/>
        <v/>
      </c>
      <c r="AI14" s="17"/>
    </row>
    <row r="15" customHeight="1" spans="1:35">
      <c r="A15" s="12"/>
      <c r="B15" s="13"/>
      <c r="C15" s="13"/>
      <c r="D15" s="13"/>
      <c r="E15" s="12"/>
      <c r="F15" s="139"/>
      <c r="G15" s="139"/>
      <c r="H15" s="139"/>
      <c r="I15" s="139"/>
      <c r="J15" s="139"/>
      <c r="K15" s="139"/>
      <c r="L15" s="139"/>
      <c r="M15" s="139"/>
      <c r="N15" s="139"/>
      <c r="O15" s="139"/>
      <c r="P15" s="139"/>
      <c r="Q15" s="139"/>
      <c r="R15" s="139"/>
      <c r="S15" s="139"/>
      <c r="T15" s="139"/>
      <c r="U15" s="139"/>
      <c r="V15" s="139"/>
      <c r="W15" s="12"/>
      <c r="X15" s="12"/>
      <c r="Y15" s="14"/>
      <c r="Z15" s="14"/>
      <c r="AA15" s="16"/>
      <c r="AB15" s="15"/>
      <c r="AC15" s="18"/>
      <c r="AD15" s="16"/>
      <c r="AE15" s="16"/>
      <c r="AF15" s="104"/>
      <c r="AG15" s="16">
        <f t="shared" si="0"/>
        <v>0</v>
      </c>
      <c r="AH15" s="16" t="str">
        <f t="shared" si="1"/>
        <v/>
      </c>
      <c r="AI15" s="17"/>
    </row>
    <row r="16" customHeight="1" spans="1:35">
      <c r="A16" s="12"/>
      <c r="B16" s="13"/>
      <c r="C16" s="13"/>
      <c r="D16" s="13"/>
      <c r="E16" s="12"/>
      <c r="F16" s="139"/>
      <c r="G16" s="139"/>
      <c r="H16" s="139"/>
      <c r="I16" s="139"/>
      <c r="J16" s="139"/>
      <c r="K16" s="139"/>
      <c r="L16" s="139"/>
      <c r="M16" s="139"/>
      <c r="N16" s="139"/>
      <c r="O16" s="139"/>
      <c r="P16" s="139"/>
      <c r="Q16" s="139"/>
      <c r="R16" s="139"/>
      <c r="S16" s="139"/>
      <c r="T16" s="139"/>
      <c r="U16" s="139"/>
      <c r="V16" s="139"/>
      <c r="W16" s="12"/>
      <c r="X16" s="12"/>
      <c r="Y16" s="14"/>
      <c r="Z16" s="14"/>
      <c r="AA16" s="16"/>
      <c r="AB16" s="15"/>
      <c r="AC16" s="18"/>
      <c r="AD16" s="16"/>
      <c r="AE16" s="16"/>
      <c r="AF16" s="104"/>
      <c r="AG16" s="16">
        <f t="shared" si="0"/>
        <v>0</v>
      </c>
      <c r="AH16" s="16" t="str">
        <f t="shared" si="1"/>
        <v/>
      </c>
      <c r="AI16" s="17"/>
    </row>
    <row r="17" customHeight="1" spans="1:35">
      <c r="A17" s="12"/>
      <c r="B17" s="13"/>
      <c r="C17" s="13"/>
      <c r="D17" s="13"/>
      <c r="E17" s="12"/>
      <c r="F17" s="139"/>
      <c r="G17" s="139"/>
      <c r="H17" s="139"/>
      <c r="I17" s="139"/>
      <c r="J17" s="139"/>
      <c r="K17" s="139"/>
      <c r="L17" s="139"/>
      <c r="M17" s="139"/>
      <c r="N17" s="139"/>
      <c r="O17" s="139"/>
      <c r="P17" s="139"/>
      <c r="Q17" s="139"/>
      <c r="R17" s="139"/>
      <c r="S17" s="139"/>
      <c r="T17" s="139"/>
      <c r="U17" s="139"/>
      <c r="V17" s="139"/>
      <c r="W17" s="12"/>
      <c r="X17" s="12"/>
      <c r="Y17" s="14"/>
      <c r="Z17" s="14"/>
      <c r="AA17" s="16"/>
      <c r="AB17" s="15"/>
      <c r="AC17" s="18"/>
      <c r="AD17" s="16"/>
      <c r="AE17" s="16"/>
      <c r="AF17" s="104"/>
      <c r="AG17" s="16">
        <f t="shared" si="0"/>
        <v>0</v>
      </c>
      <c r="AH17" s="16" t="str">
        <f t="shared" si="1"/>
        <v/>
      </c>
      <c r="AI17" s="17"/>
    </row>
    <row r="18" customHeight="1" spans="1:35">
      <c r="A18" s="12"/>
      <c r="B18" s="13"/>
      <c r="C18" s="13"/>
      <c r="D18" s="13"/>
      <c r="E18" s="12"/>
      <c r="F18" s="139"/>
      <c r="G18" s="139"/>
      <c r="H18" s="139"/>
      <c r="I18" s="139"/>
      <c r="J18" s="139"/>
      <c r="K18" s="139"/>
      <c r="L18" s="139"/>
      <c r="M18" s="139"/>
      <c r="N18" s="139"/>
      <c r="O18" s="139"/>
      <c r="P18" s="139"/>
      <c r="Q18" s="139"/>
      <c r="R18" s="139"/>
      <c r="S18" s="139"/>
      <c r="T18" s="139"/>
      <c r="U18" s="139"/>
      <c r="V18" s="139"/>
      <c r="W18" s="12"/>
      <c r="X18" s="12"/>
      <c r="Y18" s="14"/>
      <c r="Z18" s="14"/>
      <c r="AA18" s="16"/>
      <c r="AB18" s="15"/>
      <c r="AC18" s="18"/>
      <c r="AD18" s="16"/>
      <c r="AE18" s="16"/>
      <c r="AF18" s="104"/>
      <c r="AG18" s="16">
        <f t="shared" si="0"/>
        <v>0</v>
      </c>
      <c r="AH18" s="16" t="str">
        <f t="shared" si="1"/>
        <v/>
      </c>
      <c r="AI18" s="17"/>
    </row>
    <row r="19" customHeight="1" spans="1:35">
      <c r="A19" s="12"/>
      <c r="B19" s="13"/>
      <c r="C19" s="13"/>
      <c r="D19" s="13"/>
      <c r="E19" s="12"/>
      <c r="F19" s="139"/>
      <c r="G19" s="139"/>
      <c r="H19" s="139"/>
      <c r="I19" s="139"/>
      <c r="J19" s="139"/>
      <c r="K19" s="139"/>
      <c r="L19" s="139"/>
      <c r="M19" s="139"/>
      <c r="N19" s="139"/>
      <c r="O19" s="139"/>
      <c r="P19" s="139"/>
      <c r="Q19" s="139"/>
      <c r="R19" s="139"/>
      <c r="S19" s="139"/>
      <c r="T19" s="139"/>
      <c r="U19" s="139"/>
      <c r="V19" s="139"/>
      <c r="W19" s="12"/>
      <c r="X19" s="12"/>
      <c r="Y19" s="14"/>
      <c r="Z19" s="14"/>
      <c r="AA19" s="16"/>
      <c r="AB19" s="15"/>
      <c r="AC19" s="18"/>
      <c r="AD19" s="16"/>
      <c r="AE19" s="16"/>
      <c r="AF19" s="104"/>
      <c r="AG19" s="16">
        <f t="shared" si="0"/>
        <v>0</v>
      </c>
      <c r="AH19" s="16" t="str">
        <f t="shared" si="1"/>
        <v/>
      </c>
      <c r="AI19" s="17"/>
    </row>
    <row r="20" customHeight="1" spans="1:35">
      <c r="A20" s="12"/>
      <c r="B20" s="13"/>
      <c r="C20" s="13"/>
      <c r="D20" s="13"/>
      <c r="E20" s="12"/>
      <c r="F20" s="139"/>
      <c r="G20" s="139"/>
      <c r="H20" s="139"/>
      <c r="I20" s="139"/>
      <c r="J20" s="139"/>
      <c r="K20" s="139"/>
      <c r="L20" s="139"/>
      <c r="M20" s="139"/>
      <c r="N20" s="139"/>
      <c r="O20" s="139"/>
      <c r="P20" s="139"/>
      <c r="Q20" s="139"/>
      <c r="R20" s="139"/>
      <c r="S20" s="139"/>
      <c r="T20" s="139"/>
      <c r="U20" s="139"/>
      <c r="V20" s="139"/>
      <c r="W20" s="12"/>
      <c r="X20" s="12"/>
      <c r="Y20" s="14"/>
      <c r="Z20" s="14"/>
      <c r="AA20" s="16"/>
      <c r="AB20" s="15"/>
      <c r="AC20" s="18"/>
      <c r="AD20" s="16"/>
      <c r="AE20" s="16"/>
      <c r="AF20" s="104"/>
      <c r="AG20" s="16">
        <f t="shared" si="0"/>
        <v>0</v>
      </c>
      <c r="AH20" s="16" t="str">
        <f t="shared" si="1"/>
        <v/>
      </c>
      <c r="AI20" s="17"/>
    </row>
    <row r="21" customHeight="1" spans="1:35">
      <c r="A21" s="12"/>
      <c r="B21" s="13"/>
      <c r="C21" s="13"/>
      <c r="D21" s="13"/>
      <c r="E21" s="12"/>
      <c r="F21" s="139"/>
      <c r="G21" s="139"/>
      <c r="H21" s="139"/>
      <c r="I21" s="139"/>
      <c r="J21" s="139"/>
      <c r="K21" s="139"/>
      <c r="L21" s="139"/>
      <c r="M21" s="139"/>
      <c r="N21" s="139"/>
      <c r="O21" s="139"/>
      <c r="P21" s="139"/>
      <c r="Q21" s="139"/>
      <c r="R21" s="139"/>
      <c r="S21" s="139"/>
      <c r="T21" s="139"/>
      <c r="U21" s="139"/>
      <c r="V21" s="139"/>
      <c r="W21" s="12"/>
      <c r="X21" s="12"/>
      <c r="Y21" s="14"/>
      <c r="Z21" s="14"/>
      <c r="AA21" s="16"/>
      <c r="AB21" s="15"/>
      <c r="AC21" s="18"/>
      <c r="AD21" s="16"/>
      <c r="AE21" s="16"/>
      <c r="AF21" s="104"/>
      <c r="AG21" s="16">
        <f t="shared" si="0"/>
        <v>0</v>
      </c>
      <c r="AH21" s="16" t="str">
        <f t="shared" si="1"/>
        <v/>
      </c>
      <c r="AI21" s="17"/>
    </row>
    <row r="22" customHeight="1" spans="1:35">
      <c r="A22" s="12"/>
      <c r="B22" s="13"/>
      <c r="C22" s="13"/>
      <c r="D22" s="13"/>
      <c r="E22" s="12"/>
      <c r="F22" s="139"/>
      <c r="G22" s="139"/>
      <c r="H22" s="139"/>
      <c r="I22" s="139"/>
      <c r="J22" s="139"/>
      <c r="K22" s="139"/>
      <c r="L22" s="139"/>
      <c r="M22" s="139"/>
      <c r="N22" s="139"/>
      <c r="O22" s="139"/>
      <c r="P22" s="139"/>
      <c r="Q22" s="139"/>
      <c r="R22" s="139"/>
      <c r="S22" s="139"/>
      <c r="T22" s="139"/>
      <c r="U22" s="139"/>
      <c r="V22" s="139"/>
      <c r="W22" s="12"/>
      <c r="X22" s="12"/>
      <c r="Y22" s="14"/>
      <c r="Z22" s="14"/>
      <c r="AA22" s="16"/>
      <c r="AB22" s="15"/>
      <c r="AC22" s="18"/>
      <c r="AD22" s="16"/>
      <c r="AE22" s="16"/>
      <c r="AF22" s="104"/>
      <c r="AG22" s="16">
        <f t="shared" si="0"/>
        <v>0</v>
      </c>
      <c r="AH22" s="16" t="str">
        <f t="shared" si="1"/>
        <v/>
      </c>
      <c r="AI22" s="17"/>
    </row>
    <row r="23" customHeight="1" spans="1:35">
      <c r="A23" s="12"/>
      <c r="B23" s="13"/>
      <c r="C23" s="13"/>
      <c r="D23" s="13"/>
      <c r="E23" s="12"/>
      <c r="F23" s="139"/>
      <c r="G23" s="139"/>
      <c r="H23" s="139"/>
      <c r="I23" s="139"/>
      <c r="J23" s="139"/>
      <c r="K23" s="139"/>
      <c r="L23" s="139"/>
      <c r="M23" s="139"/>
      <c r="N23" s="139"/>
      <c r="O23" s="139"/>
      <c r="P23" s="139"/>
      <c r="Q23" s="139"/>
      <c r="R23" s="139"/>
      <c r="S23" s="139"/>
      <c r="T23" s="139"/>
      <c r="U23" s="139"/>
      <c r="V23" s="139"/>
      <c r="W23" s="12"/>
      <c r="X23" s="12"/>
      <c r="Y23" s="14"/>
      <c r="Z23" s="14"/>
      <c r="AA23" s="16"/>
      <c r="AB23" s="15"/>
      <c r="AC23" s="18"/>
      <c r="AD23" s="16"/>
      <c r="AE23" s="16"/>
      <c r="AF23" s="104"/>
      <c r="AG23" s="16">
        <f t="shared" si="0"/>
        <v>0</v>
      </c>
      <c r="AH23" s="16" t="str">
        <f t="shared" si="1"/>
        <v/>
      </c>
      <c r="AI23" s="17"/>
    </row>
    <row r="24" customHeight="1" spans="1:35">
      <c r="A24" s="12"/>
      <c r="B24" s="13"/>
      <c r="C24" s="13"/>
      <c r="D24" s="13"/>
      <c r="E24" s="12"/>
      <c r="F24" s="139"/>
      <c r="G24" s="139"/>
      <c r="H24" s="139"/>
      <c r="I24" s="139"/>
      <c r="J24" s="139"/>
      <c r="K24" s="139"/>
      <c r="L24" s="139"/>
      <c r="M24" s="139"/>
      <c r="N24" s="139"/>
      <c r="O24" s="139"/>
      <c r="P24" s="139"/>
      <c r="Q24" s="139"/>
      <c r="R24" s="139"/>
      <c r="S24" s="139"/>
      <c r="T24" s="139"/>
      <c r="U24" s="139"/>
      <c r="V24" s="139"/>
      <c r="W24" s="12"/>
      <c r="X24" s="12"/>
      <c r="Y24" s="14"/>
      <c r="Z24" s="14"/>
      <c r="AA24" s="16"/>
      <c r="AB24" s="15"/>
      <c r="AC24" s="18"/>
      <c r="AD24" s="16"/>
      <c r="AE24" s="16"/>
      <c r="AF24" s="104"/>
      <c r="AG24" s="16">
        <f t="shared" si="0"/>
        <v>0</v>
      </c>
      <c r="AH24" s="16" t="str">
        <f t="shared" si="1"/>
        <v/>
      </c>
      <c r="AI24" s="17"/>
    </row>
    <row r="25" customHeight="1" spans="1:35">
      <c r="A25" s="12" t="s">
        <v>621</v>
      </c>
      <c r="B25" s="12"/>
      <c r="C25" s="12"/>
      <c r="D25" s="12"/>
      <c r="E25" s="12"/>
      <c r="F25" s="139"/>
      <c r="G25" s="139"/>
      <c r="H25" s="139"/>
      <c r="I25" s="139"/>
      <c r="J25" s="139"/>
      <c r="K25" s="139"/>
      <c r="L25" s="139"/>
      <c r="M25" s="139"/>
      <c r="N25" s="139"/>
      <c r="O25" s="139"/>
      <c r="P25" s="139"/>
      <c r="Q25" s="139"/>
      <c r="R25" s="139"/>
      <c r="S25" s="139"/>
      <c r="T25" s="139"/>
      <c r="U25" s="139"/>
      <c r="V25" s="139"/>
      <c r="W25" s="12"/>
      <c r="X25" s="12"/>
      <c r="Y25" s="14"/>
      <c r="Z25" s="14"/>
      <c r="AA25" s="16">
        <f>SUM(AA7:AA24)</f>
        <v>0</v>
      </c>
      <c r="AB25" s="15">
        <f>SUM(AB7:AB24)</f>
        <v>0</v>
      </c>
      <c r="AC25" s="18">
        <f>SUM(AC7:AC24)</f>
        <v>0</v>
      </c>
      <c r="AD25" s="16">
        <f>SUM(AD7:AD24)</f>
        <v>0</v>
      </c>
      <c r="AE25" s="16">
        <f>SUM(AE7:AE24)</f>
        <v>0</v>
      </c>
      <c r="AF25" s="104"/>
      <c r="AG25" s="16">
        <f>SUM(AG7:AG24)</f>
        <v>0</v>
      </c>
      <c r="AH25" s="16" t="str">
        <f t="shared" si="1"/>
        <v/>
      </c>
      <c r="AI25" s="17"/>
    </row>
    <row r="26" customHeight="1" spans="1:35">
      <c r="A26" s="12" t="s">
        <v>1799</v>
      </c>
      <c r="B26" s="12"/>
      <c r="C26" s="12"/>
      <c r="D26" s="12"/>
      <c r="E26" s="12"/>
      <c r="F26" s="139"/>
      <c r="G26" s="139"/>
      <c r="H26" s="139"/>
      <c r="I26" s="139"/>
      <c r="J26" s="139"/>
      <c r="K26" s="139"/>
      <c r="L26" s="139"/>
      <c r="M26" s="139"/>
      <c r="N26" s="139"/>
      <c r="O26" s="139"/>
      <c r="P26" s="139"/>
      <c r="Q26" s="139"/>
      <c r="R26" s="139"/>
      <c r="S26" s="139"/>
      <c r="T26" s="139"/>
      <c r="U26" s="139"/>
      <c r="V26" s="139"/>
      <c r="W26" s="12"/>
      <c r="X26" s="12"/>
      <c r="Y26" s="14"/>
      <c r="Z26" s="14"/>
      <c r="AA26" s="16"/>
      <c r="AB26" s="15"/>
      <c r="AC26" s="18"/>
      <c r="AD26" s="16"/>
      <c r="AE26" s="16"/>
      <c r="AF26" s="104"/>
      <c r="AG26" s="16">
        <v>0</v>
      </c>
      <c r="AH26" s="16" t="str">
        <f t="shared" si="1"/>
        <v/>
      </c>
      <c r="AI26" s="17"/>
    </row>
    <row r="27" customHeight="1" spans="1:35">
      <c r="A27" s="12" t="s">
        <v>641</v>
      </c>
      <c r="B27" s="12"/>
      <c r="C27" s="12"/>
      <c r="D27" s="12"/>
      <c r="E27" s="12"/>
      <c r="F27" s="139"/>
      <c r="G27" s="139"/>
      <c r="H27" s="139"/>
      <c r="I27" s="139"/>
      <c r="J27" s="139"/>
      <c r="K27" s="139"/>
      <c r="L27" s="139"/>
      <c r="M27" s="139"/>
      <c r="N27" s="139"/>
      <c r="O27" s="139"/>
      <c r="P27" s="139"/>
      <c r="Q27" s="139"/>
      <c r="R27" s="139"/>
      <c r="S27" s="139"/>
      <c r="T27" s="139"/>
      <c r="U27" s="139"/>
      <c r="V27" s="139"/>
      <c r="W27" s="12"/>
      <c r="X27" s="12"/>
      <c r="Y27" s="14"/>
      <c r="Z27" s="14"/>
      <c r="AA27" s="16">
        <f>AA25-AA26</f>
        <v>0</v>
      </c>
      <c r="AB27" s="15">
        <f>AB25-AB26</f>
        <v>0</v>
      </c>
      <c r="AC27" s="18">
        <f>AC25-AC26</f>
        <v>0</v>
      </c>
      <c r="AD27" s="16">
        <f>AD25-AD26</f>
        <v>0</v>
      </c>
      <c r="AE27" s="16">
        <f>AE25-AE26</f>
        <v>0</v>
      </c>
      <c r="AF27" s="104"/>
      <c r="AG27" s="16">
        <f>AG25-AG26</f>
        <v>0</v>
      </c>
      <c r="AH27" s="16" t="str">
        <f t="shared" si="1"/>
        <v/>
      </c>
      <c r="AI27" s="17"/>
    </row>
    <row r="28" customHeight="1" spans="1:35">
      <c r="A28" s="20" t="e">
        <f>#REF!&amp;#REF!</f>
        <v>#REF!</v>
      </c>
      <c r="F28" s="116"/>
      <c r="G28" s="116"/>
      <c r="H28" s="116"/>
      <c r="I28" s="116"/>
      <c r="J28" s="116"/>
      <c r="K28" s="116"/>
      <c r="L28" s="116"/>
      <c r="M28" s="116"/>
      <c r="N28" s="116"/>
      <c r="O28" s="116"/>
      <c r="P28" s="116"/>
      <c r="Q28" s="116"/>
      <c r="R28" s="116"/>
      <c r="S28" s="116"/>
      <c r="T28" s="116"/>
      <c r="U28" s="116"/>
      <c r="V28" s="116"/>
      <c r="AE28" s="27" t="e">
        <f>"评估人员："&amp;#REF!</f>
        <v>#REF!</v>
      </c>
    </row>
    <row r="29" customHeight="1" spans="1:35">
      <c r="A29" s="20" t="e">
        <f>CONCATENATE(#REF!,#REF!,#REF!,#REF!,#REF!,#REF!,#REF!)</f>
        <v>#REF!</v>
      </c>
      <c r="F29" s="116"/>
      <c r="G29" s="116"/>
      <c r="H29" s="116"/>
      <c r="I29" s="116"/>
      <c r="J29" s="116"/>
      <c r="K29" s="116"/>
      <c r="L29" s="116"/>
      <c r="M29" s="116"/>
      <c r="N29" s="116"/>
      <c r="O29" s="116"/>
      <c r="P29" s="116"/>
      <c r="Q29" s="116"/>
      <c r="R29" s="116"/>
      <c r="S29" s="116"/>
      <c r="T29" s="116"/>
      <c r="U29" s="116"/>
      <c r="V29" s="116"/>
    </row>
    <row r="30" customHeight="1" spans="1:35">
      <c r="F30" s="116"/>
      <c r="G30" s="116"/>
      <c r="H30" s="116"/>
      <c r="I30" s="116"/>
      <c r="J30" s="116"/>
      <c r="K30" s="116"/>
      <c r="L30" s="116"/>
      <c r="M30" s="116"/>
      <c r="N30" s="116"/>
      <c r="O30" s="116"/>
      <c r="P30" s="116"/>
      <c r="Q30" s="116"/>
      <c r="R30" s="116"/>
      <c r="S30" s="116"/>
      <c r="T30" s="116"/>
      <c r="U30" s="116"/>
      <c r="V30" s="116"/>
    </row>
    <row r="31" customHeight="1" spans="1:35">
      <c r="F31" s="116"/>
      <c r="G31" s="116"/>
      <c r="H31" s="116"/>
      <c r="I31" s="116"/>
      <c r="J31" s="116"/>
      <c r="K31" s="116"/>
      <c r="L31" s="116"/>
      <c r="M31" s="116"/>
      <c r="N31" s="116"/>
      <c r="O31" s="116"/>
      <c r="P31" s="116"/>
      <c r="Q31" s="116"/>
      <c r="R31" s="116"/>
      <c r="S31" s="116"/>
      <c r="T31" s="116"/>
      <c r="U31" s="116"/>
      <c r="V31" s="116"/>
    </row>
    <row r="32" customHeight="1" spans="1:35">
      <c r="F32" s="116"/>
      <c r="G32" s="116"/>
      <c r="H32" s="116"/>
      <c r="I32" s="116"/>
      <c r="J32" s="116"/>
      <c r="K32" s="116"/>
      <c r="L32" s="116"/>
      <c r="M32" s="116"/>
      <c r="N32" s="116"/>
      <c r="O32" s="116"/>
      <c r="P32" s="116"/>
      <c r="Q32" s="116"/>
      <c r="R32" s="116"/>
      <c r="S32" s="116"/>
      <c r="T32" s="116"/>
      <c r="U32" s="116"/>
      <c r="V32" s="116"/>
    </row>
    <row r="33" customHeight="1" spans="6:22">
      <c r="F33" s="116"/>
      <c r="G33" s="116"/>
      <c r="H33" s="116"/>
      <c r="I33" s="116"/>
      <c r="J33" s="116"/>
      <c r="K33" s="116"/>
      <c r="L33" s="116"/>
      <c r="M33" s="116"/>
      <c r="N33" s="116"/>
      <c r="O33" s="116"/>
      <c r="P33" s="116"/>
      <c r="Q33" s="116"/>
      <c r="R33" s="116"/>
      <c r="S33" s="116"/>
      <c r="T33" s="116"/>
      <c r="U33" s="116"/>
      <c r="V33" s="116"/>
    </row>
    <row r="34" customHeight="1" spans="6:22">
      <c r="F34" s="116"/>
      <c r="G34" s="116"/>
      <c r="H34" s="116"/>
      <c r="I34" s="116"/>
      <c r="J34" s="116"/>
      <c r="K34" s="116"/>
      <c r="L34" s="116"/>
      <c r="M34" s="116"/>
      <c r="N34" s="116"/>
      <c r="O34" s="116"/>
      <c r="P34" s="116"/>
      <c r="Q34" s="116"/>
      <c r="R34" s="116"/>
      <c r="S34" s="116"/>
      <c r="T34" s="116"/>
      <c r="U34" s="116"/>
      <c r="V34" s="116"/>
    </row>
    <row r="35" customHeight="1" spans="6:22">
      <c r="F35" s="116"/>
      <c r="G35" s="116"/>
      <c r="H35" s="116"/>
      <c r="I35" s="116"/>
      <c r="J35" s="116"/>
      <c r="K35" s="116"/>
      <c r="L35" s="116"/>
      <c r="M35" s="116"/>
      <c r="N35" s="116"/>
      <c r="O35" s="116"/>
      <c r="P35" s="116"/>
      <c r="Q35" s="116"/>
      <c r="R35" s="116"/>
      <c r="S35" s="116"/>
      <c r="T35" s="116"/>
      <c r="U35" s="116"/>
      <c r="V35" s="116"/>
    </row>
    <row r="36" customHeight="1" spans="6:22">
      <c r="F36" s="116"/>
      <c r="G36" s="116"/>
      <c r="H36" s="116"/>
      <c r="I36" s="116"/>
      <c r="J36" s="116"/>
      <c r="K36" s="116"/>
      <c r="L36" s="116"/>
      <c r="M36" s="116"/>
      <c r="N36" s="116"/>
      <c r="O36" s="116"/>
      <c r="P36" s="116"/>
      <c r="Q36" s="116"/>
      <c r="R36" s="116"/>
      <c r="S36" s="116"/>
      <c r="T36" s="116"/>
      <c r="U36" s="116"/>
      <c r="V36" s="116"/>
    </row>
    <row r="37" customHeight="1" spans="6:22">
      <c r="F37" s="116"/>
      <c r="G37" s="116"/>
      <c r="H37" s="116"/>
      <c r="I37" s="116"/>
      <c r="J37" s="116"/>
      <c r="K37" s="116"/>
      <c r="L37" s="116"/>
      <c r="M37" s="116"/>
      <c r="N37" s="116"/>
      <c r="O37" s="116"/>
      <c r="P37" s="116"/>
      <c r="Q37" s="116"/>
      <c r="R37" s="116"/>
      <c r="S37" s="116"/>
      <c r="T37" s="116"/>
      <c r="U37" s="116"/>
      <c r="V37" s="116"/>
    </row>
    <row r="38" customHeight="1" spans="6:22">
      <c r="F38" s="116"/>
      <c r="G38" s="116"/>
      <c r="H38" s="116"/>
      <c r="I38" s="116"/>
      <c r="J38" s="116"/>
      <c r="K38" s="116"/>
      <c r="L38" s="116"/>
      <c r="M38" s="116"/>
      <c r="N38" s="116"/>
      <c r="O38" s="116"/>
      <c r="P38" s="116"/>
      <c r="Q38" s="116"/>
      <c r="R38" s="116"/>
      <c r="S38" s="116"/>
      <c r="T38" s="116"/>
      <c r="U38" s="116"/>
      <c r="V38" s="116"/>
    </row>
    <row r="39" customHeight="1" spans="6:22">
      <c r="F39" s="116"/>
      <c r="G39" s="116"/>
      <c r="H39" s="116"/>
      <c r="I39" s="116"/>
      <c r="J39" s="116"/>
      <c r="K39" s="116"/>
      <c r="L39" s="116"/>
      <c r="M39" s="116"/>
      <c r="N39" s="116"/>
      <c r="O39" s="116"/>
      <c r="P39" s="116"/>
      <c r="Q39" s="116"/>
      <c r="R39" s="116"/>
      <c r="S39" s="116"/>
      <c r="T39" s="116"/>
      <c r="U39" s="116"/>
      <c r="V39" s="116"/>
    </row>
    <row r="40" customHeight="1" spans="6:22">
      <c r="F40" s="116"/>
      <c r="G40" s="116"/>
      <c r="H40" s="116"/>
      <c r="I40" s="116"/>
      <c r="J40" s="116"/>
      <c r="K40" s="116"/>
      <c r="L40" s="116"/>
      <c r="M40" s="116"/>
      <c r="N40" s="116"/>
      <c r="O40" s="116"/>
      <c r="P40" s="116"/>
      <c r="Q40" s="116"/>
      <c r="R40" s="116"/>
      <c r="S40" s="116"/>
      <c r="T40" s="116"/>
      <c r="U40" s="116"/>
      <c r="V40" s="116"/>
    </row>
    <row r="41" customHeight="1" spans="6:22">
      <c r="F41" s="116"/>
      <c r="G41" s="116"/>
      <c r="H41" s="116"/>
      <c r="I41" s="116"/>
      <c r="J41" s="116"/>
      <c r="K41" s="116"/>
      <c r="L41" s="116"/>
      <c r="M41" s="116"/>
      <c r="N41" s="116"/>
      <c r="O41" s="116"/>
      <c r="P41" s="116"/>
      <c r="Q41" s="116"/>
      <c r="R41" s="116"/>
      <c r="S41" s="116"/>
      <c r="T41" s="116"/>
      <c r="U41" s="116"/>
      <c r="V41" s="116"/>
    </row>
    <row r="42" customHeight="1" spans="6:22">
      <c r="F42" s="116"/>
      <c r="G42" s="116"/>
      <c r="H42" s="116"/>
      <c r="I42" s="116"/>
      <c r="J42" s="116"/>
      <c r="K42" s="116"/>
      <c r="L42" s="116"/>
      <c r="M42" s="116"/>
      <c r="N42" s="116"/>
      <c r="O42" s="116"/>
      <c r="P42" s="116"/>
      <c r="Q42" s="116"/>
      <c r="R42" s="116"/>
      <c r="S42" s="116"/>
      <c r="T42" s="116"/>
      <c r="U42" s="116"/>
      <c r="V42" s="116"/>
    </row>
    <row r="43" customHeight="1" spans="6:22">
      <c r="F43" s="116"/>
      <c r="G43" s="116"/>
      <c r="H43" s="116"/>
      <c r="I43" s="116"/>
      <c r="J43" s="116"/>
      <c r="K43" s="116"/>
      <c r="L43" s="116"/>
      <c r="M43" s="116"/>
      <c r="N43" s="116"/>
      <c r="O43" s="116"/>
      <c r="P43" s="116"/>
      <c r="Q43" s="116"/>
      <c r="R43" s="116"/>
      <c r="S43" s="116"/>
      <c r="T43" s="116"/>
      <c r="U43" s="116"/>
      <c r="V43" s="116"/>
    </row>
    <row r="44" customHeight="1" spans="6:22">
      <c r="F44" s="116"/>
      <c r="G44" s="116"/>
      <c r="H44" s="116"/>
      <c r="I44" s="116"/>
      <c r="J44" s="116"/>
      <c r="K44" s="116"/>
      <c r="L44" s="116"/>
      <c r="M44" s="116"/>
      <c r="N44" s="116"/>
      <c r="O44" s="116"/>
      <c r="P44" s="116"/>
      <c r="Q44" s="116"/>
      <c r="R44" s="116"/>
      <c r="S44" s="116"/>
      <c r="T44" s="116"/>
      <c r="U44" s="116"/>
      <c r="V44" s="116"/>
    </row>
    <row r="45" customHeight="1" spans="6:22">
      <c r="F45" s="116"/>
      <c r="G45" s="116"/>
      <c r="H45" s="116"/>
      <c r="I45" s="116"/>
      <c r="J45" s="116"/>
      <c r="K45" s="116"/>
      <c r="L45" s="116"/>
      <c r="M45" s="116"/>
      <c r="N45" s="116"/>
      <c r="O45" s="116"/>
      <c r="P45" s="116"/>
      <c r="Q45" s="116"/>
      <c r="R45" s="116"/>
      <c r="S45" s="116"/>
      <c r="T45" s="116"/>
      <c r="U45" s="116"/>
      <c r="V45" s="116"/>
    </row>
    <row r="46" customHeight="1" spans="6:22">
      <c r="F46" s="116"/>
      <c r="G46" s="116"/>
      <c r="H46" s="116"/>
      <c r="I46" s="116"/>
      <c r="J46" s="116"/>
      <c r="K46" s="116"/>
      <c r="L46" s="116"/>
      <c r="M46" s="116"/>
      <c r="N46" s="116"/>
      <c r="O46" s="116"/>
      <c r="P46" s="116"/>
      <c r="Q46" s="116"/>
      <c r="R46" s="116"/>
      <c r="S46" s="116"/>
      <c r="T46" s="116"/>
      <c r="U46" s="116"/>
      <c r="V46" s="116"/>
    </row>
    <row r="47" customHeight="1" spans="6:22">
      <c r="F47" s="116"/>
      <c r="G47" s="116"/>
      <c r="H47" s="116"/>
      <c r="I47" s="116"/>
      <c r="J47" s="116"/>
      <c r="K47" s="116"/>
      <c r="L47" s="116"/>
      <c r="M47" s="116"/>
      <c r="N47" s="116"/>
      <c r="O47" s="116"/>
      <c r="P47" s="116"/>
      <c r="Q47" s="116"/>
      <c r="R47" s="116"/>
      <c r="S47" s="116"/>
      <c r="T47" s="116"/>
      <c r="U47" s="116"/>
      <c r="V47" s="116"/>
    </row>
    <row r="48" customHeight="1" spans="6:22">
      <c r="F48" s="116"/>
      <c r="G48" s="116"/>
      <c r="H48" s="116"/>
      <c r="I48" s="116"/>
      <c r="J48" s="116"/>
      <c r="K48" s="116"/>
      <c r="L48" s="116"/>
      <c r="M48" s="116"/>
      <c r="N48" s="116"/>
      <c r="O48" s="116"/>
      <c r="P48" s="116"/>
      <c r="Q48" s="116"/>
      <c r="R48" s="116"/>
      <c r="S48" s="116"/>
      <c r="T48" s="116"/>
      <c r="U48" s="116"/>
      <c r="V48" s="116"/>
    </row>
    <row r="49" customHeight="1" spans="6:22">
      <c r="F49" s="116"/>
      <c r="G49" s="116"/>
      <c r="H49" s="116"/>
      <c r="I49" s="116"/>
      <c r="J49" s="116"/>
      <c r="K49" s="116"/>
      <c r="L49" s="116"/>
      <c r="M49" s="116"/>
      <c r="N49" s="116"/>
      <c r="O49" s="116"/>
      <c r="P49" s="116"/>
      <c r="Q49" s="116"/>
      <c r="R49" s="116"/>
      <c r="S49" s="116"/>
      <c r="T49" s="116"/>
      <c r="U49" s="116"/>
      <c r="V49" s="116"/>
    </row>
    <row r="50" customHeight="1" spans="6:22">
      <c r="F50" s="116"/>
      <c r="G50" s="116"/>
      <c r="H50" s="116"/>
      <c r="I50" s="116"/>
      <c r="J50" s="116"/>
      <c r="K50" s="116"/>
      <c r="L50" s="116"/>
      <c r="M50" s="116"/>
      <c r="N50" s="116"/>
      <c r="O50" s="116"/>
      <c r="P50" s="116"/>
      <c r="Q50" s="116"/>
      <c r="R50" s="116"/>
      <c r="S50" s="116"/>
      <c r="T50" s="116"/>
      <c r="U50" s="116"/>
      <c r="V50" s="116"/>
    </row>
    <row r="51" customHeight="1" spans="6:22">
      <c r="F51" s="116"/>
      <c r="G51" s="116"/>
      <c r="H51" s="116"/>
      <c r="I51" s="116"/>
      <c r="J51" s="116"/>
      <c r="K51" s="116"/>
      <c r="L51" s="116"/>
      <c r="M51" s="116"/>
      <c r="N51" s="116"/>
      <c r="O51" s="116"/>
      <c r="P51" s="116"/>
      <c r="Q51" s="116"/>
      <c r="R51" s="116"/>
      <c r="S51" s="116"/>
      <c r="T51" s="116"/>
      <c r="U51" s="116"/>
      <c r="V51" s="116"/>
    </row>
    <row r="52" customHeight="1" spans="6:22">
      <c r="F52" s="116"/>
      <c r="G52" s="116"/>
      <c r="H52" s="116"/>
      <c r="I52" s="116"/>
      <c r="J52" s="116"/>
      <c r="K52" s="116"/>
      <c r="L52" s="116"/>
      <c r="M52" s="116"/>
      <c r="N52" s="116"/>
      <c r="O52" s="116"/>
      <c r="P52" s="116"/>
      <c r="Q52" s="116"/>
      <c r="R52" s="116"/>
      <c r="S52" s="116"/>
      <c r="T52" s="116"/>
      <c r="U52" s="116"/>
      <c r="V52" s="116"/>
    </row>
    <row r="53" customHeight="1" spans="6:22">
      <c r="F53" s="116"/>
      <c r="G53" s="116"/>
      <c r="H53" s="116"/>
      <c r="I53" s="116"/>
      <c r="J53" s="116"/>
      <c r="K53" s="116"/>
      <c r="L53" s="116"/>
      <c r="M53" s="116"/>
      <c r="N53" s="116"/>
      <c r="O53" s="116"/>
      <c r="P53" s="116"/>
      <c r="Q53" s="116"/>
      <c r="R53" s="116"/>
      <c r="S53" s="116"/>
      <c r="T53" s="116"/>
      <c r="U53" s="116"/>
      <c r="V53" s="116"/>
    </row>
    <row r="54" customHeight="1" spans="6:22">
      <c r="F54" s="116"/>
      <c r="G54" s="116"/>
      <c r="H54" s="116"/>
      <c r="I54" s="116"/>
      <c r="J54" s="116"/>
      <c r="K54" s="116"/>
      <c r="L54" s="116"/>
      <c r="M54" s="116"/>
      <c r="N54" s="116"/>
      <c r="O54" s="116"/>
      <c r="P54" s="116"/>
      <c r="Q54" s="116"/>
      <c r="R54" s="116"/>
      <c r="S54" s="116"/>
      <c r="T54" s="116"/>
      <c r="U54" s="116"/>
      <c r="V54" s="116"/>
    </row>
    <row r="55" customHeight="1" spans="6:22">
      <c r="F55" s="116"/>
      <c r="G55" s="116"/>
      <c r="H55" s="116"/>
      <c r="I55" s="116"/>
      <c r="J55" s="116"/>
      <c r="K55" s="116"/>
      <c r="L55" s="116"/>
      <c r="M55" s="116"/>
      <c r="N55" s="116"/>
      <c r="O55" s="116"/>
      <c r="P55" s="116"/>
      <c r="Q55" s="116"/>
      <c r="R55" s="116"/>
      <c r="S55" s="116"/>
      <c r="T55" s="116"/>
      <c r="U55" s="116"/>
      <c r="V55" s="116"/>
    </row>
    <row r="56" customHeight="1" spans="6:22">
      <c r="F56" s="116"/>
      <c r="G56" s="116"/>
      <c r="H56" s="116"/>
      <c r="I56" s="116"/>
      <c r="J56" s="116"/>
      <c r="K56" s="116"/>
      <c r="L56" s="116"/>
      <c r="M56" s="116"/>
      <c r="N56" s="116"/>
      <c r="O56" s="116"/>
      <c r="P56" s="116"/>
      <c r="Q56" s="116"/>
      <c r="R56" s="116"/>
      <c r="S56" s="116"/>
      <c r="T56" s="116"/>
      <c r="U56" s="116"/>
      <c r="V56" s="116"/>
    </row>
    <row r="57" customHeight="1" spans="6:22">
      <c r="F57" s="116"/>
      <c r="G57" s="116"/>
      <c r="H57" s="116"/>
      <c r="I57" s="116"/>
      <c r="J57" s="116"/>
      <c r="K57" s="116"/>
      <c r="L57" s="116"/>
      <c r="M57" s="116"/>
      <c r="N57" s="116"/>
      <c r="O57" s="116"/>
      <c r="P57" s="116"/>
      <c r="Q57" s="116"/>
      <c r="R57" s="116"/>
      <c r="S57" s="116"/>
      <c r="T57" s="116"/>
      <c r="U57" s="116"/>
      <c r="V57" s="116"/>
    </row>
    <row r="58" customHeight="1" spans="6:22">
      <c r="F58" s="116"/>
      <c r="G58" s="116"/>
      <c r="H58" s="116"/>
      <c r="I58" s="116"/>
      <c r="J58" s="116"/>
      <c r="K58" s="116"/>
      <c r="L58" s="116"/>
      <c r="M58" s="116"/>
      <c r="N58" s="116"/>
      <c r="O58" s="116"/>
      <c r="P58" s="116"/>
      <c r="Q58" s="116"/>
      <c r="R58" s="116"/>
      <c r="S58" s="116"/>
      <c r="T58" s="116"/>
      <c r="U58" s="116"/>
      <c r="V58" s="116"/>
    </row>
    <row r="59" customHeight="1" spans="6:22">
      <c r="F59" s="116"/>
      <c r="G59" s="116"/>
      <c r="H59" s="116"/>
      <c r="I59" s="116"/>
      <c r="J59" s="116"/>
      <c r="K59" s="116"/>
      <c r="L59" s="116"/>
      <c r="M59" s="116"/>
      <c r="N59" s="116"/>
      <c r="O59" s="116"/>
      <c r="P59" s="116"/>
      <c r="Q59" s="116"/>
      <c r="R59" s="116"/>
      <c r="S59" s="116"/>
      <c r="T59" s="116"/>
      <c r="U59" s="116"/>
      <c r="V59" s="116"/>
    </row>
    <row r="60" customHeight="1" spans="6:22">
      <c r="F60" s="116"/>
      <c r="G60" s="116"/>
      <c r="H60" s="116"/>
      <c r="I60" s="116"/>
      <c r="J60" s="116"/>
      <c r="K60" s="116"/>
      <c r="L60" s="116"/>
      <c r="M60" s="116"/>
      <c r="N60" s="116"/>
      <c r="O60" s="116"/>
      <c r="P60" s="116"/>
      <c r="Q60" s="116"/>
      <c r="R60" s="116"/>
      <c r="S60" s="116"/>
      <c r="T60" s="116"/>
      <c r="U60" s="116"/>
      <c r="V60" s="116"/>
    </row>
    <row r="61" customHeight="1" spans="6:22">
      <c r="F61" s="116"/>
      <c r="G61" s="116"/>
      <c r="H61" s="116"/>
      <c r="I61" s="116"/>
      <c r="J61" s="116"/>
      <c r="K61" s="116"/>
      <c r="L61" s="116"/>
      <c r="M61" s="116"/>
      <c r="N61" s="116"/>
      <c r="O61" s="116"/>
      <c r="P61" s="116"/>
      <c r="Q61" s="116"/>
      <c r="R61" s="116"/>
      <c r="S61" s="116"/>
      <c r="T61" s="116"/>
      <c r="U61" s="116"/>
      <c r="V61" s="116"/>
    </row>
    <row r="62" customHeight="1" spans="6:22">
      <c r="F62" s="116"/>
      <c r="G62" s="116"/>
      <c r="H62" s="116"/>
      <c r="I62" s="116"/>
      <c r="J62" s="116"/>
      <c r="K62" s="116"/>
      <c r="L62" s="116"/>
      <c r="M62" s="116"/>
      <c r="N62" s="116"/>
      <c r="O62" s="116"/>
      <c r="P62" s="116"/>
      <c r="Q62" s="116"/>
      <c r="R62" s="116"/>
      <c r="S62" s="116"/>
      <c r="T62" s="116"/>
      <c r="U62" s="116"/>
      <c r="V62" s="116"/>
    </row>
    <row r="63" customHeight="1" spans="6:22">
      <c r="F63" s="116"/>
      <c r="G63" s="116"/>
      <c r="H63" s="116"/>
      <c r="I63" s="116"/>
      <c r="J63" s="116"/>
      <c r="K63" s="116"/>
      <c r="L63" s="116"/>
      <c r="M63" s="116"/>
      <c r="N63" s="116"/>
      <c r="O63" s="116"/>
      <c r="P63" s="116"/>
      <c r="Q63" s="116"/>
      <c r="R63" s="116"/>
      <c r="S63" s="116"/>
      <c r="T63" s="116"/>
      <c r="U63" s="116"/>
      <c r="V63" s="116"/>
    </row>
    <row r="64" customHeight="1" spans="6:22">
      <c r="F64" s="116"/>
      <c r="G64" s="116"/>
      <c r="H64" s="116"/>
      <c r="I64" s="116"/>
      <c r="J64" s="116"/>
      <c r="K64" s="116"/>
      <c r="L64" s="116"/>
      <c r="M64" s="116"/>
      <c r="N64" s="116"/>
      <c r="O64" s="116"/>
      <c r="P64" s="116"/>
      <c r="Q64" s="116"/>
      <c r="R64" s="116"/>
      <c r="S64" s="116"/>
      <c r="T64" s="116"/>
      <c r="U64" s="116"/>
      <c r="V64" s="116"/>
    </row>
    <row r="65" customHeight="1" spans="6:22">
      <c r="F65" s="116"/>
      <c r="G65" s="116"/>
      <c r="H65" s="116"/>
      <c r="I65" s="116"/>
      <c r="J65" s="116"/>
      <c r="K65" s="116"/>
      <c r="L65" s="116"/>
      <c r="M65" s="116"/>
      <c r="N65" s="116"/>
      <c r="O65" s="116"/>
      <c r="P65" s="116"/>
      <c r="Q65" s="116"/>
      <c r="R65" s="116"/>
      <c r="S65" s="116"/>
      <c r="T65" s="116"/>
      <c r="U65" s="116"/>
      <c r="V65" s="116"/>
    </row>
    <row r="66" customHeight="1" spans="6:22">
      <c r="F66" s="116"/>
      <c r="G66" s="116"/>
      <c r="H66" s="116"/>
      <c r="I66" s="116"/>
      <c r="J66" s="116"/>
      <c r="K66" s="116"/>
      <c r="L66" s="116"/>
      <c r="M66" s="116"/>
      <c r="N66" s="116"/>
      <c r="O66" s="116"/>
      <c r="P66" s="116"/>
      <c r="Q66" s="116"/>
      <c r="R66" s="116"/>
      <c r="S66" s="116"/>
      <c r="T66" s="116"/>
      <c r="U66" s="116"/>
      <c r="V66" s="116"/>
    </row>
    <row r="67" customHeight="1" spans="6:22">
      <c r="F67" s="116"/>
      <c r="G67" s="116"/>
      <c r="H67" s="116"/>
      <c r="I67" s="116"/>
      <c r="J67" s="116"/>
      <c r="K67" s="116"/>
      <c r="L67" s="116"/>
      <c r="M67" s="116"/>
      <c r="N67" s="116"/>
      <c r="O67" s="116"/>
      <c r="P67" s="116"/>
      <c r="Q67" s="116"/>
      <c r="R67" s="116"/>
      <c r="S67" s="116"/>
      <c r="T67" s="116"/>
      <c r="U67" s="116"/>
      <c r="V67" s="116"/>
    </row>
    <row r="68" customHeight="1" spans="6:22">
      <c r="F68" s="116"/>
      <c r="G68" s="116"/>
      <c r="H68" s="116"/>
      <c r="I68" s="116"/>
      <c r="J68" s="116"/>
      <c r="K68" s="116"/>
      <c r="L68" s="116"/>
      <c r="M68" s="116"/>
      <c r="N68" s="116"/>
      <c r="O68" s="116"/>
      <c r="P68" s="116"/>
      <c r="Q68" s="116"/>
      <c r="R68" s="116"/>
      <c r="S68" s="116"/>
      <c r="T68" s="116"/>
      <c r="U68" s="116"/>
      <c r="V68" s="116"/>
    </row>
    <row r="69" customHeight="1" spans="6:22">
      <c r="F69" s="116"/>
      <c r="G69" s="116"/>
      <c r="H69" s="116"/>
      <c r="I69" s="116"/>
      <c r="J69" s="116"/>
      <c r="K69" s="116"/>
      <c r="L69" s="116"/>
      <c r="M69" s="116"/>
      <c r="N69" s="116"/>
      <c r="O69" s="116"/>
      <c r="P69" s="116"/>
      <c r="Q69" s="116"/>
      <c r="R69" s="116"/>
      <c r="S69" s="116"/>
      <c r="T69" s="116"/>
      <c r="U69" s="116"/>
      <c r="V69" s="116"/>
    </row>
    <row r="70" customHeight="1" spans="6:22">
      <c r="F70" s="116"/>
      <c r="G70" s="116"/>
      <c r="H70" s="116"/>
      <c r="I70" s="116"/>
      <c r="J70" s="116"/>
      <c r="K70" s="116"/>
      <c r="L70" s="116"/>
      <c r="M70" s="116"/>
      <c r="N70" s="116"/>
      <c r="O70" s="116"/>
      <c r="P70" s="116"/>
      <c r="Q70" s="116"/>
      <c r="R70" s="116"/>
      <c r="S70" s="116"/>
      <c r="T70" s="116"/>
      <c r="U70" s="116"/>
      <c r="V70" s="116"/>
    </row>
    <row r="71" customHeight="1" spans="6:22">
      <c r="F71" s="116"/>
      <c r="G71" s="116"/>
      <c r="H71" s="116"/>
      <c r="I71" s="116"/>
      <c r="J71" s="116"/>
      <c r="K71" s="116"/>
      <c r="L71" s="116"/>
      <c r="M71" s="116"/>
      <c r="N71" s="116"/>
      <c r="O71" s="116"/>
      <c r="P71" s="116"/>
      <c r="Q71" s="116"/>
      <c r="R71" s="116"/>
      <c r="S71" s="116"/>
      <c r="T71" s="116"/>
      <c r="U71" s="116"/>
      <c r="V71" s="116"/>
    </row>
    <row r="72" customHeight="1" spans="6:22">
      <c r="F72" s="116"/>
      <c r="G72" s="116"/>
      <c r="H72" s="116"/>
      <c r="I72" s="116"/>
      <c r="J72" s="116"/>
      <c r="K72" s="116"/>
      <c r="L72" s="116"/>
      <c r="M72" s="116"/>
      <c r="N72" s="116"/>
      <c r="O72" s="116"/>
      <c r="P72" s="116"/>
      <c r="Q72" s="116"/>
      <c r="R72" s="116"/>
      <c r="S72" s="116"/>
      <c r="T72" s="116"/>
      <c r="U72" s="116"/>
      <c r="V72" s="116"/>
    </row>
    <row r="73" customHeight="1" spans="6:22">
      <c r="F73" s="116"/>
      <c r="G73" s="116"/>
      <c r="H73" s="116"/>
      <c r="I73" s="116"/>
      <c r="J73" s="116"/>
      <c r="K73" s="116"/>
      <c r="L73" s="116"/>
      <c r="M73" s="116"/>
      <c r="N73" s="116"/>
      <c r="O73" s="116"/>
      <c r="P73" s="116"/>
      <c r="Q73" s="116"/>
      <c r="R73" s="116"/>
      <c r="S73" s="116"/>
      <c r="T73" s="116"/>
      <c r="U73" s="116"/>
      <c r="V73" s="116"/>
    </row>
    <row r="74" customHeight="1" spans="6:22">
      <c r="F74" s="116"/>
      <c r="G74" s="116"/>
      <c r="H74" s="116"/>
      <c r="I74" s="116"/>
      <c r="J74" s="116"/>
      <c r="K74" s="116"/>
      <c r="L74" s="116"/>
      <c r="M74" s="116"/>
      <c r="N74" s="116"/>
      <c r="O74" s="116"/>
      <c r="P74" s="116"/>
      <c r="Q74" s="116"/>
      <c r="R74" s="116"/>
      <c r="S74" s="116"/>
      <c r="T74" s="116"/>
      <c r="U74" s="116"/>
      <c r="V74" s="116"/>
    </row>
    <row r="75" customHeight="1" spans="6:22">
      <c r="F75" s="116"/>
      <c r="G75" s="116"/>
      <c r="H75" s="116"/>
      <c r="I75" s="116"/>
      <c r="J75" s="116"/>
      <c r="K75" s="116"/>
      <c r="L75" s="116"/>
      <c r="M75" s="116"/>
      <c r="N75" s="116"/>
      <c r="O75" s="116"/>
      <c r="P75" s="116"/>
      <c r="Q75" s="116"/>
      <c r="R75" s="116"/>
      <c r="S75" s="116"/>
      <c r="T75" s="116"/>
      <c r="U75" s="116"/>
      <c r="V75" s="116"/>
    </row>
    <row r="76" customHeight="1" spans="6:22">
      <c r="F76" s="116"/>
      <c r="G76" s="116"/>
      <c r="H76" s="116"/>
      <c r="I76" s="116"/>
      <c r="J76" s="116"/>
      <c r="K76" s="116"/>
      <c r="L76" s="116"/>
      <c r="M76" s="116"/>
      <c r="N76" s="116"/>
      <c r="O76" s="116"/>
      <c r="P76" s="116"/>
      <c r="Q76" s="116"/>
      <c r="R76" s="116"/>
      <c r="S76" s="116"/>
      <c r="T76" s="116"/>
      <c r="U76" s="116"/>
      <c r="V76" s="116"/>
    </row>
    <row r="77" customHeight="1" spans="6:22">
      <c r="F77" s="116"/>
      <c r="G77" s="116"/>
      <c r="H77" s="116"/>
      <c r="I77" s="116"/>
      <c r="J77" s="116"/>
      <c r="K77" s="116"/>
      <c r="L77" s="116"/>
      <c r="M77" s="116"/>
      <c r="N77" s="116"/>
      <c r="O77" s="116"/>
      <c r="P77" s="116"/>
      <c r="Q77" s="116"/>
      <c r="R77" s="116"/>
      <c r="S77" s="116"/>
      <c r="T77" s="116"/>
      <c r="U77" s="116"/>
      <c r="V77" s="116"/>
    </row>
    <row r="78" customHeight="1" spans="6:22">
      <c r="F78" s="116"/>
      <c r="G78" s="116"/>
      <c r="H78" s="116"/>
      <c r="I78" s="116"/>
      <c r="J78" s="116"/>
      <c r="K78" s="116"/>
      <c r="L78" s="116"/>
      <c r="M78" s="116"/>
      <c r="N78" s="116"/>
      <c r="O78" s="116"/>
      <c r="P78" s="116"/>
      <c r="Q78" s="116"/>
      <c r="R78" s="116"/>
      <c r="S78" s="116"/>
      <c r="T78" s="116"/>
      <c r="U78" s="116"/>
      <c r="V78" s="116"/>
    </row>
    <row r="79" customHeight="1" spans="6:22">
      <c r="F79" s="116"/>
      <c r="G79" s="116"/>
      <c r="H79" s="116"/>
      <c r="I79" s="116"/>
      <c r="J79" s="116"/>
      <c r="K79" s="116"/>
      <c r="L79" s="116"/>
      <c r="M79" s="116"/>
      <c r="N79" s="116"/>
      <c r="O79" s="116"/>
      <c r="P79" s="116"/>
      <c r="Q79" s="116"/>
      <c r="R79" s="116"/>
      <c r="S79" s="116"/>
      <c r="T79" s="116"/>
      <c r="U79" s="116"/>
      <c r="V79" s="116"/>
    </row>
    <row r="80" customHeight="1" spans="6:22">
      <c r="F80" s="116"/>
      <c r="G80" s="116"/>
      <c r="H80" s="116"/>
      <c r="I80" s="116"/>
      <c r="J80" s="116"/>
      <c r="K80" s="116"/>
      <c r="L80" s="116"/>
      <c r="M80" s="116"/>
      <c r="N80" s="116"/>
      <c r="O80" s="116"/>
      <c r="P80" s="116"/>
      <c r="Q80" s="116"/>
      <c r="R80" s="116"/>
      <c r="S80" s="116"/>
      <c r="T80" s="116"/>
      <c r="U80" s="116"/>
      <c r="V80" s="116"/>
    </row>
    <row r="81" customHeight="1" spans="6:22">
      <c r="F81" s="116"/>
      <c r="G81" s="116"/>
      <c r="H81" s="116"/>
      <c r="I81" s="116"/>
      <c r="J81" s="116"/>
      <c r="K81" s="116"/>
      <c r="L81" s="116"/>
      <c r="M81" s="116"/>
      <c r="N81" s="116"/>
      <c r="O81" s="116"/>
      <c r="P81" s="116"/>
      <c r="Q81" s="116"/>
      <c r="R81" s="116"/>
      <c r="S81" s="116"/>
      <c r="T81" s="116"/>
      <c r="U81" s="116"/>
      <c r="V81" s="116"/>
    </row>
    <row r="82" customHeight="1" spans="6:22">
      <c r="F82" s="116"/>
      <c r="G82" s="116"/>
      <c r="H82" s="116"/>
      <c r="I82" s="116"/>
      <c r="J82" s="116"/>
      <c r="K82" s="116"/>
      <c r="L82" s="116"/>
      <c r="M82" s="116"/>
      <c r="N82" s="116"/>
      <c r="O82" s="116"/>
      <c r="P82" s="116"/>
      <c r="Q82" s="116"/>
      <c r="R82" s="116"/>
      <c r="S82" s="116"/>
      <c r="T82" s="116"/>
      <c r="U82" s="116"/>
      <c r="V82" s="116"/>
    </row>
    <row r="83" customHeight="1" spans="6:22">
      <c r="F83" s="116"/>
      <c r="G83" s="116"/>
      <c r="H83" s="116"/>
      <c r="I83" s="116"/>
      <c r="J83" s="116"/>
      <c r="K83" s="116"/>
      <c r="L83" s="116"/>
      <c r="M83" s="116"/>
      <c r="N83" s="116"/>
      <c r="O83" s="116"/>
      <c r="P83" s="116"/>
      <c r="Q83" s="116"/>
      <c r="R83" s="116"/>
      <c r="S83" s="116"/>
      <c r="T83" s="116"/>
      <c r="U83" s="116"/>
      <c r="V83" s="116"/>
    </row>
    <row r="84" customHeight="1" spans="6:22">
      <c r="F84" s="116"/>
      <c r="G84" s="116"/>
      <c r="H84" s="116"/>
      <c r="I84" s="116"/>
      <c r="J84" s="116"/>
      <c r="K84" s="116"/>
      <c r="L84" s="116"/>
      <c r="M84" s="116"/>
      <c r="N84" s="116"/>
      <c r="O84" s="116"/>
      <c r="P84" s="116"/>
      <c r="Q84" s="116"/>
      <c r="R84" s="116"/>
      <c r="S84" s="116"/>
      <c r="T84" s="116"/>
      <c r="U84" s="116"/>
      <c r="V84" s="116"/>
    </row>
    <row r="85" customHeight="1" spans="6:22">
      <c r="F85" s="116"/>
      <c r="G85" s="116"/>
      <c r="H85" s="116"/>
      <c r="I85" s="116"/>
      <c r="J85" s="116"/>
      <c r="K85" s="116"/>
      <c r="L85" s="116"/>
      <c r="M85" s="116"/>
      <c r="N85" s="116"/>
      <c r="O85" s="116"/>
      <c r="P85" s="116"/>
      <c r="Q85" s="116"/>
      <c r="R85" s="116"/>
      <c r="S85" s="116"/>
      <c r="T85" s="116"/>
      <c r="U85" s="116"/>
      <c r="V85" s="116"/>
    </row>
    <row r="86" customHeight="1" spans="6:22">
      <c r="F86" s="116"/>
      <c r="G86" s="116"/>
      <c r="H86" s="116"/>
      <c r="I86" s="116"/>
      <c r="J86" s="116"/>
      <c r="K86" s="116"/>
      <c r="L86" s="116"/>
      <c r="M86" s="116"/>
      <c r="N86" s="116"/>
      <c r="O86" s="116"/>
      <c r="P86" s="116"/>
      <c r="Q86" s="116"/>
      <c r="R86" s="116"/>
      <c r="S86" s="116"/>
      <c r="T86" s="116"/>
      <c r="U86" s="116"/>
      <c r="V86" s="116"/>
    </row>
    <row r="87" customHeight="1" spans="6:22">
      <c r="F87" s="116"/>
      <c r="G87" s="116"/>
      <c r="H87" s="116"/>
      <c r="I87" s="116"/>
      <c r="J87" s="116"/>
      <c r="K87" s="116"/>
      <c r="L87" s="116"/>
      <c r="M87" s="116"/>
      <c r="N87" s="116"/>
      <c r="O87" s="116"/>
      <c r="P87" s="116"/>
      <c r="Q87" s="116"/>
      <c r="R87" s="116"/>
      <c r="S87" s="116"/>
      <c r="T87" s="116"/>
      <c r="U87" s="116"/>
      <c r="V87" s="116"/>
    </row>
    <row r="88" customHeight="1" spans="6:22">
      <c r="F88" s="116"/>
      <c r="G88" s="116"/>
      <c r="H88" s="116"/>
      <c r="I88" s="116"/>
      <c r="J88" s="116"/>
      <c r="K88" s="116"/>
      <c r="L88" s="116"/>
      <c r="M88" s="116"/>
      <c r="N88" s="116"/>
      <c r="O88" s="116"/>
      <c r="P88" s="116"/>
      <c r="Q88" s="116"/>
      <c r="R88" s="116"/>
      <c r="S88" s="116"/>
      <c r="T88" s="116"/>
      <c r="U88" s="116"/>
      <c r="V88" s="116"/>
    </row>
    <row r="89" customHeight="1" spans="6:22">
      <c r="F89" s="116"/>
      <c r="G89" s="116"/>
      <c r="H89" s="116"/>
      <c r="I89" s="116"/>
      <c r="J89" s="116"/>
      <c r="K89" s="116"/>
      <c r="L89" s="116"/>
      <c r="M89" s="116"/>
      <c r="N89" s="116"/>
      <c r="O89" s="116"/>
      <c r="P89" s="116"/>
      <c r="Q89" s="116"/>
      <c r="R89" s="116"/>
      <c r="S89" s="116"/>
      <c r="T89" s="116"/>
      <c r="U89" s="116"/>
      <c r="V89" s="116"/>
    </row>
    <row r="90" customHeight="1" spans="6:22">
      <c r="F90" s="116"/>
      <c r="G90" s="116"/>
      <c r="H90" s="116"/>
      <c r="I90" s="116"/>
      <c r="J90" s="116"/>
      <c r="K90" s="116"/>
      <c r="L90" s="116"/>
      <c r="M90" s="116"/>
      <c r="N90" s="116"/>
      <c r="O90" s="116"/>
      <c r="P90" s="116"/>
      <c r="Q90" s="116"/>
      <c r="R90" s="116"/>
      <c r="S90" s="116"/>
      <c r="T90" s="116"/>
      <c r="U90" s="116"/>
      <c r="V90" s="116"/>
    </row>
    <row r="91" customHeight="1" spans="6:22">
      <c r="F91" s="116"/>
      <c r="G91" s="116"/>
      <c r="H91" s="116"/>
      <c r="I91" s="116"/>
      <c r="J91" s="116"/>
      <c r="K91" s="116"/>
      <c r="L91" s="116"/>
      <c r="M91" s="116"/>
      <c r="N91" s="116"/>
      <c r="O91" s="116"/>
      <c r="P91" s="116"/>
      <c r="Q91" s="116"/>
      <c r="R91" s="116"/>
      <c r="S91" s="116"/>
      <c r="T91" s="116"/>
      <c r="U91" s="116"/>
      <c r="V91" s="116"/>
    </row>
    <row r="92" customHeight="1" spans="6:22">
      <c r="F92" s="116"/>
      <c r="G92" s="116"/>
      <c r="H92" s="116"/>
      <c r="I92" s="116"/>
      <c r="J92" s="116"/>
      <c r="K92" s="116"/>
      <c r="L92" s="116"/>
      <c r="M92" s="116"/>
      <c r="N92" s="116"/>
      <c r="O92" s="116"/>
      <c r="P92" s="116"/>
      <c r="Q92" s="116"/>
      <c r="R92" s="116"/>
      <c r="S92" s="116"/>
      <c r="T92" s="116"/>
      <c r="U92" s="116"/>
      <c r="V92" s="116"/>
    </row>
    <row r="93" customHeight="1" spans="6:22">
      <c r="F93" s="116"/>
      <c r="G93" s="116"/>
      <c r="H93" s="116"/>
      <c r="I93" s="116"/>
      <c r="J93" s="116"/>
      <c r="K93" s="116"/>
      <c r="L93" s="116"/>
      <c r="M93" s="116"/>
      <c r="N93" s="116"/>
      <c r="O93" s="116"/>
      <c r="P93" s="116"/>
      <c r="Q93" s="116"/>
      <c r="R93" s="116"/>
      <c r="S93" s="116"/>
      <c r="T93" s="116"/>
      <c r="U93" s="116"/>
      <c r="V93" s="116"/>
    </row>
    <row r="94" customHeight="1" spans="6:22">
      <c r="F94" s="116"/>
      <c r="G94" s="116"/>
      <c r="H94" s="116"/>
      <c r="I94" s="116"/>
      <c r="J94" s="116"/>
      <c r="K94" s="116"/>
      <c r="L94" s="116"/>
      <c r="M94" s="116"/>
      <c r="N94" s="116"/>
      <c r="O94" s="116"/>
      <c r="P94" s="116"/>
      <c r="Q94" s="116"/>
      <c r="R94" s="116"/>
      <c r="S94" s="116"/>
      <c r="T94" s="116"/>
      <c r="U94" s="116"/>
      <c r="V94" s="116"/>
    </row>
    <row r="95" customHeight="1" spans="6:22">
      <c r="F95" s="116"/>
      <c r="G95" s="116"/>
      <c r="H95" s="116"/>
      <c r="I95" s="116"/>
      <c r="J95" s="116"/>
      <c r="K95" s="116"/>
      <c r="L95" s="116"/>
      <c r="M95" s="116"/>
      <c r="N95" s="116"/>
      <c r="O95" s="116"/>
      <c r="P95" s="116"/>
      <c r="Q95" s="116"/>
      <c r="R95" s="116"/>
      <c r="S95" s="116"/>
      <c r="T95" s="116"/>
      <c r="U95" s="116"/>
      <c r="V95" s="116"/>
    </row>
    <row r="96" customHeight="1" spans="6:22">
      <c r="F96" s="116"/>
      <c r="G96" s="116"/>
      <c r="H96" s="116"/>
      <c r="I96" s="116"/>
      <c r="J96" s="116"/>
      <c r="K96" s="116"/>
      <c r="L96" s="116"/>
      <c r="M96" s="116"/>
      <c r="N96" s="116"/>
      <c r="O96" s="116"/>
      <c r="P96" s="116"/>
      <c r="Q96" s="116"/>
      <c r="R96" s="116"/>
      <c r="S96" s="116"/>
      <c r="T96" s="116"/>
      <c r="U96" s="116"/>
      <c r="V96" s="116"/>
    </row>
    <row r="97" customHeight="1" spans="6:22">
      <c r="F97" s="116"/>
      <c r="G97" s="116"/>
      <c r="H97" s="116"/>
      <c r="I97" s="116"/>
      <c r="J97" s="116"/>
      <c r="K97" s="116"/>
      <c r="L97" s="116"/>
      <c r="M97" s="116"/>
      <c r="N97" s="116"/>
      <c r="O97" s="116"/>
      <c r="P97" s="116"/>
      <c r="Q97" s="116"/>
      <c r="R97" s="116"/>
      <c r="S97" s="116"/>
      <c r="T97" s="116"/>
      <c r="U97" s="116"/>
      <c r="V97" s="116"/>
    </row>
    <row r="98" customHeight="1" spans="6:22">
      <c r="F98" s="116"/>
      <c r="G98" s="116"/>
      <c r="H98" s="116"/>
      <c r="I98" s="116"/>
      <c r="J98" s="116"/>
      <c r="K98" s="116"/>
      <c r="L98" s="116"/>
      <c r="M98" s="116"/>
      <c r="N98" s="116"/>
      <c r="O98" s="116"/>
      <c r="P98" s="116"/>
      <c r="Q98" s="116"/>
      <c r="R98" s="116"/>
      <c r="S98" s="116"/>
      <c r="T98" s="116"/>
      <c r="U98" s="116"/>
      <c r="V98" s="116"/>
    </row>
    <row r="99" customHeight="1" spans="6:22">
      <c r="F99" s="116"/>
      <c r="G99" s="116"/>
      <c r="H99" s="116"/>
      <c r="I99" s="116"/>
      <c r="J99" s="116"/>
      <c r="K99" s="116"/>
      <c r="L99" s="116"/>
      <c r="M99" s="116"/>
      <c r="N99" s="116"/>
      <c r="O99" s="116"/>
      <c r="P99" s="116"/>
      <c r="Q99" s="116"/>
      <c r="R99" s="116"/>
      <c r="S99" s="116"/>
      <c r="T99" s="116"/>
      <c r="U99" s="116"/>
      <c r="V99" s="116"/>
    </row>
    <row r="100" customHeight="1" spans="6:22">
      <c r="F100" s="116"/>
      <c r="G100" s="116"/>
      <c r="H100" s="116"/>
      <c r="I100" s="116"/>
      <c r="J100" s="116"/>
      <c r="K100" s="116"/>
      <c r="L100" s="116"/>
      <c r="M100" s="116"/>
      <c r="N100" s="116"/>
      <c r="O100" s="116"/>
      <c r="P100" s="116"/>
      <c r="Q100" s="116"/>
      <c r="R100" s="116"/>
      <c r="S100" s="116"/>
      <c r="T100" s="116"/>
      <c r="U100" s="116"/>
      <c r="V100" s="116"/>
    </row>
    <row r="101" customHeight="1" spans="6:22">
      <c r="F101" s="116"/>
      <c r="G101" s="116"/>
      <c r="H101" s="116"/>
      <c r="I101" s="116"/>
      <c r="J101" s="116"/>
      <c r="K101" s="116"/>
      <c r="L101" s="116"/>
      <c r="M101" s="116"/>
      <c r="N101" s="116"/>
      <c r="O101" s="116"/>
      <c r="P101" s="116"/>
      <c r="Q101" s="116"/>
      <c r="R101" s="116"/>
      <c r="S101" s="116"/>
      <c r="T101" s="116"/>
      <c r="U101" s="116"/>
      <c r="V101" s="116"/>
    </row>
    <row r="102" customHeight="1" spans="6:22">
      <c r="F102" s="116"/>
      <c r="G102" s="116"/>
      <c r="H102" s="116"/>
      <c r="I102" s="116"/>
      <c r="J102" s="116"/>
      <c r="K102" s="116"/>
      <c r="L102" s="116"/>
      <c r="M102" s="116"/>
      <c r="N102" s="116"/>
      <c r="O102" s="116"/>
      <c r="P102" s="116"/>
      <c r="Q102" s="116"/>
      <c r="R102" s="116"/>
      <c r="S102" s="116"/>
      <c r="T102" s="116"/>
      <c r="U102" s="116"/>
      <c r="V102" s="116"/>
    </row>
    <row r="103" customHeight="1" spans="6:22">
      <c r="F103" s="116"/>
      <c r="G103" s="116"/>
      <c r="H103" s="116"/>
      <c r="I103" s="116"/>
      <c r="J103" s="116"/>
      <c r="K103" s="116"/>
      <c r="L103" s="116"/>
      <c r="M103" s="116"/>
      <c r="N103" s="116"/>
      <c r="O103" s="116"/>
      <c r="P103" s="116"/>
      <c r="Q103" s="116"/>
      <c r="R103" s="116"/>
      <c r="S103" s="116"/>
      <c r="T103" s="116"/>
      <c r="U103" s="116"/>
      <c r="V103" s="116"/>
    </row>
    <row r="104" customHeight="1" spans="6:22">
      <c r="F104" s="116"/>
      <c r="G104" s="116"/>
      <c r="H104" s="116"/>
      <c r="I104" s="116"/>
      <c r="J104" s="116"/>
      <c r="K104" s="116"/>
      <c r="L104" s="116"/>
      <c r="M104" s="116"/>
      <c r="N104" s="116"/>
      <c r="O104" s="116"/>
      <c r="P104" s="116"/>
      <c r="Q104" s="116"/>
      <c r="R104" s="116"/>
      <c r="S104" s="116"/>
      <c r="T104" s="116"/>
      <c r="U104" s="116"/>
      <c r="V104" s="116"/>
    </row>
    <row r="105" customHeight="1" spans="6:22">
      <c r="F105" s="116"/>
      <c r="G105" s="116"/>
      <c r="H105" s="116"/>
      <c r="I105" s="116"/>
      <c r="J105" s="116"/>
      <c r="K105" s="116"/>
      <c r="L105" s="116"/>
      <c r="M105" s="116"/>
      <c r="N105" s="116"/>
      <c r="O105" s="116"/>
      <c r="P105" s="116"/>
      <c r="Q105" s="116"/>
      <c r="R105" s="116"/>
      <c r="S105" s="116"/>
      <c r="T105" s="116"/>
      <c r="U105" s="116"/>
      <c r="V105" s="116"/>
    </row>
    <row r="106" customHeight="1" spans="6:22">
      <c r="F106" s="116"/>
      <c r="G106" s="116"/>
      <c r="H106" s="116"/>
      <c r="I106" s="116"/>
      <c r="J106" s="116"/>
      <c r="K106" s="116"/>
      <c r="L106" s="116"/>
      <c r="M106" s="116"/>
      <c r="N106" s="116"/>
      <c r="O106" s="116"/>
      <c r="P106" s="116"/>
      <c r="Q106" s="116"/>
      <c r="R106" s="116"/>
      <c r="S106" s="116"/>
      <c r="T106" s="116"/>
      <c r="U106" s="116"/>
      <c r="V106" s="116"/>
    </row>
    <row r="107" customHeight="1" spans="6:22">
      <c r="F107" s="116"/>
      <c r="G107" s="116"/>
      <c r="H107" s="116"/>
      <c r="I107" s="116"/>
      <c r="J107" s="116"/>
      <c r="K107" s="116"/>
      <c r="L107" s="116"/>
      <c r="M107" s="116"/>
      <c r="N107" s="116"/>
      <c r="O107" s="116"/>
      <c r="P107" s="116"/>
      <c r="Q107" s="116"/>
      <c r="R107" s="116"/>
      <c r="S107" s="116"/>
      <c r="T107" s="116"/>
      <c r="U107" s="116"/>
      <c r="V107" s="116"/>
    </row>
    <row r="108" customHeight="1" spans="6:22">
      <c r="F108" s="116"/>
      <c r="G108" s="116"/>
      <c r="H108" s="116"/>
      <c r="I108" s="116"/>
      <c r="J108" s="116"/>
      <c r="K108" s="116"/>
      <c r="L108" s="116"/>
      <c r="M108" s="116"/>
      <c r="N108" s="116"/>
      <c r="O108" s="116"/>
      <c r="P108" s="116"/>
      <c r="Q108" s="116"/>
      <c r="R108" s="116"/>
      <c r="S108" s="116"/>
      <c r="T108" s="116"/>
      <c r="U108" s="116"/>
      <c r="V108" s="116"/>
    </row>
    <row r="109" customHeight="1" spans="6:22">
      <c r="F109" s="116"/>
      <c r="G109" s="116"/>
      <c r="H109" s="116"/>
      <c r="I109" s="116"/>
      <c r="J109" s="116"/>
      <c r="K109" s="116"/>
      <c r="L109" s="116"/>
      <c r="M109" s="116"/>
      <c r="N109" s="116"/>
      <c r="O109" s="116"/>
      <c r="P109" s="116"/>
      <c r="Q109" s="116"/>
      <c r="R109" s="116"/>
      <c r="S109" s="116"/>
      <c r="T109" s="116"/>
      <c r="U109" s="116"/>
      <c r="V109" s="116"/>
    </row>
    <row r="110" customHeight="1" spans="6:22">
      <c r="F110" s="116"/>
      <c r="G110" s="116"/>
      <c r="H110" s="116"/>
      <c r="I110" s="116"/>
      <c r="J110" s="116"/>
      <c r="K110" s="116"/>
      <c r="L110" s="116"/>
      <c r="M110" s="116"/>
      <c r="N110" s="116"/>
      <c r="O110" s="116"/>
      <c r="P110" s="116"/>
      <c r="Q110" s="116"/>
      <c r="R110" s="116"/>
      <c r="S110" s="116"/>
      <c r="T110" s="116"/>
      <c r="U110" s="116"/>
      <c r="V110" s="116"/>
    </row>
    <row r="111" customHeight="1" spans="6:22">
      <c r="F111" s="116"/>
      <c r="G111" s="116"/>
      <c r="H111" s="116"/>
      <c r="I111" s="116"/>
      <c r="J111" s="116"/>
      <c r="K111" s="116"/>
      <c r="L111" s="116"/>
      <c r="M111" s="116"/>
      <c r="N111" s="116"/>
      <c r="O111" s="116"/>
      <c r="P111" s="116"/>
      <c r="Q111" s="116"/>
      <c r="R111" s="116"/>
      <c r="S111" s="116"/>
      <c r="T111" s="116"/>
      <c r="U111" s="116"/>
      <c r="V111" s="116"/>
    </row>
    <row r="112" customHeight="1" spans="6:22">
      <c r="F112" s="116"/>
      <c r="G112" s="116"/>
      <c r="H112" s="116"/>
      <c r="I112" s="116"/>
      <c r="J112" s="116"/>
      <c r="K112" s="116"/>
      <c r="L112" s="116"/>
      <c r="M112" s="116"/>
      <c r="N112" s="116"/>
      <c r="O112" s="116"/>
      <c r="P112" s="116"/>
      <c r="Q112" s="116"/>
      <c r="R112" s="116"/>
      <c r="S112" s="116"/>
      <c r="T112" s="116"/>
      <c r="U112" s="116"/>
      <c r="V112" s="116"/>
    </row>
    <row r="113" customHeight="1" spans="6:22">
      <c r="F113" s="116"/>
      <c r="G113" s="116"/>
      <c r="H113" s="116"/>
      <c r="I113" s="116"/>
      <c r="J113" s="116"/>
      <c r="K113" s="116"/>
      <c r="L113" s="116"/>
      <c r="M113" s="116"/>
      <c r="N113" s="116"/>
      <c r="O113" s="116"/>
      <c r="P113" s="116"/>
      <c r="Q113" s="116"/>
      <c r="R113" s="116"/>
      <c r="S113" s="116"/>
      <c r="T113" s="116"/>
      <c r="U113" s="116"/>
      <c r="V113" s="116"/>
    </row>
    <row r="114" customHeight="1" spans="6:22">
      <c r="F114" s="116"/>
      <c r="G114" s="116"/>
      <c r="H114" s="116"/>
      <c r="I114" s="116"/>
      <c r="J114" s="116"/>
      <c r="K114" s="116"/>
      <c r="L114" s="116"/>
      <c r="M114" s="116"/>
      <c r="N114" s="116"/>
      <c r="O114" s="116"/>
      <c r="P114" s="116"/>
      <c r="Q114" s="116"/>
      <c r="R114" s="116"/>
      <c r="S114" s="116"/>
      <c r="T114" s="116"/>
      <c r="U114" s="116"/>
      <c r="V114" s="116"/>
    </row>
    <row r="115" customHeight="1" spans="6:22">
      <c r="F115" s="116"/>
      <c r="G115" s="116"/>
      <c r="H115" s="116"/>
      <c r="I115" s="116"/>
      <c r="J115" s="116"/>
      <c r="K115" s="116"/>
      <c r="L115" s="116"/>
      <c r="M115" s="116"/>
      <c r="N115" s="116"/>
      <c r="O115" s="116"/>
      <c r="P115" s="116"/>
      <c r="Q115" s="116"/>
      <c r="R115" s="116"/>
      <c r="S115" s="116"/>
      <c r="T115" s="116"/>
      <c r="U115" s="116"/>
      <c r="V115" s="116"/>
    </row>
    <row r="116" customHeight="1" spans="6:22">
      <c r="F116" s="116"/>
      <c r="G116" s="116"/>
      <c r="H116" s="116"/>
      <c r="I116" s="116"/>
      <c r="J116" s="116"/>
      <c r="K116" s="116"/>
      <c r="L116" s="116"/>
      <c r="M116" s="116"/>
      <c r="N116" s="116"/>
      <c r="O116" s="116"/>
      <c r="P116" s="116"/>
      <c r="Q116" s="116"/>
      <c r="R116" s="116"/>
      <c r="S116" s="116"/>
      <c r="T116" s="116"/>
      <c r="U116" s="116"/>
      <c r="V116" s="116"/>
    </row>
    <row r="117" customHeight="1" spans="6:22">
      <c r="F117" s="116"/>
      <c r="G117" s="116"/>
      <c r="H117" s="116"/>
      <c r="I117" s="116"/>
      <c r="J117" s="116"/>
      <c r="K117" s="116"/>
      <c r="L117" s="116"/>
      <c r="M117" s="116"/>
      <c r="N117" s="116"/>
      <c r="O117" s="116"/>
      <c r="P117" s="116"/>
      <c r="Q117" s="116"/>
      <c r="R117" s="116"/>
      <c r="S117" s="116"/>
      <c r="T117" s="116"/>
      <c r="U117" s="116"/>
      <c r="V117" s="116"/>
    </row>
    <row r="118" customHeight="1" spans="6:22">
      <c r="F118" s="116"/>
      <c r="G118" s="116"/>
      <c r="H118" s="116"/>
      <c r="I118" s="116"/>
      <c r="J118" s="116"/>
      <c r="K118" s="116"/>
      <c r="L118" s="116"/>
      <c r="M118" s="116"/>
      <c r="N118" s="116"/>
      <c r="O118" s="116"/>
      <c r="P118" s="116"/>
      <c r="Q118" s="116"/>
      <c r="R118" s="116"/>
      <c r="S118" s="116"/>
      <c r="T118" s="116"/>
      <c r="U118" s="116"/>
      <c r="V118" s="116"/>
    </row>
    <row r="119" customHeight="1" spans="6:22">
      <c r="F119" s="116"/>
      <c r="G119" s="116"/>
      <c r="H119" s="116"/>
      <c r="I119" s="116"/>
      <c r="J119" s="116"/>
      <c r="K119" s="116"/>
      <c r="L119" s="116"/>
      <c r="M119" s="116"/>
      <c r="N119" s="116"/>
      <c r="O119" s="116"/>
      <c r="P119" s="116"/>
      <c r="Q119" s="116"/>
      <c r="R119" s="116"/>
      <c r="S119" s="116"/>
      <c r="T119" s="116"/>
      <c r="U119" s="116"/>
      <c r="V119" s="116"/>
    </row>
    <row r="120" customHeight="1" spans="6:22">
      <c r="F120" s="116"/>
      <c r="G120" s="116"/>
      <c r="H120" s="116"/>
      <c r="I120" s="116"/>
      <c r="J120" s="116"/>
      <c r="K120" s="116"/>
      <c r="L120" s="116"/>
      <c r="M120" s="116"/>
      <c r="N120" s="116"/>
      <c r="O120" s="116"/>
      <c r="P120" s="116"/>
      <c r="Q120" s="116"/>
      <c r="R120" s="116"/>
      <c r="S120" s="116"/>
      <c r="T120" s="116"/>
      <c r="U120" s="116"/>
      <c r="V120" s="116"/>
    </row>
    <row r="121" customHeight="1" spans="6:22">
      <c r="F121" s="116"/>
      <c r="G121" s="116"/>
      <c r="H121" s="116"/>
      <c r="I121" s="116"/>
      <c r="J121" s="116"/>
      <c r="K121" s="116"/>
      <c r="L121" s="116"/>
      <c r="M121" s="116"/>
      <c r="N121" s="116"/>
      <c r="O121" s="116"/>
      <c r="P121" s="116"/>
      <c r="Q121" s="116"/>
      <c r="R121" s="116"/>
      <c r="S121" s="116"/>
      <c r="T121" s="116"/>
      <c r="U121" s="116"/>
      <c r="V121" s="116"/>
    </row>
    <row r="122" customHeight="1" spans="6:22">
      <c r="F122" s="116"/>
      <c r="G122" s="116"/>
      <c r="H122" s="116"/>
      <c r="I122" s="116"/>
      <c r="J122" s="116"/>
      <c r="K122" s="116"/>
      <c r="L122" s="116"/>
      <c r="M122" s="116"/>
      <c r="N122" s="116"/>
      <c r="O122" s="116"/>
      <c r="P122" s="116"/>
      <c r="Q122" s="116"/>
      <c r="R122" s="116"/>
      <c r="S122" s="116"/>
      <c r="T122" s="116"/>
      <c r="U122" s="116"/>
      <c r="V122" s="116"/>
    </row>
    <row r="123" customHeight="1" spans="6:22">
      <c r="F123" s="116"/>
      <c r="G123" s="116"/>
      <c r="H123" s="116"/>
      <c r="I123" s="116"/>
      <c r="J123" s="116"/>
      <c r="K123" s="116"/>
      <c r="L123" s="116"/>
      <c r="M123" s="116"/>
      <c r="N123" s="116"/>
      <c r="O123" s="116"/>
      <c r="P123" s="116"/>
      <c r="Q123" s="116"/>
      <c r="R123" s="116"/>
      <c r="S123" s="116"/>
      <c r="T123" s="116"/>
      <c r="U123" s="116"/>
      <c r="V123" s="116"/>
    </row>
    <row r="124" customHeight="1" spans="6:22">
      <c r="F124" s="116"/>
      <c r="G124" s="116"/>
      <c r="H124" s="116"/>
      <c r="I124" s="116"/>
      <c r="J124" s="116"/>
      <c r="K124" s="116"/>
      <c r="L124" s="116"/>
      <c r="M124" s="116"/>
      <c r="N124" s="116"/>
      <c r="O124" s="116"/>
      <c r="P124" s="116"/>
      <c r="Q124" s="116"/>
      <c r="R124" s="116"/>
      <c r="S124" s="116"/>
      <c r="T124" s="116"/>
      <c r="U124" s="116"/>
      <c r="V124" s="116"/>
    </row>
    <row r="125" customHeight="1" spans="6:22">
      <c r="F125" s="116"/>
      <c r="G125" s="116"/>
      <c r="H125" s="116"/>
      <c r="I125" s="116"/>
      <c r="J125" s="116"/>
      <c r="K125" s="116"/>
      <c r="L125" s="116"/>
      <c r="M125" s="116"/>
      <c r="N125" s="116"/>
      <c r="O125" s="116"/>
      <c r="P125" s="116"/>
      <c r="Q125" s="116"/>
      <c r="R125" s="116"/>
      <c r="S125" s="116"/>
      <c r="T125" s="116"/>
      <c r="U125" s="116"/>
      <c r="V125" s="116"/>
    </row>
    <row r="126" customHeight="1" spans="6:22">
      <c r="F126" s="116"/>
      <c r="G126" s="116"/>
      <c r="H126" s="116"/>
      <c r="I126" s="116"/>
      <c r="J126" s="116"/>
      <c r="K126" s="116"/>
      <c r="L126" s="116"/>
      <c r="M126" s="116"/>
      <c r="N126" s="116"/>
      <c r="O126" s="116"/>
      <c r="P126" s="116"/>
      <c r="Q126" s="116"/>
      <c r="R126" s="116"/>
      <c r="S126" s="116"/>
      <c r="T126" s="116"/>
      <c r="U126" s="116"/>
      <c r="V126" s="116"/>
    </row>
    <row r="127" customHeight="1" spans="6:22">
      <c r="F127" s="116"/>
      <c r="G127" s="116"/>
      <c r="H127" s="116"/>
      <c r="I127" s="116"/>
      <c r="J127" s="116"/>
      <c r="K127" s="116"/>
      <c r="L127" s="116"/>
      <c r="M127" s="116"/>
      <c r="N127" s="116"/>
      <c r="O127" s="116"/>
      <c r="P127" s="116"/>
      <c r="Q127" s="116"/>
      <c r="R127" s="116"/>
      <c r="S127" s="116"/>
      <c r="T127" s="116"/>
      <c r="U127" s="116"/>
      <c r="V127" s="116"/>
    </row>
    <row r="128" customHeight="1" spans="6:22">
      <c r="F128" s="116"/>
      <c r="G128" s="116"/>
      <c r="H128" s="116"/>
      <c r="I128" s="116"/>
      <c r="J128" s="116"/>
      <c r="K128" s="116"/>
      <c r="L128" s="116"/>
      <c r="M128" s="116"/>
      <c r="N128" s="116"/>
      <c r="O128" s="116"/>
      <c r="P128" s="116"/>
      <c r="Q128" s="116"/>
      <c r="R128" s="116"/>
      <c r="S128" s="116"/>
      <c r="T128" s="116"/>
      <c r="U128" s="116"/>
      <c r="V128" s="116"/>
    </row>
    <row r="129" customHeight="1" spans="6:22">
      <c r="F129" s="116"/>
      <c r="G129" s="116"/>
      <c r="H129" s="116"/>
      <c r="I129" s="116"/>
      <c r="J129" s="116"/>
      <c r="K129" s="116"/>
      <c r="L129" s="116"/>
      <c r="M129" s="116"/>
      <c r="N129" s="116"/>
      <c r="O129" s="116"/>
      <c r="P129" s="116"/>
      <c r="Q129" s="116"/>
      <c r="R129" s="116"/>
      <c r="S129" s="116"/>
      <c r="T129" s="116"/>
      <c r="U129" s="116"/>
      <c r="V129" s="116"/>
    </row>
    <row r="130" customHeight="1" spans="6:22">
      <c r="F130" s="116"/>
      <c r="G130" s="116"/>
      <c r="H130" s="116"/>
      <c r="I130" s="116"/>
      <c r="J130" s="116"/>
      <c r="K130" s="116"/>
      <c r="L130" s="116"/>
      <c r="M130" s="116"/>
      <c r="N130" s="116"/>
      <c r="O130" s="116"/>
      <c r="P130" s="116"/>
      <c r="Q130" s="116"/>
      <c r="R130" s="116"/>
      <c r="S130" s="116"/>
      <c r="T130" s="116"/>
      <c r="U130" s="116"/>
      <c r="V130" s="116"/>
    </row>
    <row r="131" customHeight="1" spans="6:22">
      <c r="F131" s="116"/>
      <c r="G131" s="116"/>
      <c r="H131" s="116"/>
      <c r="I131" s="116"/>
      <c r="J131" s="116"/>
      <c r="K131" s="116"/>
      <c r="L131" s="116"/>
      <c r="M131" s="116"/>
      <c r="N131" s="116"/>
      <c r="O131" s="116"/>
      <c r="P131" s="116"/>
      <c r="Q131" s="116"/>
      <c r="R131" s="116"/>
      <c r="S131" s="116"/>
      <c r="T131" s="116"/>
      <c r="U131" s="116"/>
      <c r="V131" s="116"/>
    </row>
    <row r="132" customHeight="1" spans="6:22">
      <c r="F132" s="116"/>
      <c r="G132" s="116"/>
      <c r="H132" s="116"/>
      <c r="I132" s="116"/>
      <c r="J132" s="116"/>
      <c r="K132" s="116"/>
      <c r="L132" s="116"/>
      <c r="M132" s="116"/>
      <c r="N132" s="116"/>
      <c r="O132" s="116"/>
      <c r="P132" s="116"/>
      <c r="Q132" s="116"/>
      <c r="R132" s="116"/>
      <c r="S132" s="116"/>
      <c r="T132" s="116"/>
      <c r="U132" s="116"/>
      <c r="V132" s="116"/>
    </row>
    <row r="133" customHeight="1" spans="6:22">
      <c r="F133" s="116"/>
      <c r="G133" s="116"/>
      <c r="H133" s="116"/>
      <c r="I133" s="116"/>
      <c r="J133" s="116"/>
      <c r="K133" s="116"/>
      <c r="L133" s="116"/>
      <c r="M133" s="116"/>
      <c r="N133" s="116"/>
      <c r="O133" s="116"/>
      <c r="P133" s="116"/>
      <c r="Q133" s="116"/>
      <c r="R133" s="116"/>
      <c r="S133" s="116"/>
      <c r="T133" s="116"/>
      <c r="U133" s="116"/>
      <c r="V133" s="116"/>
    </row>
    <row r="134" customHeight="1" spans="6:22">
      <c r="F134" s="116"/>
      <c r="G134" s="116"/>
      <c r="H134" s="116"/>
      <c r="I134" s="116"/>
      <c r="J134" s="116"/>
      <c r="K134" s="116"/>
      <c r="L134" s="116"/>
      <c r="M134" s="116"/>
      <c r="N134" s="116"/>
      <c r="O134" s="116"/>
      <c r="P134" s="116"/>
      <c r="Q134" s="116"/>
      <c r="R134" s="116"/>
      <c r="S134" s="116"/>
      <c r="T134" s="116"/>
      <c r="U134" s="116"/>
      <c r="V134" s="116"/>
    </row>
    <row r="135" customHeight="1" spans="6:22">
      <c r="F135" s="116"/>
      <c r="G135" s="116"/>
      <c r="H135" s="116"/>
      <c r="I135" s="116"/>
      <c r="J135" s="116"/>
      <c r="K135" s="116"/>
      <c r="L135" s="116"/>
      <c r="M135" s="116"/>
      <c r="N135" s="116"/>
      <c r="O135" s="116"/>
      <c r="P135" s="116"/>
      <c r="Q135" s="116"/>
      <c r="R135" s="116"/>
      <c r="S135" s="116"/>
      <c r="T135" s="116"/>
      <c r="U135" s="116"/>
      <c r="V135" s="116"/>
    </row>
    <row r="136" customHeight="1" spans="6:22">
      <c r="F136" s="116"/>
      <c r="G136" s="116"/>
      <c r="H136" s="116"/>
      <c r="I136" s="116"/>
      <c r="J136" s="116"/>
      <c r="K136" s="116"/>
      <c r="L136" s="116"/>
      <c r="M136" s="116"/>
      <c r="N136" s="116"/>
      <c r="O136" s="116"/>
      <c r="P136" s="116"/>
      <c r="Q136" s="116"/>
      <c r="R136" s="116"/>
      <c r="S136" s="116"/>
      <c r="T136" s="116"/>
      <c r="U136" s="116"/>
      <c r="V136" s="116"/>
    </row>
    <row r="137" customHeight="1" spans="6:22">
      <c r="F137" s="116"/>
      <c r="G137" s="116"/>
      <c r="H137" s="116"/>
      <c r="I137" s="116"/>
      <c r="J137" s="116"/>
      <c r="K137" s="116"/>
      <c r="L137" s="116"/>
      <c r="M137" s="116"/>
      <c r="N137" s="116"/>
      <c r="O137" s="116"/>
      <c r="P137" s="116"/>
      <c r="Q137" s="116"/>
      <c r="R137" s="116"/>
      <c r="S137" s="116"/>
      <c r="T137" s="116"/>
      <c r="U137" s="116"/>
      <c r="V137" s="116"/>
    </row>
    <row r="138" customHeight="1" spans="6:22">
      <c r="F138" s="116"/>
      <c r="G138" s="116"/>
      <c r="H138" s="116"/>
      <c r="I138" s="116"/>
      <c r="J138" s="116"/>
      <c r="K138" s="116"/>
      <c r="L138" s="116"/>
      <c r="M138" s="116"/>
      <c r="N138" s="116"/>
      <c r="O138" s="116"/>
      <c r="P138" s="116"/>
      <c r="Q138" s="116"/>
      <c r="R138" s="116"/>
      <c r="S138" s="116"/>
      <c r="T138" s="116"/>
      <c r="U138" s="116"/>
      <c r="V138" s="116"/>
    </row>
    <row r="139" customHeight="1" spans="6:22">
      <c r="F139" s="116"/>
      <c r="G139" s="116"/>
      <c r="H139" s="116"/>
      <c r="I139" s="116"/>
      <c r="J139" s="116"/>
      <c r="K139" s="116"/>
      <c r="L139" s="116"/>
      <c r="M139" s="116"/>
      <c r="N139" s="116"/>
      <c r="O139" s="116"/>
      <c r="P139" s="116"/>
      <c r="Q139" s="116"/>
      <c r="R139" s="116"/>
      <c r="S139" s="116"/>
      <c r="T139" s="116"/>
      <c r="U139" s="116"/>
      <c r="V139" s="116"/>
    </row>
    <row r="140" customHeight="1" spans="6:22">
      <c r="F140" s="116"/>
      <c r="G140" s="116"/>
      <c r="H140" s="116"/>
      <c r="I140" s="116"/>
      <c r="J140" s="116"/>
      <c r="K140" s="116"/>
      <c r="L140" s="116"/>
      <c r="M140" s="116"/>
      <c r="N140" s="116"/>
      <c r="O140" s="116"/>
      <c r="P140" s="116"/>
      <c r="Q140" s="116"/>
      <c r="R140" s="116"/>
      <c r="S140" s="116"/>
      <c r="T140" s="116"/>
      <c r="U140" s="116"/>
      <c r="V140" s="116"/>
    </row>
    <row r="141" customHeight="1" spans="6:22">
      <c r="F141" s="116"/>
      <c r="G141" s="116"/>
      <c r="H141" s="116"/>
      <c r="I141" s="116"/>
      <c r="J141" s="116"/>
      <c r="K141" s="116"/>
      <c r="L141" s="116"/>
      <c r="M141" s="116"/>
      <c r="N141" s="116"/>
      <c r="O141" s="116"/>
      <c r="P141" s="116"/>
      <c r="Q141" s="116"/>
      <c r="R141" s="116"/>
      <c r="S141" s="116"/>
      <c r="T141" s="116"/>
      <c r="U141" s="116"/>
      <c r="V141" s="116"/>
    </row>
    <row r="142" customHeight="1" spans="6:22">
      <c r="F142" s="116"/>
      <c r="G142" s="116"/>
      <c r="H142" s="116"/>
      <c r="I142" s="116"/>
      <c r="J142" s="116"/>
      <c r="K142" s="116"/>
      <c r="L142" s="116"/>
      <c r="M142" s="116"/>
      <c r="N142" s="116"/>
      <c r="O142" s="116"/>
      <c r="P142" s="116"/>
      <c r="Q142" s="116"/>
      <c r="R142" s="116"/>
      <c r="S142" s="116"/>
      <c r="T142" s="116"/>
      <c r="U142" s="116"/>
      <c r="V142" s="116"/>
    </row>
    <row r="143" customHeight="1" spans="6:22">
      <c r="F143" s="116"/>
      <c r="G143" s="116"/>
      <c r="H143" s="116"/>
      <c r="I143" s="116"/>
      <c r="J143" s="116"/>
      <c r="K143" s="116"/>
      <c r="L143" s="116"/>
      <c r="M143" s="116"/>
      <c r="N143" s="116"/>
      <c r="O143" s="116"/>
      <c r="P143" s="116"/>
      <c r="Q143" s="116"/>
      <c r="R143" s="116"/>
      <c r="S143" s="116"/>
      <c r="T143" s="116"/>
      <c r="U143" s="116"/>
      <c r="V143" s="116"/>
    </row>
    <row r="144" customHeight="1" spans="6:22">
      <c r="F144" s="116"/>
      <c r="G144" s="116"/>
      <c r="H144" s="116"/>
      <c r="I144" s="116"/>
      <c r="J144" s="116"/>
      <c r="K144" s="116"/>
      <c r="L144" s="116"/>
      <c r="M144" s="116"/>
      <c r="N144" s="116"/>
      <c r="O144" s="116"/>
      <c r="P144" s="116"/>
      <c r="Q144" s="116"/>
      <c r="R144" s="116"/>
      <c r="S144" s="116"/>
      <c r="T144" s="116"/>
      <c r="U144" s="116"/>
      <c r="V144" s="116"/>
    </row>
    <row r="145" customHeight="1" spans="6:22">
      <c r="F145" s="116"/>
      <c r="G145" s="116"/>
      <c r="H145" s="116"/>
      <c r="I145" s="116"/>
      <c r="J145" s="116"/>
      <c r="K145" s="116"/>
      <c r="L145" s="116"/>
      <c r="M145" s="116"/>
      <c r="N145" s="116"/>
      <c r="O145" s="116"/>
      <c r="P145" s="116"/>
      <c r="Q145" s="116"/>
      <c r="R145" s="116"/>
      <c r="S145" s="116"/>
      <c r="T145" s="116"/>
      <c r="U145" s="116"/>
      <c r="V145" s="116"/>
    </row>
    <row r="146" customHeight="1" spans="6:22">
      <c r="F146" s="116"/>
      <c r="G146" s="116"/>
      <c r="H146" s="116"/>
      <c r="I146" s="116"/>
      <c r="J146" s="116"/>
      <c r="K146" s="116"/>
      <c r="L146" s="116"/>
      <c r="M146" s="116"/>
      <c r="N146" s="116"/>
      <c r="O146" s="116"/>
      <c r="P146" s="116"/>
      <c r="Q146" s="116"/>
      <c r="R146" s="116"/>
      <c r="S146" s="116"/>
      <c r="T146" s="116"/>
      <c r="U146" s="116"/>
      <c r="V146" s="116"/>
    </row>
    <row r="147" customHeight="1" spans="6:22">
      <c r="F147" s="116"/>
      <c r="G147" s="116"/>
      <c r="H147" s="116"/>
      <c r="I147" s="116"/>
      <c r="J147" s="116"/>
      <c r="K147" s="116"/>
      <c r="L147" s="116"/>
      <c r="M147" s="116"/>
      <c r="N147" s="116"/>
      <c r="O147" s="116"/>
      <c r="P147" s="116"/>
      <c r="Q147" s="116"/>
      <c r="R147" s="116"/>
      <c r="S147" s="116"/>
      <c r="T147" s="116"/>
      <c r="U147" s="116"/>
      <c r="V147" s="116"/>
    </row>
    <row r="148" customHeight="1" spans="6:22">
      <c r="F148" s="116"/>
      <c r="G148" s="116"/>
      <c r="H148" s="116"/>
      <c r="I148" s="116"/>
      <c r="J148" s="116"/>
      <c r="K148" s="116"/>
      <c r="L148" s="116"/>
      <c r="M148" s="116"/>
      <c r="N148" s="116"/>
      <c r="O148" s="116"/>
      <c r="P148" s="116"/>
      <c r="Q148" s="116"/>
      <c r="R148" s="116"/>
      <c r="S148" s="116"/>
      <c r="T148" s="116"/>
      <c r="U148" s="116"/>
      <c r="V148" s="116"/>
    </row>
    <row r="149" customHeight="1" spans="6:22">
      <c r="F149" s="116"/>
      <c r="G149" s="116"/>
      <c r="H149" s="116"/>
      <c r="I149" s="116"/>
      <c r="J149" s="116"/>
      <c r="K149" s="116"/>
      <c r="L149" s="116"/>
      <c r="M149" s="116"/>
      <c r="N149" s="116"/>
      <c r="O149" s="116"/>
      <c r="P149" s="116"/>
      <c r="Q149" s="116"/>
      <c r="R149" s="116"/>
      <c r="S149" s="116"/>
      <c r="T149" s="116"/>
      <c r="U149" s="116"/>
      <c r="V149" s="116"/>
    </row>
    <row r="150" customHeight="1" spans="6:22">
      <c r="F150" s="116"/>
      <c r="G150" s="116"/>
      <c r="H150" s="116"/>
      <c r="I150" s="116"/>
      <c r="J150" s="116"/>
      <c r="K150" s="116"/>
      <c r="L150" s="116"/>
      <c r="M150" s="116"/>
      <c r="N150" s="116"/>
      <c r="O150" s="116"/>
      <c r="P150" s="116"/>
      <c r="Q150" s="116"/>
      <c r="R150" s="116"/>
      <c r="S150" s="116"/>
      <c r="T150" s="116"/>
      <c r="U150" s="116"/>
      <c r="V150" s="116"/>
    </row>
    <row r="151" customHeight="1" spans="6:22">
      <c r="F151" s="116"/>
      <c r="G151" s="116"/>
      <c r="H151" s="116"/>
      <c r="I151" s="116"/>
      <c r="J151" s="116"/>
      <c r="K151" s="116"/>
      <c r="L151" s="116"/>
      <c r="M151" s="116"/>
      <c r="N151" s="116"/>
      <c r="O151" s="116"/>
      <c r="P151" s="116"/>
      <c r="Q151" s="116"/>
      <c r="R151" s="116"/>
      <c r="S151" s="116"/>
      <c r="T151" s="116"/>
      <c r="U151" s="116"/>
      <c r="V151" s="116"/>
    </row>
    <row r="152" customHeight="1" spans="6:22">
      <c r="F152" s="116"/>
      <c r="G152" s="116"/>
      <c r="H152" s="116"/>
      <c r="I152" s="116"/>
      <c r="J152" s="116"/>
      <c r="K152" s="116"/>
      <c r="L152" s="116"/>
      <c r="M152" s="116"/>
      <c r="N152" s="116"/>
      <c r="O152" s="116"/>
      <c r="P152" s="116"/>
      <c r="Q152" s="116"/>
      <c r="R152" s="116"/>
      <c r="S152" s="116"/>
      <c r="T152" s="116"/>
      <c r="U152" s="116"/>
      <c r="V152" s="116"/>
    </row>
    <row r="153" customHeight="1" spans="6:22">
      <c r="F153" s="116"/>
      <c r="G153" s="116"/>
      <c r="H153" s="116"/>
      <c r="I153" s="116"/>
      <c r="J153" s="116"/>
      <c r="K153" s="116"/>
      <c r="L153" s="116"/>
      <c r="M153" s="116"/>
      <c r="N153" s="116"/>
      <c r="O153" s="116"/>
      <c r="P153" s="116"/>
      <c r="Q153" s="116"/>
      <c r="R153" s="116"/>
      <c r="S153" s="116"/>
      <c r="T153" s="116"/>
      <c r="U153" s="116"/>
      <c r="V153" s="116"/>
    </row>
    <row r="154" customHeight="1" spans="6:22">
      <c r="F154" s="116"/>
      <c r="G154" s="116"/>
      <c r="H154" s="116"/>
      <c r="I154" s="116"/>
      <c r="J154" s="116"/>
      <c r="K154" s="116"/>
      <c r="L154" s="116"/>
      <c r="M154" s="116"/>
      <c r="N154" s="116"/>
      <c r="O154" s="116"/>
      <c r="P154" s="116"/>
      <c r="Q154" s="116"/>
      <c r="R154" s="116"/>
      <c r="S154" s="116"/>
      <c r="T154" s="116"/>
      <c r="U154" s="116"/>
      <c r="V154" s="116"/>
    </row>
    <row r="155" customHeight="1" spans="6:22">
      <c r="F155" s="116"/>
      <c r="G155" s="116"/>
      <c r="H155" s="116"/>
      <c r="I155" s="116"/>
      <c r="J155" s="116"/>
      <c r="K155" s="116"/>
      <c r="L155" s="116"/>
      <c r="M155" s="116"/>
      <c r="N155" s="116"/>
      <c r="O155" s="116"/>
      <c r="P155" s="116"/>
      <c r="Q155" s="116"/>
      <c r="R155" s="116"/>
      <c r="S155" s="116"/>
      <c r="T155" s="116"/>
      <c r="U155" s="116"/>
      <c r="V155" s="116"/>
    </row>
    <row r="156" customHeight="1" spans="6:22">
      <c r="F156" s="116"/>
      <c r="G156" s="116"/>
      <c r="H156" s="116"/>
      <c r="I156" s="116"/>
      <c r="J156" s="116"/>
      <c r="K156" s="116"/>
      <c r="L156" s="116"/>
      <c r="M156" s="116"/>
      <c r="N156" s="116"/>
      <c r="O156" s="116"/>
      <c r="P156" s="116"/>
      <c r="Q156" s="116"/>
      <c r="R156" s="116"/>
      <c r="S156" s="116"/>
      <c r="T156" s="116"/>
      <c r="U156" s="116"/>
      <c r="V156" s="116"/>
    </row>
    <row r="157" customHeight="1" spans="6:22">
      <c r="F157" s="116"/>
      <c r="G157" s="116"/>
      <c r="H157" s="116"/>
      <c r="I157" s="116"/>
      <c r="J157" s="116"/>
      <c r="K157" s="116"/>
      <c r="L157" s="116"/>
      <c r="M157" s="116"/>
      <c r="N157" s="116"/>
      <c r="O157" s="116"/>
      <c r="P157" s="116"/>
      <c r="Q157" s="116"/>
      <c r="R157" s="116"/>
      <c r="S157" s="116"/>
      <c r="T157" s="116"/>
      <c r="U157" s="116"/>
      <c r="V157" s="116"/>
    </row>
    <row r="158" customHeight="1" spans="6:22">
      <c r="F158" s="116"/>
      <c r="G158" s="116"/>
      <c r="H158" s="116"/>
      <c r="I158" s="116"/>
      <c r="J158" s="116"/>
      <c r="K158" s="116"/>
      <c r="L158" s="116"/>
      <c r="M158" s="116"/>
      <c r="N158" s="116"/>
      <c r="O158" s="116"/>
      <c r="P158" s="116"/>
      <c r="Q158" s="116"/>
      <c r="R158" s="116"/>
      <c r="S158" s="116"/>
      <c r="T158" s="116"/>
      <c r="U158" s="116"/>
      <c r="V158" s="116"/>
    </row>
    <row r="159" customHeight="1" spans="6:22">
      <c r="F159" s="116"/>
      <c r="G159" s="116"/>
      <c r="H159" s="116"/>
      <c r="I159" s="116"/>
      <c r="J159" s="116"/>
      <c r="K159" s="116"/>
      <c r="L159" s="116"/>
      <c r="M159" s="116"/>
      <c r="N159" s="116"/>
      <c r="O159" s="116"/>
      <c r="P159" s="116"/>
      <c r="Q159" s="116"/>
      <c r="R159" s="116"/>
      <c r="S159" s="116"/>
      <c r="T159" s="116"/>
      <c r="U159" s="116"/>
      <c r="V159" s="116"/>
    </row>
    <row r="160" customHeight="1" spans="6:22">
      <c r="F160" s="116"/>
      <c r="G160" s="116"/>
      <c r="H160" s="116"/>
      <c r="I160" s="116"/>
      <c r="J160" s="116"/>
      <c r="K160" s="116"/>
      <c r="L160" s="116"/>
      <c r="M160" s="116"/>
      <c r="N160" s="116"/>
      <c r="O160" s="116"/>
      <c r="P160" s="116"/>
      <c r="Q160" s="116"/>
      <c r="R160" s="116"/>
      <c r="S160" s="116"/>
      <c r="T160" s="116"/>
      <c r="U160" s="116"/>
      <c r="V160" s="116"/>
    </row>
    <row r="161" customHeight="1" spans="6:22">
      <c r="F161" s="116"/>
      <c r="G161" s="116"/>
      <c r="H161" s="116"/>
      <c r="I161" s="116"/>
      <c r="J161" s="116"/>
      <c r="K161" s="116"/>
      <c r="L161" s="116"/>
      <c r="M161" s="116"/>
      <c r="N161" s="116"/>
      <c r="O161" s="116"/>
      <c r="P161" s="116"/>
      <c r="Q161" s="116"/>
      <c r="R161" s="116"/>
      <c r="S161" s="116"/>
      <c r="T161" s="116"/>
      <c r="U161" s="116"/>
      <c r="V161" s="116"/>
    </row>
    <row r="162" customHeight="1" spans="6:22">
      <c r="F162" s="116"/>
      <c r="G162" s="116"/>
      <c r="H162" s="116"/>
      <c r="I162" s="116"/>
      <c r="J162" s="116"/>
      <c r="K162" s="116"/>
      <c r="L162" s="116"/>
      <c r="M162" s="116"/>
      <c r="N162" s="116"/>
      <c r="O162" s="116"/>
      <c r="P162" s="116"/>
      <c r="Q162" s="116"/>
      <c r="R162" s="116"/>
      <c r="S162" s="116"/>
      <c r="T162" s="116"/>
      <c r="U162" s="116"/>
      <c r="V162" s="116"/>
    </row>
    <row r="163" customHeight="1" spans="6:22">
      <c r="F163" s="116"/>
      <c r="G163" s="116"/>
      <c r="H163" s="116"/>
      <c r="I163" s="116"/>
      <c r="J163" s="116"/>
      <c r="K163" s="116"/>
      <c r="L163" s="116"/>
      <c r="M163" s="116"/>
      <c r="N163" s="116"/>
      <c r="O163" s="116"/>
      <c r="P163" s="116"/>
      <c r="Q163" s="116"/>
      <c r="R163" s="116"/>
      <c r="S163" s="116"/>
      <c r="T163" s="116"/>
      <c r="U163" s="116"/>
      <c r="V163" s="116"/>
    </row>
    <row r="164" customHeight="1" spans="6:22">
      <c r="F164" s="116"/>
      <c r="G164" s="116"/>
      <c r="H164" s="116"/>
      <c r="I164" s="116"/>
      <c r="J164" s="116"/>
      <c r="K164" s="116"/>
      <c r="L164" s="116"/>
      <c r="M164" s="116"/>
      <c r="N164" s="116"/>
      <c r="O164" s="116"/>
      <c r="P164" s="116"/>
      <c r="Q164" s="116"/>
      <c r="R164" s="116"/>
      <c r="S164" s="116"/>
      <c r="T164" s="116"/>
      <c r="U164" s="116"/>
      <c r="V164" s="116"/>
    </row>
    <row r="165" customHeight="1" spans="6:22">
      <c r="F165" s="116"/>
      <c r="G165" s="116"/>
      <c r="H165" s="116"/>
      <c r="I165" s="116"/>
      <c r="J165" s="116"/>
      <c r="K165" s="116"/>
      <c r="L165" s="116"/>
      <c r="M165" s="116"/>
      <c r="N165" s="116"/>
      <c r="O165" s="116"/>
      <c r="P165" s="116"/>
      <c r="Q165" s="116"/>
      <c r="R165" s="116"/>
      <c r="S165" s="116"/>
      <c r="T165" s="116"/>
      <c r="U165" s="116"/>
      <c r="V165" s="116"/>
    </row>
    <row r="166" customHeight="1" spans="6:22">
      <c r="F166" s="116"/>
      <c r="G166" s="116"/>
      <c r="H166" s="116"/>
      <c r="I166" s="116"/>
      <c r="J166" s="116"/>
      <c r="K166" s="116"/>
      <c r="L166" s="116"/>
      <c r="M166" s="116"/>
      <c r="N166" s="116"/>
      <c r="O166" s="116"/>
      <c r="P166" s="116"/>
      <c r="Q166" s="116"/>
      <c r="R166" s="116"/>
      <c r="S166" s="116"/>
      <c r="T166" s="116"/>
      <c r="U166" s="116"/>
      <c r="V166" s="116"/>
    </row>
    <row r="167" customHeight="1" spans="6:22">
      <c r="F167" s="116"/>
      <c r="G167" s="116"/>
      <c r="H167" s="116"/>
      <c r="I167" s="116"/>
      <c r="J167" s="116"/>
      <c r="K167" s="116"/>
      <c r="L167" s="116"/>
      <c r="M167" s="116"/>
      <c r="N167" s="116"/>
      <c r="O167" s="116"/>
      <c r="P167" s="116"/>
      <c r="Q167" s="116"/>
      <c r="R167" s="116"/>
      <c r="S167" s="116"/>
      <c r="T167" s="116"/>
      <c r="U167" s="116"/>
      <c r="V167" s="116"/>
    </row>
    <row r="168" customHeight="1" spans="6:22">
      <c r="F168" s="116"/>
      <c r="G168" s="116"/>
      <c r="H168" s="116"/>
      <c r="I168" s="116"/>
      <c r="J168" s="116"/>
      <c r="K168" s="116"/>
      <c r="L168" s="116"/>
      <c r="M168" s="116"/>
      <c r="N168" s="116"/>
      <c r="O168" s="116"/>
      <c r="P168" s="116"/>
      <c r="Q168" s="116"/>
      <c r="R168" s="116"/>
      <c r="S168" s="116"/>
      <c r="T168" s="116"/>
      <c r="U168" s="116"/>
      <c r="V168" s="116"/>
    </row>
    <row r="169" customHeight="1" spans="6:22">
      <c r="F169" s="116"/>
      <c r="G169" s="116"/>
      <c r="H169" s="116"/>
      <c r="I169" s="116"/>
      <c r="J169" s="116"/>
      <c r="K169" s="116"/>
      <c r="L169" s="116"/>
      <c r="M169" s="116"/>
      <c r="N169" s="116"/>
      <c r="O169" s="116"/>
      <c r="P169" s="116"/>
      <c r="Q169" s="116"/>
      <c r="R169" s="116"/>
      <c r="S169" s="116"/>
      <c r="T169" s="116"/>
      <c r="U169" s="116"/>
      <c r="V169" s="116"/>
    </row>
    <row r="170" customHeight="1" spans="6:22">
      <c r="F170" s="116"/>
      <c r="G170" s="116"/>
      <c r="H170" s="116"/>
      <c r="I170" s="116"/>
      <c r="J170" s="116"/>
      <c r="K170" s="116"/>
      <c r="L170" s="116"/>
      <c r="M170" s="116"/>
      <c r="N170" s="116"/>
      <c r="O170" s="116"/>
      <c r="P170" s="116"/>
      <c r="Q170" s="116"/>
      <c r="R170" s="116"/>
      <c r="S170" s="116"/>
      <c r="T170" s="116"/>
      <c r="U170" s="116"/>
      <c r="V170" s="116"/>
    </row>
    <row r="171" customHeight="1" spans="6:22">
      <c r="F171" s="116"/>
      <c r="G171" s="116"/>
      <c r="H171" s="116"/>
      <c r="I171" s="116"/>
      <c r="J171" s="116"/>
      <c r="K171" s="116"/>
      <c r="L171" s="116"/>
      <c r="M171" s="116"/>
      <c r="N171" s="116"/>
      <c r="O171" s="116"/>
      <c r="P171" s="116"/>
      <c r="Q171" s="116"/>
      <c r="R171" s="116"/>
      <c r="S171" s="116"/>
      <c r="T171" s="116"/>
      <c r="U171" s="116"/>
      <c r="V171" s="116"/>
    </row>
    <row r="172" customHeight="1" spans="6:22">
      <c r="F172" s="116"/>
      <c r="G172" s="116"/>
      <c r="H172" s="116"/>
      <c r="I172" s="116"/>
      <c r="J172" s="116"/>
      <c r="K172" s="116"/>
      <c r="L172" s="116"/>
      <c r="M172" s="116"/>
      <c r="N172" s="116"/>
      <c r="O172" s="116"/>
      <c r="P172" s="116"/>
      <c r="Q172" s="116"/>
      <c r="R172" s="116"/>
      <c r="S172" s="116"/>
      <c r="T172" s="116"/>
      <c r="U172" s="116"/>
      <c r="V172" s="116"/>
    </row>
    <row r="173" customHeight="1" spans="6:22">
      <c r="F173" s="116"/>
      <c r="G173" s="116"/>
      <c r="H173" s="116"/>
      <c r="I173" s="116"/>
      <c r="J173" s="116"/>
      <c r="K173" s="116"/>
      <c r="L173" s="116"/>
      <c r="M173" s="116"/>
      <c r="N173" s="116"/>
      <c r="O173" s="116"/>
      <c r="P173" s="116"/>
      <c r="Q173" s="116"/>
      <c r="R173" s="116"/>
      <c r="S173" s="116"/>
      <c r="T173" s="116"/>
      <c r="U173" s="116"/>
      <c r="V173" s="116"/>
    </row>
    <row r="174" customHeight="1" spans="6:22">
      <c r="F174" s="116"/>
      <c r="G174" s="116"/>
      <c r="H174" s="116"/>
      <c r="I174" s="116"/>
      <c r="J174" s="116"/>
      <c r="K174" s="116"/>
      <c r="L174" s="116"/>
      <c r="M174" s="116"/>
      <c r="N174" s="116"/>
      <c r="O174" s="116"/>
      <c r="P174" s="116"/>
      <c r="Q174" s="116"/>
      <c r="R174" s="116"/>
      <c r="S174" s="116"/>
      <c r="T174" s="116"/>
      <c r="U174" s="116"/>
      <c r="V174" s="116"/>
    </row>
    <row r="175" customHeight="1" spans="6:22">
      <c r="F175" s="116"/>
      <c r="G175" s="116"/>
      <c r="H175" s="116"/>
      <c r="I175" s="116"/>
      <c r="J175" s="116"/>
      <c r="K175" s="116"/>
      <c r="L175" s="116"/>
      <c r="M175" s="116"/>
      <c r="N175" s="116"/>
      <c r="O175" s="116"/>
      <c r="P175" s="116"/>
      <c r="Q175" s="116"/>
      <c r="R175" s="116"/>
      <c r="S175" s="116"/>
      <c r="T175" s="116"/>
      <c r="U175" s="116"/>
      <c r="V175" s="116"/>
    </row>
    <row r="176" customHeight="1" spans="6:22">
      <c r="F176" s="116"/>
      <c r="G176" s="116"/>
      <c r="H176" s="116"/>
      <c r="I176" s="116"/>
      <c r="J176" s="116"/>
      <c r="K176" s="116"/>
      <c r="L176" s="116"/>
      <c r="M176" s="116"/>
      <c r="N176" s="116"/>
      <c r="O176" s="116"/>
      <c r="P176" s="116"/>
      <c r="Q176" s="116"/>
      <c r="R176" s="116"/>
      <c r="S176" s="116"/>
      <c r="T176" s="116"/>
      <c r="U176" s="116"/>
      <c r="V176" s="116"/>
    </row>
    <row r="177" customHeight="1" spans="6:22">
      <c r="F177" s="116"/>
      <c r="G177" s="116"/>
      <c r="H177" s="116"/>
      <c r="I177" s="116"/>
      <c r="J177" s="116"/>
      <c r="K177" s="116"/>
      <c r="L177" s="116"/>
      <c r="M177" s="116"/>
      <c r="N177" s="116"/>
      <c r="O177" s="116"/>
      <c r="P177" s="116"/>
      <c r="Q177" s="116"/>
      <c r="R177" s="116"/>
      <c r="S177" s="116"/>
      <c r="T177" s="116"/>
      <c r="U177" s="116"/>
      <c r="V177" s="116"/>
    </row>
    <row r="178" customHeight="1" spans="6:22">
      <c r="F178" s="116"/>
      <c r="G178" s="116"/>
      <c r="H178" s="116"/>
      <c r="I178" s="116"/>
      <c r="J178" s="116"/>
      <c r="K178" s="116"/>
      <c r="L178" s="116"/>
      <c r="M178" s="116"/>
      <c r="N178" s="116"/>
      <c r="O178" s="116"/>
      <c r="P178" s="116"/>
      <c r="Q178" s="116"/>
      <c r="R178" s="116"/>
      <c r="S178" s="116"/>
      <c r="T178" s="116"/>
      <c r="U178" s="116"/>
      <c r="V178" s="116"/>
    </row>
    <row r="179" customHeight="1" spans="6:22">
      <c r="F179" s="116"/>
      <c r="G179" s="116"/>
      <c r="H179" s="116"/>
      <c r="I179" s="116"/>
      <c r="J179" s="116"/>
      <c r="K179" s="116"/>
      <c r="L179" s="116"/>
      <c r="M179" s="116"/>
      <c r="N179" s="116"/>
      <c r="O179" s="116"/>
      <c r="P179" s="116"/>
      <c r="Q179" s="116"/>
      <c r="R179" s="116"/>
      <c r="S179" s="116"/>
      <c r="T179" s="116"/>
      <c r="U179" s="116"/>
      <c r="V179" s="116"/>
    </row>
    <row r="180" customHeight="1" spans="6:22">
      <c r="F180" s="116"/>
      <c r="G180" s="116"/>
      <c r="H180" s="116"/>
      <c r="I180" s="116"/>
      <c r="J180" s="116"/>
      <c r="K180" s="116"/>
      <c r="L180" s="116"/>
      <c r="M180" s="116"/>
      <c r="N180" s="116"/>
      <c r="O180" s="116"/>
      <c r="P180" s="116"/>
      <c r="Q180" s="116"/>
      <c r="R180" s="116"/>
      <c r="S180" s="116"/>
      <c r="T180" s="116"/>
      <c r="U180" s="116"/>
      <c r="V180" s="116"/>
    </row>
    <row r="181" customHeight="1" spans="6:22">
      <c r="F181" s="116"/>
      <c r="G181" s="116"/>
      <c r="H181" s="116"/>
      <c r="I181" s="116"/>
      <c r="J181" s="116"/>
      <c r="K181" s="116"/>
      <c r="L181" s="116"/>
      <c r="M181" s="116"/>
      <c r="N181" s="116"/>
      <c r="O181" s="116"/>
      <c r="P181" s="116"/>
      <c r="Q181" s="116"/>
      <c r="R181" s="116"/>
      <c r="S181" s="116"/>
      <c r="T181" s="116"/>
      <c r="U181" s="116"/>
      <c r="V181" s="116"/>
    </row>
    <row r="182" customHeight="1" spans="6:22">
      <c r="F182" s="116"/>
      <c r="G182" s="116"/>
      <c r="H182" s="116"/>
      <c r="I182" s="116"/>
      <c r="J182" s="116"/>
      <c r="K182" s="116"/>
      <c r="L182" s="116"/>
      <c r="M182" s="116"/>
      <c r="N182" s="116"/>
      <c r="O182" s="116"/>
      <c r="P182" s="116"/>
      <c r="Q182" s="116"/>
      <c r="R182" s="116"/>
      <c r="S182" s="116"/>
      <c r="T182" s="116"/>
      <c r="U182" s="116"/>
      <c r="V182" s="116"/>
    </row>
    <row r="183" customHeight="1" spans="6:22">
      <c r="F183" s="116"/>
      <c r="G183" s="116"/>
      <c r="H183" s="116"/>
      <c r="I183" s="116"/>
      <c r="J183" s="116"/>
      <c r="K183" s="116"/>
      <c r="L183" s="116"/>
      <c r="M183" s="116"/>
      <c r="N183" s="116"/>
      <c r="O183" s="116"/>
      <c r="P183" s="116"/>
      <c r="Q183" s="116"/>
      <c r="R183" s="116"/>
      <c r="S183" s="116"/>
      <c r="T183" s="116"/>
      <c r="U183" s="116"/>
      <c r="V183" s="116"/>
    </row>
    <row r="184" customHeight="1" spans="6:22">
      <c r="F184" s="116"/>
      <c r="G184" s="116"/>
      <c r="H184" s="116"/>
      <c r="I184" s="116"/>
      <c r="J184" s="116"/>
      <c r="K184" s="116"/>
      <c r="L184" s="116"/>
      <c r="M184" s="116"/>
      <c r="N184" s="116"/>
      <c r="O184" s="116"/>
      <c r="P184" s="116"/>
      <c r="Q184" s="116"/>
      <c r="R184" s="116"/>
      <c r="S184" s="116"/>
      <c r="T184" s="116"/>
      <c r="U184" s="116"/>
      <c r="V184" s="116"/>
    </row>
    <row r="185" customHeight="1" spans="6:22">
      <c r="F185" s="116"/>
      <c r="G185" s="116"/>
      <c r="H185" s="116"/>
      <c r="I185" s="116"/>
      <c r="J185" s="116"/>
      <c r="K185" s="116"/>
      <c r="L185" s="116"/>
      <c r="M185" s="116"/>
      <c r="N185" s="116"/>
      <c r="O185" s="116"/>
      <c r="P185" s="116"/>
      <c r="Q185" s="116"/>
      <c r="R185" s="116"/>
      <c r="S185" s="116"/>
      <c r="T185" s="116"/>
      <c r="U185" s="116"/>
      <c r="V185" s="116"/>
    </row>
    <row r="186" customHeight="1" spans="6:22">
      <c r="F186" s="116"/>
      <c r="G186" s="116"/>
      <c r="H186" s="116"/>
      <c r="I186" s="116"/>
      <c r="J186" s="116"/>
      <c r="K186" s="116"/>
      <c r="L186" s="116"/>
      <c r="M186" s="116"/>
      <c r="N186" s="116"/>
      <c r="O186" s="116"/>
      <c r="P186" s="116"/>
      <c r="Q186" s="116"/>
      <c r="R186" s="116"/>
      <c r="S186" s="116"/>
      <c r="T186" s="116"/>
      <c r="U186" s="116"/>
      <c r="V186" s="116"/>
    </row>
    <row r="187" customHeight="1" spans="6:22">
      <c r="F187" s="116"/>
      <c r="G187" s="116"/>
      <c r="H187" s="116"/>
      <c r="I187" s="116"/>
      <c r="J187" s="116"/>
      <c r="K187" s="116"/>
      <c r="L187" s="116"/>
      <c r="M187" s="116"/>
      <c r="N187" s="116"/>
      <c r="O187" s="116"/>
      <c r="P187" s="116"/>
      <c r="Q187" s="116"/>
      <c r="R187" s="116"/>
      <c r="S187" s="116"/>
      <c r="T187" s="116"/>
      <c r="U187" s="116"/>
      <c r="V187" s="116"/>
    </row>
    <row r="188" customHeight="1" spans="6:22">
      <c r="F188" s="116"/>
      <c r="G188" s="116"/>
      <c r="H188" s="116"/>
      <c r="I188" s="116"/>
      <c r="J188" s="116"/>
      <c r="K188" s="116"/>
      <c r="L188" s="116"/>
      <c r="M188" s="116"/>
      <c r="N188" s="116"/>
      <c r="O188" s="116"/>
      <c r="P188" s="116"/>
      <c r="Q188" s="116"/>
      <c r="R188" s="116"/>
      <c r="S188" s="116"/>
      <c r="T188" s="116"/>
      <c r="U188" s="116"/>
      <c r="V188" s="116"/>
    </row>
    <row r="189" customHeight="1" spans="6:22">
      <c r="F189" s="116"/>
      <c r="G189" s="116"/>
      <c r="H189" s="116"/>
      <c r="I189" s="116"/>
      <c r="J189" s="116"/>
      <c r="K189" s="116"/>
      <c r="L189" s="116"/>
      <c r="M189" s="116"/>
      <c r="N189" s="116"/>
      <c r="O189" s="116"/>
      <c r="P189" s="116"/>
      <c r="Q189" s="116"/>
      <c r="R189" s="116"/>
      <c r="S189" s="116"/>
      <c r="T189" s="116"/>
      <c r="U189" s="116"/>
      <c r="V189" s="116"/>
    </row>
    <row r="190" customHeight="1" spans="6:22">
      <c r="F190" s="116"/>
      <c r="G190" s="116"/>
      <c r="H190" s="116"/>
      <c r="I190" s="116"/>
      <c r="J190" s="116"/>
      <c r="K190" s="116"/>
      <c r="L190" s="116"/>
      <c r="M190" s="116"/>
      <c r="N190" s="116"/>
      <c r="O190" s="116"/>
      <c r="P190" s="116"/>
      <c r="Q190" s="116"/>
      <c r="R190" s="116"/>
      <c r="S190" s="116"/>
      <c r="T190" s="116"/>
      <c r="U190" s="116"/>
      <c r="V190" s="116"/>
    </row>
    <row r="191" customHeight="1" spans="6:22">
      <c r="F191" s="116"/>
      <c r="G191" s="116"/>
      <c r="H191" s="116"/>
      <c r="I191" s="116"/>
      <c r="J191" s="116"/>
      <c r="K191" s="116"/>
      <c r="L191" s="116"/>
      <c r="M191" s="116"/>
      <c r="N191" s="116"/>
      <c r="O191" s="116"/>
      <c r="P191" s="116"/>
      <c r="Q191" s="116"/>
      <c r="R191" s="116"/>
      <c r="S191" s="116"/>
      <c r="T191" s="116"/>
      <c r="U191" s="116"/>
      <c r="V191" s="116"/>
    </row>
    <row r="192" customHeight="1" spans="6:22">
      <c r="F192" s="116"/>
      <c r="G192" s="116"/>
      <c r="H192" s="116"/>
      <c r="I192" s="116"/>
      <c r="J192" s="116"/>
      <c r="K192" s="116"/>
      <c r="L192" s="116"/>
      <c r="M192" s="116"/>
      <c r="N192" s="116"/>
      <c r="O192" s="116"/>
      <c r="P192" s="116"/>
      <c r="Q192" s="116"/>
      <c r="R192" s="116"/>
      <c r="S192" s="116"/>
      <c r="T192" s="116"/>
      <c r="U192" s="116"/>
      <c r="V192" s="116"/>
    </row>
    <row r="193" customHeight="1" spans="6:22">
      <c r="F193" s="116"/>
      <c r="G193" s="116"/>
      <c r="H193" s="116"/>
      <c r="I193" s="116"/>
      <c r="J193" s="116"/>
      <c r="K193" s="116"/>
      <c r="L193" s="116"/>
      <c r="M193" s="116"/>
      <c r="N193" s="116"/>
      <c r="O193" s="116"/>
      <c r="P193" s="116"/>
      <c r="Q193" s="116"/>
      <c r="R193" s="116"/>
      <c r="S193" s="116"/>
      <c r="T193" s="116"/>
      <c r="U193" s="116"/>
      <c r="V193" s="116"/>
    </row>
    <row r="194" customHeight="1" spans="6:22">
      <c r="F194" s="116"/>
      <c r="G194" s="116"/>
      <c r="H194" s="116"/>
      <c r="I194" s="116"/>
      <c r="J194" s="116"/>
      <c r="K194" s="116"/>
      <c r="L194" s="116"/>
      <c r="M194" s="116"/>
      <c r="N194" s="116"/>
      <c r="O194" s="116"/>
      <c r="P194" s="116"/>
      <c r="Q194" s="116"/>
      <c r="R194" s="116"/>
      <c r="S194" s="116"/>
      <c r="T194" s="116"/>
      <c r="U194" s="116"/>
      <c r="V194" s="116"/>
    </row>
    <row r="195" customHeight="1" spans="6:22">
      <c r="F195" s="116"/>
      <c r="G195" s="116"/>
      <c r="H195" s="116"/>
      <c r="I195" s="116"/>
      <c r="J195" s="116"/>
      <c r="K195" s="116"/>
      <c r="L195" s="116"/>
      <c r="M195" s="116"/>
      <c r="N195" s="116"/>
      <c r="O195" s="116"/>
      <c r="P195" s="116"/>
      <c r="Q195" s="116"/>
      <c r="R195" s="116"/>
      <c r="S195" s="116"/>
      <c r="T195" s="116"/>
      <c r="U195" s="116"/>
      <c r="V195" s="116"/>
    </row>
    <row r="196" customHeight="1" spans="6:22">
      <c r="F196" s="116"/>
      <c r="G196" s="116"/>
      <c r="H196" s="116"/>
      <c r="I196" s="116"/>
      <c r="J196" s="116"/>
      <c r="K196" s="116"/>
      <c r="L196" s="116"/>
      <c r="M196" s="116"/>
      <c r="N196" s="116"/>
      <c r="O196" s="116"/>
      <c r="P196" s="116"/>
      <c r="Q196" s="116"/>
      <c r="R196" s="116"/>
      <c r="S196" s="116"/>
      <c r="T196" s="116"/>
      <c r="U196" s="116"/>
      <c r="V196" s="116"/>
    </row>
    <row r="197" customHeight="1" spans="6:22">
      <c r="F197" s="116"/>
      <c r="G197" s="116"/>
      <c r="H197" s="116"/>
      <c r="I197" s="116"/>
      <c r="J197" s="116"/>
      <c r="K197" s="116"/>
      <c r="L197" s="116"/>
      <c r="M197" s="116"/>
      <c r="N197" s="116"/>
      <c r="O197" s="116"/>
      <c r="P197" s="116"/>
      <c r="Q197" s="116"/>
      <c r="R197" s="116"/>
      <c r="S197" s="116"/>
      <c r="T197" s="116"/>
      <c r="U197" s="116"/>
      <c r="V197" s="116"/>
    </row>
    <row r="198" customHeight="1" spans="6:22">
      <c r="F198" s="116"/>
      <c r="G198" s="116"/>
      <c r="H198" s="116"/>
      <c r="I198" s="116"/>
      <c r="J198" s="116"/>
      <c r="K198" s="116"/>
      <c r="L198" s="116"/>
      <c r="M198" s="116"/>
      <c r="N198" s="116"/>
      <c r="O198" s="116"/>
      <c r="P198" s="116"/>
      <c r="Q198" s="116"/>
      <c r="R198" s="116"/>
      <c r="S198" s="116"/>
      <c r="T198" s="116"/>
      <c r="U198" s="116"/>
      <c r="V198" s="116"/>
    </row>
    <row r="199" customHeight="1" spans="6:22">
      <c r="F199" s="116"/>
      <c r="G199" s="116"/>
      <c r="H199" s="116"/>
      <c r="I199" s="116"/>
      <c r="J199" s="116"/>
      <c r="K199" s="116"/>
      <c r="L199" s="116"/>
      <c r="M199" s="116"/>
      <c r="N199" s="116"/>
      <c r="O199" s="116"/>
      <c r="P199" s="116"/>
      <c r="Q199" s="116"/>
      <c r="R199" s="116"/>
      <c r="S199" s="116"/>
      <c r="T199" s="116"/>
      <c r="U199" s="116"/>
      <c r="V199" s="116"/>
    </row>
    <row r="200" customHeight="1" spans="6:22">
      <c r="F200" s="116"/>
      <c r="G200" s="116"/>
      <c r="H200" s="116"/>
      <c r="I200" s="116"/>
      <c r="J200" s="116"/>
      <c r="K200" s="116"/>
      <c r="L200" s="116"/>
      <c r="M200" s="116"/>
      <c r="N200" s="116"/>
      <c r="O200" s="116"/>
      <c r="P200" s="116"/>
      <c r="Q200" s="116"/>
      <c r="R200" s="116"/>
      <c r="S200" s="116"/>
      <c r="T200" s="116"/>
      <c r="U200" s="116"/>
      <c r="V200" s="116"/>
    </row>
    <row r="201" customHeight="1" spans="6:22">
      <c r="F201" s="116"/>
      <c r="G201" s="116"/>
      <c r="H201" s="116"/>
      <c r="I201" s="116"/>
      <c r="J201" s="116"/>
      <c r="K201" s="116"/>
      <c r="L201" s="116"/>
      <c r="M201" s="116"/>
      <c r="N201" s="116"/>
      <c r="O201" s="116"/>
      <c r="P201" s="116"/>
      <c r="Q201" s="116"/>
      <c r="R201" s="116"/>
      <c r="S201" s="116"/>
      <c r="T201" s="116"/>
      <c r="U201" s="116"/>
      <c r="V201" s="116"/>
    </row>
    <row r="202" customHeight="1" spans="6:22">
      <c r="F202" s="116"/>
      <c r="G202" s="116"/>
      <c r="H202" s="116"/>
      <c r="I202" s="116"/>
      <c r="J202" s="116"/>
      <c r="K202" s="116"/>
      <c r="L202" s="116"/>
      <c r="M202" s="116"/>
      <c r="N202" s="116"/>
      <c r="O202" s="116"/>
      <c r="P202" s="116"/>
      <c r="Q202" s="116"/>
      <c r="R202" s="116"/>
      <c r="S202" s="116"/>
      <c r="T202" s="116"/>
      <c r="U202" s="116"/>
      <c r="V202" s="116"/>
    </row>
    <row r="203" customHeight="1" spans="6:22">
      <c r="F203" s="116"/>
      <c r="G203" s="116"/>
      <c r="H203" s="116"/>
      <c r="I203" s="116"/>
      <c r="J203" s="116"/>
      <c r="K203" s="116"/>
      <c r="L203" s="116"/>
      <c r="M203" s="116"/>
      <c r="N203" s="116"/>
      <c r="O203" s="116"/>
      <c r="P203" s="116"/>
      <c r="Q203" s="116"/>
      <c r="R203" s="116"/>
      <c r="S203" s="116"/>
      <c r="T203" s="116"/>
      <c r="U203" s="116"/>
      <c r="V203" s="116"/>
    </row>
    <row r="204" customHeight="1" spans="6:22">
      <c r="F204" s="116"/>
      <c r="G204" s="116"/>
      <c r="H204" s="116"/>
      <c r="I204" s="116"/>
      <c r="J204" s="116"/>
      <c r="K204" s="116"/>
      <c r="L204" s="116"/>
      <c r="M204" s="116"/>
      <c r="N204" s="116"/>
      <c r="O204" s="116"/>
      <c r="P204" s="116"/>
      <c r="Q204" s="116"/>
      <c r="R204" s="116"/>
      <c r="S204" s="116"/>
      <c r="T204" s="116"/>
      <c r="U204" s="116"/>
      <c r="V204" s="116"/>
    </row>
    <row r="205" customHeight="1" spans="6:22">
      <c r="F205" s="116"/>
      <c r="G205" s="116"/>
      <c r="H205" s="116"/>
      <c r="I205" s="116"/>
      <c r="J205" s="116"/>
      <c r="K205" s="116"/>
      <c r="L205" s="116"/>
      <c r="M205" s="116"/>
      <c r="N205" s="116"/>
      <c r="O205" s="116"/>
      <c r="P205" s="116"/>
      <c r="Q205" s="116"/>
      <c r="R205" s="116"/>
      <c r="S205" s="116"/>
      <c r="T205" s="116"/>
      <c r="U205" s="116"/>
      <c r="V205" s="116"/>
    </row>
    <row r="206" customHeight="1" spans="6:22">
      <c r="F206" s="116"/>
      <c r="G206" s="116"/>
      <c r="H206" s="116"/>
      <c r="I206" s="116"/>
      <c r="J206" s="116"/>
      <c r="K206" s="116"/>
      <c r="L206" s="116"/>
      <c r="M206" s="116"/>
      <c r="N206" s="116"/>
      <c r="O206" s="116"/>
      <c r="P206" s="116"/>
      <c r="Q206" s="116"/>
      <c r="R206" s="116"/>
      <c r="S206" s="116"/>
      <c r="T206" s="116"/>
      <c r="U206" s="116"/>
      <c r="V206" s="116"/>
    </row>
    <row r="207" customHeight="1" spans="6:22">
      <c r="F207" s="116"/>
      <c r="G207" s="116"/>
      <c r="H207" s="116"/>
      <c r="I207" s="116"/>
      <c r="J207" s="116"/>
      <c r="K207" s="116"/>
      <c r="L207" s="116"/>
      <c r="M207" s="116"/>
      <c r="N207" s="116"/>
      <c r="O207" s="116"/>
      <c r="P207" s="116"/>
      <c r="Q207" s="116"/>
      <c r="R207" s="116"/>
      <c r="S207" s="116"/>
      <c r="T207" s="116"/>
      <c r="U207" s="116"/>
      <c r="V207" s="116"/>
    </row>
    <row r="208" customHeight="1" spans="6:22">
      <c r="F208" s="116"/>
      <c r="G208" s="116"/>
      <c r="H208" s="116"/>
      <c r="I208" s="116"/>
      <c r="J208" s="116"/>
      <c r="K208" s="116"/>
      <c r="L208" s="116"/>
      <c r="M208" s="116"/>
      <c r="N208" s="116"/>
      <c r="O208" s="116"/>
      <c r="P208" s="116"/>
      <c r="Q208" s="116"/>
      <c r="R208" s="116"/>
      <c r="S208" s="116"/>
      <c r="T208" s="116"/>
      <c r="U208" s="116"/>
      <c r="V208" s="116"/>
    </row>
    <row r="209" customHeight="1" spans="6:22">
      <c r="F209" s="116"/>
      <c r="G209" s="116"/>
      <c r="H209" s="116"/>
      <c r="I209" s="116"/>
      <c r="J209" s="116"/>
      <c r="K209" s="116"/>
      <c r="L209" s="116"/>
      <c r="M209" s="116"/>
      <c r="N209" s="116"/>
      <c r="O209" s="116"/>
      <c r="P209" s="116"/>
      <c r="Q209" s="116"/>
      <c r="R209" s="116"/>
      <c r="S209" s="116"/>
      <c r="T209" s="116"/>
      <c r="U209" s="116"/>
      <c r="V209" s="116"/>
    </row>
    <row r="210" customHeight="1" spans="6:22">
      <c r="F210" s="116"/>
      <c r="G210" s="116"/>
      <c r="H210" s="116"/>
      <c r="I210" s="116"/>
      <c r="J210" s="116"/>
      <c r="K210" s="116"/>
      <c r="L210" s="116"/>
      <c r="M210" s="116"/>
      <c r="N210" s="116"/>
      <c r="O210" s="116"/>
      <c r="P210" s="116"/>
      <c r="Q210" s="116"/>
      <c r="R210" s="116"/>
      <c r="S210" s="116"/>
      <c r="T210" s="116"/>
      <c r="U210" s="116"/>
      <c r="V210" s="116"/>
    </row>
    <row r="211" customHeight="1" spans="6:22">
      <c r="F211" s="116"/>
      <c r="G211" s="116"/>
      <c r="H211" s="116"/>
      <c r="I211" s="116"/>
      <c r="J211" s="116"/>
      <c r="K211" s="116"/>
      <c r="L211" s="116"/>
      <c r="M211" s="116"/>
      <c r="N211" s="116"/>
      <c r="O211" s="116"/>
      <c r="P211" s="116"/>
      <c r="Q211" s="116"/>
      <c r="R211" s="116"/>
      <c r="S211" s="116"/>
      <c r="T211" s="116"/>
      <c r="U211" s="116"/>
      <c r="V211" s="116"/>
    </row>
    <row r="212" customHeight="1" spans="6:22">
      <c r="F212" s="116"/>
      <c r="G212" s="116"/>
      <c r="H212" s="116"/>
      <c r="I212" s="116"/>
      <c r="J212" s="116"/>
      <c r="K212" s="116"/>
      <c r="L212" s="116"/>
      <c r="M212" s="116"/>
      <c r="N212" s="116"/>
      <c r="O212" s="116"/>
      <c r="P212" s="116"/>
      <c r="Q212" s="116"/>
      <c r="R212" s="116"/>
      <c r="S212" s="116"/>
      <c r="T212" s="116"/>
      <c r="U212" s="116"/>
      <c r="V212" s="116"/>
    </row>
    <row r="213" customHeight="1" spans="6:22">
      <c r="F213" s="116"/>
      <c r="G213" s="116"/>
      <c r="H213" s="116"/>
      <c r="I213" s="116"/>
      <c r="J213" s="116"/>
      <c r="K213" s="116"/>
      <c r="L213" s="116"/>
      <c r="M213" s="116"/>
      <c r="N213" s="116"/>
      <c r="O213" s="116"/>
      <c r="P213" s="116"/>
      <c r="Q213" s="116"/>
      <c r="R213" s="116"/>
      <c r="S213" s="116"/>
      <c r="T213" s="116"/>
      <c r="U213" s="116"/>
      <c r="V213" s="116"/>
    </row>
    <row r="214" customHeight="1" spans="6:22">
      <c r="F214" s="116"/>
      <c r="G214" s="116"/>
      <c r="H214" s="116"/>
      <c r="I214" s="116"/>
      <c r="J214" s="116"/>
      <c r="K214" s="116"/>
      <c r="L214" s="116"/>
      <c r="M214" s="116"/>
      <c r="N214" s="116"/>
      <c r="O214" s="116"/>
      <c r="P214" s="116"/>
      <c r="Q214" s="116"/>
      <c r="R214" s="116"/>
      <c r="S214" s="116"/>
      <c r="T214" s="116"/>
      <c r="U214" s="116"/>
      <c r="V214" s="116"/>
    </row>
    <row r="215" customHeight="1" spans="6:22">
      <c r="F215" s="116"/>
      <c r="G215" s="116"/>
      <c r="H215" s="116"/>
      <c r="I215" s="116"/>
      <c r="J215" s="116"/>
      <c r="K215" s="116"/>
      <c r="L215" s="116"/>
      <c r="M215" s="116"/>
      <c r="N215" s="116"/>
      <c r="O215" s="116"/>
      <c r="P215" s="116"/>
      <c r="Q215" s="116"/>
      <c r="R215" s="116"/>
      <c r="S215" s="116"/>
      <c r="T215" s="116"/>
      <c r="U215" s="116"/>
      <c r="V215" s="116"/>
    </row>
    <row r="216" customHeight="1" spans="6:22">
      <c r="F216" s="116"/>
      <c r="G216" s="116"/>
      <c r="H216" s="116"/>
      <c r="I216" s="116"/>
      <c r="J216" s="116"/>
      <c r="K216" s="116"/>
      <c r="L216" s="116"/>
      <c r="M216" s="116"/>
      <c r="N216" s="116"/>
      <c r="O216" s="116"/>
      <c r="P216" s="116"/>
      <c r="Q216" s="116"/>
      <c r="R216" s="116"/>
      <c r="S216" s="116"/>
      <c r="T216" s="116"/>
      <c r="U216" s="116"/>
      <c r="V216" s="116"/>
    </row>
    <row r="217" customHeight="1" spans="6:22">
      <c r="F217" s="116"/>
      <c r="G217" s="116"/>
      <c r="H217" s="116"/>
      <c r="I217" s="116"/>
      <c r="J217" s="116"/>
      <c r="K217" s="116"/>
      <c r="L217" s="116"/>
      <c r="M217" s="116"/>
      <c r="N217" s="116"/>
      <c r="O217" s="116"/>
      <c r="P217" s="116"/>
      <c r="Q217" s="116"/>
      <c r="R217" s="116"/>
      <c r="S217" s="116"/>
      <c r="T217" s="116"/>
      <c r="U217" s="116"/>
      <c r="V217" s="116"/>
    </row>
    <row r="218" customHeight="1" spans="6:22">
      <c r="F218" s="116"/>
      <c r="G218" s="116"/>
      <c r="H218" s="116"/>
      <c r="I218" s="116"/>
      <c r="J218" s="116"/>
      <c r="K218" s="116"/>
      <c r="L218" s="116"/>
      <c r="M218" s="116"/>
      <c r="N218" s="116"/>
      <c r="O218" s="116"/>
      <c r="P218" s="116"/>
      <c r="Q218" s="116"/>
      <c r="R218" s="116"/>
      <c r="S218" s="116"/>
      <c r="T218" s="116"/>
      <c r="U218" s="116"/>
      <c r="V218" s="116"/>
    </row>
    <row r="219" customHeight="1" spans="6:22">
      <c r="F219" s="116"/>
      <c r="G219" s="116"/>
      <c r="H219" s="116"/>
      <c r="I219" s="116"/>
      <c r="J219" s="116"/>
      <c r="K219" s="116"/>
      <c r="L219" s="116"/>
      <c r="M219" s="116"/>
      <c r="N219" s="116"/>
      <c r="O219" s="116"/>
      <c r="P219" s="116"/>
      <c r="Q219" s="116"/>
      <c r="R219" s="116"/>
      <c r="S219" s="116"/>
      <c r="T219" s="116"/>
      <c r="U219" s="116"/>
      <c r="V219" s="116"/>
    </row>
    <row r="220" customHeight="1" spans="6:22">
      <c r="F220" s="116"/>
      <c r="G220" s="116"/>
      <c r="H220" s="116"/>
      <c r="I220" s="116"/>
      <c r="J220" s="116"/>
      <c r="K220" s="116"/>
      <c r="L220" s="116"/>
      <c r="M220" s="116"/>
      <c r="N220" s="116"/>
      <c r="O220" s="116"/>
      <c r="P220" s="116"/>
      <c r="Q220" s="116"/>
      <c r="R220" s="116"/>
      <c r="S220" s="116"/>
      <c r="T220" s="116"/>
      <c r="U220" s="116"/>
      <c r="V220" s="116"/>
    </row>
    <row r="221" customHeight="1" spans="6:22">
      <c r="F221" s="116"/>
      <c r="G221" s="116"/>
      <c r="H221" s="116"/>
      <c r="I221" s="116"/>
      <c r="J221" s="116"/>
      <c r="K221" s="116"/>
      <c r="L221" s="116"/>
      <c r="M221" s="116"/>
      <c r="N221" s="116"/>
      <c r="O221" s="116"/>
      <c r="P221" s="116"/>
      <c r="Q221" s="116"/>
      <c r="R221" s="116"/>
      <c r="S221" s="116"/>
      <c r="T221" s="116"/>
      <c r="U221" s="116"/>
      <c r="V221" s="116"/>
    </row>
    <row r="222" customHeight="1" spans="6:22">
      <c r="F222" s="116"/>
      <c r="G222" s="116"/>
      <c r="H222" s="116"/>
      <c r="I222" s="116"/>
      <c r="J222" s="116"/>
      <c r="K222" s="116"/>
      <c r="L222" s="116"/>
      <c r="M222" s="116"/>
      <c r="N222" s="116"/>
      <c r="O222" s="116"/>
      <c r="P222" s="116"/>
      <c r="Q222" s="116"/>
      <c r="R222" s="116"/>
      <c r="S222" s="116"/>
      <c r="T222" s="116"/>
      <c r="U222" s="116"/>
      <c r="V222" s="116"/>
    </row>
    <row r="223" customHeight="1" spans="6:22">
      <c r="F223" s="116"/>
      <c r="G223" s="116"/>
      <c r="H223" s="116"/>
      <c r="I223" s="116"/>
      <c r="J223" s="116"/>
      <c r="K223" s="116"/>
      <c r="L223" s="116"/>
      <c r="M223" s="116"/>
      <c r="N223" s="116"/>
      <c r="O223" s="116"/>
      <c r="P223" s="116"/>
      <c r="Q223" s="116"/>
      <c r="R223" s="116"/>
      <c r="S223" s="116"/>
      <c r="T223" s="116"/>
      <c r="U223" s="116"/>
      <c r="V223" s="116"/>
    </row>
    <row r="224" customHeight="1" spans="6:22">
      <c r="F224" s="116"/>
      <c r="G224" s="116"/>
      <c r="H224" s="116"/>
      <c r="I224" s="116"/>
      <c r="J224" s="116"/>
      <c r="K224" s="116"/>
      <c r="L224" s="116"/>
      <c r="M224" s="116"/>
      <c r="N224" s="116"/>
      <c r="O224" s="116"/>
      <c r="P224" s="116"/>
      <c r="Q224" s="116"/>
      <c r="R224" s="116"/>
      <c r="S224" s="116"/>
      <c r="T224" s="116"/>
      <c r="U224" s="116"/>
      <c r="V224" s="116"/>
    </row>
    <row r="225" customHeight="1" spans="6:22">
      <c r="F225" s="116"/>
      <c r="G225" s="116"/>
      <c r="H225" s="116"/>
      <c r="I225" s="116"/>
      <c r="J225" s="116"/>
      <c r="K225" s="116"/>
      <c r="L225" s="116"/>
      <c r="M225" s="116"/>
      <c r="N225" s="116"/>
      <c r="O225" s="116"/>
      <c r="P225" s="116"/>
      <c r="Q225" s="116"/>
      <c r="R225" s="116"/>
      <c r="S225" s="116"/>
      <c r="T225" s="116"/>
      <c r="U225" s="116"/>
      <c r="V225" s="116"/>
    </row>
    <row r="226" customHeight="1" spans="6:22">
      <c r="F226" s="116"/>
      <c r="G226" s="116"/>
      <c r="H226" s="116"/>
      <c r="I226" s="116"/>
      <c r="J226" s="116"/>
      <c r="K226" s="116"/>
      <c r="L226" s="116"/>
      <c r="M226" s="116"/>
      <c r="N226" s="116"/>
      <c r="O226" s="116"/>
      <c r="P226" s="116"/>
      <c r="Q226" s="116"/>
      <c r="R226" s="116"/>
      <c r="S226" s="116"/>
      <c r="T226" s="116"/>
      <c r="U226" s="116"/>
      <c r="V226" s="116"/>
    </row>
    <row r="227" customHeight="1" spans="6:22">
      <c r="F227" s="116"/>
      <c r="G227" s="116"/>
      <c r="H227" s="116"/>
      <c r="I227" s="116"/>
      <c r="J227" s="116"/>
      <c r="K227" s="116"/>
      <c r="L227" s="116"/>
      <c r="M227" s="116"/>
      <c r="N227" s="116"/>
      <c r="O227" s="116"/>
      <c r="P227" s="116"/>
      <c r="Q227" s="116"/>
      <c r="R227" s="116"/>
      <c r="S227" s="116"/>
      <c r="T227" s="116"/>
      <c r="U227" s="116"/>
      <c r="V227" s="116"/>
    </row>
    <row r="228" customHeight="1" spans="6:22">
      <c r="F228" s="116"/>
      <c r="G228" s="116"/>
      <c r="H228" s="116"/>
      <c r="I228" s="116"/>
      <c r="J228" s="116"/>
      <c r="K228" s="116"/>
      <c r="L228" s="116"/>
      <c r="M228" s="116"/>
      <c r="N228" s="116"/>
      <c r="O228" s="116"/>
      <c r="P228" s="116"/>
      <c r="Q228" s="116"/>
      <c r="R228" s="116"/>
      <c r="S228" s="116"/>
      <c r="T228" s="116"/>
      <c r="U228" s="116"/>
      <c r="V228" s="116"/>
    </row>
    <row r="229" customHeight="1" spans="6:22">
      <c r="F229" s="116"/>
      <c r="G229" s="116"/>
      <c r="H229" s="116"/>
      <c r="I229" s="116"/>
      <c r="J229" s="116"/>
      <c r="K229" s="116"/>
      <c r="L229" s="116"/>
      <c r="M229" s="116"/>
      <c r="N229" s="116"/>
      <c r="O229" s="116"/>
      <c r="P229" s="116"/>
      <c r="Q229" s="116"/>
      <c r="R229" s="116"/>
      <c r="S229" s="116"/>
      <c r="T229" s="116"/>
      <c r="U229" s="116"/>
      <c r="V229" s="116"/>
    </row>
    <row r="230" customHeight="1" spans="6:22">
      <c r="F230" s="116"/>
      <c r="G230" s="116"/>
      <c r="H230" s="116"/>
      <c r="I230" s="116"/>
      <c r="J230" s="116"/>
      <c r="K230" s="116"/>
      <c r="L230" s="116"/>
      <c r="M230" s="116"/>
      <c r="N230" s="116"/>
      <c r="O230" s="116"/>
      <c r="P230" s="116"/>
      <c r="Q230" s="116"/>
      <c r="R230" s="116"/>
      <c r="S230" s="116"/>
      <c r="T230" s="116"/>
      <c r="U230" s="116"/>
      <c r="V230" s="116"/>
    </row>
    <row r="231" customHeight="1" spans="6:22">
      <c r="F231" s="116"/>
      <c r="G231" s="116"/>
      <c r="H231" s="116"/>
      <c r="I231" s="116"/>
      <c r="J231" s="116"/>
      <c r="K231" s="116"/>
      <c r="L231" s="116"/>
      <c r="M231" s="116"/>
      <c r="N231" s="116"/>
      <c r="O231" s="116"/>
      <c r="P231" s="116"/>
      <c r="Q231" s="116"/>
      <c r="R231" s="116"/>
      <c r="S231" s="116"/>
      <c r="T231" s="116"/>
      <c r="U231" s="116"/>
      <c r="V231" s="116"/>
    </row>
    <row r="232" customHeight="1" spans="6:22">
      <c r="F232" s="116"/>
      <c r="G232" s="116"/>
      <c r="H232" s="116"/>
      <c r="I232" s="116"/>
      <c r="J232" s="116"/>
      <c r="K232" s="116"/>
      <c r="L232" s="116"/>
      <c r="M232" s="116"/>
      <c r="N232" s="116"/>
      <c r="O232" s="116"/>
      <c r="P232" s="116"/>
      <c r="Q232" s="116"/>
      <c r="R232" s="116"/>
      <c r="S232" s="116"/>
      <c r="T232" s="116"/>
      <c r="U232" s="116"/>
      <c r="V232" s="116"/>
    </row>
    <row r="233" customHeight="1" spans="6:22">
      <c r="F233" s="116"/>
      <c r="G233" s="116"/>
      <c r="H233" s="116"/>
      <c r="I233" s="116"/>
      <c r="J233" s="116"/>
      <c r="K233" s="116"/>
      <c r="L233" s="116"/>
      <c r="M233" s="116"/>
      <c r="N233" s="116"/>
      <c r="O233" s="116"/>
      <c r="P233" s="116"/>
      <c r="Q233" s="116"/>
      <c r="R233" s="116"/>
      <c r="S233" s="116"/>
      <c r="T233" s="116"/>
      <c r="U233" s="116"/>
      <c r="V233" s="116"/>
    </row>
    <row r="234" customHeight="1" spans="6:22">
      <c r="F234" s="116"/>
      <c r="G234" s="116"/>
      <c r="H234" s="116"/>
      <c r="I234" s="116"/>
      <c r="J234" s="116"/>
      <c r="K234" s="116"/>
      <c r="L234" s="116"/>
      <c r="M234" s="116"/>
      <c r="N234" s="116"/>
      <c r="O234" s="116"/>
      <c r="P234" s="116"/>
      <c r="Q234" s="116"/>
      <c r="R234" s="116"/>
      <c r="S234" s="116"/>
      <c r="T234" s="116"/>
      <c r="U234" s="116"/>
      <c r="V234" s="116"/>
    </row>
    <row r="235" customHeight="1" spans="6:22">
      <c r="F235" s="116"/>
      <c r="G235" s="116"/>
      <c r="H235" s="116"/>
      <c r="I235" s="116"/>
      <c r="J235" s="116"/>
      <c r="K235" s="116"/>
      <c r="L235" s="116"/>
      <c r="M235" s="116"/>
      <c r="N235" s="116"/>
      <c r="O235" s="116"/>
      <c r="P235" s="116"/>
      <c r="Q235" s="116"/>
      <c r="R235" s="116"/>
      <c r="S235" s="116"/>
      <c r="T235" s="116"/>
      <c r="U235" s="116"/>
      <c r="V235" s="116"/>
    </row>
    <row r="236" customHeight="1" spans="6:22">
      <c r="F236" s="116"/>
      <c r="G236" s="116"/>
      <c r="H236" s="116"/>
      <c r="I236" s="116"/>
      <c r="J236" s="116"/>
      <c r="K236" s="116"/>
      <c r="L236" s="116"/>
      <c r="M236" s="116"/>
      <c r="N236" s="116"/>
      <c r="O236" s="116"/>
      <c r="P236" s="116"/>
      <c r="Q236" s="116"/>
      <c r="R236" s="116"/>
      <c r="S236" s="116"/>
      <c r="T236" s="116"/>
      <c r="U236" s="116"/>
      <c r="V236" s="116"/>
    </row>
    <row r="237" customHeight="1" spans="6:22">
      <c r="F237" s="116"/>
      <c r="G237" s="116"/>
      <c r="H237" s="116"/>
      <c r="I237" s="116"/>
      <c r="J237" s="116"/>
      <c r="K237" s="116"/>
      <c r="L237" s="116"/>
      <c r="M237" s="116"/>
      <c r="N237" s="116"/>
      <c r="O237" s="116"/>
      <c r="P237" s="116"/>
      <c r="Q237" s="116"/>
      <c r="R237" s="116"/>
      <c r="S237" s="116"/>
      <c r="T237" s="116"/>
      <c r="U237" s="116"/>
      <c r="V237" s="116"/>
    </row>
    <row r="238" customHeight="1" spans="6:22">
      <c r="F238" s="116"/>
      <c r="G238" s="116"/>
      <c r="H238" s="116"/>
      <c r="I238" s="116"/>
      <c r="J238" s="116"/>
      <c r="K238" s="116"/>
      <c r="L238" s="116"/>
      <c r="M238" s="116"/>
      <c r="N238" s="116"/>
      <c r="O238" s="116"/>
      <c r="P238" s="116"/>
      <c r="Q238" s="116"/>
      <c r="R238" s="116"/>
      <c r="S238" s="116"/>
      <c r="T238" s="116"/>
      <c r="U238" s="116"/>
      <c r="V238" s="116"/>
    </row>
    <row r="239" customHeight="1" spans="6:22">
      <c r="F239" s="116"/>
      <c r="G239" s="116"/>
      <c r="H239" s="116"/>
      <c r="I239" s="116"/>
      <c r="J239" s="116"/>
      <c r="K239" s="116"/>
      <c r="L239" s="116"/>
      <c r="M239" s="116"/>
      <c r="N239" s="116"/>
      <c r="O239" s="116"/>
      <c r="P239" s="116"/>
      <c r="Q239" s="116"/>
      <c r="R239" s="116"/>
      <c r="S239" s="116"/>
      <c r="T239" s="116"/>
      <c r="U239" s="116"/>
      <c r="V239" s="116"/>
    </row>
    <row r="240" customHeight="1" spans="6:22">
      <c r="F240" s="116"/>
      <c r="G240" s="116"/>
      <c r="H240" s="116"/>
      <c r="I240" s="116"/>
      <c r="J240" s="116"/>
      <c r="K240" s="116"/>
      <c r="L240" s="116"/>
      <c r="M240" s="116"/>
      <c r="N240" s="116"/>
      <c r="O240" s="116"/>
      <c r="P240" s="116"/>
      <c r="Q240" s="116"/>
      <c r="R240" s="116"/>
      <c r="S240" s="116"/>
      <c r="T240" s="116"/>
      <c r="U240" s="116"/>
      <c r="V240" s="116"/>
    </row>
    <row r="241" customHeight="1" spans="6:22">
      <c r="F241" s="116"/>
      <c r="G241" s="116"/>
      <c r="H241" s="116"/>
      <c r="I241" s="116"/>
      <c r="J241" s="116"/>
      <c r="K241" s="116"/>
      <c r="L241" s="116"/>
      <c r="M241" s="116"/>
      <c r="N241" s="116"/>
      <c r="O241" s="116"/>
      <c r="P241" s="116"/>
      <c r="Q241" s="116"/>
      <c r="R241" s="116"/>
      <c r="S241" s="116"/>
      <c r="T241" s="116"/>
      <c r="U241" s="116"/>
      <c r="V241" s="116"/>
    </row>
    <row r="242" customHeight="1" spans="6:22">
      <c r="F242" s="116"/>
      <c r="G242" s="116"/>
      <c r="H242" s="116"/>
      <c r="I242" s="116"/>
      <c r="J242" s="116"/>
      <c r="K242" s="116"/>
      <c r="L242" s="116"/>
      <c r="M242" s="116"/>
      <c r="N242" s="116"/>
      <c r="O242" s="116"/>
      <c r="P242" s="116"/>
      <c r="Q242" s="116"/>
      <c r="R242" s="116"/>
      <c r="S242" s="116"/>
      <c r="T242" s="116"/>
      <c r="U242" s="116"/>
      <c r="V242" s="116"/>
    </row>
    <row r="243" customHeight="1" spans="6:22">
      <c r="F243" s="116"/>
      <c r="G243" s="116"/>
      <c r="H243" s="116"/>
      <c r="I243" s="116"/>
      <c r="J243" s="116"/>
      <c r="K243" s="116"/>
      <c r="L243" s="116"/>
      <c r="M243" s="116"/>
      <c r="N243" s="116"/>
      <c r="O243" s="116"/>
      <c r="P243" s="116"/>
      <c r="Q243" s="116"/>
      <c r="R243" s="116"/>
      <c r="S243" s="116"/>
      <c r="T243" s="116"/>
      <c r="U243" s="116"/>
      <c r="V243" s="116"/>
    </row>
    <row r="244" customHeight="1" spans="6:22">
      <c r="F244" s="116"/>
      <c r="G244" s="116"/>
      <c r="H244" s="116"/>
      <c r="I244" s="116"/>
      <c r="J244" s="116"/>
      <c r="K244" s="116"/>
      <c r="L244" s="116"/>
      <c r="M244" s="116"/>
      <c r="N244" s="116"/>
      <c r="O244" s="116"/>
      <c r="P244" s="116"/>
      <c r="Q244" s="116"/>
      <c r="R244" s="116"/>
      <c r="S244" s="116"/>
      <c r="T244" s="116"/>
      <c r="U244" s="116"/>
      <c r="V244" s="116"/>
    </row>
    <row r="245" customHeight="1" spans="6:22">
      <c r="F245" s="116"/>
      <c r="G245" s="116"/>
      <c r="H245" s="116"/>
      <c r="I245" s="116"/>
      <c r="J245" s="116"/>
      <c r="K245" s="116"/>
      <c r="L245" s="116"/>
      <c r="M245" s="116"/>
      <c r="N245" s="116"/>
      <c r="O245" s="116"/>
      <c r="P245" s="116"/>
      <c r="Q245" s="116"/>
      <c r="R245" s="116"/>
      <c r="S245" s="116"/>
      <c r="T245" s="116"/>
      <c r="U245" s="116"/>
      <c r="V245" s="116"/>
    </row>
    <row r="246" customHeight="1" spans="6:22">
      <c r="F246" s="116"/>
      <c r="G246" s="116"/>
      <c r="H246" s="116"/>
      <c r="I246" s="116"/>
      <c r="J246" s="116"/>
      <c r="K246" s="116"/>
      <c r="L246" s="116"/>
      <c r="M246" s="116"/>
      <c r="N246" s="116"/>
      <c r="O246" s="116"/>
      <c r="P246" s="116"/>
      <c r="Q246" s="116"/>
      <c r="R246" s="116"/>
      <c r="S246" s="116"/>
      <c r="T246" s="116"/>
      <c r="U246" s="116"/>
      <c r="V246" s="116"/>
    </row>
    <row r="247" customHeight="1" spans="6:22">
      <c r="F247" s="116"/>
      <c r="G247" s="116"/>
      <c r="H247" s="116"/>
      <c r="I247" s="116"/>
      <c r="J247" s="116"/>
      <c r="K247" s="116"/>
      <c r="L247" s="116"/>
      <c r="M247" s="116"/>
      <c r="N247" s="116"/>
      <c r="O247" s="116"/>
      <c r="P247" s="116"/>
      <c r="Q247" s="116"/>
      <c r="R247" s="116"/>
      <c r="S247" s="116"/>
      <c r="T247" s="116"/>
      <c r="U247" s="116"/>
      <c r="V247" s="116"/>
    </row>
    <row r="248" customHeight="1" spans="6:22">
      <c r="F248" s="116"/>
      <c r="G248" s="116"/>
      <c r="H248" s="116"/>
      <c r="I248" s="116"/>
      <c r="J248" s="116"/>
      <c r="K248" s="116"/>
      <c r="L248" s="116"/>
      <c r="M248" s="116"/>
      <c r="N248" s="116"/>
      <c r="O248" s="116"/>
      <c r="P248" s="116"/>
      <c r="Q248" s="116"/>
      <c r="R248" s="116"/>
      <c r="S248" s="116"/>
      <c r="T248" s="116"/>
      <c r="U248" s="116"/>
      <c r="V248" s="116"/>
    </row>
    <row r="249" customHeight="1" spans="6:22">
      <c r="F249" s="116"/>
      <c r="G249" s="116"/>
      <c r="H249" s="116"/>
      <c r="I249" s="116"/>
      <c r="J249" s="116"/>
      <c r="K249" s="116"/>
      <c r="L249" s="116"/>
      <c r="M249" s="116"/>
      <c r="N249" s="116"/>
      <c r="O249" s="116"/>
      <c r="P249" s="116"/>
      <c r="Q249" s="116"/>
      <c r="R249" s="116"/>
      <c r="S249" s="116"/>
      <c r="T249" s="116"/>
      <c r="U249" s="116"/>
      <c r="V249" s="116"/>
    </row>
    <row r="250" customHeight="1" spans="6:22">
      <c r="F250" s="116"/>
      <c r="G250" s="116"/>
      <c r="H250" s="116"/>
      <c r="I250" s="116"/>
      <c r="J250" s="116"/>
      <c r="K250" s="116"/>
      <c r="L250" s="116"/>
      <c r="M250" s="116"/>
      <c r="N250" s="116"/>
      <c r="O250" s="116"/>
      <c r="P250" s="116"/>
      <c r="Q250" s="116"/>
      <c r="R250" s="116"/>
      <c r="S250" s="116"/>
      <c r="T250" s="116"/>
      <c r="U250" s="116"/>
      <c r="V250" s="116"/>
    </row>
    <row r="251" customHeight="1" spans="6:22">
      <c r="F251" s="116"/>
      <c r="G251" s="116"/>
      <c r="H251" s="116"/>
      <c r="I251" s="116"/>
      <c r="J251" s="116"/>
      <c r="K251" s="116"/>
      <c r="L251" s="116"/>
      <c r="M251" s="116"/>
      <c r="N251" s="116"/>
      <c r="O251" s="116"/>
      <c r="P251" s="116"/>
      <c r="Q251" s="116"/>
      <c r="R251" s="116"/>
      <c r="S251" s="116"/>
      <c r="T251" s="116"/>
      <c r="U251" s="116"/>
      <c r="V251" s="116"/>
    </row>
    <row r="252" customHeight="1" spans="6:22">
      <c r="F252" s="116"/>
      <c r="G252" s="116"/>
      <c r="H252" s="116"/>
      <c r="I252" s="116"/>
      <c r="J252" s="116"/>
      <c r="K252" s="116"/>
      <c r="L252" s="116"/>
      <c r="M252" s="116"/>
      <c r="N252" s="116"/>
      <c r="O252" s="116"/>
      <c r="P252" s="116"/>
      <c r="Q252" s="116"/>
      <c r="R252" s="116"/>
      <c r="S252" s="116"/>
      <c r="T252" s="116"/>
      <c r="U252" s="116"/>
      <c r="V252" s="116"/>
    </row>
    <row r="253" customHeight="1" spans="6:22">
      <c r="F253" s="116"/>
      <c r="G253" s="116"/>
      <c r="H253" s="116"/>
      <c r="I253" s="116"/>
      <c r="J253" s="116"/>
      <c r="K253" s="116"/>
      <c r="L253" s="116"/>
      <c r="M253" s="116"/>
      <c r="N253" s="116"/>
      <c r="O253" s="116"/>
      <c r="P253" s="116"/>
      <c r="Q253" s="116"/>
      <c r="R253" s="116"/>
      <c r="S253" s="116"/>
      <c r="T253" s="116"/>
      <c r="U253" s="116"/>
      <c r="V253" s="116"/>
    </row>
    <row r="254" customHeight="1" spans="6:22">
      <c r="F254" s="116"/>
      <c r="G254" s="116"/>
      <c r="H254" s="116"/>
      <c r="I254" s="116"/>
      <c r="J254" s="116"/>
      <c r="K254" s="116"/>
      <c r="L254" s="116"/>
      <c r="M254" s="116"/>
      <c r="N254" s="116"/>
      <c r="O254" s="116"/>
      <c r="P254" s="116"/>
      <c r="Q254" s="116"/>
      <c r="R254" s="116"/>
      <c r="S254" s="116"/>
      <c r="T254" s="116"/>
      <c r="U254" s="116"/>
      <c r="V254" s="116"/>
    </row>
    <row r="255" customHeight="1" spans="6:22">
      <c r="F255" s="116"/>
      <c r="G255" s="116"/>
      <c r="H255" s="116"/>
      <c r="I255" s="116"/>
      <c r="J255" s="116"/>
      <c r="K255" s="116"/>
      <c r="L255" s="116"/>
      <c r="M255" s="116"/>
      <c r="N255" s="116"/>
      <c r="O255" s="116"/>
      <c r="P255" s="116"/>
      <c r="Q255" s="116"/>
      <c r="R255" s="116"/>
      <c r="S255" s="116"/>
      <c r="T255" s="116"/>
      <c r="U255" s="116"/>
      <c r="V255" s="116"/>
    </row>
    <row r="256" customHeight="1" spans="6:22">
      <c r="F256" s="116"/>
      <c r="G256" s="116"/>
      <c r="H256" s="116"/>
      <c r="I256" s="116"/>
      <c r="J256" s="116"/>
      <c r="K256" s="116"/>
      <c r="L256" s="116"/>
      <c r="M256" s="116"/>
      <c r="N256" s="116"/>
      <c r="O256" s="116"/>
      <c r="P256" s="116"/>
      <c r="Q256" s="116"/>
      <c r="R256" s="116"/>
      <c r="S256" s="116"/>
      <c r="T256" s="116"/>
      <c r="U256" s="116"/>
      <c r="V256" s="116"/>
    </row>
    <row r="257" customHeight="1" spans="6:22">
      <c r="F257" s="116"/>
      <c r="G257" s="116"/>
      <c r="H257" s="116"/>
      <c r="I257" s="116"/>
      <c r="J257" s="116"/>
      <c r="K257" s="116"/>
      <c r="L257" s="116"/>
      <c r="M257" s="116"/>
      <c r="N257" s="116"/>
      <c r="O257" s="116"/>
      <c r="P257" s="116"/>
      <c r="Q257" s="116"/>
      <c r="R257" s="116"/>
      <c r="S257" s="116"/>
      <c r="T257" s="116"/>
      <c r="U257" s="116"/>
      <c r="V257" s="116"/>
    </row>
    <row r="258" customHeight="1" spans="6:22">
      <c r="F258" s="116"/>
      <c r="G258" s="116"/>
      <c r="H258" s="116"/>
      <c r="I258" s="116"/>
      <c r="J258" s="116"/>
      <c r="K258" s="116"/>
      <c r="L258" s="116"/>
      <c r="M258" s="116"/>
      <c r="N258" s="116"/>
      <c r="O258" s="116"/>
      <c r="P258" s="116"/>
      <c r="Q258" s="116"/>
      <c r="R258" s="116"/>
      <c r="S258" s="116"/>
      <c r="T258" s="116"/>
      <c r="U258" s="116"/>
      <c r="V258" s="116"/>
    </row>
    <row r="259" customHeight="1" spans="6:22">
      <c r="F259" s="116"/>
      <c r="G259" s="116"/>
      <c r="H259" s="116"/>
      <c r="I259" s="116"/>
      <c r="J259" s="116"/>
      <c r="K259" s="116"/>
      <c r="L259" s="116"/>
      <c r="M259" s="116"/>
      <c r="N259" s="116"/>
      <c r="O259" s="116"/>
      <c r="P259" s="116"/>
      <c r="Q259" s="116"/>
      <c r="R259" s="116"/>
      <c r="S259" s="116"/>
      <c r="T259" s="116"/>
      <c r="U259" s="116"/>
      <c r="V259" s="116"/>
    </row>
    <row r="260" customHeight="1" spans="6:22">
      <c r="F260" s="116"/>
      <c r="G260" s="116"/>
      <c r="H260" s="116"/>
      <c r="I260" s="116"/>
      <c r="J260" s="116"/>
      <c r="K260" s="116"/>
      <c r="L260" s="116"/>
      <c r="M260" s="116"/>
      <c r="N260" s="116"/>
      <c r="O260" s="116"/>
      <c r="P260" s="116"/>
      <c r="Q260" s="116"/>
      <c r="R260" s="116"/>
      <c r="S260" s="116"/>
      <c r="T260" s="116"/>
      <c r="U260" s="116"/>
      <c r="V260" s="116"/>
    </row>
    <row r="261" customHeight="1" spans="6:22">
      <c r="F261" s="116"/>
      <c r="G261" s="116"/>
      <c r="H261" s="116"/>
      <c r="I261" s="116"/>
      <c r="J261" s="116"/>
      <c r="K261" s="116"/>
      <c r="L261" s="116"/>
      <c r="M261" s="116"/>
      <c r="N261" s="116"/>
      <c r="O261" s="116"/>
      <c r="P261" s="116"/>
      <c r="Q261" s="116"/>
      <c r="R261" s="116"/>
      <c r="S261" s="116"/>
      <c r="T261" s="116"/>
      <c r="U261" s="116"/>
      <c r="V261" s="116"/>
    </row>
    <row r="262" customHeight="1" spans="6:22">
      <c r="F262" s="116"/>
      <c r="G262" s="116"/>
      <c r="H262" s="116"/>
      <c r="I262" s="116"/>
      <c r="J262" s="116"/>
      <c r="K262" s="116"/>
      <c r="L262" s="116"/>
      <c r="M262" s="116"/>
      <c r="N262" s="116"/>
      <c r="O262" s="116"/>
      <c r="P262" s="116"/>
      <c r="Q262" s="116"/>
      <c r="R262" s="116"/>
      <c r="S262" s="116"/>
      <c r="T262" s="116"/>
      <c r="U262" s="116"/>
      <c r="V262" s="116"/>
    </row>
    <row r="263" customHeight="1" spans="6:22">
      <c r="F263" s="116"/>
      <c r="G263" s="116"/>
      <c r="H263" s="116"/>
      <c r="I263" s="116"/>
      <c r="J263" s="116"/>
      <c r="K263" s="116"/>
      <c r="L263" s="116"/>
      <c r="M263" s="116"/>
      <c r="N263" s="116"/>
      <c r="O263" s="116"/>
      <c r="P263" s="116"/>
      <c r="Q263" s="116"/>
      <c r="R263" s="116"/>
      <c r="S263" s="116"/>
      <c r="T263" s="116"/>
      <c r="U263" s="116"/>
      <c r="V263" s="116"/>
    </row>
    <row r="264" customHeight="1" spans="6:22">
      <c r="F264" s="116"/>
      <c r="G264" s="116"/>
      <c r="H264" s="116"/>
      <c r="I264" s="116"/>
      <c r="J264" s="116"/>
      <c r="K264" s="116"/>
      <c r="L264" s="116"/>
      <c r="M264" s="116"/>
      <c r="N264" s="116"/>
      <c r="O264" s="116"/>
      <c r="P264" s="116"/>
      <c r="Q264" s="116"/>
      <c r="R264" s="116"/>
      <c r="S264" s="116"/>
      <c r="T264" s="116"/>
      <c r="U264" s="116"/>
      <c r="V264" s="116"/>
    </row>
    <row r="265" customHeight="1" spans="6:22">
      <c r="F265" s="116"/>
      <c r="G265" s="116"/>
      <c r="H265" s="116"/>
      <c r="I265" s="116"/>
      <c r="J265" s="116"/>
      <c r="K265" s="116"/>
      <c r="L265" s="116"/>
      <c r="M265" s="116"/>
      <c r="N265" s="116"/>
      <c r="O265" s="116"/>
      <c r="P265" s="116"/>
      <c r="Q265" s="116"/>
      <c r="R265" s="116"/>
      <c r="S265" s="116"/>
      <c r="T265" s="116"/>
      <c r="U265" s="116"/>
      <c r="V265" s="116"/>
    </row>
    <row r="266" customHeight="1" spans="6:22">
      <c r="F266" s="116"/>
      <c r="G266" s="116"/>
      <c r="H266" s="116"/>
      <c r="I266" s="116"/>
      <c r="J266" s="116"/>
      <c r="K266" s="116"/>
      <c r="L266" s="116"/>
      <c r="M266" s="116"/>
      <c r="N266" s="116"/>
      <c r="O266" s="116"/>
      <c r="P266" s="116"/>
      <c r="Q266" s="116"/>
      <c r="R266" s="116"/>
      <c r="S266" s="116"/>
      <c r="T266" s="116"/>
      <c r="U266" s="116"/>
      <c r="V266" s="116"/>
    </row>
    <row r="267" customHeight="1" spans="6:22">
      <c r="F267" s="116"/>
      <c r="G267" s="116"/>
      <c r="H267" s="116"/>
      <c r="I267" s="116"/>
      <c r="J267" s="116"/>
      <c r="K267" s="116"/>
      <c r="L267" s="116"/>
      <c r="M267" s="116"/>
      <c r="N267" s="116"/>
      <c r="O267" s="116"/>
      <c r="P267" s="116"/>
      <c r="Q267" s="116"/>
      <c r="R267" s="116"/>
      <c r="S267" s="116"/>
      <c r="T267" s="116"/>
      <c r="U267" s="116"/>
      <c r="V267" s="116"/>
    </row>
    <row r="268" customHeight="1" spans="6:22">
      <c r="F268" s="116"/>
      <c r="G268" s="116"/>
      <c r="H268" s="116"/>
      <c r="I268" s="116"/>
      <c r="J268" s="116"/>
      <c r="K268" s="116"/>
      <c r="L268" s="116"/>
      <c r="M268" s="116"/>
      <c r="N268" s="116"/>
      <c r="O268" s="116"/>
      <c r="P268" s="116"/>
      <c r="Q268" s="116"/>
      <c r="R268" s="116"/>
      <c r="S268" s="116"/>
      <c r="T268" s="116"/>
      <c r="U268" s="116"/>
      <c r="V268" s="116"/>
    </row>
    <row r="269" customHeight="1" spans="6:22">
      <c r="F269" s="116"/>
      <c r="G269" s="116"/>
      <c r="H269" s="116"/>
      <c r="I269" s="116"/>
      <c r="J269" s="116"/>
      <c r="K269" s="116"/>
      <c r="L269" s="116"/>
      <c r="M269" s="116"/>
      <c r="N269" s="116"/>
      <c r="O269" s="116"/>
      <c r="P269" s="116"/>
      <c r="Q269" s="116"/>
      <c r="R269" s="116"/>
      <c r="S269" s="116"/>
      <c r="T269" s="116"/>
      <c r="U269" s="116"/>
      <c r="V269" s="116"/>
    </row>
    <row r="270" customHeight="1" spans="6:22">
      <c r="F270" s="116"/>
      <c r="G270" s="116"/>
      <c r="H270" s="116"/>
      <c r="I270" s="116"/>
      <c r="J270" s="116"/>
      <c r="K270" s="116"/>
      <c r="L270" s="116"/>
      <c r="M270" s="116"/>
      <c r="N270" s="116"/>
      <c r="O270" s="116"/>
      <c r="P270" s="116"/>
      <c r="Q270" s="116"/>
      <c r="R270" s="116"/>
      <c r="S270" s="116"/>
      <c r="T270" s="116"/>
      <c r="U270" s="116"/>
      <c r="V270" s="116"/>
    </row>
    <row r="271" customHeight="1" spans="6:22">
      <c r="F271" s="116"/>
      <c r="G271" s="116"/>
      <c r="H271" s="116"/>
      <c r="I271" s="116"/>
      <c r="J271" s="116"/>
      <c r="K271" s="116"/>
      <c r="L271" s="116"/>
      <c r="M271" s="116"/>
      <c r="N271" s="116"/>
      <c r="O271" s="116"/>
      <c r="P271" s="116"/>
      <c r="Q271" s="116"/>
      <c r="R271" s="116"/>
      <c r="S271" s="116"/>
      <c r="T271" s="116"/>
      <c r="U271" s="116"/>
      <c r="V271" s="116"/>
    </row>
    <row r="272" customHeight="1" spans="6:22">
      <c r="F272" s="116"/>
      <c r="G272" s="116"/>
      <c r="H272" s="116"/>
      <c r="I272" s="116"/>
      <c r="J272" s="116"/>
      <c r="K272" s="116"/>
      <c r="L272" s="116"/>
      <c r="M272" s="116"/>
      <c r="N272" s="116"/>
      <c r="O272" s="116"/>
      <c r="P272" s="116"/>
      <c r="Q272" s="116"/>
      <c r="R272" s="116"/>
      <c r="S272" s="116"/>
      <c r="T272" s="116"/>
      <c r="U272" s="116"/>
      <c r="V272" s="116"/>
    </row>
    <row r="273" customHeight="1" spans="6:22">
      <c r="F273" s="116"/>
      <c r="G273" s="116"/>
      <c r="H273" s="116"/>
      <c r="I273" s="116"/>
      <c r="J273" s="116"/>
      <c r="K273" s="116"/>
      <c r="L273" s="116"/>
      <c r="M273" s="116"/>
      <c r="N273" s="116"/>
      <c r="O273" s="116"/>
      <c r="P273" s="116"/>
      <c r="Q273" s="116"/>
      <c r="R273" s="116"/>
      <c r="S273" s="116"/>
      <c r="T273" s="116"/>
      <c r="U273" s="116"/>
      <c r="V273" s="116"/>
    </row>
    <row r="274" customHeight="1" spans="6:22">
      <c r="F274" s="116"/>
      <c r="G274" s="116"/>
      <c r="H274" s="116"/>
      <c r="I274" s="116"/>
      <c r="J274" s="116"/>
      <c r="K274" s="116"/>
      <c r="L274" s="116"/>
      <c r="M274" s="116"/>
      <c r="N274" s="116"/>
      <c r="O274" s="116"/>
      <c r="P274" s="116"/>
      <c r="Q274" s="116"/>
      <c r="R274" s="116"/>
      <c r="S274" s="116"/>
      <c r="T274" s="116"/>
      <c r="U274" s="116"/>
      <c r="V274" s="116"/>
    </row>
    <row r="275" customHeight="1" spans="6:22">
      <c r="F275" s="116"/>
      <c r="G275" s="116"/>
      <c r="H275" s="116"/>
      <c r="I275" s="116"/>
      <c r="J275" s="116"/>
      <c r="K275" s="116"/>
      <c r="L275" s="116"/>
      <c r="M275" s="116"/>
      <c r="N275" s="116"/>
      <c r="O275" s="116"/>
      <c r="P275" s="116"/>
      <c r="Q275" s="116"/>
      <c r="R275" s="116"/>
      <c r="S275" s="116"/>
      <c r="T275" s="116"/>
      <c r="U275" s="116"/>
      <c r="V275" s="116"/>
    </row>
    <row r="276" customHeight="1" spans="6:22">
      <c r="F276" s="116"/>
      <c r="G276" s="116"/>
      <c r="H276" s="116"/>
      <c r="I276" s="116"/>
      <c r="J276" s="116"/>
      <c r="K276" s="116"/>
      <c r="L276" s="116"/>
      <c r="M276" s="116"/>
      <c r="N276" s="116"/>
      <c r="O276" s="116"/>
      <c r="P276" s="116"/>
      <c r="Q276" s="116"/>
      <c r="R276" s="116"/>
      <c r="S276" s="116"/>
      <c r="T276" s="116"/>
      <c r="U276" s="116"/>
      <c r="V276" s="116"/>
    </row>
    <row r="277" customHeight="1" spans="6:22">
      <c r="F277" s="116"/>
      <c r="G277" s="116"/>
      <c r="H277" s="116"/>
      <c r="I277" s="116"/>
      <c r="J277" s="116"/>
      <c r="K277" s="116"/>
      <c r="L277" s="116"/>
      <c r="M277" s="116"/>
      <c r="N277" s="116"/>
      <c r="O277" s="116"/>
      <c r="P277" s="116"/>
      <c r="Q277" s="116"/>
      <c r="R277" s="116"/>
      <c r="S277" s="116"/>
      <c r="T277" s="116"/>
      <c r="U277" s="116"/>
      <c r="V277" s="116"/>
    </row>
    <row r="278" customHeight="1" spans="6:22">
      <c r="F278" s="116"/>
      <c r="G278" s="116"/>
      <c r="H278" s="116"/>
      <c r="I278" s="116"/>
      <c r="J278" s="116"/>
      <c r="K278" s="116"/>
      <c r="L278" s="116"/>
      <c r="M278" s="116"/>
      <c r="N278" s="116"/>
      <c r="O278" s="116"/>
      <c r="P278" s="116"/>
      <c r="Q278" s="116"/>
      <c r="R278" s="116"/>
      <c r="S278" s="116"/>
      <c r="T278" s="116"/>
      <c r="U278" s="116"/>
      <c r="V278" s="116"/>
    </row>
    <row r="279" customHeight="1" spans="6:22">
      <c r="F279" s="116"/>
      <c r="G279" s="116"/>
      <c r="H279" s="116"/>
      <c r="I279" s="116"/>
      <c r="J279" s="116"/>
      <c r="K279" s="116"/>
      <c r="L279" s="116"/>
      <c r="M279" s="116"/>
      <c r="N279" s="116"/>
      <c r="O279" s="116"/>
      <c r="P279" s="116"/>
      <c r="Q279" s="116"/>
      <c r="R279" s="116"/>
      <c r="S279" s="116"/>
      <c r="T279" s="116"/>
      <c r="U279" s="116"/>
      <c r="V279" s="116"/>
    </row>
    <row r="280" customHeight="1" spans="6:22">
      <c r="F280" s="116"/>
      <c r="G280" s="116"/>
      <c r="H280" s="116"/>
      <c r="I280" s="116"/>
      <c r="J280" s="116"/>
      <c r="K280" s="116"/>
      <c r="L280" s="116"/>
      <c r="M280" s="116"/>
      <c r="N280" s="116"/>
      <c r="O280" s="116"/>
      <c r="P280" s="116"/>
      <c r="Q280" s="116"/>
      <c r="R280" s="116"/>
      <c r="S280" s="116"/>
      <c r="T280" s="116"/>
      <c r="U280" s="116"/>
      <c r="V280" s="116"/>
    </row>
    <row r="281" customHeight="1" spans="6:22">
      <c r="F281" s="116"/>
      <c r="G281" s="116"/>
      <c r="H281" s="116"/>
      <c r="I281" s="116"/>
      <c r="J281" s="116"/>
      <c r="K281" s="116"/>
      <c r="L281" s="116"/>
      <c r="M281" s="116"/>
      <c r="N281" s="116"/>
      <c r="O281" s="116"/>
      <c r="P281" s="116"/>
      <c r="Q281" s="116"/>
      <c r="R281" s="116"/>
      <c r="S281" s="116"/>
      <c r="T281" s="116"/>
      <c r="U281" s="116"/>
      <c r="V281" s="116"/>
    </row>
    <row r="282" customHeight="1" spans="6:22">
      <c r="F282" s="116"/>
      <c r="G282" s="116"/>
      <c r="H282" s="116"/>
      <c r="I282" s="116"/>
      <c r="J282" s="116"/>
      <c r="K282" s="116"/>
      <c r="L282" s="116"/>
      <c r="M282" s="116"/>
      <c r="N282" s="116"/>
      <c r="O282" s="116"/>
      <c r="P282" s="116"/>
      <c r="Q282" s="116"/>
      <c r="R282" s="116"/>
      <c r="S282" s="116"/>
      <c r="T282" s="116"/>
      <c r="U282" s="116"/>
      <c r="V282" s="116"/>
    </row>
    <row r="283" customHeight="1" spans="6:22">
      <c r="F283" s="116"/>
      <c r="G283" s="116"/>
      <c r="H283" s="116"/>
      <c r="I283" s="116"/>
      <c r="J283" s="116"/>
      <c r="K283" s="116"/>
      <c r="L283" s="116"/>
      <c r="M283" s="116"/>
      <c r="N283" s="116"/>
      <c r="O283" s="116"/>
      <c r="P283" s="116"/>
      <c r="Q283" s="116"/>
      <c r="R283" s="116"/>
      <c r="S283" s="116"/>
      <c r="T283" s="116"/>
      <c r="U283" s="116"/>
      <c r="V283" s="116"/>
    </row>
    <row r="284" customHeight="1" spans="6:22">
      <c r="F284" s="116"/>
      <c r="G284" s="116"/>
      <c r="H284" s="116"/>
      <c r="I284" s="116"/>
      <c r="J284" s="116"/>
      <c r="K284" s="116"/>
      <c r="L284" s="116"/>
      <c r="M284" s="116"/>
      <c r="N284" s="116"/>
      <c r="O284" s="116"/>
      <c r="P284" s="116"/>
      <c r="Q284" s="116"/>
      <c r="R284" s="116"/>
      <c r="S284" s="116"/>
      <c r="T284" s="116"/>
      <c r="U284" s="116"/>
      <c r="V284" s="116"/>
    </row>
    <row r="285" customHeight="1" spans="6:22">
      <c r="F285" s="116"/>
      <c r="G285" s="116"/>
      <c r="H285" s="116"/>
      <c r="I285" s="116"/>
      <c r="J285" s="116"/>
      <c r="K285" s="116"/>
      <c r="L285" s="116"/>
      <c r="M285" s="116"/>
      <c r="N285" s="116"/>
      <c r="O285" s="116"/>
      <c r="P285" s="116"/>
      <c r="Q285" s="116"/>
      <c r="R285" s="116"/>
      <c r="S285" s="116"/>
      <c r="T285" s="116"/>
      <c r="U285" s="116"/>
      <c r="V285" s="116"/>
    </row>
    <row r="286" customHeight="1" spans="6:22">
      <c r="F286" s="116"/>
      <c r="G286" s="116"/>
      <c r="H286" s="116"/>
      <c r="I286" s="116"/>
      <c r="J286" s="116"/>
      <c r="K286" s="116"/>
      <c r="L286" s="116"/>
      <c r="M286" s="116"/>
      <c r="N286" s="116"/>
      <c r="O286" s="116"/>
      <c r="P286" s="116"/>
      <c r="Q286" s="116"/>
      <c r="R286" s="116"/>
      <c r="S286" s="116"/>
      <c r="T286" s="116"/>
      <c r="U286" s="116"/>
      <c r="V286" s="116"/>
    </row>
    <row r="287" customHeight="1" spans="6:22">
      <c r="F287" s="116"/>
      <c r="G287" s="116"/>
      <c r="H287" s="116"/>
      <c r="I287" s="116"/>
      <c r="J287" s="116"/>
      <c r="K287" s="116"/>
      <c r="L287" s="116"/>
      <c r="M287" s="116"/>
      <c r="N287" s="116"/>
      <c r="O287" s="116"/>
      <c r="P287" s="116"/>
      <c r="Q287" s="116"/>
      <c r="R287" s="116"/>
      <c r="S287" s="116"/>
      <c r="T287" s="116"/>
      <c r="U287" s="116"/>
      <c r="V287" s="116"/>
    </row>
    <row r="288" customHeight="1" spans="6:22">
      <c r="F288" s="116"/>
      <c r="G288" s="116"/>
      <c r="H288" s="116"/>
      <c r="I288" s="116"/>
      <c r="J288" s="116"/>
      <c r="K288" s="116"/>
      <c r="L288" s="116"/>
      <c r="M288" s="116"/>
      <c r="N288" s="116"/>
      <c r="O288" s="116"/>
      <c r="P288" s="116"/>
      <c r="Q288" s="116"/>
      <c r="R288" s="116"/>
      <c r="S288" s="116"/>
      <c r="T288" s="116"/>
      <c r="U288" s="116"/>
      <c r="V288" s="116"/>
    </row>
    <row r="289" customHeight="1" spans="6:22">
      <c r="F289" s="116"/>
      <c r="G289" s="116"/>
      <c r="H289" s="116"/>
      <c r="I289" s="116"/>
      <c r="J289" s="116"/>
      <c r="K289" s="116"/>
      <c r="L289" s="116"/>
      <c r="M289" s="116"/>
      <c r="N289" s="116"/>
      <c r="O289" s="116"/>
      <c r="P289" s="116"/>
      <c r="Q289" s="116"/>
      <c r="R289" s="116"/>
      <c r="S289" s="116"/>
      <c r="T289" s="116"/>
      <c r="U289" s="116"/>
      <c r="V289" s="116"/>
    </row>
    <row r="290" customHeight="1" spans="6:22">
      <c r="F290" s="116"/>
      <c r="G290" s="116"/>
      <c r="H290" s="116"/>
      <c r="I290" s="116"/>
      <c r="J290" s="116"/>
      <c r="K290" s="116"/>
      <c r="L290" s="116"/>
      <c r="M290" s="116"/>
      <c r="N290" s="116"/>
      <c r="O290" s="116"/>
      <c r="P290" s="116"/>
      <c r="Q290" s="116"/>
      <c r="R290" s="116"/>
      <c r="S290" s="116"/>
      <c r="T290" s="116"/>
      <c r="U290" s="116"/>
      <c r="V290" s="116"/>
    </row>
    <row r="291" customHeight="1" spans="6:22">
      <c r="F291" s="116"/>
      <c r="G291" s="116"/>
      <c r="H291" s="116"/>
      <c r="I291" s="116"/>
      <c r="J291" s="116"/>
      <c r="K291" s="116"/>
      <c r="L291" s="116"/>
      <c r="M291" s="116"/>
      <c r="N291" s="116"/>
      <c r="O291" s="116"/>
      <c r="P291" s="116"/>
      <c r="Q291" s="116"/>
      <c r="R291" s="116"/>
      <c r="S291" s="116"/>
      <c r="T291" s="116"/>
      <c r="U291" s="116"/>
      <c r="V291" s="116"/>
    </row>
    <row r="292" customHeight="1" spans="6:22">
      <c r="F292" s="116"/>
      <c r="G292" s="116"/>
      <c r="H292" s="116"/>
      <c r="I292" s="116"/>
      <c r="J292" s="116"/>
      <c r="K292" s="116"/>
      <c r="L292" s="116"/>
      <c r="M292" s="116"/>
      <c r="N292" s="116"/>
      <c r="O292" s="116"/>
      <c r="P292" s="116"/>
      <c r="Q292" s="116"/>
      <c r="R292" s="116"/>
      <c r="S292" s="116"/>
      <c r="T292" s="116"/>
      <c r="U292" s="116"/>
      <c r="V292" s="116"/>
    </row>
    <row r="293" customHeight="1" spans="6:22">
      <c r="F293" s="116"/>
      <c r="G293" s="116"/>
      <c r="H293" s="116"/>
      <c r="I293" s="116"/>
      <c r="J293" s="116"/>
      <c r="K293" s="116"/>
      <c r="L293" s="116"/>
      <c r="M293" s="116"/>
      <c r="N293" s="116"/>
      <c r="O293" s="116"/>
      <c r="P293" s="116"/>
      <c r="Q293" s="116"/>
      <c r="R293" s="116"/>
      <c r="S293" s="116"/>
      <c r="T293" s="116"/>
      <c r="U293" s="116"/>
      <c r="V293" s="116"/>
    </row>
    <row r="294" customHeight="1" spans="6:22">
      <c r="F294" s="116"/>
      <c r="G294" s="116"/>
      <c r="H294" s="116"/>
      <c r="I294" s="116"/>
      <c r="J294" s="116"/>
      <c r="K294" s="116"/>
      <c r="L294" s="116"/>
      <c r="M294" s="116"/>
      <c r="N294" s="116"/>
      <c r="O294" s="116"/>
      <c r="P294" s="116"/>
      <c r="Q294" s="116"/>
      <c r="R294" s="116"/>
      <c r="S294" s="116"/>
      <c r="T294" s="116"/>
      <c r="U294" s="116"/>
      <c r="V294" s="116"/>
    </row>
    <row r="295" customHeight="1" spans="6:22">
      <c r="F295" s="116"/>
      <c r="G295" s="116"/>
      <c r="H295" s="116"/>
      <c r="I295" s="116"/>
      <c r="J295" s="116"/>
      <c r="K295" s="116"/>
      <c r="L295" s="116"/>
      <c r="M295" s="116"/>
      <c r="N295" s="116"/>
      <c r="O295" s="116"/>
      <c r="P295" s="116"/>
      <c r="Q295" s="116"/>
      <c r="R295" s="116"/>
      <c r="S295" s="116"/>
      <c r="T295" s="116"/>
      <c r="U295" s="116"/>
      <c r="V295" s="116"/>
    </row>
    <row r="296" customHeight="1" spans="6:22">
      <c r="F296" s="116"/>
      <c r="G296" s="116"/>
      <c r="H296" s="116"/>
      <c r="I296" s="116"/>
      <c r="J296" s="116"/>
      <c r="K296" s="116"/>
      <c r="L296" s="116"/>
      <c r="M296" s="116"/>
      <c r="N296" s="116"/>
      <c r="O296" s="116"/>
      <c r="P296" s="116"/>
      <c r="Q296" s="116"/>
      <c r="R296" s="116"/>
      <c r="S296" s="116"/>
      <c r="T296" s="116"/>
      <c r="U296" s="116"/>
      <c r="V296" s="116"/>
    </row>
    <row r="297" customHeight="1" spans="6:22">
      <c r="F297" s="116"/>
      <c r="G297" s="116"/>
      <c r="H297" s="116"/>
      <c r="I297" s="116"/>
      <c r="J297" s="116"/>
      <c r="K297" s="116"/>
      <c r="L297" s="116"/>
      <c r="M297" s="116"/>
      <c r="N297" s="116"/>
      <c r="O297" s="116"/>
      <c r="P297" s="116"/>
      <c r="Q297" s="116"/>
      <c r="R297" s="116"/>
      <c r="S297" s="116"/>
      <c r="T297" s="116"/>
      <c r="U297" s="116"/>
      <c r="V297" s="116"/>
    </row>
    <row r="298" customHeight="1" spans="6:22">
      <c r="F298" s="116"/>
      <c r="G298" s="116"/>
      <c r="H298" s="116"/>
      <c r="I298" s="116"/>
      <c r="J298" s="116"/>
      <c r="K298" s="116"/>
      <c r="L298" s="116"/>
      <c r="M298" s="116"/>
      <c r="N298" s="116"/>
      <c r="O298" s="116"/>
      <c r="P298" s="116"/>
      <c r="Q298" s="116"/>
      <c r="R298" s="116"/>
      <c r="S298" s="116"/>
      <c r="T298" s="116"/>
      <c r="U298" s="116"/>
      <c r="V298" s="116"/>
    </row>
    <row r="299" customHeight="1" spans="6:22">
      <c r="F299" s="116"/>
      <c r="G299" s="116"/>
      <c r="H299" s="116"/>
      <c r="I299" s="116"/>
      <c r="J299" s="116"/>
      <c r="K299" s="116"/>
      <c r="L299" s="116"/>
      <c r="M299" s="116"/>
      <c r="N299" s="116"/>
      <c r="O299" s="116"/>
      <c r="P299" s="116"/>
      <c r="Q299" s="116"/>
      <c r="R299" s="116"/>
      <c r="S299" s="116"/>
      <c r="T299" s="116"/>
      <c r="U299" s="116"/>
      <c r="V299" s="116"/>
    </row>
    <row r="300" customHeight="1" spans="6:22">
      <c r="F300" s="116"/>
      <c r="G300" s="116"/>
      <c r="H300" s="116"/>
      <c r="I300" s="116"/>
      <c r="J300" s="116"/>
      <c r="K300" s="116"/>
      <c r="L300" s="116"/>
      <c r="M300" s="116"/>
      <c r="N300" s="116"/>
      <c r="O300" s="116"/>
      <c r="P300" s="116"/>
      <c r="Q300" s="116"/>
      <c r="R300" s="116"/>
      <c r="S300" s="116"/>
      <c r="T300" s="116"/>
      <c r="U300" s="116"/>
      <c r="V300" s="116"/>
    </row>
    <row r="301" customHeight="1" spans="6:22">
      <c r="F301" s="116"/>
      <c r="G301" s="116"/>
      <c r="H301" s="116"/>
      <c r="I301" s="116"/>
      <c r="J301" s="116"/>
      <c r="K301" s="116"/>
      <c r="L301" s="116"/>
      <c r="M301" s="116"/>
      <c r="N301" s="116"/>
      <c r="O301" s="116"/>
      <c r="P301" s="116"/>
      <c r="Q301" s="116"/>
      <c r="R301" s="116"/>
      <c r="S301" s="116"/>
      <c r="T301" s="116"/>
      <c r="U301" s="116"/>
      <c r="V301" s="116"/>
    </row>
    <row r="302" customHeight="1" spans="6:22">
      <c r="F302" s="116"/>
      <c r="G302" s="116"/>
      <c r="H302" s="116"/>
      <c r="I302" s="116"/>
      <c r="J302" s="116"/>
      <c r="K302" s="116"/>
      <c r="L302" s="116"/>
      <c r="M302" s="116"/>
      <c r="N302" s="116"/>
      <c r="O302" s="116"/>
      <c r="P302" s="116"/>
      <c r="Q302" s="116"/>
      <c r="R302" s="116"/>
      <c r="S302" s="116"/>
      <c r="T302" s="116"/>
      <c r="U302" s="116"/>
      <c r="V302" s="116"/>
    </row>
    <row r="303" customHeight="1" spans="6:22">
      <c r="F303" s="116"/>
      <c r="G303" s="116"/>
      <c r="H303" s="116"/>
      <c r="I303" s="116"/>
      <c r="J303" s="116"/>
      <c r="K303" s="116"/>
      <c r="L303" s="116"/>
      <c r="M303" s="116"/>
      <c r="N303" s="116"/>
      <c r="O303" s="116"/>
      <c r="P303" s="116"/>
      <c r="Q303" s="116"/>
      <c r="R303" s="116"/>
      <c r="S303" s="116"/>
      <c r="T303" s="116"/>
      <c r="U303" s="116"/>
      <c r="V303" s="116"/>
    </row>
    <row r="304" customHeight="1" spans="6:22">
      <c r="F304" s="116"/>
      <c r="G304" s="116"/>
      <c r="H304" s="116"/>
      <c r="I304" s="116"/>
      <c r="J304" s="116"/>
      <c r="K304" s="116"/>
      <c r="L304" s="116"/>
      <c r="M304" s="116"/>
      <c r="N304" s="116"/>
      <c r="O304" s="116"/>
      <c r="P304" s="116"/>
      <c r="Q304" s="116"/>
      <c r="R304" s="116"/>
      <c r="S304" s="116"/>
      <c r="T304" s="116"/>
      <c r="U304" s="116"/>
      <c r="V304" s="116"/>
    </row>
    <row r="305" customHeight="1" spans="6:22">
      <c r="F305" s="116"/>
      <c r="G305" s="116"/>
      <c r="H305" s="116"/>
      <c r="I305" s="116"/>
      <c r="J305" s="116"/>
      <c r="K305" s="116"/>
      <c r="L305" s="116"/>
      <c r="M305" s="116"/>
      <c r="N305" s="116"/>
      <c r="O305" s="116"/>
      <c r="P305" s="116"/>
      <c r="Q305" s="116"/>
      <c r="R305" s="116"/>
      <c r="S305" s="116"/>
      <c r="T305" s="116"/>
      <c r="U305" s="116"/>
      <c r="V305" s="116"/>
    </row>
    <row r="306" customHeight="1" spans="6:22">
      <c r="F306" s="116"/>
      <c r="G306" s="116"/>
      <c r="H306" s="116"/>
      <c r="I306" s="116"/>
      <c r="J306" s="116"/>
      <c r="K306" s="116"/>
      <c r="L306" s="116"/>
      <c r="M306" s="116"/>
      <c r="N306" s="116"/>
      <c r="O306" s="116"/>
      <c r="P306" s="116"/>
      <c r="Q306" s="116"/>
      <c r="R306" s="116"/>
      <c r="S306" s="116"/>
      <c r="T306" s="116"/>
      <c r="U306" s="116"/>
      <c r="V306" s="116"/>
    </row>
    <row r="307" customHeight="1" spans="6:22">
      <c r="F307" s="116"/>
      <c r="G307" s="116"/>
      <c r="H307" s="116"/>
      <c r="I307" s="116"/>
      <c r="J307" s="116"/>
      <c r="K307" s="116"/>
      <c r="L307" s="116"/>
      <c r="M307" s="116"/>
      <c r="N307" s="116"/>
      <c r="O307" s="116"/>
      <c r="P307" s="116"/>
      <c r="Q307" s="116"/>
      <c r="R307" s="116"/>
      <c r="S307" s="116"/>
      <c r="T307" s="116"/>
      <c r="U307" s="116"/>
      <c r="V307" s="116"/>
    </row>
    <row r="308" customHeight="1" spans="6:22">
      <c r="F308" s="116"/>
      <c r="G308" s="116"/>
      <c r="H308" s="116"/>
      <c r="I308" s="116"/>
      <c r="J308" s="116"/>
      <c r="K308" s="116"/>
      <c r="L308" s="116"/>
      <c r="M308" s="116"/>
      <c r="N308" s="116"/>
      <c r="O308" s="116"/>
      <c r="P308" s="116"/>
      <c r="Q308" s="116"/>
      <c r="R308" s="116"/>
      <c r="S308" s="116"/>
      <c r="T308" s="116"/>
      <c r="U308" s="116"/>
      <c r="V308" s="116"/>
    </row>
    <row r="309" customHeight="1" spans="6:22">
      <c r="F309" s="116"/>
      <c r="G309" s="116"/>
      <c r="H309" s="116"/>
      <c r="I309" s="116"/>
      <c r="J309" s="116"/>
      <c r="K309" s="116"/>
      <c r="L309" s="116"/>
      <c r="M309" s="116"/>
      <c r="N309" s="116"/>
      <c r="O309" s="116"/>
      <c r="P309" s="116"/>
      <c r="Q309" s="116"/>
      <c r="R309" s="116"/>
      <c r="S309" s="116"/>
      <c r="T309" s="116"/>
      <c r="U309" s="116"/>
      <c r="V309" s="116"/>
    </row>
    <row r="310" customHeight="1" spans="6:22">
      <c r="F310" s="116"/>
      <c r="G310" s="116"/>
      <c r="H310" s="116"/>
      <c r="I310" s="116"/>
      <c r="J310" s="116"/>
      <c r="K310" s="116"/>
      <c r="L310" s="116"/>
      <c r="M310" s="116"/>
      <c r="N310" s="116"/>
      <c r="O310" s="116"/>
      <c r="P310" s="116"/>
      <c r="Q310" s="116"/>
      <c r="R310" s="116"/>
      <c r="S310" s="116"/>
      <c r="T310" s="116"/>
      <c r="U310" s="116"/>
      <c r="V310" s="116"/>
    </row>
    <row r="311" customHeight="1" spans="6:22">
      <c r="F311" s="116"/>
      <c r="G311" s="116"/>
      <c r="H311" s="116"/>
      <c r="I311" s="116"/>
      <c r="J311" s="116"/>
      <c r="K311" s="116"/>
      <c r="L311" s="116"/>
      <c r="M311" s="116"/>
      <c r="N311" s="116"/>
      <c r="O311" s="116"/>
      <c r="P311" s="116"/>
      <c r="Q311" s="116"/>
      <c r="R311" s="116"/>
      <c r="S311" s="116"/>
      <c r="T311" s="116"/>
      <c r="U311" s="116"/>
      <c r="V311" s="116"/>
    </row>
    <row r="312" customHeight="1" spans="6:22">
      <c r="F312" s="116"/>
      <c r="G312" s="116"/>
      <c r="H312" s="116"/>
      <c r="I312" s="116"/>
      <c r="J312" s="116"/>
      <c r="K312" s="116"/>
      <c r="L312" s="116"/>
      <c r="M312" s="116"/>
      <c r="N312" s="116"/>
      <c r="O312" s="116"/>
      <c r="P312" s="116"/>
      <c r="Q312" s="116"/>
      <c r="R312" s="116"/>
      <c r="S312" s="116"/>
      <c r="T312" s="116"/>
      <c r="U312" s="116"/>
      <c r="V312" s="116"/>
    </row>
    <row r="313" customHeight="1" spans="6:22">
      <c r="F313" s="116"/>
      <c r="G313" s="116"/>
      <c r="H313" s="116"/>
      <c r="I313" s="116"/>
      <c r="J313" s="116"/>
      <c r="K313" s="116"/>
      <c r="L313" s="116"/>
      <c r="M313" s="116"/>
      <c r="N313" s="116"/>
      <c r="O313" s="116"/>
      <c r="P313" s="116"/>
      <c r="Q313" s="116"/>
      <c r="R313" s="116"/>
      <c r="S313" s="116"/>
      <c r="T313" s="116"/>
      <c r="U313" s="116"/>
      <c r="V313" s="116"/>
    </row>
    <row r="314" customHeight="1" spans="6:22">
      <c r="F314" s="116"/>
      <c r="G314" s="116"/>
      <c r="H314" s="116"/>
      <c r="I314" s="116"/>
      <c r="J314" s="116"/>
      <c r="K314" s="116"/>
      <c r="L314" s="116"/>
      <c r="M314" s="116"/>
      <c r="N314" s="116"/>
      <c r="O314" s="116"/>
      <c r="P314" s="116"/>
      <c r="Q314" s="116"/>
      <c r="R314" s="116"/>
      <c r="S314" s="116"/>
      <c r="T314" s="116"/>
      <c r="U314" s="116"/>
      <c r="V314" s="116"/>
    </row>
    <row r="315" customHeight="1" spans="6:22">
      <c r="F315" s="116"/>
      <c r="G315" s="116"/>
      <c r="H315" s="116"/>
      <c r="I315" s="116"/>
      <c r="J315" s="116"/>
      <c r="K315" s="116"/>
      <c r="L315" s="116"/>
      <c r="M315" s="116"/>
      <c r="N315" s="116"/>
      <c r="O315" s="116"/>
      <c r="P315" s="116"/>
      <c r="Q315" s="116"/>
      <c r="R315" s="116"/>
      <c r="S315" s="116"/>
      <c r="T315" s="116"/>
      <c r="U315" s="116"/>
      <c r="V315" s="116"/>
    </row>
    <row r="316" customHeight="1" spans="6:22">
      <c r="F316" s="116"/>
      <c r="G316" s="116"/>
      <c r="H316" s="116"/>
      <c r="I316" s="116"/>
      <c r="J316" s="116"/>
      <c r="K316" s="116"/>
      <c r="L316" s="116"/>
      <c r="M316" s="116"/>
      <c r="N316" s="116"/>
      <c r="O316" s="116"/>
      <c r="P316" s="116"/>
      <c r="Q316" s="116"/>
      <c r="R316" s="116"/>
      <c r="S316" s="116"/>
      <c r="T316" s="116"/>
      <c r="U316" s="116"/>
      <c r="V316" s="116"/>
    </row>
    <row r="317" customHeight="1" spans="6:22">
      <c r="F317" s="116"/>
      <c r="G317" s="116"/>
      <c r="H317" s="116"/>
      <c r="I317" s="116"/>
      <c r="J317" s="116"/>
      <c r="K317" s="116"/>
      <c r="L317" s="116"/>
      <c r="M317" s="116"/>
      <c r="N317" s="116"/>
      <c r="O317" s="116"/>
      <c r="P317" s="116"/>
      <c r="Q317" s="116"/>
      <c r="R317" s="116"/>
      <c r="S317" s="116"/>
      <c r="T317" s="116"/>
      <c r="U317" s="116"/>
      <c r="V317" s="116"/>
    </row>
    <row r="318" customHeight="1" spans="6:22">
      <c r="F318" s="116"/>
      <c r="G318" s="116"/>
      <c r="H318" s="116"/>
      <c r="I318" s="116"/>
      <c r="J318" s="116"/>
      <c r="K318" s="116"/>
      <c r="L318" s="116"/>
      <c r="M318" s="116"/>
      <c r="N318" s="116"/>
      <c r="O318" s="116"/>
      <c r="P318" s="116"/>
      <c r="Q318" s="116"/>
      <c r="R318" s="116"/>
      <c r="S318" s="116"/>
      <c r="T318" s="116"/>
      <c r="U318" s="116"/>
      <c r="V318" s="116"/>
    </row>
    <row r="319" customHeight="1" spans="6:22">
      <c r="F319" s="116"/>
      <c r="G319" s="116"/>
      <c r="H319" s="116"/>
      <c r="I319" s="116"/>
      <c r="J319" s="116"/>
      <c r="K319" s="116"/>
      <c r="L319" s="116"/>
      <c r="M319" s="116"/>
      <c r="N319" s="116"/>
      <c r="O319" s="116"/>
      <c r="P319" s="116"/>
      <c r="Q319" s="116"/>
      <c r="R319" s="116"/>
      <c r="S319" s="116"/>
      <c r="T319" s="116"/>
      <c r="U319" s="116"/>
      <c r="V319" s="116"/>
    </row>
    <row r="320" customHeight="1" spans="6:22">
      <c r="F320" s="116"/>
      <c r="G320" s="116"/>
      <c r="H320" s="116"/>
      <c r="I320" s="116"/>
      <c r="J320" s="116"/>
      <c r="K320" s="116"/>
      <c r="L320" s="116"/>
      <c r="M320" s="116"/>
      <c r="N320" s="116"/>
      <c r="O320" s="116"/>
      <c r="P320" s="116"/>
      <c r="Q320" s="116"/>
      <c r="R320" s="116"/>
      <c r="S320" s="116"/>
      <c r="T320" s="116"/>
      <c r="U320" s="116"/>
      <c r="V320" s="116"/>
    </row>
    <row r="321" customHeight="1" spans="6:22">
      <c r="F321" s="116"/>
      <c r="G321" s="116"/>
      <c r="H321" s="116"/>
      <c r="I321" s="116"/>
      <c r="J321" s="116"/>
      <c r="K321" s="116"/>
      <c r="L321" s="116"/>
      <c r="M321" s="116"/>
      <c r="N321" s="116"/>
      <c r="O321" s="116"/>
      <c r="P321" s="116"/>
      <c r="Q321" s="116"/>
      <c r="R321" s="116"/>
      <c r="S321" s="116"/>
      <c r="T321" s="116"/>
      <c r="U321" s="116"/>
      <c r="V321" s="116"/>
    </row>
    <row r="322" customHeight="1" spans="6:22">
      <c r="F322" s="116"/>
      <c r="G322" s="116"/>
      <c r="H322" s="116"/>
      <c r="I322" s="116"/>
      <c r="J322" s="116"/>
      <c r="K322" s="116"/>
      <c r="L322" s="116"/>
      <c r="M322" s="116"/>
      <c r="N322" s="116"/>
      <c r="O322" s="116"/>
      <c r="P322" s="116"/>
      <c r="Q322" s="116"/>
      <c r="R322" s="116"/>
      <c r="S322" s="116"/>
      <c r="T322" s="116"/>
      <c r="U322" s="116"/>
      <c r="V322" s="116"/>
    </row>
    <row r="323" customHeight="1" spans="6:22">
      <c r="F323" s="116"/>
      <c r="G323" s="116"/>
      <c r="H323" s="116"/>
      <c r="I323" s="116"/>
      <c r="J323" s="116"/>
      <c r="K323" s="116"/>
      <c r="L323" s="116"/>
      <c r="M323" s="116"/>
      <c r="N323" s="116"/>
      <c r="O323" s="116"/>
      <c r="P323" s="116"/>
      <c r="Q323" s="116"/>
      <c r="R323" s="116"/>
      <c r="S323" s="116"/>
      <c r="T323" s="116"/>
      <c r="U323" s="116"/>
      <c r="V323" s="116"/>
    </row>
    <row r="324" customHeight="1" spans="6:22">
      <c r="F324" s="116"/>
      <c r="G324" s="116"/>
      <c r="H324" s="116"/>
      <c r="I324" s="116"/>
      <c r="J324" s="116"/>
      <c r="K324" s="116"/>
      <c r="L324" s="116"/>
      <c r="M324" s="116"/>
      <c r="N324" s="116"/>
      <c r="O324" s="116"/>
      <c r="P324" s="116"/>
      <c r="Q324" s="116"/>
      <c r="R324" s="116"/>
      <c r="S324" s="116"/>
      <c r="T324" s="116"/>
      <c r="U324" s="116"/>
      <c r="V324" s="116"/>
    </row>
    <row r="325" customHeight="1" spans="6:22">
      <c r="F325" s="116"/>
      <c r="G325" s="116"/>
      <c r="H325" s="116"/>
      <c r="I325" s="116"/>
      <c r="J325" s="116"/>
      <c r="K325" s="116"/>
      <c r="L325" s="116"/>
      <c r="M325" s="116"/>
      <c r="N325" s="116"/>
      <c r="O325" s="116"/>
      <c r="P325" s="116"/>
      <c r="Q325" s="116"/>
      <c r="R325" s="116"/>
      <c r="S325" s="116"/>
      <c r="T325" s="116"/>
      <c r="U325" s="116"/>
      <c r="V325" s="116"/>
    </row>
    <row r="326" customHeight="1" spans="6:22">
      <c r="F326" s="116"/>
      <c r="G326" s="116"/>
      <c r="H326" s="116"/>
      <c r="I326" s="116"/>
      <c r="J326" s="116"/>
      <c r="K326" s="116"/>
      <c r="L326" s="116"/>
      <c r="M326" s="116"/>
      <c r="N326" s="116"/>
      <c r="O326" s="116"/>
      <c r="P326" s="116"/>
      <c r="Q326" s="116"/>
      <c r="R326" s="116"/>
      <c r="S326" s="116"/>
      <c r="T326" s="116"/>
      <c r="U326" s="116"/>
      <c r="V326" s="116"/>
    </row>
    <row r="327" customHeight="1" spans="6:22">
      <c r="F327" s="116"/>
      <c r="G327" s="116"/>
      <c r="H327" s="116"/>
      <c r="I327" s="116"/>
      <c r="J327" s="116"/>
      <c r="K327" s="116"/>
      <c r="L327" s="116"/>
      <c r="M327" s="116"/>
      <c r="N327" s="116"/>
      <c r="O327" s="116"/>
      <c r="P327" s="116"/>
      <c r="Q327" s="116"/>
      <c r="R327" s="116"/>
      <c r="S327" s="116"/>
      <c r="T327" s="116"/>
      <c r="U327" s="116"/>
      <c r="V327" s="116"/>
    </row>
    <row r="328" customHeight="1" spans="6:22">
      <c r="F328" s="116"/>
      <c r="G328" s="116"/>
      <c r="H328" s="116"/>
      <c r="I328" s="116"/>
      <c r="J328" s="116"/>
      <c r="K328" s="116"/>
      <c r="L328" s="116"/>
      <c r="M328" s="116"/>
      <c r="N328" s="116"/>
      <c r="O328" s="116"/>
      <c r="P328" s="116"/>
      <c r="Q328" s="116"/>
      <c r="R328" s="116"/>
      <c r="S328" s="116"/>
      <c r="T328" s="116"/>
      <c r="U328" s="116"/>
      <c r="V328" s="116"/>
    </row>
    <row r="329" customHeight="1" spans="6:22">
      <c r="F329" s="116"/>
      <c r="G329" s="116"/>
      <c r="H329" s="116"/>
      <c r="I329" s="116"/>
      <c r="J329" s="116"/>
      <c r="K329" s="116"/>
      <c r="L329" s="116"/>
      <c r="M329" s="116"/>
      <c r="N329" s="116"/>
      <c r="O329" s="116"/>
      <c r="P329" s="116"/>
      <c r="Q329" s="116"/>
      <c r="R329" s="116"/>
      <c r="S329" s="116"/>
      <c r="T329" s="116"/>
      <c r="U329" s="116"/>
      <c r="V329" s="116"/>
    </row>
    <row r="330" customHeight="1" spans="6:22">
      <c r="F330" s="116"/>
      <c r="G330" s="116"/>
      <c r="H330" s="116"/>
      <c r="I330" s="116"/>
      <c r="J330" s="116"/>
      <c r="K330" s="116"/>
      <c r="L330" s="116"/>
      <c r="M330" s="116"/>
      <c r="N330" s="116"/>
      <c r="O330" s="116"/>
      <c r="P330" s="116"/>
      <c r="Q330" s="116"/>
      <c r="R330" s="116"/>
      <c r="S330" s="116"/>
      <c r="T330" s="116"/>
      <c r="U330" s="116"/>
      <c r="V330" s="116"/>
    </row>
    <row r="331" customHeight="1" spans="6:22">
      <c r="F331" s="116"/>
      <c r="G331" s="116"/>
      <c r="H331" s="116"/>
      <c r="I331" s="116"/>
      <c r="J331" s="116"/>
      <c r="K331" s="116"/>
      <c r="L331" s="116"/>
      <c r="M331" s="116"/>
      <c r="N331" s="116"/>
      <c r="O331" s="116"/>
      <c r="P331" s="116"/>
      <c r="Q331" s="116"/>
      <c r="R331" s="116"/>
      <c r="S331" s="116"/>
      <c r="T331" s="116"/>
      <c r="U331" s="116"/>
      <c r="V331" s="116"/>
    </row>
    <row r="332" customHeight="1" spans="6:22">
      <c r="F332" s="116"/>
      <c r="G332" s="116"/>
      <c r="H332" s="116"/>
      <c r="I332" s="116"/>
      <c r="J332" s="116"/>
      <c r="K332" s="116"/>
      <c r="L332" s="116"/>
      <c r="M332" s="116"/>
      <c r="N332" s="116"/>
      <c r="O332" s="116"/>
      <c r="P332" s="116"/>
      <c r="Q332" s="116"/>
      <c r="R332" s="116"/>
      <c r="S332" s="116"/>
      <c r="T332" s="116"/>
      <c r="U332" s="116"/>
      <c r="V332" s="116"/>
    </row>
    <row r="333" customHeight="1" spans="6:22">
      <c r="F333" s="116"/>
      <c r="G333" s="116"/>
      <c r="H333" s="116"/>
      <c r="I333" s="116"/>
      <c r="J333" s="116"/>
      <c r="K333" s="116"/>
      <c r="L333" s="116"/>
      <c r="M333" s="116"/>
      <c r="N333" s="116"/>
      <c r="O333" s="116"/>
      <c r="P333" s="116"/>
      <c r="Q333" s="116"/>
      <c r="R333" s="116"/>
      <c r="S333" s="116"/>
      <c r="T333" s="116"/>
      <c r="U333" s="116"/>
      <c r="V333" s="116"/>
    </row>
    <row r="334" customHeight="1" spans="6:22">
      <c r="F334" s="116"/>
      <c r="G334" s="116"/>
      <c r="H334" s="116"/>
      <c r="I334" s="116"/>
      <c r="J334" s="116"/>
      <c r="K334" s="116"/>
      <c r="L334" s="116"/>
      <c r="M334" s="116"/>
      <c r="N334" s="116"/>
      <c r="O334" s="116"/>
      <c r="P334" s="116"/>
      <c r="Q334" s="116"/>
      <c r="R334" s="116"/>
      <c r="S334" s="116"/>
      <c r="T334" s="116"/>
      <c r="U334" s="116"/>
      <c r="V334" s="116"/>
    </row>
    <row r="335" customHeight="1" spans="6:22">
      <c r="F335" s="116"/>
      <c r="G335" s="116"/>
      <c r="H335" s="116"/>
      <c r="I335" s="116"/>
      <c r="J335" s="116"/>
      <c r="K335" s="116"/>
      <c r="L335" s="116"/>
      <c r="M335" s="116"/>
      <c r="N335" s="116"/>
      <c r="O335" s="116"/>
      <c r="P335" s="116"/>
      <c r="Q335" s="116"/>
      <c r="R335" s="116"/>
      <c r="S335" s="116"/>
      <c r="T335" s="116"/>
      <c r="U335" s="116"/>
      <c r="V335" s="116"/>
    </row>
    <row r="336" customHeight="1" spans="6:22">
      <c r="F336" s="116"/>
      <c r="G336" s="116"/>
      <c r="H336" s="116"/>
      <c r="I336" s="116"/>
      <c r="J336" s="116"/>
      <c r="K336" s="116"/>
      <c r="L336" s="116"/>
      <c r="M336" s="116"/>
      <c r="N336" s="116"/>
      <c r="O336" s="116"/>
      <c r="P336" s="116"/>
      <c r="Q336" s="116"/>
      <c r="R336" s="116"/>
      <c r="S336" s="116"/>
      <c r="T336" s="116"/>
      <c r="U336" s="116"/>
      <c r="V336" s="116"/>
    </row>
    <row r="337" customHeight="1" spans="6:22">
      <c r="F337" s="116"/>
      <c r="G337" s="116"/>
      <c r="H337" s="116"/>
      <c r="I337" s="116"/>
      <c r="J337" s="116"/>
      <c r="K337" s="116"/>
      <c r="L337" s="116"/>
      <c r="M337" s="116"/>
      <c r="N337" s="116"/>
      <c r="O337" s="116"/>
      <c r="P337" s="116"/>
      <c r="Q337" s="116"/>
      <c r="R337" s="116"/>
      <c r="S337" s="116"/>
      <c r="T337" s="116"/>
      <c r="U337" s="116"/>
      <c r="V337" s="116"/>
    </row>
    <row r="338" customHeight="1" spans="6:22">
      <c r="F338" s="116"/>
      <c r="G338" s="116"/>
      <c r="H338" s="116"/>
      <c r="I338" s="116"/>
      <c r="J338" s="116"/>
      <c r="K338" s="116"/>
      <c r="L338" s="116"/>
      <c r="M338" s="116"/>
      <c r="N338" s="116"/>
      <c r="O338" s="116"/>
      <c r="P338" s="116"/>
      <c r="Q338" s="116"/>
      <c r="R338" s="116"/>
      <c r="S338" s="116"/>
      <c r="T338" s="116"/>
      <c r="U338" s="116"/>
      <c r="V338" s="116"/>
    </row>
    <row r="339" customHeight="1" spans="6:22">
      <c r="F339" s="116"/>
      <c r="G339" s="116"/>
      <c r="H339" s="116"/>
      <c r="I339" s="116"/>
      <c r="J339" s="116"/>
      <c r="K339" s="116"/>
      <c r="L339" s="116"/>
      <c r="M339" s="116"/>
      <c r="N339" s="116"/>
      <c r="O339" s="116"/>
      <c r="P339" s="116"/>
      <c r="Q339" s="116"/>
      <c r="R339" s="116"/>
      <c r="S339" s="116"/>
      <c r="T339" s="116"/>
      <c r="U339" s="116"/>
      <c r="V339" s="116"/>
    </row>
    <row r="340" customHeight="1" spans="6:22">
      <c r="F340" s="116"/>
      <c r="G340" s="116"/>
      <c r="H340" s="116"/>
      <c r="I340" s="116"/>
      <c r="J340" s="116"/>
      <c r="K340" s="116"/>
      <c r="L340" s="116"/>
      <c r="M340" s="116"/>
      <c r="N340" s="116"/>
      <c r="O340" s="116"/>
      <c r="P340" s="116"/>
      <c r="Q340" s="116"/>
      <c r="R340" s="116"/>
      <c r="S340" s="116"/>
      <c r="T340" s="116"/>
      <c r="U340" s="116"/>
      <c r="V340" s="116"/>
    </row>
    <row r="341" customHeight="1" spans="6:22">
      <c r="F341" s="116"/>
      <c r="G341" s="116"/>
      <c r="H341" s="116"/>
      <c r="I341" s="116"/>
      <c r="J341" s="116"/>
      <c r="K341" s="116"/>
      <c r="L341" s="116"/>
      <c r="M341" s="116"/>
      <c r="N341" s="116"/>
      <c r="O341" s="116"/>
      <c r="P341" s="116"/>
      <c r="Q341" s="116"/>
      <c r="R341" s="116"/>
      <c r="S341" s="116"/>
      <c r="T341" s="116"/>
      <c r="U341" s="116"/>
      <c r="V341" s="116"/>
    </row>
    <row r="342" customHeight="1" spans="6:22">
      <c r="F342" s="116"/>
      <c r="G342" s="116"/>
      <c r="H342" s="116"/>
      <c r="I342" s="116"/>
      <c r="J342" s="116"/>
      <c r="K342" s="116"/>
      <c r="L342" s="116"/>
      <c r="M342" s="116"/>
      <c r="N342" s="116"/>
      <c r="O342" s="116"/>
      <c r="P342" s="116"/>
      <c r="Q342" s="116"/>
      <c r="R342" s="116"/>
      <c r="S342" s="116"/>
      <c r="T342" s="116"/>
      <c r="U342" s="116"/>
      <c r="V342" s="116"/>
    </row>
    <row r="343" customHeight="1" spans="6:22">
      <c r="F343" s="116"/>
      <c r="G343" s="116"/>
      <c r="H343" s="116"/>
      <c r="I343" s="116"/>
      <c r="J343" s="116"/>
      <c r="K343" s="116"/>
      <c r="L343" s="116"/>
      <c r="M343" s="116"/>
      <c r="N343" s="116"/>
      <c r="O343" s="116"/>
      <c r="P343" s="116"/>
      <c r="Q343" s="116"/>
      <c r="R343" s="116"/>
      <c r="S343" s="116"/>
      <c r="T343" s="116"/>
      <c r="U343" s="116"/>
      <c r="V343" s="116"/>
    </row>
    <row r="344" customHeight="1" spans="6:22">
      <c r="F344" s="116"/>
      <c r="G344" s="116"/>
      <c r="H344" s="116"/>
      <c r="I344" s="116"/>
      <c r="J344" s="116"/>
      <c r="K344" s="116"/>
      <c r="L344" s="116"/>
      <c r="M344" s="116"/>
      <c r="N344" s="116"/>
      <c r="O344" s="116"/>
      <c r="P344" s="116"/>
      <c r="Q344" s="116"/>
      <c r="R344" s="116"/>
      <c r="S344" s="116"/>
      <c r="T344" s="116"/>
      <c r="U344" s="116"/>
      <c r="V344" s="116"/>
    </row>
    <row r="345" customHeight="1" spans="6:22">
      <c r="F345" s="116"/>
      <c r="G345" s="116"/>
      <c r="H345" s="116"/>
      <c r="I345" s="116"/>
      <c r="J345" s="116"/>
      <c r="K345" s="116"/>
      <c r="L345" s="116"/>
      <c r="M345" s="116"/>
      <c r="N345" s="116"/>
      <c r="O345" s="116"/>
      <c r="P345" s="116"/>
      <c r="Q345" s="116"/>
      <c r="R345" s="116"/>
      <c r="S345" s="116"/>
      <c r="T345" s="116"/>
      <c r="U345" s="116"/>
      <c r="V345" s="116"/>
    </row>
    <row r="346" customHeight="1" spans="6:22">
      <c r="F346" s="116"/>
      <c r="G346" s="116"/>
      <c r="H346" s="116"/>
      <c r="I346" s="116"/>
      <c r="J346" s="116"/>
      <c r="K346" s="116"/>
      <c r="L346" s="116"/>
      <c r="M346" s="116"/>
      <c r="N346" s="116"/>
      <c r="O346" s="116"/>
      <c r="P346" s="116"/>
      <c r="Q346" s="116"/>
      <c r="R346" s="116"/>
      <c r="S346" s="116"/>
      <c r="T346" s="116"/>
      <c r="U346" s="116"/>
      <c r="V346" s="116"/>
    </row>
    <row r="347" customHeight="1" spans="6:22">
      <c r="F347" s="116"/>
      <c r="G347" s="116"/>
      <c r="H347" s="116"/>
      <c r="I347" s="116"/>
      <c r="J347" s="116"/>
      <c r="K347" s="116"/>
      <c r="L347" s="116"/>
      <c r="M347" s="116"/>
      <c r="N347" s="116"/>
      <c r="O347" s="116"/>
      <c r="P347" s="116"/>
      <c r="Q347" s="116"/>
      <c r="R347" s="116"/>
      <c r="S347" s="116"/>
      <c r="T347" s="116"/>
      <c r="U347" s="116"/>
      <c r="V347" s="116"/>
    </row>
    <row r="348" customHeight="1" spans="6:22">
      <c r="F348" s="116"/>
      <c r="G348" s="116"/>
      <c r="H348" s="116"/>
      <c r="I348" s="116"/>
      <c r="J348" s="116"/>
      <c r="K348" s="116"/>
      <c r="L348" s="116"/>
      <c r="M348" s="116"/>
      <c r="N348" s="116"/>
      <c r="O348" s="116"/>
      <c r="P348" s="116"/>
      <c r="Q348" s="116"/>
      <c r="R348" s="116"/>
      <c r="S348" s="116"/>
      <c r="T348" s="116"/>
      <c r="U348" s="116"/>
      <c r="V348" s="116"/>
    </row>
    <row r="349" customHeight="1" spans="6:22">
      <c r="F349" s="116"/>
      <c r="G349" s="116"/>
      <c r="H349" s="116"/>
      <c r="I349" s="116"/>
      <c r="J349" s="116"/>
      <c r="K349" s="116"/>
      <c r="L349" s="116"/>
      <c r="M349" s="116"/>
      <c r="N349" s="116"/>
      <c r="O349" s="116"/>
      <c r="P349" s="116"/>
      <c r="Q349" s="116"/>
      <c r="R349" s="116"/>
      <c r="S349" s="116"/>
      <c r="T349" s="116"/>
      <c r="U349" s="116"/>
      <c r="V349" s="116"/>
    </row>
    <row r="350" customHeight="1" spans="6:22">
      <c r="F350" s="116"/>
      <c r="G350" s="116"/>
      <c r="H350" s="116"/>
      <c r="I350" s="116"/>
      <c r="J350" s="116"/>
      <c r="K350" s="116"/>
      <c r="L350" s="116"/>
      <c r="M350" s="116"/>
      <c r="N350" s="116"/>
      <c r="O350" s="116"/>
      <c r="P350" s="116"/>
      <c r="Q350" s="116"/>
      <c r="R350" s="116"/>
      <c r="S350" s="116"/>
      <c r="T350" s="116"/>
      <c r="U350" s="116"/>
      <c r="V350" s="116"/>
    </row>
    <row r="351" customHeight="1" spans="6:22">
      <c r="F351" s="116"/>
      <c r="G351" s="116"/>
      <c r="H351" s="116"/>
      <c r="I351" s="116"/>
      <c r="J351" s="116"/>
      <c r="K351" s="116"/>
      <c r="L351" s="116"/>
      <c r="M351" s="116"/>
      <c r="N351" s="116"/>
      <c r="O351" s="116"/>
      <c r="P351" s="116"/>
      <c r="Q351" s="116"/>
      <c r="R351" s="116"/>
      <c r="S351" s="116"/>
      <c r="T351" s="116"/>
      <c r="U351" s="116"/>
      <c r="V351" s="116"/>
    </row>
    <row r="352" customHeight="1" spans="6:22">
      <c r="F352" s="116"/>
      <c r="G352" s="116"/>
      <c r="H352" s="116"/>
      <c r="I352" s="116"/>
      <c r="J352" s="116"/>
      <c r="K352" s="116"/>
      <c r="L352" s="116"/>
      <c r="M352" s="116"/>
      <c r="N352" s="116"/>
      <c r="O352" s="116"/>
      <c r="P352" s="116"/>
      <c r="Q352" s="116"/>
      <c r="R352" s="116"/>
      <c r="S352" s="116"/>
      <c r="T352" s="116"/>
      <c r="U352" s="116"/>
      <c r="V352" s="116"/>
    </row>
    <row r="353" customHeight="1" spans="6:22">
      <c r="F353" s="116"/>
      <c r="G353" s="116"/>
      <c r="H353" s="116"/>
      <c r="I353" s="116"/>
      <c r="J353" s="116"/>
      <c r="K353" s="116"/>
      <c r="L353" s="116"/>
      <c r="M353" s="116"/>
      <c r="N353" s="116"/>
      <c r="O353" s="116"/>
      <c r="P353" s="116"/>
      <c r="Q353" s="116"/>
      <c r="R353" s="116"/>
      <c r="S353" s="116"/>
      <c r="T353" s="116"/>
      <c r="U353" s="116"/>
      <c r="V353" s="116"/>
    </row>
    <row r="354" customHeight="1" spans="6:22">
      <c r="F354" s="116"/>
      <c r="G354" s="116"/>
      <c r="H354" s="116"/>
      <c r="I354" s="116"/>
      <c r="J354" s="116"/>
      <c r="K354" s="116"/>
      <c r="L354" s="116"/>
      <c r="M354" s="116"/>
      <c r="N354" s="116"/>
      <c r="O354" s="116"/>
      <c r="P354" s="116"/>
      <c r="Q354" s="116"/>
      <c r="R354" s="116"/>
      <c r="S354" s="116"/>
      <c r="T354" s="116"/>
      <c r="U354" s="116"/>
      <c r="V354" s="116"/>
    </row>
    <row r="355" customHeight="1" spans="6:22">
      <c r="F355" s="116"/>
      <c r="G355" s="116"/>
      <c r="H355" s="116"/>
      <c r="I355" s="116"/>
      <c r="J355" s="116"/>
      <c r="K355" s="116"/>
      <c r="L355" s="116"/>
      <c r="M355" s="116"/>
      <c r="N355" s="116"/>
      <c r="O355" s="116"/>
      <c r="P355" s="116"/>
      <c r="Q355" s="116"/>
      <c r="R355" s="116"/>
      <c r="S355" s="116"/>
      <c r="T355" s="116"/>
      <c r="U355" s="116"/>
      <c r="V355" s="116"/>
    </row>
    <row r="356" customHeight="1" spans="6:22">
      <c r="F356" s="116"/>
      <c r="G356" s="116"/>
      <c r="H356" s="116"/>
      <c r="I356" s="116"/>
      <c r="J356" s="116"/>
      <c r="K356" s="116"/>
      <c r="L356" s="116"/>
      <c r="M356" s="116"/>
      <c r="N356" s="116"/>
      <c r="O356" s="116"/>
      <c r="P356" s="116"/>
      <c r="Q356" s="116"/>
      <c r="R356" s="116"/>
      <c r="S356" s="116"/>
      <c r="T356" s="116"/>
      <c r="U356" s="116"/>
      <c r="V356" s="116"/>
    </row>
    <row r="357" customHeight="1" spans="6:22">
      <c r="F357" s="116"/>
      <c r="G357" s="116"/>
      <c r="H357" s="116"/>
      <c r="I357" s="116"/>
      <c r="J357" s="116"/>
      <c r="K357" s="116"/>
      <c r="L357" s="116"/>
      <c r="M357" s="116"/>
      <c r="N357" s="116"/>
      <c r="O357" s="116"/>
      <c r="P357" s="116"/>
      <c r="Q357" s="116"/>
      <c r="R357" s="116"/>
      <c r="S357" s="116"/>
      <c r="T357" s="116"/>
      <c r="U357" s="116"/>
      <c r="V357" s="116"/>
    </row>
    <row r="358" customHeight="1" spans="6:22">
      <c r="F358" s="116"/>
      <c r="G358" s="116"/>
      <c r="H358" s="116"/>
      <c r="I358" s="116"/>
      <c r="J358" s="116"/>
      <c r="K358" s="116"/>
      <c r="L358" s="116"/>
      <c r="M358" s="116"/>
      <c r="N358" s="116"/>
      <c r="O358" s="116"/>
      <c r="P358" s="116"/>
      <c r="Q358" s="116"/>
      <c r="R358" s="116"/>
      <c r="S358" s="116"/>
      <c r="T358" s="116"/>
      <c r="U358" s="116"/>
      <c r="V358" s="116"/>
    </row>
    <row r="359" customHeight="1" spans="6:22">
      <c r="F359" s="116"/>
      <c r="G359" s="116"/>
      <c r="H359" s="116"/>
      <c r="I359" s="116"/>
      <c r="J359" s="116"/>
      <c r="K359" s="116"/>
      <c r="L359" s="116"/>
      <c r="M359" s="116"/>
      <c r="N359" s="116"/>
      <c r="O359" s="116"/>
      <c r="P359" s="116"/>
      <c r="Q359" s="116"/>
      <c r="R359" s="116"/>
      <c r="S359" s="116"/>
      <c r="T359" s="116"/>
      <c r="U359" s="116"/>
      <c r="V359" s="116"/>
    </row>
    <row r="360" customHeight="1" spans="6:22">
      <c r="F360" s="116"/>
      <c r="G360" s="116"/>
      <c r="H360" s="116"/>
      <c r="I360" s="116"/>
      <c r="J360" s="116"/>
      <c r="K360" s="116"/>
      <c r="L360" s="116"/>
      <c r="M360" s="116"/>
      <c r="N360" s="116"/>
      <c r="O360" s="116"/>
      <c r="P360" s="116"/>
      <c r="Q360" s="116"/>
      <c r="R360" s="116"/>
      <c r="S360" s="116"/>
      <c r="T360" s="116"/>
      <c r="U360" s="116"/>
      <c r="V360" s="116"/>
    </row>
    <row r="361" customHeight="1" spans="6:22">
      <c r="F361" s="116"/>
      <c r="G361" s="116"/>
      <c r="H361" s="116"/>
      <c r="I361" s="116"/>
      <c r="J361" s="116"/>
      <c r="K361" s="116"/>
      <c r="L361" s="116"/>
      <c r="M361" s="116"/>
      <c r="N361" s="116"/>
      <c r="O361" s="116"/>
      <c r="P361" s="116"/>
      <c r="Q361" s="116"/>
      <c r="R361" s="116"/>
      <c r="S361" s="116"/>
      <c r="T361" s="116"/>
      <c r="U361" s="116"/>
      <c r="V361" s="116"/>
    </row>
    <row r="362" customHeight="1" spans="6:22">
      <c r="F362" s="116"/>
      <c r="G362" s="116"/>
      <c r="H362" s="116"/>
      <c r="I362" s="116"/>
      <c r="J362" s="116"/>
      <c r="K362" s="116"/>
      <c r="L362" s="116"/>
      <c r="M362" s="116"/>
      <c r="N362" s="116"/>
      <c r="O362" s="116"/>
      <c r="P362" s="116"/>
      <c r="Q362" s="116"/>
      <c r="R362" s="116"/>
      <c r="S362" s="116"/>
      <c r="T362" s="116"/>
      <c r="U362" s="116"/>
      <c r="V362" s="116"/>
    </row>
    <row r="363" customHeight="1" spans="6:22">
      <c r="F363" s="116"/>
      <c r="G363" s="116"/>
      <c r="H363" s="116"/>
      <c r="I363" s="116"/>
      <c r="J363" s="116"/>
      <c r="K363" s="116"/>
      <c r="L363" s="116"/>
      <c r="M363" s="116"/>
      <c r="N363" s="116"/>
      <c r="O363" s="116"/>
      <c r="P363" s="116"/>
      <c r="Q363" s="116"/>
      <c r="R363" s="116"/>
      <c r="S363" s="116"/>
      <c r="T363" s="116"/>
      <c r="U363" s="116"/>
      <c r="V363" s="116"/>
    </row>
    <row r="364" customHeight="1" spans="6:22">
      <c r="F364" s="116"/>
      <c r="G364" s="116"/>
      <c r="H364" s="116"/>
      <c r="I364" s="116"/>
      <c r="J364" s="116"/>
      <c r="K364" s="116"/>
      <c r="L364" s="116"/>
      <c r="M364" s="116"/>
      <c r="N364" s="116"/>
      <c r="O364" s="116"/>
      <c r="P364" s="116"/>
      <c r="Q364" s="116"/>
      <c r="R364" s="116"/>
      <c r="S364" s="116"/>
      <c r="T364" s="116"/>
      <c r="U364" s="116"/>
      <c r="V364" s="116"/>
    </row>
    <row r="365" customHeight="1" spans="6:22">
      <c r="F365" s="116"/>
      <c r="G365" s="116"/>
      <c r="H365" s="116"/>
      <c r="I365" s="116"/>
      <c r="J365" s="116"/>
      <c r="K365" s="116"/>
      <c r="L365" s="116"/>
      <c r="M365" s="116"/>
      <c r="N365" s="116"/>
      <c r="O365" s="116"/>
      <c r="P365" s="116"/>
      <c r="Q365" s="116"/>
      <c r="R365" s="116"/>
      <c r="S365" s="116"/>
      <c r="T365" s="116"/>
      <c r="U365" s="116"/>
      <c r="V365" s="116"/>
    </row>
    <row r="366" customHeight="1" spans="6:22">
      <c r="F366" s="116"/>
      <c r="G366" s="116"/>
      <c r="H366" s="116"/>
      <c r="I366" s="116"/>
      <c r="J366" s="116"/>
      <c r="K366" s="116"/>
      <c r="L366" s="116"/>
      <c r="M366" s="116"/>
      <c r="N366" s="116"/>
      <c r="O366" s="116"/>
      <c r="P366" s="116"/>
      <c r="Q366" s="116"/>
      <c r="R366" s="116"/>
      <c r="S366" s="116"/>
      <c r="T366" s="116"/>
      <c r="U366" s="116"/>
      <c r="V366" s="116"/>
    </row>
    <row r="367" customHeight="1" spans="6:22">
      <c r="F367" s="116"/>
      <c r="G367" s="116"/>
      <c r="H367" s="116"/>
      <c r="I367" s="116"/>
      <c r="J367" s="116"/>
      <c r="K367" s="116"/>
      <c r="L367" s="116"/>
      <c r="M367" s="116"/>
      <c r="N367" s="116"/>
      <c r="O367" s="116"/>
      <c r="P367" s="116"/>
      <c r="Q367" s="116"/>
      <c r="R367" s="116"/>
      <c r="S367" s="116"/>
      <c r="T367" s="116"/>
      <c r="U367" s="116"/>
      <c r="V367" s="116"/>
    </row>
    <row r="368" customHeight="1" spans="6:22">
      <c r="F368" s="116"/>
      <c r="G368" s="116"/>
      <c r="H368" s="116"/>
      <c r="I368" s="116"/>
      <c r="J368" s="116"/>
      <c r="K368" s="116"/>
      <c r="L368" s="116"/>
      <c r="M368" s="116"/>
      <c r="N368" s="116"/>
      <c r="O368" s="116"/>
      <c r="P368" s="116"/>
      <c r="Q368" s="116"/>
      <c r="R368" s="116"/>
      <c r="S368" s="116"/>
      <c r="T368" s="116"/>
      <c r="U368" s="116"/>
      <c r="V368" s="116"/>
    </row>
    <row r="369" customHeight="1" spans="6:22">
      <c r="F369" s="116"/>
      <c r="G369" s="116"/>
      <c r="H369" s="116"/>
      <c r="I369" s="116"/>
      <c r="J369" s="116"/>
      <c r="K369" s="116"/>
      <c r="L369" s="116"/>
      <c r="M369" s="116"/>
      <c r="N369" s="116"/>
      <c r="O369" s="116"/>
      <c r="P369" s="116"/>
      <c r="Q369" s="116"/>
      <c r="R369" s="116"/>
      <c r="S369" s="116"/>
      <c r="T369" s="116"/>
      <c r="U369" s="116"/>
      <c r="V369" s="116"/>
    </row>
    <row r="370" customHeight="1" spans="6:22">
      <c r="F370" s="116"/>
      <c r="G370" s="116"/>
      <c r="H370" s="116"/>
      <c r="I370" s="116"/>
      <c r="J370" s="116"/>
      <c r="K370" s="116"/>
      <c r="L370" s="116"/>
      <c r="M370" s="116"/>
      <c r="N370" s="116"/>
      <c r="O370" s="116"/>
      <c r="P370" s="116"/>
      <c r="Q370" s="116"/>
      <c r="R370" s="116"/>
      <c r="S370" s="116"/>
      <c r="T370" s="116"/>
      <c r="U370" s="116"/>
      <c r="V370" s="116"/>
    </row>
    <row r="371" customHeight="1" spans="6:22">
      <c r="F371" s="116"/>
      <c r="G371" s="116"/>
      <c r="H371" s="116"/>
      <c r="I371" s="116"/>
      <c r="J371" s="116"/>
      <c r="K371" s="116"/>
      <c r="L371" s="116"/>
      <c r="M371" s="116"/>
      <c r="N371" s="116"/>
      <c r="O371" s="116"/>
      <c r="P371" s="116"/>
      <c r="Q371" s="116"/>
      <c r="R371" s="116"/>
      <c r="S371" s="116"/>
      <c r="T371" s="116"/>
      <c r="U371" s="116"/>
      <c r="V371" s="116"/>
    </row>
    <row r="372" customHeight="1" spans="6:22">
      <c r="F372" s="116"/>
      <c r="G372" s="116"/>
      <c r="H372" s="116"/>
      <c r="I372" s="116"/>
      <c r="J372" s="116"/>
      <c r="K372" s="116"/>
      <c r="L372" s="116"/>
      <c r="M372" s="116"/>
      <c r="N372" s="116"/>
      <c r="O372" s="116"/>
      <c r="P372" s="116"/>
      <c r="Q372" s="116"/>
      <c r="R372" s="116"/>
      <c r="S372" s="116"/>
      <c r="T372" s="116"/>
      <c r="U372" s="116"/>
      <c r="V372" s="116"/>
    </row>
    <row r="373" customHeight="1" spans="6:22">
      <c r="F373" s="116"/>
      <c r="G373" s="116"/>
      <c r="H373" s="116"/>
      <c r="I373" s="116"/>
      <c r="J373" s="116"/>
      <c r="K373" s="116"/>
      <c r="L373" s="116"/>
      <c r="M373" s="116"/>
      <c r="N373" s="116"/>
      <c r="O373" s="116"/>
      <c r="P373" s="116"/>
      <c r="Q373" s="116"/>
      <c r="R373" s="116"/>
      <c r="S373" s="116"/>
      <c r="T373" s="116"/>
      <c r="U373" s="116"/>
      <c r="V373" s="116"/>
    </row>
    <row r="374" customHeight="1" spans="6:22">
      <c r="F374" s="116"/>
      <c r="G374" s="116"/>
      <c r="H374" s="116"/>
      <c r="I374" s="116"/>
      <c r="J374" s="116"/>
      <c r="K374" s="116"/>
      <c r="L374" s="116"/>
      <c r="M374" s="116"/>
      <c r="N374" s="116"/>
      <c r="O374" s="116"/>
      <c r="P374" s="116"/>
      <c r="Q374" s="116"/>
      <c r="R374" s="116"/>
      <c r="S374" s="116"/>
      <c r="T374" s="116"/>
      <c r="U374" s="116"/>
      <c r="V374" s="116"/>
    </row>
    <row r="375" customHeight="1" spans="6:22">
      <c r="F375" s="116"/>
      <c r="G375" s="116"/>
      <c r="H375" s="116"/>
      <c r="I375" s="116"/>
      <c r="J375" s="116"/>
      <c r="K375" s="116"/>
      <c r="L375" s="116"/>
      <c r="M375" s="116"/>
      <c r="N375" s="116"/>
      <c r="O375" s="116"/>
      <c r="P375" s="116"/>
      <c r="Q375" s="116"/>
      <c r="R375" s="116"/>
      <c r="S375" s="116"/>
      <c r="T375" s="116"/>
      <c r="U375" s="116"/>
      <c r="V375" s="116"/>
    </row>
    <row r="376" customHeight="1" spans="6:22">
      <c r="F376" s="116"/>
      <c r="G376" s="116"/>
      <c r="H376" s="116"/>
      <c r="I376" s="116"/>
      <c r="J376" s="116"/>
      <c r="K376" s="116"/>
      <c r="L376" s="116"/>
      <c r="M376" s="116"/>
      <c r="N376" s="116"/>
      <c r="O376" s="116"/>
      <c r="P376" s="116"/>
      <c r="Q376" s="116"/>
      <c r="R376" s="116"/>
      <c r="S376" s="116"/>
      <c r="T376" s="116"/>
      <c r="U376" s="116"/>
      <c r="V376" s="116"/>
    </row>
    <row r="377" customHeight="1" spans="6:22">
      <c r="F377" s="116"/>
      <c r="G377" s="116"/>
      <c r="H377" s="116"/>
      <c r="I377" s="116"/>
      <c r="J377" s="116"/>
      <c r="K377" s="116"/>
      <c r="L377" s="116"/>
      <c r="M377" s="116"/>
      <c r="N377" s="116"/>
      <c r="O377" s="116"/>
      <c r="P377" s="116"/>
      <c r="Q377" s="116"/>
      <c r="R377" s="116"/>
      <c r="S377" s="116"/>
      <c r="T377" s="116"/>
      <c r="U377" s="116"/>
      <c r="V377" s="116"/>
    </row>
    <row r="378" customHeight="1" spans="6:22">
      <c r="F378" s="116"/>
      <c r="G378" s="116"/>
      <c r="H378" s="116"/>
      <c r="I378" s="116"/>
      <c r="J378" s="116"/>
      <c r="K378" s="116"/>
      <c r="L378" s="116"/>
      <c r="M378" s="116"/>
      <c r="N378" s="116"/>
      <c r="O378" s="116"/>
      <c r="P378" s="116"/>
      <c r="Q378" s="116"/>
      <c r="R378" s="116"/>
      <c r="S378" s="116"/>
      <c r="T378" s="116"/>
      <c r="U378" s="116"/>
      <c r="V378" s="116"/>
    </row>
    <row r="379" customHeight="1" spans="6:22">
      <c r="F379" s="116"/>
      <c r="G379" s="116"/>
      <c r="H379" s="116"/>
      <c r="I379" s="116"/>
      <c r="J379" s="116"/>
      <c r="K379" s="116"/>
      <c r="L379" s="116"/>
      <c r="M379" s="116"/>
      <c r="N379" s="116"/>
      <c r="O379" s="116"/>
      <c r="P379" s="116"/>
      <c r="Q379" s="116"/>
      <c r="R379" s="116"/>
      <c r="S379" s="116"/>
      <c r="T379" s="116"/>
      <c r="U379" s="116"/>
      <c r="V379" s="116"/>
    </row>
    <row r="380" customHeight="1" spans="6:22">
      <c r="F380" s="116"/>
      <c r="G380" s="116"/>
      <c r="H380" s="116"/>
      <c r="I380" s="116"/>
      <c r="J380" s="116"/>
      <c r="K380" s="116"/>
      <c r="L380" s="116"/>
      <c r="M380" s="116"/>
      <c r="N380" s="116"/>
      <c r="O380" s="116"/>
      <c r="P380" s="116"/>
      <c r="Q380" s="116"/>
      <c r="R380" s="116"/>
      <c r="S380" s="116"/>
      <c r="T380" s="116"/>
      <c r="U380" s="116"/>
      <c r="V380" s="116"/>
    </row>
    <row r="381" customHeight="1" spans="6:22">
      <c r="F381" s="116"/>
      <c r="G381" s="116"/>
      <c r="H381" s="116"/>
      <c r="I381" s="116"/>
      <c r="J381" s="116"/>
      <c r="K381" s="116"/>
      <c r="L381" s="116"/>
      <c r="M381" s="116"/>
      <c r="N381" s="116"/>
      <c r="O381" s="116"/>
      <c r="P381" s="116"/>
      <c r="Q381" s="116"/>
      <c r="R381" s="116"/>
      <c r="S381" s="116"/>
      <c r="T381" s="116"/>
      <c r="U381" s="116"/>
      <c r="V381" s="116"/>
    </row>
    <row r="382" customHeight="1" spans="6:22">
      <c r="F382" s="116"/>
      <c r="G382" s="116"/>
      <c r="H382" s="116"/>
      <c r="I382" s="116"/>
      <c r="J382" s="116"/>
      <c r="K382" s="116"/>
      <c r="L382" s="116"/>
      <c r="M382" s="116"/>
      <c r="N382" s="116"/>
      <c r="O382" s="116"/>
      <c r="P382" s="116"/>
      <c r="Q382" s="116"/>
      <c r="R382" s="116"/>
      <c r="S382" s="116"/>
      <c r="T382" s="116"/>
      <c r="U382" s="116"/>
      <c r="V382" s="116"/>
    </row>
    <row r="383" customHeight="1" spans="6:22">
      <c r="F383" s="116"/>
      <c r="G383" s="116"/>
      <c r="H383" s="116"/>
      <c r="I383" s="116"/>
      <c r="J383" s="116"/>
      <c r="K383" s="116"/>
      <c r="L383" s="116"/>
      <c r="M383" s="116"/>
      <c r="N383" s="116"/>
      <c r="O383" s="116"/>
      <c r="P383" s="116"/>
      <c r="Q383" s="116"/>
      <c r="R383" s="116"/>
      <c r="S383" s="116"/>
      <c r="T383" s="116"/>
      <c r="U383" s="116"/>
      <c r="V383" s="116"/>
    </row>
    <row r="384" customHeight="1" spans="6:22">
      <c r="F384" s="116"/>
      <c r="G384" s="116"/>
      <c r="H384" s="116"/>
      <c r="I384" s="116"/>
      <c r="J384" s="116"/>
      <c r="K384" s="116"/>
      <c r="L384" s="116"/>
      <c r="M384" s="116"/>
      <c r="N384" s="116"/>
      <c r="O384" s="116"/>
      <c r="P384" s="116"/>
      <c r="Q384" s="116"/>
      <c r="R384" s="116"/>
      <c r="S384" s="116"/>
      <c r="T384" s="116"/>
      <c r="U384" s="116"/>
      <c r="V384" s="116"/>
    </row>
    <row r="385" customHeight="1" spans="6:22">
      <c r="F385" s="116"/>
      <c r="G385" s="116"/>
      <c r="H385" s="116"/>
      <c r="I385" s="116"/>
      <c r="J385" s="116"/>
      <c r="K385" s="116"/>
      <c r="L385" s="116"/>
      <c r="M385" s="116"/>
      <c r="N385" s="116"/>
      <c r="O385" s="116"/>
      <c r="P385" s="116"/>
      <c r="Q385" s="116"/>
      <c r="R385" s="116"/>
      <c r="S385" s="116"/>
      <c r="T385" s="116"/>
      <c r="U385" s="116"/>
      <c r="V385" s="116"/>
    </row>
    <row r="386" customHeight="1" spans="6:22">
      <c r="F386" s="116"/>
      <c r="G386" s="116"/>
      <c r="H386" s="116"/>
      <c r="I386" s="116"/>
      <c r="J386" s="116"/>
      <c r="K386" s="116"/>
      <c r="L386" s="116"/>
      <c r="M386" s="116"/>
      <c r="N386" s="116"/>
      <c r="O386" s="116"/>
      <c r="P386" s="116"/>
      <c r="Q386" s="116"/>
      <c r="R386" s="116"/>
      <c r="S386" s="116"/>
      <c r="T386" s="116"/>
      <c r="U386" s="116"/>
      <c r="V386" s="116"/>
    </row>
    <row r="387" customHeight="1" spans="6:22">
      <c r="F387" s="116"/>
      <c r="G387" s="116"/>
      <c r="H387" s="116"/>
      <c r="I387" s="116"/>
      <c r="J387" s="116"/>
      <c r="K387" s="116"/>
      <c r="L387" s="116"/>
      <c r="M387" s="116"/>
      <c r="N387" s="116"/>
      <c r="O387" s="116"/>
      <c r="P387" s="116"/>
      <c r="Q387" s="116"/>
      <c r="R387" s="116"/>
      <c r="S387" s="116"/>
      <c r="T387" s="116"/>
      <c r="U387" s="116"/>
      <c r="V387" s="116"/>
    </row>
    <row r="388" customHeight="1" spans="6:22">
      <c r="F388" s="116"/>
      <c r="G388" s="116"/>
      <c r="H388" s="116"/>
      <c r="I388" s="116"/>
      <c r="J388" s="116"/>
      <c r="K388" s="116"/>
      <c r="L388" s="116"/>
      <c r="M388" s="116"/>
      <c r="N388" s="116"/>
      <c r="O388" s="116"/>
      <c r="P388" s="116"/>
      <c r="Q388" s="116"/>
      <c r="R388" s="116"/>
      <c r="S388" s="116"/>
      <c r="T388" s="116"/>
      <c r="U388" s="116"/>
      <c r="V388" s="116"/>
    </row>
    <row r="389" customHeight="1" spans="6:22">
      <c r="F389" s="116"/>
      <c r="G389" s="116"/>
      <c r="H389" s="116"/>
      <c r="I389" s="116"/>
      <c r="J389" s="116"/>
      <c r="K389" s="116"/>
      <c r="L389" s="116"/>
      <c r="M389" s="116"/>
      <c r="N389" s="116"/>
      <c r="O389" s="116"/>
      <c r="P389" s="116"/>
      <c r="Q389" s="116"/>
      <c r="R389" s="116"/>
      <c r="S389" s="116"/>
      <c r="T389" s="116"/>
      <c r="U389" s="116"/>
      <c r="V389" s="116"/>
    </row>
    <row r="390" customHeight="1" spans="6:22">
      <c r="F390" s="116"/>
      <c r="G390" s="116"/>
      <c r="H390" s="116"/>
      <c r="I390" s="116"/>
      <c r="J390" s="116"/>
      <c r="K390" s="116"/>
      <c r="L390" s="116"/>
      <c r="M390" s="116"/>
      <c r="N390" s="116"/>
      <c r="O390" s="116"/>
      <c r="P390" s="116"/>
      <c r="Q390" s="116"/>
      <c r="R390" s="116"/>
      <c r="S390" s="116"/>
      <c r="T390" s="116"/>
      <c r="U390" s="116"/>
      <c r="V390" s="116"/>
    </row>
    <row r="391" customHeight="1" spans="6:22">
      <c r="F391" s="116"/>
      <c r="G391" s="116"/>
      <c r="H391" s="116"/>
      <c r="I391" s="116"/>
      <c r="J391" s="116"/>
      <c r="K391" s="116"/>
      <c r="L391" s="116"/>
      <c r="M391" s="116"/>
      <c r="N391" s="116"/>
      <c r="O391" s="116"/>
      <c r="P391" s="116"/>
      <c r="Q391" s="116"/>
      <c r="R391" s="116"/>
      <c r="S391" s="116"/>
      <c r="T391" s="116"/>
      <c r="U391" s="116"/>
      <c r="V391" s="116"/>
    </row>
    <row r="392" customHeight="1" spans="6:22">
      <c r="F392" s="116"/>
      <c r="G392" s="116"/>
      <c r="H392" s="116"/>
      <c r="I392" s="116"/>
      <c r="J392" s="116"/>
      <c r="K392" s="116"/>
      <c r="L392" s="116"/>
      <c r="M392" s="116"/>
      <c r="N392" s="116"/>
      <c r="O392" s="116"/>
      <c r="P392" s="116"/>
      <c r="Q392" s="116"/>
      <c r="R392" s="116"/>
      <c r="S392" s="116"/>
      <c r="T392" s="116"/>
      <c r="U392" s="116"/>
      <c r="V392" s="116"/>
    </row>
    <row r="393" customHeight="1" spans="6:22">
      <c r="F393" s="116"/>
      <c r="G393" s="116"/>
      <c r="H393" s="116"/>
      <c r="I393" s="116"/>
      <c r="J393" s="116"/>
      <c r="K393" s="116"/>
      <c r="L393" s="116"/>
      <c r="M393" s="116"/>
      <c r="N393" s="116"/>
      <c r="O393" s="116"/>
      <c r="P393" s="116"/>
      <c r="Q393" s="116"/>
      <c r="R393" s="116"/>
      <c r="S393" s="116"/>
      <c r="T393" s="116"/>
      <c r="U393" s="116"/>
      <c r="V393" s="116"/>
    </row>
    <row r="394" customHeight="1" spans="6:22">
      <c r="F394" s="116"/>
      <c r="G394" s="116"/>
      <c r="H394" s="116"/>
      <c r="I394" s="116"/>
      <c r="J394" s="116"/>
      <c r="K394" s="116"/>
      <c r="L394" s="116"/>
      <c r="M394" s="116"/>
      <c r="N394" s="116"/>
      <c r="O394" s="116"/>
      <c r="P394" s="116"/>
      <c r="Q394" s="116"/>
      <c r="R394" s="116"/>
      <c r="S394" s="116"/>
      <c r="T394" s="116"/>
      <c r="U394" s="116"/>
      <c r="V394" s="116"/>
    </row>
    <row r="395" customHeight="1" spans="6:22">
      <c r="F395" s="116"/>
      <c r="G395" s="116"/>
      <c r="H395" s="116"/>
      <c r="I395" s="116"/>
      <c r="J395" s="116"/>
      <c r="K395" s="116"/>
      <c r="L395" s="116"/>
      <c r="M395" s="116"/>
      <c r="N395" s="116"/>
      <c r="O395" s="116"/>
      <c r="P395" s="116"/>
      <c r="Q395" s="116"/>
      <c r="R395" s="116"/>
      <c r="S395" s="116"/>
      <c r="T395" s="116"/>
      <c r="U395" s="116"/>
      <c r="V395" s="116"/>
    </row>
    <row r="396" customHeight="1" spans="6:22">
      <c r="F396" s="116"/>
      <c r="G396" s="116"/>
      <c r="H396" s="116"/>
      <c r="I396" s="116"/>
      <c r="J396" s="116"/>
      <c r="K396" s="116"/>
      <c r="L396" s="116"/>
      <c r="M396" s="116"/>
      <c r="N396" s="116"/>
      <c r="O396" s="116"/>
      <c r="P396" s="116"/>
      <c r="Q396" s="116"/>
      <c r="R396" s="116"/>
      <c r="S396" s="116"/>
      <c r="T396" s="116"/>
      <c r="U396" s="116"/>
      <c r="V396" s="116"/>
    </row>
    <row r="397" customHeight="1" spans="6:22">
      <c r="F397" s="116"/>
      <c r="G397" s="116"/>
      <c r="H397" s="116"/>
      <c r="I397" s="116"/>
      <c r="J397" s="116"/>
      <c r="K397" s="116"/>
      <c r="L397" s="116"/>
      <c r="M397" s="116"/>
      <c r="N397" s="116"/>
      <c r="O397" s="116"/>
      <c r="P397" s="116"/>
      <c r="Q397" s="116"/>
      <c r="R397" s="116"/>
      <c r="S397" s="116"/>
      <c r="T397" s="116"/>
      <c r="U397" s="116"/>
      <c r="V397" s="116"/>
    </row>
    <row r="398" customHeight="1" spans="6:22">
      <c r="F398" s="116"/>
      <c r="G398" s="116"/>
      <c r="H398" s="116"/>
      <c r="I398" s="116"/>
      <c r="J398" s="116"/>
      <c r="K398" s="116"/>
      <c r="L398" s="116"/>
      <c r="M398" s="116"/>
      <c r="N398" s="116"/>
      <c r="O398" s="116"/>
      <c r="P398" s="116"/>
      <c r="Q398" s="116"/>
      <c r="R398" s="116"/>
      <c r="S398" s="116"/>
      <c r="T398" s="116"/>
      <c r="U398" s="116"/>
      <c r="V398" s="116"/>
    </row>
    <row r="399" customHeight="1" spans="6:22">
      <c r="F399" s="116"/>
      <c r="G399" s="116"/>
      <c r="H399" s="116"/>
      <c r="I399" s="116"/>
      <c r="J399" s="116"/>
      <c r="K399" s="116"/>
      <c r="L399" s="116"/>
      <c r="M399" s="116"/>
      <c r="N399" s="116"/>
      <c r="O399" s="116"/>
      <c r="P399" s="116"/>
      <c r="Q399" s="116"/>
      <c r="R399" s="116"/>
      <c r="S399" s="116"/>
      <c r="T399" s="116"/>
      <c r="U399" s="116"/>
      <c r="V399" s="116"/>
    </row>
    <row r="400" customHeight="1" spans="6:22">
      <c r="F400" s="116"/>
      <c r="G400" s="116"/>
      <c r="H400" s="116"/>
      <c r="I400" s="116"/>
      <c r="J400" s="116"/>
      <c r="K400" s="116"/>
      <c r="L400" s="116"/>
      <c r="M400" s="116"/>
      <c r="N400" s="116"/>
      <c r="O400" s="116"/>
      <c r="P400" s="116"/>
      <c r="Q400" s="116"/>
      <c r="R400" s="116"/>
      <c r="S400" s="116"/>
      <c r="T400" s="116"/>
      <c r="U400" s="116"/>
      <c r="V400" s="116"/>
    </row>
    <row r="401" customHeight="1" spans="6:22">
      <c r="F401" s="116"/>
      <c r="G401" s="116"/>
      <c r="H401" s="116"/>
      <c r="I401" s="116"/>
      <c r="J401" s="116"/>
      <c r="K401" s="116"/>
      <c r="L401" s="116"/>
      <c r="M401" s="116"/>
      <c r="N401" s="116"/>
      <c r="O401" s="116"/>
      <c r="P401" s="116"/>
      <c r="Q401" s="116"/>
      <c r="R401" s="116"/>
      <c r="S401" s="116"/>
      <c r="T401" s="116"/>
      <c r="U401" s="116"/>
      <c r="V401" s="116"/>
    </row>
    <row r="402" customHeight="1" spans="6:22">
      <c r="F402" s="116"/>
      <c r="G402" s="116"/>
      <c r="H402" s="116"/>
      <c r="I402" s="116"/>
      <c r="J402" s="116"/>
      <c r="K402" s="116"/>
      <c r="L402" s="116"/>
      <c r="M402" s="116"/>
      <c r="N402" s="116"/>
      <c r="O402" s="116"/>
      <c r="P402" s="116"/>
      <c r="Q402" s="116"/>
      <c r="R402" s="116"/>
      <c r="S402" s="116"/>
      <c r="T402" s="116"/>
      <c r="U402" s="116"/>
      <c r="V402" s="116"/>
    </row>
    <row r="403" customHeight="1" spans="6:22">
      <c r="F403" s="116"/>
      <c r="G403" s="116"/>
      <c r="H403" s="116"/>
      <c r="I403" s="116"/>
      <c r="J403" s="116"/>
      <c r="K403" s="116"/>
      <c r="L403" s="116"/>
      <c r="M403" s="116"/>
      <c r="N403" s="116"/>
      <c r="O403" s="116"/>
      <c r="P403" s="116"/>
      <c r="Q403" s="116"/>
      <c r="R403" s="116"/>
      <c r="S403" s="116"/>
      <c r="T403" s="116"/>
      <c r="U403" s="116"/>
      <c r="V403" s="116"/>
    </row>
    <row r="404" customHeight="1" spans="6:22">
      <c r="F404" s="116"/>
      <c r="G404" s="116"/>
      <c r="H404" s="116"/>
      <c r="I404" s="116"/>
      <c r="J404" s="116"/>
      <c r="K404" s="116"/>
      <c r="L404" s="116"/>
      <c r="M404" s="116"/>
      <c r="N404" s="116"/>
      <c r="O404" s="116"/>
      <c r="P404" s="116"/>
      <c r="Q404" s="116"/>
      <c r="R404" s="116"/>
      <c r="S404" s="116"/>
      <c r="T404" s="116"/>
      <c r="U404" s="116"/>
      <c r="V404" s="116"/>
    </row>
    <row r="405" customHeight="1" spans="6:22">
      <c r="F405" s="116"/>
      <c r="G405" s="116"/>
      <c r="H405" s="116"/>
      <c r="I405" s="116"/>
      <c r="J405" s="116"/>
      <c r="K405" s="116"/>
      <c r="L405" s="116"/>
      <c r="M405" s="116"/>
      <c r="N405" s="116"/>
      <c r="O405" s="116"/>
      <c r="P405" s="116"/>
      <c r="Q405" s="116"/>
      <c r="R405" s="116"/>
      <c r="S405" s="116"/>
      <c r="T405" s="116"/>
      <c r="U405" s="116"/>
      <c r="V405" s="116"/>
    </row>
    <row r="406" customHeight="1" spans="6:22">
      <c r="F406" s="116"/>
      <c r="G406" s="116"/>
      <c r="H406" s="116"/>
      <c r="I406" s="116"/>
      <c r="J406" s="116"/>
      <c r="K406" s="116"/>
      <c r="L406" s="116"/>
      <c r="M406" s="116"/>
      <c r="N406" s="116"/>
      <c r="O406" s="116"/>
      <c r="P406" s="116"/>
      <c r="Q406" s="116"/>
      <c r="R406" s="116"/>
      <c r="S406" s="116"/>
      <c r="T406" s="116"/>
      <c r="U406" s="116"/>
      <c r="V406" s="116"/>
    </row>
    <row r="407" customHeight="1" spans="6:22">
      <c r="F407" s="116"/>
      <c r="G407" s="116"/>
      <c r="H407" s="116"/>
      <c r="I407" s="116"/>
      <c r="J407" s="116"/>
      <c r="K407" s="116"/>
      <c r="L407" s="116"/>
      <c r="M407" s="116"/>
      <c r="N407" s="116"/>
      <c r="O407" s="116"/>
      <c r="P407" s="116"/>
      <c r="Q407" s="116"/>
      <c r="R407" s="116"/>
      <c r="S407" s="116"/>
      <c r="T407" s="116"/>
      <c r="U407" s="116"/>
      <c r="V407" s="116"/>
    </row>
    <row r="408" customHeight="1" spans="6:22">
      <c r="F408" s="116"/>
      <c r="G408" s="116"/>
      <c r="H408" s="116"/>
      <c r="I408" s="116"/>
      <c r="J408" s="116"/>
      <c r="K408" s="116"/>
      <c r="L408" s="116"/>
      <c r="M408" s="116"/>
      <c r="N408" s="116"/>
      <c r="O408" s="116"/>
      <c r="P408" s="116"/>
      <c r="Q408" s="116"/>
      <c r="R408" s="116"/>
      <c r="S408" s="116"/>
      <c r="T408" s="116"/>
      <c r="U408" s="116"/>
      <c r="V408" s="116"/>
    </row>
    <row r="409" customHeight="1" spans="6:22">
      <c r="F409" s="116"/>
      <c r="G409" s="116"/>
      <c r="H409" s="116"/>
      <c r="I409" s="116"/>
      <c r="J409" s="116"/>
      <c r="K409" s="116"/>
      <c r="L409" s="116"/>
      <c r="M409" s="116"/>
      <c r="N409" s="116"/>
      <c r="O409" s="116"/>
      <c r="P409" s="116"/>
      <c r="Q409" s="116"/>
      <c r="R409" s="116"/>
      <c r="S409" s="116"/>
      <c r="T409" s="116"/>
      <c r="U409" s="116"/>
      <c r="V409" s="116"/>
    </row>
    <row r="410" customHeight="1" spans="6:22">
      <c r="F410" s="116"/>
      <c r="G410" s="116"/>
      <c r="H410" s="116"/>
      <c r="I410" s="116"/>
      <c r="J410" s="116"/>
      <c r="K410" s="116"/>
      <c r="L410" s="116"/>
      <c r="M410" s="116"/>
      <c r="N410" s="116"/>
      <c r="O410" s="116"/>
      <c r="P410" s="116"/>
      <c r="Q410" s="116"/>
      <c r="R410" s="116"/>
      <c r="S410" s="116"/>
      <c r="T410" s="116"/>
      <c r="U410" s="116"/>
      <c r="V410" s="116"/>
    </row>
    <row r="411" customHeight="1" spans="6:22">
      <c r="F411" s="116"/>
      <c r="G411" s="116"/>
      <c r="H411" s="116"/>
      <c r="I411" s="116"/>
      <c r="J411" s="116"/>
      <c r="K411" s="116"/>
      <c r="L411" s="116"/>
      <c r="M411" s="116"/>
      <c r="N411" s="116"/>
      <c r="O411" s="116"/>
      <c r="P411" s="116"/>
      <c r="Q411" s="116"/>
      <c r="R411" s="116"/>
      <c r="S411" s="116"/>
      <c r="T411" s="116"/>
      <c r="U411" s="116"/>
      <c r="V411" s="116"/>
    </row>
    <row r="412" customHeight="1" spans="6:22">
      <c r="F412" s="116"/>
      <c r="G412" s="116"/>
      <c r="H412" s="116"/>
      <c r="I412" s="116"/>
      <c r="J412" s="116"/>
      <c r="K412" s="116"/>
      <c r="L412" s="116"/>
      <c r="M412" s="116"/>
      <c r="N412" s="116"/>
      <c r="O412" s="116"/>
      <c r="P412" s="116"/>
      <c r="Q412" s="116"/>
      <c r="R412" s="116"/>
      <c r="S412" s="116"/>
      <c r="T412" s="116"/>
      <c r="U412" s="116"/>
      <c r="V412" s="116"/>
    </row>
    <row r="413" customHeight="1" spans="6:22">
      <c r="F413" s="116"/>
      <c r="G413" s="116"/>
      <c r="H413" s="116"/>
      <c r="I413" s="116"/>
      <c r="J413" s="116"/>
      <c r="K413" s="116"/>
      <c r="L413" s="116"/>
      <c r="M413" s="116"/>
      <c r="N413" s="116"/>
      <c r="O413" s="116"/>
      <c r="P413" s="116"/>
      <c r="Q413" s="116"/>
      <c r="R413" s="116"/>
      <c r="S413" s="116"/>
      <c r="T413" s="116"/>
      <c r="U413" s="116"/>
      <c r="V413" s="116"/>
    </row>
    <row r="414" customHeight="1" spans="6:22">
      <c r="F414" s="116"/>
      <c r="G414" s="116"/>
      <c r="H414" s="116"/>
      <c r="I414" s="116"/>
      <c r="J414" s="116"/>
      <c r="K414" s="116"/>
      <c r="L414" s="116"/>
      <c r="M414" s="116"/>
      <c r="N414" s="116"/>
      <c r="O414" s="116"/>
      <c r="P414" s="116"/>
      <c r="Q414" s="116"/>
      <c r="R414" s="116"/>
      <c r="S414" s="116"/>
      <c r="T414" s="116"/>
      <c r="U414" s="116"/>
      <c r="V414" s="116"/>
    </row>
    <row r="415" customHeight="1" spans="6:22">
      <c r="F415" s="116"/>
      <c r="G415" s="116"/>
      <c r="H415" s="116"/>
      <c r="I415" s="116"/>
      <c r="J415" s="116"/>
      <c r="K415" s="116"/>
      <c r="L415" s="116"/>
      <c r="M415" s="116"/>
      <c r="N415" s="116"/>
      <c r="O415" s="116"/>
      <c r="P415" s="116"/>
      <c r="Q415" s="116"/>
      <c r="R415" s="116"/>
      <c r="S415" s="116"/>
      <c r="T415" s="116"/>
      <c r="U415" s="116"/>
      <c r="V415" s="116"/>
    </row>
    <row r="416" customHeight="1" spans="6:22">
      <c r="F416" s="116"/>
      <c r="G416" s="116"/>
      <c r="H416" s="116"/>
      <c r="I416" s="116"/>
      <c r="J416" s="116"/>
      <c r="K416" s="116"/>
      <c r="L416" s="116"/>
      <c r="M416" s="116"/>
      <c r="N416" s="116"/>
      <c r="O416" s="116"/>
      <c r="P416" s="116"/>
      <c r="Q416" s="116"/>
      <c r="R416" s="116"/>
      <c r="S416" s="116"/>
      <c r="T416" s="116"/>
      <c r="U416" s="116"/>
      <c r="V416" s="116"/>
    </row>
    <row r="417" customHeight="1" spans="6:22">
      <c r="F417" s="116"/>
      <c r="G417" s="116"/>
      <c r="H417" s="116"/>
      <c r="I417" s="116"/>
      <c r="J417" s="116"/>
      <c r="K417" s="116"/>
      <c r="L417" s="116"/>
      <c r="M417" s="116"/>
      <c r="N417" s="116"/>
      <c r="O417" s="116"/>
      <c r="P417" s="116"/>
      <c r="Q417" s="116"/>
      <c r="R417" s="116"/>
      <c r="S417" s="116"/>
      <c r="T417" s="116"/>
      <c r="U417" s="116"/>
      <c r="V417" s="116"/>
    </row>
    <row r="418" customHeight="1" spans="6:22">
      <c r="F418" s="116"/>
      <c r="G418" s="116"/>
      <c r="H418" s="116"/>
      <c r="I418" s="116"/>
      <c r="J418" s="116"/>
      <c r="K418" s="116"/>
      <c r="L418" s="116"/>
      <c r="M418" s="116"/>
      <c r="N418" s="116"/>
      <c r="O418" s="116"/>
      <c r="P418" s="116"/>
      <c r="Q418" s="116"/>
      <c r="R418" s="116"/>
      <c r="S418" s="116"/>
      <c r="T418" s="116"/>
      <c r="U418" s="116"/>
      <c r="V418" s="116"/>
    </row>
    <row r="419" customHeight="1" spans="6:22">
      <c r="F419" s="116"/>
      <c r="G419" s="116"/>
      <c r="H419" s="116"/>
      <c r="I419" s="116"/>
      <c r="J419" s="116"/>
      <c r="K419" s="116"/>
      <c r="L419" s="116"/>
      <c r="M419" s="116"/>
      <c r="N419" s="116"/>
      <c r="O419" s="116"/>
      <c r="P419" s="116"/>
      <c r="Q419" s="116"/>
      <c r="R419" s="116"/>
      <c r="S419" s="116"/>
      <c r="T419" s="116"/>
      <c r="U419" s="116"/>
      <c r="V419" s="116"/>
    </row>
    <row r="420" customHeight="1" spans="6:22">
      <c r="F420" s="116"/>
      <c r="G420" s="116"/>
      <c r="H420" s="116"/>
      <c r="I420" s="116"/>
      <c r="J420" s="116"/>
      <c r="K420" s="116"/>
      <c r="L420" s="116"/>
      <c r="M420" s="116"/>
      <c r="N420" s="116"/>
      <c r="O420" s="116"/>
      <c r="P420" s="116"/>
      <c r="Q420" s="116"/>
      <c r="R420" s="116"/>
      <c r="S420" s="116"/>
      <c r="T420" s="116"/>
      <c r="U420" s="116"/>
      <c r="V420" s="116"/>
    </row>
    <row r="421" customHeight="1" spans="6:22">
      <c r="F421" s="116"/>
      <c r="G421" s="116"/>
      <c r="H421" s="116"/>
      <c r="I421" s="116"/>
      <c r="J421" s="116"/>
      <c r="K421" s="116"/>
      <c r="L421" s="116"/>
      <c r="M421" s="116"/>
      <c r="N421" s="116"/>
      <c r="O421" s="116"/>
      <c r="P421" s="116"/>
      <c r="Q421" s="116"/>
      <c r="R421" s="116"/>
      <c r="S421" s="116"/>
      <c r="T421" s="116"/>
      <c r="U421" s="116"/>
      <c r="V421" s="116"/>
    </row>
    <row r="422" customHeight="1" spans="6:22">
      <c r="F422" s="116"/>
      <c r="G422" s="116"/>
      <c r="H422" s="116"/>
      <c r="I422" s="116"/>
      <c r="J422" s="116"/>
      <c r="K422" s="116"/>
      <c r="L422" s="116"/>
      <c r="M422" s="116"/>
      <c r="N422" s="116"/>
      <c r="O422" s="116"/>
      <c r="P422" s="116"/>
      <c r="Q422" s="116"/>
      <c r="R422" s="116"/>
      <c r="S422" s="116"/>
      <c r="T422" s="116"/>
      <c r="U422" s="116"/>
      <c r="V422" s="116"/>
    </row>
    <row r="423" customHeight="1" spans="6:22">
      <c r="F423" s="116"/>
      <c r="G423" s="116"/>
      <c r="H423" s="116"/>
      <c r="I423" s="116"/>
      <c r="J423" s="116"/>
      <c r="K423" s="116"/>
      <c r="L423" s="116"/>
      <c r="M423" s="116"/>
      <c r="N423" s="116"/>
      <c r="O423" s="116"/>
      <c r="P423" s="116"/>
      <c r="Q423" s="116"/>
      <c r="R423" s="116"/>
      <c r="S423" s="116"/>
      <c r="T423" s="116"/>
      <c r="U423" s="116"/>
      <c r="V423" s="116"/>
    </row>
    <row r="424" customHeight="1" spans="6:22">
      <c r="F424" s="116"/>
      <c r="G424" s="116"/>
      <c r="H424" s="116"/>
      <c r="I424" s="116"/>
      <c r="J424" s="116"/>
      <c r="K424" s="116"/>
      <c r="L424" s="116"/>
      <c r="M424" s="116"/>
      <c r="N424" s="116"/>
      <c r="O424" s="116"/>
      <c r="P424" s="116"/>
      <c r="Q424" s="116"/>
      <c r="R424" s="116"/>
      <c r="S424" s="116"/>
      <c r="T424" s="116"/>
      <c r="U424" s="116"/>
      <c r="V424" s="116"/>
    </row>
    <row r="425" customHeight="1" spans="6:22">
      <c r="F425" s="116"/>
      <c r="G425" s="116"/>
      <c r="H425" s="116"/>
      <c r="I425" s="116"/>
      <c r="J425" s="116"/>
      <c r="K425" s="116"/>
      <c r="L425" s="116"/>
      <c r="M425" s="116"/>
      <c r="N425" s="116"/>
      <c r="O425" s="116"/>
      <c r="P425" s="116"/>
      <c r="Q425" s="116"/>
      <c r="R425" s="116"/>
      <c r="S425" s="116"/>
      <c r="T425" s="116"/>
      <c r="U425" s="116"/>
      <c r="V425" s="116"/>
    </row>
    <row r="426" customHeight="1" spans="6:22">
      <c r="F426" s="116"/>
      <c r="G426" s="116"/>
      <c r="H426" s="116"/>
      <c r="I426" s="116"/>
      <c r="J426" s="116"/>
      <c r="K426" s="116"/>
      <c r="L426" s="116"/>
      <c r="M426" s="116"/>
      <c r="N426" s="116"/>
      <c r="O426" s="116"/>
      <c r="P426" s="116"/>
      <c r="Q426" s="116"/>
      <c r="R426" s="116"/>
      <c r="S426" s="116"/>
      <c r="T426" s="116"/>
      <c r="U426" s="116"/>
      <c r="V426" s="116"/>
    </row>
    <row r="427" customHeight="1" spans="6:22">
      <c r="F427" s="116"/>
      <c r="G427" s="116"/>
      <c r="H427" s="116"/>
      <c r="I427" s="116"/>
      <c r="J427" s="116"/>
      <c r="K427" s="116"/>
      <c r="L427" s="116"/>
      <c r="M427" s="116"/>
      <c r="N427" s="116"/>
      <c r="O427" s="116"/>
      <c r="P427" s="116"/>
      <c r="Q427" s="116"/>
      <c r="R427" s="116"/>
      <c r="S427" s="116"/>
      <c r="T427" s="116"/>
      <c r="U427" s="116"/>
      <c r="V427" s="116"/>
    </row>
    <row r="428" customHeight="1" spans="6:22">
      <c r="F428" s="116"/>
      <c r="G428" s="116"/>
      <c r="H428" s="116"/>
      <c r="I428" s="116"/>
      <c r="J428" s="116"/>
      <c r="K428" s="116"/>
      <c r="L428" s="116"/>
      <c r="M428" s="116"/>
      <c r="N428" s="116"/>
      <c r="O428" s="116"/>
      <c r="P428" s="116"/>
      <c r="Q428" s="116"/>
      <c r="R428" s="116"/>
      <c r="S428" s="116"/>
      <c r="T428" s="116"/>
      <c r="U428" s="116"/>
      <c r="V428" s="116"/>
    </row>
    <row r="429" customHeight="1" spans="6:22">
      <c r="F429" s="116"/>
      <c r="G429" s="116"/>
      <c r="H429" s="116"/>
      <c r="I429" s="116"/>
      <c r="J429" s="116"/>
      <c r="K429" s="116"/>
      <c r="L429" s="116"/>
      <c r="M429" s="116"/>
      <c r="N429" s="116"/>
      <c r="O429" s="116"/>
      <c r="P429" s="116"/>
      <c r="Q429" s="116"/>
      <c r="R429" s="116"/>
      <c r="S429" s="116"/>
      <c r="T429" s="116"/>
      <c r="U429" s="116"/>
      <c r="V429" s="116"/>
    </row>
    <row r="430" customHeight="1" spans="6:22">
      <c r="F430" s="116"/>
      <c r="G430" s="116"/>
      <c r="H430" s="116"/>
      <c r="I430" s="116"/>
      <c r="J430" s="116"/>
      <c r="K430" s="116"/>
      <c r="L430" s="116"/>
      <c r="M430" s="116"/>
      <c r="N430" s="116"/>
      <c r="O430" s="116"/>
      <c r="P430" s="116"/>
      <c r="Q430" s="116"/>
      <c r="R430" s="116"/>
      <c r="S430" s="116"/>
      <c r="T430" s="116"/>
      <c r="U430" s="116"/>
      <c r="V430" s="116"/>
    </row>
    <row r="431" customHeight="1" spans="6:22">
      <c r="F431" s="116"/>
      <c r="G431" s="116"/>
      <c r="H431" s="116"/>
      <c r="I431" s="116"/>
      <c r="J431" s="116"/>
      <c r="K431" s="116"/>
      <c r="L431" s="116"/>
      <c r="M431" s="116"/>
      <c r="N431" s="116"/>
      <c r="O431" s="116"/>
      <c r="P431" s="116"/>
      <c r="Q431" s="116"/>
      <c r="R431" s="116"/>
      <c r="S431" s="116"/>
      <c r="T431" s="116"/>
      <c r="U431" s="116"/>
      <c r="V431" s="116"/>
    </row>
    <row r="432" customHeight="1" spans="6:22">
      <c r="F432" s="116"/>
      <c r="G432" s="116"/>
      <c r="H432" s="116"/>
      <c r="I432" s="116"/>
      <c r="J432" s="116"/>
      <c r="K432" s="116"/>
      <c r="L432" s="116"/>
      <c r="M432" s="116"/>
      <c r="N432" s="116"/>
      <c r="O432" s="116"/>
      <c r="P432" s="116"/>
      <c r="Q432" s="116"/>
      <c r="R432" s="116"/>
      <c r="S432" s="116"/>
      <c r="T432" s="116"/>
      <c r="U432" s="116"/>
      <c r="V432" s="116"/>
    </row>
    <row r="433" customHeight="1" spans="6:22">
      <c r="F433" s="116"/>
      <c r="G433" s="116"/>
      <c r="H433" s="116"/>
      <c r="I433" s="116"/>
      <c r="J433" s="116"/>
      <c r="K433" s="116"/>
      <c r="L433" s="116"/>
      <c r="M433" s="116"/>
      <c r="N433" s="116"/>
      <c r="O433" s="116"/>
      <c r="P433" s="116"/>
      <c r="Q433" s="116"/>
      <c r="R433" s="116"/>
      <c r="S433" s="116"/>
      <c r="T433" s="116"/>
      <c r="U433" s="116"/>
      <c r="V433" s="116"/>
    </row>
    <row r="434" customHeight="1" spans="6:22">
      <c r="F434" s="116"/>
      <c r="G434" s="116"/>
      <c r="H434" s="116"/>
      <c r="I434" s="116"/>
      <c r="J434" s="116"/>
      <c r="K434" s="116"/>
      <c r="L434" s="116"/>
      <c r="M434" s="116"/>
      <c r="N434" s="116"/>
      <c r="O434" s="116"/>
      <c r="P434" s="116"/>
      <c r="Q434" s="116"/>
      <c r="R434" s="116"/>
      <c r="S434" s="116"/>
      <c r="T434" s="116"/>
      <c r="U434" s="116"/>
      <c r="V434" s="116"/>
    </row>
    <row r="435" customHeight="1" spans="6:22">
      <c r="F435" s="116"/>
      <c r="G435" s="116"/>
      <c r="H435" s="116"/>
      <c r="I435" s="116"/>
      <c r="J435" s="116"/>
      <c r="K435" s="116"/>
      <c r="L435" s="116"/>
      <c r="M435" s="116"/>
      <c r="N435" s="116"/>
      <c r="O435" s="116"/>
      <c r="P435" s="116"/>
      <c r="Q435" s="116"/>
      <c r="R435" s="116"/>
      <c r="S435" s="116"/>
      <c r="T435" s="116"/>
      <c r="U435" s="116"/>
      <c r="V435" s="116"/>
    </row>
    <row r="436" customHeight="1" spans="6:22">
      <c r="F436" s="116"/>
      <c r="G436" s="116"/>
      <c r="H436" s="116"/>
      <c r="I436" s="116"/>
      <c r="J436" s="116"/>
      <c r="K436" s="116"/>
      <c r="L436" s="116"/>
      <c r="M436" s="116"/>
      <c r="N436" s="116"/>
      <c r="O436" s="116"/>
      <c r="P436" s="116"/>
      <c r="Q436" s="116"/>
      <c r="R436" s="116"/>
      <c r="S436" s="116"/>
      <c r="T436" s="116"/>
      <c r="U436" s="116"/>
      <c r="V436" s="116"/>
    </row>
    <row r="437" customHeight="1" spans="6:22">
      <c r="F437" s="116"/>
      <c r="G437" s="116"/>
      <c r="H437" s="116"/>
      <c r="I437" s="116"/>
      <c r="J437" s="116"/>
      <c r="K437" s="116"/>
      <c r="L437" s="116"/>
      <c r="M437" s="116"/>
      <c r="N437" s="116"/>
      <c r="O437" s="116"/>
      <c r="P437" s="116"/>
      <c r="Q437" s="116"/>
      <c r="R437" s="116"/>
      <c r="S437" s="116"/>
      <c r="T437" s="116"/>
      <c r="U437" s="116"/>
      <c r="V437" s="116"/>
    </row>
    <row r="438" customHeight="1" spans="6:22">
      <c r="F438" s="116"/>
      <c r="G438" s="116"/>
      <c r="H438" s="116"/>
      <c r="I438" s="116"/>
      <c r="J438" s="116"/>
      <c r="K438" s="116"/>
      <c r="L438" s="116"/>
      <c r="M438" s="116"/>
      <c r="N438" s="116"/>
      <c r="O438" s="116"/>
      <c r="P438" s="116"/>
      <c r="Q438" s="116"/>
      <c r="R438" s="116"/>
      <c r="S438" s="116"/>
      <c r="T438" s="116"/>
      <c r="U438" s="116"/>
      <c r="V438" s="116"/>
    </row>
    <row r="439" customHeight="1" spans="6:22">
      <c r="F439" s="116"/>
      <c r="G439" s="116"/>
      <c r="H439" s="116"/>
      <c r="I439" s="116"/>
      <c r="J439" s="116"/>
      <c r="K439" s="116"/>
      <c r="L439" s="116"/>
      <c r="M439" s="116"/>
      <c r="N439" s="116"/>
      <c r="O439" s="116"/>
      <c r="P439" s="116"/>
      <c r="Q439" s="116"/>
      <c r="R439" s="116"/>
      <c r="S439" s="116"/>
      <c r="T439" s="116"/>
      <c r="U439" s="116"/>
      <c r="V439" s="116"/>
    </row>
    <row r="440" customHeight="1" spans="6:22">
      <c r="F440" s="116"/>
      <c r="G440" s="116"/>
      <c r="H440" s="116"/>
      <c r="I440" s="116"/>
      <c r="J440" s="116"/>
      <c r="K440" s="116"/>
      <c r="L440" s="116"/>
      <c r="M440" s="116"/>
      <c r="N440" s="116"/>
      <c r="O440" s="116"/>
      <c r="P440" s="116"/>
      <c r="Q440" s="116"/>
      <c r="R440" s="116"/>
      <c r="S440" s="116"/>
      <c r="T440" s="116"/>
      <c r="U440" s="116"/>
      <c r="V440" s="116"/>
    </row>
    <row r="441" customHeight="1" spans="6:22">
      <c r="F441" s="116"/>
      <c r="G441" s="116"/>
      <c r="H441" s="116"/>
      <c r="I441" s="116"/>
      <c r="J441" s="116"/>
      <c r="K441" s="116"/>
      <c r="L441" s="116"/>
      <c r="M441" s="116"/>
      <c r="N441" s="116"/>
      <c r="O441" s="116"/>
      <c r="P441" s="116"/>
      <c r="Q441" s="116"/>
      <c r="R441" s="116"/>
      <c r="S441" s="116"/>
      <c r="T441" s="116"/>
      <c r="U441" s="116"/>
      <c r="V441" s="116"/>
    </row>
    <row r="442" customHeight="1" spans="6:22">
      <c r="F442" s="116"/>
      <c r="G442" s="116"/>
      <c r="H442" s="116"/>
      <c r="I442" s="116"/>
      <c r="J442" s="116"/>
      <c r="K442" s="116"/>
      <c r="L442" s="116"/>
      <c r="M442" s="116"/>
      <c r="N442" s="116"/>
      <c r="O442" s="116"/>
      <c r="P442" s="116"/>
      <c r="Q442" s="116"/>
      <c r="R442" s="116"/>
      <c r="S442" s="116"/>
      <c r="T442" s="116"/>
      <c r="U442" s="116"/>
      <c r="V442" s="116"/>
    </row>
    <row r="443" customHeight="1" spans="6:22">
      <c r="F443" s="116"/>
      <c r="G443" s="116"/>
      <c r="H443" s="116"/>
      <c r="I443" s="116"/>
      <c r="J443" s="116"/>
      <c r="K443" s="116"/>
      <c r="L443" s="116"/>
      <c r="M443" s="116"/>
      <c r="N443" s="116"/>
      <c r="O443" s="116"/>
      <c r="P443" s="116"/>
      <c r="Q443" s="116"/>
      <c r="R443" s="116"/>
      <c r="S443" s="116"/>
      <c r="T443" s="116"/>
      <c r="U443" s="116"/>
      <c r="V443" s="116"/>
    </row>
    <row r="444" customHeight="1" spans="6:22">
      <c r="F444" s="116"/>
      <c r="G444" s="116"/>
      <c r="H444" s="116"/>
      <c r="I444" s="116"/>
      <c r="J444" s="116"/>
      <c r="K444" s="116"/>
      <c r="L444" s="116"/>
      <c r="M444" s="116"/>
      <c r="N444" s="116"/>
      <c r="O444" s="116"/>
      <c r="P444" s="116"/>
      <c r="Q444" s="116"/>
      <c r="R444" s="116"/>
      <c r="S444" s="116"/>
      <c r="T444" s="116"/>
      <c r="U444" s="116"/>
      <c r="V444" s="116"/>
    </row>
    <row r="445" customHeight="1" spans="6:22">
      <c r="F445" s="116"/>
      <c r="G445" s="116"/>
      <c r="H445" s="116"/>
      <c r="I445" s="116"/>
      <c r="J445" s="116"/>
      <c r="K445" s="116"/>
      <c r="L445" s="116"/>
      <c r="M445" s="116"/>
      <c r="N445" s="116"/>
      <c r="O445" s="116"/>
      <c r="P445" s="116"/>
      <c r="Q445" s="116"/>
      <c r="R445" s="116"/>
      <c r="S445" s="116"/>
      <c r="T445" s="116"/>
      <c r="U445" s="116"/>
      <c r="V445" s="116"/>
    </row>
    <row r="446" customHeight="1" spans="6:22">
      <c r="F446" s="116"/>
      <c r="G446" s="116"/>
      <c r="H446" s="116"/>
      <c r="I446" s="116"/>
      <c r="J446" s="116"/>
      <c r="K446" s="116"/>
      <c r="L446" s="116"/>
      <c r="M446" s="116"/>
      <c r="N446" s="116"/>
      <c r="O446" s="116"/>
      <c r="P446" s="116"/>
      <c r="Q446" s="116"/>
      <c r="R446" s="116"/>
      <c r="S446" s="116"/>
      <c r="T446" s="116"/>
      <c r="U446" s="116"/>
      <c r="V446" s="116"/>
    </row>
    <row r="447" customHeight="1" spans="6:22">
      <c r="F447" s="116"/>
      <c r="G447" s="116"/>
      <c r="H447" s="116"/>
      <c r="I447" s="116"/>
      <c r="J447" s="116"/>
      <c r="K447" s="116"/>
      <c r="L447" s="116"/>
      <c r="M447" s="116"/>
      <c r="N447" s="116"/>
      <c r="O447" s="116"/>
      <c r="P447" s="116"/>
      <c r="Q447" s="116"/>
      <c r="R447" s="116"/>
      <c r="S447" s="116"/>
      <c r="T447" s="116"/>
      <c r="U447" s="116"/>
      <c r="V447" s="116"/>
    </row>
    <row r="448" customHeight="1" spans="6:22">
      <c r="F448" s="116"/>
      <c r="G448" s="116"/>
      <c r="H448" s="116"/>
      <c r="I448" s="116"/>
      <c r="J448" s="116"/>
      <c r="K448" s="116"/>
      <c r="L448" s="116"/>
      <c r="M448" s="116"/>
      <c r="N448" s="116"/>
      <c r="O448" s="116"/>
      <c r="P448" s="116"/>
      <c r="Q448" s="116"/>
      <c r="R448" s="116"/>
      <c r="S448" s="116"/>
      <c r="T448" s="116"/>
      <c r="U448" s="116"/>
      <c r="V448" s="116"/>
    </row>
    <row r="449" customHeight="1" spans="6:22">
      <c r="F449" s="116"/>
      <c r="G449" s="116"/>
      <c r="H449" s="116"/>
      <c r="I449" s="116"/>
      <c r="J449" s="116"/>
      <c r="K449" s="116"/>
      <c r="L449" s="116"/>
      <c r="M449" s="116"/>
      <c r="N449" s="116"/>
      <c r="O449" s="116"/>
      <c r="P449" s="116"/>
      <c r="Q449" s="116"/>
      <c r="R449" s="116"/>
      <c r="S449" s="116"/>
      <c r="T449" s="116"/>
      <c r="U449" s="116"/>
      <c r="V449" s="116"/>
    </row>
    <row r="450" customHeight="1" spans="6:22">
      <c r="F450" s="116"/>
      <c r="G450" s="116"/>
      <c r="H450" s="116"/>
      <c r="I450" s="116"/>
      <c r="J450" s="116"/>
      <c r="K450" s="116"/>
      <c r="L450" s="116"/>
      <c r="M450" s="116"/>
      <c r="N450" s="116"/>
      <c r="O450" s="116"/>
      <c r="P450" s="116"/>
      <c r="Q450" s="116"/>
      <c r="R450" s="116"/>
      <c r="S450" s="116"/>
      <c r="T450" s="116"/>
      <c r="U450" s="116"/>
      <c r="V450" s="116"/>
    </row>
    <row r="451" customHeight="1" spans="6:22">
      <c r="F451" s="116"/>
      <c r="G451" s="116"/>
      <c r="H451" s="116"/>
      <c r="I451" s="116"/>
      <c r="J451" s="116"/>
      <c r="K451" s="116"/>
      <c r="L451" s="116"/>
      <c r="M451" s="116"/>
      <c r="N451" s="116"/>
      <c r="O451" s="116"/>
      <c r="P451" s="116"/>
      <c r="Q451" s="116"/>
      <c r="R451" s="116"/>
      <c r="S451" s="116"/>
      <c r="T451" s="116"/>
      <c r="U451" s="116"/>
      <c r="V451" s="116"/>
    </row>
    <row r="452" customHeight="1" spans="6:22">
      <c r="F452" s="116"/>
      <c r="G452" s="116"/>
      <c r="H452" s="116"/>
      <c r="I452" s="116"/>
      <c r="J452" s="116"/>
      <c r="K452" s="116"/>
      <c r="L452" s="116"/>
      <c r="M452" s="116"/>
      <c r="N452" s="116"/>
      <c r="O452" s="116"/>
      <c r="P452" s="116"/>
      <c r="Q452" s="116"/>
      <c r="R452" s="116"/>
      <c r="S452" s="116"/>
      <c r="T452" s="116"/>
      <c r="U452" s="116"/>
      <c r="V452" s="116"/>
    </row>
    <row r="453" customHeight="1" spans="6:22">
      <c r="F453" s="116"/>
      <c r="G453" s="116"/>
      <c r="H453" s="116"/>
      <c r="I453" s="116"/>
      <c r="J453" s="116"/>
      <c r="K453" s="116"/>
      <c r="L453" s="116"/>
      <c r="M453" s="116"/>
      <c r="N453" s="116"/>
      <c r="O453" s="116"/>
      <c r="P453" s="116"/>
      <c r="Q453" s="116"/>
      <c r="R453" s="116"/>
      <c r="S453" s="116"/>
      <c r="T453" s="116"/>
      <c r="U453" s="116"/>
      <c r="V453" s="116"/>
    </row>
    <row r="454" customHeight="1" spans="6:22">
      <c r="F454" s="116"/>
      <c r="G454" s="116"/>
      <c r="H454" s="116"/>
      <c r="I454" s="116"/>
      <c r="J454" s="116"/>
      <c r="K454" s="116"/>
      <c r="L454" s="116"/>
      <c r="M454" s="116"/>
      <c r="N454" s="116"/>
      <c r="O454" s="116"/>
      <c r="P454" s="116"/>
      <c r="Q454" s="116"/>
      <c r="R454" s="116"/>
      <c r="S454" s="116"/>
      <c r="T454" s="116"/>
      <c r="U454" s="116"/>
      <c r="V454" s="116"/>
    </row>
    <row r="455" customHeight="1" spans="6:22">
      <c r="F455" s="116"/>
      <c r="G455" s="116"/>
      <c r="H455" s="116"/>
      <c r="I455" s="116"/>
      <c r="J455" s="116"/>
      <c r="K455" s="116"/>
      <c r="L455" s="116"/>
      <c r="M455" s="116"/>
      <c r="N455" s="116"/>
      <c r="O455" s="116"/>
      <c r="P455" s="116"/>
      <c r="Q455" s="116"/>
      <c r="R455" s="116"/>
      <c r="S455" s="116"/>
      <c r="T455" s="116"/>
      <c r="U455" s="116"/>
      <c r="V455" s="116"/>
    </row>
    <row r="456" customHeight="1" spans="6:22">
      <c r="F456" s="116"/>
      <c r="G456" s="116"/>
      <c r="H456" s="116"/>
      <c r="I456" s="116"/>
      <c r="J456" s="116"/>
      <c r="K456" s="116"/>
      <c r="L456" s="116"/>
      <c r="M456" s="116"/>
      <c r="N456" s="116"/>
      <c r="O456" s="116"/>
      <c r="P456" s="116"/>
      <c r="Q456" s="116"/>
      <c r="R456" s="116"/>
      <c r="S456" s="116"/>
      <c r="T456" s="116"/>
      <c r="U456" s="116"/>
      <c r="V456" s="116"/>
    </row>
    <row r="457" customHeight="1" spans="6:22">
      <c r="F457" s="116"/>
      <c r="G457" s="116"/>
      <c r="H457" s="116"/>
      <c r="I457" s="116"/>
      <c r="J457" s="116"/>
      <c r="K457" s="116"/>
      <c r="L457" s="116"/>
      <c r="M457" s="116"/>
      <c r="N457" s="116"/>
      <c r="O457" s="116"/>
      <c r="P457" s="116"/>
      <c r="Q457" s="116"/>
      <c r="R457" s="116"/>
      <c r="S457" s="116"/>
      <c r="T457" s="116"/>
      <c r="U457" s="116"/>
      <c r="V457" s="116"/>
    </row>
    <row r="458" customHeight="1" spans="6:22">
      <c r="F458" s="116"/>
      <c r="G458" s="116"/>
      <c r="H458" s="116"/>
      <c r="I458" s="116"/>
      <c r="J458" s="116"/>
      <c r="K458" s="116"/>
      <c r="L458" s="116"/>
      <c r="M458" s="116"/>
      <c r="N458" s="116"/>
      <c r="O458" s="116"/>
      <c r="P458" s="116"/>
      <c r="Q458" s="116"/>
      <c r="R458" s="116"/>
      <c r="S458" s="116"/>
      <c r="T458" s="116"/>
      <c r="U458" s="116"/>
      <c r="V458" s="116"/>
    </row>
    <row r="459" customHeight="1" spans="6:22">
      <c r="F459" s="116"/>
      <c r="G459" s="116"/>
      <c r="H459" s="116"/>
      <c r="I459" s="116"/>
      <c r="J459" s="116"/>
      <c r="K459" s="116"/>
      <c r="L459" s="116"/>
      <c r="M459" s="116"/>
      <c r="N459" s="116"/>
      <c r="O459" s="116"/>
      <c r="P459" s="116"/>
      <c r="Q459" s="116"/>
      <c r="R459" s="116"/>
      <c r="S459" s="116"/>
      <c r="T459" s="116"/>
      <c r="U459" s="116"/>
      <c r="V459" s="116"/>
    </row>
    <row r="460" customHeight="1" spans="6:22">
      <c r="F460" s="116"/>
      <c r="G460" s="116"/>
      <c r="H460" s="116"/>
      <c r="I460" s="116"/>
      <c r="J460" s="116"/>
      <c r="K460" s="116"/>
      <c r="L460" s="116"/>
      <c r="M460" s="116"/>
      <c r="N460" s="116"/>
      <c r="O460" s="116"/>
      <c r="P460" s="116"/>
      <c r="Q460" s="116"/>
      <c r="R460" s="116"/>
      <c r="S460" s="116"/>
      <c r="T460" s="116"/>
      <c r="U460" s="116"/>
      <c r="V460" s="116"/>
    </row>
    <row r="461" customHeight="1" spans="6:22">
      <c r="F461" s="116"/>
      <c r="G461" s="116"/>
      <c r="H461" s="116"/>
      <c r="I461" s="116"/>
      <c r="J461" s="116"/>
      <c r="K461" s="116"/>
      <c r="L461" s="116"/>
      <c r="M461" s="116"/>
      <c r="N461" s="116"/>
      <c r="O461" s="116"/>
      <c r="P461" s="116"/>
      <c r="Q461" s="116"/>
      <c r="R461" s="116"/>
      <c r="S461" s="116"/>
      <c r="T461" s="116"/>
      <c r="U461" s="116"/>
      <c r="V461" s="116"/>
    </row>
    <row r="462" customHeight="1" spans="6:22">
      <c r="F462" s="116"/>
      <c r="G462" s="116"/>
      <c r="H462" s="116"/>
      <c r="I462" s="116"/>
      <c r="J462" s="116"/>
      <c r="K462" s="116"/>
      <c r="L462" s="116"/>
      <c r="M462" s="116"/>
      <c r="N462" s="116"/>
      <c r="O462" s="116"/>
      <c r="P462" s="116"/>
      <c r="Q462" s="116"/>
      <c r="R462" s="116"/>
      <c r="S462" s="116"/>
      <c r="T462" s="116"/>
      <c r="U462" s="116"/>
      <c r="V462" s="116"/>
    </row>
    <row r="463" customHeight="1" spans="6:22">
      <c r="F463" s="116"/>
      <c r="G463" s="116"/>
      <c r="H463" s="116"/>
      <c r="I463" s="116"/>
      <c r="J463" s="116"/>
      <c r="K463" s="116"/>
      <c r="L463" s="116"/>
      <c r="M463" s="116"/>
      <c r="N463" s="116"/>
      <c r="O463" s="116"/>
      <c r="P463" s="116"/>
      <c r="Q463" s="116"/>
      <c r="R463" s="116"/>
      <c r="S463" s="116"/>
      <c r="T463" s="116"/>
      <c r="U463" s="116"/>
      <c r="V463" s="116"/>
    </row>
    <row r="464" customHeight="1" spans="6:22">
      <c r="F464" s="116"/>
      <c r="G464" s="116"/>
      <c r="H464" s="116"/>
      <c r="I464" s="116"/>
      <c r="J464" s="116"/>
      <c r="K464" s="116"/>
      <c r="L464" s="116"/>
      <c r="M464" s="116"/>
      <c r="N464" s="116"/>
      <c r="O464" s="116"/>
      <c r="P464" s="116"/>
      <c r="Q464" s="116"/>
      <c r="R464" s="116"/>
      <c r="S464" s="116"/>
      <c r="T464" s="116"/>
      <c r="U464" s="116"/>
      <c r="V464" s="116"/>
    </row>
    <row r="465" customHeight="1" spans="6:22">
      <c r="F465" s="116"/>
      <c r="G465" s="116"/>
      <c r="H465" s="116"/>
      <c r="I465" s="116"/>
      <c r="J465" s="116"/>
      <c r="K465" s="116"/>
      <c r="L465" s="116"/>
      <c r="M465" s="116"/>
      <c r="N465" s="116"/>
      <c r="O465" s="116"/>
      <c r="P465" s="116"/>
      <c r="Q465" s="116"/>
      <c r="R465" s="116"/>
      <c r="S465" s="116"/>
      <c r="T465" s="116"/>
      <c r="U465" s="116"/>
      <c r="V465" s="116"/>
    </row>
    <row r="466" customHeight="1" spans="6:22">
      <c r="F466" s="116"/>
      <c r="G466" s="116"/>
      <c r="H466" s="116"/>
      <c r="I466" s="116"/>
      <c r="J466" s="116"/>
      <c r="K466" s="116"/>
      <c r="L466" s="116"/>
      <c r="M466" s="116"/>
      <c r="N466" s="116"/>
      <c r="O466" s="116"/>
      <c r="P466" s="116"/>
      <c r="Q466" s="116"/>
      <c r="R466" s="116"/>
      <c r="S466" s="116"/>
      <c r="T466" s="116"/>
      <c r="U466" s="116"/>
      <c r="V466" s="116"/>
    </row>
    <row r="467" customHeight="1" spans="6:22">
      <c r="F467" s="116"/>
      <c r="G467" s="116"/>
      <c r="H467" s="116"/>
      <c r="I467" s="116"/>
      <c r="J467" s="116"/>
      <c r="K467" s="116"/>
      <c r="L467" s="116"/>
      <c r="M467" s="116"/>
      <c r="N467" s="116"/>
      <c r="O467" s="116"/>
      <c r="P467" s="116"/>
      <c r="Q467" s="116"/>
      <c r="R467" s="116"/>
      <c r="S467" s="116"/>
      <c r="T467" s="116"/>
      <c r="U467" s="116"/>
      <c r="V467" s="116"/>
    </row>
    <row r="468" customHeight="1" spans="6:22">
      <c r="F468" s="116"/>
      <c r="G468" s="116"/>
      <c r="H468" s="116"/>
      <c r="I468" s="116"/>
      <c r="J468" s="116"/>
      <c r="K468" s="116"/>
      <c r="L468" s="116"/>
      <c r="M468" s="116"/>
      <c r="N468" s="116"/>
      <c r="O468" s="116"/>
      <c r="P468" s="116"/>
      <c r="Q468" s="116"/>
      <c r="R468" s="116"/>
      <c r="S468" s="116"/>
      <c r="T468" s="116"/>
      <c r="U468" s="116"/>
      <c r="V468" s="116"/>
    </row>
    <row r="469" customHeight="1" spans="6:22">
      <c r="F469" s="116"/>
      <c r="G469" s="116"/>
      <c r="H469" s="116"/>
      <c r="I469" s="116"/>
      <c r="J469" s="116"/>
      <c r="K469" s="116"/>
      <c r="L469" s="116"/>
      <c r="M469" s="116"/>
      <c r="N469" s="116"/>
      <c r="O469" s="116"/>
      <c r="P469" s="116"/>
      <c r="Q469" s="116"/>
      <c r="R469" s="116"/>
      <c r="S469" s="116"/>
      <c r="T469" s="116"/>
      <c r="U469" s="116"/>
      <c r="V469" s="116"/>
    </row>
    <row r="470" customHeight="1" spans="6:22">
      <c r="F470" s="116"/>
      <c r="G470" s="116"/>
      <c r="H470" s="116"/>
      <c r="I470" s="116"/>
      <c r="J470" s="116"/>
      <c r="K470" s="116"/>
      <c r="L470" s="116"/>
      <c r="M470" s="116"/>
      <c r="N470" s="116"/>
      <c r="O470" s="116"/>
      <c r="P470" s="116"/>
      <c r="Q470" s="116"/>
      <c r="R470" s="116"/>
      <c r="S470" s="116"/>
      <c r="T470" s="116"/>
      <c r="U470" s="116"/>
      <c r="V470" s="116"/>
    </row>
    <row r="471" customHeight="1" spans="6:22">
      <c r="F471" s="116"/>
      <c r="G471" s="116"/>
      <c r="H471" s="116"/>
      <c r="I471" s="116"/>
      <c r="J471" s="116"/>
      <c r="K471" s="116"/>
      <c r="L471" s="116"/>
      <c r="M471" s="116"/>
      <c r="N471" s="116"/>
      <c r="O471" s="116"/>
      <c r="P471" s="116"/>
      <c r="Q471" s="116"/>
      <c r="R471" s="116"/>
      <c r="S471" s="116"/>
      <c r="T471" s="116"/>
      <c r="U471" s="116"/>
      <c r="V471" s="116"/>
    </row>
    <row r="472" customHeight="1" spans="6:22">
      <c r="F472" s="116"/>
      <c r="G472" s="116"/>
      <c r="H472" s="116"/>
      <c r="I472" s="116"/>
      <c r="J472" s="116"/>
      <c r="K472" s="116"/>
      <c r="L472" s="116"/>
      <c r="M472" s="116"/>
      <c r="N472" s="116"/>
      <c r="O472" s="116"/>
      <c r="P472" s="116"/>
      <c r="Q472" s="116"/>
      <c r="R472" s="116"/>
      <c r="S472" s="116"/>
      <c r="T472" s="116"/>
      <c r="U472" s="116"/>
      <c r="V472" s="116"/>
    </row>
    <row r="473" customHeight="1" spans="6:22">
      <c r="F473" s="116"/>
      <c r="G473" s="116"/>
      <c r="H473" s="116"/>
      <c r="I473" s="116"/>
      <c r="J473" s="116"/>
      <c r="K473" s="116"/>
      <c r="L473" s="116"/>
      <c r="M473" s="116"/>
      <c r="N473" s="116"/>
      <c r="O473" s="116"/>
      <c r="P473" s="116"/>
      <c r="Q473" s="116"/>
      <c r="R473" s="116"/>
      <c r="S473" s="116"/>
      <c r="T473" s="116"/>
      <c r="U473" s="116"/>
      <c r="V473" s="116"/>
    </row>
    <row r="474" customHeight="1" spans="6:22">
      <c r="F474" s="116"/>
      <c r="G474" s="116"/>
      <c r="H474" s="116"/>
      <c r="I474" s="116"/>
      <c r="J474" s="116"/>
      <c r="K474" s="116"/>
      <c r="L474" s="116"/>
      <c r="M474" s="116"/>
      <c r="N474" s="116"/>
      <c r="O474" s="116"/>
      <c r="P474" s="116"/>
      <c r="Q474" s="116"/>
      <c r="R474" s="116"/>
      <c r="S474" s="116"/>
      <c r="T474" s="116"/>
      <c r="U474" s="116"/>
      <c r="V474" s="116"/>
    </row>
    <row r="475" customHeight="1" spans="6:22">
      <c r="F475" s="116"/>
      <c r="G475" s="116"/>
      <c r="H475" s="116"/>
      <c r="I475" s="116"/>
      <c r="J475" s="116"/>
      <c r="K475" s="116"/>
      <c r="L475" s="116"/>
      <c r="M475" s="116"/>
      <c r="N475" s="116"/>
      <c r="O475" s="116"/>
      <c r="P475" s="116"/>
      <c r="Q475" s="116"/>
      <c r="R475" s="116"/>
      <c r="S475" s="116"/>
      <c r="T475" s="116"/>
      <c r="U475" s="116"/>
      <c r="V475" s="116"/>
    </row>
    <row r="476" customHeight="1" spans="6:22">
      <c r="F476" s="116"/>
      <c r="G476" s="116"/>
      <c r="H476" s="116"/>
      <c r="I476" s="116"/>
      <c r="J476" s="116"/>
      <c r="K476" s="116"/>
      <c r="L476" s="116"/>
      <c r="M476" s="116"/>
      <c r="N476" s="116"/>
      <c r="O476" s="116"/>
      <c r="P476" s="116"/>
      <c r="Q476" s="116"/>
      <c r="R476" s="116"/>
      <c r="S476" s="116"/>
      <c r="T476" s="116"/>
      <c r="U476" s="116"/>
      <c r="V476" s="116"/>
    </row>
    <row r="477" customHeight="1" spans="6:22">
      <c r="F477" s="116"/>
      <c r="G477" s="116"/>
      <c r="H477" s="116"/>
      <c r="I477" s="116"/>
      <c r="J477" s="116"/>
      <c r="K477" s="116"/>
      <c r="L477" s="116"/>
      <c r="M477" s="116"/>
      <c r="N477" s="116"/>
      <c r="O477" s="116"/>
      <c r="P477" s="116"/>
      <c r="Q477" s="116"/>
      <c r="R477" s="116"/>
      <c r="S477" s="116"/>
      <c r="T477" s="116"/>
      <c r="U477" s="116"/>
      <c r="V477" s="116"/>
    </row>
    <row r="478" customHeight="1" spans="6:22">
      <c r="F478" s="116"/>
      <c r="G478" s="116"/>
      <c r="H478" s="116"/>
      <c r="I478" s="116"/>
      <c r="J478" s="116"/>
      <c r="K478" s="116"/>
      <c r="L478" s="116"/>
      <c r="M478" s="116"/>
      <c r="N478" s="116"/>
      <c r="O478" s="116"/>
      <c r="P478" s="116"/>
      <c r="Q478" s="116"/>
      <c r="R478" s="116"/>
      <c r="S478" s="116"/>
      <c r="T478" s="116"/>
      <c r="U478" s="116"/>
      <c r="V478" s="116"/>
    </row>
    <row r="479" customHeight="1" spans="6:22">
      <c r="F479" s="116"/>
      <c r="G479" s="116"/>
      <c r="H479" s="116"/>
      <c r="I479" s="116"/>
      <c r="J479" s="116"/>
      <c r="K479" s="116"/>
      <c r="L479" s="116"/>
      <c r="M479" s="116"/>
      <c r="N479" s="116"/>
      <c r="O479" s="116"/>
      <c r="P479" s="116"/>
      <c r="Q479" s="116"/>
      <c r="R479" s="116"/>
      <c r="S479" s="116"/>
      <c r="T479" s="116"/>
      <c r="U479" s="116"/>
      <c r="V479" s="116"/>
    </row>
    <row r="480" customHeight="1" spans="6:22">
      <c r="F480" s="116"/>
      <c r="G480" s="116"/>
      <c r="H480" s="116"/>
      <c r="I480" s="116"/>
      <c r="J480" s="116"/>
      <c r="K480" s="116"/>
      <c r="L480" s="116"/>
      <c r="M480" s="116"/>
      <c r="N480" s="116"/>
      <c r="O480" s="116"/>
      <c r="P480" s="116"/>
      <c r="Q480" s="116"/>
      <c r="R480" s="116"/>
      <c r="S480" s="116"/>
      <c r="T480" s="116"/>
      <c r="U480" s="116"/>
      <c r="V480" s="116"/>
    </row>
    <row r="481" customHeight="1" spans="6:22">
      <c r="F481" s="116"/>
      <c r="G481" s="116"/>
      <c r="H481" s="116"/>
      <c r="I481" s="116"/>
      <c r="J481" s="116"/>
      <c r="K481" s="116"/>
      <c r="L481" s="116"/>
      <c r="M481" s="116"/>
      <c r="N481" s="116"/>
      <c r="O481" s="116"/>
      <c r="P481" s="116"/>
      <c r="Q481" s="116"/>
      <c r="R481" s="116"/>
      <c r="S481" s="116"/>
      <c r="T481" s="116"/>
      <c r="U481" s="116"/>
      <c r="V481" s="116"/>
    </row>
    <row r="482" customHeight="1" spans="6:22">
      <c r="F482" s="116"/>
      <c r="G482" s="116"/>
      <c r="H482" s="116"/>
      <c r="I482" s="116"/>
      <c r="J482" s="116"/>
      <c r="K482" s="116"/>
      <c r="L482" s="116"/>
      <c r="M482" s="116"/>
      <c r="N482" s="116"/>
      <c r="O482" s="116"/>
      <c r="P482" s="116"/>
      <c r="Q482" s="116"/>
      <c r="R482" s="116"/>
      <c r="S482" s="116"/>
      <c r="T482" s="116"/>
      <c r="U482" s="116"/>
      <c r="V482" s="116"/>
    </row>
    <row r="483" customHeight="1" spans="6:22">
      <c r="F483" s="116"/>
      <c r="G483" s="116"/>
      <c r="H483" s="116"/>
      <c r="I483" s="116"/>
      <c r="J483" s="116"/>
      <c r="K483" s="116"/>
      <c r="L483" s="116"/>
      <c r="M483" s="116"/>
      <c r="N483" s="116"/>
      <c r="O483" s="116"/>
      <c r="P483" s="116"/>
      <c r="Q483" s="116"/>
      <c r="R483" s="116"/>
      <c r="S483" s="116"/>
      <c r="T483" s="116"/>
      <c r="U483" s="116"/>
      <c r="V483" s="116"/>
    </row>
    <row r="484" customHeight="1" spans="6:22">
      <c r="F484" s="116"/>
      <c r="G484" s="116"/>
      <c r="H484" s="116"/>
      <c r="I484" s="116"/>
      <c r="J484" s="116"/>
      <c r="K484" s="116"/>
      <c r="L484" s="116"/>
      <c r="M484" s="116"/>
      <c r="N484" s="116"/>
      <c r="O484" s="116"/>
      <c r="P484" s="116"/>
      <c r="Q484" s="116"/>
      <c r="R484" s="116"/>
      <c r="S484" s="116"/>
      <c r="T484" s="116"/>
      <c r="U484" s="116"/>
      <c r="V484" s="116"/>
    </row>
    <row r="485" customHeight="1" spans="6:22">
      <c r="F485" s="116"/>
      <c r="G485" s="116"/>
      <c r="H485" s="116"/>
      <c r="I485" s="116"/>
      <c r="J485" s="116"/>
      <c r="K485" s="116"/>
      <c r="L485" s="116"/>
      <c r="M485" s="116"/>
      <c r="N485" s="116"/>
      <c r="O485" s="116"/>
      <c r="P485" s="116"/>
      <c r="Q485" s="116"/>
      <c r="R485" s="116"/>
      <c r="S485" s="116"/>
      <c r="T485" s="116"/>
      <c r="U485" s="116"/>
      <c r="V485" s="116"/>
    </row>
    <row r="486" customHeight="1" spans="6:22">
      <c r="F486" s="116"/>
      <c r="G486" s="116"/>
      <c r="H486" s="116"/>
      <c r="I486" s="116"/>
      <c r="J486" s="116"/>
      <c r="K486" s="116"/>
      <c r="L486" s="116"/>
      <c r="M486" s="116"/>
      <c r="N486" s="116"/>
      <c r="O486" s="116"/>
      <c r="P486" s="116"/>
      <c r="Q486" s="116"/>
      <c r="R486" s="116"/>
      <c r="S486" s="116"/>
      <c r="T486" s="116"/>
      <c r="U486" s="116"/>
      <c r="V486" s="116"/>
    </row>
    <row r="487" customHeight="1" spans="6:22">
      <c r="F487" s="116"/>
      <c r="G487" s="116"/>
      <c r="H487" s="116"/>
      <c r="I487" s="116"/>
      <c r="J487" s="116"/>
      <c r="K487" s="116"/>
      <c r="L487" s="116"/>
      <c r="M487" s="116"/>
      <c r="N487" s="116"/>
      <c r="O487" s="116"/>
      <c r="P487" s="116"/>
      <c r="Q487" s="116"/>
      <c r="R487" s="116"/>
      <c r="S487" s="116"/>
      <c r="T487" s="116"/>
      <c r="U487" s="116"/>
      <c r="V487" s="116"/>
    </row>
    <row r="488" customHeight="1" spans="6:22">
      <c r="F488" s="116"/>
      <c r="G488" s="116"/>
      <c r="H488" s="116"/>
      <c r="I488" s="116"/>
      <c r="J488" s="116"/>
      <c r="K488" s="116"/>
      <c r="L488" s="116"/>
      <c r="M488" s="116"/>
      <c r="N488" s="116"/>
      <c r="O488" s="116"/>
      <c r="P488" s="116"/>
      <c r="Q488" s="116"/>
      <c r="R488" s="116"/>
      <c r="S488" s="116"/>
      <c r="T488" s="116"/>
      <c r="U488" s="116"/>
      <c r="V488" s="116"/>
    </row>
    <row r="489" customHeight="1" spans="6:22">
      <c r="F489" s="116"/>
      <c r="G489" s="116"/>
      <c r="H489" s="116"/>
      <c r="I489" s="116"/>
      <c r="J489" s="116"/>
      <c r="K489" s="116"/>
      <c r="L489" s="116"/>
      <c r="M489" s="116"/>
      <c r="N489" s="116"/>
      <c r="O489" s="116"/>
      <c r="P489" s="116"/>
      <c r="Q489" s="116"/>
      <c r="R489" s="116"/>
      <c r="S489" s="116"/>
      <c r="T489" s="116"/>
      <c r="U489" s="116"/>
      <c r="V489" s="116"/>
    </row>
    <row r="490" customHeight="1" spans="6:22">
      <c r="F490" s="116"/>
      <c r="G490" s="116"/>
      <c r="H490" s="116"/>
      <c r="I490" s="116"/>
      <c r="J490" s="116"/>
      <c r="K490" s="116"/>
      <c r="L490" s="116"/>
      <c r="M490" s="116"/>
      <c r="N490" s="116"/>
      <c r="O490" s="116"/>
      <c r="P490" s="116"/>
      <c r="Q490" s="116"/>
      <c r="R490" s="116"/>
      <c r="S490" s="116"/>
      <c r="T490" s="116"/>
      <c r="U490" s="116"/>
      <c r="V490" s="116"/>
    </row>
    <row r="491" customHeight="1" spans="6:22">
      <c r="F491" s="116"/>
      <c r="G491" s="116"/>
      <c r="H491" s="116"/>
      <c r="I491" s="116"/>
      <c r="J491" s="116"/>
      <c r="K491" s="116"/>
      <c r="L491" s="116"/>
      <c r="M491" s="116"/>
      <c r="N491" s="116"/>
      <c r="O491" s="116"/>
      <c r="P491" s="116"/>
      <c r="Q491" s="116"/>
      <c r="R491" s="116"/>
      <c r="S491" s="116"/>
      <c r="T491" s="116"/>
      <c r="U491" s="116"/>
      <c r="V491" s="116"/>
    </row>
    <row r="492" customHeight="1" spans="6:22">
      <c r="F492" s="116"/>
      <c r="G492" s="116"/>
      <c r="H492" s="116"/>
      <c r="I492" s="116"/>
      <c r="J492" s="116"/>
      <c r="K492" s="116"/>
      <c r="L492" s="116"/>
      <c r="M492" s="116"/>
      <c r="N492" s="116"/>
      <c r="O492" s="116"/>
      <c r="P492" s="116"/>
      <c r="Q492" s="116"/>
      <c r="R492" s="116"/>
      <c r="S492" s="116"/>
      <c r="T492" s="116"/>
      <c r="U492" s="116"/>
      <c r="V492" s="116"/>
    </row>
    <row r="493" customHeight="1" spans="6:22">
      <c r="F493" s="116"/>
      <c r="G493" s="116"/>
      <c r="H493" s="116"/>
      <c r="I493" s="116"/>
      <c r="J493" s="116"/>
      <c r="K493" s="116"/>
      <c r="L493" s="116"/>
      <c r="M493" s="116"/>
      <c r="N493" s="116"/>
      <c r="O493" s="116"/>
      <c r="P493" s="116"/>
      <c r="Q493" s="116"/>
      <c r="R493" s="116"/>
      <c r="S493" s="116"/>
      <c r="T493" s="116"/>
      <c r="U493" s="116"/>
      <c r="V493" s="116"/>
    </row>
    <row r="494" customHeight="1" spans="6:22">
      <c r="F494" s="116"/>
      <c r="G494" s="116"/>
      <c r="H494" s="116"/>
      <c r="I494" s="116"/>
      <c r="J494" s="116"/>
      <c r="K494" s="116"/>
      <c r="L494" s="116"/>
      <c r="M494" s="116"/>
      <c r="N494" s="116"/>
      <c r="O494" s="116"/>
      <c r="P494" s="116"/>
      <c r="Q494" s="116"/>
      <c r="R494" s="116"/>
      <c r="S494" s="116"/>
      <c r="T494" s="116"/>
      <c r="U494" s="116"/>
      <c r="V494" s="116"/>
    </row>
    <row r="495" customHeight="1" spans="6:22">
      <c r="F495" s="116"/>
      <c r="G495" s="116"/>
      <c r="H495" s="116"/>
      <c r="I495" s="116"/>
      <c r="J495" s="116"/>
      <c r="K495" s="116"/>
      <c r="L495" s="116"/>
      <c r="M495" s="116"/>
      <c r="N495" s="116"/>
      <c r="O495" s="116"/>
      <c r="P495" s="116"/>
      <c r="Q495" s="116"/>
      <c r="R495" s="116"/>
      <c r="S495" s="116"/>
      <c r="T495" s="116"/>
      <c r="U495" s="116"/>
      <c r="V495" s="116"/>
    </row>
    <row r="496" customHeight="1" spans="6:22">
      <c r="F496" s="116"/>
      <c r="G496" s="116"/>
      <c r="H496" s="116"/>
      <c r="I496" s="116"/>
      <c r="J496" s="116"/>
      <c r="K496" s="116"/>
      <c r="L496" s="116"/>
      <c r="M496" s="116"/>
      <c r="N496" s="116"/>
      <c r="O496" s="116"/>
      <c r="P496" s="116"/>
      <c r="Q496" s="116"/>
      <c r="R496" s="116"/>
      <c r="S496" s="116"/>
      <c r="T496" s="116"/>
      <c r="U496" s="116"/>
      <c r="V496" s="116"/>
    </row>
    <row r="497" customHeight="1" spans="6:22">
      <c r="F497" s="116"/>
      <c r="G497" s="116"/>
      <c r="H497" s="116"/>
      <c r="I497" s="116"/>
      <c r="J497" s="116"/>
      <c r="K497" s="116"/>
      <c r="L497" s="116"/>
      <c r="M497" s="116"/>
      <c r="N497" s="116"/>
      <c r="O497" s="116"/>
      <c r="P497" s="116"/>
      <c r="Q497" s="116"/>
      <c r="R497" s="116"/>
      <c r="S497" s="116"/>
      <c r="T497" s="116"/>
      <c r="U497" s="116"/>
      <c r="V497" s="116"/>
    </row>
    <row r="498" customHeight="1" spans="6:22">
      <c r="F498" s="116"/>
      <c r="G498" s="116"/>
      <c r="H498" s="116"/>
      <c r="I498" s="116"/>
      <c r="J498" s="116"/>
      <c r="K498" s="116"/>
      <c r="L498" s="116"/>
      <c r="M498" s="116"/>
      <c r="N498" s="116"/>
      <c r="O498" s="116"/>
      <c r="P498" s="116"/>
      <c r="Q498" s="116"/>
      <c r="R498" s="116"/>
      <c r="S498" s="116"/>
      <c r="T498" s="116"/>
      <c r="U498" s="116"/>
      <c r="V498" s="116"/>
    </row>
    <row r="499" customHeight="1" spans="6:22">
      <c r="F499" s="116"/>
      <c r="G499" s="116"/>
      <c r="H499" s="116"/>
      <c r="I499" s="116"/>
      <c r="J499" s="116"/>
      <c r="K499" s="116"/>
      <c r="L499" s="116"/>
      <c r="M499" s="116"/>
      <c r="N499" s="116"/>
      <c r="O499" s="116"/>
      <c r="P499" s="116"/>
      <c r="Q499" s="116"/>
      <c r="R499" s="116"/>
      <c r="S499" s="116"/>
      <c r="T499" s="116"/>
      <c r="U499" s="116"/>
      <c r="V499" s="116"/>
    </row>
    <row r="500" customHeight="1" spans="6:22">
      <c r="F500" s="116"/>
      <c r="G500" s="116"/>
      <c r="H500" s="116"/>
      <c r="I500" s="116"/>
      <c r="J500" s="116"/>
      <c r="K500" s="116"/>
      <c r="L500" s="116"/>
      <c r="M500" s="116"/>
      <c r="N500" s="116"/>
      <c r="O500" s="116"/>
      <c r="P500" s="116"/>
      <c r="Q500" s="116"/>
      <c r="R500" s="116"/>
      <c r="S500" s="116"/>
      <c r="T500" s="116"/>
      <c r="U500" s="116"/>
      <c r="V500" s="116"/>
    </row>
    <row r="501" customHeight="1" spans="6:22">
      <c r="F501" s="116"/>
      <c r="G501" s="116"/>
      <c r="H501" s="116"/>
      <c r="I501" s="116"/>
      <c r="J501" s="116"/>
      <c r="K501" s="116"/>
      <c r="L501" s="116"/>
      <c r="M501" s="116"/>
      <c r="N501" s="116"/>
      <c r="O501" s="116"/>
      <c r="P501" s="116"/>
      <c r="Q501" s="116"/>
      <c r="R501" s="116"/>
      <c r="S501" s="116"/>
      <c r="T501" s="116"/>
      <c r="U501" s="116"/>
      <c r="V501" s="116"/>
    </row>
    <row r="502" customHeight="1" spans="6:22">
      <c r="F502" s="116"/>
      <c r="G502" s="116"/>
      <c r="H502" s="116"/>
      <c r="I502" s="116"/>
      <c r="J502" s="116"/>
      <c r="K502" s="116"/>
      <c r="L502" s="116"/>
      <c r="M502" s="116"/>
      <c r="N502" s="116"/>
      <c r="O502" s="116"/>
      <c r="P502" s="116"/>
      <c r="Q502" s="116"/>
      <c r="R502" s="116"/>
      <c r="S502" s="116"/>
      <c r="T502" s="116"/>
      <c r="U502" s="116"/>
      <c r="V502" s="116"/>
    </row>
    <row r="503" customHeight="1" spans="6:22">
      <c r="F503" s="116"/>
      <c r="G503" s="116"/>
      <c r="H503" s="116"/>
      <c r="I503" s="116"/>
      <c r="J503" s="116"/>
      <c r="K503" s="116"/>
      <c r="L503" s="116"/>
      <c r="M503" s="116"/>
      <c r="N503" s="116"/>
      <c r="O503" s="116"/>
      <c r="P503" s="116"/>
      <c r="Q503" s="116"/>
      <c r="R503" s="116"/>
      <c r="S503" s="116"/>
      <c r="T503" s="116"/>
      <c r="U503" s="116"/>
      <c r="V503" s="116"/>
    </row>
    <row r="504" customHeight="1" spans="6:22">
      <c r="F504" s="116"/>
      <c r="G504" s="116"/>
      <c r="H504" s="116"/>
      <c r="I504" s="116"/>
      <c r="J504" s="116"/>
      <c r="K504" s="116"/>
      <c r="L504" s="116"/>
      <c r="M504" s="116"/>
      <c r="N504" s="116"/>
      <c r="O504" s="116"/>
      <c r="P504" s="116"/>
      <c r="Q504" s="116"/>
      <c r="R504" s="116"/>
      <c r="S504" s="116"/>
      <c r="T504" s="116"/>
      <c r="U504" s="116"/>
      <c r="V504" s="116"/>
    </row>
    <row r="505" customHeight="1" spans="6:22">
      <c r="F505" s="116"/>
      <c r="G505" s="116"/>
      <c r="H505" s="116"/>
      <c r="I505" s="116"/>
      <c r="J505" s="116"/>
      <c r="K505" s="116"/>
      <c r="L505" s="116"/>
      <c r="M505" s="116"/>
      <c r="N505" s="116"/>
      <c r="O505" s="116"/>
      <c r="P505" s="116"/>
      <c r="Q505" s="116"/>
      <c r="R505" s="116"/>
      <c r="S505" s="116"/>
      <c r="T505" s="116"/>
      <c r="U505" s="116"/>
      <c r="V505" s="116"/>
    </row>
    <row r="506" customHeight="1" spans="6:22">
      <c r="F506" s="116"/>
      <c r="G506" s="116"/>
      <c r="H506" s="116"/>
      <c r="I506" s="116"/>
      <c r="J506" s="116"/>
      <c r="K506" s="116"/>
      <c r="L506" s="116"/>
      <c r="M506" s="116"/>
      <c r="N506" s="116"/>
      <c r="O506" s="116"/>
      <c r="P506" s="116"/>
      <c r="Q506" s="116"/>
      <c r="R506" s="116"/>
      <c r="S506" s="116"/>
      <c r="T506" s="116"/>
      <c r="U506" s="116"/>
      <c r="V506" s="116"/>
    </row>
    <row r="507" customHeight="1" spans="6:22">
      <c r="F507" s="116"/>
      <c r="G507" s="116"/>
      <c r="H507" s="116"/>
      <c r="I507" s="116"/>
      <c r="J507" s="116"/>
      <c r="K507" s="116"/>
      <c r="L507" s="116"/>
      <c r="M507" s="116"/>
      <c r="N507" s="116"/>
      <c r="O507" s="116"/>
      <c r="P507" s="116"/>
      <c r="Q507" s="116"/>
      <c r="R507" s="116"/>
      <c r="S507" s="116"/>
      <c r="T507" s="116"/>
      <c r="U507" s="116"/>
      <c r="V507" s="116"/>
    </row>
    <row r="508" customHeight="1" spans="6:22">
      <c r="F508" s="116"/>
      <c r="G508" s="116"/>
      <c r="H508" s="116"/>
      <c r="I508" s="116"/>
      <c r="J508" s="116"/>
      <c r="K508" s="116"/>
      <c r="L508" s="116"/>
      <c r="M508" s="116"/>
      <c r="N508" s="116"/>
      <c r="O508" s="116"/>
      <c r="P508" s="116"/>
      <c r="Q508" s="116"/>
      <c r="R508" s="116"/>
      <c r="S508" s="116"/>
      <c r="T508" s="116"/>
      <c r="U508" s="116"/>
      <c r="V508" s="116"/>
    </row>
    <row r="509" customHeight="1" spans="6:22">
      <c r="F509" s="116"/>
      <c r="G509" s="116"/>
      <c r="H509" s="116"/>
      <c r="I509" s="116"/>
      <c r="J509" s="116"/>
      <c r="K509" s="116"/>
      <c r="L509" s="116"/>
      <c r="M509" s="116"/>
      <c r="N509" s="116"/>
      <c r="O509" s="116"/>
      <c r="P509" s="116"/>
      <c r="Q509" s="116"/>
      <c r="R509" s="116"/>
      <c r="S509" s="116"/>
      <c r="T509" s="116"/>
      <c r="U509" s="116"/>
      <c r="V509" s="116"/>
    </row>
    <row r="510" customHeight="1" spans="6:22">
      <c r="F510" s="116"/>
      <c r="G510" s="116"/>
      <c r="H510" s="116"/>
      <c r="I510" s="116"/>
      <c r="J510" s="116"/>
      <c r="K510" s="116"/>
      <c r="L510" s="116"/>
      <c r="M510" s="116"/>
      <c r="N510" s="116"/>
      <c r="O510" s="116"/>
      <c r="P510" s="116"/>
      <c r="Q510" s="116"/>
      <c r="R510" s="116"/>
      <c r="S510" s="116"/>
      <c r="T510" s="116"/>
      <c r="U510" s="116"/>
      <c r="V510" s="116"/>
    </row>
    <row r="511" customHeight="1" spans="6:22">
      <c r="F511" s="116"/>
      <c r="G511" s="116"/>
      <c r="H511" s="116"/>
      <c r="I511" s="116"/>
      <c r="J511" s="116"/>
      <c r="K511" s="116"/>
      <c r="L511" s="116"/>
      <c r="M511" s="116"/>
      <c r="N511" s="116"/>
      <c r="O511" s="116"/>
      <c r="P511" s="116"/>
      <c r="Q511" s="116"/>
      <c r="R511" s="116"/>
      <c r="S511" s="116"/>
      <c r="T511" s="116"/>
      <c r="U511" s="116"/>
      <c r="V511" s="116"/>
    </row>
    <row r="512" customHeight="1" spans="6:22">
      <c r="F512" s="116"/>
      <c r="G512" s="116"/>
      <c r="H512" s="116"/>
      <c r="I512" s="116"/>
      <c r="J512" s="116"/>
      <c r="K512" s="116"/>
      <c r="L512" s="116"/>
      <c r="M512" s="116"/>
      <c r="N512" s="116"/>
      <c r="O512" s="116"/>
      <c r="P512" s="116"/>
      <c r="Q512" s="116"/>
      <c r="R512" s="116"/>
      <c r="S512" s="116"/>
      <c r="T512" s="116"/>
      <c r="U512" s="116"/>
      <c r="V512" s="116"/>
    </row>
    <row r="513" customHeight="1" spans="6:22">
      <c r="F513" s="116"/>
      <c r="G513" s="116"/>
      <c r="H513" s="116"/>
      <c r="I513" s="116"/>
      <c r="J513" s="116"/>
      <c r="K513" s="116"/>
      <c r="L513" s="116"/>
      <c r="M513" s="116"/>
      <c r="N513" s="116"/>
      <c r="O513" s="116"/>
      <c r="P513" s="116"/>
      <c r="Q513" s="116"/>
      <c r="R513" s="116"/>
      <c r="S513" s="116"/>
      <c r="T513" s="116"/>
      <c r="U513" s="116"/>
      <c r="V513" s="116"/>
    </row>
    <row r="514" customHeight="1" spans="6:22">
      <c r="F514" s="116"/>
      <c r="G514" s="116"/>
      <c r="H514" s="116"/>
      <c r="I514" s="116"/>
      <c r="J514" s="116"/>
      <c r="K514" s="116"/>
      <c r="L514" s="116"/>
      <c r="M514" s="116"/>
      <c r="N514" s="116"/>
      <c r="O514" s="116"/>
      <c r="P514" s="116"/>
      <c r="Q514" s="116"/>
      <c r="R514" s="116"/>
      <c r="S514" s="116"/>
      <c r="T514" s="116"/>
      <c r="U514" s="116"/>
      <c r="V514" s="116"/>
    </row>
    <row r="515" customHeight="1" spans="6:22">
      <c r="F515" s="116"/>
      <c r="G515" s="116"/>
      <c r="H515" s="116"/>
      <c r="I515" s="116"/>
      <c r="J515" s="116"/>
      <c r="K515" s="116"/>
      <c r="L515" s="116"/>
      <c r="M515" s="116"/>
      <c r="N515" s="116"/>
      <c r="O515" s="116"/>
      <c r="P515" s="116"/>
      <c r="Q515" s="116"/>
      <c r="R515" s="116"/>
      <c r="S515" s="116"/>
      <c r="T515" s="116"/>
      <c r="U515" s="116"/>
      <c r="V515" s="116"/>
    </row>
    <row r="516" customHeight="1" spans="6:22">
      <c r="F516" s="116"/>
      <c r="G516" s="116"/>
      <c r="H516" s="116"/>
      <c r="I516" s="116"/>
      <c r="J516" s="116"/>
      <c r="K516" s="116"/>
      <c r="L516" s="116"/>
      <c r="M516" s="116"/>
      <c r="N516" s="116"/>
      <c r="O516" s="116"/>
      <c r="P516" s="116"/>
      <c r="Q516" s="116"/>
      <c r="R516" s="116"/>
      <c r="S516" s="116"/>
      <c r="T516" s="116"/>
      <c r="U516" s="116"/>
      <c r="V516" s="116"/>
    </row>
    <row r="517" customHeight="1" spans="6:22">
      <c r="F517" s="116"/>
      <c r="G517" s="116"/>
      <c r="H517" s="116"/>
      <c r="I517" s="116"/>
      <c r="J517" s="116"/>
      <c r="K517" s="116"/>
      <c r="L517" s="116"/>
      <c r="M517" s="116"/>
      <c r="N517" s="116"/>
      <c r="O517" s="116"/>
      <c r="P517" s="116"/>
      <c r="Q517" s="116"/>
      <c r="R517" s="116"/>
      <c r="S517" s="116"/>
      <c r="T517" s="116"/>
      <c r="U517" s="116"/>
      <c r="V517" s="116"/>
    </row>
    <row r="518" customHeight="1" spans="6:22">
      <c r="F518" s="116"/>
      <c r="G518" s="116"/>
      <c r="H518" s="116"/>
      <c r="I518" s="116"/>
      <c r="J518" s="116"/>
      <c r="K518" s="116"/>
      <c r="L518" s="116"/>
      <c r="M518" s="116"/>
      <c r="N518" s="116"/>
      <c r="O518" s="116"/>
      <c r="P518" s="116"/>
      <c r="Q518" s="116"/>
      <c r="R518" s="116"/>
      <c r="S518" s="116"/>
      <c r="T518" s="116"/>
      <c r="U518" s="116"/>
      <c r="V518" s="116"/>
    </row>
    <row r="519" customHeight="1" spans="6:22">
      <c r="F519" s="116"/>
      <c r="G519" s="116"/>
      <c r="H519" s="116"/>
      <c r="I519" s="116"/>
      <c r="J519" s="116"/>
      <c r="K519" s="116"/>
      <c r="L519" s="116"/>
      <c r="M519" s="116"/>
      <c r="N519" s="116"/>
      <c r="O519" s="116"/>
      <c r="P519" s="116"/>
      <c r="Q519" s="116"/>
      <c r="R519" s="116"/>
      <c r="S519" s="116"/>
      <c r="T519" s="116"/>
      <c r="U519" s="116"/>
      <c r="V519" s="116"/>
    </row>
    <row r="520" customHeight="1" spans="6:22">
      <c r="F520" s="116"/>
      <c r="G520" s="116"/>
      <c r="H520" s="116"/>
      <c r="I520" s="116"/>
      <c r="J520" s="116"/>
      <c r="K520" s="116"/>
      <c r="L520" s="116"/>
      <c r="M520" s="116"/>
      <c r="N520" s="116"/>
      <c r="O520" s="116"/>
      <c r="P520" s="116"/>
      <c r="Q520" s="116"/>
      <c r="R520" s="116"/>
      <c r="S520" s="116"/>
      <c r="T520" s="116"/>
      <c r="U520" s="116"/>
      <c r="V520" s="116"/>
    </row>
    <row r="521" customHeight="1" spans="6:22">
      <c r="F521" s="116"/>
      <c r="G521" s="116"/>
      <c r="H521" s="116"/>
      <c r="I521" s="116"/>
      <c r="J521" s="116"/>
      <c r="K521" s="116"/>
      <c r="L521" s="116"/>
      <c r="M521" s="116"/>
      <c r="N521" s="116"/>
      <c r="O521" s="116"/>
      <c r="P521" s="116"/>
      <c r="Q521" s="116"/>
      <c r="R521" s="116"/>
      <c r="S521" s="116"/>
      <c r="T521" s="116"/>
      <c r="U521" s="116"/>
      <c r="V521" s="116"/>
    </row>
    <row r="522" customHeight="1" spans="6:22">
      <c r="F522" s="116"/>
      <c r="G522" s="116"/>
      <c r="H522" s="116"/>
      <c r="I522" s="116"/>
      <c r="J522" s="116"/>
      <c r="K522" s="116"/>
      <c r="L522" s="116"/>
      <c r="M522" s="116"/>
      <c r="N522" s="116"/>
      <c r="O522" s="116"/>
      <c r="P522" s="116"/>
      <c r="Q522" s="116"/>
      <c r="R522" s="116"/>
      <c r="S522" s="116"/>
      <c r="T522" s="116"/>
      <c r="U522" s="116"/>
      <c r="V522" s="116"/>
    </row>
    <row r="523" customHeight="1" spans="6:22">
      <c r="F523" s="116"/>
      <c r="G523" s="116"/>
      <c r="H523" s="116"/>
      <c r="I523" s="116"/>
      <c r="J523" s="116"/>
      <c r="K523" s="116"/>
      <c r="L523" s="116"/>
      <c r="M523" s="116"/>
      <c r="N523" s="116"/>
      <c r="O523" s="116"/>
      <c r="P523" s="116"/>
      <c r="Q523" s="116"/>
      <c r="R523" s="116"/>
      <c r="S523" s="116"/>
      <c r="T523" s="116"/>
      <c r="U523" s="116"/>
      <c r="V523" s="116"/>
    </row>
    <row r="524" customHeight="1" spans="6:22">
      <c r="F524" s="116"/>
      <c r="G524" s="116"/>
      <c r="H524" s="116"/>
      <c r="I524" s="116"/>
      <c r="J524" s="116"/>
      <c r="K524" s="116"/>
      <c r="L524" s="116"/>
      <c r="M524" s="116"/>
      <c r="N524" s="116"/>
      <c r="O524" s="116"/>
      <c r="P524" s="116"/>
      <c r="Q524" s="116"/>
      <c r="R524" s="116"/>
      <c r="S524" s="116"/>
      <c r="T524" s="116"/>
      <c r="U524" s="116"/>
      <c r="V524" s="116"/>
    </row>
    <row r="525" customHeight="1" spans="6:22">
      <c r="F525" s="116"/>
      <c r="G525" s="116"/>
      <c r="H525" s="116"/>
      <c r="I525" s="116"/>
      <c r="J525" s="116"/>
      <c r="K525" s="116"/>
      <c r="L525" s="116"/>
      <c r="M525" s="116"/>
      <c r="N525" s="116"/>
      <c r="O525" s="116"/>
      <c r="P525" s="116"/>
      <c r="Q525" s="116"/>
      <c r="R525" s="116"/>
      <c r="S525" s="116"/>
      <c r="T525" s="116"/>
      <c r="U525" s="116"/>
      <c r="V525" s="116"/>
    </row>
    <row r="526" customHeight="1" spans="6:22">
      <c r="F526" s="116"/>
      <c r="G526" s="116"/>
      <c r="H526" s="116"/>
      <c r="I526" s="116"/>
      <c r="J526" s="116"/>
      <c r="K526" s="116"/>
      <c r="L526" s="116"/>
      <c r="M526" s="116"/>
      <c r="N526" s="116"/>
      <c r="O526" s="116"/>
      <c r="P526" s="116"/>
      <c r="Q526" s="116"/>
      <c r="R526" s="116"/>
      <c r="S526" s="116"/>
      <c r="T526" s="116"/>
      <c r="U526" s="116"/>
      <c r="V526" s="116"/>
    </row>
    <row r="527" customHeight="1" spans="6:22">
      <c r="F527" s="116"/>
      <c r="G527" s="116"/>
      <c r="H527" s="116"/>
      <c r="I527" s="116"/>
      <c r="J527" s="116"/>
      <c r="K527" s="116"/>
      <c r="L527" s="116"/>
      <c r="M527" s="116"/>
      <c r="N527" s="116"/>
      <c r="O527" s="116"/>
      <c r="P527" s="116"/>
      <c r="Q527" s="116"/>
      <c r="R527" s="116"/>
      <c r="S527" s="116"/>
      <c r="T527" s="116"/>
      <c r="U527" s="116"/>
      <c r="V527" s="116"/>
    </row>
    <row r="528" customHeight="1" spans="6:22">
      <c r="F528" s="116"/>
      <c r="G528" s="116"/>
      <c r="H528" s="116"/>
      <c r="I528" s="116"/>
      <c r="J528" s="116"/>
      <c r="K528" s="116"/>
      <c r="L528" s="116"/>
      <c r="M528" s="116"/>
      <c r="N528" s="116"/>
      <c r="O528" s="116"/>
      <c r="P528" s="116"/>
      <c r="Q528" s="116"/>
      <c r="R528" s="116"/>
      <c r="S528" s="116"/>
      <c r="T528" s="116"/>
      <c r="U528" s="116"/>
      <c r="V528" s="116"/>
    </row>
    <row r="529" customHeight="1" spans="6:22">
      <c r="F529" s="116"/>
      <c r="G529" s="116"/>
      <c r="H529" s="116"/>
      <c r="I529" s="116"/>
      <c r="J529" s="116"/>
      <c r="K529" s="116"/>
      <c r="L529" s="116"/>
      <c r="M529" s="116"/>
      <c r="N529" s="116"/>
      <c r="O529" s="116"/>
      <c r="P529" s="116"/>
      <c r="Q529" s="116"/>
      <c r="R529" s="116"/>
      <c r="S529" s="116"/>
      <c r="T529" s="116"/>
      <c r="U529" s="116"/>
      <c r="V529" s="116"/>
    </row>
    <row r="530" customHeight="1" spans="6:22">
      <c r="F530" s="116"/>
      <c r="G530" s="116"/>
      <c r="H530" s="116"/>
      <c r="I530" s="116"/>
      <c r="J530" s="116"/>
      <c r="K530" s="116"/>
      <c r="L530" s="116"/>
      <c r="M530" s="116"/>
      <c r="N530" s="116"/>
      <c r="O530" s="116"/>
      <c r="P530" s="116"/>
      <c r="Q530" s="116"/>
      <c r="R530" s="116"/>
      <c r="S530" s="116"/>
      <c r="T530" s="116"/>
      <c r="U530" s="116"/>
      <c r="V530" s="116"/>
    </row>
    <row r="531" customHeight="1" spans="6:22">
      <c r="F531" s="116"/>
      <c r="G531" s="116"/>
      <c r="H531" s="116"/>
      <c r="I531" s="116"/>
      <c r="J531" s="116"/>
      <c r="K531" s="116"/>
      <c r="L531" s="116"/>
      <c r="M531" s="116"/>
      <c r="N531" s="116"/>
      <c r="O531" s="116"/>
      <c r="P531" s="116"/>
      <c r="Q531" s="116"/>
      <c r="R531" s="116"/>
      <c r="S531" s="116"/>
      <c r="T531" s="116"/>
      <c r="U531" s="116"/>
      <c r="V531" s="116"/>
    </row>
    <row r="532" customHeight="1" spans="6:22">
      <c r="F532" s="116"/>
      <c r="G532" s="116"/>
      <c r="H532" s="116"/>
      <c r="I532" s="116"/>
      <c r="J532" s="116"/>
      <c r="K532" s="116"/>
      <c r="L532" s="116"/>
      <c r="M532" s="116"/>
      <c r="N532" s="116"/>
      <c r="O532" s="116"/>
      <c r="P532" s="116"/>
      <c r="Q532" s="116"/>
      <c r="R532" s="116"/>
      <c r="S532" s="116"/>
      <c r="T532" s="116"/>
      <c r="U532" s="116"/>
      <c r="V532" s="116"/>
    </row>
    <row r="533" customHeight="1" spans="6:22">
      <c r="F533" s="116"/>
      <c r="G533" s="116"/>
      <c r="H533" s="116"/>
      <c r="I533" s="116"/>
      <c r="J533" s="116"/>
      <c r="K533" s="116"/>
      <c r="L533" s="116"/>
      <c r="M533" s="116"/>
      <c r="N533" s="116"/>
      <c r="O533" s="116"/>
      <c r="P533" s="116"/>
      <c r="Q533" s="116"/>
      <c r="R533" s="116"/>
      <c r="S533" s="116"/>
      <c r="T533" s="116"/>
      <c r="U533" s="116"/>
      <c r="V533" s="116"/>
    </row>
    <row r="534" customHeight="1" spans="6:22">
      <c r="F534" s="116"/>
      <c r="G534" s="116"/>
      <c r="H534" s="116"/>
      <c r="I534" s="116"/>
      <c r="J534" s="116"/>
      <c r="K534" s="116"/>
      <c r="L534" s="116"/>
      <c r="M534" s="116"/>
      <c r="N534" s="116"/>
      <c r="O534" s="116"/>
      <c r="P534" s="116"/>
      <c r="Q534" s="116"/>
      <c r="R534" s="116"/>
      <c r="S534" s="116"/>
      <c r="T534" s="116"/>
      <c r="U534" s="116"/>
      <c r="V534" s="116"/>
    </row>
    <row r="535" customHeight="1" spans="6:22">
      <c r="F535" s="116"/>
      <c r="G535" s="116"/>
      <c r="H535" s="116"/>
      <c r="I535" s="116"/>
      <c r="J535" s="116"/>
      <c r="K535" s="116"/>
      <c r="L535" s="116"/>
      <c r="M535" s="116"/>
      <c r="N535" s="116"/>
      <c r="O535" s="116"/>
      <c r="P535" s="116"/>
      <c r="Q535" s="116"/>
      <c r="R535" s="116"/>
      <c r="S535" s="116"/>
      <c r="T535" s="116"/>
      <c r="U535" s="116"/>
      <c r="V535" s="116"/>
    </row>
    <row r="536" customHeight="1" spans="6:22">
      <c r="F536" s="116"/>
      <c r="G536" s="116"/>
      <c r="H536" s="116"/>
      <c r="I536" s="116"/>
      <c r="J536" s="116"/>
      <c r="K536" s="116"/>
      <c r="L536" s="116"/>
      <c r="M536" s="116"/>
      <c r="N536" s="116"/>
      <c r="O536" s="116"/>
      <c r="P536" s="116"/>
      <c r="Q536" s="116"/>
      <c r="R536" s="116"/>
      <c r="S536" s="116"/>
      <c r="T536" s="116"/>
      <c r="U536" s="116"/>
      <c r="V536" s="116"/>
    </row>
    <row r="537" customHeight="1" spans="6:22">
      <c r="F537" s="116"/>
      <c r="G537" s="116"/>
      <c r="H537" s="116"/>
      <c r="I537" s="116"/>
      <c r="J537" s="116"/>
      <c r="K537" s="116"/>
      <c r="L537" s="116"/>
      <c r="M537" s="116"/>
      <c r="N537" s="116"/>
      <c r="O537" s="116"/>
      <c r="P537" s="116"/>
      <c r="Q537" s="116"/>
      <c r="R537" s="116"/>
      <c r="S537" s="116"/>
      <c r="T537" s="116"/>
      <c r="U537" s="116"/>
      <c r="V537" s="116"/>
    </row>
    <row r="538" customHeight="1" spans="6:22">
      <c r="F538" s="116"/>
      <c r="G538" s="116"/>
      <c r="H538" s="116"/>
      <c r="I538" s="116"/>
      <c r="J538" s="116"/>
      <c r="K538" s="116"/>
      <c r="L538" s="116"/>
      <c r="M538" s="116"/>
      <c r="N538" s="116"/>
      <c r="O538" s="116"/>
      <c r="P538" s="116"/>
      <c r="Q538" s="116"/>
      <c r="R538" s="116"/>
      <c r="S538" s="116"/>
      <c r="T538" s="116"/>
      <c r="U538" s="116"/>
      <c r="V538" s="116"/>
    </row>
    <row r="539" customHeight="1" spans="6:22">
      <c r="F539" s="116"/>
      <c r="G539" s="116"/>
      <c r="H539" s="116"/>
      <c r="I539" s="116"/>
      <c r="J539" s="116"/>
      <c r="K539" s="116"/>
      <c r="L539" s="116"/>
      <c r="M539" s="116"/>
      <c r="N539" s="116"/>
      <c r="O539" s="116"/>
      <c r="P539" s="116"/>
      <c r="Q539" s="116"/>
      <c r="R539" s="116"/>
      <c r="S539" s="116"/>
      <c r="T539" s="116"/>
      <c r="U539" s="116"/>
      <c r="V539" s="116"/>
    </row>
    <row r="540" customHeight="1" spans="6:22">
      <c r="F540" s="116"/>
      <c r="G540" s="116"/>
      <c r="H540" s="116"/>
      <c r="I540" s="116"/>
      <c r="J540" s="116"/>
      <c r="K540" s="116"/>
      <c r="L540" s="116"/>
      <c r="M540" s="116"/>
      <c r="N540" s="116"/>
      <c r="O540" s="116"/>
      <c r="P540" s="116"/>
      <c r="Q540" s="116"/>
      <c r="R540" s="116"/>
      <c r="S540" s="116"/>
      <c r="T540" s="116"/>
      <c r="U540" s="116"/>
      <c r="V540" s="116"/>
    </row>
    <row r="541" customHeight="1" spans="6:22">
      <c r="F541" s="116"/>
      <c r="G541" s="116"/>
      <c r="H541" s="116"/>
      <c r="I541" s="116"/>
      <c r="J541" s="116"/>
      <c r="K541" s="116"/>
      <c r="L541" s="116"/>
      <c r="M541" s="116"/>
      <c r="N541" s="116"/>
      <c r="O541" s="116"/>
      <c r="P541" s="116"/>
      <c r="Q541" s="116"/>
      <c r="R541" s="116"/>
      <c r="S541" s="116"/>
      <c r="T541" s="116"/>
      <c r="U541" s="116"/>
      <c r="V541" s="116"/>
    </row>
    <row r="542" customHeight="1" spans="6:22">
      <c r="F542" s="116"/>
      <c r="G542" s="116"/>
      <c r="H542" s="116"/>
      <c r="I542" s="116"/>
      <c r="J542" s="116"/>
      <c r="K542" s="116"/>
      <c r="L542" s="116"/>
      <c r="M542" s="116"/>
      <c r="N542" s="116"/>
      <c r="O542" s="116"/>
      <c r="P542" s="116"/>
      <c r="Q542" s="116"/>
      <c r="R542" s="116"/>
      <c r="S542" s="116"/>
      <c r="T542" s="116"/>
      <c r="U542" s="116"/>
      <c r="V542" s="116"/>
    </row>
    <row r="543" customHeight="1" spans="6:22">
      <c r="F543" s="116"/>
      <c r="G543" s="116"/>
      <c r="H543" s="116"/>
      <c r="I543" s="116"/>
      <c r="J543" s="116"/>
      <c r="K543" s="116"/>
      <c r="L543" s="116"/>
      <c r="M543" s="116"/>
      <c r="N543" s="116"/>
      <c r="O543" s="116"/>
      <c r="P543" s="116"/>
      <c r="Q543" s="116"/>
      <c r="R543" s="116"/>
      <c r="S543" s="116"/>
      <c r="T543" s="116"/>
      <c r="U543" s="116"/>
      <c r="V543" s="116"/>
    </row>
    <row r="544" customHeight="1" spans="6:22">
      <c r="F544" s="116"/>
      <c r="G544" s="116"/>
      <c r="H544" s="116"/>
      <c r="I544" s="116"/>
      <c r="J544" s="116"/>
      <c r="K544" s="116"/>
      <c r="L544" s="116"/>
      <c r="M544" s="116"/>
      <c r="N544" s="116"/>
      <c r="O544" s="116"/>
      <c r="P544" s="116"/>
      <c r="Q544" s="116"/>
      <c r="R544" s="116"/>
      <c r="S544" s="116"/>
      <c r="T544" s="116"/>
      <c r="U544" s="116"/>
      <c r="V544" s="116"/>
    </row>
    <row r="545" customHeight="1" spans="6:22">
      <c r="F545" s="116"/>
      <c r="G545" s="116"/>
      <c r="H545" s="116"/>
      <c r="I545" s="116"/>
      <c r="J545" s="116"/>
      <c r="K545" s="116"/>
      <c r="L545" s="116"/>
      <c r="M545" s="116"/>
      <c r="N545" s="116"/>
      <c r="O545" s="116"/>
      <c r="P545" s="116"/>
      <c r="Q545" s="116"/>
      <c r="R545" s="116"/>
      <c r="S545" s="116"/>
      <c r="T545" s="116"/>
      <c r="U545" s="116"/>
      <c r="V545" s="116"/>
    </row>
    <row r="546" customHeight="1" spans="6:22">
      <c r="F546" s="116"/>
      <c r="G546" s="116"/>
      <c r="H546" s="116"/>
      <c r="I546" s="116"/>
      <c r="J546" s="116"/>
      <c r="K546" s="116"/>
      <c r="L546" s="116"/>
      <c r="M546" s="116"/>
      <c r="N546" s="116"/>
      <c r="O546" s="116"/>
      <c r="P546" s="116"/>
      <c r="Q546" s="116"/>
      <c r="R546" s="116"/>
      <c r="S546" s="116"/>
      <c r="T546" s="116"/>
      <c r="U546" s="116"/>
      <c r="V546" s="116"/>
    </row>
    <row r="547" customHeight="1" spans="6:22">
      <c r="F547" s="116"/>
      <c r="G547" s="116"/>
      <c r="H547" s="116"/>
      <c r="I547" s="116"/>
      <c r="J547" s="116"/>
      <c r="K547" s="116"/>
      <c r="L547" s="116"/>
      <c r="M547" s="116"/>
      <c r="N547" s="116"/>
      <c r="O547" s="116"/>
      <c r="P547" s="116"/>
      <c r="Q547" s="116"/>
      <c r="R547" s="116"/>
      <c r="S547" s="116"/>
      <c r="T547" s="116"/>
      <c r="U547" s="116"/>
      <c r="V547" s="116"/>
    </row>
    <row r="548" customHeight="1" spans="6:22">
      <c r="F548" s="116"/>
      <c r="G548" s="116"/>
      <c r="H548" s="116"/>
      <c r="I548" s="116"/>
      <c r="J548" s="116"/>
      <c r="K548" s="116"/>
      <c r="L548" s="116"/>
      <c r="M548" s="116"/>
      <c r="N548" s="116"/>
      <c r="O548" s="116"/>
      <c r="P548" s="116"/>
      <c r="Q548" s="116"/>
      <c r="R548" s="116"/>
      <c r="S548" s="116"/>
      <c r="T548" s="116"/>
      <c r="U548" s="116"/>
      <c r="V548" s="116"/>
    </row>
    <row r="549" customHeight="1" spans="6:22">
      <c r="F549" s="116"/>
      <c r="G549" s="116"/>
      <c r="H549" s="116"/>
      <c r="I549" s="116"/>
      <c r="J549" s="116"/>
      <c r="K549" s="116"/>
      <c r="L549" s="116"/>
      <c r="M549" s="116"/>
      <c r="N549" s="116"/>
      <c r="O549" s="116"/>
      <c r="P549" s="116"/>
      <c r="Q549" s="116"/>
      <c r="R549" s="116"/>
      <c r="S549" s="116"/>
      <c r="T549" s="116"/>
      <c r="U549" s="116"/>
      <c r="V549" s="116"/>
    </row>
    <row r="550" customHeight="1" spans="6:22">
      <c r="F550" s="116"/>
      <c r="G550" s="116"/>
      <c r="H550" s="116"/>
      <c r="I550" s="116"/>
      <c r="J550" s="116"/>
      <c r="K550" s="116"/>
      <c r="L550" s="116"/>
      <c r="M550" s="116"/>
      <c r="N550" s="116"/>
      <c r="O550" s="116"/>
      <c r="P550" s="116"/>
      <c r="Q550" s="116"/>
      <c r="R550" s="116"/>
      <c r="S550" s="116"/>
      <c r="T550" s="116"/>
      <c r="U550" s="116"/>
      <c r="V550" s="116"/>
    </row>
    <row r="551" customHeight="1" spans="6:22">
      <c r="F551" s="116"/>
      <c r="G551" s="116"/>
      <c r="H551" s="116"/>
      <c r="I551" s="116"/>
      <c r="J551" s="116"/>
      <c r="K551" s="116"/>
      <c r="L551" s="116"/>
      <c r="M551" s="116"/>
      <c r="N551" s="116"/>
      <c r="O551" s="116"/>
      <c r="P551" s="116"/>
      <c r="Q551" s="116"/>
      <c r="R551" s="116"/>
      <c r="S551" s="116"/>
      <c r="T551" s="116"/>
      <c r="U551" s="116"/>
      <c r="V551" s="116"/>
    </row>
    <row r="552" customHeight="1" spans="6:22">
      <c r="F552" s="116"/>
      <c r="G552" s="116"/>
      <c r="H552" s="116"/>
      <c r="I552" s="116"/>
      <c r="J552" s="116"/>
      <c r="K552" s="116"/>
      <c r="L552" s="116"/>
      <c r="M552" s="116"/>
      <c r="N552" s="116"/>
      <c r="O552" s="116"/>
      <c r="P552" s="116"/>
      <c r="Q552" s="116"/>
      <c r="R552" s="116"/>
      <c r="S552" s="116"/>
      <c r="T552" s="116"/>
      <c r="U552" s="116"/>
      <c r="V552" s="116"/>
    </row>
    <row r="553" customHeight="1" spans="6:22">
      <c r="F553" s="116"/>
      <c r="G553" s="116"/>
      <c r="H553" s="116"/>
      <c r="I553" s="116"/>
      <c r="J553" s="116"/>
      <c r="K553" s="116"/>
      <c r="L553" s="116"/>
      <c r="M553" s="116"/>
      <c r="N553" s="116"/>
      <c r="O553" s="116"/>
      <c r="P553" s="116"/>
      <c r="Q553" s="116"/>
      <c r="R553" s="116"/>
      <c r="S553" s="116"/>
      <c r="T553" s="116"/>
      <c r="U553" s="116"/>
      <c r="V553" s="116"/>
    </row>
    <row r="554" customHeight="1" spans="6:22">
      <c r="F554" s="116"/>
      <c r="G554" s="116"/>
      <c r="H554" s="116"/>
      <c r="I554" s="116"/>
      <c r="J554" s="116"/>
      <c r="K554" s="116"/>
      <c r="L554" s="116"/>
      <c r="M554" s="116"/>
      <c r="N554" s="116"/>
      <c r="O554" s="116"/>
      <c r="P554" s="116"/>
      <c r="Q554" s="116"/>
      <c r="R554" s="116"/>
      <c r="S554" s="116"/>
      <c r="T554" s="116"/>
      <c r="U554" s="116"/>
      <c r="V554" s="116"/>
    </row>
    <row r="555" customHeight="1" spans="6:22">
      <c r="F555" s="116"/>
      <c r="G555" s="116"/>
      <c r="H555" s="116"/>
      <c r="I555" s="116"/>
      <c r="J555" s="116"/>
      <c r="K555" s="116"/>
      <c r="L555" s="116"/>
      <c r="M555" s="116"/>
      <c r="N555" s="116"/>
      <c r="O555" s="116"/>
      <c r="P555" s="116"/>
      <c r="Q555" s="116"/>
      <c r="R555" s="116"/>
      <c r="S555" s="116"/>
      <c r="T555" s="116"/>
      <c r="U555" s="116"/>
      <c r="V555" s="116"/>
    </row>
    <row r="556" customHeight="1" spans="6:22">
      <c r="F556" s="116"/>
      <c r="G556" s="116"/>
      <c r="H556" s="116"/>
      <c r="I556" s="116"/>
      <c r="J556" s="116"/>
      <c r="K556" s="116"/>
      <c r="L556" s="116"/>
      <c r="M556" s="116"/>
      <c r="N556" s="116"/>
      <c r="O556" s="116"/>
      <c r="P556" s="116"/>
      <c r="Q556" s="116"/>
      <c r="R556" s="116"/>
      <c r="S556" s="116"/>
      <c r="T556" s="116"/>
      <c r="U556" s="116"/>
      <c r="V556" s="116"/>
    </row>
    <row r="557" customHeight="1" spans="6:22">
      <c r="F557" s="116"/>
      <c r="G557" s="116"/>
      <c r="H557" s="116"/>
      <c r="I557" s="116"/>
      <c r="J557" s="116"/>
      <c r="K557" s="116"/>
      <c r="L557" s="116"/>
      <c r="M557" s="116"/>
      <c r="N557" s="116"/>
      <c r="O557" s="116"/>
      <c r="P557" s="116"/>
      <c r="Q557" s="116"/>
      <c r="R557" s="116"/>
      <c r="S557" s="116"/>
      <c r="T557" s="116"/>
      <c r="U557" s="116"/>
      <c r="V557" s="116"/>
    </row>
    <row r="558" customHeight="1" spans="6:22">
      <c r="F558" s="116"/>
      <c r="G558" s="116"/>
      <c r="H558" s="116"/>
      <c r="I558" s="116"/>
      <c r="J558" s="116"/>
      <c r="K558" s="116"/>
      <c r="L558" s="116"/>
      <c r="M558" s="116"/>
      <c r="N558" s="116"/>
      <c r="O558" s="116"/>
      <c r="P558" s="116"/>
      <c r="Q558" s="116"/>
      <c r="R558" s="116"/>
      <c r="S558" s="116"/>
      <c r="T558" s="116"/>
      <c r="U558" s="116"/>
      <c r="V558" s="116"/>
    </row>
    <row r="559" customHeight="1" spans="6:22">
      <c r="F559" s="116"/>
      <c r="G559" s="116"/>
      <c r="H559" s="116"/>
      <c r="I559" s="116"/>
      <c r="J559" s="116"/>
      <c r="K559" s="116"/>
      <c r="L559" s="116"/>
      <c r="M559" s="116"/>
      <c r="N559" s="116"/>
      <c r="O559" s="116"/>
      <c r="P559" s="116"/>
      <c r="Q559" s="116"/>
      <c r="R559" s="116"/>
      <c r="S559" s="116"/>
      <c r="T559" s="116"/>
      <c r="U559" s="116"/>
      <c r="V559" s="116"/>
    </row>
    <row r="560" customHeight="1" spans="6:22">
      <c r="F560" s="116"/>
      <c r="G560" s="116"/>
      <c r="H560" s="116"/>
      <c r="I560" s="116"/>
      <c r="J560" s="116"/>
      <c r="K560" s="116"/>
      <c r="L560" s="116"/>
      <c r="M560" s="116"/>
      <c r="N560" s="116"/>
      <c r="O560" s="116"/>
      <c r="P560" s="116"/>
      <c r="Q560" s="116"/>
      <c r="R560" s="116"/>
      <c r="S560" s="116"/>
      <c r="T560" s="116"/>
      <c r="U560" s="116"/>
      <c r="V560" s="116"/>
    </row>
    <row r="561" customHeight="1" spans="6:22">
      <c r="F561" s="116"/>
      <c r="G561" s="116"/>
      <c r="H561" s="116"/>
      <c r="I561" s="116"/>
      <c r="J561" s="116"/>
      <c r="K561" s="116"/>
      <c r="L561" s="116"/>
      <c r="M561" s="116"/>
      <c r="N561" s="116"/>
      <c r="O561" s="116"/>
      <c r="P561" s="116"/>
      <c r="Q561" s="116"/>
      <c r="R561" s="116"/>
      <c r="S561" s="116"/>
      <c r="T561" s="116"/>
      <c r="U561" s="116"/>
      <c r="V561" s="116"/>
    </row>
    <row r="562" customHeight="1" spans="6:22">
      <c r="F562" s="116"/>
      <c r="G562" s="116"/>
      <c r="H562" s="116"/>
      <c r="I562" s="116"/>
      <c r="J562" s="116"/>
      <c r="K562" s="116"/>
      <c r="L562" s="116"/>
      <c r="M562" s="116"/>
      <c r="N562" s="116"/>
      <c r="O562" s="116"/>
      <c r="P562" s="116"/>
      <c r="Q562" s="116"/>
      <c r="R562" s="116"/>
      <c r="S562" s="116"/>
      <c r="T562" s="116"/>
      <c r="U562" s="116"/>
      <c r="V562" s="116"/>
    </row>
    <row r="563" customHeight="1" spans="6:22">
      <c r="F563" s="116"/>
      <c r="G563" s="116"/>
      <c r="H563" s="116"/>
      <c r="I563" s="116"/>
      <c r="J563" s="116"/>
      <c r="K563" s="116"/>
      <c r="L563" s="116"/>
      <c r="M563" s="116"/>
      <c r="N563" s="116"/>
      <c r="O563" s="116"/>
      <c r="P563" s="116"/>
      <c r="Q563" s="116"/>
      <c r="R563" s="116"/>
      <c r="S563" s="116"/>
      <c r="T563" s="116"/>
      <c r="U563" s="116"/>
      <c r="V563" s="116"/>
    </row>
    <row r="564" customHeight="1" spans="6:22">
      <c r="F564" s="116"/>
      <c r="G564" s="116"/>
      <c r="H564" s="116"/>
      <c r="I564" s="116"/>
      <c r="J564" s="116"/>
      <c r="K564" s="116"/>
      <c r="L564" s="116"/>
      <c r="M564" s="116"/>
      <c r="N564" s="116"/>
      <c r="O564" s="116"/>
      <c r="P564" s="116"/>
      <c r="Q564" s="116"/>
      <c r="R564" s="116"/>
      <c r="S564" s="116"/>
      <c r="T564" s="116"/>
      <c r="U564" s="116"/>
      <c r="V564" s="116"/>
    </row>
    <row r="565" customHeight="1" spans="6:22">
      <c r="F565" s="116"/>
      <c r="G565" s="116"/>
      <c r="H565" s="116"/>
      <c r="I565" s="116"/>
      <c r="J565" s="116"/>
      <c r="K565" s="116"/>
      <c r="L565" s="116"/>
      <c r="M565" s="116"/>
      <c r="N565" s="116"/>
      <c r="O565" s="116"/>
      <c r="P565" s="116"/>
      <c r="Q565" s="116"/>
      <c r="R565" s="116"/>
      <c r="S565" s="116"/>
      <c r="T565" s="116"/>
      <c r="U565" s="116"/>
      <c r="V565" s="116"/>
    </row>
    <row r="566" customHeight="1" spans="6:22">
      <c r="F566" s="116"/>
      <c r="G566" s="116"/>
      <c r="H566" s="116"/>
      <c r="I566" s="116"/>
      <c r="J566" s="116"/>
      <c r="K566" s="116"/>
      <c r="L566" s="116"/>
      <c r="M566" s="116"/>
      <c r="N566" s="116"/>
      <c r="O566" s="116"/>
      <c r="P566" s="116"/>
      <c r="Q566" s="116"/>
      <c r="R566" s="116"/>
      <c r="S566" s="116"/>
      <c r="T566" s="116"/>
      <c r="U566" s="116"/>
      <c r="V566" s="116"/>
    </row>
    <row r="567" customHeight="1" spans="6:22">
      <c r="F567" s="116"/>
      <c r="G567" s="116"/>
      <c r="H567" s="116"/>
      <c r="I567" s="116"/>
      <c r="J567" s="116"/>
      <c r="K567" s="116"/>
      <c r="L567" s="116"/>
      <c r="M567" s="116"/>
      <c r="N567" s="116"/>
      <c r="O567" s="116"/>
      <c r="P567" s="116"/>
      <c r="Q567" s="116"/>
      <c r="R567" s="116"/>
      <c r="S567" s="116"/>
      <c r="T567" s="116"/>
      <c r="U567" s="116"/>
      <c r="V567" s="116"/>
    </row>
    <row r="568" customHeight="1" spans="6:22">
      <c r="F568" s="116"/>
      <c r="G568" s="116"/>
      <c r="H568" s="116"/>
      <c r="I568" s="116"/>
      <c r="J568" s="116"/>
      <c r="K568" s="116"/>
      <c r="L568" s="116"/>
      <c r="M568" s="116"/>
      <c r="N568" s="116"/>
      <c r="O568" s="116"/>
      <c r="P568" s="116"/>
      <c r="Q568" s="116"/>
      <c r="R568" s="116"/>
      <c r="S568" s="116"/>
      <c r="T568" s="116"/>
      <c r="U568" s="116"/>
      <c r="V568" s="116"/>
    </row>
    <row r="569" customHeight="1" spans="6:22">
      <c r="F569" s="116"/>
      <c r="G569" s="116"/>
      <c r="H569" s="116"/>
      <c r="I569" s="116"/>
      <c r="J569" s="116"/>
      <c r="K569" s="116"/>
      <c r="L569" s="116"/>
      <c r="M569" s="116"/>
      <c r="N569" s="116"/>
      <c r="O569" s="116"/>
      <c r="P569" s="116"/>
      <c r="Q569" s="116"/>
      <c r="R569" s="116"/>
      <c r="S569" s="116"/>
      <c r="T569" s="116"/>
      <c r="U569" s="116"/>
      <c r="V569" s="116"/>
    </row>
    <row r="570" customHeight="1" spans="6:22">
      <c r="F570" s="116"/>
      <c r="G570" s="116"/>
      <c r="H570" s="116"/>
      <c r="I570" s="116"/>
      <c r="J570" s="116"/>
      <c r="K570" s="116"/>
      <c r="L570" s="116"/>
      <c r="M570" s="116"/>
      <c r="N570" s="116"/>
      <c r="O570" s="116"/>
      <c r="P570" s="116"/>
      <c r="Q570" s="116"/>
      <c r="R570" s="116"/>
      <c r="S570" s="116"/>
      <c r="T570" s="116"/>
      <c r="U570" s="116"/>
      <c r="V570" s="116"/>
    </row>
    <row r="571" customHeight="1" spans="6:22">
      <c r="F571" s="116"/>
      <c r="G571" s="116"/>
      <c r="H571" s="116"/>
      <c r="I571" s="116"/>
      <c r="J571" s="116"/>
      <c r="K571" s="116"/>
      <c r="L571" s="116"/>
      <c r="M571" s="116"/>
      <c r="N571" s="116"/>
      <c r="O571" s="116"/>
      <c r="P571" s="116"/>
      <c r="Q571" s="116"/>
      <c r="R571" s="116"/>
      <c r="S571" s="116"/>
      <c r="T571" s="116"/>
      <c r="U571" s="116"/>
      <c r="V571" s="116"/>
    </row>
    <row r="572" customHeight="1" spans="6:22">
      <c r="F572" s="116"/>
      <c r="G572" s="116"/>
      <c r="H572" s="116"/>
      <c r="I572" s="116"/>
      <c r="J572" s="116"/>
      <c r="K572" s="116"/>
      <c r="L572" s="116"/>
      <c r="M572" s="116"/>
      <c r="N572" s="116"/>
      <c r="O572" s="116"/>
      <c r="P572" s="116"/>
      <c r="Q572" s="116"/>
      <c r="R572" s="116"/>
      <c r="S572" s="116"/>
      <c r="T572" s="116"/>
      <c r="U572" s="116"/>
      <c r="V572" s="116"/>
    </row>
    <row r="573" customHeight="1" spans="6:22">
      <c r="F573" s="116"/>
      <c r="G573" s="116"/>
      <c r="H573" s="116"/>
      <c r="I573" s="116"/>
      <c r="J573" s="116"/>
      <c r="K573" s="116"/>
      <c r="L573" s="116"/>
      <c r="M573" s="116"/>
      <c r="N573" s="116"/>
      <c r="O573" s="116"/>
      <c r="P573" s="116"/>
      <c r="Q573" s="116"/>
      <c r="R573" s="116"/>
      <c r="S573" s="116"/>
      <c r="T573" s="116"/>
      <c r="U573" s="116"/>
      <c r="V573" s="116"/>
    </row>
    <row r="574" customHeight="1" spans="6:22">
      <c r="F574" s="116"/>
      <c r="G574" s="116"/>
      <c r="H574" s="116"/>
      <c r="I574" s="116"/>
      <c r="J574" s="116"/>
      <c r="K574" s="116"/>
      <c r="L574" s="116"/>
      <c r="M574" s="116"/>
      <c r="N574" s="116"/>
      <c r="O574" s="116"/>
      <c r="P574" s="116"/>
      <c r="Q574" s="116"/>
      <c r="R574" s="116"/>
      <c r="S574" s="116"/>
      <c r="T574" s="116"/>
      <c r="U574" s="116"/>
      <c r="V574" s="116"/>
    </row>
    <row r="575" customHeight="1" spans="6:22">
      <c r="F575" s="116"/>
      <c r="G575" s="116"/>
      <c r="H575" s="116"/>
      <c r="I575" s="116"/>
      <c r="J575" s="116"/>
      <c r="K575" s="116"/>
      <c r="L575" s="116"/>
      <c r="M575" s="116"/>
      <c r="N575" s="116"/>
      <c r="O575" s="116"/>
      <c r="P575" s="116"/>
      <c r="Q575" s="116"/>
      <c r="R575" s="116"/>
      <c r="S575" s="116"/>
      <c r="T575" s="116"/>
      <c r="U575" s="116"/>
      <c r="V575" s="116"/>
    </row>
    <row r="576" customHeight="1" spans="6:22">
      <c r="F576" s="116"/>
      <c r="G576" s="116"/>
      <c r="H576" s="116"/>
      <c r="I576" s="116"/>
      <c r="J576" s="116"/>
      <c r="K576" s="116"/>
      <c r="L576" s="116"/>
      <c r="M576" s="116"/>
      <c r="N576" s="116"/>
      <c r="O576" s="116"/>
      <c r="P576" s="116"/>
      <c r="Q576" s="116"/>
      <c r="R576" s="116"/>
      <c r="S576" s="116"/>
      <c r="T576" s="116"/>
      <c r="U576" s="116"/>
      <c r="V576" s="116"/>
    </row>
    <row r="577" customHeight="1" spans="6:22">
      <c r="F577" s="116"/>
      <c r="G577" s="116"/>
      <c r="H577" s="116"/>
      <c r="I577" s="116"/>
      <c r="J577" s="116"/>
      <c r="K577" s="116"/>
      <c r="L577" s="116"/>
      <c r="M577" s="116"/>
      <c r="N577" s="116"/>
      <c r="O577" s="116"/>
      <c r="P577" s="116"/>
      <c r="Q577" s="116"/>
      <c r="R577" s="116"/>
      <c r="S577" s="116"/>
      <c r="T577" s="116"/>
      <c r="U577" s="116"/>
      <c r="V577" s="116"/>
    </row>
    <row r="578" customHeight="1" spans="6:22">
      <c r="F578" s="116"/>
      <c r="G578" s="116"/>
      <c r="H578" s="116"/>
      <c r="I578" s="116"/>
      <c r="J578" s="116"/>
      <c r="K578" s="116"/>
      <c r="L578" s="116"/>
      <c r="M578" s="116"/>
      <c r="N578" s="116"/>
      <c r="O578" s="116"/>
      <c r="P578" s="116"/>
      <c r="Q578" s="116"/>
      <c r="R578" s="116"/>
      <c r="S578" s="116"/>
      <c r="T578" s="116"/>
      <c r="U578" s="116"/>
      <c r="V578" s="116"/>
    </row>
    <row r="579" customHeight="1" spans="6:22">
      <c r="F579" s="116"/>
      <c r="G579" s="116"/>
      <c r="H579" s="116"/>
      <c r="I579" s="116"/>
      <c r="J579" s="116"/>
      <c r="K579" s="116"/>
      <c r="L579" s="116"/>
      <c r="M579" s="116"/>
      <c r="N579" s="116"/>
      <c r="O579" s="116"/>
      <c r="P579" s="116"/>
      <c r="Q579" s="116"/>
      <c r="R579" s="116"/>
      <c r="S579" s="116"/>
      <c r="T579" s="116"/>
      <c r="U579" s="116"/>
      <c r="V579" s="116"/>
    </row>
    <row r="580" customHeight="1" spans="6:22">
      <c r="F580" s="116"/>
      <c r="G580" s="116"/>
      <c r="H580" s="116"/>
      <c r="I580" s="116"/>
      <c r="J580" s="116"/>
      <c r="K580" s="116"/>
      <c r="L580" s="116"/>
      <c r="M580" s="116"/>
      <c r="N580" s="116"/>
      <c r="O580" s="116"/>
      <c r="P580" s="116"/>
      <c r="Q580" s="116"/>
      <c r="R580" s="116"/>
      <c r="S580" s="116"/>
      <c r="T580" s="116"/>
      <c r="U580" s="116"/>
      <c r="V580" s="116"/>
    </row>
    <row r="581" customHeight="1" spans="6:22">
      <c r="F581" s="116"/>
      <c r="G581" s="116"/>
      <c r="H581" s="116"/>
      <c r="I581" s="116"/>
      <c r="J581" s="116"/>
      <c r="K581" s="116"/>
      <c r="L581" s="116"/>
      <c r="M581" s="116"/>
      <c r="N581" s="116"/>
      <c r="O581" s="116"/>
      <c r="P581" s="116"/>
      <c r="Q581" s="116"/>
      <c r="R581" s="116"/>
      <c r="S581" s="116"/>
      <c r="T581" s="116"/>
      <c r="U581" s="116"/>
      <c r="V581" s="116"/>
    </row>
    <row r="582" customHeight="1" spans="6:22">
      <c r="F582" s="116"/>
      <c r="G582" s="116"/>
      <c r="H582" s="116"/>
      <c r="I582" s="116"/>
      <c r="J582" s="116"/>
      <c r="K582" s="116"/>
      <c r="L582" s="116"/>
      <c r="M582" s="116"/>
      <c r="N582" s="116"/>
      <c r="O582" s="116"/>
      <c r="P582" s="116"/>
      <c r="Q582" s="116"/>
      <c r="R582" s="116"/>
      <c r="S582" s="116"/>
      <c r="T582" s="116"/>
      <c r="U582" s="116"/>
      <c r="V582" s="116"/>
    </row>
    <row r="583" customHeight="1" spans="6:22">
      <c r="F583" s="116"/>
      <c r="G583" s="116"/>
      <c r="H583" s="116"/>
      <c r="I583" s="116"/>
      <c r="J583" s="116"/>
      <c r="K583" s="116"/>
      <c r="L583" s="116"/>
      <c r="M583" s="116"/>
      <c r="N583" s="116"/>
      <c r="O583" s="116"/>
      <c r="P583" s="116"/>
      <c r="Q583" s="116"/>
      <c r="R583" s="116"/>
      <c r="S583" s="116"/>
      <c r="T583" s="116"/>
      <c r="U583" s="116"/>
      <c r="V583" s="116"/>
    </row>
    <row r="584" customHeight="1" spans="6:22">
      <c r="F584" s="116"/>
      <c r="G584" s="116"/>
      <c r="H584" s="116"/>
      <c r="I584" s="116"/>
      <c r="J584" s="116"/>
      <c r="K584" s="116"/>
      <c r="L584" s="116"/>
      <c r="M584" s="116"/>
      <c r="N584" s="116"/>
      <c r="O584" s="116"/>
      <c r="P584" s="116"/>
      <c r="Q584" s="116"/>
      <c r="R584" s="116"/>
      <c r="S584" s="116"/>
      <c r="T584" s="116"/>
      <c r="U584" s="116"/>
      <c r="V584" s="116"/>
    </row>
    <row r="585" customHeight="1" spans="6:22">
      <c r="F585" s="116"/>
      <c r="G585" s="116"/>
      <c r="H585" s="116"/>
      <c r="I585" s="116"/>
      <c r="J585" s="116"/>
      <c r="K585" s="116"/>
      <c r="L585" s="116"/>
      <c r="M585" s="116"/>
      <c r="N585" s="116"/>
      <c r="O585" s="116"/>
      <c r="P585" s="116"/>
      <c r="Q585" s="116"/>
      <c r="R585" s="116"/>
      <c r="S585" s="116"/>
      <c r="T585" s="116"/>
      <c r="U585" s="116"/>
      <c r="V585" s="116"/>
    </row>
    <row r="586" customHeight="1" spans="6:22">
      <c r="F586" s="116"/>
      <c r="G586" s="116"/>
      <c r="H586" s="116"/>
      <c r="I586" s="116"/>
      <c r="J586" s="116"/>
      <c r="K586" s="116"/>
      <c r="L586" s="116"/>
      <c r="M586" s="116"/>
      <c r="N586" s="116"/>
      <c r="O586" s="116"/>
      <c r="P586" s="116"/>
      <c r="Q586" s="116"/>
      <c r="R586" s="116"/>
      <c r="S586" s="116"/>
      <c r="T586" s="116"/>
      <c r="U586" s="116"/>
      <c r="V586" s="116"/>
    </row>
    <row r="587" customHeight="1" spans="6:22">
      <c r="F587" s="116"/>
      <c r="G587" s="116"/>
      <c r="H587" s="116"/>
      <c r="I587" s="116"/>
      <c r="J587" s="116"/>
      <c r="K587" s="116"/>
      <c r="L587" s="116"/>
      <c r="M587" s="116"/>
      <c r="N587" s="116"/>
      <c r="O587" s="116"/>
      <c r="P587" s="116"/>
      <c r="Q587" s="116"/>
      <c r="R587" s="116"/>
      <c r="S587" s="116"/>
      <c r="T587" s="116"/>
      <c r="U587" s="116"/>
      <c r="V587" s="116"/>
    </row>
    <row r="588" customHeight="1" spans="6:22">
      <c r="F588" s="116"/>
      <c r="G588" s="116"/>
      <c r="H588" s="116"/>
      <c r="I588" s="116"/>
      <c r="J588" s="116"/>
      <c r="K588" s="116"/>
      <c r="L588" s="116"/>
      <c r="M588" s="116"/>
      <c r="N588" s="116"/>
      <c r="O588" s="116"/>
      <c r="P588" s="116"/>
      <c r="Q588" s="116"/>
      <c r="R588" s="116"/>
      <c r="S588" s="116"/>
      <c r="T588" s="116"/>
      <c r="U588" s="116"/>
      <c r="V588" s="116"/>
    </row>
    <row r="589" customHeight="1" spans="6:22">
      <c r="F589" s="116"/>
      <c r="G589" s="116"/>
      <c r="H589" s="116"/>
      <c r="I589" s="116"/>
      <c r="J589" s="116"/>
      <c r="K589" s="116"/>
      <c r="L589" s="116"/>
      <c r="M589" s="116"/>
      <c r="N589" s="116"/>
      <c r="O589" s="116"/>
      <c r="P589" s="116"/>
      <c r="Q589" s="116"/>
      <c r="R589" s="116"/>
      <c r="S589" s="116"/>
      <c r="T589" s="116"/>
      <c r="U589" s="116"/>
      <c r="V589" s="116"/>
    </row>
    <row r="590" customHeight="1" spans="6:22">
      <c r="F590" s="116"/>
      <c r="G590" s="116"/>
      <c r="H590" s="116"/>
      <c r="I590" s="116"/>
      <c r="J590" s="116"/>
      <c r="K590" s="116"/>
      <c r="L590" s="116"/>
      <c r="M590" s="116"/>
      <c r="N590" s="116"/>
      <c r="O590" s="116"/>
      <c r="P590" s="116"/>
      <c r="Q590" s="116"/>
      <c r="R590" s="116"/>
      <c r="S590" s="116"/>
      <c r="T590" s="116"/>
      <c r="U590" s="116"/>
      <c r="V590" s="116"/>
    </row>
    <row r="591" customHeight="1" spans="6:22">
      <c r="F591" s="116"/>
      <c r="G591" s="116"/>
      <c r="H591" s="116"/>
      <c r="I591" s="116"/>
      <c r="J591" s="116"/>
      <c r="K591" s="116"/>
      <c r="L591" s="116"/>
      <c r="M591" s="116"/>
      <c r="N591" s="116"/>
      <c r="O591" s="116"/>
      <c r="P591" s="116"/>
      <c r="Q591" s="116"/>
      <c r="R591" s="116"/>
      <c r="S591" s="116"/>
      <c r="T591" s="116"/>
      <c r="U591" s="116"/>
      <c r="V591" s="116"/>
    </row>
    <row r="592" customHeight="1" spans="6:22">
      <c r="F592" s="116"/>
      <c r="G592" s="116"/>
      <c r="H592" s="116"/>
      <c r="I592" s="116"/>
      <c r="J592" s="116"/>
      <c r="K592" s="116"/>
      <c r="L592" s="116"/>
      <c r="M592" s="116"/>
      <c r="N592" s="116"/>
      <c r="O592" s="116"/>
      <c r="P592" s="116"/>
      <c r="Q592" s="116"/>
      <c r="R592" s="116"/>
      <c r="S592" s="116"/>
      <c r="T592" s="116"/>
      <c r="U592" s="116"/>
      <c r="V592" s="116"/>
    </row>
    <row r="593" customHeight="1" spans="6:22">
      <c r="F593" s="116"/>
      <c r="G593" s="116"/>
      <c r="H593" s="116"/>
      <c r="I593" s="116"/>
      <c r="J593" s="116"/>
      <c r="K593" s="116"/>
      <c r="L593" s="116"/>
      <c r="M593" s="116"/>
      <c r="N593" s="116"/>
      <c r="O593" s="116"/>
      <c r="P593" s="116"/>
      <c r="Q593" s="116"/>
      <c r="R593" s="116"/>
      <c r="S593" s="116"/>
      <c r="T593" s="116"/>
      <c r="U593" s="116"/>
      <c r="V593" s="116"/>
    </row>
    <row r="594" customHeight="1" spans="6:22">
      <c r="F594" s="116"/>
      <c r="G594" s="116"/>
      <c r="H594" s="116"/>
      <c r="I594" s="116"/>
      <c r="J594" s="116"/>
      <c r="K594" s="116"/>
      <c r="L594" s="116"/>
      <c r="M594" s="116"/>
      <c r="N594" s="116"/>
      <c r="O594" s="116"/>
      <c r="P594" s="116"/>
      <c r="Q594" s="116"/>
      <c r="R594" s="116"/>
      <c r="S594" s="116"/>
      <c r="T594" s="116"/>
      <c r="U594" s="116"/>
      <c r="V594" s="116"/>
    </row>
    <row r="595" customHeight="1" spans="6:22">
      <c r="F595" s="116"/>
      <c r="G595" s="116"/>
      <c r="H595" s="116"/>
      <c r="I595" s="116"/>
      <c r="J595" s="116"/>
      <c r="K595" s="116"/>
      <c r="L595" s="116"/>
      <c r="M595" s="116"/>
      <c r="N595" s="116"/>
      <c r="O595" s="116"/>
      <c r="P595" s="116"/>
      <c r="Q595" s="116"/>
      <c r="R595" s="116"/>
      <c r="S595" s="116"/>
      <c r="T595" s="116"/>
      <c r="U595" s="116"/>
      <c r="V595" s="116"/>
    </row>
    <row r="596" customHeight="1" spans="6:22">
      <c r="F596" s="116"/>
      <c r="G596" s="116"/>
      <c r="H596" s="116"/>
      <c r="I596" s="116"/>
      <c r="J596" s="116"/>
      <c r="K596" s="116"/>
      <c r="L596" s="116"/>
      <c r="M596" s="116"/>
      <c r="N596" s="116"/>
      <c r="O596" s="116"/>
      <c r="P596" s="116"/>
      <c r="Q596" s="116"/>
      <c r="R596" s="116"/>
      <c r="S596" s="116"/>
      <c r="T596" s="116"/>
      <c r="U596" s="116"/>
      <c r="V596" s="116"/>
    </row>
    <row r="597" customHeight="1" spans="6:22">
      <c r="F597" s="116"/>
      <c r="G597" s="116"/>
      <c r="H597" s="116"/>
      <c r="I597" s="116"/>
      <c r="J597" s="116"/>
      <c r="K597" s="116"/>
      <c r="L597" s="116"/>
      <c r="M597" s="116"/>
      <c r="N597" s="116"/>
      <c r="O597" s="116"/>
      <c r="P597" s="116"/>
      <c r="Q597" s="116"/>
      <c r="R597" s="116"/>
      <c r="S597" s="116"/>
      <c r="T597" s="116"/>
      <c r="U597" s="116"/>
      <c r="V597" s="116"/>
    </row>
    <row r="598" customHeight="1" spans="6:22">
      <c r="F598" s="116"/>
      <c r="G598" s="116"/>
      <c r="H598" s="116"/>
      <c r="I598" s="116"/>
      <c r="J598" s="116"/>
      <c r="K598" s="116"/>
      <c r="L598" s="116"/>
      <c r="M598" s="116"/>
      <c r="N598" s="116"/>
      <c r="O598" s="116"/>
      <c r="P598" s="116"/>
      <c r="Q598" s="116"/>
      <c r="R598" s="116"/>
      <c r="S598" s="116"/>
      <c r="T598" s="116"/>
      <c r="U598" s="116"/>
      <c r="V598" s="116"/>
    </row>
    <row r="599" customHeight="1" spans="6:22">
      <c r="F599" s="116"/>
      <c r="G599" s="116"/>
      <c r="H599" s="116"/>
      <c r="I599" s="116"/>
      <c r="J599" s="116"/>
      <c r="K599" s="116"/>
      <c r="L599" s="116"/>
      <c r="M599" s="116"/>
      <c r="N599" s="116"/>
      <c r="O599" s="116"/>
      <c r="P599" s="116"/>
      <c r="Q599" s="116"/>
      <c r="R599" s="116"/>
      <c r="S599" s="116"/>
      <c r="T599" s="116"/>
      <c r="U599" s="116"/>
      <c r="V599" s="116"/>
    </row>
    <row r="600" customHeight="1" spans="6:22">
      <c r="F600" s="116"/>
      <c r="G600" s="116"/>
      <c r="H600" s="116"/>
      <c r="I600" s="116"/>
      <c r="J600" s="116"/>
      <c r="K600" s="116"/>
      <c r="L600" s="116"/>
      <c r="M600" s="116"/>
      <c r="N600" s="116"/>
      <c r="O600" s="116"/>
      <c r="P600" s="116"/>
      <c r="Q600" s="116"/>
      <c r="R600" s="116"/>
      <c r="S600" s="116"/>
      <c r="T600" s="116"/>
      <c r="U600" s="116"/>
      <c r="V600" s="116"/>
    </row>
    <row r="601" customHeight="1" spans="6:22">
      <c r="F601" s="116"/>
      <c r="G601" s="116"/>
      <c r="H601" s="116"/>
      <c r="I601" s="116"/>
      <c r="J601" s="116"/>
      <c r="K601" s="116"/>
      <c r="L601" s="116"/>
      <c r="M601" s="116"/>
      <c r="N601" s="116"/>
      <c r="O601" s="116"/>
      <c r="P601" s="116"/>
      <c r="Q601" s="116"/>
      <c r="R601" s="116"/>
      <c r="S601" s="116"/>
      <c r="T601" s="116"/>
      <c r="U601" s="116"/>
      <c r="V601" s="116"/>
    </row>
    <row r="602" customHeight="1" spans="6:22">
      <c r="F602" s="116"/>
      <c r="G602" s="116"/>
      <c r="H602" s="116"/>
      <c r="I602" s="116"/>
      <c r="J602" s="116"/>
      <c r="K602" s="116"/>
      <c r="L602" s="116"/>
      <c r="M602" s="116"/>
      <c r="N602" s="116"/>
      <c r="O602" s="116"/>
      <c r="P602" s="116"/>
      <c r="Q602" s="116"/>
      <c r="R602" s="116"/>
      <c r="S602" s="116"/>
      <c r="T602" s="116"/>
      <c r="U602" s="116"/>
      <c r="V602" s="116"/>
    </row>
    <row r="603" customHeight="1" spans="6:22">
      <c r="F603" s="116"/>
      <c r="G603" s="116"/>
      <c r="H603" s="116"/>
      <c r="I603" s="116"/>
      <c r="J603" s="116"/>
      <c r="K603" s="116"/>
      <c r="L603" s="116"/>
      <c r="M603" s="116"/>
      <c r="N603" s="116"/>
      <c r="O603" s="116"/>
      <c r="P603" s="116"/>
      <c r="Q603" s="116"/>
      <c r="R603" s="116"/>
      <c r="S603" s="116"/>
      <c r="T603" s="116"/>
      <c r="U603" s="116"/>
      <c r="V603" s="116"/>
    </row>
    <row r="604" customHeight="1" spans="6:22">
      <c r="F604" s="116"/>
      <c r="G604" s="116"/>
      <c r="H604" s="116"/>
      <c r="I604" s="116"/>
      <c r="J604" s="116"/>
      <c r="K604" s="116"/>
      <c r="L604" s="116"/>
      <c r="M604" s="116"/>
      <c r="N604" s="116"/>
      <c r="O604" s="116"/>
      <c r="P604" s="116"/>
      <c r="Q604" s="116"/>
      <c r="R604" s="116"/>
      <c r="S604" s="116"/>
      <c r="T604" s="116"/>
      <c r="U604" s="116"/>
      <c r="V604" s="116"/>
    </row>
    <row r="605" customHeight="1" spans="6:22">
      <c r="F605" s="116"/>
      <c r="G605" s="116"/>
      <c r="H605" s="116"/>
      <c r="I605" s="116"/>
      <c r="J605" s="116"/>
      <c r="K605" s="116"/>
      <c r="L605" s="116"/>
      <c r="M605" s="116"/>
      <c r="N605" s="116"/>
      <c r="O605" s="116"/>
      <c r="P605" s="116"/>
      <c r="Q605" s="116"/>
      <c r="R605" s="116"/>
      <c r="S605" s="116"/>
      <c r="T605" s="116"/>
      <c r="U605" s="116"/>
      <c r="V605" s="116"/>
    </row>
    <row r="606" customHeight="1" spans="6:22">
      <c r="F606" s="116"/>
      <c r="G606" s="116"/>
      <c r="H606" s="116"/>
      <c r="I606" s="116"/>
      <c r="J606" s="116"/>
      <c r="K606" s="116"/>
      <c r="L606" s="116"/>
      <c r="M606" s="116"/>
      <c r="N606" s="116"/>
      <c r="O606" s="116"/>
      <c r="P606" s="116"/>
      <c r="Q606" s="116"/>
      <c r="R606" s="116"/>
      <c r="S606" s="116"/>
      <c r="T606" s="116"/>
      <c r="U606" s="116"/>
      <c r="V606" s="116"/>
    </row>
    <row r="607" customHeight="1" spans="6:22">
      <c r="F607" s="116"/>
      <c r="G607" s="116"/>
      <c r="H607" s="116"/>
      <c r="I607" s="116"/>
      <c r="J607" s="116"/>
      <c r="K607" s="116"/>
      <c r="L607" s="116"/>
      <c r="M607" s="116"/>
      <c r="N607" s="116"/>
      <c r="O607" s="116"/>
      <c r="P607" s="116"/>
      <c r="Q607" s="116"/>
      <c r="R607" s="116"/>
      <c r="S607" s="116"/>
      <c r="T607" s="116"/>
      <c r="U607" s="116"/>
      <c r="V607" s="116"/>
    </row>
    <row r="608" customHeight="1" spans="6:22">
      <c r="F608" s="116"/>
      <c r="G608" s="116"/>
      <c r="H608" s="116"/>
      <c r="I608" s="116"/>
      <c r="J608" s="116"/>
      <c r="K608" s="116"/>
      <c r="L608" s="116"/>
      <c r="M608" s="116"/>
      <c r="N608" s="116"/>
      <c r="O608" s="116"/>
      <c r="P608" s="116"/>
      <c r="Q608" s="116"/>
      <c r="R608" s="116"/>
      <c r="S608" s="116"/>
      <c r="T608" s="116"/>
      <c r="U608" s="116"/>
      <c r="V608" s="116"/>
    </row>
    <row r="609" customHeight="1" spans="6:22">
      <c r="F609" s="116"/>
      <c r="G609" s="116"/>
      <c r="H609" s="116"/>
      <c r="I609" s="116"/>
      <c r="J609" s="116"/>
      <c r="K609" s="116"/>
      <c r="L609" s="116"/>
      <c r="M609" s="116"/>
      <c r="N609" s="116"/>
      <c r="O609" s="116"/>
      <c r="P609" s="116"/>
      <c r="Q609" s="116"/>
      <c r="R609" s="116"/>
      <c r="S609" s="116"/>
      <c r="T609" s="116"/>
      <c r="U609" s="116"/>
      <c r="V609" s="116"/>
    </row>
    <row r="610" customHeight="1" spans="6:22">
      <c r="F610" s="116"/>
      <c r="G610" s="116"/>
      <c r="H610" s="116"/>
      <c r="I610" s="116"/>
      <c r="J610" s="116"/>
      <c r="K610" s="116"/>
      <c r="L610" s="116"/>
      <c r="M610" s="116"/>
      <c r="N610" s="116"/>
      <c r="O610" s="116"/>
      <c r="P610" s="116"/>
      <c r="Q610" s="116"/>
      <c r="R610" s="116"/>
      <c r="S610" s="116"/>
      <c r="T610" s="116"/>
      <c r="U610" s="116"/>
      <c r="V610" s="116"/>
    </row>
    <row r="611" customHeight="1" spans="6:22">
      <c r="F611" s="116"/>
      <c r="G611" s="116"/>
      <c r="H611" s="116"/>
      <c r="I611" s="116"/>
      <c r="J611" s="116"/>
      <c r="K611" s="116"/>
      <c r="L611" s="116"/>
      <c r="M611" s="116"/>
      <c r="N611" s="116"/>
      <c r="O611" s="116"/>
      <c r="P611" s="116"/>
      <c r="Q611" s="116"/>
      <c r="R611" s="116"/>
      <c r="S611" s="116"/>
      <c r="T611" s="116"/>
      <c r="U611" s="116"/>
      <c r="V611" s="116"/>
    </row>
    <row r="612" customHeight="1" spans="6:22">
      <c r="F612" s="116"/>
      <c r="G612" s="116"/>
      <c r="H612" s="116"/>
      <c r="I612" s="116"/>
      <c r="J612" s="116"/>
      <c r="K612" s="116"/>
      <c r="L612" s="116"/>
      <c r="M612" s="116"/>
      <c r="N612" s="116"/>
      <c r="O612" s="116"/>
      <c r="P612" s="116"/>
      <c r="Q612" s="116"/>
      <c r="R612" s="116"/>
      <c r="S612" s="116"/>
      <c r="T612" s="116"/>
      <c r="U612" s="116"/>
      <c r="V612" s="116"/>
    </row>
    <row r="613" customHeight="1" spans="6:22">
      <c r="F613" s="116"/>
      <c r="G613" s="116"/>
      <c r="H613" s="116"/>
      <c r="I613" s="116"/>
      <c r="J613" s="116"/>
      <c r="K613" s="116"/>
      <c r="L613" s="116"/>
      <c r="M613" s="116"/>
      <c r="N613" s="116"/>
      <c r="O613" s="116"/>
      <c r="P613" s="116"/>
      <c r="Q613" s="116"/>
      <c r="R613" s="116"/>
      <c r="S613" s="116"/>
      <c r="T613" s="116"/>
      <c r="U613" s="116"/>
      <c r="V613" s="116"/>
    </row>
    <row r="614" customHeight="1" spans="6:22">
      <c r="F614" s="116"/>
      <c r="G614" s="116"/>
      <c r="H614" s="116"/>
      <c r="I614" s="116"/>
      <c r="J614" s="116"/>
      <c r="K614" s="116"/>
      <c r="L614" s="116"/>
      <c r="M614" s="116"/>
      <c r="N614" s="116"/>
      <c r="O614" s="116"/>
      <c r="P614" s="116"/>
      <c r="Q614" s="116"/>
      <c r="R614" s="116"/>
      <c r="S614" s="116"/>
      <c r="T614" s="116"/>
      <c r="U614" s="116"/>
      <c r="V614" s="116"/>
    </row>
    <row r="615" customHeight="1" spans="6:22">
      <c r="F615" s="116"/>
      <c r="G615" s="116"/>
      <c r="H615" s="116"/>
      <c r="I615" s="116"/>
      <c r="J615" s="116"/>
      <c r="K615" s="116"/>
      <c r="L615" s="116"/>
      <c r="M615" s="116"/>
      <c r="N615" s="116"/>
      <c r="O615" s="116"/>
      <c r="P615" s="116"/>
      <c r="Q615" s="116"/>
      <c r="R615" s="116"/>
      <c r="S615" s="116"/>
      <c r="T615" s="116"/>
      <c r="U615" s="116"/>
      <c r="V615" s="116"/>
    </row>
    <row r="616" customHeight="1" spans="6:22">
      <c r="F616" s="116"/>
      <c r="G616" s="116"/>
      <c r="H616" s="116"/>
      <c r="I616" s="116"/>
      <c r="J616" s="116"/>
      <c r="K616" s="116"/>
      <c r="L616" s="116"/>
      <c r="M616" s="116"/>
      <c r="N616" s="116"/>
      <c r="O616" s="116"/>
      <c r="P616" s="116"/>
      <c r="Q616" s="116"/>
      <c r="R616" s="116"/>
      <c r="S616" s="116"/>
      <c r="T616" s="116"/>
      <c r="U616" s="116"/>
      <c r="V616" s="116"/>
    </row>
    <row r="617" customHeight="1" spans="6:22">
      <c r="F617" s="116"/>
      <c r="G617" s="116"/>
      <c r="H617" s="116"/>
      <c r="I617" s="116"/>
      <c r="J617" s="116"/>
      <c r="K617" s="116"/>
      <c r="L617" s="116"/>
      <c r="M617" s="116"/>
      <c r="N617" s="116"/>
      <c r="O617" s="116"/>
      <c r="P617" s="116"/>
      <c r="Q617" s="116"/>
      <c r="R617" s="116"/>
      <c r="S617" s="116"/>
      <c r="T617" s="116"/>
      <c r="U617" s="116"/>
      <c r="V617" s="116"/>
    </row>
    <row r="618" customHeight="1" spans="6:22">
      <c r="F618" s="116"/>
      <c r="G618" s="116"/>
      <c r="H618" s="116"/>
      <c r="I618" s="116"/>
      <c r="J618" s="116"/>
      <c r="K618" s="116"/>
      <c r="L618" s="116"/>
      <c r="M618" s="116"/>
      <c r="N618" s="116"/>
      <c r="O618" s="116"/>
      <c r="P618" s="116"/>
      <c r="Q618" s="116"/>
      <c r="R618" s="116"/>
      <c r="S618" s="116"/>
      <c r="T618" s="116"/>
      <c r="U618" s="116"/>
      <c r="V618" s="116"/>
    </row>
    <row r="619" customHeight="1" spans="6:22">
      <c r="F619" s="116"/>
      <c r="G619" s="116"/>
      <c r="H619" s="116"/>
      <c r="I619" s="116"/>
      <c r="J619" s="116"/>
      <c r="K619" s="116"/>
      <c r="L619" s="116"/>
      <c r="M619" s="116"/>
      <c r="N619" s="116"/>
      <c r="O619" s="116"/>
      <c r="P619" s="116"/>
      <c r="Q619" s="116"/>
      <c r="R619" s="116"/>
      <c r="S619" s="116"/>
      <c r="T619" s="116"/>
      <c r="U619" s="116"/>
      <c r="V619" s="116"/>
    </row>
    <row r="620" customHeight="1" spans="6:22">
      <c r="F620" s="116"/>
      <c r="G620" s="116"/>
      <c r="H620" s="116"/>
      <c r="I620" s="116"/>
      <c r="J620" s="116"/>
      <c r="K620" s="116"/>
      <c r="L620" s="116"/>
      <c r="M620" s="116"/>
      <c r="N620" s="116"/>
      <c r="O620" s="116"/>
      <c r="P620" s="116"/>
      <c r="Q620" s="116"/>
      <c r="R620" s="116"/>
      <c r="S620" s="116"/>
      <c r="T620" s="116"/>
      <c r="U620" s="116"/>
      <c r="V620" s="116"/>
    </row>
    <row r="621" customHeight="1" spans="6:22">
      <c r="F621" s="116"/>
      <c r="G621" s="116"/>
      <c r="H621" s="116"/>
      <c r="I621" s="116"/>
      <c r="J621" s="116"/>
      <c r="K621" s="116"/>
      <c r="L621" s="116"/>
      <c r="M621" s="116"/>
      <c r="N621" s="116"/>
      <c r="O621" s="116"/>
      <c r="P621" s="116"/>
      <c r="Q621" s="116"/>
      <c r="R621" s="116"/>
      <c r="S621" s="116"/>
      <c r="T621" s="116"/>
      <c r="U621" s="116"/>
      <c r="V621" s="116"/>
    </row>
    <row r="622" customHeight="1" spans="6:22">
      <c r="F622" s="116"/>
      <c r="G622" s="116"/>
      <c r="H622" s="116"/>
      <c r="I622" s="116"/>
      <c r="J622" s="116"/>
      <c r="K622" s="116"/>
      <c r="L622" s="116"/>
      <c r="M622" s="116"/>
      <c r="N622" s="116"/>
      <c r="O622" s="116"/>
      <c r="P622" s="116"/>
      <c r="Q622" s="116"/>
      <c r="R622" s="116"/>
      <c r="S622" s="116"/>
      <c r="T622" s="116"/>
      <c r="U622" s="116"/>
      <c r="V622" s="116"/>
    </row>
    <row r="623" customHeight="1" spans="6:22">
      <c r="F623" s="116"/>
      <c r="G623" s="116"/>
      <c r="H623" s="116"/>
      <c r="I623" s="116"/>
      <c r="J623" s="116"/>
      <c r="K623" s="116"/>
      <c r="L623" s="116"/>
      <c r="M623" s="116"/>
      <c r="N623" s="116"/>
      <c r="O623" s="116"/>
      <c r="P623" s="116"/>
      <c r="Q623" s="116"/>
      <c r="R623" s="116"/>
      <c r="S623" s="116"/>
      <c r="T623" s="116"/>
      <c r="U623" s="116"/>
      <c r="V623" s="116"/>
    </row>
    <row r="624" customHeight="1" spans="6:22">
      <c r="F624" s="116"/>
      <c r="G624" s="116"/>
      <c r="H624" s="116"/>
      <c r="I624" s="116"/>
      <c r="J624" s="116"/>
      <c r="K624" s="116"/>
      <c r="L624" s="116"/>
      <c r="M624" s="116"/>
      <c r="N624" s="116"/>
      <c r="O624" s="116"/>
      <c r="P624" s="116"/>
      <c r="Q624" s="116"/>
      <c r="R624" s="116"/>
      <c r="S624" s="116"/>
      <c r="T624" s="116"/>
      <c r="U624" s="116"/>
      <c r="V624" s="116"/>
    </row>
    <row r="625" customHeight="1" spans="6:22">
      <c r="F625" s="116"/>
      <c r="G625" s="116"/>
      <c r="H625" s="116"/>
      <c r="I625" s="116"/>
      <c r="J625" s="116"/>
      <c r="K625" s="116"/>
      <c r="L625" s="116"/>
      <c r="M625" s="116"/>
      <c r="N625" s="116"/>
      <c r="O625" s="116"/>
      <c r="P625" s="116"/>
      <c r="Q625" s="116"/>
      <c r="R625" s="116"/>
      <c r="S625" s="116"/>
      <c r="T625" s="116"/>
      <c r="U625" s="116"/>
      <c r="V625" s="116"/>
    </row>
    <row r="626" customHeight="1" spans="6:22">
      <c r="F626" s="116"/>
      <c r="G626" s="116"/>
      <c r="H626" s="116"/>
      <c r="I626" s="116"/>
      <c r="J626" s="116"/>
      <c r="K626" s="116"/>
      <c r="L626" s="116"/>
      <c r="M626" s="116"/>
      <c r="N626" s="116"/>
      <c r="O626" s="116"/>
      <c r="P626" s="116"/>
      <c r="Q626" s="116"/>
      <c r="R626" s="116"/>
      <c r="S626" s="116"/>
      <c r="T626" s="116"/>
      <c r="U626" s="116"/>
      <c r="V626" s="116"/>
    </row>
    <row r="627" customHeight="1" spans="6:22">
      <c r="F627" s="116"/>
      <c r="G627" s="116"/>
      <c r="H627" s="116"/>
      <c r="I627" s="116"/>
      <c r="J627" s="116"/>
      <c r="K627" s="116"/>
      <c r="L627" s="116"/>
      <c r="M627" s="116"/>
      <c r="N627" s="116"/>
      <c r="O627" s="116"/>
      <c r="P627" s="116"/>
      <c r="Q627" s="116"/>
      <c r="R627" s="116"/>
      <c r="S627" s="116"/>
      <c r="T627" s="116"/>
      <c r="U627" s="116"/>
      <c r="V627" s="116"/>
    </row>
    <row r="628" customHeight="1" spans="6:22">
      <c r="F628" s="116"/>
      <c r="G628" s="116"/>
      <c r="H628" s="116"/>
      <c r="I628" s="116"/>
      <c r="J628" s="116"/>
      <c r="K628" s="116"/>
      <c r="L628" s="116"/>
      <c r="M628" s="116"/>
      <c r="N628" s="116"/>
      <c r="O628" s="116"/>
      <c r="P628" s="116"/>
      <c r="Q628" s="116"/>
      <c r="R628" s="116"/>
      <c r="S628" s="116"/>
      <c r="T628" s="116"/>
      <c r="U628" s="116"/>
      <c r="V628" s="116"/>
    </row>
    <row r="629" customHeight="1" spans="6:22">
      <c r="F629" s="116"/>
      <c r="G629" s="116"/>
      <c r="H629" s="116"/>
      <c r="I629" s="116"/>
      <c r="J629" s="116"/>
      <c r="K629" s="116"/>
      <c r="L629" s="116"/>
      <c r="M629" s="116"/>
      <c r="N629" s="116"/>
      <c r="O629" s="116"/>
      <c r="P629" s="116"/>
      <c r="Q629" s="116"/>
      <c r="R629" s="116"/>
      <c r="S629" s="116"/>
      <c r="T629" s="116"/>
      <c r="U629" s="116"/>
      <c r="V629" s="116"/>
    </row>
    <row r="630" customHeight="1" spans="6:22">
      <c r="F630" s="116"/>
      <c r="G630" s="116"/>
      <c r="H630" s="116"/>
      <c r="I630" s="116"/>
      <c r="J630" s="116"/>
      <c r="K630" s="116"/>
      <c r="L630" s="116"/>
      <c r="M630" s="116"/>
      <c r="N630" s="116"/>
      <c r="O630" s="116"/>
      <c r="P630" s="116"/>
      <c r="Q630" s="116"/>
      <c r="R630" s="116"/>
      <c r="S630" s="116"/>
      <c r="T630" s="116"/>
      <c r="U630" s="116"/>
      <c r="V630" s="116"/>
    </row>
    <row r="631" customHeight="1" spans="6:22">
      <c r="F631" s="116"/>
      <c r="G631" s="116"/>
      <c r="H631" s="116"/>
      <c r="I631" s="116"/>
      <c r="J631" s="116"/>
      <c r="K631" s="116"/>
      <c r="L631" s="116"/>
      <c r="M631" s="116"/>
      <c r="N631" s="116"/>
      <c r="O631" s="116"/>
      <c r="P631" s="116"/>
      <c r="Q631" s="116"/>
      <c r="R631" s="116"/>
      <c r="S631" s="116"/>
      <c r="T631" s="116"/>
      <c r="U631" s="116"/>
      <c r="V631" s="116"/>
    </row>
    <row r="632" customHeight="1" spans="6:22">
      <c r="F632" s="116"/>
      <c r="G632" s="116"/>
      <c r="H632" s="116"/>
      <c r="I632" s="116"/>
      <c r="J632" s="116"/>
      <c r="K632" s="116"/>
      <c r="L632" s="116"/>
      <c r="M632" s="116"/>
      <c r="N632" s="116"/>
      <c r="O632" s="116"/>
      <c r="P632" s="116"/>
      <c r="Q632" s="116"/>
      <c r="R632" s="116"/>
      <c r="S632" s="116"/>
      <c r="T632" s="116"/>
      <c r="U632" s="116"/>
      <c r="V632" s="116"/>
    </row>
    <row r="633" customHeight="1" spans="6:22">
      <c r="F633" s="116"/>
      <c r="G633" s="116"/>
      <c r="H633" s="116"/>
      <c r="I633" s="116"/>
      <c r="J633" s="116"/>
      <c r="K633" s="116"/>
      <c r="L633" s="116"/>
      <c r="M633" s="116"/>
      <c r="N633" s="116"/>
      <c r="O633" s="116"/>
      <c r="P633" s="116"/>
      <c r="Q633" s="116"/>
      <c r="R633" s="116"/>
      <c r="S633" s="116"/>
      <c r="T633" s="116"/>
      <c r="U633" s="116"/>
      <c r="V633" s="116"/>
    </row>
    <row r="634" customHeight="1" spans="6:22">
      <c r="F634" s="116"/>
      <c r="G634" s="116"/>
      <c r="H634" s="116"/>
      <c r="I634" s="116"/>
      <c r="J634" s="116"/>
      <c r="K634" s="116"/>
      <c r="L634" s="116"/>
      <c r="M634" s="116"/>
      <c r="N634" s="116"/>
      <c r="O634" s="116"/>
      <c r="P634" s="116"/>
      <c r="Q634" s="116"/>
      <c r="R634" s="116"/>
      <c r="S634" s="116"/>
      <c r="T634" s="116"/>
      <c r="U634" s="116"/>
      <c r="V634" s="116"/>
    </row>
    <row r="635" customHeight="1" spans="6:22">
      <c r="F635" s="116"/>
      <c r="G635" s="116"/>
      <c r="H635" s="116"/>
      <c r="I635" s="116"/>
      <c r="J635" s="116"/>
      <c r="K635" s="116"/>
      <c r="L635" s="116"/>
      <c r="M635" s="116"/>
      <c r="N635" s="116"/>
      <c r="O635" s="116"/>
      <c r="P635" s="116"/>
      <c r="Q635" s="116"/>
      <c r="R635" s="116"/>
      <c r="S635" s="116"/>
      <c r="T635" s="116"/>
      <c r="U635" s="116"/>
      <c r="V635" s="116"/>
    </row>
    <row r="636" customHeight="1" spans="6:22">
      <c r="F636" s="116"/>
      <c r="G636" s="116"/>
      <c r="H636" s="116"/>
      <c r="I636" s="116"/>
      <c r="J636" s="116"/>
      <c r="K636" s="116"/>
      <c r="L636" s="116"/>
      <c r="M636" s="116"/>
      <c r="N636" s="116"/>
      <c r="O636" s="116"/>
      <c r="P636" s="116"/>
      <c r="Q636" s="116"/>
      <c r="R636" s="116"/>
      <c r="S636" s="116"/>
      <c r="T636" s="116"/>
      <c r="U636" s="116"/>
      <c r="V636" s="116"/>
    </row>
    <row r="637" customHeight="1" spans="6:22">
      <c r="F637" s="116"/>
      <c r="G637" s="116"/>
      <c r="H637" s="116"/>
      <c r="I637" s="116"/>
      <c r="J637" s="116"/>
      <c r="K637" s="116"/>
      <c r="L637" s="116"/>
      <c r="M637" s="116"/>
      <c r="N637" s="116"/>
      <c r="O637" s="116"/>
      <c r="P637" s="116"/>
      <c r="Q637" s="116"/>
      <c r="R637" s="116"/>
      <c r="S637" s="116"/>
      <c r="T637" s="116"/>
      <c r="U637" s="116"/>
      <c r="V637" s="116"/>
    </row>
    <row r="638" customHeight="1" spans="6:22">
      <c r="F638" s="116"/>
      <c r="G638" s="116"/>
      <c r="H638" s="116"/>
      <c r="I638" s="116"/>
      <c r="J638" s="116"/>
      <c r="K638" s="116"/>
      <c r="L638" s="116"/>
      <c r="M638" s="116"/>
      <c r="N638" s="116"/>
      <c r="O638" s="116"/>
      <c r="P638" s="116"/>
      <c r="Q638" s="116"/>
      <c r="R638" s="116"/>
      <c r="S638" s="116"/>
      <c r="T638" s="116"/>
      <c r="U638" s="116"/>
      <c r="V638" s="116"/>
    </row>
    <row r="639" customHeight="1" spans="6:22">
      <c r="F639" s="116"/>
      <c r="G639" s="116"/>
      <c r="H639" s="116"/>
      <c r="I639" s="116"/>
      <c r="J639" s="116"/>
      <c r="K639" s="116"/>
      <c r="L639" s="116"/>
      <c r="M639" s="116"/>
      <c r="N639" s="116"/>
      <c r="O639" s="116"/>
      <c r="P639" s="116"/>
      <c r="Q639" s="116"/>
      <c r="R639" s="116"/>
      <c r="S639" s="116"/>
      <c r="T639" s="116"/>
      <c r="U639" s="116"/>
      <c r="V639" s="116"/>
    </row>
    <row r="640" customHeight="1" spans="6:22">
      <c r="F640" s="116"/>
      <c r="G640" s="116"/>
      <c r="H640" s="116"/>
      <c r="I640" s="116"/>
      <c r="J640" s="116"/>
      <c r="K640" s="116"/>
      <c r="L640" s="116"/>
      <c r="M640" s="116"/>
      <c r="N640" s="116"/>
      <c r="O640" s="116"/>
      <c r="P640" s="116"/>
      <c r="Q640" s="116"/>
      <c r="R640" s="116"/>
      <c r="S640" s="116"/>
      <c r="T640" s="116"/>
      <c r="U640" s="116"/>
      <c r="V640" s="116"/>
    </row>
    <row r="641" customHeight="1" spans="6:22">
      <c r="F641" s="116"/>
      <c r="G641" s="116"/>
      <c r="H641" s="116"/>
      <c r="I641" s="116"/>
      <c r="J641" s="116"/>
      <c r="K641" s="116"/>
      <c r="L641" s="116"/>
      <c r="M641" s="116"/>
      <c r="N641" s="116"/>
      <c r="O641" s="116"/>
      <c r="P641" s="116"/>
      <c r="Q641" s="116"/>
      <c r="R641" s="116"/>
      <c r="S641" s="116"/>
      <c r="T641" s="116"/>
      <c r="U641" s="116"/>
      <c r="V641" s="116"/>
    </row>
    <row r="642" customHeight="1" spans="6:22">
      <c r="F642" s="116"/>
      <c r="G642" s="116"/>
      <c r="H642" s="116"/>
      <c r="I642" s="116"/>
      <c r="J642" s="116"/>
      <c r="K642" s="116"/>
      <c r="L642" s="116"/>
      <c r="M642" s="116"/>
      <c r="N642" s="116"/>
      <c r="O642" s="116"/>
      <c r="P642" s="116"/>
      <c r="Q642" s="116"/>
      <c r="R642" s="116"/>
      <c r="S642" s="116"/>
      <c r="T642" s="116"/>
      <c r="U642" s="116"/>
      <c r="V642" s="116"/>
    </row>
    <row r="643" customHeight="1" spans="6:22">
      <c r="F643" s="116"/>
      <c r="G643" s="116"/>
      <c r="H643" s="116"/>
      <c r="I643" s="116"/>
      <c r="J643" s="116"/>
      <c r="K643" s="116"/>
      <c r="L643" s="116"/>
      <c r="M643" s="116"/>
      <c r="N643" s="116"/>
      <c r="O643" s="116"/>
      <c r="P643" s="116"/>
      <c r="Q643" s="116"/>
      <c r="R643" s="116"/>
      <c r="S643" s="116"/>
      <c r="T643" s="116"/>
      <c r="U643" s="116"/>
      <c r="V643" s="116"/>
    </row>
    <row r="644" customHeight="1" spans="6:22">
      <c r="F644" s="116"/>
      <c r="G644" s="116"/>
      <c r="H644" s="116"/>
      <c r="I644" s="116"/>
      <c r="J644" s="116"/>
      <c r="K644" s="116"/>
      <c r="L644" s="116"/>
      <c r="M644" s="116"/>
      <c r="N644" s="116"/>
      <c r="O644" s="116"/>
      <c r="P644" s="116"/>
      <c r="Q644" s="116"/>
      <c r="R644" s="116"/>
      <c r="S644" s="116"/>
      <c r="T644" s="116"/>
      <c r="U644" s="116"/>
      <c r="V644" s="116"/>
    </row>
    <row r="645" customHeight="1" spans="6:22">
      <c r="F645" s="116"/>
      <c r="G645" s="116"/>
      <c r="H645" s="116"/>
      <c r="I645" s="116"/>
      <c r="J645" s="116"/>
      <c r="K645" s="116"/>
      <c r="L645" s="116"/>
      <c r="M645" s="116"/>
      <c r="N645" s="116"/>
      <c r="O645" s="116"/>
      <c r="P645" s="116"/>
      <c r="Q645" s="116"/>
      <c r="R645" s="116"/>
      <c r="S645" s="116"/>
      <c r="T645" s="116"/>
      <c r="U645" s="116"/>
      <c r="V645" s="116"/>
    </row>
    <row r="646" customHeight="1" spans="6:22">
      <c r="F646" s="116"/>
      <c r="G646" s="116"/>
      <c r="H646" s="116"/>
      <c r="I646" s="116"/>
      <c r="J646" s="116"/>
      <c r="K646" s="116"/>
      <c r="L646" s="116"/>
      <c r="M646" s="116"/>
      <c r="N646" s="116"/>
      <c r="O646" s="116"/>
      <c r="P646" s="116"/>
      <c r="Q646" s="116"/>
      <c r="R646" s="116"/>
      <c r="S646" s="116"/>
      <c r="T646" s="116"/>
      <c r="U646" s="116"/>
      <c r="V646" s="116"/>
    </row>
    <row r="647" customHeight="1" spans="6:22">
      <c r="F647" s="116"/>
      <c r="G647" s="116"/>
      <c r="H647" s="116"/>
      <c r="I647" s="116"/>
      <c r="J647" s="116"/>
      <c r="K647" s="116"/>
      <c r="L647" s="116"/>
      <c r="M647" s="116"/>
      <c r="N647" s="116"/>
      <c r="O647" s="116"/>
      <c r="P647" s="116"/>
      <c r="Q647" s="116"/>
      <c r="R647" s="116"/>
      <c r="S647" s="116"/>
      <c r="T647" s="116"/>
      <c r="U647" s="116"/>
      <c r="V647" s="116"/>
    </row>
    <row r="648" customHeight="1" spans="6:22">
      <c r="F648" s="116"/>
      <c r="G648" s="116"/>
      <c r="H648" s="116"/>
      <c r="I648" s="116"/>
      <c r="J648" s="116"/>
      <c r="K648" s="116"/>
      <c r="L648" s="116"/>
      <c r="M648" s="116"/>
      <c r="N648" s="116"/>
      <c r="O648" s="116"/>
      <c r="P648" s="116"/>
      <c r="Q648" s="116"/>
      <c r="R648" s="116"/>
      <c r="S648" s="116"/>
      <c r="T648" s="116"/>
      <c r="U648" s="116"/>
      <c r="V648" s="116"/>
    </row>
    <row r="649" customHeight="1" spans="6:22">
      <c r="F649" s="116"/>
      <c r="G649" s="116"/>
      <c r="H649" s="116"/>
      <c r="I649" s="116"/>
      <c r="J649" s="116"/>
      <c r="K649" s="116"/>
      <c r="L649" s="116"/>
      <c r="M649" s="116"/>
      <c r="N649" s="116"/>
      <c r="O649" s="116"/>
      <c r="P649" s="116"/>
      <c r="Q649" s="116"/>
      <c r="R649" s="116"/>
      <c r="S649" s="116"/>
      <c r="T649" s="116"/>
      <c r="U649" s="116"/>
      <c r="V649" s="116"/>
    </row>
    <row r="650" customHeight="1" spans="6:22">
      <c r="F650" s="116"/>
      <c r="G650" s="116"/>
      <c r="H650" s="116"/>
      <c r="I650" s="116"/>
      <c r="J650" s="116"/>
      <c r="K650" s="116"/>
      <c r="L650" s="116"/>
      <c r="M650" s="116"/>
      <c r="N650" s="116"/>
      <c r="O650" s="116"/>
      <c r="P650" s="116"/>
      <c r="Q650" s="116"/>
      <c r="R650" s="116"/>
      <c r="S650" s="116"/>
      <c r="T650" s="116"/>
      <c r="U650" s="116"/>
      <c r="V650" s="116"/>
    </row>
    <row r="651" customHeight="1" spans="6:22">
      <c r="F651" s="116"/>
      <c r="G651" s="116"/>
      <c r="H651" s="116"/>
      <c r="I651" s="116"/>
      <c r="J651" s="116"/>
      <c r="K651" s="116"/>
      <c r="L651" s="116"/>
      <c r="M651" s="116"/>
      <c r="N651" s="116"/>
      <c r="O651" s="116"/>
      <c r="P651" s="116"/>
      <c r="Q651" s="116"/>
      <c r="R651" s="116"/>
      <c r="S651" s="116"/>
      <c r="T651" s="116"/>
      <c r="U651" s="116"/>
      <c r="V651" s="116"/>
    </row>
    <row r="652" customHeight="1" spans="6:22">
      <c r="F652" s="116"/>
      <c r="G652" s="116"/>
      <c r="H652" s="116"/>
      <c r="I652" s="116"/>
      <c r="J652" s="116"/>
      <c r="K652" s="116"/>
      <c r="L652" s="116"/>
      <c r="M652" s="116"/>
      <c r="N652" s="116"/>
      <c r="O652" s="116"/>
      <c r="P652" s="116"/>
      <c r="Q652" s="116"/>
      <c r="R652" s="116"/>
      <c r="S652" s="116"/>
      <c r="T652" s="116"/>
      <c r="U652" s="116"/>
      <c r="V652" s="116"/>
    </row>
    <row r="653" customHeight="1" spans="6:22">
      <c r="F653" s="116"/>
      <c r="G653" s="116"/>
      <c r="H653" s="116"/>
      <c r="I653" s="116"/>
      <c r="J653" s="116"/>
      <c r="K653" s="116"/>
      <c r="L653" s="116"/>
      <c r="M653" s="116"/>
      <c r="N653" s="116"/>
      <c r="O653" s="116"/>
      <c r="P653" s="116"/>
      <c r="Q653" s="116"/>
      <c r="R653" s="116"/>
      <c r="S653" s="116"/>
      <c r="T653" s="116"/>
      <c r="U653" s="116"/>
      <c r="V653" s="116"/>
    </row>
    <row r="654" customHeight="1" spans="6:22">
      <c r="F654" s="116"/>
      <c r="G654" s="116"/>
      <c r="H654" s="116"/>
      <c r="I654" s="116"/>
      <c r="J654" s="116"/>
      <c r="K654" s="116"/>
      <c r="L654" s="116"/>
      <c r="M654" s="116"/>
      <c r="N654" s="116"/>
      <c r="O654" s="116"/>
      <c r="P654" s="116"/>
      <c r="Q654" s="116"/>
      <c r="R654" s="116"/>
      <c r="S654" s="116"/>
      <c r="T654" s="116"/>
      <c r="U654" s="116"/>
      <c r="V654" s="116"/>
    </row>
    <row r="655" customHeight="1" spans="6:22">
      <c r="F655" s="116"/>
      <c r="G655" s="116"/>
      <c r="H655" s="116"/>
      <c r="I655" s="116"/>
      <c r="J655" s="116"/>
      <c r="K655" s="116"/>
      <c r="L655" s="116"/>
      <c r="M655" s="116"/>
      <c r="N655" s="116"/>
      <c r="O655" s="116"/>
      <c r="P655" s="116"/>
      <c r="Q655" s="116"/>
      <c r="R655" s="116"/>
      <c r="S655" s="116"/>
      <c r="T655" s="116"/>
      <c r="U655" s="116"/>
      <c r="V655" s="116"/>
    </row>
    <row r="656" customHeight="1" spans="6:22">
      <c r="F656" s="116"/>
      <c r="G656" s="116"/>
      <c r="H656" s="116"/>
      <c r="I656" s="116"/>
      <c r="J656" s="116"/>
      <c r="K656" s="116"/>
      <c r="L656" s="116"/>
      <c r="M656" s="116"/>
      <c r="N656" s="116"/>
      <c r="O656" s="116"/>
      <c r="P656" s="116"/>
      <c r="Q656" s="116"/>
      <c r="R656" s="116"/>
      <c r="S656" s="116"/>
      <c r="T656" s="116"/>
      <c r="U656" s="116"/>
      <c r="V656" s="116"/>
    </row>
    <row r="657" customHeight="1" spans="6:22">
      <c r="F657" s="116"/>
      <c r="G657" s="116"/>
      <c r="H657" s="116"/>
      <c r="I657" s="116"/>
      <c r="J657" s="116"/>
      <c r="K657" s="116"/>
      <c r="L657" s="116"/>
      <c r="M657" s="116"/>
      <c r="N657" s="116"/>
      <c r="O657" s="116"/>
      <c r="P657" s="116"/>
      <c r="Q657" s="116"/>
      <c r="R657" s="116"/>
      <c r="S657" s="116"/>
      <c r="T657" s="116"/>
      <c r="U657" s="116"/>
      <c r="V657" s="116"/>
    </row>
    <row r="658" customHeight="1" spans="6:22">
      <c r="F658" s="116"/>
      <c r="G658" s="116"/>
      <c r="H658" s="116"/>
      <c r="I658" s="116"/>
      <c r="J658" s="116"/>
      <c r="K658" s="116"/>
      <c r="L658" s="116"/>
      <c r="M658" s="116"/>
      <c r="N658" s="116"/>
      <c r="O658" s="116"/>
      <c r="P658" s="116"/>
      <c r="Q658" s="116"/>
      <c r="R658" s="116"/>
      <c r="S658" s="116"/>
      <c r="T658" s="116"/>
      <c r="U658" s="116"/>
      <c r="V658" s="116"/>
    </row>
    <row r="659" customHeight="1" spans="6:22">
      <c r="F659" s="116"/>
      <c r="G659" s="116"/>
      <c r="H659" s="116"/>
      <c r="I659" s="116"/>
      <c r="J659" s="116"/>
      <c r="K659" s="116"/>
      <c r="L659" s="116"/>
      <c r="M659" s="116"/>
      <c r="N659" s="116"/>
      <c r="O659" s="116"/>
      <c r="P659" s="116"/>
      <c r="Q659" s="116"/>
      <c r="R659" s="116"/>
      <c r="S659" s="116"/>
      <c r="T659" s="116"/>
      <c r="U659" s="116"/>
      <c r="V659" s="116"/>
    </row>
    <row r="660" customHeight="1" spans="6:22">
      <c r="F660" s="116"/>
      <c r="G660" s="116"/>
      <c r="H660" s="116"/>
      <c r="I660" s="116"/>
      <c r="J660" s="116"/>
      <c r="K660" s="116"/>
      <c r="L660" s="116"/>
      <c r="M660" s="116"/>
      <c r="N660" s="116"/>
      <c r="O660" s="116"/>
      <c r="P660" s="116"/>
      <c r="Q660" s="116"/>
      <c r="R660" s="116"/>
      <c r="S660" s="116"/>
      <c r="T660" s="116"/>
      <c r="U660" s="116"/>
      <c r="V660" s="116"/>
    </row>
    <row r="661" customHeight="1" spans="6:22">
      <c r="F661" s="116"/>
      <c r="G661" s="116"/>
      <c r="H661" s="116"/>
      <c r="I661" s="116"/>
      <c r="J661" s="116"/>
      <c r="K661" s="116"/>
      <c r="L661" s="116"/>
      <c r="M661" s="116"/>
      <c r="N661" s="116"/>
      <c r="O661" s="116"/>
      <c r="P661" s="116"/>
      <c r="Q661" s="116"/>
      <c r="R661" s="116"/>
      <c r="S661" s="116"/>
      <c r="T661" s="116"/>
      <c r="U661" s="116"/>
      <c r="V661" s="116"/>
    </row>
    <row r="662" customHeight="1" spans="6:22">
      <c r="F662" s="116"/>
      <c r="G662" s="116"/>
      <c r="H662" s="116"/>
      <c r="I662" s="116"/>
      <c r="J662" s="116"/>
      <c r="K662" s="116"/>
      <c r="L662" s="116"/>
      <c r="M662" s="116"/>
      <c r="N662" s="116"/>
      <c r="O662" s="116"/>
      <c r="P662" s="116"/>
      <c r="Q662" s="116"/>
      <c r="R662" s="116"/>
      <c r="S662" s="116"/>
      <c r="T662" s="116"/>
      <c r="U662" s="116"/>
      <c r="V662" s="116"/>
    </row>
    <row r="663" customHeight="1" spans="6:22">
      <c r="F663" s="116"/>
      <c r="G663" s="116"/>
      <c r="H663" s="116"/>
      <c r="I663" s="116"/>
      <c r="J663" s="116"/>
      <c r="K663" s="116"/>
      <c r="L663" s="116"/>
      <c r="M663" s="116"/>
      <c r="N663" s="116"/>
      <c r="O663" s="116"/>
      <c r="P663" s="116"/>
      <c r="Q663" s="116"/>
      <c r="R663" s="116"/>
      <c r="S663" s="116"/>
      <c r="T663" s="116"/>
      <c r="U663" s="116"/>
      <c r="V663" s="116"/>
    </row>
    <row r="664" customHeight="1" spans="6:22">
      <c r="F664" s="116"/>
      <c r="G664" s="116"/>
      <c r="H664" s="116"/>
      <c r="I664" s="116"/>
      <c r="J664" s="116"/>
      <c r="K664" s="116"/>
      <c r="L664" s="116"/>
      <c r="M664" s="116"/>
      <c r="N664" s="116"/>
      <c r="O664" s="116"/>
      <c r="P664" s="116"/>
      <c r="Q664" s="116"/>
      <c r="R664" s="116"/>
      <c r="S664" s="116"/>
      <c r="T664" s="116"/>
      <c r="U664" s="116"/>
      <c r="V664" s="116"/>
    </row>
    <row r="665" customHeight="1" spans="6:22">
      <c r="F665" s="116"/>
      <c r="G665" s="116"/>
      <c r="H665" s="116"/>
      <c r="I665" s="116"/>
      <c r="J665" s="116"/>
      <c r="K665" s="116"/>
      <c r="L665" s="116"/>
      <c r="M665" s="116"/>
      <c r="N665" s="116"/>
      <c r="O665" s="116"/>
      <c r="P665" s="116"/>
      <c r="Q665" s="116"/>
      <c r="R665" s="116"/>
      <c r="S665" s="116"/>
      <c r="T665" s="116"/>
      <c r="U665" s="116"/>
      <c r="V665" s="116"/>
    </row>
    <row r="666" customHeight="1" spans="6:22">
      <c r="F666" s="116"/>
      <c r="G666" s="116"/>
      <c r="H666" s="116"/>
      <c r="I666" s="116"/>
      <c r="J666" s="116"/>
      <c r="K666" s="116"/>
      <c r="L666" s="116"/>
      <c r="M666" s="116"/>
      <c r="N666" s="116"/>
      <c r="O666" s="116"/>
      <c r="P666" s="116"/>
      <c r="Q666" s="116"/>
      <c r="R666" s="116"/>
      <c r="S666" s="116"/>
      <c r="T666" s="116"/>
      <c r="U666" s="116"/>
      <c r="V666" s="116"/>
    </row>
    <row r="667" customHeight="1" spans="6:22">
      <c r="F667" s="116"/>
      <c r="G667" s="116"/>
      <c r="H667" s="116"/>
      <c r="I667" s="116"/>
      <c r="J667" s="116"/>
      <c r="K667" s="116"/>
      <c r="L667" s="116"/>
      <c r="M667" s="116"/>
      <c r="N667" s="116"/>
      <c r="O667" s="116"/>
      <c r="P667" s="116"/>
      <c r="Q667" s="116"/>
      <c r="R667" s="116"/>
      <c r="S667" s="116"/>
      <c r="T667" s="116"/>
      <c r="U667" s="116"/>
      <c r="V667" s="116"/>
    </row>
    <row r="668" customHeight="1" spans="6:22">
      <c r="F668" s="116"/>
      <c r="G668" s="116"/>
      <c r="H668" s="116"/>
      <c r="I668" s="116"/>
      <c r="J668" s="116"/>
      <c r="K668" s="116"/>
      <c r="L668" s="116"/>
      <c r="M668" s="116"/>
      <c r="N668" s="116"/>
      <c r="O668" s="116"/>
      <c r="P668" s="116"/>
      <c r="Q668" s="116"/>
      <c r="R668" s="116"/>
      <c r="S668" s="116"/>
      <c r="T668" s="116"/>
      <c r="U668" s="116"/>
      <c r="V668" s="116"/>
    </row>
    <row r="669" customHeight="1" spans="6:22">
      <c r="F669" s="116"/>
      <c r="G669" s="116"/>
      <c r="H669" s="116"/>
      <c r="I669" s="116"/>
      <c r="J669" s="116"/>
      <c r="K669" s="116"/>
      <c r="L669" s="116"/>
      <c r="M669" s="116"/>
      <c r="N669" s="116"/>
      <c r="O669" s="116"/>
      <c r="P669" s="116"/>
      <c r="Q669" s="116"/>
      <c r="R669" s="116"/>
      <c r="S669" s="116"/>
      <c r="T669" s="116"/>
      <c r="U669" s="116"/>
      <c r="V669" s="116"/>
    </row>
    <row r="670" customHeight="1" spans="6:22">
      <c r="F670" s="116"/>
      <c r="G670" s="116"/>
      <c r="H670" s="116"/>
      <c r="I670" s="116"/>
      <c r="J670" s="116"/>
      <c r="K670" s="116"/>
      <c r="L670" s="116"/>
      <c r="M670" s="116"/>
      <c r="N670" s="116"/>
      <c r="O670" s="116"/>
      <c r="P670" s="116"/>
      <c r="Q670" s="116"/>
      <c r="R670" s="116"/>
      <c r="S670" s="116"/>
      <c r="T670" s="116"/>
      <c r="U670" s="116"/>
      <c r="V670" s="116"/>
    </row>
    <row r="671" customHeight="1" spans="6:22">
      <c r="F671" s="116"/>
      <c r="G671" s="116"/>
      <c r="H671" s="116"/>
      <c r="I671" s="116"/>
      <c r="J671" s="116"/>
      <c r="K671" s="116"/>
      <c r="L671" s="116"/>
      <c r="M671" s="116"/>
      <c r="N671" s="116"/>
      <c r="O671" s="116"/>
      <c r="P671" s="116"/>
      <c r="Q671" s="116"/>
      <c r="R671" s="116"/>
      <c r="S671" s="116"/>
      <c r="T671" s="116"/>
      <c r="U671" s="116"/>
      <c r="V671" s="116"/>
    </row>
    <row r="672" customHeight="1" spans="6:22">
      <c r="F672" s="116"/>
      <c r="G672" s="116"/>
      <c r="H672" s="116"/>
      <c r="I672" s="116"/>
      <c r="J672" s="116"/>
      <c r="K672" s="116"/>
      <c r="L672" s="116"/>
      <c r="M672" s="116"/>
      <c r="N672" s="116"/>
      <c r="O672" s="116"/>
      <c r="P672" s="116"/>
      <c r="Q672" s="116"/>
      <c r="R672" s="116"/>
      <c r="S672" s="116"/>
      <c r="T672" s="116"/>
      <c r="U672" s="116"/>
      <c r="V672" s="116"/>
    </row>
    <row r="673" customHeight="1" spans="6:22">
      <c r="F673" s="116"/>
      <c r="G673" s="116"/>
      <c r="H673" s="116"/>
      <c r="I673" s="116"/>
      <c r="J673" s="116"/>
      <c r="K673" s="116"/>
      <c r="L673" s="116"/>
      <c r="M673" s="116"/>
      <c r="N673" s="116"/>
      <c r="O673" s="116"/>
      <c r="P673" s="116"/>
      <c r="Q673" s="116"/>
      <c r="R673" s="116"/>
      <c r="S673" s="116"/>
      <c r="T673" s="116"/>
      <c r="U673" s="116"/>
      <c r="V673" s="116"/>
    </row>
    <row r="674" customHeight="1" spans="6:22">
      <c r="F674" s="116"/>
      <c r="G674" s="116"/>
      <c r="H674" s="116"/>
      <c r="I674" s="116"/>
      <c r="J674" s="116"/>
      <c r="K674" s="116"/>
      <c r="L674" s="116"/>
      <c r="M674" s="116"/>
      <c r="N674" s="116"/>
      <c r="O674" s="116"/>
      <c r="P674" s="116"/>
      <c r="Q674" s="116"/>
      <c r="R674" s="116"/>
      <c r="S674" s="116"/>
      <c r="T674" s="116"/>
      <c r="U674" s="116"/>
      <c r="V674" s="116"/>
    </row>
    <row r="675" customHeight="1" spans="6:22">
      <c r="F675" s="116"/>
      <c r="G675" s="116"/>
      <c r="H675" s="116"/>
      <c r="I675" s="116"/>
      <c r="J675" s="116"/>
      <c r="K675" s="116"/>
      <c r="L675" s="116"/>
      <c r="M675" s="116"/>
      <c r="N675" s="116"/>
      <c r="O675" s="116"/>
      <c r="P675" s="116"/>
      <c r="Q675" s="116"/>
      <c r="R675" s="116"/>
      <c r="S675" s="116"/>
      <c r="T675" s="116"/>
      <c r="U675" s="116"/>
      <c r="V675" s="116"/>
    </row>
    <row r="676" customHeight="1" spans="6:22">
      <c r="F676" s="116"/>
      <c r="G676" s="116"/>
      <c r="H676" s="116"/>
      <c r="I676" s="116"/>
      <c r="J676" s="116"/>
      <c r="K676" s="116"/>
      <c r="L676" s="116"/>
      <c r="M676" s="116"/>
      <c r="N676" s="116"/>
      <c r="O676" s="116"/>
      <c r="P676" s="116"/>
      <c r="Q676" s="116"/>
      <c r="R676" s="116"/>
      <c r="S676" s="116"/>
      <c r="T676" s="116"/>
      <c r="U676" s="116"/>
      <c r="V676" s="116"/>
    </row>
    <row r="677" customHeight="1" spans="6:22">
      <c r="F677" s="116"/>
      <c r="G677" s="116"/>
      <c r="H677" s="116"/>
      <c r="I677" s="116"/>
      <c r="J677" s="116"/>
      <c r="K677" s="116"/>
      <c r="L677" s="116"/>
      <c r="M677" s="116"/>
      <c r="N677" s="116"/>
      <c r="O677" s="116"/>
      <c r="P677" s="116"/>
      <c r="Q677" s="116"/>
      <c r="R677" s="116"/>
      <c r="S677" s="116"/>
      <c r="T677" s="116"/>
      <c r="U677" s="116"/>
      <c r="V677" s="116"/>
    </row>
    <row r="678" customHeight="1" spans="6:22">
      <c r="F678" s="116"/>
      <c r="G678" s="116"/>
      <c r="H678" s="116"/>
      <c r="I678" s="116"/>
      <c r="J678" s="116"/>
      <c r="K678" s="116"/>
      <c r="L678" s="116"/>
      <c r="M678" s="116"/>
      <c r="N678" s="116"/>
      <c r="O678" s="116"/>
      <c r="P678" s="116"/>
      <c r="Q678" s="116"/>
      <c r="R678" s="116"/>
      <c r="S678" s="116"/>
      <c r="T678" s="116"/>
      <c r="U678" s="116"/>
      <c r="V678" s="116"/>
    </row>
    <row r="679" customHeight="1" spans="6:22">
      <c r="F679" s="116"/>
      <c r="G679" s="116"/>
      <c r="H679" s="116"/>
      <c r="I679" s="116"/>
      <c r="J679" s="116"/>
      <c r="K679" s="116"/>
      <c r="L679" s="116"/>
      <c r="M679" s="116"/>
      <c r="N679" s="116"/>
      <c r="O679" s="116"/>
      <c r="P679" s="116"/>
      <c r="Q679" s="116"/>
      <c r="R679" s="116"/>
      <c r="S679" s="116"/>
      <c r="T679" s="116"/>
      <c r="U679" s="116"/>
      <c r="V679" s="116"/>
    </row>
    <row r="680" customHeight="1" spans="6:22">
      <c r="F680" s="116"/>
      <c r="G680" s="116"/>
      <c r="H680" s="116"/>
      <c r="I680" s="116"/>
      <c r="J680" s="116"/>
      <c r="K680" s="116"/>
      <c r="L680" s="116"/>
      <c r="M680" s="116"/>
      <c r="N680" s="116"/>
      <c r="O680" s="116"/>
      <c r="P680" s="116"/>
      <c r="Q680" s="116"/>
      <c r="R680" s="116"/>
      <c r="S680" s="116"/>
      <c r="T680" s="116"/>
      <c r="U680" s="116"/>
      <c r="V680" s="116"/>
    </row>
    <row r="681" customHeight="1" spans="6:22">
      <c r="F681" s="116"/>
      <c r="G681" s="116"/>
      <c r="H681" s="116"/>
      <c r="I681" s="116"/>
      <c r="J681" s="116"/>
      <c r="K681" s="116"/>
      <c r="L681" s="116"/>
      <c r="M681" s="116"/>
      <c r="N681" s="116"/>
      <c r="O681" s="116"/>
      <c r="P681" s="116"/>
      <c r="Q681" s="116"/>
      <c r="R681" s="116"/>
      <c r="S681" s="116"/>
      <c r="T681" s="116"/>
      <c r="U681" s="116"/>
      <c r="V681" s="116"/>
    </row>
    <row r="682" customHeight="1" spans="6:22">
      <c r="F682" s="116"/>
      <c r="G682" s="116"/>
      <c r="H682" s="116"/>
      <c r="I682" s="116"/>
      <c r="J682" s="116"/>
      <c r="K682" s="116"/>
      <c r="L682" s="116"/>
      <c r="M682" s="116"/>
      <c r="N682" s="116"/>
      <c r="O682" s="116"/>
      <c r="P682" s="116"/>
      <c r="Q682" s="116"/>
      <c r="R682" s="116"/>
      <c r="S682" s="116"/>
      <c r="T682" s="116"/>
      <c r="U682" s="116"/>
      <c r="V682" s="116"/>
    </row>
    <row r="683" customHeight="1" spans="6:22">
      <c r="F683" s="116"/>
      <c r="G683" s="116"/>
      <c r="H683" s="116"/>
      <c r="I683" s="116"/>
      <c r="J683" s="116"/>
      <c r="K683" s="116"/>
      <c r="L683" s="116"/>
      <c r="M683" s="116"/>
      <c r="N683" s="116"/>
      <c r="O683" s="116"/>
      <c r="P683" s="116"/>
      <c r="Q683" s="116"/>
      <c r="R683" s="116"/>
      <c r="S683" s="116"/>
      <c r="T683" s="116"/>
      <c r="U683" s="116"/>
      <c r="V683" s="116"/>
    </row>
    <row r="684" customHeight="1" spans="6:22">
      <c r="F684" s="116"/>
      <c r="G684" s="116"/>
      <c r="H684" s="116"/>
      <c r="I684" s="116"/>
      <c r="J684" s="116"/>
      <c r="K684" s="116"/>
      <c r="L684" s="116"/>
      <c r="M684" s="116"/>
      <c r="N684" s="116"/>
      <c r="O684" s="116"/>
      <c r="P684" s="116"/>
      <c r="Q684" s="116"/>
      <c r="R684" s="116"/>
      <c r="S684" s="116"/>
      <c r="T684" s="116"/>
      <c r="U684" s="116"/>
      <c r="V684" s="116"/>
    </row>
    <row r="685" customHeight="1" spans="6:22">
      <c r="F685" s="116"/>
      <c r="G685" s="116"/>
      <c r="H685" s="116"/>
      <c r="I685" s="116"/>
      <c r="J685" s="116"/>
      <c r="K685" s="116"/>
      <c r="L685" s="116"/>
      <c r="M685" s="116"/>
      <c r="N685" s="116"/>
      <c r="O685" s="116"/>
      <c r="P685" s="116"/>
      <c r="Q685" s="116"/>
      <c r="R685" s="116"/>
      <c r="S685" s="116"/>
      <c r="T685" s="116"/>
      <c r="U685" s="116"/>
      <c r="V685" s="116"/>
    </row>
    <row r="686" customHeight="1" spans="6:22">
      <c r="F686" s="116"/>
      <c r="G686" s="116"/>
      <c r="H686" s="116"/>
      <c r="I686" s="116"/>
      <c r="J686" s="116"/>
      <c r="K686" s="116"/>
      <c r="L686" s="116"/>
      <c r="M686" s="116"/>
      <c r="N686" s="116"/>
      <c r="O686" s="116"/>
      <c r="P686" s="116"/>
      <c r="Q686" s="116"/>
      <c r="R686" s="116"/>
      <c r="S686" s="116"/>
      <c r="T686" s="116"/>
      <c r="U686" s="116"/>
      <c r="V686" s="116"/>
    </row>
    <row r="687" customHeight="1" spans="6:22">
      <c r="F687" s="116"/>
      <c r="G687" s="116"/>
      <c r="H687" s="116"/>
      <c r="I687" s="116"/>
      <c r="J687" s="116"/>
      <c r="K687" s="116"/>
      <c r="L687" s="116"/>
      <c r="M687" s="116"/>
      <c r="N687" s="116"/>
      <c r="O687" s="116"/>
      <c r="P687" s="116"/>
      <c r="Q687" s="116"/>
      <c r="R687" s="116"/>
      <c r="S687" s="116"/>
      <c r="T687" s="116"/>
      <c r="U687" s="116"/>
      <c r="V687" s="116"/>
    </row>
    <row r="688" customHeight="1" spans="6:22">
      <c r="F688" s="116"/>
      <c r="G688" s="116"/>
      <c r="H688" s="116"/>
      <c r="I688" s="116"/>
      <c r="J688" s="116"/>
      <c r="K688" s="116"/>
      <c r="L688" s="116"/>
      <c r="M688" s="116"/>
      <c r="N688" s="116"/>
      <c r="O688" s="116"/>
      <c r="P688" s="116"/>
      <c r="Q688" s="116"/>
      <c r="R688" s="116"/>
      <c r="S688" s="116"/>
      <c r="T688" s="116"/>
      <c r="U688" s="116"/>
      <c r="V688" s="116"/>
    </row>
    <row r="689" customHeight="1" spans="6:22">
      <c r="F689" s="116"/>
      <c r="G689" s="116"/>
      <c r="H689" s="116"/>
      <c r="I689" s="116"/>
      <c r="J689" s="116"/>
      <c r="K689" s="116"/>
      <c r="L689" s="116"/>
      <c r="M689" s="116"/>
      <c r="N689" s="116"/>
      <c r="O689" s="116"/>
      <c r="P689" s="116"/>
      <c r="Q689" s="116"/>
      <c r="R689" s="116"/>
      <c r="S689" s="116"/>
      <c r="T689" s="116"/>
      <c r="U689" s="116"/>
      <c r="V689" s="116"/>
    </row>
    <row r="690" customHeight="1" spans="6:22">
      <c r="F690" s="116"/>
      <c r="G690" s="116"/>
      <c r="H690" s="116"/>
      <c r="I690" s="116"/>
      <c r="J690" s="116"/>
      <c r="K690" s="116"/>
      <c r="L690" s="116"/>
      <c r="M690" s="116"/>
      <c r="N690" s="116"/>
      <c r="O690" s="116"/>
      <c r="P690" s="116"/>
      <c r="Q690" s="116"/>
      <c r="R690" s="116"/>
      <c r="S690" s="116"/>
      <c r="T690" s="116"/>
      <c r="U690" s="116"/>
      <c r="V690" s="116"/>
    </row>
    <row r="691" customHeight="1" spans="6:22">
      <c r="F691" s="116"/>
      <c r="G691" s="116"/>
      <c r="H691" s="116"/>
      <c r="I691" s="116"/>
      <c r="J691" s="116"/>
      <c r="K691" s="116"/>
      <c r="L691" s="116"/>
      <c r="M691" s="116"/>
      <c r="N691" s="116"/>
      <c r="O691" s="116"/>
      <c r="P691" s="116"/>
      <c r="Q691" s="116"/>
      <c r="R691" s="116"/>
      <c r="S691" s="116"/>
      <c r="T691" s="116"/>
      <c r="U691" s="116"/>
      <c r="V691" s="116"/>
    </row>
    <row r="692" customHeight="1" spans="6:22">
      <c r="F692" s="116"/>
      <c r="G692" s="116"/>
      <c r="H692" s="116"/>
      <c r="I692" s="116"/>
      <c r="J692" s="116"/>
      <c r="K692" s="116"/>
      <c r="L692" s="116"/>
      <c r="M692" s="116"/>
      <c r="N692" s="116"/>
      <c r="O692" s="116"/>
      <c r="P692" s="116"/>
      <c r="Q692" s="116"/>
      <c r="R692" s="116"/>
      <c r="S692" s="116"/>
      <c r="T692" s="116"/>
      <c r="U692" s="116"/>
      <c r="V692" s="116"/>
    </row>
    <row r="693" customHeight="1" spans="6:22">
      <c r="F693" s="116"/>
      <c r="G693" s="116"/>
      <c r="H693" s="116"/>
      <c r="I693" s="116"/>
      <c r="J693" s="116"/>
      <c r="K693" s="116"/>
      <c r="L693" s="116"/>
      <c r="M693" s="116"/>
      <c r="N693" s="116"/>
      <c r="O693" s="116"/>
      <c r="P693" s="116"/>
      <c r="Q693" s="116"/>
      <c r="R693" s="116"/>
      <c r="S693" s="116"/>
      <c r="T693" s="116"/>
      <c r="U693" s="116"/>
      <c r="V693" s="116"/>
    </row>
    <row r="694" customHeight="1" spans="6:22">
      <c r="F694" s="116"/>
      <c r="G694" s="116"/>
      <c r="H694" s="116"/>
      <c r="I694" s="116"/>
      <c r="J694" s="116"/>
      <c r="K694" s="116"/>
      <c r="L694" s="116"/>
      <c r="M694" s="116"/>
      <c r="N694" s="116"/>
      <c r="O694" s="116"/>
      <c r="P694" s="116"/>
      <c r="Q694" s="116"/>
      <c r="R694" s="116"/>
      <c r="S694" s="116"/>
      <c r="T694" s="116"/>
      <c r="U694" s="116"/>
      <c r="V694" s="116"/>
    </row>
    <row r="695" customHeight="1" spans="6:22">
      <c r="F695" s="116"/>
      <c r="G695" s="116"/>
      <c r="H695" s="116"/>
      <c r="I695" s="116"/>
      <c r="J695" s="116"/>
      <c r="K695" s="116"/>
      <c r="L695" s="116"/>
      <c r="M695" s="116"/>
      <c r="N695" s="116"/>
      <c r="O695" s="116"/>
      <c r="P695" s="116"/>
      <c r="Q695" s="116"/>
      <c r="R695" s="116"/>
      <c r="S695" s="116"/>
      <c r="T695" s="116"/>
      <c r="U695" s="116"/>
      <c r="V695" s="116"/>
    </row>
    <row r="696" customHeight="1" spans="6:22">
      <c r="F696" s="116"/>
      <c r="G696" s="116"/>
      <c r="H696" s="116"/>
      <c r="I696" s="116"/>
      <c r="J696" s="116"/>
      <c r="K696" s="116"/>
      <c r="L696" s="116"/>
      <c r="M696" s="116"/>
      <c r="N696" s="116"/>
      <c r="O696" s="116"/>
      <c r="P696" s="116"/>
      <c r="Q696" s="116"/>
      <c r="R696" s="116"/>
      <c r="S696" s="116"/>
      <c r="T696" s="116"/>
      <c r="U696" s="116"/>
      <c r="V696" s="116"/>
    </row>
    <row r="697" customHeight="1" spans="6:22">
      <c r="F697" s="116"/>
      <c r="G697" s="116"/>
      <c r="H697" s="116"/>
      <c r="I697" s="116"/>
      <c r="J697" s="116"/>
      <c r="K697" s="116"/>
      <c r="L697" s="116"/>
      <c r="M697" s="116"/>
      <c r="N697" s="116"/>
      <c r="O697" s="116"/>
      <c r="P697" s="116"/>
      <c r="Q697" s="116"/>
      <c r="R697" s="116"/>
      <c r="S697" s="116"/>
      <c r="T697" s="116"/>
      <c r="U697" s="116"/>
      <c r="V697" s="116"/>
    </row>
    <row r="698" customHeight="1" spans="6:22">
      <c r="F698" s="116"/>
      <c r="G698" s="116"/>
      <c r="H698" s="116"/>
      <c r="I698" s="116"/>
      <c r="J698" s="116"/>
      <c r="K698" s="116"/>
      <c r="L698" s="116"/>
      <c r="M698" s="116"/>
      <c r="N698" s="116"/>
      <c r="O698" s="116"/>
      <c r="P698" s="116"/>
      <c r="Q698" s="116"/>
      <c r="R698" s="116"/>
      <c r="S698" s="116"/>
      <c r="T698" s="116"/>
      <c r="U698" s="116"/>
      <c r="V698" s="116"/>
    </row>
    <row r="699" customHeight="1" spans="6:22">
      <c r="F699" s="116"/>
      <c r="G699" s="116"/>
      <c r="H699" s="116"/>
      <c r="I699" s="116"/>
      <c r="J699" s="116"/>
      <c r="K699" s="116"/>
      <c r="L699" s="116"/>
      <c r="M699" s="116"/>
      <c r="N699" s="116"/>
      <c r="O699" s="116"/>
      <c r="P699" s="116"/>
      <c r="Q699" s="116"/>
      <c r="R699" s="116"/>
      <c r="S699" s="116"/>
      <c r="T699" s="116"/>
      <c r="U699" s="116"/>
      <c r="V699" s="116"/>
    </row>
    <row r="700" customHeight="1" spans="6:22">
      <c r="F700" s="116"/>
      <c r="G700" s="116"/>
      <c r="H700" s="116"/>
      <c r="I700" s="116"/>
      <c r="J700" s="116"/>
      <c r="K700" s="116"/>
      <c r="L700" s="116"/>
      <c r="M700" s="116"/>
      <c r="N700" s="116"/>
      <c r="O700" s="116"/>
      <c r="P700" s="116"/>
      <c r="Q700" s="116"/>
      <c r="R700" s="116"/>
      <c r="S700" s="116"/>
      <c r="T700" s="116"/>
      <c r="U700" s="116"/>
      <c r="V700" s="116"/>
    </row>
    <row r="701" customHeight="1" spans="6:22">
      <c r="F701" s="116"/>
      <c r="G701" s="116"/>
      <c r="H701" s="116"/>
      <c r="I701" s="116"/>
      <c r="J701" s="116"/>
      <c r="K701" s="116"/>
      <c r="L701" s="116"/>
      <c r="M701" s="116"/>
      <c r="N701" s="116"/>
      <c r="O701" s="116"/>
      <c r="P701" s="116"/>
      <c r="Q701" s="116"/>
      <c r="R701" s="116"/>
      <c r="S701" s="116"/>
      <c r="T701" s="116"/>
      <c r="U701" s="116"/>
      <c r="V701" s="116"/>
    </row>
    <row r="702" customHeight="1" spans="6:22">
      <c r="F702" s="116"/>
      <c r="G702" s="116"/>
      <c r="H702" s="116"/>
      <c r="I702" s="116"/>
      <c r="J702" s="116"/>
      <c r="K702" s="116"/>
      <c r="L702" s="116"/>
      <c r="M702" s="116"/>
      <c r="N702" s="116"/>
      <c r="O702" s="116"/>
      <c r="P702" s="116"/>
      <c r="Q702" s="116"/>
      <c r="R702" s="116"/>
      <c r="S702" s="116"/>
      <c r="T702" s="116"/>
      <c r="U702" s="116"/>
      <c r="V702" s="116"/>
    </row>
    <row r="703" customHeight="1" spans="6:22">
      <c r="F703" s="116"/>
      <c r="G703" s="116"/>
      <c r="H703" s="116"/>
      <c r="I703" s="116"/>
      <c r="J703" s="116"/>
      <c r="K703" s="116"/>
      <c r="L703" s="116"/>
      <c r="M703" s="116"/>
      <c r="N703" s="116"/>
      <c r="O703" s="116"/>
      <c r="P703" s="116"/>
      <c r="Q703" s="116"/>
      <c r="R703" s="116"/>
      <c r="S703" s="116"/>
      <c r="T703" s="116"/>
      <c r="U703" s="116"/>
      <c r="V703" s="116"/>
    </row>
    <row r="704" customHeight="1" spans="6:22">
      <c r="F704" s="116"/>
      <c r="G704" s="116"/>
      <c r="H704" s="116"/>
      <c r="I704" s="116"/>
      <c r="J704" s="116"/>
      <c r="K704" s="116"/>
      <c r="L704" s="116"/>
      <c r="M704" s="116"/>
      <c r="N704" s="116"/>
      <c r="O704" s="116"/>
      <c r="P704" s="116"/>
      <c r="Q704" s="116"/>
      <c r="R704" s="116"/>
      <c r="S704" s="116"/>
      <c r="T704" s="116"/>
      <c r="U704" s="116"/>
      <c r="V704" s="116"/>
    </row>
    <row r="705" customHeight="1" spans="6:22">
      <c r="F705" s="116"/>
      <c r="G705" s="116"/>
      <c r="H705" s="116"/>
      <c r="I705" s="116"/>
      <c r="J705" s="116"/>
      <c r="K705" s="116"/>
      <c r="L705" s="116"/>
      <c r="M705" s="116"/>
      <c r="N705" s="116"/>
      <c r="O705" s="116"/>
      <c r="P705" s="116"/>
      <c r="Q705" s="116"/>
      <c r="R705" s="116"/>
      <c r="S705" s="116"/>
      <c r="T705" s="116"/>
      <c r="U705" s="116"/>
      <c r="V705" s="116"/>
    </row>
    <row r="706" customHeight="1" spans="6:22">
      <c r="F706" s="116"/>
      <c r="G706" s="116"/>
      <c r="H706" s="116"/>
      <c r="I706" s="116"/>
      <c r="J706" s="116"/>
      <c r="K706" s="116"/>
      <c r="L706" s="116"/>
      <c r="M706" s="116"/>
      <c r="N706" s="116"/>
      <c r="O706" s="116"/>
      <c r="P706" s="116"/>
      <c r="Q706" s="116"/>
      <c r="R706" s="116"/>
      <c r="S706" s="116"/>
      <c r="T706" s="116"/>
      <c r="U706" s="116"/>
      <c r="V706" s="116"/>
    </row>
    <row r="707" customHeight="1" spans="6:22">
      <c r="F707" s="116"/>
      <c r="G707" s="116"/>
      <c r="H707" s="116"/>
      <c r="I707" s="116"/>
      <c r="J707" s="116"/>
      <c r="K707" s="116"/>
      <c r="L707" s="116"/>
      <c r="M707" s="116"/>
      <c r="N707" s="116"/>
      <c r="O707" s="116"/>
      <c r="P707" s="116"/>
      <c r="Q707" s="116"/>
      <c r="R707" s="116"/>
      <c r="S707" s="116"/>
      <c r="T707" s="116"/>
      <c r="U707" s="116"/>
      <c r="V707" s="116"/>
    </row>
    <row r="708" customHeight="1" spans="6:22">
      <c r="F708" s="116"/>
      <c r="G708" s="116"/>
      <c r="H708" s="116"/>
      <c r="I708" s="116"/>
      <c r="J708" s="116"/>
      <c r="K708" s="116"/>
      <c r="L708" s="116"/>
      <c r="M708" s="116"/>
      <c r="N708" s="116"/>
      <c r="O708" s="116"/>
      <c r="P708" s="116"/>
      <c r="Q708" s="116"/>
      <c r="R708" s="116"/>
      <c r="S708" s="116"/>
      <c r="T708" s="116"/>
      <c r="U708" s="116"/>
      <c r="V708" s="116"/>
    </row>
    <row r="709" customHeight="1" spans="6:22">
      <c r="F709" s="116"/>
      <c r="G709" s="116"/>
      <c r="H709" s="116"/>
      <c r="I709" s="116"/>
      <c r="J709" s="116"/>
      <c r="K709" s="116"/>
      <c r="L709" s="116"/>
      <c r="M709" s="116"/>
      <c r="N709" s="116"/>
      <c r="O709" s="116"/>
      <c r="P709" s="116"/>
      <c r="Q709" s="116"/>
      <c r="R709" s="116"/>
      <c r="S709" s="116"/>
      <c r="T709" s="116"/>
      <c r="U709" s="116"/>
      <c r="V709" s="116"/>
    </row>
    <row r="710" customHeight="1" spans="6:22">
      <c r="F710" s="116"/>
      <c r="G710" s="116"/>
      <c r="H710" s="116"/>
      <c r="I710" s="116"/>
      <c r="J710" s="116"/>
      <c r="K710" s="116"/>
      <c r="L710" s="116"/>
      <c r="M710" s="116"/>
      <c r="N710" s="116"/>
      <c r="O710" s="116"/>
      <c r="P710" s="116"/>
      <c r="Q710" s="116"/>
      <c r="R710" s="116"/>
      <c r="S710" s="116"/>
      <c r="T710" s="116"/>
      <c r="U710" s="116"/>
      <c r="V710" s="116"/>
    </row>
    <row r="711" customHeight="1" spans="6:22">
      <c r="F711" s="116"/>
      <c r="G711" s="116"/>
      <c r="H711" s="116"/>
      <c r="I711" s="116"/>
      <c r="J711" s="116"/>
      <c r="K711" s="116"/>
      <c r="L711" s="116"/>
      <c r="M711" s="116"/>
      <c r="N711" s="116"/>
      <c r="O711" s="116"/>
      <c r="P711" s="116"/>
      <c r="Q711" s="116"/>
      <c r="R711" s="116"/>
      <c r="S711" s="116"/>
      <c r="T711" s="116"/>
      <c r="U711" s="116"/>
      <c r="V711" s="116"/>
    </row>
    <row r="712" customHeight="1" spans="6:22">
      <c r="F712" s="116"/>
      <c r="G712" s="116"/>
      <c r="H712" s="116"/>
      <c r="I712" s="116"/>
      <c r="J712" s="116"/>
      <c r="K712" s="116"/>
      <c r="L712" s="116"/>
      <c r="M712" s="116"/>
      <c r="N712" s="116"/>
      <c r="O712" s="116"/>
      <c r="P712" s="116"/>
      <c r="Q712" s="116"/>
      <c r="R712" s="116"/>
      <c r="S712" s="116"/>
      <c r="T712" s="116"/>
      <c r="U712" s="116"/>
      <c r="V712" s="116"/>
    </row>
    <row r="713" customHeight="1" spans="6:22">
      <c r="F713" s="116"/>
      <c r="G713" s="116"/>
      <c r="H713" s="116"/>
      <c r="I713" s="116"/>
      <c r="J713" s="116"/>
      <c r="K713" s="116"/>
      <c r="L713" s="116"/>
      <c r="M713" s="116"/>
      <c r="N713" s="116"/>
      <c r="O713" s="116"/>
      <c r="P713" s="116"/>
      <c r="Q713" s="116"/>
      <c r="R713" s="116"/>
      <c r="S713" s="116"/>
      <c r="T713" s="116"/>
      <c r="U713" s="116"/>
      <c r="V713" s="116"/>
    </row>
    <row r="714" customHeight="1" spans="6:22">
      <c r="F714" s="116"/>
      <c r="G714" s="116"/>
      <c r="H714" s="116"/>
      <c r="I714" s="116"/>
      <c r="J714" s="116"/>
      <c r="K714" s="116"/>
      <c r="L714" s="116"/>
      <c r="M714" s="116"/>
      <c r="N714" s="116"/>
      <c r="O714" s="116"/>
      <c r="P714" s="116"/>
      <c r="Q714" s="116"/>
      <c r="R714" s="116"/>
      <c r="S714" s="116"/>
      <c r="T714" s="116"/>
      <c r="U714" s="116"/>
      <c r="V714" s="116"/>
    </row>
    <row r="715" customHeight="1" spans="6:22">
      <c r="F715" s="116"/>
      <c r="G715" s="116"/>
      <c r="H715" s="116"/>
      <c r="I715" s="116"/>
      <c r="J715" s="116"/>
      <c r="K715" s="116"/>
      <c r="L715" s="116"/>
      <c r="M715" s="116"/>
      <c r="N715" s="116"/>
      <c r="O715" s="116"/>
      <c r="P715" s="116"/>
      <c r="Q715" s="116"/>
      <c r="R715" s="116"/>
      <c r="S715" s="116"/>
      <c r="T715" s="116"/>
      <c r="U715" s="116"/>
      <c r="V715" s="116"/>
    </row>
    <row r="716" customHeight="1" spans="6:22">
      <c r="F716" s="116"/>
      <c r="G716" s="116"/>
      <c r="H716" s="116"/>
      <c r="I716" s="116"/>
      <c r="J716" s="116"/>
      <c r="K716" s="116"/>
      <c r="L716" s="116"/>
      <c r="M716" s="116"/>
      <c r="N716" s="116"/>
      <c r="O716" s="116"/>
      <c r="P716" s="116"/>
      <c r="Q716" s="116"/>
      <c r="R716" s="116"/>
      <c r="S716" s="116"/>
      <c r="T716" s="116"/>
      <c r="U716" s="116"/>
      <c r="V716" s="116"/>
    </row>
    <row r="717" customHeight="1" spans="6:22">
      <c r="F717" s="116"/>
      <c r="G717" s="116"/>
      <c r="H717" s="116"/>
      <c r="I717" s="116"/>
      <c r="J717" s="116"/>
      <c r="K717" s="116"/>
      <c r="L717" s="116"/>
      <c r="M717" s="116"/>
      <c r="N717" s="116"/>
      <c r="O717" s="116"/>
      <c r="P717" s="116"/>
      <c r="Q717" s="116"/>
      <c r="R717" s="116"/>
      <c r="S717" s="116"/>
      <c r="T717" s="116"/>
      <c r="U717" s="116"/>
      <c r="V717" s="116"/>
    </row>
    <row r="718" customHeight="1" spans="6:22">
      <c r="F718" s="116"/>
      <c r="G718" s="116"/>
      <c r="H718" s="116"/>
      <c r="I718" s="116"/>
      <c r="J718" s="116"/>
      <c r="K718" s="116"/>
      <c r="L718" s="116"/>
      <c r="M718" s="116"/>
      <c r="N718" s="116"/>
      <c r="O718" s="116"/>
      <c r="P718" s="116"/>
      <c r="Q718" s="116"/>
      <c r="R718" s="116"/>
      <c r="S718" s="116"/>
      <c r="T718" s="116"/>
      <c r="U718" s="116"/>
      <c r="V718" s="116"/>
    </row>
    <row r="719" customHeight="1" spans="6:22">
      <c r="F719" s="116"/>
      <c r="G719" s="116"/>
      <c r="H719" s="116"/>
      <c r="I719" s="116"/>
      <c r="J719" s="116"/>
      <c r="K719" s="116"/>
      <c r="L719" s="116"/>
      <c r="M719" s="116"/>
      <c r="N719" s="116"/>
      <c r="O719" s="116"/>
      <c r="P719" s="116"/>
      <c r="Q719" s="116"/>
      <c r="R719" s="116"/>
      <c r="S719" s="116"/>
      <c r="T719" s="116"/>
      <c r="U719" s="116"/>
      <c r="V719" s="116"/>
    </row>
    <row r="720" customHeight="1" spans="6:22">
      <c r="F720" s="116"/>
      <c r="G720" s="116"/>
      <c r="H720" s="116"/>
      <c r="I720" s="116"/>
      <c r="J720" s="116"/>
      <c r="K720" s="116"/>
      <c r="L720" s="116"/>
      <c r="M720" s="116"/>
      <c r="N720" s="116"/>
      <c r="O720" s="116"/>
      <c r="P720" s="116"/>
      <c r="Q720" s="116"/>
      <c r="R720" s="116"/>
      <c r="S720" s="116"/>
      <c r="T720" s="116"/>
      <c r="U720" s="116"/>
      <c r="V720" s="116"/>
    </row>
    <row r="721" customHeight="1" spans="6:22">
      <c r="F721" s="116"/>
      <c r="G721" s="116"/>
      <c r="H721" s="116"/>
      <c r="I721" s="116"/>
      <c r="J721" s="116"/>
      <c r="K721" s="116"/>
      <c r="L721" s="116"/>
      <c r="M721" s="116"/>
      <c r="N721" s="116"/>
      <c r="O721" s="116"/>
      <c r="P721" s="116"/>
      <c r="Q721" s="116"/>
      <c r="R721" s="116"/>
      <c r="S721" s="116"/>
      <c r="T721" s="116"/>
      <c r="U721" s="116"/>
      <c r="V721" s="116"/>
    </row>
    <row r="722" customHeight="1" spans="6:22">
      <c r="F722" s="116"/>
      <c r="G722" s="116"/>
      <c r="H722" s="116"/>
      <c r="I722" s="116"/>
      <c r="J722" s="116"/>
      <c r="K722" s="116"/>
      <c r="L722" s="116"/>
      <c r="M722" s="116"/>
      <c r="N722" s="116"/>
      <c r="O722" s="116"/>
      <c r="P722" s="116"/>
      <c r="Q722" s="116"/>
      <c r="R722" s="116"/>
      <c r="S722" s="116"/>
      <c r="T722" s="116"/>
      <c r="U722" s="116"/>
      <c r="V722" s="116"/>
    </row>
    <row r="723" customHeight="1" spans="6:22">
      <c r="F723" s="116"/>
      <c r="G723" s="116"/>
      <c r="H723" s="116"/>
      <c r="I723" s="116"/>
      <c r="J723" s="116"/>
      <c r="K723" s="116"/>
      <c r="L723" s="116"/>
      <c r="M723" s="116"/>
      <c r="N723" s="116"/>
      <c r="O723" s="116"/>
      <c r="P723" s="116"/>
      <c r="Q723" s="116"/>
      <c r="R723" s="116"/>
      <c r="S723" s="116"/>
      <c r="T723" s="116"/>
      <c r="U723" s="116"/>
      <c r="V723" s="116"/>
    </row>
    <row r="724" customHeight="1" spans="6:22">
      <c r="F724" s="116"/>
      <c r="G724" s="116"/>
      <c r="H724" s="116"/>
      <c r="I724" s="116"/>
      <c r="J724" s="116"/>
      <c r="K724" s="116"/>
      <c r="L724" s="116"/>
      <c r="M724" s="116"/>
      <c r="N724" s="116"/>
      <c r="O724" s="116"/>
      <c r="P724" s="116"/>
      <c r="Q724" s="116"/>
      <c r="R724" s="116"/>
      <c r="S724" s="116"/>
      <c r="T724" s="116"/>
      <c r="U724" s="116"/>
      <c r="V724" s="116"/>
    </row>
    <row r="725" customHeight="1" spans="6:22">
      <c r="F725" s="116"/>
      <c r="G725" s="116"/>
      <c r="H725" s="116"/>
      <c r="I725" s="116"/>
      <c r="J725" s="116"/>
      <c r="K725" s="116"/>
      <c r="L725" s="116"/>
      <c r="M725" s="116"/>
      <c r="N725" s="116"/>
      <c r="O725" s="116"/>
      <c r="P725" s="116"/>
      <c r="Q725" s="116"/>
      <c r="R725" s="116"/>
      <c r="S725" s="116"/>
      <c r="T725" s="116"/>
      <c r="U725" s="116"/>
      <c r="V725" s="116"/>
    </row>
    <row r="726" customHeight="1" spans="6:22">
      <c r="F726" s="116"/>
      <c r="G726" s="116"/>
      <c r="H726" s="116"/>
      <c r="I726" s="116"/>
      <c r="J726" s="116"/>
      <c r="K726" s="116"/>
      <c r="L726" s="116"/>
      <c r="M726" s="116"/>
      <c r="N726" s="116"/>
      <c r="O726" s="116"/>
      <c r="P726" s="116"/>
      <c r="Q726" s="116"/>
      <c r="R726" s="116"/>
      <c r="S726" s="116"/>
      <c r="T726" s="116"/>
      <c r="U726" s="116"/>
      <c r="V726" s="116"/>
    </row>
    <row r="727" customHeight="1" spans="6:22">
      <c r="F727" s="116"/>
      <c r="G727" s="116"/>
      <c r="H727" s="116"/>
      <c r="I727" s="116"/>
      <c r="J727" s="116"/>
      <c r="K727" s="116"/>
      <c r="L727" s="116"/>
      <c r="M727" s="116"/>
      <c r="N727" s="116"/>
      <c r="O727" s="116"/>
      <c r="P727" s="116"/>
      <c r="Q727" s="116"/>
      <c r="R727" s="116"/>
      <c r="S727" s="116"/>
      <c r="T727" s="116"/>
      <c r="U727" s="116"/>
      <c r="V727" s="116"/>
    </row>
    <row r="728" customHeight="1" spans="6:22">
      <c r="F728" s="116"/>
      <c r="G728" s="116"/>
      <c r="H728" s="116"/>
      <c r="I728" s="116"/>
      <c r="J728" s="116"/>
      <c r="K728" s="116"/>
      <c r="L728" s="116"/>
      <c r="M728" s="116"/>
      <c r="N728" s="116"/>
      <c r="O728" s="116"/>
      <c r="P728" s="116"/>
      <c r="Q728" s="116"/>
      <c r="R728" s="116"/>
      <c r="S728" s="116"/>
      <c r="T728" s="116"/>
      <c r="U728" s="116"/>
      <c r="V728" s="116"/>
    </row>
    <row r="729" customHeight="1" spans="6:22">
      <c r="F729" s="116"/>
      <c r="G729" s="116"/>
      <c r="H729" s="116"/>
      <c r="I729" s="116"/>
      <c r="J729" s="116"/>
      <c r="K729" s="116"/>
      <c r="L729" s="116"/>
      <c r="M729" s="116"/>
      <c r="N729" s="116"/>
      <c r="O729" s="116"/>
      <c r="P729" s="116"/>
      <c r="Q729" s="116"/>
      <c r="R729" s="116"/>
      <c r="S729" s="116"/>
      <c r="T729" s="116"/>
      <c r="U729" s="116"/>
      <c r="V729" s="116"/>
    </row>
    <row r="730" customHeight="1" spans="6:22">
      <c r="F730" s="116"/>
      <c r="G730" s="116"/>
      <c r="H730" s="116"/>
      <c r="I730" s="116"/>
      <c r="J730" s="116"/>
      <c r="K730" s="116"/>
      <c r="L730" s="116"/>
      <c r="M730" s="116"/>
      <c r="N730" s="116"/>
      <c r="O730" s="116"/>
      <c r="P730" s="116"/>
      <c r="Q730" s="116"/>
      <c r="R730" s="116"/>
      <c r="S730" s="116"/>
      <c r="T730" s="116"/>
      <c r="U730" s="116"/>
      <c r="V730" s="116"/>
    </row>
    <row r="731" customHeight="1" spans="6:22">
      <c r="F731" s="116"/>
      <c r="G731" s="116"/>
      <c r="H731" s="116"/>
      <c r="I731" s="116"/>
      <c r="J731" s="116"/>
      <c r="K731" s="116"/>
      <c r="L731" s="116"/>
      <c r="M731" s="116"/>
      <c r="N731" s="116"/>
      <c r="O731" s="116"/>
      <c r="P731" s="116"/>
      <c r="Q731" s="116"/>
      <c r="R731" s="116"/>
      <c r="S731" s="116"/>
      <c r="T731" s="116"/>
      <c r="U731" s="116"/>
      <c r="V731" s="116"/>
    </row>
    <row r="732" customHeight="1" spans="6:22">
      <c r="F732" s="116"/>
      <c r="G732" s="116"/>
      <c r="H732" s="116"/>
      <c r="I732" s="116"/>
      <c r="J732" s="116"/>
      <c r="K732" s="116"/>
      <c r="L732" s="116"/>
      <c r="M732" s="116"/>
      <c r="N732" s="116"/>
      <c r="O732" s="116"/>
      <c r="P732" s="116"/>
      <c r="Q732" s="116"/>
      <c r="R732" s="116"/>
      <c r="S732" s="116"/>
      <c r="T732" s="116"/>
      <c r="U732" s="116"/>
      <c r="V732" s="116"/>
    </row>
    <row r="733" customHeight="1" spans="6:22">
      <c r="F733" s="116"/>
      <c r="G733" s="116"/>
      <c r="H733" s="116"/>
      <c r="I733" s="116"/>
      <c r="J733" s="116"/>
      <c r="K733" s="116"/>
      <c r="L733" s="116"/>
      <c r="M733" s="116"/>
      <c r="N733" s="116"/>
      <c r="O733" s="116"/>
      <c r="P733" s="116"/>
      <c r="Q733" s="116"/>
      <c r="R733" s="116"/>
      <c r="S733" s="116"/>
      <c r="T733" s="116"/>
      <c r="U733" s="116"/>
      <c r="V733" s="116"/>
    </row>
    <row r="734" customHeight="1" spans="6:22">
      <c r="F734" s="116"/>
      <c r="G734" s="116"/>
      <c r="H734" s="116"/>
      <c r="I734" s="116"/>
      <c r="J734" s="116"/>
      <c r="K734" s="116"/>
      <c r="L734" s="116"/>
      <c r="M734" s="116"/>
      <c r="N734" s="116"/>
      <c r="O734" s="116"/>
      <c r="P734" s="116"/>
      <c r="Q734" s="116"/>
      <c r="R734" s="116"/>
      <c r="S734" s="116"/>
      <c r="T734" s="116"/>
      <c r="U734" s="116"/>
      <c r="V734" s="116"/>
    </row>
    <row r="735" customHeight="1" spans="6:22">
      <c r="F735" s="116"/>
      <c r="G735" s="116"/>
      <c r="H735" s="116"/>
      <c r="I735" s="116"/>
      <c r="J735" s="116"/>
      <c r="K735" s="116"/>
      <c r="L735" s="116"/>
      <c r="M735" s="116"/>
      <c r="N735" s="116"/>
      <c r="O735" s="116"/>
      <c r="P735" s="116"/>
      <c r="Q735" s="116"/>
      <c r="R735" s="116"/>
      <c r="S735" s="116"/>
      <c r="T735" s="116"/>
      <c r="U735" s="116"/>
      <c r="V735" s="116"/>
    </row>
    <row r="736" customHeight="1" spans="6:22">
      <c r="F736" s="116"/>
      <c r="G736" s="116"/>
      <c r="H736" s="116"/>
      <c r="I736" s="116"/>
      <c r="J736" s="116"/>
      <c r="K736" s="116"/>
      <c r="L736" s="116"/>
      <c r="M736" s="116"/>
      <c r="N736" s="116"/>
      <c r="O736" s="116"/>
      <c r="P736" s="116"/>
      <c r="Q736" s="116"/>
      <c r="R736" s="116"/>
      <c r="S736" s="116"/>
      <c r="T736" s="116"/>
      <c r="U736" s="116"/>
      <c r="V736" s="116"/>
    </row>
    <row r="737" customHeight="1" spans="6:22">
      <c r="F737" s="116"/>
      <c r="G737" s="116"/>
      <c r="H737" s="116"/>
      <c r="I737" s="116"/>
      <c r="J737" s="116"/>
      <c r="K737" s="116"/>
      <c r="L737" s="116"/>
      <c r="M737" s="116"/>
      <c r="N737" s="116"/>
      <c r="O737" s="116"/>
      <c r="P737" s="116"/>
      <c r="Q737" s="116"/>
      <c r="R737" s="116"/>
      <c r="S737" s="116"/>
      <c r="T737" s="116"/>
      <c r="U737" s="116"/>
      <c r="V737" s="116"/>
    </row>
    <row r="738" customHeight="1" spans="6:22">
      <c r="F738" s="116"/>
      <c r="G738" s="116"/>
      <c r="H738" s="116"/>
      <c r="I738" s="116"/>
      <c r="J738" s="116"/>
      <c r="K738" s="116"/>
      <c r="L738" s="116"/>
      <c r="M738" s="116"/>
      <c r="N738" s="116"/>
      <c r="O738" s="116"/>
      <c r="P738" s="116"/>
      <c r="Q738" s="116"/>
      <c r="R738" s="116"/>
      <c r="S738" s="116"/>
      <c r="T738" s="116"/>
      <c r="U738" s="116"/>
      <c r="V738" s="116"/>
    </row>
    <row r="739" customHeight="1" spans="6:22">
      <c r="F739" s="116"/>
      <c r="G739" s="116"/>
      <c r="H739" s="116"/>
      <c r="I739" s="116"/>
      <c r="J739" s="116"/>
      <c r="K739" s="116"/>
      <c r="L739" s="116"/>
      <c r="M739" s="116"/>
      <c r="N739" s="116"/>
      <c r="O739" s="116"/>
      <c r="P739" s="116"/>
      <c r="Q739" s="116"/>
      <c r="R739" s="116"/>
      <c r="S739" s="116"/>
      <c r="T739" s="116"/>
      <c r="U739" s="116"/>
      <c r="V739" s="116"/>
    </row>
    <row r="740" customHeight="1" spans="6:22">
      <c r="F740" s="116"/>
      <c r="G740" s="116"/>
      <c r="H740" s="116"/>
      <c r="I740" s="116"/>
      <c r="J740" s="116"/>
      <c r="K740" s="116"/>
      <c r="L740" s="116"/>
      <c r="M740" s="116"/>
      <c r="N740" s="116"/>
      <c r="O740" s="116"/>
      <c r="P740" s="116"/>
      <c r="Q740" s="116"/>
      <c r="R740" s="116"/>
      <c r="S740" s="116"/>
      <c r="T740" s="116"/>
      <c r="U740" s="116"/>
      <c r="V740" s="116"/>
    </row>
    <row r="741" customHeight="1" spans="6:22">
      <c r="F741" s="116"/>
      <c r="G741" s="116"/>
      <c r="H741" s="116"/>
      <c r="I741" s="116"/>
      <c r="J741" s="116"/>
      <c r="K741" s="116"/>
      <c r="L741" s="116"/>
      <c r="M741" s="116"/>
      <c r="N741" s="116"/>
      <c r="O741" s="116"/>
      <c r="P741" s="116"/>
      <c r="Q741" s="116"/>
      <c r="R741" s="116"/>
      <c r="S741" s="116"/>
      <c r="T741" s="116"/>
      <c r="U741" s="116"/>
      <c r="V741" s="116"/>
    </row>
    <row r="742" customHeight="1" spans="6:22">
      <c r="F742" s="116"/>
      <c r="G742" s="116"/>
      <c r="H742" s="116"/>
      <c r="I742" s="116"/>
      <c r="J742" s="116"/>
      <c r="K742" s="116"/>
      <c r="L742" s="116"/>
      <c r="M742" s="116"/>
      <c r="N742" s="116"/>
      <c r="O742" s="116"/>
      <c r="P742" s="116"/>
      <c r="Q742" s="116"/>
      <c r="R742" s="116"/>
      <c r="S742" s="116"/>
      <c r="T742" s="116"/>
      <c r="U742" s="116"/>
      <c r="V742" s="116"/>
    </row>
    <row r="743" customHeight="1" spans="6:22">
      <c r="F743" s="116"/>
      <c r="G743" s="116"/>
      <c r="H743" s="116"/>
      <c r="I743" s="116"/>
      <c r="J743" s="116"/>
      <c r="K743" s="116"/>
      <c r="L743" s="116"/>
      <c r="M743" s="116"/>
      <c r="N743" s="116"/>
      <c r="O743" s="116"/>
      <c r="P743" s="116"/>
      <c r="Q743" s="116"/>
      <c r="R743" s="116"/>
      <c r="S743" s="116"/>
      <c r="T743" s="116"/>
      <c r="U743" s="116"/>
      <c r="V743" s="116"/>
    </row>
    <row r="744" customHeight="1" spans="6:22">
      <c r="F744" s="116"/>
      <c r="G744" s="116"/>
      <c r="H744" s="116"/>
      <c r="I744" s="116"/>
      <c r="J744" s="116"/>
      <c r="K744" s="116"/>
      <c r="L744" s="116"/>
      <c r="M744" s="116"/>
      <c r="N744" s="116"/>
      <c r="O744" s="116"/>
      <c r="P744" s="116"/>
      <c r="Q744" s="116"/>
      <c r="R744" s="116"/>
      <c r="S744" s="116"/>
      <c r="T744" s="116"/>
      <c r="U744" s="116"/>
      <c r="V744" s="116"/>
    </row>
    <row r="745" customHeight="1" spans="6:22">
      <c r="F745" s="116"/>
      <c r="G745" s="116"/>
      <c r="H745" s="116"/>
      <c r="I745" s="116"/>
      <c r="J745" s="116"/>
      <c r="K745" s="116"/>
      <c r="L745" s="116"/>
      <c r="M745" s="116"/>
      <c r="N745" s="116"/>
      <c r="O745" s="116"/>
      <c r="P745" s="116"/>
      <c r="Q745" s="116"/>
      <c r="R745" s="116"/>
      <c r="S745" s="116"/>
      <c r="T745" s="116"/>
      <c r="U745" s="116"/>
      <c r="V745" s="116"/>
    </row>
    <row r="746" customHeight="1" spans="6:22">
      <c r="F746" s="116"/>
      <c r="G746" s="116"/>
      <c r="H746" s="116"/>
      <c r="I746" s="116"/>
      <c r="J746" s="116"/>
      <c r="K746" s="116"/>
      <c r="L746" s="116"/>
      <c r="M746" s="116"/>
      <c r="N746" s="116"/>
      <c r="O746" s="116"/>
      <c r="P746" s="116"/>
      <c r="Q746" s="116"/>
      <c r="R746" s="116"/>
      <c r="S746" s="116"/>
      <c r="T746" s="116"/>
      <c r="U746" s="116"/>
      <c r="V746" s="116"/>
    </row>
    <row r="747" customHeight="1" spans="6:22">
      <c r="F747" s="116"/>
      <c r="G747" s="116"/>
      <c r="H747" s="116"/>
      <c r="I747" s="116"/>
      <c r="J747" s="116"/>
      <c r="K747" s="116"/>
      <c r="L747" s="116"/>
      <c r="M747" s="116"/>
      <c r="N747" s="116"/>
      <c r="O747" s="116"/>
      <c r="P747" s="116"/>
      <c r="Q747" s="116"/>
      <c r="R747" s="116"/>
      <c r="S747" s="116"/>
      <c r="T747" s="116"/>
      <c r="U747" s="116"/>
      <c r="V747" s="116"/>
    </row>
    <row r="748" customHeight="1" spans="6:22">
      <c r="F748" s="116"/>
      <c r="G748" s="116"/>
      <c r="H748" s="116"/>
      <c r="I748" s="116"/>
      <c r="J748" s="116"/>
      <c r="K748" s="116"/>
      <c r="L748" s="116"/>
      <c r="M748" s="116"/>
      <c r="N748" s="116"/>
      <c r="O748" s="116"/>
      <c r="P748" s="116"/>
      <c r="Q748" s="116"/>
      <c r="R748" s="116"/>
      <c r="S748" s="116"/>
      <c r="T748" s="116"/>
      <c r="U748" s="116"/>
      <c r="V748" s="116"/>
    </row>
    <row r="749" customHeight="1" spans="6:22">
      <c r="F749" s="116"/>
      <c r="G749" s="116"/>
      <c r="H749" s="116"/>
      <c r="I749" s="116"/>
      <c r="J749" s="116"/>
      <c r="K749" s="116"/>
      <c r="L749" s="116"/>
      <c r="M749" s="116"/>
      <c r="N749" s="116"/>
      <c r="O749" s="116"/>
      <c r="P749" s="116"/>
      <c r="Q749" s="116"/>
      <c r="R749" s="116"/>
      <c r="S749" s="116"/>
      <c r="T749" s="116"/>
      <c r="U749" s="116"/>
      <c r="V749" s="116"/>
    </row>
    <row r="750" customHeight="1" spans="6:22">
      <c r="F750" s="116"/>
      <c r="G750" s="116"/>
      <c r="H750" s="116"/>
      <c r="I750" s="116"/>
      <c r="J750" s="116"/>
      <c r="K750" s="116"/>
      <c r="L750" s="116"/>
      <c r="M750" s="116"/>
      <c r="N750" s="116"/>
      <c r="O750" s="116"/>
      <c r="P750" s="116"/>
      <c r="Q750" s="116"/>
      <c r="R750" s="116"/>
      <c r="S750" s="116"/>
      <c r="T750" s="116"/>
      <c r="U750" s="116"/>
      <c r="V750" s="116"/>
    </row>
    <row r="751" customHeight="1" spans="6:22">
      <c r="F751" s="116"/>
      <c r="G751" s="116"/>
      <c r="H751" s="116"/>
      <c r="I751" s="116"/>
      <c r="J751" s="116"/>
      <c r="K751" s="116"/>
      <c r="L751" s="116"/>
      <c r="M751" s="116"/>
      <c r="N751" s="116"/>
      <c r="O751" s="116"/>
      <c r="P751" s="116"/>
      <c r="Q751" s="116"/>
      <c r="R751" s="116"/>
      <c r="S751" s="116"/>
      <c r="T751" s="116"/>
      <c r="U751" s="116"/>
      <c r="V751" s="116"/>
    </row>
    <row r="752" customHeight="1" spans="6:22">
      <c r="F752" s="116"/>
      <c r="G752" s="116"/>
      <c r="H752" s="116"/>
      <c r="I752" s="116"/>
      <c r="J752" s="116"/>
      <c r="K752" s="116"/>
      <c r="L752" s="116"/>
      <c r="M752" s="116"/>
      <c r="N752" s="116"/>
      <c r="O752" s="116"/>
      <c r="P752" s="116"/>
      <c r="Q752" s="116"/>
      <c r="R752" s="116"/>
      <c r="S752" s="116"/>
      <c r="T752" s="116"/>
      <c r="U752" s="116"/>
      <c r="V752" s="116"/>
    </row>
    <row r="753" customHeight="1" spans="6:22">
      <c r="F753" s="116"/>
      <c r="G753" s="116"/>
      <c r="H753" s="116"/>
      <c r="I753" s="116"/>
      <c r="J753" s="116"/>
      <c r="K753" s="116"/>
      <c r="L753" s="116"/>
      <c r="M753" s="116"/>
      <c r="N753" s="116"/>
      <c r="O753" s="116"/>
      <c r="P753" s="116"/>
      <c r="Q753" s="116"/>
      <c r="R753" s="116"/>
      <c r="S753" s="116"/>
      <c r="T753" s="116"/>
      <c r="U753" s="116"/>
      <c r="V753" s="116"/>
    </row>
    <row r="754" customHeight="1" spans="6:22">
      <c r="F754" s="116"/>
      <c r="G754" s="116"/>
      <c r="H754" s="116"/>
      <c r="I754" s="116"/>
      <c r="J754" s="116"/>
      <c r="K754" s="116"/>
      <c r="L754" s="116"/>
      <c r="M754" s="116"/>
      <c r="N754" s="116"/>
      <c r="O754" s="116"/>
      <c r="P754" s="116"/>
      <c r="Q754" s="116"/>
      <c r="R754" s="116"/>
      <c r="S754" s="116"/>
      <c r="T754" s="116"/>
      <c r="U754" s="116"/>
      <c r="V754" s="116"/>
    </row>
    <row r="755" customHeight="1" spans="6:22">
      <c r="F755" s="116"/>
      <c r="G755" s="116"/>
      <c r="H755" s="116"/>
      <c r="I755" s="116"/>
      <c r="J755" s="116"/>
      <c r="K755" s="116"/>
      <c r="L755" s="116"/>
      <c r="M755" s="116"/>
      <c r="N755" s="116"/>
      <c r="O755" s="116"/>
      <c r="P755" s="116"/>
      <c r="Q755" s="116"/>
      <c r="R755" s="116"/>
      <c r="S755" s="116"/>
      <c r="T755" s="116"/>
      <c r="U755" s="116"/>
      <c r="V755" s="116"/>
    </row>
    <row r="756" customHeight="1" spans="6:22">
      <c r="F756" s="116"/>
      <c r="G756" s="116"/>
      <c r="H756" s="116"/>
      <c r="I756" s="116"/>
      <c r="J756" s="116"/>
      <c r="K756" s="116"/>
      <c r="L756" s="116"/>
      <c r="M756" s="116"/>
      <c r="N756" s="116"/>
      <c r="O756" s="116"/>
      <c r="P756" s="116"/>
      <c r="Q756" s="116"/>
      <c r="R756" s="116"/>
      <c r="S756" s="116"/>
      <c r="T756" s="116"/>
      <c r="U756" s="116"/>
      <c r="V756" s="116"/>
    </row>
    <row r="757" customHeight="1" spans="6:22">
      <c r="F757" s="116"/>
      <c r="G757" s="116"/>
      <c r="H757" s="116"/>
      <c r="I757" s="116"/>
      <c r="J757" s="116"/>
      <c r="K757" s="116"/>
      <c r="L757" s="116"/>
      <c r="M757" s="116"/>
      <c r="N757" s="116"/>
      <c r="O757" s="116"/>
      <c r="P757" s="116"/>
      <c r="Q757" s="116"/>
      <c r="R757" s="116"/>
      <c r="S757" s="116"/>
      <c r="T757" s="116"/>
      <c r="U757" s="116"/>
      <c r="V757" s="116"/>
    </row>
    <row r="758" customHeight="1" spans="6:22">
      <c r="F758" s="116"/>
      <c r="G758" s="116"/>
      <c r="H758" s="116"/>
      <c r="I758" s="116"/>
      <c r="J758" s="116"/>
      <c r="K758" s="116"/>
      <c r="L758" s="116"/>
      <c r="M758" s="116"/>
      <c r="N758" s="116"/>
      <c r="O758" s="116"/>
      <c r="P758" s="116"/>
      <c r="Q758" s="116"/>
      <c r="R758" s="116"/>
      <c r="S758" s="116"/>
      <c r="T758" s="116"/>
      <c r="U758" s="116"/>
      <c r="V758" s="116"/>
    </row>
    <row r="759" customHeight="1" spans="6:22">
      <c r="F759" s="116"/>
      <c r="G759" s="116"/>
      <c r="H759" s="116"/>
      <c r="I759" s="116"/>
      <c r="J759" s="116"/>
      <c r="K759" s="116"/>
      <c r="L759" s="116"/>
      <c r="M759" s="116"/>
      <c r="N759" s="116"/>
      <c r="O759" s="116"/>
      <c r="P759" s="116"/>
      <c r="Q759" s="116"/>
      <c r="R759" s="116"/>
      <c r="S759" s="116"/>
      <c r="T759" s="116"/>
      <c r="U759" s="116"/>
      <c r="V759" s="116"/>
    </row>
    <row r="760" customHeight="1" spans="6:22">
      <c r="F760" s="116"/>
      <c r="G760" s="116"/>
      <c r="H760" s="116"/>
      <c r="I760" s="116"/>
      <c r="J760" s="116"/>
      <c r="K760" s="116"/>
      <c r="L760" s="116"/>
      <c r="M760" s="116"/>
      <c r="N760" s="116"/>
      <c r="O760" s="116"/>
      <c r="P760" s="116"/>
      <c r="Q760" s="116"/>
      <c r="R760" s="116"/>
      <c r="S760" s="116"/>
      <c r="T760" s="116"/>
      <c r="U760" s="116"/>
      <c r="V760" s="116"/>
    </row>
    <row r="761" customHeight="1" spans="6:22">
      <c r="F761" s="116"/>
      <c r="G761" s="116"/>
      <c r="H761" s="116"/>
      <c r="I761" s="116"/>
      <c r="J761" s="116"/>
      <c r="K761" s="116"/>
      <c r="L761" s="116"/>
      <c r="M761" s="116"/>
      <c r="N761" s="116"/>
      <c r="O761" s="116"/>
      <c r="P761" s="116"/>
      <c r="Q761" s="116"/>
      <c r="R761" s="116"/>
      <c r="S761" s="116"/>
      <c r="T761" s="116"/>
      <c r="U761" s="116"/>
      <c r="V761" s="116"/>
    </row>
    <row r="762" customHeight="1" spans="6:22">
      <c r="F762" s="116"/>
      <c r="G762" s="116"/>
      <c r="H762" s="116"/>
      <c r="I762" s="116"/>
      <c r="J762" s="116"/>
      <c r="K762" s="116"/>
      <c r="L762" s="116"/>
      <c r="M762" s="116"/>
      <c r="N762" s="116"/>
      <c r="O762" s="116"/>
      <c r="P762" s="116"/>
      <c r="Q762" s="116"/>
      <c r="R762" s="116"/>
      <c r="S762" s="116"/>
      <c r="T762" s="116"/>
      <c r="U762" s="116"/>
      <c r="V762" s="116"/>
    </row>
    <row r="763" customHeight="1" spans="6:22">
      <c r="F763" s="116"/>
      <c r="G763" s="116"/>
      <c r="H763" s="116"/>
      <c r="I763" s="116"/>
      <c r="J763" s="116"/>
      <c r="K763" s="116"/>
      <c r="L763" s="116"/>
      <c r="M763" s="116"/>
      <c r="N763" s="116"/>
      <c r="O763" s="116"/>
      <c r="P763" s="116"/>
      <c r="Q763" s="116"/>
      <c r="R763" s="116"/>
      <c r="S763" s="116"/>
      <c r="T763" s="116"/>
      <c r="U763" s="116"/>
      <c r="V763" s="116"/>
    </row>
    <row r="764" customHeight="1" spans="6:22">
      <c r="F764" s="116"/>
      <c r="G764" s="116"/>
      <c r="H764" s="116"/>
      <c r="I764" s="116"/>
      <c r="J764" s="116"/>
      <c r="K764" s="116"/>
      <c r="L764" s="116"/>
      <c r="M764" s="116"/>
      <c r="N764" s="116"/>
      <c r="O764" s="116"/>
      <c r="P764" s="116"/>
      <c r="Q764" s="116"/>
      <c r="R764" s="116"/>
      <c r="S764" s="116"/>
      <c r="T764" s="116"/>
      <c r="U764" s="116"/>
      <c r="V764" s="116"/>
    </row>
    <row r="765" customHeight="1" spans="6:22">
      <c r="F765" s="116"/>
      <c r="G765" s="116"/>
      <c r="H765" s="116"/>
      <c r="I765" s="116"/>
      <c r="J765" s="116"/>
      <c r="K765" s="116"/>
      <c r="L765" s="116"/>
      <c r="M765" s="116"/>
      <c r="N765" s="116"/>
      <c r="O765" s="116"/>
      <c r="P765" s="116"/>
      <c r="Q765" s="116"/>
      <c r="R765" s="116"/>
      <c r="S765" s="116"/>
      <c r="T765" s="116"/>
      <c r="U765" s="116"/>
      <c r="V765" s="116"/>
    </row>
    <row r="766" customHeight="1" spans="6:22">
      <c r="F766" s="116"/>
      <c r="G766" s="116"/>
      <c r="H766" s="116"/>
      <c r="I766" s="116"/>
      <c r="J766" s="116"/>
      <c r="K766" s="116"/>
      <c r="L766" s="116"/>
      <c r="M766" s="116"/>
      <c r="N766" s="116"/>
      <c r="O766" s="116"/>
      <c r="P766" s="116"/>
      <c r="Q766" s="116"/>
      <c r="R766" s="116"/>
      <c r="S766" s="116"/>
      <c r="T766" s="116"/>
      <c r="U766" s="116"/>
      <c r="V766" s="116"/>
    </row>
    <row r="767" customHeight="1" spans="6:22">
      <c r="F767" s="116"/>
      <c r="G767" s="116"/>
      <c r="H767" s="116"/>
      <c r="I767" s="116"/>
      <c r="J767" s="116"/>
      <c r="K767" s="116"/>
      <c r="L767" s="116"/>
      <c r="M767" s="116"/>
      <c r="N767" s="116"/>
      <c r="O767" s="116"/>
      <c r="P767" s="116"/>
      <c r="Q767" s="116"/>
      <c r="R767" s="116"/>
      <c r="S767" s="116"/>
      <c r="T767" s="116"/>
      <c r="U767" s="116"/>
      <c r="V767" s="116"/>
    </row>
    <row r="768" customHeight="1" spans="6:22">
      <c r="F768" s="116"/>
      <c r="G768" s="116"/>
      <c r="H768" s="116"/>
      <c r="I768" s="116"/>
      <c r="J768" s="116"/>
      <c r="K768" s="116"/>
      <c r="L768" s="116"/>
      <c r="M768" s="116"/>
      <c r="N768" s="116"/>
      <c r="O768" s="116"/>
      <c r="P768" s="116"/>
      <c r="Q768" s="116"/>
      <c r="R768" s="116"/>
      <c r="S768" s="116"/>
      <c r="T768" s="116"/>
      <c r="U768" s="116"/>
      <c r="V768" s="116"/>
    </row>
    <row r="769" customHeight="1" spans="6:22">
      <c r="F769" s="116"/>
      <c r="G769" s="116"/>
      <c r="H769" s="116"/>
      <c r="I769" s="116"/>
      <c r="J769" s="116"/>
      <c r="K769" s="116"/>
      <c r="L769" s="116"/>
      <c r="M769" s="116"/>
      <c r="N769" s="116"/>
      <c r="O769" s="116"/>
      <c r="P769" s="116"/>
      <c r="Q769" s="116"/>
      <c r="R769" s="116"/>
      <c r="S769" s="116"/>
      <c r="T769" s="116"/>
      <c r="U769" s="116"/>
      <c r="V769" s="116"/>
    </row>
    <row r="770" customHeight="1" spans="6:22">
      <c r="F770" s="116"/>
      <c r="G770" s="116"/>
      <c r="H770" s="116"/>
      <c r="I770" s="116"/>
      <c r="J770" s="116"/>
      <c r="K770" s="116"/>
      <c r="L770" s="116"/>
      <c r="M770" s="116"/>
      <c r="N770" s="116"/>
      <c r="O770" s="116"/>
      <c r="P770" s="116"/>
      <c r="Q770" s="116"/>
      <c r="R770" s="116"/>
      <c r="S770" s="116"/>
      <c r="T770" s="116"/>
      <c r="U770" s="116"/>
      <c r="V770" s="116"/>
    </row>
    <row r="771" customHeight="1" spans="6:22">
      <c r="F771" s="116"/>
      <c r="G771" s="116"/>
      <c r="H771" s="116"/>
      <c r="I771" s="116"/>
      <c r="J771" s="116"/>
      <c r="K771" s="116"/>
      <c r="L771" s="116"/>
      <c r="M771" s="116"/>
      <c r="N771" s="116"/>
      <c r="O771" s="116"/>
      <c r="P771" s="116"/>
      <c r="Q771" s="116"/>
      <c r="R771" s="116"/>
      <c r="S771" s="116"/>
      <c r="T771" s="116"/>
      <c r="U771" s="116"/>
      <c r="V771" s="116"/>
    </row>
    <row r="772" customHeight="1" spans="6:22">
      <c r="F772" s="116"/>
      <c r="G772" s="116"/>
      <c r="H772" s="116"/>
      <c r="I772" s="116"/>
      <c r="J772" s="116"/>
      <c r="K772" s="116"/>
      <c r="L772" s="116"/>
      <c r="M772" s="116"/>
      <c r="N772" s="116"/>
      <c r="O772" s="116"/>
      <c r="P772" s="116"/>
      <c r="Q772" s="116"/>
      <c r="R772" s="116"/>
      <c r="S772" s="116"/>
      <c r="T772" s="116"/>
      <c r="U772" s="116"/>
      <c r="V772" s="116"/>
    </row>
    <row r="773" customHeight="1" spans="6:22">
      <c r="F773" s="116"/>
      <c r="G773" s="116"/>
      <c r="H773" s="116"/>
      <c r="I773" s="116"/>
      <c r="J773" s="116"/>
      <c r="K773" s="116"/>
      <c r="L773" s="116"/>
      <c r="M773" s="116"/>
      <c r="N773" s="116"/>
      <c r="O773" s="116"/>
      <c r="P773" s="116"/>
      <c r="Q773" s="116"/>
      <c r="R773" s="116"/>
      <c r="S773" s="116"/>
      <c r="T773" s="116"/>
      <c r="U773" s="116"/>
      <c r="V773" s="116"/>
    </row>
    <row r="774" customHeight="1" spans="6:22">
      <c r="F774" s="116"/>
      <c r="G774" s="116"/>
      <c r="H774" s="116"/>
      <c r="I774" s="116"/>
      <c r="J774" s="116"/>
      <c r="K774" s="116"/>
      <c r="L774" s="116"/>
      <c r="M774" s="116"/>
      <c r="N774" s="116"/>
      <c r="O774" s="116"/>
      <c r="P774" s="116"/>
      <c r="Q774" s="116"/>
      <c r="R774" s="116"/>
      <c r="S774" s="116"/>
      <c r="T774" s="116"/>
      <c r="U774" s="116"/>
      <c r="V774" s="116"/>
    </row>
    <row r="775" customHeight="1" spans="6:22">
      <c r="F775" s="116"/>
      <c r="G775" s="116"/>
      <c r="H775" s="116"/>
      <c r="I775" s="116"/>
      <c r="J775" s="116"/>
      <c r="K775" s="116"/>
      <c r="L775" s="116"/>
      <c r="M775" s="116"/>
      <c r="N775" s="116"/>
      <c r="O775" s="116"/>
      <c r="P775" s="116"/>
      <c r="Q775" s="116"/>
      <c r="R775" s="116"/>
      <c r="S775" s="116"/>
      <c r="T775" s="116"/>
      <c r="U775" s="116"/>
      <c r="V775" s="116"/>
    </row>
    <row r="776" customHeight="1" spans="6:22">
      <c r="F776" s="116"/>
      <c r="G776" s="116"/>
      <c r="H776" s="116"/>
      <c r="I776" s="116"/>
      <c r="J776" s="116"/>
      <c r="K776" s="116"/>
      <c r="L776" s="116"/>
      <c r="M776" s="116"/>
      <c r="N776" s="116"/>
      <c r="O776" s="116"/>
      <c r="P776" s="116"/>
      <c r="Q776" s="116"/>
      <c r="R776" s="116"/>
      <c r="S776" s="116"/>
      <c r="T776" s="116"/>
      <c r="U776" s="116"/>
      <c r="V776" s="116"/>
    </row>
    <row r="777" customHeight="1" spans="6:22">
      <c r="F777" s="116"/>
      <c r="G777" s="116"/>
      <c r="H777" s="116"/>
      <c r="I777" s="116"/>
      <c r="J777" s="116"/>
      <c r="K777" s="116"/>
      <c r="L777" s="116"/>
      <c r="M777" s="116"/>
      <c r="N777" s="116"/>
      <c r="O777" s="116"/>
      <c r="P777" s="116"/>
      <c r="Q777" s="116"/>
      <c r="R777" s="116"/>
      <c r="S777" s="116"/>
      <c r="T777" s="116"/>
      <c r="U777" s="116"/>
      <c r="V777" s="116"/>
    </row>
    <row r="778" customHeight="1" spans="6:22">
      <c r="F778" s="116"/>
      <c r="G778" s="116"/>
      <c r="H778" s="116"/>
      <c r="I778" s="116"/>
      <c r="J778" s="116"/>
      <c r="K778" s="116"/>
      <c r="L778" s="116"/>
      <c r="M778" s="116"/>
      <c r="N778" s="116"/>
      <c r="O778" s="116"/>
      <c r="P778" s="116"/>
      <c r="Q778" s="116"/>
      <c r="R778" s="116"/>
      <c r="S778" s="116"/>
      <c r="T778" s="116"/>
      <c r="U778" s="116"/>
      <c r="V778" s="116"/>
    </row>
    <row r="779" customHeight="1" spans="6:22">
      <c r="F779" s="116"/>
      <c r="G779" s="116"/>
      <c r="H779" s="116"/>
      <c r="I779" s="116"/>
      <c r="J779" s="116"/>
      <c r="K779" s="116"/>
      <c r="L779" s="116"/>
      <c r="M779" s="116"/>
      <c r="N779" s="116"/>
      <c r="O779" s="116"/>
      <c r="P779" s="116"/>
      <c r="Q779" s="116"/>
      <c r="R779" s="116"/>
      <c r="S779" s="116"/>
      <c r="T779" s="116"/>
      <c r="U779" s="116"/>
      <c r="V779" s="116"/>
    </row>
    <row r="780" customHeight="1" spans="6:22">
      <c r="F780" s="116"/>
      <c r="G780" s="116"/>
      <c r="H780" s="116"/>
      <c r="I780" s="116"/>
      <c r="J780" s="116"/>
      <c r="K780" s="116"/>
      <c r="L780" s="116"/>
      <c r="M780" s="116"/>
      <c r="N780" s="116"/>
      <c r="O780" s="116"/>
      <c r="P780" s="116"/>
      <c r="Q780" s="116"/>
      <c r="R780" s="116"/>
      <c r="S780" s="116"/>
      <c r="T780" s="116"/>
      <c r="U780" s="116"/>
      <c r="V780" s="116"/>
    </row>
    <row r="781" customHeight="1" spans="6:22">
      <c r="F781" s="116"/>
      <c r="G781" s="116"/>
      <c r="H781" s="116"/>
      <c r="I781" s="116"/>
      <c r="J781" s="116"/>
      <c r="K781" s="116"/>
      <c r="L781" s="116"/>
      <c r="M781" s="116"/>
      <c r="N781" s="116"/>
      <c r="O781" s="116"/>
      <c r="P781" s="116"/>
      <c r="Q781" s="116"/>
      <c r="R781" s="116"/>
      <c r="S781" s="116"/>
      <c r="T781" s="116"/>
      <c r="U781" s="116"/>
      <c r="V781" s="116"/>
    </row>
    <row r="782" customHeight="1" spans="6:22">
      <c r="F782" s="116"/>
      <c r="G782" s="116"/>
      <c r="H782" s="116"/>
      <c r="I782" s="116"/>
      <c r="J782" s="116"/>
      <c r="K782" s="116"/>
      <c r="L782" s="116"/>
      <c r="M782" s="116"/>
      <c r="N782" s="116"/>
      <c r="O782" s="116"/>
      <c r="P782" s="116"/>
      <c r="Q782" s="116"/>
      <c r="R782" s="116"/>
      <c r="S782" s="116"/>
      <c r="T782" s="116"/>
      <c r="U782" s="116"/>
      <c r="V782" s="116"/>
    </row>
    <row r="783" customHeight="1" spans="6:22">
      <c r="F783" s="116"/>
      <c r="G783" s="116"/>
      <c r="H783" s="116"/>
      <c r="I783" s="116"/>
      <c r="J783" s="116"/>
      <c r="K783" s="116"/>
      <c r="L783" s="116"/>
      <c r="M783" s="116"/>
      <c r="N783" s="116"/>
      <c r="O783" s="116"/>
      <c r="P783" s="116"/>
      <c r="Q783" s="116"/>
      <c r="R783" s="116"/>
      <c r="S783" s="116"/>
      <c r="T783" s="116"/>
      <c r="U783" s="116"/>
      <c r="V783" s="116"/>
    </row>
    <row r="784" customHeight="1" spans="6:22">
      <c r="F784" s="116"/>
      <c r="G784" s="116"/>
      <c r="H784" s="116"/>
      <c r="I784" s="116"/>
      <c r="J784" s="116"/>
      <c r="K784" s="116"/>
      <c r="L784" s="116"/>
      <c r="M784" s="116"/>
      <c r="N784" s="116"/>
      <c r="O784" s="116"/>
      <c r="P784" s="116"/>
      <c r="Q784" s="116"/>
      <c r="R784" s="116"/>
      <c r="S784" s="116"/>
      <c r="T784" s="116"/>
      <c r="U784" s="116"/>
      <c r="V784" s="116"/>
    </row>
    <row r="785" customHeight="1" spans="6:22">
      <c r="F785" s="116"/>
      <c r="G785" s="116"/>
      <c r="H785" s="116"/>
      <c r="I785" s="116"/>
      <c r="J785" s="116"/>
      <c r="K785" s="116"/>
      <c r="L785" s="116"/>
      <c r="M785" s="116"/>
      <c r="N785" s="116"/>
      <c r="O785" s="116"/>
      <c r="P785" s="116"/>
      <c r="Q785" s="116"/>
      <c r="R785" s="116"/>
      <c r="S785" s="116"/>
      <c r="T785" s="116"/>
      <c r="U785" s="116"/>
      <c r="V785" s="116"/>
    </row>
    <row r="786" customHeight="1" spans="6:22">
      <c r="F786" s="116"/>
      <c r="G786" s="116"/>
      <c r="H786" s="116"/>
      <c r="I786" s="116"/>
      <c r="J786" s="116"/>
      <c r="K786" s="116"/>
      <c r="L786" s="116"/>
      <c r="M786" s="116"/>
      <c r="N786" s="116"/>
      <c r="O786" s="116"/>
      <c r="P786" s="116"/>
      <c r="Q786" s="116"/>
      <c r="R786" s="116"/>
      <c r="S786" s="116"/>
      <c r="T786" s="116"/>
      <c r="U786" s="116"/>
      <c r="V786" s="116"/>
    </row>
    <row r="787" customHeight="1" spans="6:22">
      <c r="F787" s="116"/>
      <c r="G787" s="116"/>
      <c r="H787" s="116"/>
      <c r="I787" s="116"/>
      <c r="J787" s="116"/>
      <c r="K787" s="116"/>
      <c r="L787" s="116"/>
      <c r="M787" s="116"/>
      <c r="N787" s="116"/>
      <c r="O787" s="116"/>
      <c r="P787" s="116"/>
      <c r="Q787" s="116"/>
      <c r="R787" s="116"/>
      <c r="S787" s="116"/>
      <c r="T787" s="116"/>
      <c r="U787" s="116"/>
      <c r="V787" s="116"/>
    </row>
    <row r="788" customHeight="1" spans="6:22">
      <c r="F788" s="116"/>
      <c r="G788" s="116"/>
      <c r="H788" s="116"/>
      <c r="I788" s="116"/>
      <c r="J788" s="116"/>
      <c r="K788" s="116"/>
      <c r="L788" s="116"/>
      <c r="M788" s="116"/>
      <c r="N788" s="116"/>
      <c r="O788" s="116"/>
      <c r="P788" s="116"/>
      <c r="Q788" s="116"/>
      <c r="R788" s="116"/>
      <c r="S788" s="116"/>
      <c r="T788" s="116"/>
      <c r="U788" s="116"/>
      <c r="V788" s="116"/>
    </row>
    <row r="789" customHeight="1" spans="6:22">
      <c r="F789" s="116"/>
      <c r="G789" s="116"/>
      <c r="H789" s="116"/>
      <c r="I789" s="116"/>
      <c r="J789" s="116"/>
      <c r="K789" s="116"/>
      <c r="L789" s="116"/>
      <c r="M789" s="116"/>
      <c r="N789" s="116"/>
      <c r="O789" s="116"/>
      <c r="P789" s="116"/>
      <c r="Q789" s="116"/>
      <c r="R789" s="116"/>
      <c r="S789" s="116"/>
      <c r="T789" s="116"/>
      <c r="U789" s="116"/>
      <c r="V789" s="116"/>
    </row>
    <row r="790" customHeight="1" spans="6:22">
      <c r="F790" s="116"/>
      <c r="G790" s="116"/>
      <c r="H790" s="116"/>
      <c r="I790" s="116"/>
      <c r="J790" s="116"/>
      <c r="K790" s="116"/>
      <c r="L790" s="116"/>
      <c r="M790" s="116"/>
      <c r="N790" s="116"/>
      <c r="O790" s="116"/>
      <c r="P790" s="116"/>
      <c r="Q790" s="116"/>
      <c r="R790" s="116"/>
      <c r="S790" s="116"/>
      <c r="T790" s="116"/>
      <c r="U790" s="116"/>
      <c r="V790" s="116"/>
    </row>
    <row r="791" customHeight="1" spans="6:22">
      <c r="F791" s="116"/>
      <c r="G791" s="116"/>
      <c r="H791" s="116"/>
      <c r="I791" s="116"/>
      <c r="J791" s="116"/>
      <c r="K791" s="116"/>
      <c r="L791" s="116"/>
      <c r="M791" s="116"/>
      <c r="N791" s="116"/>
      <c r="O791" s="116"/>
      <c r="P791" s="116"/>
      <c r="Q791" s="116"/>
      <c r="R791" s="116"/>
      <c r="S791" s="116"/>
      <c r="T791" s="116"/>
      <c r="U791" s="116"/>
      <c r="V791" s="116"/>
    </row>
    <row r="792" customHeight="1" spans="6:22">
      <c r="F792" s="116"/>
      <c r="G792" s="116"/>
      <c r="H792" s="116"/>
      <c r="I792" s="116"/>
      <c r="J792" s="116"/>
      <c r="K792" s="116"/>
      <c r="L792" s="116"/>
      <c r="M792" s="116"/>
      <c r="N792" s="116"/>
      <c r="O792" s="116"/>
      <c r="P792" s="116"/>
      <c r="Q792" s="116"/>
      <c r="R792" s="116"/>
      <c r="S792" s="116"/>
      <c r="T792" s="116"/>
      <c r="U792" s="116"/>
      <c r="V792" s="116"/>
    </row>
    <row r="793" customHeight="1" spans="6:22">
      <c r="F793" s="116"/>
      <c r="G793" s="116"/>
      <c r="H793" s="116"/>
      <c r="I793" s="116"/>
      <c r="J793" s="116"/>
      <c r="K793" s="116"/>
      <c r="L793" s="116"/>
      <c r="M793" s="116"/>
      <c r="N793" s="116"/>
      <c r="O793" s="116"/>
      <c r="P793" s="116"/>
      <c r="Q793" s="116"/>
      <c r="R793" s="116"/>
      <c r="S793" s="116"/>
      <c r="T793" s="116"/>
      <c r="U793" s="116"/>
      <c r="V793" s="116"/>
    </row>
    <row r="794" customHeight="1" spans="6:22">
      <c r="F794" s="116"/>
      <c r="G794" s="116"/>
      <c r="H794" s="116"/>
      <c r="I794" s="116"/>
      <c r="J794" s="116"/>
      <c r="K794" s="116"/>
      <c r="L794" s="116"/>
      <c r="M794" s="116"/>
      <c r="N794" s="116"/>
      <c r="O794" s="116"/>
      <c r="P794" s="116"/>
      <c r="Q794" s="116"/>
      <c r="R794" s="116"/>
      <c r="S794" s="116"/>
      <c r="T794" s="116"/>
      <c r="U794" s="116"/>
      <c r="V794" s="116"/>
    </row>
    <row r="795" customHeight="1" spans="6:22">
      <c r="F795" s="116"/>
      <c r="G795" s="116"/>
      <c r="H795" s="116"/>
      <c r="I795" s="116"/>
      <c r="J795" s="116"/>
      <c r="K795" s="116"/>
      <c r="L795" s="116"/>
      <c r="M795" s="116"/>
      <c r="N795" s="116"/>
      <c r="O795" s="116"/>
      <c r="P795" s="116"/>
      <c r="Q795" s="116"/>
      <c r="R795" s="116"/>
      <c r="S795" s="116"/>
      <c r="T795" s="116"/>
      <c r="U795" s="116"/>
      <c r="V795" s="116"/>
    </row>
    <row r="796" customHeight="1" spans="6:22">
      <c r="F796" s="116"/>
      <c r="G796" s="116"/>
      <c r="H796" s="116"/>
      <c r="I796" s="116"/>
      <c r="J796" s="116"/>
      <c r="K796" s="116"/>
      <c r="L796" s="116"/>
      <c r="M796" s="116"/>
      <c r="N796" s="116"/>
      <c r="O796" s="116"/>
      <c r="P796" s="116"/>
      <c r="Q796" s="116"/>
      <c r="R796" s="116"/>
      <c r="S796" s="116"/>
      <c r="T796" s="116"/>
      <c r="U796" s="116"/>
      <c r="V796" s="116"/>
    </row>
    <row r="797" customHeight="1" spans="6:22">
      <c r="F797" s="116"/>
      <c r="G797" s="116"/>
      <c r="H797" s="116"/>
      <c r="I797" s="116"/>
      <c r="J797" s="116"/>
      <c r="K797" s="116"/>
      <c r="L797" s="116"/>
      <c r="M797" s="116"/>
      <c r="N797" s="116"/>
      <c r="O797" s="116"/>
      <c r="P797" s="116"/>
      <c r="Q797" s="116"/>
      <c r="R797" s="116"/>
      <c r="S797" s="116"/>
      <c r="T797" s="116"/>
      <c r="U797" s="116"/>
      <c r="V797" s="116"/>
    </row>
    <row r="798" customHeight="1" spans="6:22">
      <c r="F798" s="116"/>
      <c r="G798" s="116"/>
      <c r="H798" s="116"/>
      <c r="I798" s="116"/>
      <c r="J798" s="116"/>
      <c r="K798" s="116"/>
      <c r="L798" s="116"/>
      <c r="M798" s="116"/>
      <c r="N798" s="116"/>
      <c r="O798" s="116"/>
      <c r="P798" s="116"/>
      <c r="Q798" s="116"/>
      <c r="R798" s="116"/>
      <c r="S798" s="116"/>
      <c r="T798" s="116"/>
      <c r="U798" s="116"/>
      <c r="V798" s="116"/>
    </row>
    <row r="799" customHeight="1" spans="6:22">
      <c r="F799" s="116"/>
      <c r="G799" s="116"/>
      <c r="H799" s="116"/>
      <c r="I799" s="116"/>
      <c r="J799" s="116"/>
      <c r="K799" s="116"/>
      <c r="L799" s="116"/>
      <c r="M799" s="116"/>
      <c r="N799" s="116"/>
      <c r="O799" s="116"/>
      <c r="P799" s="116"/>
      <c r="Q799" s="116"/>
      <c r="R799" s="116"/>
      <c r="S799" s="116"/>
      <c r="T799" s="116"/>
      <c r="U799" s="116"/>
      <c r="V799" s="116"/>
    </row>
    <row r="800" customHeight="1" spans="6:22">
      <c r="F800" s="116"/>
      <c r="G800" s="116"/>
      <c r="H800" s="116"/>
      <c r="I800" s="116"/>
      <c r="J800" s="116"/>
      <c r="K800" s="116"/>
      <c r="L800" s="116"/>
      <c r="M800" s="116"/>
      <c r="N800" s="116"/>
      <c r="O800" s="116"/>
      <c r="P800" s="116"/>
      <c r="Q800" s="116"/>
      <c r="R800" s="116"/>
      <c r="S800" s="116"/>
      <c r="T800" s="116"/>
      <c r="U800" s="116"/>
      <c r="V800" s="116"/>
    </row>
    <row r="801" customHeight="1" spans="6:22">
      <c r="F801" s="116"/>
      <c r="G801" s="116"/>
      <c r="H801" s="116"/>
      <c r="I801" s="116"/>
      <c r="J801" s="116"/>
      <c r="K801" s="116"/>
      <c r="L801" s="116"/>
      <c r="M801" s="116"/>
      <c r="N801" s="116"/>
      <c r="O801" s="116"/>
      <c r="P801" s="116"/>
      <c r="Q801" s="116"/>
      <c r="R801" s="116"/>
      <c r="S801" s="116"/>
      <c r="T801" s="116"/>
      <c r="U801" s="116"/>
      <c r="V801" s="116"/>
    </row>
    <row r="802" customHeight="1" spans="6:22">
      <c r="F802" s="116"/>
      <c r="G802" s="116"/>
      <c r="H802" s="116"/>
      <c r="I802" s="116"/>
      <c r="J802" s="116"/>
      <c r="K802" s="116"/>
      <c r="L802" s="116"/>
      <c r="M802" s="116"/>
      <c r="N802" s="116"/>
      <c r="O802" s="116"/>
      <c r="P802" s="116"/>
      <c r="Q802" s="116"/>
      <c r="R802" s="116"/>
      <c r="S802" s="116"/>
      <c r="T802" s="116"/>
      <c r="U802" s="116"/>
      <c r="V802" s="116"/>
    </row>
    <row r="803" customHeight="1" spans="6:22">
      <c r="F803" s="116"/>
      <c r="G803" s="116"/>
      <c r="H803" s="116"/>
      <c r="I803" s="116"/>
      <c r="J803" s="116"/>
      <c r="K803" s="116"/>
      <c r="L803" s="116"/>
      <c r="M803" s="116"/>
      <c r="N803" s="116"/>
      <c r="O803" s="116"/>
      <c r="P803" s="116"/>
      <c r="Q803" s="116"/>
      <c r="R803" s="116"/>
      <c r="S803" s="116"/>
      <c r="T803" s="116"/>
      <c r="U803" s="116"/>
      <c r="V803" s="116"/>
    </row>
    <row r="804" customHeight="1" spans="6:22">
      <c r="F804" s="116"/>
      <c r="G804" s="116"/>
      <c r="H804" s="116"/>
      <c r="I804" s="116"/>
      <c r="J804" s="116"/>
      <c r="K804" s="116"/>
      <c r="L804" s="116"/>
      <c r="M804" s="116"/>
      <c r="N804" s="116"/>
      <c r="O804" s="116"/>
      <c r="P804" s="116"/>
      <c r="Q804" s="116"/>
      <c r="R804" s="116"/>
      <c r="S804" s="116"/>
      <c r="T804" s="116"/>
      <c r="U804" s="116"/>
      <c r="V804" s="116"/>
    </row>
    <row r="805" customHeight="1" spans="6:22">
      <c r="F805" s="116"/>
      <c r="G805" s="116"/>
      <c r="H805" s="116"/>
      <c r="I805" s="116"/>
      <c r="J805" s="116"/>
      <c r="K805" s="116"/>
      <c r="L805" s="116"/>
      <c r="M805" s="116"/>
      <c r="N805" s="116"/>
      <c r="O805" s="116"/>
      <c r="P805" s="116"/>
      <c r="Q805" s="116"/>
      <c r="R805" s="116"/>
      <c r="S805" s="116"/>
      <c r="T805" s="116"/>
      <c r="U805" s="116"/>
      <c r="V805" s="116"/>
    </row>
    <row r="806" customHeight="1" spans="6:22">
      <c r="F806" s="116"/>
      <c r="G806" s="116"/>
      <c r="H806" s="116"/>
      <c r="I806" s="116"/>
      <c r="J806" s="116"/>
      <c r="K806" s="116"/>
      <c r="L806" s="116"/>
      <c r="M806" s="116"/>
      <c r="N806" s="116"/>
      <c r="O806" s="116"/>
      <c r="P806" s="116"/>
      <c r="Q806" s="116"/>
      <c r="R806" s="116"/>
      <c r="S806" s="116"/>
      <c r="T806" s="116"/>
      <c r="U806" s="116"/>
      <c r="V806" s="116"/>
    </row>
    <row r="807" customHeight="1" spans="6:22">
      <c r="F807" s="116"/>
      <c r="G807" s="116"/>
      <c r="H807" s="116"/>
      <c r="I807" s="116"/>
      <c r="J807" s="116"/>
      <c r="K807" s="116"/>
      <c r="L807" s="116"/>
      <c r="M807" s="116"/>
      <c r="N807" s="116"/>
      <c r="O807" s="116"/>
      <c r="P807" s="116"/>
      <c r="Q807" s="116"/>
      <c r="R807" s="116"/>
      <c r="S807" s="116"/>
      <c r="T807" s="116"/>
      <c r="U807" s="116"/>
      <c r="V807" s="116"/>
    </row>
    <row r="808" customHeight="1" spans="6:22">
      <c r="F808" s="116"/>
      <c r="G808" s="116"/>
      <c r="H808" s="116"/>
      <c r="I808" s="116"/>
      <c r="J808" s="116"/>
      <c r="K808" s="116"/>
      <c r="L808" s="116"/>
      <c r="M808" s="116"/>
      <c r="N808" s="116"/>
      <c r="O808" s="116"/>
      <c r="P808" s="116"/>
      <c r="Q808" s="116"/>
      <c r="R808" s="116"/>
      <c r="S808" s="116"/>
      <c r="T808" s="116"/>
      <c r="U808" s="116"/>
      <c r="V808" s="116"/>
    </row>
    <row r="809" customHeight="1" spans="6:22">
      <c r="F809" s="116"/>
      <c r="G809" s="116"/>
      <c r="H809" s="116"/>
      <c r="I809" s="116"/>
      <c r="J809" s="116"/>
      <c r="K809" s="116"/>
      <c r="L809" s="116"/>
      <c r="M809" s="116"/>
      <c r="N809" s="116"/>
      <c r="O809" s="116"/>
      <c r="P809" s="116"/>
      <c r="Q809" s="116"/>
      <c r="R809" s="116"/>
      <c r="S809" s="116"/>
      <c r="T809" s="116"/>
      <c r="U809" s="116"/>
      <c r="V809" s="116"/>
    </row>
    <row r="810" customHeight="1" spans="6:22">
      <c r="F810" s="116"/>
      <c r="G810" s="116"/>
      <c r="H810" s="116"/>
      <c r="I810" s="116"/>
      <c r="J810" s="116"/>
      <c r="K810" s="116"/>
      <c r="L810" s="116"/>
      <c r="M810" s="116"/>
      <c r="N810" s="116"/>
      <c r="O810" s="116"/>
      <c r="P810" s="116"/>
      <c r="Q810" s="116"/>
      <c r="R810" s="116"/>
      <c r="S810" s="116"/>
      <c r="T810" s="116"/>
      <c r="U810" s="116"/>
      <c r="V810" s="116"/>
    </row>
    <row r="811" customHeight="1" spans="6:22">
      <c r="F811" s="116"/>
      <c r="G811" s="116"/>
      <c r="H811" s="116"/>
      <c r="I811" s="116"/>
      <c r="J811" s="116"/>
      <c r="K811" s="116"/>
      <c r="L811" s="116"/>
      <c r="M811" s="116"/>
      <c r="N811" s="116"/>
      <c r="O811" s="116"/>
      <c r="P811" s="116"/>
      <c r="Q811" s="116"/>
      <c r="R811" s="116"/>
      <c r="S811" s="116"/>
      <c r="T811" s="116"/>
      <c r="U811" s="116"/>
      <c r="V811" s="116"/>
    </row>
    <row r="812" customHeight="1" spans="6:22">
      <c r="F812" s="116"/>
      <c r="G812" s="116"/>
      <c r="H812" s="116"/>
      <c r="I812" s="116"/>
      <c r="J812" s="116"/>
      <c r="K812" s="116"/>
      <c r="L812" s="116"/>
      <c r="M812" s="116"/>
      <c r="N812" s="116"/>
      <c r="O812" s="116"/>
      <c r="P812" s="116"/>
      <c r="Q812" s="116"/>
      <c r="R812" s="116"/>
      <c r="S812" s="116"/>
      <c r="T812" s="116"/>
      <c r="U812" s="116"/>
      <c r="V812" s="116"/>
    </row>
    <row r="813" customHeight="1" spans="6:22">
      <c r="F813" s="116"/>
      <c r="G813" s="116"/>
      <c r="H813" s="116"/>
      <c r="I813" s="116"/>
      <c r="J813" s="116"/>
      <c r="K813" s="116"/>
      <c r="L813" s="116"/>
      <c r="M813" s="116"/>
      <c r="N813" s="116"/>
      <c r="O813" s="116"/>
      <c r="P813" s="116"/>
      <c r="Q813" s="116"/>
      <c r="R813" s="116"/>
      <c r="S813" s="116"/>
      <c r="T813" s="116"/>
      <c r="U813" s="116"/>
      <c r="V813" s="116"/>
    </row>
    <row r="814" customHeight="1" spans="6:22">
      <c r="F814" s="116"/>
      <c r="G814" s="116"/>
      <c r="H814" s="116"/>
      <c r="I814" s="116"/>
      <c r="J814" s="116"/>
      <c r="K814" s="116"/>
      <c r="L814" s="116"/>
      <c r="M814" s="116"/>
      <c r="N814" s="116"/>
      <c r="O814" s="116"/>
      <c r="P814" s="116"/>
      <c r="Q814" s="116"/>
      <c r="R814" s="116"/>
      <c r="S814" s="116"/>
      <c r="T814" s="116"/>
      <c r="U814" s="116"/>
      <c r="V814" s="116"/>
    </row>
    <row r="815" customHeight="1" spans="6:22">
      <c r="F815" s="116"/>
      <c r="G815" s="116"/>
      <c r="H815" s="116"/>
      <c r="I815" s="116"/>
      <c r="J815" s="116"/>
      <c r="K815" s="116"/>
      <c r="L815" s="116"/>
      <c r="M815" s="116"/>
      <c r="N815" s="116"/>
      <c r="O815" s="116"/>
      <c r="P815" s="116"/>
      <c r="Q815" s="116"/>
      <c r="R815" s="116"/>
      <c r="S815" s="116"/>
      <c r="T815" s="116"/>
      <c r="U815" s="116"/>
      <c r="V815" s="116"/>
    </row>
    <row r="816" customHeight="1" spans="6:22">
      <c r="F816" s="116"/>
      <c r="G816" s="116"/>
      <c r="H816" s="116"/>
      <c r="I816" s="116"/>
      <c r="J816" s="116"/>
      <c r="K816" s="116"/>
      <c r="L816" s="116"/>
      <c r="M816" s="116"/>
      <c r="N816" s="116"/>
      <c r="O816" s="116"/>
      <c r="P816" s="116"/>
      <c r="Q816" s="116"/>
      <c r="R816" s="116"/>
      <c r="S816" s="116"/>
      <c r="T816" s="116"/>
      <c r="U816" s="116"/>
      <c r="V816" s="116"/>
    </row>
    <row r="817" customHeight="1" spans="6:22">
      <c r="F817" s="116"/>
      <c r="G817" s="116"/>
      <c r="H817" s="116"/>
      <c r="I817" s="116"/>
      <c r="J817" s="116"/>
      <c r="K817" s="116"/>
      <c r="L817" s="116"/>
      <c r="M817" s="116"/>
      <c r="N817" s="116"/>
      <c r="O817" s="116"/>
      <c r="P817" s="116"/>
      <c r="Q817" s="116"/>
      <c r="R817" s="116"/>
      <c r="S817" s="116"/>
      <c r="T817" s="116"/>
      <c r="U817" s="116"/>
      <c r="V817" s="116"/>
    </row>
    <row r="818" customHeight="1" spans="6:22">
      <c r="F818" s="116"/>
      <c r="G818" s="116"/>
      <c r="H818" s="116"/>
      <c r="I818" s="116"/>
      <c r="J818" s="116"/>
      <c r="K818" s="116"/>
      <c r="L818" s="116"/>
      <c r="M818" s="116"/>
      <c r="N818" s="116"/>
      <c r="O818" s="116"/>
      <c r="P818" s="116"/>
      <c r="Q818" s="116"/>
      <c r="R818" s="116"/>
      <c r="S818" s="116"/>
      <c r="T818" s="116"/>
      <c r="U818" s="116"/>
      <c r="V818" s="116"/>
    </row>
    <row r="819" customHeight="1" spans="6:22">
      <c r="F819" s="116"/>
      <c r="G819" s="116"/>
      <c r="H819" s="116"/>
      <c r="I819" s="116"/>
      <c r="J819" s="116"/>
      <c r="K819" s="116"/>
      <c r="L819" s="116"/>
      <c r="M819" s="116"/>
      <c r="N819" s="116"/>
      <c r="O819" s="116"/>
      <c r="P819" s="116"/>
      <c r="Q819" s="116"/>
      <c r="R819" s="116"/>
      <c r="S819" s="116"/>
      <c r="T819" s="116"/>
      <c r="U819" s="116"/>
      <c r="V819" s="116"/>
    </row>
    <row r="820" customHeight="1" spans="6:22">
      <c r="F820" s="116"/>
      <c r="G820" s="116"/>
      <c r="H820" s="116"/>
      <c r="I820" s="116"/>
      <c r="J820" s="116"/>
      <c r="K820" s="116"/>
      <c r="L820" s="116"/>
      <c r="M820" s="116"/>
      <c r="N820" s="116"/>
      <c r="O820" s="116"/>
      <c r="P820" s="116"/>
      <c r="Q820" s="116"/>
      <c r="R820" s="116"/>
      <c r="S820" s="116"/>
      <c r="T820" s="116"/>
      <c r="U820" s="116"/>
      <c r="V820" s="116"/>
    </row>
    <row r="821" customHeight="1" spans="6:22">
      <c r="F821" s="116"/>
      <c r="G821" s="116"/>
      <c r="H821" s="116"/>
      <c r="I821" s="116"/>
      <c r="J821" s="116"/>
      <c r="K821" s="116"/>
      <c r="L821" s="116"/>
      <c r="M821" s="116"/>
      <c r="N821" s="116"/>
      <c r="O821" s="116"/>
      <c r="P821" s="116"/>
      <c r="Q821" s="116"/>
      <c r="R821" s="116"/>
      <c r="S821" s="116"/>
      <c r="T821" s="116"/>
      <c r="U821" s="116"/>
      <c r="V821" s="116"/>
    </row>
    <row r="822" customHeight="1" spans="6:22">
      <c r="F822" s="116"/>
      <c r="G822" s="116"/>
      <c r="H822" s="116"/>
      <c r="I822" s="116"/>
      <c r="J822" s="116"/>
      <c r="K822" s="116"/>
      <c r="L822" s="116"/>
      <c r="M822" s="116"/>
      <c r="N822" s="116"/>
      <c r="O822" s="116"/>
      <c r="P822" s="116"/>
      <c r="Q822" s="116"/>
      <c r="R822" s="116"/>
      <c r="S822" s="116"/>
      <c r="T822" s="116"/>
      <c r="U822" s="116"/>
      <c r="V822" s="116"/>
    </row>
    <row r="823" customHeight="1" spans="6:22">
      <c r="F823" s="116"/>
      <c r="G823" s="116"/>
      <c r="H823" s="116"/>
      <c r="I823" s="116"/>
      <c r="J823" s="116"/>
      <c r="K823" s="116"/>
      <c r="L823" s="116"/>
      <c r="M823" s="116"/>
      <c r="N823" s="116"/>
      <c r="O823" s="116"/>
      <c r="P823" s="116"/>
      <c r="Q823" s="116"/>
      <c r="R823" s="116"/>
      <c r="S823" s="116"/>
      <c r="T823" s="116"/>
      <c r="U823" s="116"/>
      <c r="V823" s="116"/>
    </row>
    <row r="824" customHeight="1" spans="6:22">
      <c r="F824" s="116"/>
      <c r="G824" s="116"/>
      <c r="H824" s="116"/>
      <c r="I824" s="116"/>
      <c r="J824" s="116"/>
      <c r="K824" s="116"/>
      <c r="L824" s="116"/>
      <c r="M824" s="116"/>
      <c r="N824" s="116"/>
      <c r="O824" s="116"/>
      <c r="P824" s="116"/>
      <c r="Q824" s="116"/>
      <c r="R824" s="116"/>
      <c r="S824" s="116"/>
      <c r="T824" s="116"/>
      <c r="U824" s="116"/>
      <c r="V824" s="116"/>
    </row>
    <row r="825" customHeight="1" spans="6:22">
      <c r="F825" s="116"/>
      <c r="G825" s="116"/>
      <c r="H825" s="116"/>
      <c r="I825" s="116"/>
      <c r="J825" s="116"/>
      <c r="K825" s="116"/>
      <c r="L825" s="116"/>
      <c r="M825" s="116"/>
      <c r="N825" s="116"/>
      <c r="O825" s="116"/>
      <c r="P825" s="116"/>
      <c r="Q825" s="116"/>
      <c r="R825" s="116"/>
      <c r="S825" s="116"/>
      <c r="T825" s="116"/>
      <c r="U825" s="116"/>
      <c r="V825" s="116"/>
    </row>
    <row r="826" customHeight="1" spans="6:22">
      <c r="F826" s="116"/>
      <c r="G826" s="116"/>
      <c r="H826" s="116"/>
      <c r="I826" s="116"/>
      <c r="J826" s="116"/>
      <c r="K826" s="116"/>
      <c r="L826" s="116"/>
      <c r="M826" s="116"/>
      <c r="N826" s="116"/>
      <c r="O826" s="116"/>
      <c r="P826" s="116"/>
      <c r="Q826" s="116"/>
      <c r="R826" s="116"/>
      <c r="S826" s="116"/>
      <c r="T826" s="116"/>
      <c r="U826" s="116"/>
      <c r="V826" s="116"/>
    </row>
    <row r="827" customHeight="1" spans="6:22">
      <c r="F827" s="116"/>
      <c r="G827" s="116"/>
      <c r="H827" s="116"/>
      <c r="I827" s="116"/>
      <c r="J827" s="116"/>
      <c r="K827" s="116"/>
      <c r="L827" s="116"/>
      <c r="M827" s="116"/>
      <c r="N827" s="116"/>
      <c r="O827" s="116"/>
      <c r="P827" s="116"/>
      <c r="Q827" s="116"/>
      <c r="R827" s="116"/>
      <c r="S827" s="116"/>
      <c r="T827" s="116"/>
      <c r="U827" s="116"/>
      <c r="V827" s="116"/>
    </row>
    <row r="828" customHeight="1" spans="6:22">
      <c r="F828" s="116"/>
      <c r="G828" s="116"/>
      <c r="H828" s="116"/>
      <c r="I828" s="116"/>
      <c r="J828" s="116"/>
      <c r="K828" s="116"/>
      <c r="L828" s="116"/>
      <c r="M828" s="116"/>
      <c r="N828" s="116"/>
      <c r="O828" s="116"/>
      <c r="P828" s="116"/>
      <c r="Q828" s="116"/>
      <c r="R828" s="116"/>
      <c r="S828" s="116"/>
      <c r="T828" s="116"/>
      <c r="U828" s="116"/>
      <c r="V828" s="116"/>
    </row>
    <row r="829" customHeight="1" spans="6:22">
      <c r="F829" s="116"/>
      <c r="G829" s="116"/>
      <c r="H829" s="116"/>
      <c r="I829" s="116"/>
      <c r="J829" s="116"/>
      <c r="K829" s="116"/>
      <c r="L829" s="116"/>
      <c r="M829" s="116"/>
      <c r="N829" s="116"/>
      <c r="O829" s="116"/>
      <c r="P829" s="116"/>
      <c r="Q829" s="116"/>
      <c r="R829" s="116"/>
      <c r="S829" s="116"/>
      <c r="T829" s="116"/>
      <c r="U829" s="116"/>
      <c r="V829" s="116"/>
    </row>
    <row r="830" customHeight="1" spans="6:22">
      <c r="F830" s="116"/>
      <c r="G830" s="116"/>
      <c r="H830" s="116"/>
      <c r="I830" s="116"/>
      <c r="J830" s="116"/>
      <c r="K830" s="116"/>
      <c r="L830" s="116"/>
      <c r="M830" s="116"/>
      <c r="N830" s="116"/>
      <c r="O830" s="116"/>
      <c r="P830" s="116"/>
      <c r="Q830" s="116"/>
      <c r="R830" s="116"/>
      <c r="S830" s="116"/>
      <c r="T830" s="116"/>
      <c r="U830" s="116"/>
      <c r="V830" s="116"/>
    </row>
    <row r="831" customHeight="1" spans="6:22">
      <c r="F831" s="116"/>
      <c r="G831" s="116"/>
      <c r="H831" s="116"/>
      <c r="I831" s="116"/>
      <c r="J831" s="116"/>
      <c r="K831" s="116"/>
      <c r="L831" s="116"/>
      <c r="M831" s="116"/>
      <c r="N831" s="116"/>
      <c r="O831" s="116"/>
      <c r="P831" s="116"/>
      <c r="Q831" s="116"/>
      <c r="R831" s="116"/>
      <c r="S831" s="116"/>
      <c r="T831" s="116"/>
      <c r="U831" s="116"/>
      <c r="V831" s="116"/>
    </row>
    <row r="832" customHeight="1" spans="6:22">
      <c r="F832" s="116"/>
      <c r="G832" s="116"/>
      <c r="H832" s="116"/>
      <c r="I832" s="116"/>
      <c r="J832" s="116"/>
      <c r="K832" s="116"/>
      <c r="L832" s="116"/>
      <c r="M832" s="116"/>
      <c r="N832" s="116"/>
      <c r="O832" s="116"/>
      <c r="P832" s="116"/>
      <c r="Q832" s="116"/>
      <c r="R832" s="116"/>
      <c r="S832" s="116"/>
      <c r="T832" s="116"/>
      <c r="U832" s="116"/>
      <c r="V832" s="116"/>
    </row>
    <row r="833" customHeight="1" spans="6:22">
      <c r="F833" s="116"/>
      <c r="G833" s="116"/>
      <c r="H833" s="116"/>
      <c r="I833" s="116"/>
      <c r="J833" s="116"/>
      <c r="K833" s="116"/>
      <c r="L833" s="116"/>
      <c r="M833" s="116"/>
      <c r="N833" s="116"/>
      <c r="O833" s="116"/>
      <c r="P833" s="116"/>
      <c r="Q833" s="116"/>
      <c r="R833" s="116"/>
      <c r="S833" s="116"/>
      <c r="T833" s="116"/>
      <c r="U833" s="116"/>
      <c r="V833" s="116"/>
    </row>
    <row r="834" customHeight="1" spans="6:22">
      <c r="F834" s="116"/>
      <c r="G834" s="116"/>
      <c r="H834" s="116"/>
      <c r="I834" s="116"/>
      <c r="J834" s="116"/>
      <c r="K834" s="116"/>
      <c r="L834" s="116"/>
      <c r="M834" s="116"/>
      <c r="N834" s="116"/>
      <c r="O834" s="116"/>
      <c r="P834" s="116"/>
      <c r="Q834" s="116"/>
      <c r="R834" s="116"/>
      <c r="S834" s="116"/>
      <c r="T834" s="116"/>
      <c r="U834" s="116"/>
      <c r="V834" s="116"/>
    </row>
    <row r="835" customHeight="1" spans="6:22">
      <c r="F835" s="116"/>
      <c r="G835" s="116"/>
      <c r="H835" s="116"/>
      <c r="I835" s="116"/>
      <c r="J835" s="116"/>
      <c r="K835" s="116"/>
      <c r="L835" s="116"/>
      <c r="M835" s="116"/>
      <c r="N835" s="116"/>
      <c r="O835" s="116"/>
      <c r="P835" s="116"/>
      <c r="Q835" s="116"/>
      <c r="R835" s="116"/>
      <c r="S835" s="116"/>
      <c r="T835" s="116"/>
      <c r="U835" s="116"/>
      <c r="V835" s="116"/>
    </row>
    <row r="836" customHeight="1" spans="6:22">
      <c r="F836" s="116"/>
      <c r="G836" s="116"/>
      <c r="H836" s="116"/>
      <c r="I836" s="116"/>
      <c r="J836" s="116"/>
      <c r="K836" s="116"/>
      <c r="L836" s="116"/>
      <c r="M836" s="116"/>
      <c r="N836" s="116"/>
      <c r="O836" s="116"/>
      <c r="P836" s="116"/>
      <c r="Q836" s="116"/>
      <c r="R836" s="116"/>
      <c r="S836" s="116"/>
      <c r="T836" s="116"/>
      <c r="U836" s="116"/>
      <c r="V836" s="116"/>
    </row>
    <row r="837" customHeight="1" spans="6:22">
      <c r="F837" s="116"/>
      <c r="G837" s="116"/>
      <c r="H837" s="116"/>
      <c r="I837" s="116"/>
      <c r="J837" s="116"/>
      <c r="K837" s="116"/>
      <c r="L837" s="116"/>
      <c r="M837" s="116"/>
      <c r="N837" s="116"/>
      <c r="O837" s="116"/>
      <c r="P837" s="116"/>
      <c r="Q837" s="116"/>
      <c r="R837" s="116"/>
      <c r="S837" s="116"/>
      <c r="T837" s="116"/>
      <c r="U837" s="116"/>
      <c r="V837" s="116"/>
    </row>
    <row r="838" customHeight="1" spans="6:22">
      <c r="F838" s="116"/>
      <c r="G838" s="116"/>
      <c r="H838" s="116"/>
      <c r="I838" s="116"/>
      <c r="J838" s="116"/>
      <c r="K838" s="116"/>
      <c r="L838" s="116"/>
      <c r="M838" s="116"/>
      <c r="N838" s="116"/>
      <c r="O838" s="116"/>
      <c r="P838" s="116"/>
      <c r="Q838" s="116"/>
      <c r="R838" s="116"/>
      <c r="S838" s="116"/>
      <c r="T838" s="116"/>
      <c r="U838" s="116"/>
      <c r="V838" s="116"/>
    </row>
    <row r="839" customHeight="1" spans="6:22">
      <c r="F839" s="116"/>
      <c r="G839" s="116"/>
      <c r="H839" s="116"/>
      <c r="I839" s="116"/>
      <c r="J839" s="116"/>
      <c r="K839" s="116"/>
      <c r="L839" s="116"/>
      <c r="M839" s="116"/>
      <c r="N839" s="116"/>
      <c r="O839" s="116"/>
      <c r="P839" s="116"/>
      <c r="Q839" s="116"/>
      <c r="R839" s="116"/>
      <c r="S839" s="116"/>
      <c r="T839" s="116"/>
      <c r="U839" s="116"/>
      <c r="V839" s="116"/>
    </row>
    <row r="840" customHeight="1" spans="6:22">
      <c r="F840" s="116"/>
      <c r="G840" s="116"/>
      <c r="H840" s="116"/>
      <c r="I840" s="116"/>
      <c r="J840" s="116"/>
      <c r="K840" s="116"/>
      <c r="L840" s="116"/>
      <c r="M840" s="116"/>
      <c r="N840" s="116"/>
      <c r="O840" s="116"/>
      <c r="P840" s="116"/>
      <c r="Q840" s="116"/>
      <c r="R840" s="116"/>
      <c r="S840" s="116"/>
      <c r="T840" s="116"/>
      <c r="U840" s="116"/>
      <c r="V840" s="116"/>
    </row>
    <row r="841" customHeight="1" spans="6:22">
      <c r="F841" s="116"/>
      <c r="G841" s="116"/>
      <c r="H841" s="116"/>
      <c r="I841" s="116"/>
      <c r="J841" s="116"/>
      <c r="K841" s="116"/>
      <c r="L841" s="116"/>
      <c r="M841" s="116"/>
      <c r="N841" s="116"/>
      <c r="O841" s="116"/>
      <c r="P841" s="116"/>
      <c r="Q841" s="116"/>
      <c r="R841" s="116"/>
      <c r="S841" s="116"/>
      <c r="T841" s="116"/>
      <c r="U841" s="116"/>
      <c r="V841" s="116"/>
    </row>
    <row r="842" customHeight="1" spans="6:22">
      <c r="F842" s="116"/>
      <c r="G842" s="116"/>
      <c r="H842" s="116"/>
      <c r="I842" s="116"/>
      <c r="J842" s="116"/>
      <c r="K842" s="116"/>
      <c r="L842" s="116"/>
      <c r="M842" s="116"/>
      <c r="N842" s="116"/>
      <c r="O842" s="116"/>
      <c r="P842" s="116"/>
      <c r="Q842" s="116"/>
      <c r="R842" s="116"/>
      <c r="S842" s="116"/>
      <c r="T842" s="116"/>
      <c r="U842" s="116"/>
      <c r="V842" s="116"/>
    </row>
    <row r="843" customHeight="1" spans="6:22">
      <c r="F843" s="116"/>
      <c r="G843" s="116"/>
      <c r="H843" s="116"/>
      <c r="I843" s="116"/>
      <c r="J843" s="116"/>
      <c r="K843" s="116"/>
      <c r="L843" s="116"/>
      <c r="M843" s="116"/>
      <c r="N843" s="116"/>
      <c r="O843" s="116"/>
      <c r="P843" s="116"/>
      <c r="Q843" s="116"/>
      <c r="R843" s="116"/>
      <c r="S843" s="116"/>
      <c r="T843" s="116"/>
      <c r="U843" s="116"/>
      <c r="V843" s="116"/>
    </row>
  </sheetData>
  <mergeCells count="36">
    <mergeCell ref="A2:AI2"/>
    <mergeCell ref="A3:AI3"/>
    <mergeCell ref="AA5:AB5"/>
    <mergeCell ref="AC5:AD5"/>
    <mergeCell ref="AE5:AG5"/>
    <mergeCell ref="A25:D25"/>
    <mergeCell ref="A26:D26"/>
    <mergeCell ref="A27:D27"/>
    <mergeCell ref="A5:A6"/>
    <mergeCell ref="B5:B6"/>
    <mergeCell ref="C5:C6"/>
    <mergeCell ref="D5:D6"/>
    <mergeCell ref="E5:E6"/>
    <mergeCell ref="F5:F6"/>
    <mergeCell ref="G5:G6"/>
    <mergeCell ref="H5:H6"/>
    <mergeCell ref="I5:I6"/>
    <mergeCell ref="J5:J6"/>
    <mergeCell ref="K5:K6"/>
    <mergeCell ref="L5:L6"/>
    <mergeCell ref="M5:M6"/>
    <mergeCell ref="N5:N6"/>
    <mergeCell ref="O5:O6"/>
    <mergeCell ref="P5:P6"/>
    <mergeCell ref="Q5:Q6"/>
    <mergeCell ref="R5:R6"/>
    <mergeCell ref="S5:S6"/>
    <mergeCell ref="T5:T6"/>
    <mergeCell ref="U5:U6"/>
    <mergeCell ref="V5:V6"/>
    <mergeCell ref="W5:W6"/>
    <mergeCell ref="X5:X6"/>
    <mergeCell ref="Y5:Y6"/>
    <mergeCell ref="Z5:Z6"/>
    <mergeCell ref="AH5:AH6"/>
    <mergeCell ref="AI5:AI6"/>
  </mergeCells>
  <hyperlinks>
    <hyperlink ref="A1" location="索引目录!D55" display="返回索引页"/>
    <hyperlink ref="B1" location="非流动资产汇总!B16" display="返回"/>
  </hyperlinks>
  <printOptions horizontalCentered="1"/>
  <pageMargins left="0.354166666666667" right="0.354166666666667" top="0.786805555555556" bottom="0.786805555555556" header="1.02361111111111" footer="0.511805555555556"/>
  <pageSetup paperSize="9" scale="42" fitToHeight="0" orientation="landscape"/>
  <headerFooter alignWithMargins="0">
    <oddHeader>&amp;R&amp;"宋体,常规"&amp;10表&amp;"Times New Roman,常规"4-11
&amp;"宋体,常规"共&amp;"Times New Roman,常规"&amp;N&amp;"宋体,常规"页第&amp;"Times New Roman,常规"&amp;P&amp;"宋体,常规"页</oddHeader>
  </headerFooter>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G30"/>
  <sheetViews>
    <sheetView workbookViewId="0">
      <selection activeCell="H14" sqref="H14"/>
    </sheetView>
  </sheetViews>
  <sheetFormatPr defaultColWidth="9" defaultRowHeight="15.75" customHeight="1" outlineLevelCol="6"/>
  <cols>
    <col min="1" max="1" width="6.1" customWidth="1"/>
    <col min="2" max="2" width="28" customWidth="1"/>
    <col min="3" max="3" width="19.1" customWidth="1" outlineLevel="1"/>
    <col min="4" max="7" width="22.1" customWidth="1"/>
  </cols>
  <sheetData>
    <row r="1" spans="1:7">
      <c r="A1" s="101" t="s">
        <v>558</v>
      </c>
      <c r="B1" s="40" t="s">
        <v>559</v>
      </c>
      <c r="C1" s="3"/>
      <c r="D1" s="3"/>
      <c r="E1" s="3"/>
      <c r="F1" s="3"/>
      <c r="G1" s="3"/>
    </row>
    <row r="2" ht="35.4" customHeight="1" spans="1:7">
      <c r="A2" s="4" t="s">
        <v>1800</v>
      </c>
      <c r="B2" s="4"/>
      <c r="C2" s="4"/>
      <c r="D2" s="4"/>
      <c r="E2" s="4"/>
      <c r="F2" s="4"/>
      <c r="G2" s="4"/>
    </row>
    <row r="3" ht="14.1" customHeight="1" spans="1:7">
      <c r="A3" s="5" t="e">
        <f>CONCATENATE(#REF!,#REF!,#REF!,#REF!,#REF!,#REF!,#REF!)</f>
        <v>#REF!</v>
      </c>
      <c r="B3" s="5"/>
      <c r="C3" s="5"/>
      <c r="D3" s="5"/>
      <c r="E3" s="5"/>
      <c r="F3" s="5"/>
      <c r="G3" s="5"/>
    </row>
    <row r="4" customHeight="1" spans="1:7">
      <c r="A4" s="7" t="e">
        <f>#REF!&amp;#REF!</f>
        <v>#REF!</v>
      </c>
      <c r="G4" s="41" t="s">
        <v>464</v>
      </c>
    </row>
    <row r="5" ht="27.9" customHeight="1" spans="1:7">
      <c r="A5" s="42" t="s">
        <v>561</v>
      </c>
      <c r="B5" s="42" t="s">
        <v>562</v>
      </c>
      <c r="C5" s="43" t="s">
        <v>467</v>
      </c>
      <c r="D5" s="42" t="s">
        <v>426</v>
      </c>
      <c r="E5" s="42" t="s">
        <v>427</v>
      </c>
      <c r="F5" s="44" t="s">
        <v>563</v>
      </c>
      <c r="G5" s="42" t="s">
        <v>469</v>
      </c>
    </row>
    <row r="6" customHeight="1" spans="1:7">
      <c r="A6" s="46" t="s">
        <v>1801</v>
      </c>
      <c r="B6" s="71" t="s">
        <v>1802</v>
      </c>
      <c r="C6" s="15">
        <f>'无形-土地'!Y27</f>
        <v>0</v>
      </c>
      <c r="D6" s="18">
        <f>'无形-土地'!AA27</f>
        <v>0</v>
      </c>
      <c r="E6" s="16">
        <f>'无形-土地'!AC27</f>
        <v>0</v>
      </c>
      <c r="F6" s="16">
        <f>E6-D6</f>
        <v>0</v>
      </c>
      <c r="G6" s="47" t="str">
        <f>IF(D6=0,"",F6/D6*100)</f>
        <v/>
      </c>
    </row>
    <row r="7" customHeight="1" spans="1:7">
      <c r="A7" s="46" t="s">
        <v>1803</v>
      </c>
      <c r="B7" s="71" t="s">
        <v>1804</v>
      </c>
      <c r="C7" s="15">
        <f>'无形-矿业权'!J28</f>
        <v>0</v>
      </c>
      <c r="D7" s="18">
        <f>'无形-矿业权'!K28</f>
        <v>0</v>
      </c>
      <c r="E7" s="18">
        <f>'无形-矿业权'!L28</f>
        <v>0</v>
      </c>
      <c r="F7" s="16">
        <f>E7-D7</f>
        <v>0</v>
      </c>
      <c r="G7" s="47" t="str">
        <f>IF(D7=0,"",F7/D7*100)</f>
        <v/>
      </c>
    </row>
    <row r="8" customHeight="1" spans="1:7">
      <c r="A8" s="46" t="s">
        <v>1805</v>
      </c>
      <c r="B8" s="71" t="s">
        <v>1806</v>
      </c>
      <c r="C8" s="15">
        <f>'无形-其他'!J27</f>
        <v>0</v>
      </c>
      <c r="D8" s="18">
        <f>'无形-其他'!L27</f>
        <v>0</v>
      </c>
      <c r="E8" s="16">
        <f>'无形-其他'!O27</f>
        <v>0</v>
      </c>
      <c r="F8" s="16">
        <f>E8-D8</f>
        <v>0</v>
      </c>
      <c r="G8" s="47" t="str">
        <f>IF(D8=0,"",F8/D8*100)</f>
        <v/>
      </c>
    </row>
    <row r="9" customHeight="1" spans="1:7">
      <c r="A9" s="46"/>
      <c r="B9" s="46"/>
      <c r="C9" s="15"/>
      <c r="D9" s="18"/>
      <c r="E9" s="16"/>
      <c r="F9" s="16"/>
      <c r="G9" s="47"/>
    </row>
    <row r="10" customHeight="1" spans="1:7">
      <c r="A10" s="46"/>
      <c r="B10" s="46"/>
      <c r="C10" s="15"/>
      <c r="D10" s="18"/>
      <c r="E10" s="16"/>
      <c r="F10" s="16"/>
      <c r="G10" s="47"/>
    </row>
    <row r="11" customHeight="1" spans="1:7">
      <c r="A11" s="46"/>
      <c r="B11" s="46"/>
      <c r="C11" s="15"/>
      <c r="D11" s="18"/>
      <c r="E11" s="16"/>
      <c r="F11" s="16"/>
      <c r="G11" s="47"/>
    </row>
    <row r="12" customHeight="1" spans="1:7">
      <c r="A12" s="46"/>
      <c r="B12" s="17"/>
      <c r="C12" s="15"/>
      <c r="D12" s="18"/>
      <c r="E12" s="16"/>
      <c r="F12" s="16"/>
      <c r="G12" s="47"/>
    </row>
    <row r="13" customHeight="1" spans="1:7">
      <c r="A13" s="46"/>
      <c r="B13" s="71"/>
      <c r="C13" s="15"/>
      <c r="D13" s="18"/>
      <c r="E13" s="16"/>
      <c r="F13" s="16"/>
      <c r="G13" s="47"/>
    </row>
    <row r="14" customHeight="1" spans="1:7">
      <c r="A14" s="46"/>
      <c r="B14" s="17"/>
      <c r="C14" s="15"/>
      <c r="D14" s="18"/>
      <c r="E14" s="16"/>
      <c r="F14" s="16"/>
      <c r="G14" s="47"/>
    </row>
    <row r="15" customHeight="1" spans="1:7">
      <c r="A15" s="46"/>
      <c r="B15" s="71"/>
      <c r="C15" s="15"/>
      <c r="D15" s="18"/>
      <c r="E15" s="16"/>
      <c r="F15" s="16"/>
      <c r="G15" s="47"/>
    </row>
    <row r="16" customHeight="1" spans="1:7">
      <c r="A16" s="46"/>
      <c r="B16" s="17"/>
      <c r="C16" s="15"/>
      <c r="D16" s="18"/>
      <c r="E16" s="16"/>
      <c r="F16" s="16"/>
      <c r="G16" s="47"/>
    </row>
    <row r="17" customHeight="1" spans="1:7">
      <c r="A17" s="46"/>
      <c r="B17" s="17"/>
      <c r="C17" s="15"/>
      <c r="D17" s="18"/>
      <c r="E17" s="16"/>
      <c r="F17" s="16"/>
      <c r="G17" s="47"/>
    </row>
    <row r="18" customHeight="1" spans="1:7">
      <c r="A18" s="12"/>
      <c r="B18" s="17"/>
      <c r="C18" s="15"/>
      <c r="D18" s="18"/>
      <c r="E18" s="16"/>
      <c r="F18" s="16"/>
      <c r="G18" s="47"/>
    </row>
    <row r="19" customHeight="1" spans="1:7">
      <c r="A19" s="12"/>
      <c r="B19" s="17"/>
      <c r="C19" s="15"/>
      <c r="D19" s="18"/>
      <c r="E19" s="16"/>
      <c r="F19" s="16"/>
      <c r="G19" s="47"/>
    </row>
    <row r="20" customHeight="1" spans="1:7">
      <c r="A20" s="12"/>
      <c r="B20" s="17"/>
      <c r="C20" s="15"/>
      <c r="D20" s="18"/>
      <c r="E20" s="16"/>
      <c r="F20" s="16"/>
      <c r="G20" s="47"/>
    </row>
    <row r="21" customHeight="1" spans="1:7">
      <c r="A21" s="12"/>
      <c r="B21" s="17"/>
      <c r="C21" s="15"/>
      <c r="D21" s="18"/>
      <c r="E21" s="16"/>
      <c r="F21" s="16"/>
      <c r="G21" s="47"/>
    </row>
    <row r="22" customHeight="1" spans="1:7">
      <c r="A22" s="12"/>
      <c r="B22" s="17"/>
      <c r="C22" s="15"/>
      <c r="D22" s="18"/>
      <c r="E22" s="16"/>
      <c r="F22" s="16"/>
      <c r="G22" s="47"/>
    </row>
    <row r="23" customHeight="1" spans="1:7">
      <c r="A23" s="12"/>
      <c r="B23" s="17"/>
      <c r="C23" s="15"/>
      <c r="D23" s="18"/>
      <c r="E23" s="16"/>
      <c r="F23" s="16"/>
      <c r="G23" s="47"/>
    </row>
    <row r="24" customHeight="1" spans="1:7">
      <c r="A24" s="12"/>
      <c r="B24" s="17"/>
      <c r="C24" s="15"/>
      <c r="D24" s="18"/>
      <c r="E24" s="16"/>
      <c r="F24" s="16"/>
      <c r="G24" s="47"/>
    </row>
    <row r="25" customHeight="1" spans="1:7">
      <c r="A25" s="12"/>
      <c r="B25" s="17"/>
      <c r="C25" s="15"/>
      <c r="D25" s="18"/>
      <c r="E25" s="16"/>
      <c r="F25" s="16"/>
      <c r="G25" s="47"/>
    </row>
    <row r="26" customHeight="1" spans="1:7">
      <c r="A26" s="46" t="s">
        <v>1003</v>
      </c>
      <c r="B26" s="46" t="s">
        <v>1807</v>
      </c>
      <c r="C26" s="15">
        <f>SUM(C6:C25)</f>
        <v>0</v>
      </c>
      <c r="D26" s="18">
        <f>SUM(D6:D25)</f>
        <v>0</v>
      </c>
      <c r="E26" s="18">
        <f>SUM(E6:E25)</f>
        <v>0</v>
      </c>
      <c r="F26" s="16">
        <f>E26-D26</f>
        <v>0</v>
      </c>
      <c r="G26" s="47" t="str">
        <f>IF(D26=0,"",F26/D26*100)</f>
        <v/>
      </c>
    </row>
    <row r="27" customHeight="1" spans="1:7">
      <c r="A27" s="46" t="s">
        <v>1003</v>
      </c>
      <c r="B27" s="46" t="s">
        <v>1808</v>
      </c>
      <c r="C27" s="15"/>
      <c r="D27" s="18"/>
      <c r="E27" s="16"/>
      <c r="F27" s="16">
        <f>E27-D27</f>
        <v>0</v>
      </c>
      <c r="G27" s="47" t="str">
        <f>IF(D27=0,"",F27/D27*100)</f>
        <v/>
      </c>
    </row>
    <row r="28" customHeight="1" spans="1:7">
      <c r="A28" s="46" t="s">
        <v>1003</v>
      </c>
      <c r="B28" s="46" t="s">
        <v>1809</v>
      </c>
      <c r="C28" s="15">
        <f>C26-C27</f>
        <v>0</v>
      </c>
      <c r="D28" s="18">
        <f>D26-D27</f>
        <v>0</v>
      </c>
      <c r="E28" s="18">
        <f>E26-E27</f>
        <v>0</v>
      </c>
      <c r="F28" s="16">
        <f>E28-D28</f>
        <v>0</v>
      </c>
      <c r="G28" s="47" t="str">
        <f>IF(D28=0,"",F28/D28*100)</f>
        <v/>
      </c>
    </row>
    <row r="29" customHeight="1" spans="1:7">
      <c r="A29" s="20" t="e">
        <f>#REF!&amp;#REF!</f>
        <v>#REF!</v>
      </c>
      <c r="E29" s="27" t="e">
        <f>"评估人员："&amp;#REF!</f>
        <v>#REF!</v>
      </c>
    </row>
    <row r="30" customHeight="1" spans="1:7">
      <c r="A30" s="20" t="e">
        <f>CONCATENATE(#REF!,#REF!,#REF!,#REF!,#REF!,#REF!,#REF!)</f>
        <v>#REF!</v>
      </c>
    </row>
  </sheetData>
  <mergeCells count="2">
    <mergeCell ref="A2:G2"/>
    <mergeCell ref="A3:G3"/>
  </mergeCells>
  <hyperlinks>
    <hyperlink ref="A1" location="索引目录!D56" display="返回索引页"/>
    <hyperlink ref="B6" location="'无形-土地'!B1" display="无形资产-土地使用权"/>
    <hyperlink ref="B8" location="'无形-其他'!B1" display="无形资产-其他无形资产"/>
    <hyperlink ref="B1" location="非流动资产汇总!B17" display="返回"/>
    <hyperlink ref="B7" location="'无形-矿业权'!Print_Titles" display="无形资产-矿业权"/>
  </hyperlinks>
  <printOptions horizontalCentered="1"/>
  <pageMargins left="0.354166666666667" right="0.354166666666667" top="0.786805555555556" bottom="0.786805555555556" header="1.02361111111111" footer="0.511805555555556"/>
  <pageSetup paperSize="9" scale="92" fitToHeight="0" orientation="landscape"/>
  <headerFooter alignWithMargins="0">
    <oddHeader>&amp;R&amp;"宋体,常规"&amp;10表&amp;"Times New Roman,常规"4-12
&amp;"宋体,常规"共&amp;"Times New Roman,常规"&amp;N&amp;"宋体,常规"页第&amp;"Times New Roman,常规"&amp;P&amp;"宋体,常规"页</oddHeader>
  </headerFooter>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F842"/>
  <sheetViews>
    <sheetView workbookViewId="0">
      <selection activeCell="H14" sqref="H14"/>
    </sheetView>
  </sheetViews>
  <sheetFormatPr defaultColWidth="9" defaultRowHeight="15.75" customHeight="1"/>
  <cols>
    <col min="1" max="1" width="6.4" customWidth="1"/>
    <col min="2" max="2" width="6.9" customWidth="1"/>
    <col min="3" max="5" width="6.9" customWidth="1" outlineLevel="1"/>
    <col min="6" max="6" width="5" customWidth="1" outlineLevel="1"/>
    <col min="7" max="7" width="6.9" customWidth="1"/>
    <col min="8" max="8" width="4.9" customWidth="1"/>
    <col min="9" max="9" width="6.9" customWidth="1"/>
    <col min="10" max="11" width="4.9" customWidth="1"/>
    <col min="12" max="12" width="5" customWidth="1"/>
    <col min="13" max="13" width="6.9" customWidth="1"/>
    <col min="14" max="14" width="5" customWidth="1"/>
    <col min="15" max="15" width="7" customWidth="1"/>
    <col min="16" max="16" width="6.6" customWidth="1"/>
    <col min="17" max="17" width="5.1" customWidth="1"/>
    <col min="18" max="18" width="6.9" customWidth="1"/>
    <col min="19" max="22" width="6.9" customWidth="1" outlineLevel="1"/>
    <col min="23" max="23" width="5.1" customWidth="1" outlineLevel="1"/>
    <col min="24" max="24" width="8" customWidth="1" outlineLevel="1"/>
    <col min="25" max="26" width="9.5" customWidth="1" outlineLevel="1"/>
    <col min="27" max="28" width="8.9" customWidth="1"/>
    <col min="31" max="31" width="8.1" customWidth="1"/>
  </cols>
  <sheetData>
    <row r="1" spans="1:32">
      <c r="A1" s="101" t="s">
        <v>558</v>
      </c>
      <c r="B1" s="40" t="s">
        <v>559</v>
      </c>
      <c r="C1" s="2"/>
      <c r="D1" s="2"/>
      <c r="E1" s="2"/>
      <c r="F1" s="2"/>
      <c r="G1" s="2"/>
      <c r="H1" s="2"/>
      <c r="I1" s="2"/>
      <c r="J1" s="2"/>
      <c r="K1" s="2"/>
      <c r="L1" s="2"/>
      <c r="M1" s="2"/>
      <c r="N1" s="2"/>
      <c r="O1" s="2"/>
      <c r="P1" s="2"/>
      <c r="Q1" s="2"/>
      <c r="R1" s="2"/>
      <c r="S1" s="2"/>
      <c r="T1" s="2"/>
      <c r="U1" s="2"/>
      <c r="V1" s="2"/>
      <c r="W1" s="3"/>
      <c r="X1" s="3"/>
      <c r="Y1" s="115"/>
      <c r="Z1" s="115"/>
      <c r="AA1" s="3"/>
      <c r="AB1" s="3"/>
      <c r="AC1" s="3"/>
      <c r="AD1" s="3"/>
      <c r="AE1" s="3"/>
      <c r="AF1" s="3"/>
    </row>
    <row r="2" ht="30" customHeight="1" spans="1:32">
      <c r="A2" s="4" t="s">
        <v>1810</v>
      </c>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ht="15" customHeight="1" spans="1:32">
      <c r="A3" s="5" t="e">
        <f>CONCATENATE(#REF!,#REF!,#REF!,#REF!,#REF!,#REF!,#REF!)</f>
        <v>#REF!</v>
      </c>
      <c r="B3" s="5"/>
      <c r="C3" s="5"/>
      <c r="D3" s="5"/>
      <c r="E3" s="5"/>
      <c r="F3" s="5"/>
      <c r="G3" s="5"/>
      <c r="H3" s="5"/>
      <c r="I3" s="5"/>
      <c r="J3" s="5"/>
      <c r="K3" s="5"/>
      <c r="L3" s="5"/>
      <c r="M3" s="5"/>
      <c r="N3" s="5"/>
      <c r="O3" s="5"/>
      <c r="P3" s="5"/>
      <c r="Q3" s="5"/>
      <c r="R3" s="5"/>
      <c r="S3" s="5"/>
      <c r="T3" s="5"/>
      <c r="U3" s="5"/>
      <c r="V3" s="5"/>
      <c r="W3" s="5"/>
      <c r="X3" s="6"/>
      <c r="Y3" s="6"/>
      <c r="Z3" s="6"/>
      <c r="AA3" s="6"/>
      <c r="AB3" s="6"/>
      <c r="AC3" s="6"/>
      <c r="AD3" s="6"/>
      <c r="AE3" s="6"/>
      <c r="AF3" s="6"/>
    </row>
    <row r="4" customHeight="1" spans="1:32">
      <c r="A4" s="7" t="e">
        <f>#REF!&amp;#REF!</f>
        <v>#REF!</v>
      </c>
      <c r="Y4" s="116"/>
      <c r="Z4" s="116"/>
      <c r="AF4" s="8" t="s">
        <v>464</v>
      </c>
    </row>
    <row r="5" ht="24" customHeight="1" spans="1:32">
      <c r="A5" s="117" t="s">
        <v>1811</v>
      </c>
      <c r="B5" s="118"/>
      <c r="C5" s="55" t="s">
        <v>572</v>
      </c>
      <c r="D5" s="55" t="s">
        <v>1090</v>
      </c>
      <c r="E5" s="55" t="s">
        <v>1091</v>
      </c>
      <c r="F5" s="55" t="s">
        <v>858</v>
      </c>
      <c r="G5" s="55" t="s">
        <v>860</v>
      </c>
      <c r="H5" s="55" t="s">
        <v>859</v>
      </c>
      <c r="I5" s="55" t="s">
        <v>861</v>
      </c>
      <c r="J5" s="55" t="s">
        <v>1094</v>
      </c>
      <c r="K5" s="55" t="s">
        <v>1812</v>
      </c>
      <c r="L5" s="55" t="s">
        <v>1813</v>
      </c>
      <c r="M5" s="55" t="s">
        <v>1083</v>
      </c>
      <c r="N5" s="55" t="s">
        <v>1081</v>
      </c>
      <c r="O5" s="119" t="s">
        <v>1082</v>
      </c>
      <c r="P5" s="120"/>
      <c r="Q5" s="121" t="s">
        <v>1814</v>
      </c>
      <c r="R5" s="55" t="s">
        <v>1815</v>
      </c>
      <c r="S5" s="122" t="s">
        <v>1816</v>
      </c>
      <c r="T5" s="55" t="s">
        <v>1100</v>
      </c>
      <c r="U5" s="55" t="s">
        <v>1101</v>
      </c>
      <c r="V5" s="55" t="s">
        <v>1102</v>
      </c>
      <c r="W5" s="55" t="s">
        <v>1817</v>
      </c>
      <c r="X5" s="123" t="s">
        <v>1098</v>
      </c>
      <c r="Y5" s="124" t="s">
        <v>425</v>
      </c>
      <c r="Z5" s="125"/>
      <c r="AA5" s="126" t="s">
        <v>426</v>
      </c>
      <c r="AB5" s="126"/>
      <c r="AC5" s="123" t="s">
        <v>427</v>
      </c>
      <c r="AD5" s="123" t="s">
        <v>428</v>
      </c>
      <c r="AE5" s="123" t="s">
        <v>469</v>
      </c>
      <c r="AF5" s="123" t="s">
        <v>577</v>
      </c>
    </row>
    <row r="6" ht="24" customHeight="1" spans="1:32">
      <c r="A6" s="55" t="s">
        <v>1818</v>
      </c>
      <c r="B6" s="55" t="s">
        <v>1819</v>
      </c>
      <c r="C6" s="55"/>
      <c r="D6" s="127"/>
      <c r="E6" s="127"/>
      <c r="F6" s="127"/>
      <c r="G6" s="127"/>
      <c r="H6" s="127"/>
      <c r="I6" s="127"/>
      <c r="J6" s="127"/>
      <c r="K6" s="127"/>
      <c r="L6" s="127"/>
      <c r="M6" s="127"/>
      <c r="N6" s="127"/>
      <c r="O6" s="128" t="s">
        <v>1820</v>
      </c>
      <c r="P6" s="128" t="s">
        <v>1821</v>
      </c>
      <c r="Q6" s="129"/>
      <c r="R6" s="127"/>
      <c r="S6" s="127"/>
      <c r="T6" s="127"/>
      <c r="U6" s="127"/>
      <c r="V6" s="127"/>
      <c r="W6" s="55"/>
      <c r="X6" s="123"/>
      <c r="Y6" s="55" t="s">
        <v>1104</v>
      </c>
      <c r="Z6" s="130" t="s">
        <v>600</v>
      </c>
      <c r="AA6" s="55" t="s">
        <v>1104</v>
      </c>
      <c r="AB6" s="55" t="s">
        <v>600</v>
      </c>
      <c r="AC6" s="123"/>
      <c r="AD6" s="123"/>
      <c r="AE6" s="123" t="e">
        <f>IF(#REF!=0,"",(AC6-#REF!)/#REF!*100)</f>
        <v>#REF!</v>
      </c>
      <c r="AF6" s="123"/>
    </row>
    <row r="7" customHeight="1" spans="1:32">
      <c r="A7" s="12"/>
      <c r="B7" s="12"/>
      <c r="C7" s="12"/>
      <c r="D7" s="12"/>
      <c r="E7" s="12"/>
      <c r="F7" s="12"/>
      <c r="G7" s="12"/>
      <c r="H7" s="12"/>
      <c r="I7" s="12"/>
      <c r="J7" s="12"/>
      <c r="K7" s="12"/>
      <c r="L7" s="12"/>
      <c r="M7" s="12"/>
      <c r="N7" s="12"/>
      <c r="O7" s="12"/>
      <c r="P7" s="12"/>
      <c r="Q7" s="12"/>
      <c r="R7" s="12"/>
      <c r="S7" s="12"/>
      <c r="T7" s="12"/>
      <c r="U7" s="12"/>
      <c r="V7" s="12"/>
      <c r="W7" s="12"/>
      <c r="X7" s="16"/>
      <c r="Y7" s="131"/>
      <c r="Z7" s="132"/>
      <c r="AA7" s="16"/>
      <c r="AB7" s="16"/>
      <c r="AC7" s="16"/>
      <c r="AD7" s="16">
        <f t="shared" ref="AD7:AD27" si="0">AC7-AA7</f>
        <v>0</v>
      </c>
      <c r="AE7" s="16" t="str">
        <f t="shared" ref="AE7:AE27" si="1">IF(AA7=0,"",AD7/AA7*100)</f>
        <v/>
      </c>
      <c r="AF7" s="17"/>
    </row>
    <row r="8" customHeight="1" spans="1:32">
      <c r="A8" s="12"/>
      <c r="B8" s="12"/>
      <c r="C8" s="12"/>
      <c r="D8" s="12"/>
      <c r="E8" s="12"/>
      <c r="F8" s="12"/>
      <c r="G8" s="12"/>
      <c r="H8" s="12"/>
      <c r="I8" s="12"/>
      <c r="J8" s="12"/>
      <c r="K8" s="12"/>
      <c r="L8" s="12"/>
      <c r="M8" s="12"/>
      <c r="N8" s="12"/>
      <c r="O8" s="12"/>
      <c r="P8" s="12"/>
      <c r="Q8" s="12"/>
      <c r="R8" s="12"/>
      <c r="S8" s="12"/>
      <c r="T8" s="12"/>
      <c r="U8" s="12"/>
      <c r="V8" s="12"/>
      <c r="W8" s="12"/>
      <c r="X8" s="16"/>
      <c r="Y8" s="131"/>
      <c r="Z8" s="132"/>
      <c r="AA8" s="16"/>
      <c r="AB8" s="16"/>
      <c r="AC8" s="16"/>
      <c r="AD8" s="16">
        <f t="shared" si="0"/>
        <v>0</v>
      </c>
      <c r="AE8" s="16" t="str">
        <f t="shared" si="1"/>
        <v/>
      </c>
      <c r="AF8" s="17"/>
    </row>
    <row r="9" customHeight="1" spans="1:32">
      <c r="A9" s="12"/>
      <c r="B9" s="12"/>
      <c r="C9" s="12"/>
      <c r="D9" s="12"/>
      <c r="E9" s="12"/>
      <c r="F9" s="12"/>
      <c r="G9" s="12"/>
      <c r="H9" s="12"/>
      <c r="I9" s="12"/>
      <c r="J9" s="12"/>
      <c r="K9" s="12"/>
      <c r="L9" s="12"/>
      <c r="M9" s="12"/>
      <c r="N9" s="12"/>
      <c r="O9" s="12"/>
      <c r="P9" s="12"/>
      <c r="Q9" s="12"/>
      <c r="R9" s="12"/>
      <c r="S9" s="12"/>
      <c r="T9" s="12"/>
      <c r="U9" s="12"/>
      <c r="V9" s="12"/>
      <c r="W9" s="12"/>
      <c r="X9" s="16"/>
      <c r="Y9" s="131"/>
      <c r="Z9" s="132"/>
      <c r="AA9" s="16"/>
      <c r="AB9" s="16"/>
      <c r="AC9" s="16"/>
      <c r="AD9" s="16">
        <f t="shared" si="0"/>
        <v>0</v>
      </c>
      <c r="AE9" s="16" t="str">
        <f t="shared" si="1"/>
        <v/>
      </c>
      <c r="AF9" s="17"/>
    </row>
    <row r="10" customHeight="1" spans="1:32">
      <c r="A10" s="12"/>
      <c r="B10" s="12"/>
      <c r="C10" s="12"/>
      <c r="D10" s="12"/>
      <c r="E10" s="12"/>
      <c r="F10" s="12"/>
      <c r="G10" s="12"/>
      <c r="H10" s="12"/>
      <c r="I10" s="12"/>
      <c r="J10" s="12"/>
      <c r="K10" s="12"/>
      <c r="L10" s="12"/>
      <c r="M10" s="12"/>
      <c r="N10" s="12"/>
      <c r="O10" s="12"/>
      <c r="P10" s="12"/>
      <c r="Q10" s="12"/>
      <c r="R10" s="12"/>
      <c r="S10" s="12"/>
      <c r="T10" s="12"/>
      <c r="U10" s="12"/>
      <c r="V10" s="12"/>
      <c r="W10" s="12"/>
      <c r="X10" s="16"/>
      <c r="Y10" s="131"/>
      <c r="Z10" s="132"/>
      <c r="AA10" s="131"/>
      <c r="AB10" s="16"/>
      <c r="AC10" s="16"/>
      <c r="AD10" s="16">
        <f t="shared" si="0"/>
        <v>0</v>
      </c>
      <c r="AE10" s="16" t="str">
        <f t="shared" si="1"/>
        <v/>
      </c>
      <c r="AF10" s="17"/>
    </row>
    <row r="11" customHeight="1" spans="1:32">
      <c r="A11" s="12"/>
      <c r="B11" s="12"/>
      <c r="C11" s="12"/>
      <c r="D11" s="12"/>
      <c r="E11" s="12"/>
      <c r="F11" s="12"/>
      <c r="G11" s="12"/>
      <c r="H11" s="12"/>
      <c r="I11" s="12"/>
      <c r="J11" s="12"/>
      <c r="K11" s="12"/>
      <c r="L11" s="12"/>
      <c r="M11" s="12"/>
      <c r="N11" s="12"/>
      <c r="O11" s="12"/>
      <c r="P11" s="12"/>
      <c r="Q11" s="12"/>
      <c r="R11" s="12"/>
      <c r="S11" s="12"/>
      <c r="T11" s="12"/>
      <c r="U11" s="12"/>
      <c r="V11" s="12"/>
      <c r="W11" s="12"/>
      <c r="X11" s="16"/>
      <c r="Y11" s="131"/>
      <c r="Z11" s="132"/>
      <c r="AA11" s="16"/>
      <c r="AB11" s="16"/>
      <c r="AC11" s="16"/>
      <c r="AD11" s="16">
        <f t="shared" si="0"/>
        <v>0</v>
      </c>
      <c r="AE11" s="16" t="str">
        <f t="shared" si="1"/>
        <v/>
      </c>
      <c r="AF11" s="17"/>
    </row>
    <row r="12" customHeight="1" spans="1:32">
      <c r="A12" s="12"/>
      <c r="B12" s="12"/>
      <c r="C12" s="12"/>
      <c r="D12" s="12"/>
      <c r="E12" s="12"/>
      <c r="F12" s="12"/>
      <c r="G12" s="12"/>
      <c r="H12" s="12"/>
      <c r="I12" s="12"/>
      <c r="J12" s="12"/>
      <c r="K12" s="12"/>
      <c r="L12" s="12"/>
      <c r="M12" s="12"/>
      <c r="N12" s="12"/>
      <c r="O12" s="12"/>
      <c r="P12" s="12"/>
      <c r="Q12" s="12"/>
      <c r="R12" s="12"/>
      <c r="S12" s="12"/>
      <c r="T12" s="12"/>
      <c r="U12" s="12"/>
      <c r="V12" s="12"/>
      <c r="W12" s="12"/>
      <c r="X12" s="16"/>
      <c r="Y12" s="131"/>
      <c r="Z12" s="132"/>
      <c r="AA12" s="16"/>
      <c r="AB12" s="16"/>
      <c r="AC12" s="16"/>
      <c r="AD12" s="16">
        <f t="shared" si="0"/>
        <v>0</v>
      </c>
      <c r="AE12" s="16" t="str">
        <f t="shared" si="1"/>
        <v/>
      </c>
      <c r="AF12" s="17"/>
    </row>
    <row r="13" customHeight="1" spans="1:32">
      <c r="A13" s="12"/>
      <c r="B13" s="12"/>
      <c r="C13" s="12"/>
      <c r="D13" s="12"/>
      <c r="E13" s="12"/>
      <c r="F13" s="12"/>
      <c r="G13" s="12"/>
      <c r="H13" s="12"/>
      <c r="I13" s="12"/>
      <c r="J13" s="12"/>
      <c r="K13" s="12"/>
      <c r="L13" s="12"/>
      <c r="M13" s="12"/>
      <c r="N13" s="12"/>
      <c r="O13" s="12"/>
      <c r="P13" s="12"/>
      <c r="Q13" s="12"/>
      <c r="R13" s="12"/>
      <c r="S13" s="12"/>
      <c r="T13" s="12"/>
      <c r="U13" s="12"/>
      <c r="V13" s="12"/>
      <c r="W13" s="12"/>
      <c r="X13" s="16"/>
      <c r="Y13" s="131"/>
      <c r="Z13" s="132"/>
      <c r="AA13" s="16"/>
      <c r="AB13" s="16"/>
      <c r="AC13" s="16"/>
      <c r="AD13" s="16">
        <f t="shared" si="0"/>
        <v>0</v>
      </c>
      <c r="AE13" s="16" t="str">
        <f t="shared" si="1"/>
        <v/>
      </c>
      <c r="AF13" s="17"/>
    </row>
    <row r="14" customHeight="1" spans="1:32">
      <c r="A14" s="12"/>
      <c r="B14" s="12"/>
      <c r="C14" s="12"/>
      <c r="D14" s="12"/>
      <c r="E14" s="12"/>
      <c r="F14" s="12"/>
      <c r="G14" s="12"/>
      <c r="H14" s="12"/>
      <c r="I14" s="12"/>
      <c r="J14" s="12"/>
      <c r="K14" s="12"/>
      <c r="L14" s="12"/>
      <c r="M14" s="12"/>
      <c r="N14" s="12"/>
      <c r="O14" s="12"/>
      <c r="P14" s="12"/>
      <c r="Q14" s="12"/>
      <c r="R14" s="12"/>
      <c r="S14" s="12"/>
      <c r="T14" s="12"/>
      <c r="U14" s="12"/>
      <c r="V14" s="12"/>
      <c r="W14" s="12"/>
      <c r="X14" s="16"/>
      <c r="Y14" s="131"/>
      <c r="Z14" s="132"/>
      <c r="AA14" s="16"/>
      <c r="AB14" s="16"/>
      <c r="AC14" s="16"/>
      <c r="AD14" s="16">
        <f t="shared" si="0"/>
        <v>0</v>
      </c>
      <c r="AE14" s="16" t="str">
        <f t="shared" si="1"/>
        <v/>
      </c>
      <c r="AF14" s="17"/>
    </row>
    <row r="15" customHeight="1" spans="1:32">
      <c r="A15" s="12"/>
      <c r="B15" s="12"/>
      <c r="C15" s="12"/>
      <c r="D15" s="12"/>
      <c r="E15" s="12"/>
      <c r="F15" s="12"/>
      <c r="G15" s="12"/>
      <c r="H15" s="12"/>
      <c r="I15" s="12"/>
      <c r="J15" s="12"/>
      <c r="K15" s="12"/>
      <c r="L15" s="12"/>
      <c r="M15" s="12"/>
      <c r="N15" s="12"/>
      <c r="O15" s="12"/>
      <c r="P15" s="12"/>
      <c r="Q15" s="12"/>
      <c r="R15" s="12"/>
      <c r="S15" s="12"/>
      <c r="T15" s="12"/>
      <c r="U15" s="12"/>
      <c r="V15" s="12"/>
      <c r="W15" s="12"/>
      <c r="X15" s="16"/>
      <c r="Y15" s="131"/>
      <c r="Z15" s="132"/>
      <c r="AA15" s="16"/>
      <c r="AB15" s="16"/>
      <c r="AC15" s="16"/>
      <c r="AD15" s="16">
        <f t="shared" si="0"/>
        <v>0</v>
      </c>
      <c r="AE15" s="16" t="str">
        <f t="shared" si="1"/>
        <v/>
      </c>
      <c r="AF15" s="17"/>
    </row>
    <row r="16" customHeight="1" spans="1:32">
      <c r="A16" s="12"/>
      <c r="B16" s="12"/>
      <c r="C16" s="12"/>
      <c r="D16" s="12"/>
      <c r="E16" s="12"/>
      <c r="F16" s="12"/>
      <c r="G16" s="12"/>
      <c r="H16" s="12"/>
      <c r="I16" s="12"/>
      <c r="J16" s="12"/>
      <c r="K16" s="12"/>
      <c r="L16" s="12"/>
      <c r="M16" s="12"/>
      <c r="N16" s="12"/>
      <c r="O16" s="12"/>
      <c r="P16" s="12"/>
      <c r="Q16" s="12"/>
      <c r="R16" s="12"/>
      <c r="S16" s="12"/>
      <c r="T16" s="12"/>
      <c r="U16" s="12"/>
      <c r="V16" s="12"/>
      <c r="W16" s="12"/>
      <c r="X16" s="16"/>
      <c r="Y16" s="131"/>
      <c r="Z16" s="132"/>
      <c r="AA16" s="16"/>
      <c r="AB16" s="16"/>
      <c r="AC16" s="16"/>
      <c r="AD16" s="16">
        <f t="shared" si="0"/>
        <v>0</v>
      </c>
      <c r="AE16" s="16" t="str">
        <f t="shared" si="1"/>
        <v/>
      </c>
      <c r="AF16" s="17"/>
    </row>
    <row r="17" customHeight="1" spans="1:32">
      <c r="A17" s="12"/>
      <c r="B17" s="12"/>
      <c r="C17" s="12"/>
      <c r="D17" s="12"/>
      <c r="E17" s="12"/>
      <c r="F17" s="12"/>
      <c r="G17" s="12"/>
      <c r="H17" s="12"/>
      <c r="I17" s="12"/>
      <c r="J17" s="12"/>
      <c r="K17" s="12"/>
      <c r="L17" s="12"/>
      <c r="M17" s="12"/>
      <c r="N17" s="12"/>
      <c r="O17" s="12"/>
      <c r="P17" s="12"/>
      <c r="Q17" s="12"/>
      <c r="R17" s="12"/>
      <c r="S17" s="12"/>
      <c r="T17" s="12"/>
      <c r="U17" s="12"/>
      <c r="V17" s="12"/>
      <c r="W17" s="12"/>
      <c r="X17" s="16"/>
      <c r="Y17" s="131"/>
      <c r="Z17" s="132"/>
      <c r="AA17" s="16"/>
      <c r="AB17" s="16"/>
      <c r="AC17" s="16"/>
      <c r="AD17" s="16">
        <f t="shared" si="0"/>
        <v>0</v>
      </c>
      <c r="AE17" s="16" t="str">
        <f t="shared" si="1"/>
        <v/>
      </c>
      <c r="AF17" s="17"/>
    </row>
    <row r="18" customHeight="1" spans="1:32">
      <c r="A18" s="12"/>
      <c r="B18" s="12"/>
      <c r="C18" s="12"/>
      <c r="D18" s="12"/>
      <c r="E18" s="12"/>
      <c r="F18" s="12"/>
      <c r="G18" s="12"/>
      <c r="H18" s="12"/>
      <c r="I18" s="12"/>
      <c r="J18" s="12"/>
      <c r="K18" s="12"/>
      <c r="L18" s="12"/>
      <c r="M18" s="12"/>
      <c r="N18" s="12"/>
      <c r="O18" s="12"/>
      <c r="P18" s="12"/>
      <c r="Q18" s="12"/>
      <c r="R18" s="12"/>
      <c r="S18" s="12"/>
      <c r="T18" s="12"/>
      <c r="U18" s="12"/>
      <c r="V18" s="12"/>
      <c r="W18" s="12"/>
      <c r="X18" s="16"/>
      <c r="Y18" s="131"/>
      <c r="Z18" s="132"/>
      <c r="AA18" s="16"/>
      <c r="AB18" s="16"/>
      <c r="AC18" s="16"/>
      <c r="AD18" s="16">
        <f t="shared" si="0"/>
        <v>0</v>
      </c>
      <c r="AE18" s="16" t="str">
        <f t="shared" si="1"/>
        <v/>
      </c>
      <c r="AF18" s="17"/>
    </row>
    <row r="19" customHeight="1" spans="1:32">
      <c r="A19" s="12"/>
      <c r="B19" s="12"/>
      <c r="C19" s="12"/>
      <c r="D19" s="12"/>
      <c r="E19" s="12"/>
      <c r="F19" s="12"/>
      <c r="G19" s="12"/>
      <c r="H19" s="12"/>
      <c r="I19" s="12"/>
      <c r="J19" s="12"/>
      <c r="K19" s="12"/>
      <c r="L19" s="12"/>
      <c r="M19" s="12"/>
      <c r="N19" s="12"/>
      <c r="O19" s="12"/>
      <c r="P19" s="12"/>
      <c r="Q19" s="12"/>
      <c r="R19" s="12"/>
      <c r="S19" s="12"/>
      <c r="T19" s="12"/>
      <c r="U19" s="12"/>
      <c r="V19" s="12"/>
      <c r="W19" s="12"/>
      <c r="X19" s="16"/>
      <c r="Y19" s="131"/>
      <c r="Z19" s="132"/>
      <c r="AA19" s="16"/>
      <c r="AB19" s="16"/>
      <c r="AC19" s="16"/>
      <c r="AD19" s="16">
        <f t="shared" si="0"/>
        <v>0</v>
      </c>
      <c r="AE19" s="16" t="str">
        <f t="shared" si="1"/>
        <v/>
      </c>
      <c r="AF19" s="17"/>
    </row>
    <row r="20" customHeight="1" spans="1:32">
      <c r="A20" s="12"/>
      <c r="B20" s="12"/>
      <c r="C20" s="12"/>
      <c r="D20" s="12"/>
      <c r="E20" s="12"/>
      <c r="F20" s="12"/>
      <c r="G20" s="12"/>
      <c r="H20" s="12"/>
      <c r="I20" s="12"/>
      <c r="J20" s="12"/>
      <c r="K20" s="12"/>
      <c r="L20" s="12"/>
      <c r="M20" s="12"/>
      <c r="N20" s="12"/>
      <c r="O20" s="12"/>
      <c r="P20" s="12"/>
      <c r="Q20" s="12"/>
      <c r="R20" s="12"/>
      <c r="S20" s="12"/>
      <c r="T20" s="12"/>
      <c r="U20" s="12"/>
      <c r="V20" s="12"/>
      <c r="W20" s="12"/>
      <c r="X20" s="16"/>
      <c r="Y20" s="131"/>
      <c r="Z20" s="132"/>
      <c r="AA20" s="16"/>
      <c r="AB20" s="16"/>
      <c r="AC20" s="16"/>
      <c r="AD20" s="16">
        <f t="shared" si="0"/>
        <v>0</v>
      </c>
      <c r="AE20" s="16" t="str">
        <f t="shared" si="1"/>
        <v/>
      </c>
      <c r="AF20" s="17"/>
    </row>
    <row r="21" customHeight="1" spans="1:32">
      <c r="A21" s="12"/>
      <c r="B21" s="12"/>
      <c r="C21" s="12"/>
      <c r="D21" s="12"/>
      <c r="E21" s="12"/>
      <c r="F21" s="12"/>
      <c r="G21" s="12"/>
      <c r="H21" s="12"/>
      <c r="I21" s="12"/>
      <c r="J21" s="12"/>
      <c r="K21" s="12"/>
      <c r="L21" s="12"/>
      <c r="M21" s="12"/>
      <c r="N21" s="12"/>
      <c r="O21" s="12"/>
      <c r="P21" s="12"/>
      <c r="Q21" s="12"/>
      <c r="R21" s="12"/>
      <c r="S21" s="12"/>
      <c r="T21" s="12"/>
      <c r="U21" s="12"/>
      <c r="V21" s="12"/>
      <c r="W21" s="12"/>
      <c r="X21" s="16"/>
      <c r="Y21" s="131"/>
      <c r="Z21" s="132"/>
      <c r="AA21" s="16"/>
      <c r="AB21" s="16"/>
      <c r="AC21" s="16"/>
      <c r="AD21" s="16">
        <f t="shared" si="0"/>
        <v>0</v>
      </c>
      <c r="AE21" s="16" t="str">
        <f t="shared" si="1"/>
        <v/>
      </c>
      <c r="AF21" s="17"/>
    </row>
    <row r="22" customHeight="1" spans="1:32">
      <c r="A22" s="12"/>
      <c r="B22" s="12"/>
      <c r="C22" s="12"/>
      <c r="D22" s="12"/>
      <c r="E22" s="12"/>
      <c r="F22" s="12"/>
      <c r="G22" s="12"/>
      <c r="H22" s="12"/>
      <c r="I22" s="12"/>
      <c r="J22" s="12"/>
      <c r="K22" s="12"/>
      <c r="L22" s="12"/>
      <c r="M22" s="12"/>
      <c r="N22" s="12"/>
      <c r="O22" s="12"/>
      <c r="P22" s="12"/>
      <c r="Q22" s="12"/>
      <c r="R22" s="12"/>
      <c r="S22" s="12"/>
      <c r="T22" s="12"/>
      <c r="U22" s="12"/>
      <c r="V22" s="12"/>
      <c r="W22" s="12"/>
      <c r="X22" s="16"/>
      <c r="Y22" s="131"/>
      <c r="Z22" s="132"/>
      <c r="AA22" s="16"/>
      <c r="AB22" s="16"/>
      <c r="AC22" s="16"/>
      <c r="AD22" s="16">
        <f t="shared" si="0"/>
        <v>0</v>
      </c>
      <c r="AE22" s="16" t="str">
        <f t="shared" si="1"/>
        <v/>
      </c>
      <c r="AF22" s="17"/>
    </row>
    <row r="23" customHeight="1" spans="1:32">
      <c r="A23" s="12"/>
      <c r="B23" s="12"/>
      <c r="C23" s="12"/>
      <c r="D23" s="12"/>
      <c r="E23" s="12"/>
      <c r="F23" s="12"/>
      <c r="G23" s="12"/>
      <c r="H23" s="12"/>
      <c r="I23" s="12"/>
      <c r="J23" s="12"/>
      <c r="K23" s="12"/>
      <c r="L23" s="12"/>
      <c r="M23" s="12"/>
      <c r="N23" s="12"/>
      <c r="O23" s="12"/>
      <c r="P23" s="12"/>
      <c r="Q23" s="12"/>
      <c r="R23" s="12"/>
      <c r="S23" s="12"/>
      <c r="T23" s="12"/>
      <c r="U23" s="12"/>
      <c r="V23" s="12"/>
      <c r="W23" s="12"/>
      <c r="X23" s="16"/>
      <c r="Y23" s="131"/>
      <c r="Z23" s="132"/>
      <c r="AA23" s="16"/>
      <c r="AB23" s="16"/>
      <c r="AC23" s="16"/>
      <c r="AD23" s="16">
        <f t="shared" si="0"/>
        <v>0</v>
      </c>
      <c r="AE23" s="16" t="str">
        <f t="shared" si="1"/>
        <v/>
      </c>
      <c r="AF23" s="17"/>
    </row>
    <row r="24" customHeight="1" spans="1:32">
      <c r="A24" s="12"/>
      <c r="B24" s="12"/>
      <c r="C24" s="12"/>
      <c r="D24" s="12"/>
      <c r="E24" s="12"/>
      <c r="F24" s="12"/>
      <c r="G24" s="12"/>
      <c r="H24" s="12"/>
      <c r="I24" s="12"/>
      <c r="J24" s="12"/>
      <c r="K24" s="12"/>
      <c r="L24" s="12"/>
      <c r="M24" s="12"/>
      <c r="N24" s="12"/>
      <c r="O24" s="12"/>
      <c r="P24" s="12"/>
      <c r="Q24" s="12"/>
      <c r="R24" s="12"/>
      <c r="S24" s="12"/>
      <c r="T24" s="12"/>
      <c r="U24" s="12"/>
      <c r="V24" s="12"/>
      <c r="W24" s="12"/>
      <c r="X24" s="16"/>
      <c r="Y24" s="131"/>
      <c r="Z24" s="132"/>
      <c r="AA24" s="16"/>
      <c r="AB24" s="16"/>
      <c r="AC24" s="16"/>
      <c r="AD24" s="16">
        <f t="shared" si="0"/>
        <v>0</v>
      </c>
      <c r="AE24" s="16" t="str">
        <f t="shared" si="1"/>
        <v/>
      </c>
      <c r="AF24" s="17"/>
    </row>
    <row r="25" customHeight="1" spans="1:32">
      <c r="A25" s="12"/>
      <c r="B25" s="12"/>
      <c r="C25" s="12"/>
      <c r="D25" s="12"/>
      <c r="E25" s="12"/>
      <c r="F25" s="12"/>
      <c r="G25" s="12"/>
      <c r="H25" s="12"/>
      <c r="I25" s="12"/>
      <c r="J25" s="12"/>
      <c r="K25" s="12"/>
      <c r="L25" s="12"/>
      <c r="M25" s="12"/>
      <c r="N25" s="12"/>
      <c r="O25" s="12"/>
      <c r="P25" s="12"/>
      <c r="Q25" s="12"/>
      <c r="R25" s="12"/>
      <c r="S25" s="12"/>
      <c r="T25" s="12"/>
      <c r="U25" s="12"/>
      <c r="V25" s="12"/>
      <c r="W25" s="12"/>
      <c r="X25" s="16"/>
      <c r="Y25" s="131"/>
      <c r="Z25" s="132"/>
      <c r="AA25" s="16"/>
      <c r="AB25" s="16"/>
      <c r="AC25" s="16"/>
      <c r="AD25" s="16">
        <f t="shared" si="0"/>
        <v>0</v>
      </c>
      <c r="AE25" s="16" t="str">
        <f t="shared" si="1"/>
        <v/>
      </c>
      <c r="AF25" s="17"/>
    </row>
    <row r="26" customHeight="1" spans="1:32">
      <c r="A26" s="12"/>
      <c r="B26" s="12"/>
      <c r="C26" s="12"/>
      <c r="D26" s="12"/>
      <c r="E26" s="12"/>
      <c r="F26" s="12"/>
      <c r="G26" s="12"/>
      <c r="H26" s="12"/>
      <c r="I26" s="12"/>
      <c r="J26" s="12"/>
      <c r="K26" s="12"/>
      <c r="L26" s="12"/>
      <c r="M26" s="12"/>
      <c r="N26" s="12"/>
      <c r="O26" s="12"/>
      <c r="P26" s="12"/>
      <c r="Q26" s="12"/>
      <c r="R26" s="12"/>
      <c r="S26" s="12"/>
      <c r="T26" s="12"/>
      <c r="U26" s="12"/>
      <c r="V26" s="12"/>
      <c r="W26" s="12"/>
      <c r="X26" s="16"/>
      <c r="Y26" s="131"/>
      <c r="Z26" s="132"/>
      <c r="AA26" s="16"/>
      <c r="AB26" s="16"/>
      <c r="AC26" s="16"/>
      <c r="AD26" s="16">
        <f t="shared" si="0"/>
        <v>0</v>
      </c>
      <c r="AE26" s="16" t="str">
        <f t="shared" si="1"/>
        <v/>
      </c>
      <c r="AF26" s="17"/>
    </row>
    <row r="27" customHeight="1" spans="1:32">
      <c r="A27" s="52" t="s">
        <v>578</v>
      </c>
      <c r="B27" s="84"/>
      <c r="C27" s="84"/>
      <c r="D27" s="84"/>
      <c r="E27" s="84"/>
      <c r="F27" s="84"/>
      <c r="G27" s="84"/>
      <c r="H27" s="84"/>
      <c r="I27" s="84"/>
      <c r="J27" s="84"/>
      <c r="K27" s="84"/>
      <c r="L27" s="84"/>
      <c r="M27" s="84"/>
      <c r="N27" s="84"/>
      <c r="O27" s="84"/>
      <c r="P27" s="84"/>
      <c r="Q27" s="84"/>
      <c r="R27" s="84"/>
      <c r="S27" s="84"/>
      <c r="T27" s="84"/>
      <c r="U27" s="84"/>
      <c r="V27" s="84"/>
      <c r="W27" s="12"/>
      <c r="X27" s="16"/>
      <c r="Y27" s="131">
        <f>SUM(Y6:Y26)</f>
        <v>0</v>
      </c>
      <c r="Z27" s="132"/>
      <c r="AA27" s="16">
        <f>SUM(AA6:AA26)</f>
        <v>0</v>
      </c>
      <c r="AB27" s="16"/>
      <c r="AC27" s="16">
        <f>SUM(AC6:AC26)</f>
        <v>0</v>
      </c>
      <c r="AD27" s="16">
        <f t="shared" si="0"/>
        <v>0</v>
      </c>
      <c r="AE27" s="16" t="str">
        <f t="shared" si="1"/>
        <v/>
      </c>
      <c r="AF27" s="17"/>
    </row>
    <row r="28" customHeight="1" spans="1:32">
      <c r="A28" s="20" t="e">
        <f>#REF!&amp;#REF!</f>
        <v>#REF!</v>
      </c>
      <c r="Y28" s="116"/>
      <c r="Z28" s="116"/>
      <c r="AC28" s="27" t="e">
        <f>"评估人员："&amp;#REF!</f>
        <v>#REF!</v>
      </c>
    </row>
    <row r="29" customHeight="1" spans="1:32">
      <c r="A29" s="20" t="e">
        <f>CONCATENATE(#REF!,#REF!,#REF!,#REF!,#REF!,#REF!,#REF!)</f>
        <v>#REF!</v>
      </c>
      <c r="Y29" s="116"/>
      <c r="Z29" s="116"/>
    </row>
    <row r="30" customHeight="1" spans="1:32">
      <c r="Y30" s="116"/>
      <c r="Z30" s="116"/>
    </row>
    <row r="31" customHeight="1" spans="1:32">
      <c r="Y31" s="116"/>
      <c r="Z31" s="116"/>
    </row>
    <row r="32" customHeight="1" spans="1:32">
      <c r="Y32" s="116"/>
      <c r="Z32" s="116"/>
    </row>
    <row r="33" customHeight="1" spans="25:26">
      <c r="Y33" s="116"/>
      <c r="Z33" s="116"/>
    </row>
    <row r="34" customHeight="1" spans="25:26">
      <c r="Y34" s="116"/>
      <c r="Z34" s="116"/>
    </row>
    <row r="35" customHeight="1" spans="25:26">
      <c r="Y35" s="116"/>
      <c r="Z35" s="116"/>
    </row>
    <row r="36" customHeight="1" spans="25:26">
      <c r="Y36" s="116"/>
      <c r="Z36" s="116"/>
    </row>
    <row r="37" customHeight="1" spans="25:26">
      <c r="Y37" s="116"/>
      <c r="Z37" s="116"/>
    </row>
    <row r="38" customHeight="1" spans="25:26">
      <c r="Y38" s="116"/>
      <c r="Z38" s="116"/>
    </row>
    <row r="39" customHeight="1" spans="25:26">
      <c r="Y39" s="116"/>
      <c r="Z39" s="116"/>
    </row>
    <row r="40" customHeight="1" spans="25:26">
      <c r="Y40" s="116"/>
      <c r="Z40" s="116"/>
    </row>
    <row r="41" customHeight="1" spans="25:26">
      <c r="Y41" s="116"/>
      <c r="Z41" s="116"/>
    </row>
    <row r="42" customHeight="1" spans="25:26">
      <c r="Y42" s="116"/>
      <c r="Z42" s="116"/>
    </row>
    <row r="43" customHeight="1" spans="25:26">
      <c r="Y43" s="116"/>
      <c r="Z43" s="116"/>
    </row>
    <row r="44" customHeight="1" spans="25:26">
      <c r="Y44" s="116"/>
      <c r="Z44" s="116"/>
    </row>
    <row r="45" customHeight="1" spans="25:26">
      <c r="Y45" s="116"/>
      <c r="Z45" s="116"/>
    </row>
    <row r="46" customHeight="1" spans="25:26">
      <c r="Y46" s="116"/>
      <c r="Z46" s="116"/>
    </row>
    <row r="47" customHeight="1" spans="25:26">
      <c r="Y47" s="116"/>
      <c r="Z47" s="116"/>
    </row>
    <row r="48" customHeight="1" spans="25:26">
      <c r="Y48" s="116"/>
      <c r="Z48" s="116"/>
    </row>
    <row r="49" customHeight="1" spans="25:26">
      <c r="Y49" s="116"/>
      <c r="Z49" s="116"/>
    </row>
    <row r="50" customHeight="1" spans="25:26">
      <c r="Y50" s="116"/>
      <c r="Z50" s="116"/>
    </row>
    <row r="51" customHeight="1" spans="25:26">
      <c r="Y51" s="116"/>
      <c r="Z51" s="116"/>
    </row>
    <row r="52" customHeight="1" spans="25:26">
      <c r="Y52" s="116"/>
      <c r="Z52" s="116"/>
    </row>
    <row r="53" customHeight="1" spans="25:26">
      <c r="Y53" s="116"/>
      <c r="Z53" s="116"/>
    </row>
    <row r="54" customHeight="1" spans="25:26">
      <c r="Y54" s="116"/>
      <c r="Z54" s="116"/>
    </row>
    <row r="55" customHeight="1" spans="25:26">
      <c r="Y55" s="116"/>
      <c r="Z55" s="116"/>
    </row>
    <row r="56" customHeight="1" spans="25:26">
      <c r="Y56" s="116"/>
      <c r="Z56" s="116"/>
    </row>
    <row r="57" customHeight="1" spans="25:26">
      <c r="Y57" s="116"/>
      <c r="Z57" s="116"/>
    </row>
    <row r="58" customHeight="1" spans="25:26">
      <c r="Y58" s="116"/>
      <c r="Z58" s="116"/>
    </row>
    <row r="59" customHeight="1" spans="25:26">
      <c r="Y59" s="116"/>
      <c r="Z59" s="116"/>
    </row>
    <row r="60" customHeight="1" spans="25:26">
      <c r="Y60" s="116"/>
      <c r="Z60" s="116"/>
    </row>
    <row r="61" customHeight="1" spans="25:26">
      <c r="Y61" s="116"/>
      <c r="Z61" s="116"/>
    </row>
    <row r="62" customHeight="1" spans="25:26">
      <c r="Y62" s="116"/>
      <c r="Z62" s="116"/>
    </row>
    <row r="63" customHeight="1" spans="25:26">
      <c r="Y63" s="116"/>
      <c r="Z63" s="116"/>
    </row>
    <row r="64" customHeight="1" spans="25:26">
      <c r="Y64" s="116"/>
      <c r="Z64" s="116"/>
    </row>
    <row r="65" customHeight="1" spans="25:26">
      <c r="Y65" s="116"/>
      <c r="Z65" s="116"/>
    </row>
    <row r="66" customHeight="1" spans="25:26">
      <c r="Y66" s="116"/>
      <c r="Z66" s="116"/>
    </row>
    <row r="67" customHeight="1" spans="25:26">
      <c r="Y67" s="116"/>
      <c r="Z67" s="116"/>
    </row>
    <row r="68" customHeight="1" spans="25:26">
      <c r="Y68" s="116"/>
      <c r="Z68" s="116"/>
    </row>
    <row r="69" customHeight="1" spans="25:26">
      <c r="Y69" s="116"/>
      <c r="Z69" s="116"/>
    </row>
    <row r="70" customHeight="1" spans="25:26">
      <c r="Y70" s="116"/>
      <c r="Z70" s="116"/>
    </row>
    <row r="71" customHeight="1" spans="25:26">
      <c r="Y71" s="116"/>
      <c r="Z71" s="116"/>
    </row>
    <row r="72" customHeight="1" spans="25:26">
      <c r="Y72" s="116"/>
      <c r="Z72" s="116"/>
    </row>
    <row r="73" customHeight="1" spans="25:26">
      <c r="Y73" s="116"/>
      <c r="Z73" s="116"/>
    </row>
    <row r="74" customHeight="1" spans="25:26">
      <c r="Y74" s="116"/>
      <c r="Z74" s="116"/>
    </row>
    <row r="75" customHeight="1" spans="25:26">
      <c r="Y75" s="116"/>
      <c r="Z75" s="116"/>
    </row>
    <row r="76" customHeight="1" spans="25:26">
      <c r="Y76" s="116"/>
      <c r="Z76" s="116"/>
    </row>
    <row r="77" customHeight="1" spans="25:26">
      <c r="Y77" s="116"/>
      <c r="Z77" s="116"/>
    </row>
    <row r="78" customHeight="1" spans="25:26">
      <c r="Y78" s="116"/>
      <c r="Z78" s="116"/>
    </row>
    <row r="79" customHeight="1" spans="25:26">
      <c r="Y79" s="116"/>
      <c r="Z79" s="116"/>
    </row>
    <row r="80" customHeight="1" spans="25:26">
      <c r="Y80" s="116"/>
      <c r="Z80" s="116"/>
    </row>
    <row r="81" customHeight="1" spans="25:26">
      <c r="Y81" s="116"/>
      <c r="Z81" s="116"/>
    </row>
    <row r="82" customHeight="1" spans="25:26">
      <c r="Y82" s="116"/>
      <c r="Z82" s="116"/>
    </row>
    <row r="83" customHeight="1" spans="25:26">
      <c r="Y83" s="116"/>
      <c r="Z83" s="116"/>
    </row>
    <row r="84" customHeight="1" spans="25:26">
      <c r="Y84" s="116"/>
      <c r="Z84" s="116"/>
    </row>
    <row r="85" customHeight="1" spans="25:26">
      <c r="Y85" s="116"/>
      <c r="Z85" s="116"/>
    </row>
    <row r="86" customHeight="1" spans="25:26">
      <c r="Y86" s="116"/>
      <c r="Z86" s="116"/>
    </row>
    <row r="87" customHeight="1" spans="25:26">
      <c r="Y87" s="116"/>
      <c r="Z87" s="116"/>
    </row>
    <row r="88" customHeight="1" spans="25:26">
      <c r="Y88" s="116"/>
      <c r="Z88" s="116"/>
    </row>
    <row r="89" customHeight="1" spans="25:26">
      <c r="Y89" s="116"/>
      <c r="Z89" s="116"/>
    </row>
    <row r="90" customHeight="1" spans="25:26">
      <c r="Y90" s="116"/>
      <c r="Z90" s="116"/>
    </row>
    <row r="91" customHeight="1" spans="25:26">
      <c r="Y91" s="116"/>
      <c r="Z91" s="116"/>
    </row>
    <row r="92" customHeight="1" spans="25:26">
      <c r="Y92" s="116"/>
      <c r="Z92" s="116"/>
    </row>
    <row r="93" customHeight="1" spans="25:26">
      <c r="Y93" s="116"/>
      <c r="Z93" s="116"/>
    </row>
    <row r="94" customHeight="1" spans="25:26">
      <c r="Y94" s="116"/>
      <c r="Z94" s="116"/>
    </row>
    <row r="95" customHeight="1" spans="25:26">
      <c r="Y95" s="116"/>
      <c r="Z95" s="116"/>
    </row>
    <row r="96" customHeight="1" spans="25:26">
      <c r="Y96" s="116"/>
      <c r="Z96" s="116"/>
    </row>
    <row r="97" customHeight="1" spans="25:26">
      <c r="Y97" s="116"/>
      <c r="Z97" s="116"/>
    </row>
    <row r="98" customHeight="1" spans="25:26">
      <c r="Y98" s="116"/>
      <c r="Z98" s="116"/>
    </row>
    <row r="99" customHeight="1" spans="25:26">
      <c r="Y99" s="116"/>
      <c r="Z99" s="116"/>
    </row>
    <row r="100" customHeight="1" spans="25:26">
      <c r="Y100" s="116"/>
      <c r="Z100" s="116"/>
    </row>
    <row r="101" customHeight="1" spans="25:26">
      <c r="Y101" s="116"/>
      <c r="Z101" s="116"/>
    </row>
    <row r="102" customHeight="1" spans="25:26">
      <c r="Y102" s="116"/>
      <c r="Z102" s="116"/>
    </row>
    <row r="103" customHeight="1" spans="25:26">
      <c r="Y103" s="116"/>
      <c r="Z103" s="116"/>
    </row>
    <row r="104" customHeight="1" spans="25:26">
      <c r="Y104" s="116"/>
      <c r="Z104" s="116"/>
    </row>
    <row r="105" customHeight="1" spans="25:26">
      <c r="Y105" s="116"/>
      <c r="Z105" s="116"/>
    </row>
    <row r="106" customHeight="1" spans="25:26">
      <c r="Y106" s="116"/>
      <c r="Z106" s="116"/>
    </row>
    <row r="107" customHeight="1" spans="25:26">
      <c r="Y107" s="116"/>
      <c r="Z107" s="116"/>
    </row>
    <row r="108" customHeight="1" spans="25:26">
      <c r="Y108" s="116"/>
      <c r="Z108" s="116"/>
    </row>
    <row r="109" customHeight="1" spans="25:26">
      <c r="Y109" s="116"/>
      <c r="Z109" s="116"/>
    </row>
    <row r="110" customHeight="1" spans="25:26">
      <c r="Y110" s="116"/>
      <c r="Z110" s="116"/>
    </row>
    <row r="111" customHeight="1" spans="25:26">
      <c r="Y111" s="116"/>
      <c r="Z111" s="116"/>
    </row>
    <row r="112" customHeight="1" spans="25:26">
      <c r="Y112" s="116"/>
      <c r="Z112" s="116"/>
    </row>
    <row r="113" customHeight="1" spans="25:26">
      <c r="Y113" s="116"/>
      <c r="Z113" s="116"/>
    </row>
    <row r="114" customHeight="1" spans="25:26">
      <c r="Y114" s="116"/>
      <c r="Z114" s="116"/>
    </row>
    <row r="115" customHeight="1" spans="25:26">
      <c r="Y115" s="116"/>
      <c r="Z115" s="116"/>
    </row>
    <row r="116" customHeight="1" spans="25:26">
      <c r="Y116" s="116"/>
      <c r="Z116" s="116"/>
    </row>
    <row r="117" customHeight="1" spans="25:26">
      <c r="Y117" s="116"/>
      <c r="Z117" s="116"/>
    </row>
    <row r="118" customHeight="1" spans="25:26">
      <c r="Y118" s="116"/>
      <c r="Z118" s="116"/>
    </row>
    <row r="119" customHeight="1" spans="25:26">
      <c r="Y119" s="116"/>
      <c r="Z119" s="116"/>
    </row>
    <row r="120" customHeight="1" spans="25:26">
      <c r="Y120" s="116"/>
      <c r="Z120" s="116"/>
    </row>
    <row r="121" customHeight="1" spans="25:26">
      <c r="Y121" s="116"/>
      <c r="Z121" s="116"/>
    </row>
    <row r="122" customHeight="1" spans="25:26">
      <c r="Y122" s="116"/>
      <c r="Z122" s="116"/>
    </row>
    <row r="123" customHeight="1" spans="25:26">
      <c r="Y123" s="116"/>
      <c r="Z123" s="116"/>
    </row>
    <row r="124" customHeight="1" spans="25:26">
      <c r="Y124" s="116"/>
      <c r="Z124" s="116"/>
    </row>
    <row r="125" customHeight="1" spans="25:26">
      <c r="Y125" s="116"/>
      <c r="Z125" s="116"/>
    </row>
    <row r="126" customHeight="1" spans="25:26">
      <c r="Y126" s="116"/>
      <c r="Z126" s="116"/>
    </row>
    <row r="127" customHeight="1" spans="25:26">
      <c r="Y127" s="116"/>
      <c r="Z127" s="116"/>
    </row>
    <row r="128" customHeight="1" spans="25:26">
      <c r="Y128" s="116"/>
      <c r="Z128" s="116"/>
    </row>
    <row r="129" customHeight="1" spans="25:26">
      <c r="Y129" s="116"/>
      <c r="Z129" s="116"/>
    </row>
    <row r="130" customHeight="1" spans="25:26">
      <c r="Y130" s="116"/>
      <c r="Z130" s="116"/>
    </row>
    <row r="131" customHeight="1" spans="25:26">
      <c r="Y131" s="116"/>
      <c r="Z131" s="116"/>
    </row>
    <row r="132" customHeight="1" spans="25:26">
      <c r="Y132" s="116"/>
      <c r="Z132" s="116"/>
    </row>
    <row r="133" customHeight="1" spans="25:26">
      <c r="Y133" s="116"/>
      <c r="Z133" s="116"/>
    </row>
    <row r="134" customHeight="1" spans="25:26">
      <c r="Y134" s="116"/>
      <c r="Z134" s="116"/>
    </row>
    <row r="135" customHeight="1" spans="25:26">
      <c r="Y135" s="116"/>
      <c r="Z135" s="116"/>
    </row>
    <row r="136" customHeight="1" spans="25:26">
      <c r="Y136" s="116"/>
      <c r="Z136" s="116"/>
    </row>
    <row r="137" customHeight="1" spans="25:26">
      <c r="Y137" s="116"/>
      <c r="Z137" s="116"/>
    </row>
    <row r="138" customHeight="1" spans="25:26">
      <c r="Y138" s="116"/>
      <c r="Z138" s="116"/>
    </row>
    <row r="139" customHeight="1" spans="25:26">
      <c r="Y139" s="116"/>
      <c r="Z139" s="116"/>
    </row>
    <row r="140" customHeight="1" spans="25:26">
      <c r="Y140" s="116"/>
      <c r="Z140" s="116"/>
    </row>
    <row r="141" customHeight="1" spans="25:26">
      <c r="Y141" s="116"/>
      <c r="Z141" s="116"/>
    </row>
    <row r="142" customHeight="1" spans="25:26">
      <c r="Y142" s="116"/>
      <c r="Z142" s="116"/>
    </row>
    <row r="143" customHeight="1" spans="25:26">
      <c r="Y143" s="116"/>
      <c r="Z143" s="116"/>
    </row>
    <row r="144" customHeight="1" spans="25:26">
      <c r="Y144" s="116"/>
      <c r="Z144" s="116"/>
    </row>
    <row r="145" customHeight="1" spans="25:26">
      <c r="Y145" s="116"/>
      <c r="Z145" s="116"/>
    </row>
    <row r="146" customHeight="1" spans="25:26">
      <c r="Y146" s="116"/>
      <c r="Z146" s="116"/>
    </row>
    <row r="147" customHeight="1" spans="25:26">
      <c r="Y147" s="116"/>
      <c r="Z147" s="116"/>
    </row>
    <row r="148" customHeight="1" spans="25:26">
      <c r="Y148" s="116"/>
      <c r="Z148" s="116"/>
    </row>
    <row r="149" customHeight="1" spans="25:26">
      <c r="Y149" s="116"/>
      <c r="Z149" s="116"/>
    </row>
    <row r="150" customHeight="1" spans="25:26">
      <c r="Y150" s="116"/>
      <c r="Z150" s="116"/>
    </row>
    <row r="151" customHeight="1" spans="25:26">
      <c r="Y151" s="116"/>
      <c r="Z151" s="116"/>
    </row>
    <row r="152" customHeight="1" spans="25:26">
      <c r="Y152" s="116"/>
      <c r="Z152" s="116"/>
    </row>
    <row r="153" customHeight="1" spans="25:26">
      <c r="Y153" s="116"/>
      <c r="Z153" s="116"/>
    </row>
    <row r="154" customHeight="1" spans="25:26">
      <c r="Y154" s="116"/>
      <c r="Z154" s="116"/>
    </row>
    <row r="155" customHeight="1" spans="25:26">
      <c r="Y155" s="116"/>
      <c r="Z155" s="116"/>
    </row>
    <row r="156" customHeight="1" spans="25:26">
      <c r="Y156" s="116"/>
      <c r="Z156" s="116"/>
    </row>
    <row r="157" customHeight="1" spans="25:26">
      <c r="Y157" s="116"/>
      <c r="Z157" s="116"/>
    </row>
    <row r="158" customHeight="1" spans="25:26">
      <c r="Y158" s="116"/>
      <c r="Z158" s="116"/>
    </row>
    <row r="159" customHeight="1" spans="25:26">
      <c r="Y159" s="116"/>
      <c r="Z159" s="116"/>
    </row>
    <row r="160" customHeight="1" spans="25:26">
      <c r="Y160" s="116"/>
      <c r="Z160" s="116"/>
    </row>
    <row r="161" customHeight="1" spans="25:26">
      <c r="Y161" s="116"/>
      <c r="Z161" s="116"/>
    </row>
    <row r="162" customHeight="1" spans="25:26">
      <c r="Y162" s="116"/>
      <c r="Z162" s="116"/>
    </row>
    <row r="163" customHeight="1" spans="25:26">
      <c r="Y163" s="116"/>
      <c r="Z163" s="116"/>
    </row>
    <row r="164" customHeight="1" spans="25:26">
      <c r="Y164" s="116"/>
      <c r="Z164" s="116"/>
    </row>
    <row r="165" customHeight="1" spans="25:26">
      <c r="Y165" s="116"/>
      <c r="Z165" s="116"/>
    </row>
    <row r="166" customHeight="1" spans="25:26">
      <c r="Y166" s="116"/>
      <c r="Z166" s="116"/>
    </row>
    <row r="167" customHeight="1" spans="25:26">
      <c r="Y167" s="116"/>
      <c r="Z167" s="116"/>
    </row>
    <row r="168" customHeight="1" spans="25:26">
      <c r="Y168" s="116"/>
      <c r="Z168" s="116"/>
    </row>
    <row r="169" customHeight="1" spans="25:26">
      <c r="Y169" s="116"/>
      <c r="Z169" s="116"/>
    </row>
    <row r="170" customHeight="1" spans="25:26">
      <c r="Y170" s="116"/>
      <c r="Z170" s="116"/>
    </row>
    <row r="171" customHeight="1" spans="25:26">
      <c r="Y171" s="116"/>
      <c r="Z171" s="116"/>
    </row>
    <row r="172" customHeight="1" spans="25:26">
      <c r="Y172" s="116"/>
      <c r="Z172" s="116"/>
    </row>
    <row r="173" customHeight="1" spans="25:26">
      <c r="Y173" s="116"/>
      <c r="Z173" s="116"/>
    </row>
    <row r="174" customHeight="1" spans="25:26">
      <c r="Y174" s="116"/>
      <c r="Z174" s="116"/>
    </row>
    <row r="175" customHeight="1" spans="25:26">
      <c r="Y175" s="116"/>
      <c r="Z175" s="116"/>
    </row>
    <row r="176" customHeight="1" spans="25:26">
      <c r="Y176" s="116"/>
      <c r="Z176" s="116"/>
    </row>
    <row r="177" customHeight="1" spans="25:26">
      <c r="Y177" s="116"/>
      <c r="Z177" s="116"/>
    </row>
    <row r="178" customHeight="1" spans="25:26">
      <c r="Y178" s="116"/>
      <c r="Z178" s="116"/>
    </row>
    <row r="179" customHeight="1" spans="25:26">
      <c r="Y179" s="116"/>
      <c r="Z179" s="116"/>
    </row>
    <row r="180" customHeight="1" spans="25:26">
      <c r="Y180" s="116"/>
      <c r="Z180" s="116"/>
    </row>
    <row r="181" customHeight="1" spans="25:26">
      <c r="Y181" s="116"/>
      <c r="Z181" s="116"/>
    </row>
    <row r="182" customHeight="1" spans="25:26">
      <c r="Y182" s="116"/>
      <c r="Z182" s="116"/>
    </row>
    <row r="183" customHeight="1" spans="25:26">
      <c r="Y183" s="116"/>
      <c r="Z183" s="116"/>
    </row>
    <row r="184" customHeight="1" spans="25:26">
      <c r="Y184" s="116"/>
      <c r="Z184" s="116"/>
    </row>
    <row r="185" customHeight="1" spans="25:26">
      <c r="Y185" s="116"/>
      <c r="Z185" s="116"/>
    </row>
    <row r="186" customHeight="1" spans="25:26">
      <c r="Y186" s="116"/>
      <c r="Z186" s="116"/>
    </row>
    <row r="187" customHeight="1" spans="25:26">
      <c r="Y187" s="116"/>
      <c r="Z187" s="116"/>
    </row>
    <row r="188" customHeight="1" spans="25:26">
      <c r="Y188" s="116"/>
      <c r="Z188" s="116"/>
    </row>
    <row r="189" customHeight="1" spans="25:26">
      <c r="Y189" s="116"/>
      <c r="Z189" s="116"/>
    </row>
    <row r="190" customHeight="1" spans="25:26">
      <c r="Y190" s="116"/>
      <c r="Z190" s="116"/>
    </row>
    <row r="191" customHeight="1" spans="25:26">
      <c r="Y191" s="116"/>
      <c r="Z191" s="116"/>
    </row>
    <row r="192" customHeight="1" spans="25:26">
      <c r="Y192" s="116"/>
      <c r="Z192" s="116"/>
    </row>
    <row r="193" customHeight="1" spans="25:26">
      <c r="Y193" s="116"/>
      <c r="Z193" s="116"/>
    </row>
    <row r="194" customHeight="1" spans="25:26">
      <c r="Y194" s="116"/>
      <c r="Z194" s="116"/>
    </row>
    <row r="195" customHeight="1" spans="25:26">
      <c r="Y195" s="116"/>
      <c r="Z195" s="116"/>
    </row>
    <row r="196" customHeight="1" spans="25:26">
      <c r="Y196" s="116"/>
      <c r="Z196" s="116"/>
    </row>
    <row r="197" customHeight="1" spans="25:26">
      <c r="Y197" s="116"/>
      <c r="Z197" s="116"/>
    </row>
    <row r="198" customHeight="1" spans="25:26">
      <c r="Y198" s="116"/>
      <c r="Z198" s="116"/>
    </row>
    <row r="199" customHeight="1" spans="25:26">
      <c r="Y199" s="116"/>
      <c r="Z199" s="116"/>
    </row>
    <row r="200" customHeight="1" spans="25:26">
      <c r="Y200" s="116"/>
      <c r="Z200" s="116"/>
    </row>
    <row r="201" customHeight="1" spans="25:26">
      <c r="Y201" s="116"/>
      <c r="Z201" s="116"/>
    </row>
    <row r="202" customHeight="1" spans="25:26">
      <c r="Y202" s="116"/>
      <c r="Z202" s="116"/>
    </row>
    <row r="203" customHeight="1" spans="25:26">
      <c r="Y203" s="116"/>
      <c r="Z203" s="116"/>
    </row>
    <row r="204" customHeight="1" spans="25:26">
      <c r="Y204" s="116"/>
      <c r="Z204" s="116"/>
    </row>
    <row r="205" customHeight="1" spans="25:26">
      <c r="Y205" s="116"/>
      <c r="Z205" s="116"/>
    </row>
    <row r="206" customHeight="1" spans="25:26">
      <c r="Y206" s="116"/>
      <c r="Z206" s="116"/>
    </row>
    <row r="207" customHeight="1" spans="25:26">
      <c r="Y207" s="116"/>
      <c r="Z207" s="116"/>
    </row>
    <row r="208" customHeight="1" spans="25:26">
      <c r="Y208" s="116"/>
      <c r="Z208" s="116"/>
    </row>
    <row r="209" customHeight="1" spans="25:26">
      <c r="Y209" s="116"/>
      <c r="Z209" s="116"/>
    </row>
    <row r="210" customHeight="1" spans="25:26">
      <c r="Y210" s="116"/>
      <c r="Z210" s="116"/>
    </row>
    <row r="211" customHeight="1" spans="25:26">
      <c r="Y211" s="116"/>
      <c r="Z211" s="116"/>
    </row>
    <row r="212" customHeight="1" spans="25:26">
      <c r="Y212" s="116"/>
      <c r="Z212" s="116"/>
    </row>
    <row r="213" customHeight="1" spans="25:26">
      <c r="Y213" s="116"/>
      <c r="Z213" s="116"/>
    </row>
    <row r="214" customHeight="1" spans="25:26">
      <c r="Y214" s="116"/>
      <c r="Z214" s="116"/>
    </row>
    <row r="215" customHeight="1" spans="25:26">
      <c r="Y215" s="116"/>
      <c r="Z215" s="116"/>
    </row>
    <row r="216" customHeight="1" spans="25:26">
      <c r="Y216" s="116"/>
      <c r="Z216" s="116"/>
    </row>
    <row r="217" customHeight="1" spans="25:26">
      <c r="Y217" s="116"/>
      <c r="Z217" s="116"/>
    </row>
    <row r="218" customHeight="1" spans="25:26">
      <c r="Y218" s="116"/>
      <c r="Z218" s="116"/>
    </row>
    <row r="219" customHeight="1" spans="25:26">
      <c r="Y219" s="116"/>
      <c r="Z219" s="116"/>
    </row>
    <row r="220" customHeight="1" spans="25:26">
      <c r="Y220" s="116"/>
      <c r="Z220" s="116"/>
    </row>
    <row r="221" customHeight="1" spans="25:26">
      <c r="Y221" s="116"/>
      <c r="Z221" s="116"/>
    </row>
    <row r="222" customHeight="1" spans="25:26">
      <c r="Y222" s="116"/>
      <c r="Z222" s="116"/>
    </row>
    <row r="223" customHeight="1" spans="25:26">
      <c r="Y223" s="116"/>
      <c r="Z223" s="116"/>
    </row>
    <row r="224" customHeight="1" spans="25:26">
      <c r="Y224" s="116"/>
      <c r="Z224" s="116"/>
    </row>
    <row r="225" customHeight="1" spans="25:26">
      <c r="Y225" s="116"/>
      <c r="Z225" s="116"/>
    </row>
    <row r="226" customHeight="1" spans="25:26">
      <c r="Y226" s="116"/>
      <c r="Z226" s="116"/>
    </row>
    <row r="227" customHeight="1" spans="25:26">
      <c r="Y227" s="116"/>
      <c r="Z227" s="116"/>
    </row>
    <row r="228" customHeight="1" spans="25:26">
      <c r="Y228" s="116"/>
      <c r="Z228" s="116"/>
    </row>
    <row r="229" customHeight="1" spans="25:26">
      <c r="Y229" s="116"/>
      <c r="Z229" s="116"/>
    </row>
    <row r="230" customHeight="1" spans="25:26">
      <c r="Y230" s="116"/>
      <c r="Z230" s="116"/>
    </row>
    <row r="231" customHeight="1" spans="25:26">
      <c r="Y231" s="116"/>
      <c r="Z231" s="116"/>
    </row>
    <row r="232" customHeight="1" spans="25:26">
      <c r="Y232" s="116"/>
      <c r="Z232" s="116"/>
    </row>
    <row r="233" customHeight="1" spans="25:26">
      <c r="Y233" s="116"/>
      <c r="Z233" s="116"/>
    </row>
    <row r="234" customHeight="1" spans="25:26">
      <c r="Y234" s="116"/>
      <c r="Z234" s="116"/>
    </row>
    <row r="235" customHeight="1" spans="25:26">
      <c r="Y235" s="116"/>
      <c r="Z235" s="116"/>
    </row>
    <row r="236" customHeight="1" spans="25:26">
      <c r="Y236" s="116"/>
      <c r="Z236" s="116"/>
    </row>
    <row r="237" customHeight="1" spans="25:26">
      <c r="Y237" s="116"/>
      <c r="Z237" s="116"/>
    </row>
    <row r="238" customHeight="1" spans="25:26">
      <c r="Y238" s="116"/>
      <c r="Z238" s="116"/>
    </row>
    <row r="239" customHeight="1" spans="25:26">
      <c r="Y239" s="116"/>
      <c r="Z239" s="116"/>
    </row>
    <row r="240" customHeight="1" spans="25:26">
      <c r="Y240" s="116"/>
      <c r="Z240" s="116"/>
    </row>
    <row r="241" customHeight="1" spans="25:26">
      <c r="Y241" s="116"/>
      <c r="Z241" s="116"/>
    </row>
    <row r="242" customHeight="1" spans="25:26">
      <c r="Y242" s="116"/>
      <c r="Z242" s="116"/>
    </row>
    <row r="243" customHeight="1" spans="25:26">
      <c r="Y243" s="116"/>
      <c r="Z243" s="116"/>
    </row>
    <row r="244" customHeight="1" spans="25:26">
      <c r="Y244" s="116"/>
      <c r="Z244" s="116"/>
    </row>
    <row r="245" customHeight="1" spans="25:26">
      <c r="Y245" s="116"/>
      <c r="Z245" s="116"/>
    </row>
    <row r="246" customHeight="1" spans="25:26">
      <c r="Y246" s="116"/>
      <c r="Z246" s="116"/>
    </row>
    <row r="247" customHeight="1" spans="25:26">
      <c r="Y247" s="116"/>
      <c r="Z247" s="116"/>
    </row>
    <row r="248" customHeight="1" spans="25:26">
      <c r="Y248" s="116"/>
      <c r="Z248" s="116"/>
    </row>
    <row r="249" customHeight="1" spans="25:26">
      <c r="Y249" s="116"/>
      <c r="Z249" s="116"/>
    </row>
    <row r="250" customHeight="1" spans="25:26">
      <c r="Y250" s="116"/>
      <c r="Z250" s="116"/>
    </row>
    <row r="251" customHeight="1" spans="25:26">
      <c r="Y251" s="116"/>
      <c r="Z251" s="116"/>
    </row>
    <row r="252" customHeight="1" spans="25:26">
      <c r="Y252" s="116"/>
      <c r="Z252" s="116"/>
    </row>
    <row r="253" customHeight="1" spans="25:26">
      <c r="Y253" s="116"/>
      <c r="Z253" s="116"/>
    </row>
    <row r="254" customHeight="1" spans="25:26">
      <c r="Y254" s="116"/>
      <c r="Z254" s="116"/>
    </row>
    <row r="255" customHeight="1" spans="25:26">
      <c r="Y255" s="116"/>
      <c r="Z255" s="116"/>
    </row>
    <row r="256" customHeight="1" spans="25:26">
      <c r="Y256" s="116"/>
      <c r="Z256" s="116"/>
    </row>
    <row r="257" customHeight="1" spans="25:26">
      <c r="Y257" s="116"/>
      <c r="Z257" s="116"/>
    </row>
    <row r="258" customHeight="1" spans="25:26">
      <c r="Y258" s="116"/>
      <c r="Z258" s="116"/>
    </row>
    <row r="259" customHeight="1" spans="25:26">
      <c r="Y259" s="116"/>
      <c r="Z259" s="116"/>
    </row>
    <row r="260" customHeight="1" spans="25:26">
      <c r="Y260" s="116"/>
      <c r="Z260" s="116"/>
    </row>
    <row r="261" customHeight="1" spans="25:26">
      <c r="Y261" s="116"/>
      <c r="Z261" s="116"/>
    </row>
    <row r="262" customHeight="1" spans="25:26">
      <c r="Y262" s="116"/>
      <c r="Z262" s="116"/>
    </row>
    <row r="263" customHeight="1" spans="25:26">
      <c r="Y263" s="116"/>
      <c r="Z263" s="116"/>
    </row>
    <row r="264" customHeight="1" spans="25:26">
      <c r="Y264" s="116"/>
      <c r="Z264" s="116"/>
    </row>
    <row r="265" customHeight="1" spans="25:26">
      <c r="Y265" s="116"/>
      <c r="Z265" s="116"/>
    </row>
    <row r="266" customHeight="1" spans="25:26">
      <c r="Y266" s="116"/>
      <c r="Z266" s="116"/>
    </row>
    <row r="267" customHeight="1" spans="25:26">
      <c r="Y267" s="116"/>
      <c r="Z267" s="116"/>
    </row>
    <row r="268" customHeight="1" spans="25:26">
      <c r="Y268" s="116"/>
      <c r="Z268" s="116"/>
    </row>
    <row r="269" customHeight="1" spans="25:26">
      <c r="Y269" s="116"/>
      <c r="Z269" s="116"/>
    </row>
    <row r="270" customHeight="1" spans="25:26">
      <c r="Y270" s="116"/>
      <c r="Z270" s="116"/>
    </row>
    <row r="271" customHeight="1" spans="25:26">
      <c r="Y271" s="116"/>
      <c r="Z271" s="116"/>
    </row>
    <row r="272" customHeight="1" spans="25:26">
      <c r="Y272" s="116"/>
      <c r="Z272" s="116"/>
    </row>
    <row r="273" customHeight="1" spans="25:26">
      <c r="Y273" s="116"/>
      <c r="Z273" s="116"/>
    </row>
    <row r="274" customHeight="1" spans="25:26">
      <c r="Y274" s="116"/>
      <c r="Z274" s="116"/>
    </row>
    <row r="275" customHeight="1" spans="25:26">
      <c r="Y275" s="116"/>
      <c r="Z275" s="116"/>
    </row>
    <row r="276" customHeight="1" spans="25:26">
      <c r="Y276" s="116"/>
      <c r="Z276" s="116"/>
    </row>
    <row r="277" customHeight="1" spans="25:26">
      <c r="Y277" s="116"/>
      <c r="Z277" s="116"/>
    </row>
    <row r="278" customHeight="1" spans="25:26">
      <c r="Y278" s="116"/>
      <c r="Z278" s="116"/>
    </row>
    <row r="279" customHeight="1" spans="25:26">
      <c r="Y279" s="116"/>
      <c r="Z279" s="116"/>
    </row>
    <row r="280" customHeight="1" spans="25:26">
      <c r="Y280" s="116"/>
      <c r="Z280" s="116"/>
    </row>
    <row r="281" customHeight="1" spans="25:26">
      <c r="Y281" s="116"/>
      <c r="Z281" s="116"/>
    </row>
    <row r="282" customHeight="1" spans="25:26">
      <c r="Y282" s="116"/>
      <c r="Z282" s="116"/>
    </row>
    <row r="283" customHeight="1" spans="25:26">
      <c r="Y283" s="116"/>
      <c r="Z283" s="116"/>
    </row>
    <row r="284" customHeight="1" spans="25:26">
      <c r="Y284" s="116"/>
      <c r="Z284" s="116"/>
    </row>
    <row r="285" customHeight="1" spans="25:26">
      <c r="Y285" s="116"/>
      <c r="Z285" s="116"/>
    </row>
    <row r="286" customHeight="1" spans="25:26">
      <c r="Y286" s="116"/>
      <c r="Z286" s="116"/>
    </row>
    <row r="287" customHeight="1" spans="25:26">
      <c r="Y287" s="116"/>
      <c r="Z287" s="116"/>
    </row>
    <row r="288" customHeight="1" spans="25:26">
      <c r="Y288" s="116"/>
      <c r="Z288" s="116"/>
    </row>
    <row r="289" customHeight="1" spans="25:26">
      <c r="Y289" s="116"/>
      <c r="Z289" s="116"/>
    </row>
    <row r="290" customHeight="1" spans="25:26">
      <c r="Y290" s="116"/>
      <c r="Z290" s="116"/>
    </row>
    <row r="291" customHeight="1" spans="25:26">
      <c r="Y291" s="116"/>
      <c r="Z291" s="116"/>
    </row>
    <row r="292" customHeight="1" spans="25:26">
      <c r="Y292" s="116"/>
      <c r="Z292" s="116"/>
    </row>
    <row r="293" customHeight="1" spans="25:26">
      <c r="Y293" s="116"/>
      <c r="Z293" s="116"/>
    </row>
    <row r="294" customHeight="1" spans="25:26">
      <c r="Y294" s="116"/>
      <c r="Z294" s="116"/>
    </row>
    <row r="295" customHeight="1" spans="25:26">
      <c r="Y295" s="116"/>
      <c r="Z295" s="116"/>
    </row>
    <row r="296" customHeight="1" spans="25:26">
      <c r="Y296" s="116"/>
      <c r="Z296" s="116"/>
    </row>
    <row r="297" customHeight="1" spans="25:26">
      <c r="Y297" s="116"/>
      <c r="Z297" s="116"/>
    </row>
    <row r="298" customHeight="1" spans="25:26">
      <c r="Y298" s="116"/>
      <c r="Z298" s="116"/>
    </row>
    <row r="299" customHeight="1" spans="25:26">
      <c r="Y299" s="116"/>
      <c r="Z299" s="116"/>
    </row>
    <row r="300" customHeight="1" spans="25:26">
      <c r="Y300" s="116"/>
      <c r="Z300" s="116"/>
    </row>
    <row r="301" customHeight="1" spans="25:26">
      <c r="Y301" s="116"/>
      <c r="Z301" s="116"/>
    </row>
    <row r="302" customHeight="1" spans="25:26">
      <c r="Y302" s="116"/>
      <c r="Z302" s="116"/>
    </row>
    <row r="303" customHeight="1" spans="25:26">
      <c r="Y303" s="116"/>
      <c r="Z303" s="116"/>
    </row>
    <row r="304" customHeight="1" spans="25:26">
      <c r="Y304" s="116"/>
      <c r="Z304" s="116"/>
    </row>
    <row r="305" customHeight="1" spans="25:26">
      <c r="Y305" s="116"/>
      <c r="Z305" s="116"/>
    </row>
    <row r="306" customHeight="1" spans="25:26">
      <c r="Y306" s="116"/>
      <c r="Z306" s="116"/>
    </row>
    <row r="307" customHeight="1" spans="25:26">
      <c r="Y307" s="116"/>
      <c r="Z307" s="116"/>
    </row>
    <row r="308" customHeight="1" spans="25:26">
      <c r="Y308" s="116"/>
      <c r="Z308" s="116"/>
    </row>
    <row r="309" customHeight="1" spans="25:26">
      <c r="Y309" s="116"/>
      <c r="Z309" s="116"/>
    </row>
    <row r="310" customHeight="1" spans="25:26">
      <c r="Y310" s="116"/>
      <c r="Z310" s="116"/>
    </row>
    <row r="311" customHeight="1" spans="25:26">
      <c r="Y311" s="116"/>
      <c r="Z311" s="116"/>
    </row>
    <row r="312" customHeight="1" spans="25:26">
      <c r="Y312" s="116"/>
      <c r="Z312" s="116"/>
    </row>
    <row r="313" customHeight="1" spans="25:26">
      <c r="Y313" s="116"/>
      <c r="Z313" s="116"/>
    </row>
    <row r="314" customHeight="1" spans="25:26">
      <c r="Y314" s="116"/>
      <c r="Z314" s="116"/>
    </row>
    <row r="315" customHeight="1" spans="25:26">
      <c r="Y315" s="116"/>
      <c r="Z315" s="116"/>
    </row>
    <row r="316" customHeight="1" spans="25:26">
      <c r="Y316" s="116"/>
      <c r="Z316" s="116"/>
    </row>
    <row r="317" customHeight="1" spans="25:26">
      <c r="Y317" s="116"/>
      <c r="Z317" s="116"/>
    </row>
    <row r="318" customHeight="1" spans="25:26">
      <c r="Y318" s="116"/>
      <c r="Z318" s="116"/>
    </row>
    <row r="319" customHeight="1" spans="25:26">
      <c r="Y319" s="116"/>
      <c r="Z319" s="116"/>
    </row>
    <row r="320" customHeight="1" spans="25:26">
      <c r="Y320" s="116"/>
      <c r="Z320" s="116"/>
    </row>
    <row r="321" customHeight="1" spans="25:26">
      <c r="Y321" s="116"/>
      <c r="Z321" s="116"/>
    </row>
    <row r="322" customHeight="1" spans="25:26">
      <c r="Y322" s="116"/>
      <c r="Z322" s="116"/>
    </row>
    <row r="323" customHeight="1" spans="25:26">
      <c r="Y323" s="116"/>
      <c r="Z323" s="116"/>
    </row>
    <row r="324" customHeight="1" spans="25:26">
      <c r="Y324" s="116"/>
      <c r="Z324" s="116"/>
    </row>
    <row r="325" customHeight="1" spans="25:26">
      <c r="Y325" s="116"/>
      <c r="Z325" s="116"/>
    </row>
    <row r="326" customHeight="1" spans="25:26">
      <c r="Y326" s="116"/>
      <c r="Z326" s="116"/>
    </row>
    <row r="327" customHeight="1" spans="25:26">
      <c r="Y327" s="116"/>
      <c r="Z327" s="116"/>
    </row>
    <row r="328" customHeight="1" spans="25:26">
      <c r="Y328" s="116"/>
      <c r="Z328" s="116"/>
    </row>
    <row r="329" customHeight="1" spans="25:26">
      <c r="Y329" s="116"/>
      <c r="Z329" s="116"/>
    </row>
    <row r="330" customHeight="1" spans="25:26">
      <c r="Y330" s="116"/>
      <c r="Z330" s="116"/>
    </row>
    <row r="331" customHeight="1" spans="25:26">
      <c r="Y331" s="116"/>
      <c r="Z331" s="116"/>
    </row>
    <row r="332" customHeight="1" spans="25:26">
      <c r="Y332" s="116"/>
      <c r="Z332" s="116"/>
    </row>
    <row r="333" customHeight="1" spans="25:26">
      <c r="Y333" s="116"/>
      <c r="Z333" s="116"/>
    </row>
    <row r="334" customHeight="1" spans="25:26">
      <c r="Y334" s="116"/>
      <c r="Z334" s="116"/>
    </row>
    <row r="335" customHeight="1" spans="25:26">
      <c r="Y335" s="116"/>
      <c r="Z335" s="116"/>
    </row>
    <row r="336" customHeight="1" spans="25:26">
      <c r="Y336" s="116"/>
      <c r="Z336" s="116"/>
    </row>
    <row r="337" customHeight="1" spans="25:26">
      <c r="Y337" s="116"/>
      <c r="Z337" s="116"/>
    </row>
    <row r="338" customHeight="1" spans="25:26">
      <c r="Y338" s="116"/>
      <c r="Z338" s="116"/>
    </row>
    <row r="339" customHeight="1" spans="25:26">
      <c r="Y339" s="116"/>
      <c r="Z339" s="116"/>
    </row>
    <row r="340" customHeight="1" spans="25:26">
      <c r="Y340" s="116"/>
      <c r="Z340" s="116"/>
    </row>
    <row r="341" customHeight="1" spans="25:26">
      <c r="Y341" s="116"/>
      <c r="Z341" s="116"/>
    </row>
    <row r="342" customHeight="1" spans="25:26">
      <c r="Y342" s="116"/>
      <c r="Z342" s="116"/>
    </row>
    <row r="343" customHeight="1" spans="25:26">
      <c r="Y343" s="116"/>
      <c r="Z343" s="116"/>
    </row>
    <row r="344" customHeight="1" spans="25:26">
      <c r="Y344" s="116"/>
      <c r="Z344" s="116"/>
    </row>
    <row r="345" customHeight="1" spans="25:26">
      <c r="Y345" s="116"/>
      <c r="Z345" s="116"/>
    </row>
    <row r="346" customHeight="1" spans="25:26">
      <c r="Y346" s="116"/>
      <c r="Z346" s="116"/>
    </row>
    <row r="347" customHeight="1" spans="25:26">
      <c r="Y347" s="116"/>
      <c r="Z347" s="116"/>
    </row>
    <row r="348" customHeight="1" spans="25:26">
      <c r="Y348" s="116"/>
      <c r="Z348" s="116"/>
    </row>
    <row r="349" customHeight="1" spans="25:26">
      <c r="Y349" s="116"/>
      <c r="Z349" s="116"/>
    </row>
    <row r="350" customHeight="1" spans="25:26">
      <c r="Y350" s="116"/>
      <c r="Z350" s="116"/>
    </row>
    <row r="351" customHeight="1" spans="25:26">
      <c r="Y351" s="116"/>
      <c r="Z351" s="116"/>
    </row>
    <row r="352" customHeight="1" spans="25:26">
      <c r="Y352" s="116"/>
      <c r="Z352" s="116"/>
    </row>
    <row r="353" customHeight="1" spans="25:26">
      <c r="Y353" s="116"/>
      <c r="Z353" s="116"/>
    </row>
    <row r="354" customHeight="1" spans="25:26">
      <c r="Y354" s="116"/>
      <c r="Z354" s="116"/>
    </row>
    <row r="355" customHeight="1" spans="25:26">
      <c r="Y355" s="116"/>
      <c r="Z355" s="116"/>
    </row>
    <row r="356" customHeight="1" spans="25:26">
      <c r="Y356" s="116"/>
      <c r="Z356" s="116"/>
    </row>
    <row r="357" customHeight="1" spans="25:26">
      <c r="Y357" s="116"/>
      <c r="Z357" s="116"/>
    </row>
    <row r="358" customHeight="1" spans="25:26">
      <c r="Y358" s="116"/>
      <c r="Z358" s="116"/>
    </row>
    <row r="359" customHeight="1" spans="25:26">
      <c r="Y359" s="116"/>
      <c r="Z359" s="116"/>
    </row>
    <row r="360" customHeight="1" spans="25:26">
      <c r="Y360" s="116"/>
      <c r="Z360" s="116"/>
    </row>
    <row r="361" customHeight="1" spans="25:26">
      <c r="Y361" s="116"/>
      <c r="Z361" s="116"/>
    </row>
    <row r="362" customHeight="1" spans="25:26">
      <c r="Y362" s="116"/>
      <c r="Z362" s="116"/>
    </row>
    <row r="363" customHeight="1" spans="25:26">
      <c r="Y363" s="116"/>
      <c r="Z363" s="116"/>
    </row>
    <row r="364" customHeight="1" spans="25:26">
      <c r="Y364" s="116"/>
      <c r="Z364" s="116"/>
    </row>
    <row r="365" customHeight="1" spans="25:26">
      <c r="Y365" s="116"/>
      <c r="Z365" s="116"/>
    </row>
    <row r="366" customHeight="1" spans="25:26">
      <c r="Y366" s="116"/>
      <c r="Z366" s="116"/>
    </row>
    <row r="367" customHeight="1" spans="25:26">
      <c r="Y367" s="116"/>
      <c r="Z367" s="116"/>
    </row>
    <row r="368" customHeight="1" spans="25:26">
      <c r="Y368" s="116"/>
      <c r="Z368" s="116"/>
    </row>
    <row r="369" customHeight="1" spans="25:26">
      <c r="Y369" s="116"/>
      <c r="Z369" s="116"/>
    </row>
    <row r="370" customHeight="1" spans="25:26">
      <c r="Y370" s="116"/>
      <c r="Z370" s="116"/>
    </row>
    <row r="371" customHeight="1" spans="25:26">
      <c r="Y371" s="116"/>
      <c r="Z371" s="116"/>
    </row>
    <row r="372" customHeight="1" spans="25:26">
      <c r="Y372" s="116"/>
      <c r="Z372" s="116"/>
    </row>
    <row r="373" customHeight="1" spans="25:26">
      <c r="Y373" s="116"/>
      <c r="Z373" s="116"/>
    </row>
    <row r="374" customHeight="1" spans="25:26">
      <c r="Y374" s="116"/>
      <c r="Z374" s="116"/>
    </row>
    <row r="375" customHeight="1" spans="25:26">
      <c r="Y375" s="116"/>
      <c r="Z375" s="116"/>
    </row>
    <row r="376" customHeight="1" spans="25:26">
      <c r="Y376" s="116"/>
      <c r="Z376" s="116"/>
    </row>
    <row r="377" customHeight="1" spans="25:26">
      <c r="Y377" s="116"/>
      <c r="Z377" s="116"/>
    </row>
    <row r="378" customHeight="1" spans="25:26">
      <c r="Y378" s="116"/>
      <c r="Z378" s="116"/>
    </row>
    <row r="379" customHeight="1" spans="25:26">
      <c r="Y379" s="116"/>
      <c r="Z379" s="116"/>
    </row>
    <row r="380" customHeight="1" spans="25:26">
      <c r="Y380" s="116"/>
      <c r="Z380" s="116"/>
    </row>
    <row r="381" customHeight="1" spans="25:26">
      <c r="Y381" s="116"/>
      <c r="Z381" s="116"/>
    </row>
    <row r="382" customHeight="1" spans="25:26">
      <c r="Y382" s="116"/>
      <c r="Z382" s="116"/>
    </row>
    <row r="383" customHeight="1" spans="25:26">
      <c r="Y383" s="116"/>
      <c r="Z383" s="116"/>
    </row>
    <row r="384" customHeight="1" spans="25:26">
      <c r="Y384" s="116"/>
      <c r="Z384" s="116"/>
    </row>
    <row r="385" customHeight="1" spans="25:26">
      <c r="Y385" s="116"/>
      <c r="Z385" s="116"/>
    </row>
    <row r="386" customHeight="1" spans="25:26">
      <c r="Y386" s="116"/>
      <c r="Z386" s="116"/>
    </row>
    <row r="387" customHeight="1" spans="25:26">
      <c r="Y387" s="116"/>
      <c r="Z387" s="116"/>
    </row>
    <row r="388" customHeight="1" spans="25:26">
      <c r="Y388" s="116"/>
      <c r="Z388" s="116"/>
    </row>
    <row r="389" customHeight="1" spans="25:26">
      <c r="Y389" s="116"/>
      <c r="Z389" s="116"/>
    </row>
    <row r="390" customHeight="1" spans="25:26">
      <c r="Y390" s="116"/>
      <c r="Z390" s="116"/>
    </row>
    <row r="391" customHeight="1" spans="25:26">
      <c r="Y391" s="116"/>
      <c r="Z391" s="116"/>
    </row>
    <row r="392" customHeight="1" spans="25:26">
      <c r="Y392" s="116"/>
      <c r="Z392" s="116"/>
    </row>
    <row r="393" customHeight="1" spans="25:26">
      <c r="Y393" s="116"/>
      <c r="Z393" s="116"/>
    </row>
    <row r="394" customHeight="1" spans="25:26">
      <c r="Y394" s="116"/>
      <c r="Z394" s="116"/>
    </row>
    <row r="395" customHeight="1" spans="25:26">
      <c r="Y395" s="116"/>
      <c r="Z395" s="116"/>
    </row>
    <row r="396" customHeight="1" spans="25:26">
      <c r="Y396" s="116"/>
      <c r="Z396" s="116"/>
    </row>
    <row r="397" customHeight="1" spans="25:26">
      <c r="Y397" s="116"/>
      <c r="Z397" s="116"/>
    </row>
    <row r="398" customHeight="1" spans="25:26">
      <c r="Y398" s="116"/>
      <c r="Z398" s="116"/>
    </row>
    <row r="399" customHeight="1" spans="25:26">
      <c r="Y399" s="116"/>
      <c r="Z399" s="116"/>
    </row>
    <row r="400" customHeight="1" spans="25:26">
      <c r="Y400" s="116"/>
      <c r="Z400" s="116"/>
    </row>
    <row r="401" customHeight="1" spans="25:26">
      <c r="Y401" s="116"/>
      <c r="Z401" s="116"/>
    </row>
    <row r="402" customHeight="1" spans="25:26">
      <c r="Y402" s="116"/>
      <c r="Z402" s="116"/>
    </row>
    <row r="403" customHeight="1" spans="25:26">
      <c r="Y403" s="116"/>
      <c r="Z403" s="116"/>
    </row>
    <row r="404" customHeight="1" spans="25:26">
      <c r="Y404" s="116"/>
      <c r="Z404" s="116"/>
    </row>
    <row r="405" customHeight="1" spans="25:26">
      <c r="Y405" s="116"/>
      <c r="Z405" s="116"/>
    </row>
    <row r="406" customHeight="1" spans="25:26">
      <c r="Y406" s="116"/>
      <c r="Z406" s="116"/>
    </row>
    <row r="407" customHeight="1" spans="25:26">
      <c r="Y407" s="116"/>
      <c r="Z407" s="116"/>
    </row>
    <row r="408" customHeight="1" spans="25:26">
      <c r="Y408" s="116"/>
      <c r="Z408" s="116"/>
    </row>
    <row r="409" customHeight="1" spans="25:26">
      <c r="Y409" s="116"/>
      <c r="Z409" s="116"/>
    </row>
    <row r="410" customHeight="1" spans="25:26">
      <c r="Y410" s="116"/>
      <c r="Z410" s="116"/>
    </row>
    <row r="411" customHeight="1" spans="25:26">
      <c r="Y411" s="116"/>
      <c r="Z411" s="116"/>
    </row>
    <row r="412" customHeight="1" spans="25:26">
      <c r="Y412" s="116"/>
      <c r="Z412" s="116"/>
    </row>
    <row r="413" customHeight="1" spans="25:26">
      <c r="Y413" s="116"/>
      <c r="Z413" s="116"/>
    </row>
    <row r="414" customHeight="1" spans="25:26">
      <c r="Y414" s="116"/>
      <c r="Z414" s="116"/>
    </row>
    <row r="415" customHeight="1" spans="25:26">
      <c r="Y415" s="116"/>
      <c r="Z415" s="116"/>
    </row>
    <row r="416" customHeight="1" spans="25:26">
      <c r="Y416" s="116"/>
      <c r="Z416" s="116"/>
    </row>
    <row r="417" customHeight="1" spans="25:26">
      <c r="Y417" s="116"/>
      <c r="Z417" s="116"/>
    </row>
    <row r="418" customHeight="1" spans="25:26">
      <c r="Y418" s="116"/>
      <c r="Z418" s="116"/>
    </row>
    <row r="419" customHeight="1" spans="25:26">
      <c r="Y419" s="116"/>
      <c r="Z419" s="116"/>
    </row>
    <row r="420" customHeight="1" spans="25:26">
      <c r="Y420" s="116"/>
      <c r="Z420" s="116"/>
    </row>
    <row r="421" customHeight="1" spans="25:26">
      <c r="Y421" s="116"/>
      <c r="Z421" s="116"/>
    </row>
    <row r="422" customHeight="1" spans="25:26">
      <c r="Y422" s="116"/>
      <c r="Z422" s="116"/>
    </row>
    <row r="423" customHeight="1" spans="25:26">
      <c r="Y423" s="116"/>
      <c r="Z423" s="116"/>
    </row>
    <row r="424" customHeight="1" spans="25:26">
      <c r="Y424" s="116"/>
      <c r="Z424" s="116"/>
    </row>
    <row r="425" customHeight="1" spans="25:26">
      <c r="Y425" s="116"/>
      <c r="Z425" s="116"/>
    </row>
    <row r="426" customHeight="1" spans="25:26">
      <c r="Y426" s="116"/>
      <c r="Z426" s="116"/>
    </row>
    <row r="427" customHeight="1" spans="25:26">
      <c r="Y427" s="116"/>
      <c r="Z427" s="116"/>
    </row>
    <row r="428" customHeight="1" spans="25:26">
      <c r="Y428" s="116"/>
      <c r="Z428" s="116"/>
    </row>
    <row r="429" customHeight="1" spans="25:26">
      <c r="Y429" s="116"/>
      <c r="Z429" s="116"/>
    </row>
    <row r="430" customHeight="1" spans="25:26">
      <c r="Y430" s="116"/>
      <c r="Z430" s="116"/>
    </row>
    <row r="431" customHeight="1" spans="25:26">
      <c r="Y431" s="116"/>
      <c r="Z431" s="116"/>
    </row>
    <row r="432" customHeight="1" spans="25:26">
      <c r="Y432" s="116"/>
      <c r="Z432" s="116"/>
    </row>
    <row r="433" customHeight="1" spans="25:26">
      <c r="Y433" s="116"/>
      <c r="Z433" s="116"/>
    </row>
    <row r="434" customHeight="1" spans="25:26">
      <c r="Y434" s="116"/>
      <c r="Z434" s="116"/>
    </row>
    <row r="435" customHeight="1" spans="25:26">
      <c r="Y435" s="116"/>
      <c r="Z435" s="116"/>
    </row>
    <row r="436" customHeight="1" spans="25:26">
      <c r="Y436" s="116"/>
      <c r="Z436" s="116"/>
    </row>
    <row r="437" customHeight="1" spans="25:26">
      <c r="Y437" s="116"/>
      <c r="Z437" s="116"/>
    </row>
    <row r="438" customHeight="1" spans="25:26">
      <c r="Y438" s="116"/>
      <c r="Z438" s="116"/>
    </row>
    <row r="439" customHeight="1" spans="25:26">
      <c r="Y439" s="116"/>
      <c r="Z439" s="116"/>
    </row>
    <row r="440" customHeight="1" spans="25:26">
      <c r="Y440" s="116"/>
      <c r="Z440" s="116"/>
    </row>
    <row r="441" customHeight="1" spans="25:26">
      <c r="Y441" s="116"/>
      <c r="Z441" s="116"/>
    </row>
    <row r="442" customHeight="1" spans="25:26">
      <c r="Y442" s="116"/>
      <c r="Z442" s="116"/>
    </row>
    <row r="443" customHeight="1" spans="25:26">
      <c r="Y443" s="116"/>
      <c r="Z443" s="116"/>
    </row>
    <row r="444" customHeight="1" spans="25:26">
      <c r="Y444" s="116"/>
      <c r="Z444" s="116"/>
    </row>
    <row r="445" customHeight="1" spans="25:26">
      <c r="Y445" s="116"/>
      <c r="Z445" s="116"/>
    </row>
    <row r="446" customHeight="1" spans="25:26">
      <c r="Y446" s="116"/>
      <c r="Z446" s="116"/>
    </row>
    <row r="447" customHeight="1" spans="25:26">
      <c r="Y447" s="116"/>
      <c r="Z447" s="116"/>
    </row>
    <row r="448" customHeight="1" spans="25:26">
      <c r="Y448" s="116"/>
      <c r="Z448" s="116"/>
    </row>
    <row r="449" customHeight="1" spans="25:26">
      <c r="Y449" s="116"/>
      <c r="Z449" s="116"/>
    </row>
    <row r="450" customHeight="1" spans="25:26">
      <c r="Y450" s="116"/>
      <c r="Z450" s="116"/>
    </row>
    <row r="451" customHeight="1" spans="25:26">
      <c r="Y451" s="116"/>
      <c r="Z451" s="116"/>
    </row>
    <row r="452" customHeight="1" spans="25:26">
      <c r="Y452" s="116"/>
      <c r="Z452" s="116"/>
    </row>
    <row r="453" customHeight="1" spans="25:26">
      <c r="Y453" s="116"/>
      <c r="Z453" s="116"/>
    </row>
    <row r="454" customHeight="1" spans="25:26">
      <c r="Y454" s="116"/>
      <c r="Z454" s="116"/>
    </row>
    <row r="455" customHeight="1" spans="25:26">
      <c r="Y455" s="116"/>
      <c r="Z455" s="116"/>
    </row>
    <row r="456" customHeight="1" spans="25:26">
      <c r="Y456" s="116"/>
      <c r="Z456" s="116"/>
    </row>
    <row r="457" customHeight="1" spans="25:26">
      <c r="Y457" s="116"/>
      <c r="Z457" s="116"/>
    </row>
    <row r="458" customHeight="1" spans="25:26">
      <c r="Y458" s="116"/>
      <c r="Z458" s="116"/>
    </row>
    <row r="459" customHeight="1" spans="25:26">
      <c r="Y459" s="116"/>
      <c r="Z459" s="116"/>
    </row>
    <row r="460" customHeight="1" spans="25:26">
      <c r="Y460" s="116"/>
      <c r="Z460" s="116"/>
    </row>
    <row r="461" customHeight="1" spans="25:26">
      <c r="Y461" s="116"/>
      <c r="Z461" s="116"/>
    </row>
    <row r="462" customHeight="1" spans="25:26">
      <c r="Y462" s="116"/>
      <c r="Z462" s="116"/>
    </row>
    <row r="463" customHeight="1" spans="25:26">
      <c r="Y463" s="116"/>
      <c r="Z463" s="116"/>
    </row>
    <row r="464" customHeight="1" spans="25:26">
      <c r="Y464" s="116"/>
      <c r="Z464" s="116"/>
    </row>
    <row r="465" customHeight="1" spans="25:26">
      <c r="Y465" s="116"/>
      <c r="Z465" s="116"/>
    </row>
    <row r="466" customHeight="1" spans="25:26">
      <c r="Y466" s="116"/>
      <c r="Z466" s="116"/>
    </row>
    <row r="467" customHeight="1" spans="25:26">
      <c r="Y467" s="116"/>
      <c r="Z467" s="116"/>
    </row>
    <row r="468" customHeight="1" spans="25:26">
      <c r="Y468" s="116"/>
      <c r="Z468" s="116"/>
    </row>
    <row r="469" customHeight="1" spans="25:26">
      <c r="Y469" s="116"/>
      <c r="Z469" s="116"/>
    </row>
    <row r="470" customHeight="1" spans="25:26">
      <c r="Y470" s="116"/>
      <c r="Z470" s="116"/>
    </row>
    <row r="471" customHeight="1" spans="25:26">
      <c r="Y471" s="116"/>
      <c r="Z471" s="116"/>
    </row>
    <row r="472" customHeight="1" spans="25:26">
      <c r="Y472" s="116"/>
      <c r="Z472" s="116"/>
    </row>
    <row r="473" customHeight="1" spans="25:26">
      <c r="Y473" s="116"/>
      <c r="Z473" s="116"/>
    </row>
    <row r="474" customHeight="1" spans="25:26">
      <c r="Y474" s="116"/>
      <c r="Z474" s="116"/>
    </row>
    <row r="475" customHeight="1" spans="25:26">
      <c r="Y475" s="116"/>
      <c r="Z475" s="116"/>
    </row>
    <row r="476" customHeight="1" spans="25:26">
      <c r="Y476" s="116"/>
      <c r="Z476" s="116"/>
    </row>
    <row r="477" customHeight="1" spans="25:26">
      <c r="Y477" s="116"/>
      <c r="Z477" s="116"/>
    </row>
    <row r="478" customHeight="1" spans="25:26">
      <c r="Y478" s="116"/>
      <c r="Z478" s="116"/>
    </row>
    <row r="479" customHeight="1" spans="25:26">
      <c r="Y479" s="116"/>
      <c r="Z479" s="116"/>
    </row>
    <row r="480" customHeight="1" spans="25:26">
      <c r="Y480" s="116"/>
      <c r="Z480" s="116"/>
    </row>
    <row r="481" customHeight="1" spans="25:26">
      <c r="Y481" s="116"/>
      <c r="Z481" s="116"/>
    </row>
    <row r="482" customHeight="1" spans="25:26">
      <c r="Y482" s="116"/>
      <c r="Z482" s="116"/>
    </row>
    <row r="483" customHeight="1" spans="25:26">
      <c r="Y483" s="116"/>
      <c r="Z483" s="116"/>
    </row>
    <row r="484" customHeight="1" spans="25:26">
      <c r="Y484" s="116"/>
      <c r="Z484" s="116"/>
    </row>
    <row r="485" customHeight="1" spans="25:26">
      <c r="Y485" s="116"/>
      <c r="Z485" s="116"/>
    </row>
    <row r="486" customHeight="1" spans="25:26">
      <c r="Y486" s="116"/>
      <c r="Z486" s="116"/>
    </row>
    <row r="487" customHeight="1" spans="25:26">
      <c r="Y487" s="116"/>
      <c r="Z487" s="116"/>
    </row>
    <row r="488" customHeight="1" spans="25:26">
      <c r="Y488" s="116"/>
      <c r="Z488" s="116"/>
    </row>
    <row r="489" customHeight="1" spans="25:26">
      <c r="Y489" s="116"/>
      <c r="Z489" s="116"/>
    </row>
    <row r="490" customHeight="1" spans="25:26">
      <c r="Y490" s="116"/>
      <c r="Z490" s="116"/>
    </row>
    <row r="491" customHeight="1" spans="25:26">
      <c r="Y491" s="116"/>
      <c r="Z491" s="116"/>
    </row>
    <row r="492" customHeight="1" spans="25:26">
      <c r="Y492" s="116"/>
      <c r="Z492" s="116"/>
    </row>
    <row r="493" customHeight="1" spans="25:26">
      <c r="Y493" s="116"/>
      <c r="Z493" s="116"/>
    </row>
    <row r="494" customHeight="1" spans="25:26">
      <c r="Y494" s="116"/>
      <c r="Z494" s="116"/>
    </row>
    <row r="495" customHeight="1" spans="25:26">
      <c r="Y495" s="116"/>
      <c r="Z495" s="116"/>
    </row>
    <row r="496" customHeight="1" spans="25:26">
      <c r="Y496" s="116"/>
      <c r="Z496" s="116"/>
    </row>
    <row r="497" customHeight="1" spans="25:26">
      <c r="Y497" s="116"/>
      <c r="Z497" s="116"/>
    </row>
    <row r="498" customHeight="1" spans="25:26">
      <c r="Y498" s="116"/>
      <c r="Z498" s="116"/>
    </row>
    <row r="499" customHeight="1" spans="25:26">
      <c r="Y499" s="116"/>
      <c r="Z499" s="116"/>
    </row>
    <row r="500" customHeight="1" spans="25:26">
      <c r="Y500" s="116"/>
      <c r="Z500" s="116"/>
    </row>
    <row r="501" customHeight="1" spans="25:26">
      <c r="Y501" s="116"/>
      <c r="Z501" s="116"/>
    </row>
    <row r="502" customHeight="1" spans="25:26">
      <c r="Y502" s="116"/>
      <c r="Z502" s="116"/>
    </row>
    <row r="503" customHeight="1" spans="25:26">
      <c r="Y503" s="116"/>
      <c r="Z503" s="116"/>
    </row>
    <row r="504" customHeight="1" spans="25:26">
      <c r="Y504" s="116"/>
      <c r="Z504" s="116"/>
    </row>
    <row r="505" customHeight="1" spans="25:26">
      <c r="Y505" s="116"/>
      <c r="Z505" s="116"/>
    </row>
    <row r="506" customHeight="1" spans="25:26">
      <c r="Y506" s="116"/>
      <c r="Z506" s="116"/>
    </row>
    <row r="507" customHeight="1" spans="25:26">
      <c r="Y507" s="116"/>
      <c r="Z507" s="116"/>
    </row>
    <row r="508" customHeight="1" spans="25:26">
      <c r="Y508" s="116"/>
      <c r="Z508" s="116"/>
    </row>
    <row r="509" customHeight="1" spans="25:26">
      <c r="Y509" s="116"/>
      <c r="Z509" s="116"/>
    </row>
    <row r="510" customHeight="1" spans="25:26">
      <c r="Y510" s="116"/>
      <c r="Z510" s="116"/>
    </row>
    <row r="511" customHeight="1" spans="25:26">
      <c r="Y511" s="116"/>
      <c r="Z511" s="116"/>
    </row>
    <row r="512" customHeight="1" spans="25:26">
      <c r="Y512" s="116"/>
      <c r="Z512" s="116"/>
    </row>
    <row r="513" customHeight="1" spans="25:26">
      <c r="Y513" s="116"/>
      <c r="Z513" s="116"/>
    </row>
    <row r="514" customHeight="1" spans="25:26">
      <c r="Y514" s="116"/>
      <c r="Z514" s="116"/>
    </row>
    <row r="515" customHeight="1" spans="25:26">
      <c r="Y515" s="116"/>
      <c r="Z515" s="116"/>
    </row>
    <row r="516" customHeight="1" spans="25:26">
      <c r="Y516" s="116"/>
      <c r="Z516" s="116"/>
    </row>
    <row r="517" customHeight="1" spans="25:26">
      <c r="Y517" s="116"/>
      <c r="Z517" s="116"/>
    </row>
    <row r="518" customHeight="1" spans="25:26">
      <c r="Y518" s="116"/>
      <c r="Z518" s="116"/>
    </row>
    <row r="519" customHeight="1" spans="25:26">
      <c r="Y519" s="116"/>
      <c r="Z519" s="116"/>
    </row>
    <row r="520" customHeight="1" spans="25:26">
      <c r="Y520" s="116"/>
      <c r="Z520" s="116"/>
    </row>
    <row r="521" customHeight="1" spans="25:26">
      <c r="Y521" s="116"/>
      <c r="Z521" s="116"/>
    </row>
    <row r="522" customHeight="1" spans="25:26">
      <c r="Y522" s="116"/>
      <c r="Z522" s="116"/>
    </row>
    <row r="523" customHeight="1" spans="25:26">
      <c r="Y523" s="116"/>
      <c r="Z523" s="116"/>
    </row>
    <row r="524" customHeight="1" spans="25:26">
      <c r="Y524" s="116"/>
      <c r="Z524" s="116"/>
    </row>
    <row r="525" customHeight="1" spans="25:26">
      <c r="Y525" s="116"/>
      <c r="Z525" s="116"/>
    </row>
    <row r="526" customHeight="1" spans="25:26">
      <c r="Y526" s="116"/>
      <c r="Z526" s="116"/>
    </row>
    <row r="527" customHeight="1" spans="25:26">
      <c r="Y527" s="116"/>
      <c r="Z527" s="116"/>
    </row>
    <row r="528" customHeight="1" spans="25:26">
      <c r="Y528" s="116"/>
      <c r="Z528" s="116"/>
    </row>
    <row r="529" customHeight="1" spans="25:26">
      <c r="Y529" s="116"/>
      <c r="Z529" s="116"/>
    </row>
    <row r="530" customHeight="1" spans="25:26">
      <c r="Y530" s="116"/>
      <c r="Z530" s="116"/>
    </row>
    <row r="531" customHeight="1" spans="25:26">
      <c r="Y531" s="116"/>
      <c r="Z531" s="116"/>
    </row>
    <row r="532" customHeight="1" spans="25:26">
      <c r="Y532" s="116"/>
      <c r="Z532" s="116"/>
    </row>
    <row r="533" customHeight="1" spans="25:26">
      <c r="Y533" s="116"/>
      <c r="Z533" s="116"/>
    </row>
    <row r="534" customHeight="1" spans="25:26">
      <c r="Y534" s="116"/>
      <c r="Z534" s="116"/>
    </row>
    <row r="535" customHeight="1" spans="25:26">
      <c r="Y535" s="116"/>
      <c r="Z535" s="116"/>
    </row>
    <row r="536" customHeight="1" spans="25:26">
      <c r="Y536" s="116"/>
      <c r="Z536" s="116"/>
    </row>
    <row r="537" customHeight="1" spans="25:26">
      <c r="Y537" s="116"/>
      <c r="Z537" s="116"/>
    </row>
    <row r="538" customHeight="1" spans="25:26">
      <c r="Y538" s="116"/>
      <c r="Z538" s="116"/>
    </row>
    <row r="539" customHeight="1" spans="25:26">
      <c r="Y539" s="116"/>
      <c r="Z539" s="116"/>
    </row>
    <row r="540" customHeight="1" spans="25:26">
      <c r="Y540" s="116"/>
      <c r="Z540" s="116"/>
    </row>
    <row r="541" customHeight="1" spans="25:26">
      <c r="Y541" s="116"/>
      <c r="Z541" s="116"/>
    </row>
    <row r="542" customHeight="1" spans="25:26">
      <c r="Y542" s="116"/>
      <c r="Z542" s="116"/>
    </row>
    <row r="543" customHeight="1" spans="25:26">
      <c r="Y543" s="116"/>
      <c r="Z543" s="116"/>
    </row>
    <row r="544" customHeight="1" spans="25:26">
      <c r="Y544" s="116"/>
      <c r="Z544" s="116"/>
    </row>
    <row r="545" customHeight="1" spans="25:26">
      <c r="Y545" s="116"/>
      <c r="Z545" s="116"/>
    </row>
    <row r="546" customHeight="1" spans="25:26">
      <c r="Y546" s="116"/>
      <c r="Z546" s="116"/>
    </row>
    <row r="547" customHeight="1" spans="25:26">
      <c r="Y547" s="116"/>
      <c r="Z547" s="116"/>
    </row>
    <row r="548" customHeight="1" spans="25:26">
      <c r="Y548" s="116"/>
      <c r="Z548" s="116"/>
    </row>
    <row r="549" customHeight="1" spans="25:26">
      <c r="Y549" s="116"/>
      <c r="Z549" s="116"/>
    </row>
    <row r="550" customHeight="1" spans="25:26">
      <c r="Y550" s="116"/>
      <c r="Z550" s="116"/>
    </row>
    <row r="551" customHeight="1" spans="25:26">
      <c r="Y551" s="116"/>
      <c r="Z551" s="116"/>
    </row>
    <row r="552" customHeight="1" spans="25:26">
      <c r="Y552" s="116"/>
      <c r="Z552" s="116"/>
    </row>
    <row r="553" customHeight="1" spans="25:26">
      <c r="Y553" s="116"/>
      <c r="Z553" s="116"/>
    </row>
    <row r="554" customHeight="1" spans="25:26">
      <c r="Y554" s="116"/>
      <c r="Z554" s="116"/>
    </row>
    <row r="555" customHeight="1" spans="25:26">
      <c r="Y555" s="116"/>
      <c r="Z555" s="116"/>
    </row>
    <row r="556" customHeight="1" spans="25:26">
      <c r="Y556" s="116"/>
      <c r="Z556" s="116"/>
    </row>
    <row r="557" customHeight="1" spans="25:26">
      <c r="Y557" s="116"/>
      <c r="Z557" s="116"/>
    </row>
    <row r="558" customHeight="1" spans="25:26">
      <c r="Y558" s="116"/>
      <c r="Z558" s="116"/>
    </row>
    <row r="559" customHeight="1" spans="25:26">
      <c r="Y559" s="116"/>
      <c r="Z559" s="116"/>
    </row>
    <row r="560" customHeight="1" spans="25:26">
      <c r="Y560" s="116"/>
      <c r="Z560" s="116"/>
    </row>
    <row r="561" customHeight="1" spans="25:26">
      <c r="Y561" s="116"/>
      <c r="Z561" s="116"/>
    </row>
    <row r="562" customHeight="1" spans="25:26">
      <c r="Y562" s="116"/>
      <c r="Z562" s="116"/>
    </row>
    <row r="563" customHeight="1" spans="25:26">
      <c r="Y563" s="116"/>
      <c r="Z563" s="116"/>
    </row>
    <row r="564" customHeight="1" spans="25:26">
      <c r="Y564" s="116"/>
      <c r="Z564" s="116"/>
    </row>
    <row r="565" customHeight="1" spans="25:26">
      <c r="Y565" s="116"/>
      <c r="Z565" s="116"/>
    </row>
    <row r="566" customHeight="1" spans="25:26">
      <c r="Y566" s="116"/>
      <c r="Z566" s="116"/>
    </row>
    <row r="567" customHeight="1" spans="25:26">
      <c r="Y567" s="116"/>
      <c r="Z567" s="116"/>
    </row>
    <row r="568" customHeight="1" spans="25:26">
      <c r="Y568" s="116"/>
      <c r="Z568" s="116"/>
    </row>
    <row r="569" customHeight="1" spans="25:26">
      <c r="Y569" s="116"/>
      <c r="Z569" s="116"/>
    </row>
    <row r="570" customHeight="1" spans="25:26">
      <c r="Y570" s="116"/>
      <c r="Z570" s="116"/>
    </row>
    <row r="571" customHeight="1" spans="25:26">
      <c r="Y571" s="116"/>
      <c r="Z571" s="116"/>
    </row>
    <row r="572" customHeight="1" spans="25:26">
      <c r="Y572" s="116"/>
      <c r="Z572" s="116"/>
    </row>
    <row r="573" customHeight="1" spans="25:26">
      <c r="Y573" s="116"/>
      <c r="Z573" s="116"/>
    </row>
    <row r="574" customHeight="1" spans="25:26">
      <c r="Y574" s="116"/>
      <c r="Z574" s="116"/>
    </row>
    <row r="575" customHeight="1" spans="25:26">
      <c r="Y575" s="116"/>
      <c r="Z575" s="116"/>
    </row>
    <row r="576" customHeight="1" spans="25:26">
      <c r="Y576" s="116"/>
      <c r="Z576" s="116"/>
    </row>
    <row r="577" customHeight="1" spans="25:26">
      <c r="Y577" s="116"/>
      <c r="Z577" s="116"/>
    </row>
    <row r="578" customHeight="1" spans="25:26">
      <c r="Y578" s="116"/>
      <c r="Z578" s="116"/>
    </row>
    <row r="579" customHeight="1" spans="25:26">
      <c r="Y579" s="116"/>
      <c r="Z579" s="116"/>
    </row>
    <row r="580" customHeight="1" spans="25:26">
      <c r="Y580" s="116"/>
      <c r="Z580" s="116"/>
    </row>
    <row r="581" customHeight="1" spans="25:26">
      <c r="Y581" s="116"/>
      <c r="Z581" s="116"/>
    </row>
    <row r="582" customHeight="1" spans="25:26">
      <c r="Y582" s="116"/>
      <c r="Z582" s="116"/>
    </row>
    <row r="583" customHeight="1" spans="25:26">
      <c r="Y583" s="116"/>
      <c r="Z583" s="116"/>
    </row>
    <row r="584" customHeight="1" spans="25:26">
      <c r="Y584" s="116"/>
      <c r="Z584" s="116"/>
    </row>
    <row r="585" customHeight="1" spans="25:26">
      <c r="Y585" s="116"/>
      <c r="Z585" s="116"/>
    </row>
    <row r="586" customHeight="1" spans="25:26">
      <c r="Y586" s="116"/>
      <c r="Z586" s="116"/>
    </row>
    <row r="587" customHeight="1" spans="25:26">
      <c r="Y587" s="116"/>
      <c r="Z587" s="116"/>
    </row>
    <row r="588" customHeight="1" spans="25:26">
      <c r="Y588" s="116"/>
      <c r="Z588" s="116"/>
    </row>
    <row r="589" customHeight="1" spans="25:26">
      <c r="Y589" s="116"/>
      <c r="Z589" s="116"/>
    </row>
    <row r="590" customHeight="1" spans="25:26">
      <c r="Y590" s="116"/>
      <c r="Z590" s="116"/>
    </row>
    <row r="591" customHeight="1" spans="25:26">
      <c r="Y591" s="116"/>
      <c r="Z591" s="116"/>
    </row>
    <row r="592" customHeight="1" spans="25:26">
      <c r="Y592" s="116"/>
      <c r="Z592" s="116"/>
    </row>
    <row r="593" customHeight="1" spans="25:26">
      <c r="Y593" s="116"/>
      <c r="Z593" s="116"/>
    </row>
    <row r="594" customHeight="1" spans="25:26">
      <c r="Y594" s="116"/>
      <c r="Z594" s="116"/>
    </row>
    <row r="595" customHeight="1" spans="25:26">
      <c r="Y595" s="116"/>
      <c r="Z595" s="116"/>
    </row>
    <row r="596" customHeight="1" spans="25:26">
      <c r="Y596" s="116"/>
      <c r="Z596" s="116"/>
    </row>
    <row r="597" customHeight="1" spans="25:26">
      <c r="Y597" s="116"/>
      <c r="Z597" s="116"/>
    </row>
    <row r="598" customHeight="1" spans="25:26">
      <c r="Y598" s="116"/>
      <c r="Z598" s="116"/>
    </row>
    <row r="599" customHeight="1" spans="25:26">
      <c r="Y599" s="116"/>
      <c r="Z599" s="116"/>
    </row>
    <row r="600" customHeight="1" spans="25:26">
      <c r="Y600" s="116"/>
      <c r="Z600" s="116"/>
    </row>
    <row r="601" customHeight="1" spans="25:26">
      <c r="Y601" s="116"/>
      <c r="Z601" s="116"/>
    </row>
    <row r="602" customHeight="1" spans="25:26">
      <c r="Y602" s="116"/>
      <c r="Z602" s="116"/>
    </row>
    <row r="603" customHeight="1" spans="25:26">
      <c r="Y603" s="116"/>
      <c r="Z603" s="116"/>
    </row>
    <row r="604" customHeight="1" spans="25:26">
      <c r="Y604" s="116"/>
      <c r="Z604" s="116"/>
    </row>
    <row r="605" customHeight="1" spans="25:26">
      <c r="Y605" s="116"/>
      <c r="Z605" s="116"/>
    </row>
    <row r="606" customHeight="1" spans="25:26">
      <c r="Y606" s="116"/>
      <c r="Z606" s="116"/>
    </row>
    <row r="607" customHeight="1" spans="25:26">
      <c r="Y607" s="116"/>
      <c r="Z607" s="116"/>
    </row>
    <row r="608" customHeight="1" spans="25:26">
      <c r="Y608" s="116"/>
      <c r="Z608" s="116"/>
    </row>
    <row r="609" customHeight="1" spans="25:26">
      <c r="Y609" s="116"/>
      <c r="Z609" s="116"/>
    </row>
    <row r="610" customHeight="1" spans="25:26">
      <c r="Y610" s="116"/>
      <c r="Z610" s="116"/>
    </row>
    <row r="611" customHeight="1" spans="25:26">
      <c r="Y611" s="116"/>
      <c r="Z611" s="116"/>
    </row>
    <row r="612" customHeight="1" spans="25:26">
      <c r="Y612" s="116"/>
      <c r="Z612" s="116"/>
    </row>
    <row r="613" customHeight="1" spans="25:26">
      <c r="Y613" s="116"/>
      <c r="Z613" s="116"/>
    </row>
    <row r="614" customHeight="1" spans="25:26">
      <c r="Y614" s="116"/>
      <c r="Z614" s="116"/>
    </row>
    <row r="615" customHeight="1" spans="25:26">
      <c r="Y615" s="116"/>
      <c r="Z615" s="116"/>
    </row>
    <row r="616" customHeight="1" spans="25:26">
      <c r="Y616" s="116"/>
      <c r="Z616" s="116"/>
    </row>
    <row r="617" customHeight="1" spans="25:26">
      <c r="Y617" s="116"/>
      <c r="Z617" s="116"/>
    </row>
    <row r="618" customHeight="1" spans="25:26">
      <c r="Y618" s="116"/>
      <c r="Z618" s="116"/>
    </row>
    <row r="619" customHeight="1" spans="25:26">
      <c r="Y619" s="116"/>
      <c r="Z619" s="116"/>
    </row>
    <row r="620" customHeight="1" spans="25:26">
      <c r="Y620" s="116"/>
      <c r="Z620" s="116"/>
    </row>
    <row r="621" customHeight="1" spans="25:26">
      <c r="Y621" s="116"/>
      <c r="Z621" s="116"/>
    </row>
    <row r="622" customHeight="1" spans="25:26">
      <c r="Y622" s="116"/>
      <c r="Z622" s="116"/>
    </row>
    <row r="623" customHeight="1" spans="25:26">
      <c r="Y623" s="116"/>
      <c r="Z623" s="116"/>
    </row>
    <row r="624" customHeight="1" spans="25:26">
      <c r="Y624" s="116"/>
      <c r="Z624" s="116"/>
    </row>
    <row r="625" customHeight="1" spans="25:26">
      <c r="Y625" s="116"/>
      <c r="Z625" s="116"/>
    </row>
    <row r="626" customHeight="1" spans="25:26">
      <c r="Y626" s="116"/>
      <c r="Z626" s="116"/>
    </row>
    <row r="627" customHeight="1" spans="25:26">
      <c r="Y627" s="116"/>
      <c r="Z627" s="116"/>
    </row>
    <row r="628" customHeight="1" spans="25:26">
      <c r="Y628" s="116"/>
      <c r="Z628" s="116"/>
    </row>
    <row r="629" customHeight="1" spans="25:26">
      <c r="Y629" s="116"/>
      <c r="Z629" s="116"/>
    </row>
    <row r="630" customHeight="1" spans="25:26">
      <c r="Y630" s="116"/>
      <c r="Z630" s="116"/>
    </row>
    <row r="631" customHeight="1" spans="25:26">
      <c r="Y631" s="116"/>
      <c r="Z631" s="116"/>
    </row>
    <row r="632" customHeight="1" spans="25:26">
      <c r="Y632" s="116"/>
      <c r="Z632" s="116"/>
    </row>
    <row r="633" customHeight="1" spans="25:26">
      <c r="Y633" s="116"/>
      <c r="Z633" s="116"/>
    </row>
    <row r="634" customHeight="1" spans="25:26">
      <c r="Y634" s="116"/>
      <c r="Z634" s="116"/>
    </row>
    <row r="635" customHeight="1" spans="25:26">
      <c r="Y635" s="116"/>
      <c r="Z635" s="116"/>
    </row>
    <row r="636" customHeight="1" spans="25:26">
      <c r="Y636" s="116"/>
      <c r="Z636" s="116"/>
    </row>
    <row r="637" customHeight="1" spans="25:26">
      <c r="Y637" s="116"/>
      <c r="Z637" s="116"/>
    </row>
    <row r="638" customHeight="1" spans="25:26">
      <c r="Y638" s="116"/>
      <c r="Z638" s="116"/>
    </row>
    <row r="639" customHeight="1" spans="25:26">
      <c r="Y639" s="116"/>
      <c r="Z639" s="116"/>
    </row>
    <row r="640" customHeight="1" spans="25:26">
      <c r="Y640" s="116"/>
      <c r="Z640" s="116"/>
    </row>
    <row r="641" customHeight="1" spans="25:26">
      <c r="Y641" s="116"/>
      <c r="Z641" s="116"/>
    </row>
    <row r="642" customHeight="1" spans="25:26">
      <c r="Y642" s="116"/>
      <c r="Z642" s="116"/>
    </row>
    <row r="643" customHeight="1" spans="25:26">
      <c r="Y643" s="116"/>
      <c r="Z643" s="116"/>
    </row>
    <row r="644" customHeight="1" spans="25:26">
      <c r="Y644" s="116"/>
      <c r="Z644" s="116"/>
    </row>
    <row r="645" customHeight="1" spans="25:26">
      <c r="Y645" s="116"/>
      <c r="Z645" s="116"/>
    </row>
    <row r="646" customHeight="1" spans="25:26">
      <c r="Y646" s="116"/>
      <c r="Z646" s="116"/>
    </row>
    <row r="647" customHeight="1" spans="25:26">
      <c r="Y647" s="116"/>
      <c r="Z647" s="116"/>
    </row>
    <row r="648" customHeight="1" spans="25:26">
      <c r="Y648" s="116"/>
      <c r="Z648" s="116"/>
    </row>
    <row r="649" customHeight="1" spans="25:26">
      <c r="Y649" s="116"/>
      <c r="Z649" s="116"/>
    </row>
    <row r="650" customHeight="1" spans="25:26">
      <c r="Y650" s="116"/>
      <c r="Z650" s="116"/>
    </row>
    <row r="651" customHeight="1" spans="25:26">
      <c r="Y651" s="116"/>
      <c r="Z651" s="116"/>
    </row>
    <row r="652" customHeight="1" spans="25:26">
      <c r="Y652" s="116"/>
      <c r="Z652" s="116"/>
    </row>
    <row r="653" customHeight="1" spans="25:26">
      <c r="Y653" s="116"/>
      <c r="Z653" s="116"/>
    </row>
    <row r="654" customHeight="1" spans="25:26">
      <c r="Y654" s="116"/>
      <c r="Z654" s="116"/>
    </row>
    <row r="655" customHeight="1" spans="25:26">
      <c r="Y655" s="116"/>
      <c r="Z655" s="116"/>
    </row>
    <row r="656" customHeight="1" spans="25:26">
      <c r="Y656" s="116"/>
      <c r="Z656" s="116"/>
    </row>
    <row r="657" customHeight="1" spans="25:26">
      <c r="Y657" s="116"/>
      <c r="Z657" s="116"/>
    </row>
    <row r="658" customHeight="1" spans="25:26">
      <c r="Y658" s="116"/>
      <c r="Z658" s="116"/>
    </row>
    <row r="659" customHeight="1" spans="25:26">
      <c r="Y659" s="116"/>
      <c r="Z659" s="116"/>
    </row>
    <row r="660" customHeight="1" spans="25:26">
      <c r="Y660" s="116"/>
      <c r="Z660" s="116"/>
    </row>
    <row r="661" customHeight="1" spans="25:26">
      <c r="Y661" s="116"/>
      <c r="Z661" s="116"/>
    </row>
    <row r="662" customHeight="1" spans="25:26">
      <c r="Y662" s="116"/>
      <c r="Z662" s="116"/>
    </row>
    <row r="663" customHeight="1" spans="25:26">
      <c r="Y663" s="116"/>
      <c r="Z663" s="116"/>
    </row>
    <row r="664" customHeight="1" spans="25:26">
      <c r="Y664" s="116"/>
      <c r="Z664" s="116"/>
    </row>
    <row r="665" customHeight="1" spans="25:26">
      <c r="Y665" s="116"/>
      <c r="Z665" s="116"/>
    </row>
    <row r="666" customHeight="1" spans="25:26">
      <c r="Y666" s="116"/>
      <c r="Z666" s="116"/>
    </row>
    <row r="667" customHeight="1" spans="25:26">
      <c r="Y667" s="116"/>
      <c r="Z667" s="116"/>
    </row>
    <row r="668" customHeight="1" spans="25:26">
      <c r="Y668" s="116"/>
      <c r="Z668" s="116"/>
    </row>
    <row r="669" customHeight="1" spans="25:26">
      <c r="Y669" s="116"/>
      <c r="Z669" s="116"/>
    </row>
    <row r="670" customHeight="1" spans="25:26">
      <c r="Y670" s="116"/>
      <c r="Z670" s="116"/>
    </row>
    <row r="671" customHeight="1" spans="25:26">
      <c r="Y671" s="116"/>
      <c r="Z671" s="116"/>
    </row>
    <row r="672" customHeight="1" spans="25:26">
      <c r="Y672" s="116"/>
      <c r="Z672" s="116"/>
    </row>
    <row r="673" customHeight="1" spans="25:26">
      <c r="Y673" s="116"/>
      <c r="Z673" s="116"/>
    </row>
    <row r="674" customHeight="1" spans="25:26">
      <c r="Y674" s="116"/>
      <c r="Z674" s="116"/>
    </row>
    <row r="675" customHeight="1" spans="25:26">
      <c r="Y675" s="116"/>
      <c r="Z675" s="116"/>
    </row>
    <row r="676" customHeight="1" spans="25:26">
      <c r="Y676" s="116"/>
      <c r="Z676" s="116"/>
    </row>
    <row r="677" customHeight="1" spans="25:26">
      <c r="Y677" s="116"/>
      <c r="Z677" s="116"/>
    </row>
    <row r="678" customHeight="1" spans="25:26">
      <c r="Y678" s="116"/>
      <c r="Z678" s="116"/>
    </row>
    <row r="679" customHeight="1" spans="25:26">
      <c r="Y679" s="116"/>
      <c r="Z679" s="116"/>
    </row>
    <row r="680" customHeight="1" spans="25:26">
      <c r="Y680" s="116"/>
      <c r="Z680" s="116"/>
    </row>
    <row r="681" customHeight="1" spans="25:26">
      <c r="Y681" s="116"/>
      <c r="Z681" s="116"/>
    </row>
    <row r="682" customHeight="1" spans="25:26">
      <c r="Y682" s="116"/>
      <c r="Z682" s="116"/>
    </row>
    <row r="683" customHeight="1" spans="25:26">
      <c r="Y683" s="116"/>
      <c r="Z683" s="116"/>
    </row>
    <row r="684" customHeight="1" spans="25:26">
      <c r="Y684" s="116"/>
      <c r="Z684" s="116"/>
    </row>
    <row r="685" customHeight="1" spans="25:26">
      <c r="Y685" s="116"/>
      <c r="Z685" s="116"/>
    </row>
    <row r="686" customHeight="1" spans="25:26">
      <c r="Y686" s="116"/>
      <c r="Z686" s="116"/>
    </row>
    <row r="687" customHeight="1" spans="25:26">
      <c r="Y687" s="116"/>
      <c r="Z687" s="116"/>
    </row>
    <row r="688" customHeight="1" spans="25:26">
      <c r="Y688" s="116"/>
      <c r="Z688" s="116"/>
    </row>
    <row r="689" customHeight="1" spans="25:26">
      <c r="Y689" s="116"/>
      <c r="Z689" s="116"/>
    </row>
    <row r="690" customHeight="1" spans="25:26">
      <c r="Y690" s="116"/>
      <c r="Z690" s="116"/>
    </row>
    <row r="691" customHeight="1" spans="25:26">
      <c r="Y691" s="116"/>
      <c r="Z691" s="116"/>
    </row>
    <row r="692" customHeight="1" spans="25:26">
      <c r="Y692" s="116"/>
      <c r="Z692" s="116"/>
    </row>
    <row r="693" customHeight="1" spans="25:26">
      <c r="Y693" s="116"/>
      <c r="Z693" s="116"/>
    </row>
    <row r="694" customHeight="1" spans="25:26">
      <c r="Y694" s="116"/>
      <c r="Z694" s="116"/>
    </row>
    <row r="695" customHeight="1" spans="25:26">
      <c r="Y695" s="116"/>
      <c r="Z695" s="116"/>
    </row>
    <row r="696" customHeight="1" spans="25:26">
      <c r="Y696" s="116"/>
      <c r="Z696" s="116"/>
    </row>
    <row r="697" customHeight="1" spans="25:26">
      <c r="Y697" s="116"/>
      <c r="Z697" s="116"/>
    </row>
    <row r="698" customHeight="1" spans="25:26">
      <c r="Y698" s="116"/>
      <c r="Z698" s="116"/>
    </row>
    <row r="699" customHeight="1" spans="25:26">
      <c r="Y699" s="116"/>
      <c r="Z699" s="116"/>
    </row>
    <row r="700" customHeight="1" spans="25:26">
      <c r="Y700" s="116"/>
      <c r="Z700" s="116"/>
    </row>
    <row r="701" customHeight="1" spans="25:26">
      <c r="Y701" s="116"/>
      <c r="Z701" s="116"/>
    </row>
    <row r="702" customHeight="1" spans="25:26">
      <c r="Y702" s="116"/>
      <c r="Z702" s="116"/>
    </row>
    <row r="703" customHeight="1" spans="25:26">
      <c r="Y703" s="116"/>
      <c r="Z703" s="116"/>
    </row>
    <row r="704" customHeight="1" spans="25:26">
      <c r="Y704" s="116"/>
      <c r="Z704" s="116"/>
    </row>
    <row r="705" customHeight="1" spans="25:26">
      <c r="Y705" s="116"/>
      <c r="Z705" s="116"/>
    </row>
    <row r="706" customHeight="1" spans="25:26">
      <c r="Y706" s="116"/>
      <c r="Z706" s="116"/>
    </row>
    <row r="707" customHeight="1" spans="25:26">
      <c r="Y707" s="116"/>
      <c r="Z707" s="116"/>
    </row>
    <row r="708" customHeight="1" spans="25:26">
      <c r="Y708" s="116"/>
      <c r="Z708" s="116"/>
    </row>
    <row r="709" customHeight="1" spans="25:26">
      <c r="Y709" s="116"/>
      <c r="Z709" s="116"/>
    </row>
    <row r="710" customHeight="1" spans="25:26">
      <c r="Y710" s="116"/>
      <c r="Z710" s="116"/>
    </row>
    <row r="711" customHeight="1" spans="25:26">
      <c r="Y711" s="116"/>
      <c r="Z711" s="116"/>
    </row>
    <row r="712" customHeight="1" spans="25:26">
      <c r="Y712" s="116"/>
      <c r="Z712" s="116"/>
    </row>
    <row r="713" customHeight="1" spans="25:26">
      <c r="Y713" s="116"/>
      <c r="Z713" s="116"/>
    </row>
    <row r="714" customHeight="1" spans="25:26">
      <c r="Y714" s="116"/>
      <c r="Z714" s="116"/>
    </row>
    <row r="715" customHeight="1" spans="25:26">
      <c r="Y715" s="116"/>
      <c r="Z715" s="116"/>
    </row>
    <row r="716" customHeight="1" spans="25:26">
      <c r="Y716" s="116"/>
      <c r="Z716" s="116"/>
    </row>
    <row r="717" customHeight="1" spans="25:26">
      <c r="Y717" s="116"/>
      <c r="Z717" s="116"/>
    </row>
    <row r="718" customHeight="1" spans="25:26">
      <c r="Y718" s="116"/>
      <c r="Z718" s="116"/>
    </row>
    <row r="719" customHeight="1" spans="25:26">
      <c r="Y719" s="116"/>
      <c r="Z719" s="116"/>
    </row>
    <row r="720" customHeight="1" spans="25:26">
      <c r="Y720" s="116"/>
      <c r="Z720" s="116"/>
    </row>
    <row r="721" customHeight="1" spans="25:26">
      <c r="Y721" s="116"/>
      <c r="Z721" s="116"/>
    </row>
    <row r="722" customHeight="1" spans="25:26">
      <c r="Y722" s="116"/>
      <c r="Z722" s="116"/>
    </row>
    <row r="723" customHeight="1" spans="25:26">
      <c r="Y723" s="116"/>
      <c r="Z723" s="116"/>
    </row>
    <row r="724" customHeight="1" spans="25:26">
      <c r="Y724" s="116"/>
      <c r="Z724" s="116"/>
    </row>
    <row r="725" customHeight="1" spans="25:26">
      <c r="Y725" s="116"/>
      <c r="Z725" s="116"/>
    </row>
    <row r="726" customHeight="1" spans="25:26">
      <c r="Y726" s="116"/>
      <c r="Z726" s="116"/>
    </row>
    <row r="727" customHeight="1" spans="25:26">
      <c r="Y727" s="116"/>
      <c r="Z727" s="116"/>
    </row>
    <row r="728" customHeight="1" spans="25:26">
      <c r="Y728" s="116"/>
      <c r="Z728" s="116"/>
    </row>
    <row r="729" customHeight="1" spans="25:26">
      <c r="Y729" s="116"/>
      <c r="Z729" s="116"/>
    </row>
    <row r="730" customHeight="1" spans="25:26">
      <c r="Y730" s="116"/>
      <c r="Z730" s="116"/>
    </row>
    <row r="731" customHeight="1" spans="25:26">
      <c r="Y731" s="116"/>
      <c r="Z731" s="116"/>
    </row>
    <row r="732" customHeight="1" spans="25:26">
      <c r="Y732" s="116"/>
      <c r="Z732" s="116"/>
    </row>
    <row r="733" customHeight="1" spans="25:26">
      <c r="Y733" s="116"/>
      <c r="Z733" s="116"/>
    </row>
    <row r="734" customHeight="1" spans="25:26">
      <c r="Y734" s="116"/>
      <c r="Z734" s="116"/>
    </row>
    <row r="735" customHeight="1" spans="25:26">
      <c r="Y735" s="116"/>
      <c r="Z735" s="116"/>
    </row>
    <row r="736" customHeight="1" spans="25:26">
      <c r="Y736" s="116"/>
      <c r="Z736" s="116"/>
    </row>
    <row r="737" customHeight="1" spans="25:26">
      <c r="Y737" s="116"/>
      <c r="Z737" s="116"/>
    </row>
    <row r="738" customHeight="1" spans="25:26">
      <c r="Y738" s="116"/>
      <c r="Z738" s="116"/>
    </row>
    <row r="739" customHeight="1" spans="25:26">
      <c r="Y739" s="116"/>
      <c r="Z739" s="116"/>
    </row>
    <row r="740" customHeight="1" spans="25:26">
      <c r="Y740" s="116"/>
      <c r="Z740" s="116"/>
    </row>
    <row r="741" customHeight="1" spans="25:26">
      <c r="Y741" s="116"/>
      <c r="Z741" s="116"/>
    </row>
    <row r="742" customHeight="1" spans="25:26">
      <c r="Y742" s="116"/>
      <c r="Z742" s="116"/>
    </row>
    <row r="743" customHeight="1" spans="25:26">
      <c r="Y743" s="116"/>
      <c r="Z743" s="116"/>
    </row>
    <row r="744" customHeight="1" spans="25:26">
      <c r="Y744" s="116"/>
      <c r="Z744" s="116"/>
    </row>
    <row r="745" customHeight="1" spans="25:26">
      <c r="Y745" s="116"/>
      <c r="Z745" s="116"/>
    </row>
    <row r="746" customHeight="1" spans="25:26">
      <c r="Y746" s="116"/>
      <c r="Z746" s="116"/>
    </row>
    <row r="747" customHeight="1" spans="25:26">
      <c r="Y747" s="116"/>
      <c r="Z747" s="116"/>
    </row>
    <row r="748" customHeight="1" spans="25:26">
      <c r="Y748" s="116"/>
      <c r="Z748" s="116"/>
    </row>
    <row r="749" customHeight="1" spans="25:26">
      <c r="Y749" s="116"/>
      <c r="Z749" s="116"/>
    </row>
    <row r="750" customHeight="1" spans="25:26">
      <c r="Y750" s="116"/>
      <c r="Z750" s="116"/>
    </row>
    <row r="751" customHeight="1" spans="25:26">
      <c r="Y751" s="116"/>
      <c r="Z751" s="116"/>
    </row>
    <row r="752" customHeight="1" spans="25:26">
      <c r="Y752" s="116"/>
      <c r="Z752" s="116"/>
    </row>
    <row r="753" customHeight="1" spans="25:26">
      <c r="Y753" s="116"/>
      <c r="Z753" s="116"/>
    </row>
    <row r="754" customHeight="1" spans="25:26">
      <c r="Y754" s="116"/>
      <c r="Z754" s="116"/>
    </row>
    <row r="755" customHeight="1" spans="25:26">
      <c r="Y755" s="116"/>
      <c r="Z755" s="116"/>
    </row>
    <row r="756" customHeight="1" spans="25:26">
      <c r="Y756" s="116"/>
      <c r="Z756" s="116"/>
    </row>
    <row r="757" customHeight="1" spans="25:26">
      <c r="Y757" s="116"/>
      <c r="Z757" s="116"/>
    </row>
    <row r="758" customHeight="1" spans="25:26">
      <c r="Y758" s="116"/>
      <c r="Z758" s="116"/>
    </row>
    <row r="759" customHeight="1" spans="25:26">
      <c r="Y759" s="116"/>
      <c r="Z759" s="116"/>
    </row>
    <row r="760" customHeight="1" spans="25:26">
      <c r="Y760" s="116"/>
      <c r="Z760" s="116"/>
    </row>
    <row r="761" customHeight="1" spans="25:26">
      <c r="Y761" s="116"/>
      <c r="Z761" s="116"/>
    </row>
    <row r="762" customHeight="1" spans="25:26">
      <c r="Y762" s="116"/>
      <c r="Z762" s="116"/>
    </row>
    <row r="763" customHeight="1" spans="25:26">
      <c r="Y763" s="116"/>
      <c r="Z763" s="116"/>
    </row>
    <row r="764" customHeight="1" spans="25:26">
      <c r="Y764" s="116"/>
      <c r="Z764" s="116"/>
    </row>
    <row r="765" customHeight="1" spans="25:26">
      <c r="Y765" s="116"/>
      <c r="Z765" s="116"/>
    </row>
    <row r="766" customHeight="1" spans="25:26">
      <c r="Y766" s="116"/>
      <c r="Z766" s="116"/>
    </row>
    <row r="767" customHeight="1" spans="25:26">
      <c r="Y767" s="116"/>
      <c r="Z767" s="116"/>
    </row>
    <row r="768" customHeight="1" spans="25:26">
      <c r="Y768" s="116"/>
      <c r="Z768" s="116"/>
    </row>
    <row r="769" customHeight="1" spans="25:26">
      <c r="Y769" s="116"/>
      <c r="Z769" s="116"/>
    </row>
    <row r="770" customHeight="1" spans="25:26">
      <c r="Y770" s="116"/>
      <c r="Z770" s="116"/>
    </row>
    <row r="771" customHeight="1" spans="25:26">
      <c r="Y771" s="116"/>
      <c r="Z771" s="116"/>
    </row>
    <row r="772" customHeight="1" spans="25:26">
      <c r="Y772" s="116"/>
      <c r="Z772" s="116"/>
    </row>
    <row r="773" customHeight="1" spans="25:26">
      <c r="Y773" s="116"/>
      <c r="Z773" s="116"/>
    </row>
    <row r="774" customHeight="1" spans="25:26">
      <c r="Y774" s="116"/>
      <c r="Z774" s="116"/>
    </row>
    <row r="775" customHeight="1" spans="25:26">
      <c r="Y775" s="116"/>
      <c r="Z775" s="116"/>
    </row>
    <row r="776" customHeight="1" spans="25:26">
      <c r="Y776" s="116"/>
      <c r="Z776" s="116"/>
    </row>
    <row r="777" customHeight="1" spans="25:26">
      <c r="Y777" s="116"/>
      <c r="Z777" s="116"/>
    </row>
    <row r="778" customHeight="1" spans="25:26">
      <c r="Y778" s="116"/>
      <c r="Z778" s="116"/>
    </row>
    <row r="779" customHeight="1" spans="25:26">
      <c r="Y779" s="116"/>
      <c r="Z779" s="116"/>
    </row>
    <row r="780" customHeight="1" spans="25:26">
      <c r="Y780" s="116"/>
      <c r="Z780" s="116"/>
    </row>
    <row r="781" customHeight="1" spans="25:26">
      <c r="Y781" s="116"/>
      <c r="Z781" s="116"/>
    </row>
    <row r="782" customHeight="1" spans="25:26">
      <c r="Y782" s="116"/>
      <c r="Z782" s="116"/>
    </row>
    <row r="783" customHeight="1" spans="25:26">
      <c r="Y783" s="116"/>
      <c r="Z783" s="116"/>
    </row>
    <row r="784" customHeight="1" spans="25:26">
      <c r="Y784" s="116"/>
      <c r="Z784" s="116"/>
    </row>
    <row r="785" customHeight="1" spans="25:26">
      <c r="Y785" s="116"/>
      <c r="Z785" s="116"/>
    </row>
    <row r="786" customHeight="1" spans="25:26">
      <c r="Y786" s="116"/>
      <c r="Z786" s="116"/>
    </row>
    <row r="787" customHeight="1" spans="25:26">
      <c r="Y787" s="116"/>
      <c r="Z787" s="116"/>
    </row>
    <row r="788" customHeight="1" spans="25:26">
      <c r="Y788" s="116"/>
      <c r="Z788" s="116"/>
    </row>
    <row r="789" customHeight="1" spans="25:26">
      <c r="Y789" s="116"/>
      <c r="Z789" s="116"/>
    </row>
    <row r="790" customHeight="1" spans="25:26">
      <c r="Y790" s="116"/>
      <c r="Z790" s="116"/>
    </row>
    <row r="791" customHeight="1" spans="25:26">
      <c r="Y791" s="116"/>
      <c r="Z791" s="116"/>
    </row>
    <row r="792" customHeight="1" spans="25:26">
      <c r="Y792" s="116"/>
      <c r="Z792" s="116"/>
    </row>
    <row r="793" customHeight="1" spans="25:26">
      <c r="Y793" s="116"/>
      <c r="Z793" s="116"/>
    </row>
    <row r="794" customHeight="1" spans="25:26">
      <c r="Y794" s="116"/>
      <c r="Z794" s="116"/>
    </row>
    <row r="795" customHeight="1" spans="25:26">
      <c r="Y795" s="116"/>
      <c r="Z795" s="116"/>
    </row>
    <row r="796" customHeight="1" spans="25:26">
      <c r="Y796" s="116"/>
      <c r="Z796" s="116"/>
    </row>
    <row r="797" customHeight="1" spans="25:26">
      <c r="Y797" s="116"/>
      <c r="Z797" s="116"/>
    </row>
    <row r="798" customHeight="1" spans="25:26">
      <c r="Y798" s="116"/>
      <c r="Z798" s="116"/>
    </row>
    <row r="799" customHeight="1" spans="25:26">
      <c r="Y799" s="116"/>
      <c r="Z799" s="116"/>
    </row>
    <row r="800" customHeight="1" spans="25:26">
      <c r="Y800" s="116"/>
      <c r="Z800" s="116"/>
    </row>
    <row r="801" customHeight="1" spans="25:26">
      <c r="Y801" s="116"/>
      <c r="Z801" s="116"/>
    </row>
    <row r="802" customHeight="1" spans="25:26">
      <c r="Y802" s="116"/>
      <c r="Z802" s="116"/>
    </row>
    <row r="803" customHeight="1" spans="25:26">
      <c r="Y803" s="116"/>
      <c r="Z803" s="116"/>
    </row>
    <row r="804" customHeight="1" spans="25:26">
      <c r="Y804" s="116"/>
      <c r="Z804" s="116"/>
    </row>
    <row r="805" customHeight="1" spans="25:26">
      <c r="Y805" s="116"/>
      <c r="Z805" s="116"/>
    </row>
    <row r="806" customHeight="1" spans="25:26">
      <c r="Y806" s="116"/>
      <c r="Z806" s="116"/>
    </row>
    <row r="807" customHeight="1" spans="25:26">
      <c r="Y807" s="116"/>
      <c r="Z807" s="116"/>
    </row>
    <row r="808" customHeight="1" spans="25:26">
      <c r="Y808" s="116"/>
      <c r="Z808" s="116"/>
    </row>
    <row r="809" customHeight="1" spans="25:26">
      <c r="Y809" s="116"/>
      <c r="Z809" s="116"/>
    </row>
    <row r="810" customHeight="1" spans="25:26">
      <c r="Y810" s="116"/>
      <c r="Z810" s="116"/>
    </row>
    <row r="811" customHeight="1" spans="25:26">
      <c r="Y811" s="116"/>
      <c r="Z811" s="116"/>
    </row>
    <row r="812" customHeight="1" spans="25:26">
      <c r="Y812" s="116"/>
      <c r="Z812" s="116"/>
    </row>
    <row r="813" customHeight="1" spans="25:26">
      <c r="Y813" s="116"/>
      <c r="Z813" s="116"/>
    </row>
    <row r="814" customHeight="1" spans="25:26">
      <c r="Y814" s="116"/>
      <c r="Z814" s="116"/>
    </row>
    <row r="815" customHeight="1" spans="25:26">
      <c r="Y815" s="116"/>
      <c r="Z815" s="116"/>
    </row>
    <row r="816" customHeight="1" spans="25:26">
      <c r="Y816" s="116"/>
      <c r="Z816" s="116"/>
    </row>
    <row r="817" customHeight="1" spans="25:26">
      <c r="Y817" s="116"/>
      <c r="Z817" s="116"/>
    </row>
    <row r="818" customHeight="1" spans="25:26">
      <c r="Y818" s="116"/>
      <c r="Z818" s="116"/>
    </row>
    <row r="819" customHeight="1" spans="25:26">
      <c r="Y819" s="116"/>
      <c r="Z819" s="116"/>
    </row>
    <row r="820" customHeight="1" spans="25:26">
      <c r="Y820" s="116"/>
      <c r="Z820" s="116"/>
    </row>
    <row r="821" customHeight="1" spans="25:26">
      <c r="Y821" s="116"/>
      <c r="Z821" s="116"/>
    </row>
    <row r="822" customHeight="1" spans="25:26">
      <c r="Y822" s="116"/>
      <c r="Z822" s="116"/>
    </row>
    <row r="823" customHeight="1" spans="25:26">
      <c r="Y823" s="116"/>
      <c r="Z823" s="116"/>
    </row>
    <row r="824" customHeight="1" spans="25:26">
      <c r="Y824" s="116"/>
      <c r="Z824" s="116"/>
    </row>
    <row r="825" customHeight="1" spans="25:26">
      <c r="Y825" s="116"/>
      <c r="Z825" s="116"/>
    </row>
    <row r="826" customHeight="1" spans="25:26">
      <c r="Y826" s="116"/>
      <c r="Z826" s="116"/>
    </row>
    <row r="827" customHeight="1" spans="25:26">
      <c r="Y827" s="116"/>
      <c r="Z827" s="116"/>
    </row>
    <row r="828" customHeight="1" spans="25:26">
      <c r="Y828" s="116"/>
      <c r="Z828" s="116"/>
    </row>
    <row r="829" customHeight="1" spans="25:26">
      <c r="Y829" s="116"/>
      <c r="Z829" s="116"/>
    </row>
    <row r="830" customHeight="1" spans="25:26">
      <c r="Y830" s="116"/>
      <c r="Z830" s="116"/>
    </row>
    <row r="831" customHeight="1" spans="25:26">
      <c r="Y831" s="116"/>
      <c r="Z831" s="116"/>
    </row>
    <row r="832" customHeight="1" spans="25:26">
      <c r="Y832" s="116"/>
      <c r="Z832" s="116"/>
    </row>
    <row r="833" customHeight="1" spans="25:26">
      <c r="Y833" s="116"/>
      <c r="Z833" s="116"/>
    </row>
    <row r="834" customHeight="1" spans="25:26">
      <c r="Y834" s="116"/>
      <c r="Z834" s="116"/>
    </row>
    <row r="835" customHeight="1" spans="25:26">
      <c r="Y835" s="116"/>
      <c r="Z835" s="116"/>
    </row>
    <row r="836" customHeight="1" spans="25:26">
      <c r="Y836" s="116"/>
      <c r="Z836" s="116"/>
    </row>
    <row r="837" customHeight="1" spans="25:26">
      <c r="Y837" s="116"/>
      <c r="Z837" s="116"/>
    </row>
    <row r="838" customHeight="1" spans="25:26">
      <c r="Y838" s="116"/>
      <c r="Z838" s="116"/>
    </row>
    <row r="839" customHeight="1" spans="25:26">
      <c r="Y839" s="116"/>
      <c r="Z839" s="116"/>
    </row>
    <row r="840" customHeight="1" spans="25:26">
      <c r="Y840" s="116"/>
      <c r="Z840" s="116"/>
    </row>
    <row r="841" customHeight="1" spans="25:26">
      <c r="Y841" s="116"/>
      <c r="Z841" s="116"/>
    </row>
    <row r="842" customHeight="1" spans="25:26">
      <c r="Y842" s="116"/>
      <c r="Z842" s="116"/>
    </row>
  </sheetData>
  <mergeCells count="29">
    <mergeCell ref="A2:AF2"/>
    <mergeCell ref="A3:AF3"/>
    <mergeCell ref="A5:B5"/>
    <mergeCell ref="O5:P5"/>
    <mergeCell ref="A27:V27"/>
    <mergeCell ref="C5:C6"/>
    <mergeCell ref="D5:D6"/>
    <mergeCell ref="E5:E6"/>
    <mergeCell ref="F5:F6"/>
    <mergeCell ref="G5:G6"/>
    <mergeCell ref="H5:H6"/>
    <mergeCell ref="I5:I6"/>
    <mergeCell ref="J5:J6"/>
    <mergeCell ref="K5:K6"/>
    <mergeCell ref="L5:L6"/>
    <mergeCell ref="M5:M6"/>
    <mergeCell ref="N5:N6"/>
    <mergeCell ref="Q5:Q6"/>
    <mergeCell ref="R5:R6"/>
    <mergeCell ref="S5:S6"/>
    <mergeCell ref="T5:T6"/>
    <mergeCell ref="U5:U6"/>
    <mergeCell ref="V5:V6"/>
    <mergeCell ref="W5:W6"/>
    <mergeCell ref="X5:X6"/>
    <mergeCell ref="AC5:AC6"/>
    <mergeCell ref="AD5:AD6"/>
    <mergeCell ref="AE5:AE6"/>
    <mergeCell ref="AF5:AF6"/>
  </mergeCells>
  <hyperlinks>
    <hyperlink ref="A1" location="索引目录!E56" display="返回索引页"/>
    <hyperlink ref="B1" location="无形资产汇总!B6" display="返回"/>
  </hyperlinks>
  <printOptions horizontalCentered="1"/>
  <pageMargins left="0.354166666666667" right="0.354166666666667" top="0.786805555555556" bottom="0.786805555555556" header="1.02361111111111" footer="0.511805555555556"/>
  <pageSetup paperSize="9" scale="60" fitToHeight="0" orientation="landscape"/>
  <headerFooter alignWithMargins="0">
    <oddHeader>&amp;R&amp;"宋体,常规"&amp;10表&amp;"Times New Roman,常规"4-12-1
&amp;"宋体,常规"共&amp;"Times New Roman,常规"&amp;N&amp;"宋体,常规"页第&amp;"Times New Roman,常规"&amp;P&amp;"宋体,常规"页</oddHeader>
  </headerFooter>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O30"/>
  <sheetViews>
    <sheetView workbookViewId="0">
      <selection activeCell="H14" sqref="H14"/>
    </sheetView>
  </sheetViews>
  <sheetFormatPr defaultColWidth="9" defaultRowHeight="15.75"/>
  <cols>
    <col min="1" max="1" width="4.5" customWidth="1"/>
    <col min="2" max="2" width="14.6" customWidth="1"/>
    <col min="3" max="3" width="10.5" customWidth="1"/>
    <col min="4" max="4" width="8.6" customWidth="1"/>
    <col min="5" max="5" width="8.5" customWidth="1"/>
    <col min="6" max="6" width="10.9" customWidth="1"/>
    <col min="7" max="7" width="7.4" customWidth="1"/>
    <col min="8" max="8" width="10.5" customWidth="1"/>
    <col min="9" max="9" width="11" customWidth="1"/>
    <col min="10" max="10" width="11" customWidth="1" outlineLevel="1"/>
    <col min="11" max="11" width="11.6" customWidth="1"/>
    <col min="12" max="12" width="11.5" customWidth="1"/>
    <col min="13" max="14" width="9.4" customWidth="1"/>
    <col min="15" max="15" width="7.5" customWidth="1"/>
  </cols>
  <sheetData>
    <row r="1" spans="1:15">
      <c r="A1" s="101" t="s">
        <v>558</v>
      </c>
      <c r="B1" s="105" t="s">
        <v>462</v>
      </c>
    </row>
    <row r="2" ht="24.75" customHeight="1" spans="1:15">
      <c r="A2" s="4" t="s">
        <v>1822</v>
      </c>
      <c r="B2" s="4"/>
      <c r="C2" s="4"/>
      <c r="D2" s="4"/>
      <c r="E2" s="4"/>
      <c r="F2" s="4"/>
      <c r="G2" s="4"/>
      <c r="H2" s="4"/>
      <c r="I2" s="4"/>
      <c r="J2" s="4"/>
      <c r="K2" s="4"/>
      <c r="L2" s="4"/>
      <c r="M2" s="4"/>
      <c r="N2" s="4"/>
      <c r="O2" s="4"/>
    </row>
    <row r="3" spans="1:15">
      <c r="A3" s="5" t="e">
        <f>CONCATENATE(#REF!,#REF!,#REF!,#REF!,#REF!,#REF!,#REF!)</f>
        <v>#REF!</v>
      </c>
      <c r="B3" s="5"/>
      <c r="C3" s="5"/>
      <c r="D3" s="5"/>
      <c r="E3" s="5"/>
      <c r="F3" s="5"/>
      <c r="G3" s="5"/>
      <c r="H3" s="5"/>
      <c r="I3" s="6"/>
      <c r="J3" s="6"/>
      <c r="K3" s="6"/>
      <c r="L3" s="6"/>
      <c r="M3" s="6"/>
      <c r="N3" s="6"/>
      <c r="O3" s="6"/>
    </row>
    <row r="4" spans="1:15">
      <c r="A4" s="106"/>
      <c r="B4" s="106"/>
      <c r="C4" s="106"/>
      <c r="D4" s="106"/>
      <c r="E4" s="106"/>
      <c r="F4" s="106"/>
      <c r="G4" s="106"/>
      <c r="H4" s="106"/>
      <c r="I4" s="107"/>
      <c r="J4" s="107"/>
      <c r="K4" s="107"/>
      <c r="L4" s="107"/>
      <c r="M4" s="107"/>
      <c r="N4" s="108"/>
      <c r="O4" s="108"/>
    </row>
    <row r="5" spans="1:15">
      <c r="A5" s="109" t="e">
        <f>#REF!&amp;#REF!</f>
        <v>#REF!</v>
      </c>
      <c r="B5" s="109"/>
      <c r="C5" s="109"/>
      <c r="D5" s="109"/>
      <c r="E5" s="110"/>
      <c r="F5" s="110"/>
      <c r="G5" s="110"/>
      <c r="H5" s="110"/>
      <c r="I5" s="110"/>
      <c r="J5" s="110"/>
      <c r="K5" s="110"/>
      <c r="L5" s="110"/>
      <c r="M5" s="110"/>
      <c r="N5" s="110"/>
      <c r="O5" s="111" t="s">
        <v>1614</v>
      </c>
    </row>
    <row r="6" ht="39.75" customHeight="1" spans="1:15">
      <c r="A6" s="51" t="s">
        <v>1112</v>
      </c>
      <c r="B6" s="51" t="s">
        <v>1823</v>
      </c>
      <c r="C6" s="51" t="s">
        <v>1824</v>
      </c>
      <c r="D6" s="51" t="s">
        <v>1825</v>
      </c>
      <c r="E6" s="51" t="s">
        <v>1826</v>
      </c>
      <c r="F6" s="51" t="s">
        <v>1827</v>
      </c>
      <c r="G6" s="51" t="s">
        <v>1828</v>
      </c>
      <c r="H6" s="51" t="s">
        <v>1829</v>
      </c>
      <c r="I6" s="51" t="s">
        <v>1326</v>
      </c>
      <c r="J6" s="11" t="s">
        <v>1323</v>
      </c>
      <c r="K6" s="11" t="s">
        <v>1288</v>
      </c>
      <c r="L6" s="51" t="s">
        <v>1141</v>
      </c>
      <c r="M6" s="51" t="s">
        <v>1830</v>
      </c>
      <c r="N6" s="51" t="s">
        <v>1142</v>
      </c>
      <c r="O6" s="51" t="s">
        <v>1144</v>
      </c>
    </row>
    <row r="7" spans="1:15">
      <c r="A7" s="12"/>
      <c r="B7" s="12"/>
      <c r="C7" s="12"/>
      <c r="D7" s="12"/>
      <c r="E7" s="14"/>
      <c r="F7" s="12"/>
      <c r="G7" s="12"/>
      <c r="H7" s="12"/>
      <c r="I7" s="16"/>
      <c r="J7" s="18"/>
      <c r="K7" s="18"/>
      <c r="L7" s="16"/>
      <c r="M7" s="16">
        <f t="shared" ref="M7:M28" si="0">L7-K7</f>
        <v>0</v>
      </c>
      <c r="N7" s="16" t="str">
        <f t="shared" ref="N7:N28" si="1">IF(K7=0,"",M7/K7*100)</f>
        <v/>
      </c>
      <c r="O7" s="17"/>
    </row>
    <row r="8" spans="1:15">
      <c r="A8" s="12"/>
      <c r="B8" s="12"/>
      <c r="C8" s="12"/>
      <c r="D8" s="12"/>
      <c r="E8" s="14"/>
      <c r="F8" s="12"/>
      <c r="G8" s="12"/>
      <c r="H8" s="12"/>
      <c r="I8" s="16"/>
      <c r="J8" s="16"/>
      <c r="K8" s="16"/>
      <c r="L8" s="16"/>
      <c r="M8" s="16">
        <f t="shared" si="0"/>
        <v>0</v>
      </c>
      <c r="N8" s="16" t="str">
        <f t="shared" si="1"/>
        <v/>
      </c>
      <c r="O8" s="17"/>
    </row>
    <row r="9" spans="1:15">
      <c r="A9" s="12"/>
      <c r="B9" s="12"/>
      <c r="C9" s="12"/>
      <c r="D9" s="12"/>
      <c r="E9" s="14"/>
      <c r="F9" s="12"/>
      <c r="G9" s="12"/>
      <c r="H9" s="12"/>
      <c r="I9" s="16"/>
      <c r="J9" s="16"/>
      <c r="K9" s="16"/>
      <c r="L9" s="16"/>
      <c r="M9" s="16">
        <f t="shared" si="0"/>
        <v>0</v>
      </c>
      <c r="N9" s="16" t="str">
        <f t="shared" si="1"/>
        <v/>
      </c>
      <c r="O9" s="17"/>
    </row>
    <row r="10" spans="1:15">
      <c r="A10" s="12"/>
      <c r="B10" s="12"/>
      <c r="C10" s="12"/>
      <c r="D10" s="12"/>
      <c r="E10" s="14"/>
      <c r="F10" s="12"/>
      <c r="G10" s="12"/>
      <c r="H10" s="12"/>
      <c r="I10" s="16"/>
      <c r="J10" s="16"/>
      <c r="K10" s="16"/>
      <c r="L10" s="16"/>
      <c r="M10" s="16">
        <f t="shared" si="0"/>
        <v>0</v>
      </c>
      <c r="N10" s="16" t="str">
        <f t="shared" si="1"/>
        <v/>
      </c>
      <c r="O10" s="17"/>
    </row>
    <row r="11" spans="1:15">
      <c r="A11" s="12"/>
      <c r="B11" s="12"/>
      <c r="C11" s="12"/>
      <c r="D11" s="12"/>
      <c r="E11" s="14"/>
      <c r="F11" s="12"/>
      <c r="G11" s="12"/>
      <c r="H11" s="12"/>
      <c r="I11" s="16"/>
      <c r="J11" s="16"/>
      <c r="K11" s="16"/>
      <c r="L11" s="16"/>
      <c r="M11" s="16">
        <f t="shared" si="0"/>
        <v>0</v>
      </c>
      <c r="N11" s="16" t="str">
        <f t="shared" si="1"/>
        <v/>
      </c>
      <c r="O11" s="17"/>
    </row>
    <row r="12" spans="1:15">
      <c r="A12" s="12"/>
      <c r="B12" s="12"/>
      <c r="C12" s="12"/>
      <c r="D12" s="12"/>
      <c r="E12" s="14"/>
      <c r="F12" s="12"/>
      <c r="G12" s="12"/>
      <c r="H12" s="12"/>
      <c r="I12" s="16"/>
      <c r="J12" s="16"/>
      <c r="K12" s="16"/>
      <c r="L12" s="16"/>
      <c r="M12" s="16">
        <f t="shared" si="0"/>
        <v>0</v>
      </c>
      <c r="N12" s="16" t="str">
        <f t="shared" si="1"/>
        <v/>
      </c>
      <c r="O12" s="17"/>
    </row>
    <row r="13" spans="1:15">
      <c r="A13" s="12"/>
      <c r="B13" s="12"/>
      <c r="C13" s="12"/>
      <c r="D13" s="12"/>
      <c r="E13" s="14"/>
      <c r="F13" s="12"/>
      <c r="G13" s="12"/>
      <c r="H13" s="12"/>
      <c r="I13" s="16"/>
      <c r="J13" s="16"/>
      <c r="K13" s="16"/>
      <c r="L13" s="16"/>
      <c r="M13" s="16">
        <f t="shared" si="0"/>
        <v>0</v>
      </c>
      <c r="N13" s="16" t="str">
        <f t="shared" si="1"/>
        <v/>
      </c>
      <c r="O13" s="17"/>
    </row>
    <row r="14" spans="1:15">
      <c r="A14" s="12"/>
      <c r="B14" s="12"/>
      <c r="C14" s="12"/>
      <c r="D14" s="12"/>
      <c r="E14" s="14"/>
      <c r="F14" s="12"/>
      <c r="G14" s="12"/>
      <c r="H14" s="12"/>
      <c r="I14" s="16"/>
      <c r="J14" s="16"/>
      <c r="K14" s="16"/>
      <c r="L14" s="16"/>
      <c r="M14" s="16">
        <f t="shared" si="0"/>
        <v>0</v>
      </c>
      <c r="N14" s="16" t="str">
        <f t="shared" si="1"/>
        <v/>
      </c>
      <c r="O14" s="17"/>
    </row>
    <row r="15" spans="1:15">
      <c r="A15" s="12"/>
      <c r="B15" s="12"/>
      <c r="C15" s="12"/>
      <c r="D15" s="12"/>
      <c r="E15" s="14"/>
      <c r="F15" s="12"/>
      <c r="G15" s="12"/>
      <c r="H15" s="12"/>
      <c r="I15" s="16"/>
      <c r="J15" s="16"/>
      <c r="K15" s="16"/>
      <c r="L15" s="16"/>
      <c r="M15" s="16">
        <f t="shared" si="0"/>
        <v>0</v>
      </c>
      <c r="N15" s="16" t="str">
        <f t="shared" si="1"/>
        <v/>
      </c>
      <c r="O15" s="17"/>
    </row>
    <row r="16" spans="1:15">
      <c r="A16" s="12"/>
      <c r="B16" s="12"/>
      <c r="C16" s="12"/>
      <c r="D16" s="12"/>
      <c r="E16" s="14"/>
      <c r="F16" s="12"/>
      <c r="G16" s="12"/>
      <c r="H16" s="12"/>
      <c r="I16" s="16"/>
      <c r="J16" s="16"/>
      <c r="K16" s="16"/>
      <c r="L16" s="16"/>
      <c r="M16" s="16">
        <f t="shared" si="0"/>
        <v>0</v>
      </c>
      <c r="N16" s="16" t="str">
        <f t="shared" si="1"/>
        <v/>
      </c>
      <c r="O16" s="17"/>
    </row>
    <row r="17" spans="1:15">
      <c r="A17" s="12"/>
      <c r="B17" s="12"/>
      <c r="C17" s="12"/>
      <c r="D17" s="12"/>
      <c r="E17" s="14"/>
      <c r="F17" s="12"/>
      <c r="G17" s="12"/>
      <c r="H17" s="12"/>
      <c r="I17" s="16"/>
      <c r="J17" s="16"/>
      <c r="K17" s="16"/>
      <c r="L17" s="16"/>
      <c r="M17" s="16">
        <f t="shared" si="0"/>
        <v>0</v>
      </c>
      <c r="N17" s="16" t="str">
        <f t="shared" si="1"/>
        <v/>
      </c>
      <c r="O17" s="17"/>
    </row>
    <row r="18" spans="1:15">
      <c r="A18" s="12"/>
      <c r="B18" s="12"/>
      <c r="C18" s="12"/>
      <c r="D18" s="12"/>
      <c r="E18" s="14"/>
      <c r="F18" s="12"/>
      <c r="G18" s="12"/>
      <c r="H18" s="12"/>
      <c r="I18" s="16"/>
      <c r="J18" s="16"/>
      <c r="K18" s="16"/>
      <c r="L18" s="16"/>
      <c r="M18" s="16">
        <f t="shared" si="0"/>
        <v>0</v>
      </c>
      <c r="N18" s="16" t="str">
        <f t="shared" si="1"/>
        <v/>
      </c>
      <c r="O18" s="17"/>
    </row>
    <row r="19" spans="1:15">
      <c r="A19" s="12"/>
      <c r="B19" s="12"/>
      <c r="C19" s="12"/>
      <c r="D19" s="12"/>
      <c r="E19" s="14"/>
      <c r="F19" s="12"/>
      <c r="G19" s="12"/>
      <c r="H19" s="12"/>
      <c r="I19" s="16"/>
      <c r="J19" s="16"/>
      <c r="K19" s="16"/>
      <c r="L19" s="16"/>
      <c r="M19" s="16">
        <f t="shared" si="0"/>
        <v>0</v>
      </c>
      <c r="N19" s="16" t="str">
        <f t="shared" si="1"/>
        <v/>
      </c>
      <c r="O19" s="17"/>
    </row>
    <row r="20" spans="1:15">
      <c r="A20" s="12"/>
      <c r="B20" s="12"/>
      <c r="C20" s="12"/>
      <c r="D20" s="12"/>
      <c r="E20" s="14"/>
      <c r="F20" s="12"/>
      <c r="G20" s="12"/>
      <c r="H20" s="12"/>
      <c r="I20" s="16"/>
      <c r="J20" s="16"/>
      <c r="K20" s="16"/>
      <c r="L20" s="16"/>
      <c r="M20" s="16">
        <f t="shared" si="0"/>
        <v>0</v>
      </c>
      <c r="N20" s="16" t="str">
        <f t="shared" si="1"/>
        <v/>
      </c>
      <c r="O20" s="17"/>
    </row>
    <row r="21" spans="1:15">
      <c r="A21" s="12"/>
      <c r="B21" s="12"/>
      <c r="C21" s="12"/>
      <c r="D21" s="12"/>
      <c r="E21" s="14"/>
      <c r="F21" s="12"/>
      <c r="G21" s="12"/>
      <c r="H21" s="12"/>
      <c r="I21" s="16"/>
      <c r="J21" s="16"/>
      <c r="K21" s="16"/>
      <c r="L21" s="16"/>
      <c r="M21" s="16">
        <f t="shared" si="0"/>
        <v>0</v>
      </c>
      <c r="N21" s="16" t="str">
        <f t="shared" si="1"/>
        <v/>
      </c>
      <c r="O21" s="17"/>
    </row>
    <row r="22" spans="1:15">
      <c r="A22" s="12"/>
      <c r="B22" s="12"/>
      <c r="C22" s="12"/>
      <c r="D22" s="12"/>
      <c r="E22" s="14"/>
      <c r="F22" s="12"/>
      <c r="G22" s="12"/>
      <c r="H22" s="12"/>
      <c r="I22" s="16"/>
      <c r="J22" s="16"/>
      <c r="K22" s="16"/>
      <c r="L22" s="16"/>
      <c r="M22" s="16">
        <f t="shared" si="0"/>
        <v>0</v>
      </c>
      <c r="N22" s="16" t="str">
        <f t="shared" si="1"/>
        <v/>
      </c>
      <c r="O22" s="17"/>
    </row>
    <row r="23" spans="1:15">
      <c r="A23" s="12"/>
      <c r="B23" s="12"/>
      <c r="C23" s="12"/>
      <c r="D23" s="12"/>
      <c r="E23" s="14"/>
      <c r="F23" s="12"/>
      <c r="G23" s="12"/>
      <c r="H23" s="12"/>
      <c r="I23" s="16"/>
      <c r="J23" s="16"/>
      <c r="K23" s="16"/>
      <c r="L23" s="16"/>
      <c r="M23" s="16">
        <f t="shared" si="0"/>
        <v>0</v>
      </c>
      <c r="N23" s="16" t="str">
        <f t="shared" si="1"/>
        <v/>
      </c>
      <c r="O23" s="17"/>
    </row>
    <row r="24" spans="1:15">
      <c r="A24" s="12"/>
      <c r="B24" s="12"/>
      <c r="C24" s="12"/>
      <c r="D24" s="12"/>
      <c r="E24" s="14"/>
      <c r="F24" s="12"/>
      <c r="G24" s="12"/>
      <c r="H24" s="12"/>
      <c r="I24" s="16"/>
      <c r="J24" s="16"/>
      <c r="K24" s="16"/>
      <c r="L24" s="16"/>
      <c r="M24" s="16">
        <f t="shared" si="0"/>
        <v>0</v>
      </c>
      <c r="N24" s="16" t="str">
        <f t="shared" si="1"/>
        <v/>
      </c>
      <c r="O24" s="17"/>
    </row>
    <row r="25" spans="1:15">
      <c r="A25" s="12"/>
      <c r="B25" s="12"/>
      <c r="C25" s="12"/>
      <c r="D25" s="12"/>
      <c r="E25" s="14"/>
      <c r="F25" s="12"/>
      <c r="G25" s="12"/>
      <c r="H25" s="12"/>
      <c r="I25" s="16"/>
      <c r="J25" s="16"/>
      <c r="K25" s="16"/>
      <c r="L25" s="16"/>
      <c r="M25" s="16">
        <f t="shared" si="0"/>
        <v>0</v>
      </c>
      <c r="N25" s="16" t="str">
        <f t="shared" si="1"/>
        <v/>
      </c>
      <c r="O25" s="17"/>
    </row>
    <row r="26" spans="1:15">
      <c r="A26" s="12"/>
      <c r="B26" s="12"/>
      <c r="C26" s="12"/>
      <c r="D26" s="12"/>
      <c r="E26" s="14"/>
      <c r="F26" s="12"/>
      <c r="G26" s="12"/>
      <c r="H26" s="12"/>
      <c r="I26" s="16"/>
      <c r="J26" s="16"/>
      <c r="K26" s="16"/>
      <c r="L26" s="16"/>
      <c r="M26" s="16">
        <f t="shared" si="0"/>
        <v>0</v>
      </c>
      <c r="N26" s="16" t="str">
        <f t="shared" si="1"/>
        <v/>
      </c>
      <c r="O26" s="17"/>
    </row>
    <row r="27" spans="1:15">
      <c r="A27" s="12"/>
      <c r="B27" s="12"/>
      <c r="C27" s="12"/>
      <c r="D27" s="12"/>
      <c r="E27" s="14"/>
      <c r="F27" s="12"/>
      <c r="G27" s="12"/>
      <c r="H27" s="12"/>
      <c r="I27" s="16"/>
      <c r="J27" s="16"/>
      <c r="K27" s="16"/>
      <c r="L27" s="16"/>
      <c r="M27" s="16">
        <f t="shared" si="0"/>
        <v>0</v>
      </c>
      <c r="N27" s="16" t="str">
        <f t="shared" si="1"/>
        <v/>
      </c>
      <c r="O27" s="17"/>
    </row>
    <row r="28" spans="1:15">
      <c r="A28" s="52" t="s">
        <v>1831</v>
      </c>
      <c r="B28" s="84"/>
      <c r="C28" s="84"/>
      <c r="D28" s="84"/>
      <c r="E28" s="14"/>
      <c r="F28" s="12"/>
      <c r="G28" s="12"/>
      <c r="H28" s="12"/>
      <c r="I28" s="16">
        <f>SUM(I7:I27)</f>
        <v>0</v>
      </c>
      <c r="J28" s="16">
        <f>SUM(J7:J27)</f>
        <v>0</v>
      </c>
      <c r="K28" s="16">
        <f>SUM(K7:K27)</f>
        <v>0</v>
      </c>
      <c r="L28" s="16">
        <f>SUM(L7:L27)</f>
        <v>0</v>
      </c>
      <c r="M28" s="16">
        <f t="shared" si="0"/>
        <v>0</v>
      </c>
      <c r="N28" s="16" t="str">
        <f t="shared" si="1"/>
        <v/>
      </c>
      <c r="O28" s="16">
        <f>SUM(O7:O27)</f>
        <v>0</v>
      </c>
    </row>
    <row r="29" spans="1:15">
      <c r="A29" s="20" t="e">
        <f>#REF!&amp;#REF!</f>
        <v>#REF!</v>
      </c>
      <c r="B29" s="20"/>
      <c r="C29" s="20"/>
      <c r="D29" s="20"/>
      <c r="E29" s="112"/>
      <c r="F29" s="113"/>
      <c r="G29" s="112"/>
      <c r="I29" s="114"/>
      <c r="J29" s="114"/>
      <c r="K29" s="114"/>
      <c r="L29" s="114" t="e">
        <f>"评估人员："&amp;#REF!</f>
        <v>#REF!</v>
      </c>
      <c r="M29" s="114"/>
      <c r="N29" s="114"/>
      <c r="O29" s="114"/>
    </row>
    <row r="30" spans="1:15">
      <c r="A30" s="112" t="e">
        <f>CONCATENATE(#REF!,#REF!,#REF!,#REF!,#REF!,#REF!,#REF!)</f>
        <v>#REF!</v>
      </c>
      <c r="B30" s="112"/>
      <c r="C30" s="112"/>
      <c r="D30" s="112"/>
      <c r="E30" s="112"/>
      <c r="F30" s="112"/>
      <c r="G30" s="112"/>
      <c r="H30" s="112"/>
      <c r="I30" s="112"/>
      <c r="J30" s="112"/>
      <c r="K30" s="112"/>
      <c r="L30" s="112"/>
      <c r="M30" s="112"/>
      <c r="N30" s="112"/>
      <c r="O30" s="112"/>
    </row>
  </sheetData>
  <mergeCells count="5">
    <mergeCell ref="A2:O2"/>
    <mergeCell ref="A3:O3"/>
    <mergeCell ref="N4:O4"/>
    <mergeCell ref="A5:D5"/>
    <mergeCell ref="A28:C28"/>
  </mergeCells>
  <hyperlinks>
    <hyperlink ref="A1" location="索引目录!E57" display="返回索引页"/>
    <hyperlink ref="B1" location="无形资产汇总!A1" display="返回"/>
  </hyperlinks>
  <printOptions horizontalCentered="1"/>
  <pageMargins left="0.354166666666667" right="0.354166666666667" top="0.786805555555556" bottom="0.786805555555556" header="1.02361111111111" footer="0.511805555555556"/>
  <pageSetup paperSize="9" scale="89" fitToHeight="0" orientation="landscape"/>
  <headerFooter alignWithMargins="0">
    <oddHeader>&amp;R&amp;"宋体,常规"&amp;10表&amp;"Times New Roman,常规"4-12-2
&amp;"宋体,常规"共&amp;"Times New Roman,常规"&amp;N&amp;"宋体,常规"页第&amp;"Times New Roman,常规"&amp;P&amp;"宋体,常规"页</oddHeader>
  </headerFooter>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R29"/>
  <sheetViews>
    <sheetView topLeftCell="D1" workbookViewId="0">
      <selection activeCell="H14" sqref="H14"/>
    </sheetView>
  </sheetViews>
  <sheetFormatPr defaultColWidth="9" defaultRowHeight="15.75" customHeight="1"/>
  <cols>
    <col min="1" max="1" width="5.6" customWidth="1"/>
    <col min="2" max="2" width="19.1" customWidth="1" outlineLevel="1"/>
    <col min="3" max="3" width="20.5" customWidth="1"/>
    <col min="4" max="4" width="7.5" customWidth="1"/>
    <col min="5" max="5" width="8.1" customWidth="1"/>
    <col min="6" max="8" width="8.1" customWidth="1" outlineLevel="1"/>
    <col min="9" max="9" width="13.4" customWidth="1"/>
    <col min="10" max="11" width="13.4" customWidth="1" outlineLevel="1"/>
    <col min="12" max="12" width="13.4" customWidth="1"/>
    <col min="13" max="13" width="13.4" customWidth="1" outlineLevel="1"/>
    <col min="14" max="14" width="7.6" customWidth="1"/>
    <col min="15" max="16" width="13.4" customWidth="1"/>
    <col min="17" max="17" width="11.5" customWidth="1"/>
    <col min="18" max="18" width="11" customWidth="1"/>
  </cols>
  <sheetData>
    <row r="1" spans="1:18">
      <c r="A1" s="101" t="s">
        <v>558</v>
      </c>
      <c r="B1" s="102" t="s">
        <v>1832</v>
      </c>
      <c r="C1" s="2"/>
      <c r="D1" s="3"/>
      <c r="E1" s="3"/>
      <c r="F1" s="3"/>
      <c r="G1" s="3"/>
      <c r="H1" s="3"/>
      <c r="I1" s="3"/>
      <c r="J1" s="3"/>
      <c r="K1" s="3"/>
      <c r="L1" s="3"/>
      <c r="M1" s="3"/>
      <c r="N1" s="3"/>
      <c r="O1" s="3"/>
      <c r="P1" s="3"/>
      <c r="Q1" s="3"/>
      <c r="R1" s="3"/>
    </row>
    <row r="2" ht="30" customHeight="1" spans="1:18">
      <c r="A2" s="4" t="s">
        <v>1833</v>
      </c>
      <c r="B2" s="4"/>
      <c r="C2" s="4"/>
      <c r="D2" s="4"/>
      <c r="E2" s="4"/>
      <c r="F2" s="4"/>
      <c r="G2" s="4"/>
      <c r="H2" s="4"/>
      <c r="I2" s="4"/>
      <c r="J2" s="4"/>
      <c r="K2" s="4"/>
      <c r="L2" s="4"/>
      <c r="M2" s="4"/>
      <c r="N2" s="4"/>
      <c r="O2" s="4"/>
      <c r="P2" s="4"/>
      <c r="Q2" s="4"/>
      <c r="R2" s="4"/>
    </row>
    <row r="3" ht="14.1" customHeight="1" spans="1:18">
      <c r="A3" s="5" t="e">
        <f>CONCATENATE(#REF!,#REF!,#REF!,#REF!,#REF!,#REF!,#REF!)</f>
        <v>#REF!</v>
      </c>
      <c r="B3" s="5"/>
      <c r="C3" s="5"/>
      <c r="D3" s="5"/>
      <c r="E3" s="5"/>
      <c r="F3" s="5"/>
      <c r="G3" s="5"/>
      <c r="H3" s="5"/>
      <c r="I3" s="5"/>
      <c r="J3" s="5"/>
      <c r="K3" s="5"/>
      <c r="L3" s="5"/>
      <c r="M3" s="5"/>
      <c r="N3" s="6"/>
      <c r="O3" s="6"/>
      <c r="P3" s="6"/>
      <c r="Q3" s="6"/>
      <c r="R3" s="6"/>
    </row>
    <row r="4" customHeight="1" spans="1:18">
      <c r="A4" s="7" t="e">
        <f>#REF!&amp;#REF!</f>
        <v>#REF!</v>
      </c>
      <c r="R4" s="8" t="s">
        <v>464</v>
      </c>
    </row>
    <row r="5" ht="27.9" customHeight="1" spans="1:18">
      <c r="A5" s="51" t="s">
        <v>465</v>
      </c>
      <c r="B5" s="9" t="s">
        <v>572</v>
      </c>
      <c r="C5" s="51" t="s">
        <v>1834</v>
      </c>
      <c r="D5" s="51" t="s">
        <v>1094</v>
      </c>
      <c r="E5" s="51" t="s">
        <v>1835</v>
      </c>
      <c r="F5" s="51" t="s">
        <v>1836</v>
      </c>
      <c r="G5" s="51" t="s">
        <v>1067</v>
      </c>
      <c r="H5" s="51" t="s">
        <v>1837</v>
      </c>
      <c r="I5" s="51" t="s">
        <v>1088</v>
      </c>
      <c r="J5" s="103" t="s">
        <v>467</v>
      </c>
      <c r="K5" s="90" t="s">
        <v>600</v>
      </c>
      <c r="L5" s="11" t="s">
        <v>426</v>
      </c>
      <c r="M5" s="11" t="s">
        <v>600</v>
      </c>
      <c r="N5" s="51" t="s">
        <v>1838</v>
      </c>
      <c r="O5" s="51" t="s">
        <v>427</v>
      </c>
      <c r="P5" s="51" t="s">
        <v>1830</v>
      </c>
      <c r="Q5" s="51" t="s">
        <v>1142</v>
      </c>
      <c r="R5" s="51" t="s">
        <v>577</v>
      </c>
    </row>
    <row r="6" customHeight="1" spans="1:18">
      <c r="A6" s="12"/>
      <c r="B6" s="13"/>
      <c r="C6" s="13"/>
      <c r="D6" s="14"/>
      <c r="E6" s="12"/>
      <c r="F6" s="12"/>
      <c r="G6" s="12"/>
      <c r="H6" s="12"/>
      <c r="I6" s="16"/>
      <c r="J6" s="74"/>
      <c r="K6" s="15"/>
      <c r="L6" s="18"/>
      <c r="M6" s="18"/>
      <c r="N6" s="104"/>
      <c r="O6" s="16"/>
      <c r="P6" s="16">
        <f t="shared" ref="P6:P27" si="0">O6-L6</f>
        <v>0</v>
      </c>
      <c r="Q6" s="16" t="str">
        <f t="shared" ref="Q6:Q27" si="1">IF(L6=0,"",P6/L6*100)</f>
        <v/>
      </c>
      <c r="R6" s="17"/>
    </row>
    <row r="7" customHeight="1" spans="1:18">
      <c r="A7" s="12"/>
      <c r="B7" s="13"/>
      <c r="C7" s="13"/>
      <c r="D7" s="14"/>
      <c r="E7" s="12"/>
      <c r="F7" s="12"/>
      <c r="G7" s="12"/>
      <c r="H7" s="12"/>
      <c r="I7" s="16"/>
      <c r="J7" s="74"/>
      <c r="K7" s="15"/>
      <c r="L7" s="18"/>
      <c r="M7" s="18"/>
      <c r="N7" s="104"/>
      <c r="O7" s="16"/>
      <c r="P7" s="16">
        <f t="shared" si="0"/>
        <v>0</v>
      </c>
      <c r="Q7" s="16" t="str">
        <f t="shared" si="1"/>
        <v/>
      </c>
      <c r="R7" s="17"/>
    </row>
    <row r="8" customHeight="1" spans="1:18">
      <c r="A8" s="12"/>
      <c r="B8" s="13"/>
      <c r="C8" s="13"/>
      <c r="D8" s="14"/>
      <c r="E8" s="12"/>
      <c r="F8" s="12"/>
      <c r="G8" s="12"/>
      <c r="H8" s="12"/>
      <c r="I8" s="16"/>
      <c r="J8" s="74"/>
      <c r="K8" s="15"/>
      <c r="L8" s="18"/>
      <c r="M8" s="18"/>
      <c r="N8" s="104"/>
      <c r="O8" s="16"/>
      <c r="P8" s="16">
        <f t="shared" si="0"/>
        <v>0</v>
      </c>
      <c r="Q8" s="16" t="str">
        <f t="shared" si="1"/>
        <v/>
      </c>
      <c r="R8" s="17"/>
    </row>
    <row r="9" customHeight="1" spans="1:18">
      <c r="A9" s="12"/>
      <c r="B9" s="13"/>
      <c r="C9" s="13"/>
      <c r="D9" s="14"/>
      <c r="E9" s="12"/>
      <c r="F9" s="12"/>
      <c r="G9" s="12"/>
      <c r="H9" s="12"/>
      <c r="I9" s="16"/>
      <c r="J9" s="74"/>
      <c r="K9" s="15"/>
      <c r="L9" s="18"/>
      <c r="M9" s="18"/>
      <c r="N9" s="104"/>
      <c r="O9" s="16"/>
      <c r="P9" s="16">
        <f t="shared" si="0"/>
        <v>0</v>
      </c>
      <c r="Q9" s="16" t="str">
        <f t="shared" si="1"/>
        <v/>
      </c>
      <c r="R9" s="17"/>
    </row>
    <row r="10" customHeight="1" spans="1:18">
      <c r="A10" s="12"/>
      <c r="B10" s="13"/>
      <c r="C10" s="13"/>
      <c r="D10" s="14"/>
      <c r="E10" s="12"/>
      <c r="F10" s="12"/>
      <c r="G10" s="12"/>
      <c r="H10" s="12"/>
      <c r="I10" s="16"/>
      <c r="J10" s="74"/>
      <c r="K10" s="15"/>
      <c r="L10" s="18"/>
      <c r="M10" s="18"/>
      <c r="N10" s="104"/>
      <c r="O10" s="16"/>
      <c r="P10" s="16">
        <f t="shared" si="0"/>
        <v>0</v>
      </c>
      <c r="Q10" s="16" t="str">
        <f t="shared" si="1"/>
        <v/>
      </c>
      <c r="R10" s="17"/>
    </row>
    <row r="11" customHeight="1" spans="1:18">
      <c r="A11" s="12"/>
      <c r="B11" s="13"/>
      <c r="C11" s="13"/>
      <c r="D11" s="14"/>
      <c r="E11" s="12"/>
      <c r="F11" s="12"/>
      <c r="G11" s="12"/>
      <c r="H11" s="12"/>
      <c r="I11" s="16"/>
      <c r="J11" s="74"/>
      <c r="K11" s="15"/>
      <c r="L11" s="18"/>
      <c r="M11" s="18"/>
      <c r="N11" s="104"/>
      <c r="O11" s="16"/>
      <c r="P11" s="16">
        <f t="shared" si="0"/>
        <v>0</v>
      </c>
      <c r="Q11" s="16" t="str">
        <f t="shared" si="1"/>
        <v/>
      </c>
      <c r="R11" s="17"/>
    </row>
    <row r="12" customHeight="1" spans="1:18">
      <c r="A12" s="12"/>
      <c r="B12" s="13"/>
      <c r="C12" s="13"/>
      <c r="D12" s="14"/>
      <c r="E12" s="12"/>
      <c r="F12" s="12"/>
      <c r="G12" s="12"/>
      <c r="H12" s="12"/>
      <c r="I12" s="16"/>
      <c r="J12" s="74"/>
      <c r="K12" s="15"/>
      <c r="L12" s="18"/>
      <c r="M12" s="18"/>
      <c r="N12" s="104"/>
      <c r="O12" s="16"/>
      <c r="P12" s="16">
        <f t="shared" si="0"/>
        <v>0</v>
      </c>
      <c r="Q12" s="16" t="str">
        <f t="shared" si="1"/>
        <v/>
      </c>
      <c r="R12" s="17"/>
    </row>
    <row r="13" customHeight="1" spans="1:18">
      <c r="A13" s="12"/>
      <c r="B13" s="13"/>
      <c r="C13" s="13"/>
      <c r="D13" s="14"/>
      <c r="E13" s="12"/>
      <c r="F13" s="12"/>
      <c r="G13" s="12"/>
      <c r="H13" s="12"/>
      <c r="I13" s="16"/>
      <c r="J13" s="74"/>
      <c r="K13" s="15"/>
      <c r="L13" s="18"/>
      <c r="M13" s="18"/>
      <c r="N13" s="104"/>
      <c r="O13" s="16"/>
      <c r="P13" s="16">
        <f t="shared" si="0"/>
        <v>0</v>
      </c>
      <c r="Q13" s="16" t="str">
        <f t="shared" si="1"/>
        <v/>
      </c>
      <c r="R13" s="17"/>
    </row>
    <row r="14" customHeight="1" spans="1:18">
      <c r="A14" s="12"/>
      <c r="B14" s="13"/>
      <c r="C14" s="13"/>
      <c r="D14" s="14"/>
      <c r="E14" s="12"/>
      <c r="F14" s="12"/>
      <c r="G14" s="12"/>
      <c r="H14" s="12"/>
      <c r="I14" s="16"/>
      <c r="J14" s="74"/>
      <c r="K14" s="15"/>
      <c r="L14" s="18"/>
      <c r="M14" s="18"/>
      <c r="N14" s="104"/>
      <c r="O14" s="16"/>
      <c r="P14" s="16">
        <f t="shared" si="0"/>
        <v>0</v>
      </c>
      <c r="Q14" s="16" t="str">
        <f t="shared" si="1"/>
        <v/>
      </c>
      <c r="R14" s="17"/>
    </row>
    <row r="15" customHeight="1" spans="1:18">
      <c r="A15" s="12"/>
      <c r="B15" s="13"/>
      <c r="C15" s="13"/>
      <c r="D15" s="14"/>
      <c r="E15" s="12"/>
      <c r="F15" s="12"/>
      <c r="G15" s="12"/>
      <c r="H15" s="12"/>
      <c r="I15" s="16"/>
      <c r="J15" s="74"/>
      <c r="K15" s="15"/>
      <c r="L15" s="18"/>
      <c r="M15" s="18"/>
      <c r="N15" s="104"/>
      <c r="O15" s="16"/>
      <c r="P15" s="16">
        <f t="shared" si="0"/>
        <v>0</v>
      </c>
      <c r="Q15" s="16" t="str">
        <f t="shared" si="1"/>
        <v/>
      </c>
      <c r="R15" s="17"/>
    </row>
    <row r="16" customHeight="1" spans="1:18">
      <c r="A16" s="12"/>
      <c r="B16" s="13"/>
      <c r="C16" s="13"/>
      <c r="D16" s="14"/>
      <c r="E16" s="12"/>
      <c r="F16" s="12"/>
      <c r="G16" s="12"/>
      <c r="H16" s="12"/>
      <c r="I16" s="16"/>
      <c r="J16" s="74"/>
      <c r="K16" s="15"/>
      <c r="L16" s="18"/>
      <c r="M16" s="18"/>
      <c r="N16" s="104"/>
      <c r="O16" s="16"/>
      <c r="P16" s="16">
        <f t="shared" si="0"/>
        <v>0</v>
      </c>
      <c r="Q16" s="16" t="str">
        <f t="shared" si="1"/>
        <v/>
      </c>
      <c r="R16" s="17"/>
    </row>
    <row r="17" customHeight="1" spans="1:18">
      <c r="A17" s="12"/>
      <c r="B17" s="13"/>
      <c r="C17" s="13"/>
      <c r="D17" s="14"/>
      <c r="E17" s="12"/>
      <c r="F17" s="12"/>
      <c r="G17" s="12"/>
      <c r="H17" s="12"/>
      <c r="I17" s="16"/>
      <c r="J17" s="74"/>
      <c r="K17" s="15"/>
      <c r="L17" s="18"/>
      <c r="M17" s="18"/>
      <c r="N17" s="104"/>
      <c r="O17" s="16"/>
      <c r="P17" s="16">
        <f t="shared" si="0"/>
        <v>0</v>
      </c>
      <c r="Q17" s="16" t="str">
        <f t="shared" si="1"/>
        <v/>
      </c>
      <c r="R17" s="17"/>
    </row>
    <row r="18" customHeight="1" spans="1:18">
      <c r="A18" s="12"/>
      <c r="B18" s="13"/>
      <c r="C18" s="13"/>
      <c r="D18" s="14"/>
      <c r="E18" s="12"/>
      <c r="F18" s="12"/>
      <c r="G18" s="12"/>
      <c r="H18" s="12"/>
      <c r="I18" s="16"/>
      <c r="J18" s="74"/>
      <c r="K18" s="15"/>
      <c r="L18" s="18"/>
      <c r="M18" s="18"/>
      <c r="N18" s="104"/>
      <c r="O18" s="16"/>
      <c r="P18" s="16">
        <f t="shared" si="0"/>
        <v>0</v>
      </c>
      <c r="Q18" s="16" t="str">
        <f t="shared" si="1"/>
        <v/>
      </c>
      <c r="R18" s="17"/>
    </row>
    <row r="19" customHeight="1" spans="1:18">
      <c r="A19" s="12"/>
      <c r="B19" s="13"/>
      <c r="C19" s="13"/>
      <c r="D19" s="14"/>
      <c r="E19" s="12"/>
      <c r="F19" s="12"/>
      <c r="G19" s="12"/>
      <c r="H19" s="12"/>
      <c r="I19" s="16"/>
      <c r="J19" s="74"/>
      <c r="K19" s="15"/>
      <c r="L19" s="18"/>
      <c r="M19" s="18"/>
      <c r="N19" s="104"/>
      <c r="O19" s="16"/>
      <c r="P19" s="16">
        <f t="shared" si="0"/>
        <v>0</v>
      </c>
      <c r="Q19" s="16" t="str">
        <f t="shared" si="1"/>
        <v/>
      </c>
      <c r="R19" s="17"/>
    </row>
    <row r="20" customHeight="1" spans="1:18">
      <c r="A20" s="12"/>
      <c r="B20" s="13"/>
      <c r="C20" s="13"/>
      <c r="D20" s="14"/>
      <c r="E20" s="12"/>
      <c r="F20" s="12"/>
      <c r="G20" s="12"/>
      <c r="H20" s="12"/>
      <c r="I20" s="16"/>
      <c r="J20" s="74"/>
      <c r="K20" s="15"/>
      <c r="L20" s="18"/>
      <c r="M20" s="18"/>
      <c r="N20" s="104"/>
      <c r="O20" s="16"/>
      <c r="P20" s="16">
        <f t="shared" si="0"/>
        <v>0</v>
      </c>
      <c r="Q20" s="16" t="str">
        <f t="shared" si="1"/>
        <v/>
      </c>
      <c r="R20" s="17"/>
    </row>
    <row r="21" customHeight="1" spans="1:18">
      <c r="A21" s="12"/>
      <c r="B21" s="13"/>
      <c r="C21" s="13"/>
      <c r="D21" s="14"/>
      <c r="E21" s="12"/>
      <c r="F21" s="12"/>
      <c r="G21" s="12"/>
      <c r="H21" s="12"/>
      <c r="I21" s="16"/>
      <c r="J21" s="74"/>
      <c r="K21" s="15"/>
      <c r="L21" s="18"/>
      <c r="M21" s="18"/>
      <c r="N21" s="104"/>
      <c r="O21" s="16"/>
      <c r="P21" s="16">
        <f t="shared" si="0"/>
        <v>0</v>
      </c>
      <c r="Q21" s="16" t="str">
        <f t="shared" si="1"/>
        <v/>
      </c>
      <c r="R21" s="17"/>
    </row>
    <row r="22" customHeight="1" spans="1:18">
      <c r="A22" s="12"/>
      <c r="B22" s="13"/>
      <c r="C22" s="13"/>
      <c r="D22" s="14"/>
      <c r="E22" s="12"/>
      <c r="F22" s="12"/>
      <c r="G22" s="12"/>
      <c r="H22" s="12"/>
      <c r="I22" s="16"/>
      <c r="J22" s="74"/>
      <c r="K22" s="15"/>
      <c r="L22" s="18"/>
      <c r="M22" s="18"/>
      <c r="N22" s="104"/>
      <c r="O22" s="16"/>
      <c r="P22" s="16">
        <f t="shared" si="0"/>
        <v>0</v>
      </c>
      <c r="Q22" s="16" t="str">
        <f t="shared" si="1"/>
        <v/>
      </c>
      <c r="R22" s="17"/>
    </row>
    <row r="23" customHeight="1" spans="1:18">
      <c r="A23" s="12"/>
      <c r="B23" s="13"/>
      <c r="C23" s="13"/>
      <c r="D23" s="14"/>
      <c r="E23" s="12"/>
      <c r="F23" s="12"/>
      <c r="G23" s="12"/>
      <c r="H23" s="12"/>
      <c r="I23" s="16"/>
      <c r="J23" s="74"/>
      <c r="K23" s="15"/>
      <c r="L23" s="18"/>
      <c r="M23" s="18"/>
      <c r="N23" s="104"/>
      <c r="O23" s="16"/>
      <c r="P23" s="16">
        <f t="shared" si="0"/>
        <v>0</v>
      </c>
      <c r="Q23" s="16" t="str">
        <f t="shared" si="1"/>
        <v/>
      </c>
      <c r="R23" s="17"/>
    </row>
    <row r="24" customHeight="1" spans="1:18">
      <c r="A24" s="12"/>
      <c r="B24" s="13"/>
      <c r="C24" s="13"/>
      <c r="D24" s="14"/>
      <c r="E24" s="12"/>
      <c r="F24" s="12"/>
      <c r="G24" s="12"/>
      <c r="H24" s="12"/>
      <c r="I24" s="16"/>
      <c r="J24" s="74"/>
      <c r="K24" s="15"/>
      <c r="L24" s="18"/>
      <c r="M24" s="18"/>
      <c r="N24" s="104"/>
      <c r="O24" s="16"/>
      <c r="P24" s="16">
        <f t="shared" si="0"/>
        <v>0</v>
      </c>
      <c r="Q24" s="16" t="str">
        <f t="shared" si="1"/>
        <v/>
      </c>
      <c r="R24" s="17"/>
    </row>
    <row r="25" customHeight="1" spans="1:18">
      <c r="A25" s="12"/>
      <c r="B25" s="13"/>
      <c r="C25" s="13"/>
      <c r="D25" s="14"/>
      <c r="E25" s="12"/>
      <c r="F25" s="12"/>
      <c r="G25" s="12"/>
      <c r="H25" s="12"/>
      <c r="I25" s="16"/>
      <c r="J25" s="74"/>
      <c r="K25" s="15"/>
      <c r="L25" s="18"/>
      <c r="M25" s="18"/>
      <c r="N25" s="104"/>
      <c r="O25" s="16"/>
      <c r="P25" s="16">
        <f t="shared" si="0"/>
        <v>0</v>
      </c>
      <c r="Q25" s="16" t="str">
        <f t="shared" si="1"/>
        <v/>
      </c>
      <c r="R25" s="17"/>
    </row>
    <row r="26" customHeight="1" spans="1:18">
      <c r="A26" s="12"/>
      <c r="B26" s="13"/>
      <c r="C26" s="13"/>
      <c r="D26" s="14"/>
      <c r="E26" s="12"/>
      <c r="F26" s="12"/>
      <c r="G26" s="12"/>
      <c r="H26" s="12"/>
      <c r="I26" s="16"/>
      <c r="J26" s="74"/>
      <c r="K26" s="15"/>
      <c r="L26" s="18"/>
      <c r="M26" s="18"/>
      <c r="N26" s="104"/>
      <c r="O26" s="16"/>
      <c r="P26" s="16">
        <f t="shared" si="0"/>
        <v>0</v>
      </c>
      <c r="Q26" s="16" t="str">
        <f t="shared" si="1"/>
        <v/>
      </c>
      <c r="R26" s="17"/>
    </row>
    <row r="27" customHeight="1" spans="1:18">
      <c r="A27" s="19" t="s">
        <v>1105</v>
      </c>
      <c r="B27" s="19"/>
      <c r="C27" s="91"/>
      <c r="D27" s="14"/>
      <c r="E27" s="12"/>
      <c r="F27" s="12"/>
      <c r="G27" s="12"/>
      <c r="H27" s="12"/>
      <c r="I27" s="16"/>
      <c r="J27" s="74">
        <f>SUM(J6:J26)</f>
        <v>0</v>
      </c>
      <c r="K27" s="15"/>
      <c r="L27" s="18">
        <f>SUM(L6:L26)</f>
        <v>0</v>
      </c>
      <c r="M27" s="18"/>
      <c r="N27" s="104"/>
      <c r="O27" s="16">
        <f>SUM(O6:O26)</f>
        <v>0</v>
      </c>
      <c r="P27" s="16">
        <f t="shared" si="0"/>
        <v>0</v>
      </c>
      <c r="Q27" s="16" t="str">
        <f t="shared" si="1"/>
        <v/>
      </c>
      <c r="R27" s="17"/>
    </row>
    <row r="28" customHeight="1" spans="1:18">
      <c r="A28" s="20" t="e">
        <f>#REF!&amp;#REF!</f>
        <v>#REF!</v>
      </c>
      <c r="O28" s="27" t="e">
        <f>"评估人员："&amp;#REF!</f>
        <v>#REF!</v>
      </c>
    </row>
    <row r="29" customHeight="1" spans="1:18">
      <c r="A29" s="20" t="e">
        <f>CONCATENATE(#REF!,#REF!,#REF!,#REF!,#REF!,#REF!,#REF!)</f>
        <v>#REF!</v>
      </c>
    </row>
  </sheetData>
  <mergeCells count="2">
    <mergeCell ref="A2:R2"/>
    <mergeCell ref="A3:R3"/>
  </mergeCells>
  <hyperlinks>
    <hyperlink ref="A1" location="索引目录!E58" display="返回索引页"/>
    <hyperlink ref="B1" location="无形资产汇总!B8" display="返回"/>
  </hyperlinks>
  <printOptions horizontalCentered="1"/>
  <pageMargins left="0.354166666666667" right="0.354166666666667" top="0.786805555555556" bottom="0.786805555555556" header="1.02361111111111" footer="0.511805555555556"/>
  <pageSetup paperSize="9" scale="62" fitToHeight="0" orientation="landscape"/>
  <headerFooter alignWithMargins="0">
    <oddHeader>&amp;R&amp;"宋体,常规"&amp;10表&amp;"Times New Roman,常规"4-12-3
&amp;"宋体,常规"共&amp;"Times New Roman,常规"&amp;N&amp;"宋体,常规"页第&amp;"Times New Roman,常规"&amp;P&amp;"宋体,常规"页</oddHeader>
  </headerFooter>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workbookViewId="0">
      <selection activeCell="H14" sqref="H14"/>
    </sheetView>
  </sheetViews>
  <sheetFormatPr defaultColWidth="9" defaultRowHeight="15.75" customHeight="1"/>
  <cols>
    <col min="1" max="1" width="5.6" customWidth="1"/>
    <col min="2" max="2" width="23.5" customWidth="1" outlineLevel="1"/>
    <col min="3" max="3" width="23.5" customWidth="1"/>
    <col min="4" max="4" width="15.1" customWidth="1"/>
    <col min="5" max="5" width="11.1" customWidth="1" outlineLevel="1"/>
    <col min="6" max="7" width="13.4" customWidth="1" outlineLevel="1"/>
    <col min="8" max="12" width="15.6" customWidth="1"/>
  </cols>
  <sheetData>
    <row r="1" spans="1:12">
      <c r="A1" s="1" t="s">
        <v>421</v>
      </c>
      <c r="B1" s="89" t="s">
        <v>1017</v>
      </c>
      <c r="C1" s="2"/>
      <c r="D1" s="3"/>
      <c r="E1" s="3"/>
      <c r="F1" s="3"/>
      <c r="G1" s="3"/>
      <c r="H1" s="3"/>
      <c r="I1" s="3"/>
      <c r="J1" s="3"/>
      <c r="K1" s="3"/>
      <c r="L1" s="3"/>
    </row>
    <row r="2" ht="30" customHeight="1" spans="1:12">
      <c r="A2" s="4" t="s">
        <v>1839</v>
      </c>
      <c r="B2" s="4"/>
      <c r="C2" s="4"/>
      <c r="D2" s="4"/>
      <c r="E2" s="4"/>
      <c r="F2" s="4"/>
      <c r="G2" s="4"/>
      <c r="H2" s="4"/>
      <c r="I2" s="4"/>
      <c r="J2" s="4"/>
      <c r="K2" s="4"/>
      <c r="L2" s="4"/>
    </row>
    <row r="3" ht="14.1" customHeight="1" spans="1:12">
      <c r="A3" s="5" t="e">
        <f>CONCATENATE(#REF!,#REF!,#REF!,#REF!,#REF!,#REF!,#REF!)</f>
        <v>#REF!</v>
      </c>
      <c r="B3" s="5"/>
      <c r="C3" s="5"/>
      <c r="D3" s="5"/>
      <c r="E3" s="5"/>
      <c r="F3" s="5"/>
      <c r="G3" s="5"/>
      <c r="H3" s="5"/>
      <c r="I3" s="6"/>
      <c r="J3" s="6"/>
      <c r="K3" s="6"/>
      <c r="L3" s="6"/>
    </row>
    <row r="4" customHeight="1" spans="1:12">
      <c r="A4" s="7" t="e">
        <f>#REF!&amp;#REF!</f>
        <v>#REF!</v>
      </c>
      <c r="L4" s="8" t="s">
        <v>464</v>
      </c>
    </row>
    <row r="5" ht="27.9" customHeight="1" spans="1:12">
      <c r="A5" s="51" t="s">
        <v>465</v>
      </c>
      <c r="B5" s="9" t="s">
        <v>572</v>
      </c>
      <c r="C5" s="51" t="s">
        <v>1840</v>
      </c>
      <c r="D5" s="51" t="s">
        <v>629</v>
      </c>
      <c r="E5" s="51" t="s">
        <v>960</v>
      </c>
      <c r="F5" s="51" t="s">
        <v>1841</v>
      </c>
      <c r="G5" s="90" t="s">
        <v>467</v>
      </c>
      <c r="H5" s="11" t="s">
        <v>426</v>
      </c>
      <c r="I5" s="51" t="s">
        <v>427</v>
      </c>
      <c r="J5" s="51" t="s">
        <v>1830</v>
      </c>
      <c r="K5" s="51" t="s">
        <v>1142</v>
      </c>
      <c r="L5" s="51" t="s">
        <v>577</v>
      </c>
    </row>
    <row r="6" customHeight="1" spans="1:12">
      <c r="A6" s="12"/>
      <c r="B6" s="13"/>
      <c r="C6" s="13"/>
      <c r="D6" s="14"/>
      <c r="E6" s="12"/>
      <c r="F6" s="16"/>
      <c r="G6" s="15"/>
      <c r="H6" s="18"/>
      <c r="I6" s="16"/>
      <c r="J6" s="16">
        <f t="shared" ref="J6:J27" si="0">I6-H6</f>
        <v>0</v>
      </c>
      <c r="K6" s="16" t="str">
        <f t="shared" ref="K6:K27" si="1">IF(H6=0,"",J6/H6*100)</f>
        <v/>
      </c>
      <c r="L6" s="17"/>
    </row>
    <row r="7" customHeight="1" spans="1:12">
      <c r="A7" s="12"/>
      <c r="B7" s="13"/>
      <c r="C7" s="13"/>
      <c r="D7" s="14"/>
      <c r="E7" s="12"/>
      <c r="F7" s="16"/>
      <c r="G7" s="15"/>
      <c r="H7" s="18"/>
      <c r="I7" s="16"/>
      <c r="J7" s="16">
        <f t="shared" si="0"/>
        <v>0</v>
      </c>
      <c r="K7" s="16" t="str">
        <f t="shared" si="1"/>
        <v/>
      </c>
      <c r="L7" s="17"/>
    </row>
    <row r="8" customHeight="1" spans="1:12">
      <c r="A8" s="12"/>
      <c r="B8" s="13"/>
      <c r="C8" s="13"/>
      <c r="D8" s="14"/>
      <c r="E8" s="12"/>
      <c r="F8" s="16"/>
      <c r="G8" s="15"/>
      <c r="H8" s="18"/>
      <c r="I8" s="16"/>
      <c r="J8" s="16">
        <f t="shared" si="0"/>
        <v>0</v>
      </c>
      <c r="K8" s="16" t="str">
        <f t="shared" si="1"/>
        <v/>
      </c>
      <c r="L8" s="17"/>
    </row>
    <row r="9" customHeight="1" spans="1:12">
      <c r="A9" s="12"/>
      <c r="B9" s="13"/>
      <c r="C9" s="13"/>
      <c r="D9" s="14"/>
      <c r="E9" s="12"/>
      <c r="F9" s="16"/>
      <c r="G9" s="15"/>
      <c r="H9" s="18"/>
      <c r="I9" s="16"/>
      <c r="J9" s="16">
        <f t="shared" si="0"/>
        <v>0</v>
      </c>
      <c r="K9" s="16" t="str">
        <f t="shared" si="1"/>
        <v/>
      </c>
      <c r="L9" s="17"/>
    </row>
    <row r="10" customHeight="1" spans="1:12">
      <c r="A10" s="12"/>
      <c r="B10" s="13"/>
      <c r="C10" s="13"/>
      <c r="D10" s="14"/>
      <c r="E10" s="12"/>
      <c r="F10" s="16"/>
      <c r="G10" s="15"/>
      <c r="H10" s="18"/>
      <c r="I10" s="16"/>
      <c r="J10" s="16">
        <f t="shared" si="0"/>
        <v>0</v>
      </c>
      <c r="K10" s="16" t="str">
        <f t="shared" si="1"/>
        <v/>
      </c>
      <c r="L10" s="17"/>
    </row>
    <row r="11" customHeight="1" spans="1:12">
      <c r="A11" s="12"/>
      <c r="B11" s="13"/>
      <c r="C11" s="13"/>
      <c r="D11" s="14"/>
      <c r="E11" s="12"/>
      <c r="F11" s="16"/>
      <c r="G11" s="15"/>
      <c r="H11" s="18"/>
      <c r="I11" s="16"/>
      <c r="J11" s="16">
        <f t="shared" si="0"/>
        <v>0</v>
      </c>
      <c r="K11" s="16" t="str">
        <f t="shared" si="1"/>
        <v/>
      </c>
      <c r="L11" s="17"/>
    </row>
    <row r="12" customHeight="1" spans="1:12">
      <c r="A12" s="12"/>
      <c r="B12" s="13"/>
      <c r="C12" s="13"/>
      <c r="D12" s="14"/>
      <c r="E12" s="12"/>
      <c r="F12" s="16"/>
      <c r="G12" s="15"/>
      <c r="H12" s="18"/>
      <c r="I12" s="16"/>
      <c r="J12" s="16">
        <f t="shared" si="0"/>
        <v>0</v>
      </c>
      <c r="K12" s="16" t="str">
        <f t="shared" si="1"/>
        <v/>
      </c>
      <c r="L12" s="17"/>
    </row>
    <row r="13" customHeight="1" spans="1:12">
      <c r="A13" s="12"/>
      <c r="B13" s="13"/>
      <c r="C13" s="13"/>
      <c r="D13" s="14"/>
      <c r="E13" s="12"/>
      <c r="F13" s="16"/>
      <c r="G13" s="15"/>
      <c r="H13" s="18"/>
      <c r="I13" s="16"/>
      <c r="J13" s="16">
        <f t="shared" si="0"/>
        <v>0</v>
      </c>
      <c r="K13" s="16" t="str">
        <f t="shared" si="1"/>
        <v/>
      </c>
      <c r="L13" s="17"/>
    </row>
    <row r="14" customHeight="1" spans="1:12">
      <c r="A14" s="12"/>
      <c r="B14" s="13"/>
      <c r="C14" s="13"/>
      <c r="D14" s="14"/>
      <c r="E14" s="12"/>
      <c r="F14" s="16"/>
      <c r="G14" s="15"/>
      <c r="H14" s="18"/>
      <c r="I14" s="16"/>
      <c r="J14" s="16">
        <f t="shared" si="0"/>
        <v>0</v>
      </c>
      <c r="K14" s="16" t="str">
        <f t="shared" si="1"/>
        <v/>
      </c>
      <c r="L14" s="17"/>
    </row>
    <row r="15" customHeight="1" spans="1:12">
      <c r="A15" s="12"/>
      <c r="B15" s="13"/>
      <c r="C15" s="13"/>
      <c r="D15" s="14"/>
      <c r="E15" s="12"/>
      <c r="F15" s="16"/>
      <c r="G15" s="15"/>
      <c r="H15" s="18"/>
      <c r="I15" s="16"/>
      <c r="J15" s="16">
        <f t="shared" si="0"/>
        <v>0</v>
      </c>
      <c r="K15" s="16" t="str">
        <f t="shared" si="1"/>
        <v/>
      </c>
      <c r="L15" s="17"/>
    </row>
    <row r="16" customHeight="1" spans="1:12">
      <c r="A16" s="12"/>
      <c r="B16" s="13"/>
      <c r="C16" s="13"/>
      <c r="D16" s="14"/>
      <c r="E16" s="12"/>
      <c r="F16" s="16"/>
      <c r="G16" s="15"/>
      <c r="H16" s="18"/>
      <c r="I16" s="16"/>
      <c r="J16" s="16">
        <f t="shared" si="0"/>
        <v>0</v>
      </c>
      <c r="K16" s="16" t="str">
        <f t="shared" si="1"/>
        <v/>
      </c>
      <c r="L16" s="17"/>
    </row>
    <row r="17" customHeight="1" spans="1:12">
      <c r="A17" s="12"/>
      <c r="B17" s="13"/>
      <c r="C17" s="13"/>
      <c r="D17" s="14"/>
      <c r="E17" s="12"/>
      <c r="F17" s="16"/>
      <c r="G17" s="15"/>
      <c r="H17" s="18"/>
      <c r="I17" s="16"/>
      <c r="J17" s="16">
        <f t="shared" si="0"/>
        <v>0</v>
      </c>
      <c r="K17" s="16" t="str">
        <f t="shared" si="1"/>
        <v/>
      </c>
      <c r="L17" s="17"/>
    </row>
    <row r="18" customHeight="1" spans="1:12">
      <c r="A18" s="12"/>
      <c r="B18" s="13"/>
      <c r="C18" s="13"/>
      <c r="D18" s="14"/>
      <c r="E18" s="12"/>
      <c r="F18" s="16"/>
      <c r="G18" s="15"/>
      <c r="H18" s="18"/>
      <c r="I18" s="16"/>
      <c r="J18" s="16">
        <f t="shared" si="0"/>
        <v>0</v>
      </c>
      <c r="K18" s="16" t="str">
        <f t="shared" si="1"/>
        <v/>
      </c>
      <c r="L18" s="17"/>
    </row>
    <row r="19" customHeight="1" spans="1:12">
      <c r="A19" s="12"/>
      <c r="B19" s="13"/>
      <c r="C19" s="13"/>
      <c r="D19" s="14"/>
      <c r="E19" s="12"/>
      <c r="F19" s="16"/>
      <c r="G19" s="15"/>
      <c r="H19" s="18"/>
      <c r="I19" s="16"/>
      <c r="J19" s="16">
        <f t="shared" si="0"/>
        <v>0</v>
      </c>
      <c r="K19" s="16" t="str">
        <f t="shared" si="1"/>
        <v/>
      </c>
      <c r="L19" s="17"/>
    </row>
    <row r="20" customHeight="1" spans="1:12">
      <c r="A20" s="12"/>
      <c r="B20" s="13"/>
      <c r="C20" s="13"/>
      <c r="D20" s="14"/>
      <c r="E20" s="12"/>
      <c r="F20" s="16"/>
      <c r="G20" s="15"/>
      <c r="H20" s="18"/>
      <c r="I20" s="16"/>
      <c r="J20" s="16">
        <f t="shared" si="0"/>
        <v>0</v>
      </c>
      <c r="K20" s="16" t="str">
        <f t="shared" si="1"/>
        <v/>
      </c>
      <c r="L20" s="17"/>
    </row>
    <row r="21" customHeight="1" spans="1:12">
      <c r="A21" s="12"/>
      <c r="B21" s="13"/>
      <c r="C21" s="13"/>
      <c r="D21" s="14"/>
      <c r="E21" s="12"/>
      <c r="F21" s="16"/>
      <c r="G21" s="15"/>
      <c r="H21" s="18"/>
      <c r="I21" s="16"/>
      <c r="J21" s="16">
        <f t="shared" si="0"/>
        <v>0</v>
      </c>
      <c r="K21" s="16" t="str">
        <f t="shared" si="1"/>
        <v/>
      </c>
      <c r="L21" s="17"/>
    </row>
    <row r="22" customHeight="1" spans="1:12">
      <c r="A22" s="12"/>
      <c r="B22" s="13"/>
      <c r="C22" s="13"/>
      <c r="D22" s="14"/>
      <c r="E22" s="12"/>
      <c r="F22" s="16"/>
      <c r="G22" s="15"/>
      <c r="H22" s="18"/>
      <c r="I22" s="16"/>
      <c r="J22" s="16">
        <f t="shared" si="0"/>
        <v>0</v>
      </c>
      <c r="K22" s="16" t="str">
        <f t="shared" si="1"/>
        <v/>
      </c>
      <c r="L22" s="17"/>
    </row>
    <row r="23" customHeight="1" spans="1:12">
      <c r="A23" s="12"/>
      <c r="B23" s="13"/>
      <c r="C23" s="13"/>
      <c r="D23" s="14"/>
      <c r="E23" s="12"/>
      <c r="F23" s="16"/>
      <c r="G23" s="15"/>
      <c r="H23" s="18"/>
      <c r="I23" s="16"/>
      <c r="J23" s="16">
        <f t="shared" si="0"/>
        <v>0</v>
      </c>
      <c r="K23" s="16" t="str">
        <f t="shared" si="1"/>
        <v/>
      </c>
      <c r="L23" s="17"/>
    </row>
    <row r="24" customHeight="1" spans="1:12">
      <c r="A24" s="12"/>
      <c r="B24" s="13"/>
      <c r="C24" s="13"/>
      <c r="D24" s="14"/>
      <c r="E24" s="12"/>
      <c r="F24" s="16"/>
      <c r="G24" s="15"/>
      <c r="H24" s="18"/>
      <c r="I24" s="16"/>
      <c r="J24" s="16">
        <f t="shared" si="0"/>
        <v>0</v>
      </c>
      <c r="K24" s="16" t="str">
        <f t="shared" si="1"/>
        <v/>
      </c>
      <c r="L24" s="17"/>
    </row>
    <row r="25" customHeight="1" spans="1:12">
      <c r="A25" s="12"/>
      <c r="B25" s="13"/>
      <c r="C25" s="13"/>
      <c r="D25" s="14"/>
      <c r="E25" s="12"/>
      <c r="F25" s="16"/>
      <c r="G25" s="15"/>
      <c r="H25" s="18"/>
      <c r="I25" s="16"/>
      <c r="J25" s="16">
        <f t="shared" si="0"/>
        <v>0</v>
      </c>
      <c r="K25" s="16" t="str">
        <f t="shared" si="1"/>
        <v/>
      </c>
      <c r="L25" s="17"/>
    </row>
    <row r="26" customHeight="1" spans="1:12">
      <c r="A26" s="12"/>
      <c r="B26" s="13"/>
      <c r="C26" s="13"/>
      <c r="D26" s="14"/>
      <c r="E26" s="12"/>
      <c r="F26" s="16"/>
      <c r="G26" s="15"/>
      <c r="H26" s="18"/>
      <c r="I26" s="16"/>
      <c r="J26" s="16">
        <f t="shared" si="0"/>
        <v>0</v>
      </c>
      <c r="K26" s="16" t="str">
        <f t="shared" si="1"/>
        <v/>
      </c>
      <c r="L26" s="17"/>
    </row>
    <row r="27" customHeight="1" spans="1:12">
      <c r="A27" s="19" t="s">
        <v>1105</v>
      </c>
      <c r="B27" s="19"/>
      <c r="C27" s="91"/>
      <c r="D27" s="14"/>
      <c r="E27" s="12"/>
      <c r="F27" s="16"/>
      <c r="G27" s="15">
        <f>SUM(G6:G26)</f>
        <v>0</v>
      </c>
      <c r="H27" s="18">
        <f>SUM(H6:H26)</f>
        <v>0</v>
      </c>
      <c r="I27" s="16">
        <f>SUM(I6:I26)</f>
        <v>0</v>
      </c>
      <c r="J27" s="16">
        <f t="shared" si="0"/>
        <v>0</v>
      </c>
      <c r="K27" s="16" t="str">
        <f t="shared" si="1"/>
        <v/>
      </c>
      <c r="L27" s="17"/>
    </row>
    <row r="28" customHeight="1" spans="1:12">
      <c r="A28" s="20" t="e">
        <f>#REF!&amp;#REF!</f>
        <v>#REF!</v>
      </c>
      <c r="I28" s="27" t="e">
        <f>"评估人员："&amp;#REF!</f>
        <v>#REF!</v>
      </c>
    </row>
    <row r="29" customHeight="1" spans="1:12">
      <c r="A29" s="20" t="e">
        <f>CONCATENATE(#REF!,#REF!,#REF!,#REF!,#REF!,#REF!,#REF!)</f>
        <v>#REF!</v>
      </c>
    </row>
  </sheetData>
  <mergeCells count="2">
    <mergeCell ref="A2:L2"/>
    <mergeCell ref="A3:L3"/>
  </mergeCells>
  <hyperlinks>
    <hyperlink ref="A1" location="索引目录!D58" display="返回索引页"/>
    <hyperlink ref="B1" location="非流动资产汇总!B18" display="返回"/>
  </hyperlinks>
  <printOptions horizontalCentered="1"/>
  <pageMargins left="0.354166666666667" right="0.354166666666667" top="0.786805555555556" bottom="0.786805555555556" header="1.02361111111111" footer="0.511805555555556"/>
  <pageSetup paperSize="9" scale="71" fitToHeight="0" orientation="landscape"/>
  <headerFooter alignWithMargins="0">
    <oddHeader>&amp;R&amp;"宋体,常规"&amp;10表&amp;"Times New Roman,常规"4-13
&amp;"宋体,常规"共&amp;"Times New Roman,常规"&amp;N&amp;"宋体,常规"页第&amp;"Times New Roman,常规"&amp;P&amp;"宋体,常规"页</oddHeader>
  </headerFooter>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workbookViewId="0">
      <selection activeCell="H14" sqref="H14"/>
    </sheetView>
  </sheetViews>
  <sheetFormatPr defaultColWidth="9" defaultRowHeight="15.75" customHeight="1"/>
  <cols>
    <col min="1" max="1" width="5.6" customWidth="1"/>
    <col min="2" max="2" width="22.1" customWidth="1" outlineLevel="1"/>
    <col min="3" max="3" width="22.1" customWidth="1"/>
    <col min="4" max="4" width="12" customWidth="1"/>
    <col min="5" max="5" width="17.5" customWidth="1" outlineLevel="1"/>
    <col min="6" max="8" width="17.5" customWidth="1"/>
    <col min="9" max="9" width="11.5" customWidth="1"/>
    <col min="10" max="10" width="16" customWidth="1"/>
  </cols>
  <sheetData>
    <row r="1" spans="1:10">
      <c r="A1" s="1" t="s">
        <v>421</v>
      </c>
      <c r="B1" s="89" t="s">
        <v>1017</v>
      </c>
      <c r="C1" s="2"/>
      <c r="D1" s="3"/>
      <c r="E1" s="3"/>
      <c r="F1" s="3"/>
      <c r="G1" s="3"/>
      <c r="H1" s="3"/>
      <c r="I1" s="3"/>
      <c r="J1" s="3"/>
    </row>
    <row r="2" ht="30" customHeight="1" spans="1:10">
      <c r="A2" s="4" t="s">
        <v>1842</v>
      </c>
      <c r="B2" s="4"/>
      <c r="C2" s="4"/>
      <c r="D2" s="4"/>
      <c r="E2" s="4"/>
      <c r="F2" s="4"/>
      <c r="G2" s="4"/>
      <c r="H2" s="4"/>
      <c r="I2" s="4"/>
      <c r="J2" s="4"/>
    </row>
    <row r="3" ht="14.1" customHeight="1" spans="1:10">
      <c r="A3" s="5" t="e">
        <f>CONCATENATE(#REF!,#REF!,#REF!,#REF!,#REF!,#REF!,#REF!)</f>
        <v>#REF!</v>
      </c>
      <c r="B3" s="5"/>
      <c r="C3" s="5"/>
      <c r="D3" s="5"/>
      <c r="E3" s="5"/>
      <c r="F3" s="5"/>
      <c r="G3" s="6"/>
      <c r="H3" s="6"/>
      <c r="I3" s="6"/>
      <c r="J3" s="6"/>
    </row>
    <row r="4" customHeight="1" spans="1:10">
      <c r="A4" s="7" t="e">
        <f>#REF!&amp;#REF!</f>
        <v>#REF!</v>
      </c>
      <c r="J4" s="8" t="s">
        <v>464</v>
      </c>
    </row>
    <row r="5" ht="27.9" customHeight="1" spans="1:10">
      <c r="A5" s="51" t="s">
        <v>465</v>
      </c>
      <c r="B5" s="9" t="s">
        <v>572</v>
      </c>
      <c r="C5" s="51" t="s">
        <v>1840</v>
      </c>
      <c r="D5" s="9" t="s">
        <v>1094</v>
      </c>
      <c r="E5" s="90" t="s">
        <v>467</v>
      </c>
      <c r="F5" s="11" t="s">
        <v>426</v>
      </c>
      <c r="G5" s="51" t="s">
        <v>427</v>
      </c>
      <c r="H5" s="51" t="s">
        <v>1830</v>
      </c>
      <c r="I5" s="51" t="s">
        <v>1142</v>
      </c>
      <c r="J5" s="51" t="s">
        <v>577</v>
      </c>
    </row>
    <row r="6" customHeight="1" spans="1:10">
      <c r="A6" s="12"/>
      <c r="B6" s="82"/>
      <c r="C6" s="13"/>
      <c r="D6" s="14"/>
      <c r="E6" s="15"/>
      <c r="F6" s="18"/>
      <c r="G6" s="16"/>
      <c r="H6" s="16">
        <f t="shared" ref="H6:H27" si="0">G6-F6</f>
        <v>0</v>
      </c>
      <c r="I6" s="16" t="str">
        <f t="shared" ref="I6:I27" si="1">IF(F6=0,"",H6/F6*100)</f>
        <v/>
      </c>
      <c r="J6" s="17"/>
    </row>
    <row r="7" customHeight="1" spans="1:10">
      <c r="A7" s="12"/>
      <c r="B7" s="13"/>
      <c r="C7" s="13"/>
      <c r="D7" s="14"/>
      <c r="E7" s="15"/>
      <c r="F7" s="18"/>
      <c r="G7" s="16"/>
      <c r="H7" s="16">
        <f t="shared" si="0"/>
        <v>0</v>
      </c>
      <c r="I7" s="16" t="str">
        <f t="shared" si="1"/>
        <v/>
      </c>
      <c r="J7" s="17"/>
    </row>
    <row r="8" customHeight="1" spans="1:10">
      <c r="A8" s="12"/>
      <c r="B8" s="13"/>
      <c r="C8" s="13"/>
      <c r="D8" s="14"/>
      <c r="E8" s="15"/>
      <c r="F8" s="18"/>
      <c r="G8" s="16"/>
      <c r="H8" s="16">
        <f t="shared" si="0"/>
        <v>0</v>
      </c>
      <c r="I8" s="16" t="str">
        <f t="shared" si="1"/>
        <v/>
      </c>
      <c r="J8" s="17"/>
    </row>
    <row r="9" customHeight="1" spans="1:10">
      <c r="A9" s="12"/>
      <c r="B9" s="13"/>
      <c r="C9" s="13"/>
      <c r="D9" s="14"/>
      <c r="E9" s="15"/>
      <c r="F9" s="18"/>
      <c r="G9" s="16"/>
      <c r="H9" s="16">
        <f t="shared" si="0"/>
        <v>0</v>
      </c>
      <c r="I9" s="16" t="str">
        <f t="shared" si="1"/>
        <v/>
      </c>
      <c r="J9" s="17"/>
    </row>
    <row r="10" customHeight="1" spans="1:10">
      <c r="A10" s="12"/>
      <c r="B10" s="13"/>
      <c r="C10" s="13"/>
      <c r="D10" s="14"/>
      <c r="E10" s="15"/>
      <c r="F10" s="18"/>
      <c r="G10" s="16"/>
      <c r="H10" s="16">
        <f t="shared" si="0"/>
        <v>0</v>
      </c>
      <c r="I10" s="16" t="str">
        <f t="shared" si="1"/>
        <v/>
      </c>
      <c r="J10" s="17"/>
    </row>
    <row r="11" customHeight="1" spans="1:10">
      <c r="A11" s="12"/>
      <c r="B11" s="13"/>
      <c r="C11" s="13"/>
      <c r="D11" s="14"/>
      <c r="E11" s="15"/>
      <c r="F11" s="18"/>
      <c r="G11" s="16"/>
      <c r="H11" s="16">
        <f t="shared" si="0"/>
        <v>0</v>
      </c>
      <c r="I11" s="16" t="str">
        <f t="shared" si="1"/>
        <v/>
      </c>
      <c r="J11" s="17"/>
    </row>
    <row r="12" customHeight="1" spans="1:10">
      <c r="A12" s="12"/>
      <c r="B12" s="13"/>
      <c r="C12" s="13"/>
      <c r="D12" s="14"/>
      <c r="E12" s="15"/>
      <c r="F12" s="18"/>
      <c r="G12" s="16"/>
      <c r="H12" s="16">
        <f t="shared" si="0"/>
        <v>0</v>
      </c>
      <c r="I12" s="16" t="str">
        <f t="shared" si="1"/>
        <v/>
      </c>
      <c r="J12" s="17"/>
    </row>
    <row r="13" customHeight="1" spans="1:10">
      <c r="A13" s="12"/>
      <c r="B13" s="13"/>
      <c r="C13" s="13"/>
      <c r="D13" s="14"/>
      <c r="E13" s="15"/>
      <c r="F13" s="18"/>
      <c r="G13" s="16"/>
      <c r="H13" s="16">
        <f t="shared" si="0"/>
        <v>0</v>
      </c>
      <c r="I13" s="16" t="str">
        <f t="shared" si="1"/>
        <v/>
      </c>
      <c r="J13" s="17"/>
    </row>
    <row r="14" customHeight="1" spans="1:10">
      <c r="A14" s="12"/>
      <c r="B14" s="13"/>
      <c r="C14" s="13"/>
      <c r="D14" s="14"/>
      <c r="E14" s="15"/>
      <c r="F14" s="18"/>
      <c r="G14" s="16"/>
      <c r="H14" s="16">
        <f t="shared" si="0"/>
        <v>0</v>
      </c>
      <c r="I14" s="16" t="str">
        <f t="shared" si="1"/>
        <v/>
      </c>
      <c r="J14" s="17"/>
    </row>
    <row r="15" customHeight="1" spans="1:10">
      <c r="A15" s="12"/>
      <c r="B15" s="13"/>
      <c r="C15" s="13"/>
      <c r="D15" s="14"/>
      <c r="E15" s="15"/>
      <c r="F15" s="18"/>
      <c r="G15" s="16"/>
      <c r="H15" s="16">
        <f t="shared" si="0"/>
        <v>0</v>
      </c>
      <c r="I15" s="16" t="str">
        <f t="shared" si="1"/>
        <v/>
      </c>
      <c r="J15" s="17"/>
    </row>
    <row r="16" customHeight="1" spans="1:10">
      <c r="A16" s="12"/>
      <c r="B16" s="13"/>
      <c r="C16" s="13"/>
      <c r="D16" s="14"/>
      <c r="E16" s="15"/>
      <c r="F16" s="18"/>
      <c r="G16" s="16"/>
      <c r="H16" s="16">
        <f t="shared" si="0"/>
        <v>0</v>
      </c>
      <c r="I16" s="16" t="str">
        <f t="shared" si="1"/>
        <v/>
      </c>
      <c r="J16" s="17"/>
    </row>
    <row r="17" customHeight="1" spans="1:10">
      <c r="A17" s="12"/>
      <c r="B17" s="13"/>
      <c r="C17" s="13"/>
      <c r="D17" s="14"/>
      <c r="E17" s="15"/>
      <c r="F17" s="18"/>
      <c r="G17" s="16"/>
      <c r="H17" s="16">
        <f t="shared" si="0"/>
        <v>0</v>
      </c>
      <c r="I17" s="16" t="str">
        <f t="shared" si="1"/>
        <v/>
      </c>
      <c r="J17" s="17"/>
    </row>
    <row r="18" customHeight="1" spans="1:10">
      <c r="A18" s="12"/>
      <c r="B18" s="13"/>
      <c r="C18" s="13"/>
      <c r="D18" s="14"/>
      <c r="E18" s="15"/>
      <c r="F18" s="18"/>
      <c r="G18" s="16"/>
      <c r="H18" s="16">
        <f t="shared" si="0"/>
        <v>0</v>
      </c>
      <c r="I18" s="16" t="str">
        <f t="shared" si="1"/>
        <v/>
      </c>
      <c r="J18" s="17"/>
    </row>
    <row r="19" customHeight="1" spans="1:10">
      <c r="A19" s="12"/>
      <c r="B19" s="13"/>
      <c r="C19" s="13"/>
      <c r="D19" s="14"/>
      <c r="E19" s="15"/>
      <c r="F19" s="18"/>
      <c r="G19" s="16"/>
      <c r="H19" s="16">
        <f t="shared" si="0"/>
        <v>0</v>
      </c>
      <c r="I19" s="16" t="str">
        <f t="shared" si="1"/>
        <v/>
      </c>
      <c r="J19" s="17"/>
    </row>
    <row r="20" customHeight="1" spans="1:10">
      <c r="A20" s="12"/>
      <c r="B20" s="13"/>
      <c r="C20" s="13"/>
      <c r="D20" s="14"/>
      <c r="E20" s="15"/>
      <c r="F20" s="18"/>
      <c r="G20" s="16"/>
      <c r="H20" s="16">
        <f t="shared" si="0"/>
        <v>0</v>
      </c>
      <c r="I20" s="16" t="str">
        <f t="shared" si="1"/>
        <v/>
      </c>
      <c r="J20" s="17"/>
    </row>
    <row r="21" customHeight="1" spans="1:10">
      <c r="A21" s="12"/>
      <c r="B21" s="13"/>
      <c r="C21" s="13"/>
      <c r="D21" s="14"/>
      <c r="E21" s="15"/>
      <c r="F21" s="18"/>
      <c r="G21" s="16"/>
      <c r="H21" s="16">
        <f t="shared" si="0"/>
        <v>0</v>
      </c>
      <c r="I21" s="16" t="str">
        <f t="shared" si="1"/>
        <v/>
      </c>
      <c r="J21" s="17"/>
    </row>
    <row r="22" customHeight="1" spans="1:10">
      <c r="A22" s="12"/>
      <c r="B22" s="13"/>
      <c r="C22" s="13"/>
      <c r="D22" s="14"/>
      <c r="E22" s="15"/>
      <c r="F22" s="18"/>
      <c r="G22" s="16"/>
      <c r="H22" s="16">
        <f t="shared" si="0"/>
        <v>0</v>
      </c>
      <c r="I22" s="16" t="str">
        <f t="shared" si="1"/>
        <v/>
      </c>
      <c r="J22" s="17"/>
    </row>
    <row r="23" customHeight="1" spans="1:10">
      <c r="A23" s="12"/>
      <c r="B23" s="13"/>
      <c r="C23" s="13"/>
      <c r="D23" s="14"/>
      <c r="E23" s="15"/>
      <c r="F23" s="18"/>
      <c r="G23" s="16"/>
      <c r="H23" s="16">
        <f t="shared" si="0"/>
        <v>0</v>
      </c>
      <c r="I23" s="16" t="str">
        <f t="shared" si="1"/>
        <v/>
      </c>
      <c r="J23" s="17"/>
    </row>
    <row r="24" customHeight="1" spans="1:10">
      <c r="A24" s="12"/>
      <c r="B24" s="13"/>
      <c r="C24" s="13"/>
      <c r="D24" s="14"/>
      <c r="E24" s="15"/>
      <c r="F24" s="18"/>
      <c r="G24" s="16"/>
      <c r="H24" s="16">
        <f t="shared" si="0"/>
        <v>0</v>
      </c>
      <c r="I24" s="16" t="str">
        <f t="shared" si="1"/>
        <v/>
      </c>
      <c r="J24" s="17"/>
    </row>
    <row r="25" customHeight="1" spans="1:10">
      <c r="A25" s="19" t="s">
        <v>1163</v>
      </c>
      <c r="B25" s="19"/>
      <c r="C25" s="91"/>
      <c r="D25" s="14"/>
      <c r="E25" s="15">
        <f>SUM(E6:E24)</f>
        <v>0</v>
      </c>
      <c r="F25" s="18">
        <f>SUM(F6:F24)</f>
        <v>0</v>
      </c>
      <c r="G25" s="16">
        <f>SUM(G6:G24)</f>
        <v>0</v>
      </c>
      <c r="H25" s="16">
        <f t="shared" si="0"/>
        <v>0</v>
      </c>
      <c r="I25" s="16" t="str">
        <f t="shared" si="1"/>
        <v/>
      </c>
      <c r="J25" s="17"/>
    </row>
    <row r="26" customHeight="1" spans="1:10">
      <c r="A26" s="19" t="s">
        <v>1843</v>
      </c>
      <c r="B26" s="19"/>
      <c r="C26" s="91"/>
      <c r="D26" s="14"/>
      <c r="E26" s="15"/>
      <c r="F26" s="18"/>
      <c r="G26" s="16">
        <v>0</v>
      </c>
      <c r="H26" s="16">
        <f t="shared" si="0"/>
        <v>0</v>
      </c>
      <c r="I26" s="16" t="str">
        <f t="shared" si="1"/>
        <v/>
      </c>
      <c r="J26" s="17"/>
    </row>
    <row r="27" customHeight="1" spans="1:10">
      <c r="A27" s="19" t="s">
        <v>1746</v>
      </c>
      <c r="B27" s="19"/>
      <c r="C27" s="91"/>
      <c r="D27" s="14"/>
      <c r="E27" s="15">
        <f>E25-E26</f>
        <v>0</v>
      </c>
      <c r="F27" s="18">
        <f>F25-F26</f>
        <v>0</v>
      </c>
      <c r="G27" s="16">
        <f>G25-G26</f>
        <v>0</v>
      </c>
      <c r="H27" s="16">
        <f t="shared" si="0"/>
        <v>0</v>
      </c>
      <c r="I27" s="16" t="str">
        <f t="shared" si="1"/>
        <v/>
      </c>
      <c r="J27" s="17"/>
    </row>
    <row r="28" customHeight="1" spans="1:10">
      <c r="A28" s="20" t="e">
        <f>#REF!&amp;#REF!</f>
        <v>#REF!</v>
      </c>
      <c r="G28" s="7" t="e">
        <f>"评估人员："&amp;#REF!</f>
        <v>#REF!</v>
      </c>
      <c r="H28" s="7"/>
    </row>
    <row r="29" customHeight="1" spans="1:10">
      <c r="A29" s="20" t="e">
        <f>CONCATENATE(#REF!,#REF!,#REF!,#REF!,#REF!,#REF!,#REF!)</f>
        <v>#REF!</v>
      </c>
    </row>
  </sheetData>
  <mergeCells count="2">
    <mergeCell ref="A2:J2"/>
    <mergeCell ref="A3:J3"/>
  </mergeCells>
  <hyperlinks>
    <hyperlink ref="A1" location="索引目录!D59" display="返回索引页"/>
    <hyperlink ref="B1" location="非流动资产汇总!B19" display="返回"/>
  </hyperlinks>
  <printOptions horizontalCentered="1"/>
  <pageMargins left="0.354166666666667" right="0.354166666666667" top="0.786805555555556" bottom="0.786805555555556" header="1.02361111111111" footer="0.511805555555556"/>
  <pageSetup paperSize="9" scale="82" fitToHeight="0" orientation="landscape"/>
  <headerFooter alignWithMargins="0">
    <oddHeader>&amp;R&amp;"宋体,常规"&amp;10表&amp;"Times New Roman,常规"4-14
&amp;"宋体,常规"共&amp;"Times New Roman,常规"&amp;N&amp;"宋体,常规"页第&amp;"Times New Roman,常规"&amp;P&amp;"宋体,常规"页</oddHeader>
  </headerFooter>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831"/>
  <sheetViews>
    <sheetView workbookViewId="0">
      <selection activeCell="H14" sqref="H14"/>
    </sheetView>
  </sheetViews>
  <sheetFormatPr defaultColWidth="9" defaultRowHeight="15.75"/>
  <cols>
    <col min="1" max="1" width="5" customWidth="1"/>
    <col min="2" max="2" width="13.5" customWidth="1"/>
    <col min="3" max="3" width="11.9" customWidth="1"/>
    <col min="4" max="4" width="11.5" customWidth="1"/>
    <col min="5" max="6" width="11" customWidth="1"/>
    <col min="7" max="7" width="11.9" customWidth="1"/>
    <col min="8" max="8" width="14.5" customWidth="1"/>
    <col min="9" max="9" width="13.6" customWidth="1"/>
    <col min="10" max="10" width="14.9" customWidth="1"/>
  </cols>
  <sheetData>
    <row r="1" ht="35.25" customHeight="1" spans="1:10">
      <c r="A1" s="98" t="s">
        <v>1844</v>
      </c>
      <c r="B1" s="98"/>
      <c r="C1" s="98"/>
      <c r="D1" s="98"/>
      <c r="E1" s="98"/>
      <c r="F1" s="98"/>
      <c r="G1" s="98"/>
      <c r="H1" s="98"/>
      <c r="I1" s="98"/>
      <c r="J1" s="98"/>
    </row>
    <row r="2" ht="35.25" customHeight="1" spans="1:10">
      <c r="A2" s="98"/>
      <c r="B2" s="98"/>
      <c r="C2" s="98"/>
      <c r="D2" s="98"/>
      <c r="E2" s="98"/>
      <c r="F2" s="98"/>
      <c r="G2" s="98"/>
      <c r="H2" s="98"/>
      <c r="I2" s="98"/>
      <c r="J2" s="98"/>
    </row>
    <row r="3" ht="27.9" customHeight="1" spans="1:10">
      <c r="A3" s="93" t="s">
        <v>465</v>
      </c>
      <c r="B3" s="93" t="s">
        <v>720</v>
      </c>
      <c r="C3" s="93" t="s">
        <v>1845</v>
      </c>
      <c r="D3" s="93" t="s">
        <v>1846</v>
      </c>
      <c r="E3" s="93" t="s">
        <v>1847</v>
      </c>
      <c r="F3" s="93" t="s">
        <v>1754</v>
      </c>
      <c r="G3" s="93" t="s">
        <v>1848</v>
      </c>
      <c r="H3" s="93" t="s">
        <v>1849</v>
      </c>
      <c r="I3" s="100" t="s">
        <v>1850</v>
      </c>
      <c r="J3" s="100" t="s">
        <v>1851</v>
      </c>
    </row>
    <row r="4" ht="18" customHeight="1" spans="1:10">
      <c r="A4" s="99"/>
      <c r="B4" s="99"/>
      <c r="C4" s="99"/>
      <c r="D4" s="99"/>
      <c r="E4" s="99"/>
      <c r="F4" s="99"/>
      <c r="G4" s="99"/>
      <c r="H4" s="99"/>
      <c r="I4" s="96"/>
      <c r="J4" s="96"/>
    </row>
    <row r="5" ht="18" customHeight="1" spans="1:10">
      <c r="A5" s="93"/>
      <c r="B5" s="93"/>
      <c r="C5" s="93"/>
      <c r="D5" s="93"/>
      <c r="E5" s="93"/>
      <c r="F5" s="93"/>
      <c r="G5" s="93"/>
      <c r="H5" s="93"/>
      <c r="I5" s="95"/>
      <c r="J5" s="95"/>
    </row>
    <row r="6" ht="18" customHeight="1" spans="1:10">
      <c r="A6" s="95"/>
      <c r="B6" s="95"/>
      <c r="C6" s="95"/>
      <c r="D6" s="95"/>
      <c r="E6" s="95"/>
      <c r="F6" s="95"/>
      <c r="G6" s="95"/>
      <c r="H6" s="95"/>
      <c r="I6" s="95"/>
      <c r="J6" s="95"/>
    </row>
    <row r="7" ht="18" customHeight="1" spans="1:10">
      <c r="A7" s="96"/>
      <c r="B7" s="96"/>
      <c r="C7" s="96"/>
      <c r="D7" s="96"/>
      <c r="E7" s="96"/>
      <c r="F7" s="96"/>
      <c r="G7" s="96"/>
      <c r="H7" s="96"/>
      <c r="I7" s="96"/>
      <c r="J7" s="96"/>
    </row>
    <row r="8" ht="18" customHeight="1" spans="1:10">
      <c r="A8" s="96"/>
      <c r="B8" s="96"/>
      <c r="C8" s="96"/>
      <c r="D8" s="96"/>
      <c r="E8" s="96"/>
      <c r="F8" s="96"/>
      <c r="G8" s="96"/>
      <c r="H8" s="96"/>
      <c r="I8" s="96"/>
      <c r="J8" s="96"/>
    </row>
    <row r="9" ht="18" customHeight="1" spans="1:10">
      <c r="A9" s="96"/>
      <c r="B9" s="96"/>
      <c r="C9" s="96"/>
      <c r="D9" s="96"/>
      <c r="E9" s="96"/>
      <c r="F9" s="96"/>
      <c r="G9" s="96"/>
      <c r="H9" s="96"/>
      <c r="I9" s="96"/>
      <c r="J9" s="96"/>
    </row>
    <row r="10" ht="18" customHeight="1" spans="1:10">
      <c r="A10" s="96"/>
      <c r="B10" s="96"/>
      <c r="C10" s="96"/>
      <c r="D10" s="96"/>
      <c r="E10" s="96"/>
      <c r="F10" s="96"/>
      <c r="G10" s="96"/>
      <c r="H10" s="96"/>
      <c r="I10" s="96"/>
      <c r="J10" s="96"/>
    </row>
    <row r="11" ht="18" customHeight="1" spans="1:10">
      <c r="A11" s="96"/>
      <c r="B11" s="96"/>
      <c r="C11" s="96"/>
      <c r="D11" s="96"/>
      <c r="E11" s="96"/>
      <c r="F11" s="96"/>
      <c r="G11" s="96"/>
      <c r="H11" s="96"/>
      <c r="I11" s="96"/>
      <c r="J11" s="96"/>
    </row>
    <row r="12" ht="18" customHeight="1" spans="1:10">
      <c r="A12" s="96"/>
      <c r="B12" s="96"/>
      <c r="C12" s="96"/>
      <c r="D12" s="96"/>
      <c r="E12" s="96"/>
      <c r="F12" s="96"/>
      <c r="G12" s="96"/>
      <c r="H12" s="96"/>
      <c r="I12" s="96"/>
      <c r="J12" s="96"/>
    </row>
    <row r="13" ht="18" customHeight="1" spans="1:10">
      <c r="A13" s="96"/>
      <c r="B13" s="96"/>
      <c r="C13" s="96"/>
      <c r="D13" s="96"/>
      <c r="E13" s="96"/>
      <c r="F13" s="96"/>
      <c r="G13" s="96"/>
      <c r="H13" s="96"/>
      <c r="I13" s="96"/>
      <c r="J13" s="96"/>
    </row>
    <row r="14" ht="18" customHeight="1" spans="1:10">
      <c r="A14" s="96"/>
      <c r="B14" s="96"/>
      <c r="C14" s="96"/>
      <c r="D14" s="96"/>
      <c r="E14" s="96"/>
      <c r="F14" s="96"/>
      <c r="G14" s="96"/>
      <c r="H14" s="96"/>
      <c r="I14" s="96"/>
      <c r="J14" s="96"/>
    </row>
    <row r="15" ht="18" customHeight="1" spans="1:10">
      <c r="A15" s="96"/>
      <c r="B15" s="96"/>
      <c r="C15" s="96"/>
      <c r="D15" s="96"/>
      <c r="E15" s="96"/>
      <c r="F15" s="96"/>
      <c r="G15" s="96"/>
      <c r="H15" s="96"/>
      <c r="I15" s="96"/>
      <c r="J15" s="96"/>
    </row>
    <row r="16" ht="18" customHeight="1" spans="1:10">
      <c r="A16" s="96"/>
      <c r="B16" s="96"/>
      <c r="C16" s="96"/>
      <c r="D16" s="96"/>
      <c r="E16" s="96"/>
      <c r="F16" s="96"/>
      <c r="G16" s="96"/>
      <c r="H16" s="96"/>
      <c r="I16" s="96"/>
      <c r="J16" s="96"/>
    </row>
    <row r="17" ht="18" customHeight="1" spans="1:10">
      <c r="A17" s="96"/>
      <c r="B17" s="96"/>
      <c r="C17" s="96"/>
      <c r="D17" s="96"/>
      <c r="E17" s="96"/>
      <c r="F17" s="96"/>
      <c r="G17" s="96"/>
      <c r="H17" s="96"/>
      <c r="I17" s="96"/>
      <c r="J17" s="96"/>
    </row>
    <row r="18" ht="18" customHeight="1" spans="1:10">
      <c r="A18" s="96"/>
      <c r="B18" s="96"/>
      <c r="C18" s="96"/>
      <c r="D18" s="96"/>
      <c r="E18" s="96"/>
      <c r="F18" s="96"/>
      <c r="G18" s="96"/>
      <c r="H18" s="96"/>
      <c r="I18" s="96"/>
      <c r="J18" s="96"/>
    </row>
    <row r="19" ht="18" customHeight="1" spans="1:10">
      <c r="A19" s="96"/>
      <c r="B19" s="96"/>
      <c r="C19" s="96"/>
      <c r="D19" s="96"/>
      <c r="E19" s="96"/>
      <c r="F19" s="96"/>
      <c r="G19" s="96"/>
      <c r="H19" s="96"/>
      <c r="I19" s="96"/>
      <c r="J19" s="96"/>
    </row>
    <row r="20" ht="18" customHeight="1" spans="1:10">
      <c r="A20" s="96"/>
      <c r="B20" s="96"/>
      <c r="C20" s="96"/>
      <c r="D20" s="96"/>
      <c r="E20" s="96"/>
      <c r="F20" s="96"/>
      <c r="G20" s="96"/>
      <c r="H20" s="96"/>
      <c r="I20" s="96"/>
      <c r="J20" s="96"/>
    </row>
    <row r="21" ht="18" customHeight="1" spans="1:10">
      <c r="A21" s="96"/>
      <c r="B21" s="96"/>
      <c r="C21" s="96"/>
      <c r="D21" s="96"/>
      <c r="E21" s="96"/>
      <c r="F21" s="96"/>
      <c r="G21" s="96"/>
      <c r="H21" s="96"/>
      <c r="I21" s="96"/>
      <c r="J21" s="96"/>
    </row>
    <row r="22" ht="18" customHeight="1" spans="1:10">
      <c r="A22" s="96"/>
      <c r="B22" s="96"/>
      <c r="C22" s="96"/>
      <c r="D22" s="96"/>
      <c r="E22" s="96"/>
      <c r="F22" s="96"/>
      <c r="G22" s="96"/>
      <c r="H22" s="96"/>
      <c r="I22" s="96"/>
      <c r="J22" s="96"/>
    </row>
    <row r="23" ht="18" customHeight="1" spans="1:10">
      <c r="A23" s="96"/>
      <c r="B23" s="96"/>
      <c r="C23" s="96"/>
      <c r="D23" s="96"/>
      <c r="E23" s="96"/>
      <c r="F23" s="96"/>
      <c r="G23" s="96"/>
      <c r="H23" s="96"/>
      <c r="I23" s="96"/>
      <c r="J23" s="96"/>
    </row>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sheetData>
  <printOptions horizontalCentered="1"/>
  <pageMargins left="0.354166666666667" right="0.354166666666667" top="0.786805555555556" bottom="0.786805555555556" header="1.02361111111111" footer="0.511805555555556"/>
  <pageSetup paperSize="9" fitToHeight="0" orientation="landscape"/>
  <headerFooter alignWithMargins="0">
    <oddHeader>&amp;R&amp;"宋体,常规"&amp;10表&amp;"Times New Roman,常规"4-14-1
&amp;"宋体,常规"共&amp;"Times New Roman,常规"&amp;N&amp;"宋体,常规"页第&amp;"Times New Roman,常规"&amp;P&amp;"宋体,常规"页</oddHeader>
  </headerFooter>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831"/>
  <sheetViews>
    <sheetView workbookViewId="0">
      <selection activeCell="H14" sqref="H14"/>
    </sheetView>
  </sheetViews>
  <sheetFormatPr defaultColWidth="9" defaultRowHeight="15.75"/>
  <cols>
    <col min="1" max="1" width="6.1" customWidth="1"/>
    <col min="2" max="3" width="11.1" customWidth="1"/>
    <col min="4" max="4" width="11.5" customWidth="1"/>
    <col min="5" max="5" width="11.9" customWidth="1"/>
    <col min="6" max="6" width="11.6" customWidth="1"/>
    <col min="7" max="7" width="11.4" customWidth="1"/>
    <col min="8" max="8" width="12.4" customWidth="1"/>
    <col min="9" max="9" width="9.9" customWidth="1"/>
    <col min="10" max="10" width="11.1" customWidth="1"/>
    <col min="11" max="11" width="13.1" customWidth="1"/>
  </cols>
  <sheetData>
    <row r="1" ht="35.25" customHeight="1" spans="1:11">
      <c r="A1" s="98" t="s">
        <v>1852</v>
      </c>
      <c r="B1" s="98"/>
      <c r="C1" s="98"/>
      <c r="D1" s="98"/>
      <c r="E1" s="98"/>
      <c r="F1" s="98"/>
      <c r="G1" s="98"/>
      <c r="H1" s="98"/>
      <c r="I1" s="98"/>
      <c r="J1" s="98"/>
      <c r="K1" s="98"/>
    </row>
    <row r="2" ht="35.25" customHeight="1" spans="1:11">
      <c r="A2" s="98"/>
      <c r="B2" s="98"/>
      <c r="C2" s="98"/>
      <c r="D2" s="98"/>
      <c r="E2" s="98"/>
      <c r="F2" s="98"/>
      <c r="G2" s="98"/>
      <c r="H2" s="98"/>
      <c r="I2" s="98"/>
      <c r="J2" s="98"/>
      <c r="K2" s="98"/>
    </row>
    <row r="3" ht="27.9" customHeight="1" spans="1:11">
      <c r="A3" s="93" t="s">
        <v>465</v>
      </c>
      <c r="B3" s="93" t="s">
        <v>720</v>
      </c>
      <c r="C3" s="93" t="s">
        <v>1846</v>
      </c>
      <c r="D3" s="93" t="s">
        <v>1847</v>
      </c>
      <c r="E3" s="93" t="s">
        <v>1853</v>
      </c>
      <c r="F3" s="93" t="s">
        <v>1754</v>
      </c>
      <c r="G3" s="93" t="s">
        <v>1848</v>
      </c>
      <c r="H3" s="93" t="s">
        <v>1854</v>
      </c>
      <c r="I3" s="93" t="s">
        <v>1855</v>
      </c>
      <c r="J3" s="93" t="s">
        <v>1856</v>
      </c>
      <c r="K3" s="93" t="s">
        <v>1849</v>
      </c>
    </row>
    <row r="4" ht="18" customHeight="1" spans="1:11">
      <c r="A4" s="99"/>
      <c r="B4" s="99"/>
      <c r="C4" s="99"/>
      <c r="D4" s="99"/>
      <c r="E4" s="99"/>
      <c r="F4" s="99"/>
      <c r="G4" s="99"/>
      <c r="H4" s="99"/>
      <c r="I4" s="99"/>
      <c r="J4" s="99"/>
      <c r="K4" s="99"/>
    </row>
    <row r="5" ht="18" customHeight="1" spans="1:11">
      <c r="A5" s="93"/>
      <c r="B5" s="93"/>
      <c r="C5" s="93"/>
      <c r="D5" s="93"/>
      <c r="E5" s="93"/>
      <c r="F5" s="93"/>
      <c r="G5" s="93"/>
      <c r="H5" s="93"/>
      <c r="I5" s="93"/>
      <c r="J5" s="93"/>
      <c r="K5" s="93"/>
    </row>
    <row r="6" ht="18" customHeight="1" spans="1:11">
      <c r="A6" s="95"/>
      <c r="B6" s="95"/>
      <c r="C6" s="95"/>
      <c r="D6" s="95"/>
      <c r="E6" s="95"/>
      <c r="F6" s="95"/>
      <c r="G6" s="95"/>
      <c r="H6" s="95"/>
      <c r="I6" s="95"/>
      <c r="J6" s="95"/>
      <c r="K6" s="95"/>
    </row>
    <row r="7" ht="18" customHeight="1" spans="1:11">
      <c r="A7" s="96"/>
      <c r="B7" s="96"/>
      <c r="C7" s="96"/>
      <c r="D7" s="96"/>
      <c r="E7" s="96"/>
      <c r="F7" s="96"/>
      <c r="G7" s="96"/>
      <c r="H7" s="96"/>
      <c r="I7" s="96"/>
      <c r="J7" s="96"/>
      <c r="K7" s="96"/>
    </row>
    <row r="8" ht="18" customHeight="1" spans="1:11">
      <c r="A8" s="96"/>
      <c r="B8" s="96"/>
      <c r="C8" s="96"/>
      <c r="D8" s="96"/>
      <c r="E8" s="96"/>
      <c r="F8" s="96"/>
      <c r="G8" s="96"/>
      <c r="H8" s="96"/>
      <c r="I8" s="96"/>
      <c r="J8" s="96"/>
      <c r="K8" s="96"/>
    </row>
    <row r="9" ht="18" customHeight="1" spans="1:11">
      <c r="A9" s="96"/>
      <c r="B9" s="96"/>
      <c r="C9" s="96"/>
      <c r="D9" s="96"/>
      <c r="E9" s="96"/>
      <c r="F9" s="96"/>
      <c r="G9" s="96"/>
      <c r="H9" s="96"/>
      <c r="I9" s="96"/>
      <c r="J9" s="96"/>
      <c r="K9" s="96"/>
    </row>
    <row r="10" ht="18" customHeight="1" spans="1:11">
      <c r="A10" s="96"/>
      <c r="B10" s="96"/>
      <c r="C10" s="96"/>
      <c r="D10" s="96"/>
      <c r="E10" s="96"/>
      <c r="F10" s="96"/>
      <c r="G10" s="96"/>
      <c r="H10" s="96"/>
      <c r="I10" s="96"/>
      <c r="J10" s="96"/>
      <c r="K10" s="96"/>
    </row>
    <row r="11" ht="18" customHeight="1" spans="1:11">
      <c r="A11" s="96"/>
      <c r="B11" s="96"/>
      <c r="C11" s="96"/>
      <c r="D11" s="96"/>
      <c r="E11" s="96"/>
      <c r="F11" s="96"/>
      <c r="G11" s="96"/>
      <c r="H11" s="96"/>
      <c r="I11" s="96"/>
      <c r="J11" s="96"/>
      <c r="K11" s="96"/>
    </row>
    <row r="12" ht="18" customHeight="1" spans="1:11">
      <c r="A12" s="96"/>
      <c r="B12" s="96"/>
      <c r="C12" s="96"/>
      <c r="D12" s="96"/>
      <c r="E12" s="96"/>
      <c r="F12" s="96"/>
      <c r="G12" s="96"/>
      <c r="H12" s="96"/>
      <c r="I12" s="96"/>
      <c r="J12" s="96"/>
      <c r="K12" s="96"/>
    </row>
    <row r="13" ht="18" customHeight="1" spans="1:11">
      <c r="A13" s="96"/>
      <c r="B13" s="96"/>
      <c r="C13" s="96"/>
      <c r="D13" s="96"/>
      <c r="E13" s="96"/>
      <c r="F13" s="96"/>
      <c r="G13" s="96"/>
      <c r="H13" s="96"/>
      <c r="I13" s="96"/>
      <c r="J13" s="96"/>
      <c r="K13" s="96"/>
    </row>
    <row r="14" ht="18" customHeight="1" spans="1:11">
      <c r="A14" s="96"/>
      <c r="B14" s="96"/>
      <c r="C14" s="96"/>
      <c r="D14" s="96"/>
      <c r="E14" s="96"/>
      <c r="F14" s="96"/>
      <c r="G14" s="96"/>
      <c r="H14" s="96"/>
      <c r="I14" s="96"/>
      <c r="J14" s="96"/>
      <c r="K14" s="96"/>
    </row>
    <row r="15" ht="18" customHeight="1" spans="1:11">
      <c r="A15" s="96"/>
      <c r="B15" s="96"/>
      <c r="C15" s="96"/>
      <c r="D15" s="96"/>
      <c r="E15" s="96"/>
      <c r="F15" s="96"/>
      <c r="G15" s="96"/>
      <c r="H15" s="96"/>
      <c r="I15" s="96"/>
      <c r="J15" s="96"/>
      <c r="K15" s="96"/>
    </row>
    <row r="16" ht="18" customHeight="1" spans="1:11">
      <c r="A16" s="96"/>
      <c r="B16" s="96"/>
      <c r="C16" s="96"/>
      <c r="D16" s="96"/>
      <c r="E16" s="96"/>
      <c r="F16" s="96"/>
      <c r="G16" s="96"/>
      <c r="H16" s="96"/>
      <c r="I16" s="96"/>
      <c r="J16" s="96"/>
      <c r="K16" s="96"/>
    </row>
    <row r="17" ht="18" customHeight="1" spans="1:11">
      <c r="A17" s="96"/>
      <c r="B17" s="96"/>
      <c r="C17" s="96"/>
      <c r="D17" s="96"/>
      <c r="E17" s="96"/>
      <c r="F17" s="96"/>
      <c r="G17" s="96"/>
      <c r="H17" s="96"/>
      <c r="I17" s="96"/>
      <c r="J17" s="96"/>
      <c r="K17" s="96"/>
    </row>
    <row r="18" ht="18" customHeight="1" spans="1:11">
      <c r="A18" s="96"/>
      <c r="B18" s="96"/>
      <c r="C18" s="96"/>
      <c r="D18" s="96"/>
      <c r="E18" s="96"/>
      <c r="F18" s="96"/>
      <c r="G18" s="96"/>
      <c r="H18" s="96"/>
      <c r="I18" s="96"/>
      <c r="J18" s="96"/>
      <c r="K18" s="96"/>
    </row>
    <row r="19" ht="18" customHeight="1" spans="1:11">
      <c r="A19" s="96"/>
      <c r="B19" s="96"/>
      <c r="C19" s="96"/>
      <c r="D19" s="96"/>
      <c r="E19" s="96"/>
      <c r="F19" s="96"/>
      <c r="G19" s="96"/>
      <c r="H19" s="96"/>
      <c r="I19" s="96"/>
      <c r="J19" s="96"/>
      <c r="K19" s="96"/>
    </row>
    <row r="20" ht="18" customHeight="1" spans="1:11">
      <c r="A20" s="96"/>
      <c r="B20" s="96"/>
      <c r="C20" s="96"/>
      <c r="D20" s="96"/>
      <c r="E20" s="96"/>
      <c r="F20" s="96"/>
      <c r="G20" s="96"/>
      <c r="H20" s="96"/>
      <c r="I20" s="96"/>
      <c r="J20" s="96"/>
      <c r="K20" s="96"/>
    </row>
    <row r="21" ht="18" customHeight="1" spans="1:11">
      <c r="A21" s="96"/>
      <c r="B21" s="96"/>
      <c r="C21" s="96"/>
      <c r="D21" s="96"/>
      <c r="E21" s="96"/>
      <c r="F21" s="96"/>
      <c r="G21" s="96"/>
      <c r="H21" s="96"/>
      <c r="I21" s="96"/>
      <c r="J21" s="96"/>
      <c r="K21" s="96"/>
    </row>
    <row r="22" ht="18" customHeight="1" spans="1:11">
      <c r="A22" s="96"/>
      <c r="B22" s="96"/>
      <c r="C22" s="96"/>
      <c r="D22" s="96"/>
      <c r="E22" s="96"/>
      <c r="F22" s="96"/>
      <c r="G22" s="96"/>
      <c r="H22" s="96"/>
      <c r="I22" s="96"/>
      <c r="J22" s="96"/>
      <c r="K22" s="96"/>
    </row>
    <row r="23" ht="18" customHeight="1"/>
    <row r="24" ht="18" customHeight="1"/>
    <row r="25" ht="18" customHeight="1"/>
    <row r="26" ht="18" customHeight="1"/>
    <row r="27" ht="18" customHeight="1"/>
    <row r="28" ht="18" customHeight="1"/>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sheetData>
  <printOptions horizontalCentered="1"/>
  <pageMargins left="0.354166666666667" right="0.354166666666667" top="0.786805555555556" bottom="0.786805555555556" header="1.02361111111111" footer="0.511805555555556"/>
  <pageSetup paperSize="9" fitToHeight="0" orientation="landscape"/>
  <headerFooter alignWithMargins="0">
    <oddHeader>&amp;R&amp;"宋体,常规"&amp;10表&amp;"Times New Roman,常规"4-14-2
&amp;"宋体,常规"共&amp;"Times New Roman,常规"&amp;N&amp;"宋体,常规"页第&amp;"Times New Roman,常规"&amp;P&amp;"宋体,常规"页</oddHead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35"/>
  <sheetViews>
    <sheetView workbookViewId="0">
      <selection activeCell="H13" sqref="H13"/>
    </sheetView>
  </sheetViews>
  <sheetFormatPr defaultColWidth="9" defaultRowHeight="15.75" customHeight="1"/>
  <cols>
    <col min="1" max="1" width="4.5" customWidth="1"/>
    <col min="2" max="2" width="14.9" customWidth="1" outlineLevel="1"/>
    <col min="3" max="3" width="20.6" customWidth="1"/>
    <col min="4" max="4" width="7.5" customWidth="1"/>
    <col min="5" max="6" width="12.4" customWidth="1"/>
    <col min="7" max="7" width="12.4" customWidth="1" outlineLevel="1"/>
    <col min="8" max="11" width="14.1" customWidth="1"/>
  </cols>
  <sheetData>
    <row r="1" spans="1:13">
      <c r="A1" s="923" t="s">
        <v>421</v>
      </c>
      <c r="B1" s="40" t="s">
        <v>559</v>
      </c>
      <c r="C1" s="2"/>
      <c r="D1" s="924"/>
      <c r="E1" s="924"/>
      <c r="F1" s="924"/>
      <c r="G1" s="924"/>
      <c r="H1" s="924"/>
      <c r="I1" s="924"/>
      <c r="J1" s="924"/>
      <c r="K1" s="924"/>
    </row>
    <row r="2" ht="33.75" customHeight="1" spans="1:13">
      <c r="A2" s="925" t="s">
        <v>571</v>
      </c>
      <c r="B2" s="925"/>
      <c r="C2" s="925"/>
      <c r="D2" s="925"/>
      <c r="E2" s="925"/>
      <c r="F2" s="925"/>
      <c r="G2" s="925"/>
      <c r="H2" s="925"/>
      <c r="I2" s="925"/>
      <c r="J2" s="925"/>
      <c r="K2" s="925"/>
      <c r="L2" s="925"/>
    </row>
    <row r="3" ht="12" customHeight="1" spans="1:13">
      <c r="A3" s="926" t="e">
        <f>CONCATENATE(#REF!,#REF!,#REF!,#REF!,#REF!,#REF!,#REF!)</f>
        <v>#REF!</v>
      </c>
      <c r="B3" s="926"/>
      <c r="C3" s="926"/>
      <c r="D3" s="926"/>
      <c r="E3" s="926"/>
      <c r="F3" s="926"/>
      <c r="G3" s="926"/>
      <c r="H3" s="926"/>
      <c r="I3" s="926"/>
      <c r="J3" s="926"/>
      <c r="K3" s="926"/>
      <c r="L3" s="926"/>
    </row>
    <row r="4" customHeight="1" spans="1:13">
      <c r="A4" s="927" t="e">
        <f>#REF!&amp;#REF!</f>
        <v>#REF!</v>
      </c>
      <c r="L4" s="928" t="s">
        <v>464</v>
      </c>
    </row>
    <row r="5" ht="27.9" customHeight="1" spans="1:13">
      <c r="A5" s="146" t="s">
        <v>465</v>
      </c>
      <c r="B5" s="146" t="s">
        <v>572</v>
      </c>
      <c r="C5" s="146" t="s">
        <v>573</v>
      </c>
      <c r="D5" s="146" t="s">
        <v>574</v>
      </c>
      <c r="E5" s="146" t="s">
        <v>575</v>
      </c>
      <c r="F5" s="146" t="s">
        <v>576</v>
      </c>
      <c r="G5" s="929" t="s">
        <v>467</v>
      </c>
      <c r="H5" s="930" t="s">
        <v>426</v>
      </c>
      <c r="I5" s="146" t="s">
        <v>427</v>
      </c>
      <c r="J5" s="9" t="s">
        <v>428</v>
      </c>
      <c r="K5" s="146" t="s">
        <v>469</v>
      </c>
      <c r="L5" s="146" t="s">
        <v>577</v>
      </c>
      <c r="M5" s="893" t="s">
        <v>470</v>
      </c>
    </row>
    <row r="6" customHeight="1" spans="1:13">
      <c r="A6" s="931"/>
      <c r="B6" s="932"/>
      <c r="C6" s="932"/>
      <c r="D6" s="931"/>
      <c r="E6" s="147"/>
      <c r="F6" s="931"/>
      <c r="G6" s="933"/>
      <c r="H6" s="147"/>
      <c r="I6" s="147"/>
      <c r="J6" s="147" t="str">
        <f>IF(H6="","",I6-H6)</f>
        <v/>
      </c>
      <c r="K6" s="147" t="str">
        <f>IF(H6=0,"",J6/H6*100)</f>
        <v/>
      </c>
      <c r="L6" s="934"/>
      <c r="M6" s="48" t="str">
        <f t="shared" ref="M6:M33" si="0">IF(I6="","",IF(J6=0,"正常","非正常核查原因"))</f>
        <v/>
      </c>
    </row>
    <row r="7" customHeight="1" spans="1:13">
      <c r="A7" s="931"/>
      <c r="B7" s="932"/>
      <c r="C7" s="932"/>
      <c r="D7" s="931"/>
      <c r="E7" s="147"/>
      <c r="F7" s="931"/>
      <c r="G7" s="933"/>
      <c r="H7" s="147"/>
      <c r="I7" s="147"/>
      <c r="J7" s="147" t="str">
        <f>IF(H7="","",I7-H7)</f>
        <v/>
      </c>
      <c r="K7" s="147" t="str">
        <f>IF(H7=0,"",J7/H7*100)</f>
        <v/>
      </c>
      <c r="L7" s="934"/>
      <c r="M7" s="48" t="str">
        <f t="shared" si="0"/>
        <v/>
      </c>
    </row>
    <row r="8" customHeight="1" spans="1:13">
      <c r="A8" s="931"/>
      <c r="B8" s="932"/>
      <c r="C8" s="932"/>
      <c r="D8" s="931"/>
      <c r="E8" s="147"/>
      <c r="F8" s="931"/>
      <c r="G8" s="933"/>
      <c r="H8" s="147"/>
      <c r="I8" s="147"/>
      <c r="J8" s="147"/>
      <c r="K8" s="147"/>
      <c r="L8" s="934"/>
      <c r="M8" s="48" t="str">
        <f t="shared" si="0"/>
        <v/>
      </c>
    </row>
    <row r="9" customHeight="1" spans="1:13">
      <c r="A9" s="931"/>
      <c r="B9" s="932"/>
      <c r="C9" s="932"/>
      <c r="D9" s="931"/>
      <c r="E9" s="147"/>
      <c r="F9" s="931"/>
      <c r="G9" s="933"/>
      <c r="H9" s="147"/>
      <c r="I9" s="147"/>
      <c r="J9" s="147"/>
      <c r="K9" s="147"/>
      <c r="L9" s="934"/>
      <c r="M9" s="48" t="str">
        <f t="shared" si="0"/>
        <v/>
      </c>
    </row>
    <row r="10" customHeight="1" spans="1:13">
      <c r="A10" s="931"/>
      <c r="B10" s="932"/>
      <c r="C10" s="932"/>
      <c r="D10" s="931"/>
      <c r="E10" s="147"/>
      <c r="F10" s="931"/>
      <c r="G10" s="933"/>
      <c r="H10" s="147"/>
      <c r="I10" s="147"/>
      <c r="J10" s="147"/>
      <c r="K10" s="147"/>
      <c r="L10" s="934"/>
      <c r="M10" s="48" t="str">
        <f t="shared" si="0"/>
        <v/>
      </c>
    </row>
    <row r="11" customHeight="1" spans="1:13">
      <c r="A11" s="931"/>
      <c r="B11" s="932"/>
      <c r="C11" s="932"/>
      <c r="D11" s="931"/>
      <c r="E11" s="147"/>
      <c r="F11" s="931"/>
      <c r="G11" s="933"/>
      <c r="H11" s="147"/>
      <c r="I11" s="147"/>
      <c r="J11" s="147"/>
      <c r="K11" s="147"/>
      <c r="L11" s="934"/>
      <c r="M11" s="48" t="str">
        <f t="shared" si="0"/>
        <v/>
      </c>
    </row>
    <row r="12" customHeight="1" spans="1:13">
      <c r="A12" s="931"/>
      <c r="B12" s="932"/>
      <c r="C12" s="932"/>
      <c r="D12" s="931"/>
      <c r="E12" s="147"/>
      <c r="F12" s="931"/>
      <c r="G12" s="933"/>
      <c r="H12" s="147"/>
      <c r="I12" s="147"/>
      <c r="J12" s="147"/>
      <c r="K12" s="147"/>
      <c r="L12" s="934"/>
      <c r="M12" s="48" t="str">
        <f t="shared" si="0"/>
        <v/>
      </c>
    </row>
    <row r="13" customHeight="1" spans="1:13">
      <c r="A13" s="931"/>
      <c r="B13" s="932"/>
      <c r="C13" s="932"/>
      <c r="D13" s="931"/>
      <c r="E13" s="147"/>
      <c r="F13" s="931"/>
      <c r="G13" s="933"/>
      <c r="H13" s="147"/>
      <c r="I13" s="147"/>
      <c r="J13" s="147"/>
      <c r="K13" s="147"/>
      <c r="L13" s="934"/>
      <c r="M13" s="48" t="str">
        <f t="shared" si="0"/>
        <v/>
      </c>
    </row>
    <row r="14" customHeight="1" spans="1:13">
      <c r="A14" s="931"/>
      <c r="B14" s="932"/>
      <c r="C14" s="932"/>
      <c r="D14" s="931"/>
      <c r="E14" s="147"/>
      <c r="F14" s="931"/>
      <c r="G14" s="933"/>
      <c r="H14" s="147"/>
      <c r="I14" s="147"/>
      <c r="J14" s="147" t="str">
        <f t="shared" ref="J14:J33" si="1">IF(H14="","",I14-H14)</f>
        <v/>
      </c>
      <c r="K14" s="147" t="str">
        <f t="shared" ref="K14:K33" si="2">IF(H14=0,"",J14/H14*100)</f>
        <v/>
      </c>
      <c r="L14" s="934"/>
      <c r="M14" s="48" t="str">
        <f t="shared" si="0"/>
        <v/>
      </c>
    </row>
    <row r="15" customHeight="1" spans="1:13">
      <c r="A15" s="934"/>
      <c r="B15" s="932"/>
      <c r="C15" s="932"/>
      <c r="D15" s="931"/>
      <c r="E15" s="147"/>
      <c r="F15" s="931"/>
      <c r="G15" s="933"/>
      <c r="H15" s="147"/>
      <c r="I15" s="147"/>
      <c r="J15" s="147" t="str">
        <f t="shared" si="1"/>
        <v/>
      </c>
      <c r="K15" s="147" t="str">
        <f t="shared" si="2"/>
        <v/>
      </c>
      <c r="L15" s="934"/>
      <c r="M15" s="48" t="str">
        <f t="shared" si="0"/>
        <v/>
      </c>
    </row>
    <row r="16" customHeight="1" spans="1:13">
      <c r="A16" s="934"/>
      <c r="B16" s="932"/>
      <c r="C16" s="932"/>
      <c r="D16" s="931"/>
      <c r="E16" s="147"/>
      <c r="F16" s="931"/>
      <c r="G16" s="933"/>
      <c r="H16" s="147"/>
      <c r="I16" s="147"/>
      <c r="J16" s="147" t="str">
        <f t="shared" si="1"/>
        <v/>
      </c>
      <c r="K16" s="147" t="str">
        <f t="shared" si="2"/>
        <v/>
      </c>
      <c r="L16" s="934"/>
      <c r="M16" s="48" t="str">
        <f t="shared" si="0"/>
        <v/>
      </c>
    </row>
    <row r="17" customHeight="1" spans="1:13">
      <c r="A17" s="934"/>
      <c r="B17" s="932"/>
      <c r="C17" s="932"/>
      <c r="D17" s="931"/>
      <c r="E17" s="147"/>
      <c r="F17" s="931"/>
      <c r="G17" s="933"/>
      <c r="H17" s="147"/>
      <c r="I17" s="147"/>
      <c r="J17" s="147" t="str">
        <f t="shared" si="1"/>
        <v/>
      </c>
      <c r="K17" s="147" t="str">
        <f t="shared" si="2"/>
        <v/>
      </c>
      <c r="L17" s="934"/>
      <c r="M17" s="48" t="str">
        <f t="shared" si="0"/>
        <v/>
      </c>
    </row>
    <row r="18" customHeight="1" spans="1:13">
      <c r="A18" s="934"/>
      <c r="B18" s="932"/>
      <c r="C18" s="932"/>
      <c r="D18" s="931"/>
      <c r="E18" s="147"/>
      <c r="F18" s="931"/>
      <c r="G18" s="933"/>
      <c r="H18" s="147"/>
      <c r="I18" s="147"/>
      <c r="J18" s="147" t="str">
        <f t="shared" si="1"/>
        <v/>
      </c>
      <c r="K18" s="147" t="str">
        <f t="shared" si="2"/>
        <v/>
      </c>
      <c r="L18" s="934"/>
      <c r="M18" s="48" t="str">
        <f t="shared" si="0"/>
        <v/>
      </c>
    </row>
    <row r="19" customHeight="1" spans="1:13">
      <c r="A19" s="934"/>
      <c r="B19" s="932"/>
      <c r="C19" s="932"/>
      <c r="D19" s="931"/>
      <c r="E19" s="147"/>
      <c r="F19" s="931"/>
      <c r="G19" s="933"/>
      <c r="H19" s="147"/>
      <c r="I19" s="147"/>
      <c r="J19" s="147" t="str">
        <f t="shared" si="1"/>
        <v/>
      </c>
      <c r="K19" s="147" t="str">
        <f t="shared" si="2"/>
        <v/>
      </c>
      <c r="L19" s="934"/>
      <c r="M19" s="48" t="str">
        <f t="shared" si="0"/>
        <v/>
      </c>
    </row>
    <row r="20" customHeight="1" spans="1:13">
      <c r="A20" s="934"/>
      <c r="B20" s="932"/>
      <c r="C20" s="932"/>
      <c r="D20" s="931"/>
      <c r="E20" s="147"/>
      <c r="F20" s="931"/>
      <c r="G20" s="933"/>
      <c r="H20" s="147"/>
      <c r="I20" s="147"/>
      <c r="J20" s="147" t="str">
        <f t="shared" si="1"/>
        <v/>
      </c>
      <c r="K20" s="147" t="str">
        <f t="shared" si="2"/>
        <v/>
      </c>
      <c r="L20" s="934"/>
      <c r="M20" s="48" t="str">
        <f t="shared" si="0"/>
        <v/>
      </c>
    </row>
    <row r="21" customHeight="1" spans="1:13">
      <c r="A21" s="934"/>
      <c r="B21" s="932"/>
      <c r="C21" s="932"/>
      <c r="D21" s="931"/>
      <c r="E21" s="147"/>
      <c r="F21" s="931"/>
      <c r="G21" s="933"/>
      <c r="H21" s="147"/>
      <c r="I21" s="147"/>
      <c r="J21" s="147" t="str">
        <f t="shared" si="1"/>
        <v/>
      </c>
      <c r="K21" s="147" t="str">
        <f t="shared" si="2"/>
        <v/>
      </c>
      <c r="L21" s="934"/>
      <c r="M21" s="48" t="str">
        <f t="shared" si="0"/>
        <v/>
      </c>
    </row>
    <row r="22" customHeight="1" spans="1:13">
      <c r="A22" s="934"/>
      <c r="B22" s="932"/>
      <c r="C22" s="932"/>
      <c r="D22" s="931"/>
      <c r="E22" s="147"/>
      <c r="F22" s="931"/>
      <c r="G22" s="933"/>
      <c r="H22" s="147"/>
      <c r="I22" s="147"/>
      <c r="J22" s="147" t="str">
        <f t="shared" si="1"/>
        <v/>
      </c>
      <c r="K22" s="147" t="str">
        <f t="shared" si="2"/>
        <v/>
      </c>
      <c r="L22" s="934"/>
      <c r="M22" s="48" t="str">
        <f t="shared" si="0"/>
        <v/>
      </c>
    </row>
    <row r="23" customHeight="1" spans="1:13">
      <c r="A23" s="934"/>
      <c r="B23" s="932"/>
      <c r="C23" s="932"/>
      <c r="D23" s="931"/>
      <c r="E23" s="147"/>
      <c r="F23" s="931"/>
      <c r="G23" s="933"/>
      <c r="H23" s="147"/>
      <c r="I23" s="147"/>
      <c r="J23" s="147" t="str">
        <f t="shared" si="1"/>
        <v/>
      </c>
      <c r="K23" s="147" t="str">
        <f t="shared" si="2"/>
        <v/>
      </c>
      <c r="L23" s="934"/>
      <c r="M23" s="48" t="str">
        <f t="shared" si="0"/>
        <v/>
      </c>
    </row>
    <row r="24" customHeight="1" spans="1:13">
      <c r="A24" s="934"/>
      <c r="B24" s="932"/>
      <c r="C24" s="932"/>
      <c r="D24" s="931"/>
      <c r="E24" s="147"/>
      <c r="F24" s="931"/>
      <c r="G24" s="933"/>
      <c r="H24" s="147"/>
      <c r="I24" s="147"/>
      <c r="J24" s="147" t="str">
        <f t="shared" si="1"/>
        <v/>
      </c>
      <c r="K24" s="147" t="str">
        <f t="shared" si="2"/>
        <v/>
      </c>
      <c r="L24" s="934"/>
      <c r="M24" s="48" t="str">
        <f t="shared" si="0"/>
        <v/>
      </c>
    </row>
    <row r="25" customHeight="1" spans="1:13">
      <c r="A25" s="934"/>
      <c r="B25" s="932"/>
      <c r="C25" s="932"/>
      <c r="D25" s="931"/>
      <c r="E25" s="147"/>
      <c r="F25" s="931"/>
      <c r="G25" s="933"/>
      <c r="H25" s="147"/>
      <c r="I25" s="147"/>
      <c r="J25" s="147" t="str">
        <f t="shared" si="1"/>
        <v/>
      </c>
      <c r="K25" s="147" t="str">
        <f t="shared" si="2"/>
        <v/>
      </c>
      <c r="L25" s="934"/>
      <c r="M25" s="48" t="str">
        <f t="shared" si="0"/>
        <v/>
      </c>
    </row>
    <row r="26" customHeight="1" spans="1:13">
      <c r="A26" s="934"/>
      <c r="B26" s="932"/>
      <c r="C26" s="932"/>
      <c r="D26" s="931"/>
      <c r="E26" s="147"/>
      <c r="F26" s="931"/>
      <c r="G26" s="933"/>
      <c r="H26" s="147"/>
      <c r="I26" s="147"/>
      <c r="J26" s="147" t="str">
        <f t="shared" si="1"/>
        <v/>
      </c>
      <c r="K26" s="147" t="str">
        <f t="shared" si="2"/>
        <v/>
      </c>
      <c r="L26" s="934"/>
      <c r="M26" s="48" t="str">
        <f t="shared" si="0"/>
        <v/>
      </c>
    </row>
    <row r="27" customHeight="1" spans="1:13">
      <c r="A27" s="934"/>
      <c r="B27" s="932"/>
      <c r="C27" s="932"/>
      <c r="D27" s="931"/>
      <c r="E27" s="147"/>
      <c r="F27" s="931"/>
      <c r="G27" s="933"/>
      <c r="H27" s="147"/>
      <c r="I27" s="147"/>
      <c r="J27" s="147" t="str">
        <f t="shared" si="1"/>
        <v/>
      </c>
      <c r="K27" s="147" t="str">
        <f t="shared" si="2"/>
        <v/>
      </c>
      <c r="L27" s="934"/>
      <c r="M27" s="48" t="str">
        <f t="shared" si="0"/>
        <v/>
      </c>
    </row>
    <row r="28" customHeight="1" spans="1:13">
      <c r="A28" s="934"/>
      <c r="B28" s="932"/>
      <c r="C28" s="932"/>
      <c r="D28" s="931"/>
      <c r="E28" s="147"/>
      <c r="F28" s="931"/>
      <c r="G28" s="933"/>
      <c r="H28" s="147"/>
      <c r="I28" s="147"/>
      <c r="J28" s="147" t="str">
        <f t="shared" si="1"/>
        <v/>
      </c>
      <c r="K28" s="147" t="str">
        <f t="shared" si="2"/>
        <v/>
      </c>
      <c r="L28" s="934"/>
      <c r="M28" s="48" t="str">
        <f t="shared" si="0"/>
        <v/>
      </c>
    </row>
    <row r="29" customHeight="1" spans="1:13">
      <c r="A29" s="934"/>
      <c r="B29" s="932"/>
      <c r="C29" s="932"/>
      <c r="D29" s="931"/>
      <c r="E29" s="147"/>
      <c r="F29" s="931"/>
      <c r="G29" s="933"/>
      <c r="H29" s="147"/>
      <c r="I29" s="147"/>
      <c r="J29" s="147" t="str">
        <f t="shared" si="1"/>
        <v/>
      </c>
      <c r="K29" s="147" t="str">
        <f t="shared" si="2"/>
        <v/>
      </c>
      <c r="L29" s="934"/>
      <c r="M29" s="48" t="str">
        <f t="shared" si="0"/>
        <v/>
      </c>
    </row>
    <row r="30" customHeight="1" spans="1:13">
      <c r="A30" s="934"/>
      <c r="B30" s="932"/>
      <c r="C30" s="932"/>
      <c r="D30" s="931"/>
      <c r="E30" s="147"/>
      <c r="F30" s="931"/>
      <c r="G30" s="933"/>
      <c r="H30" s="147"/>
      <c r="I30" s="147"/>
      <c r="J30" s="147" t="str">
        <f t="shared" si="1"/>
        <v/>
      </c>
      <c r="K30" s="147" t="str">
        <f t="shared" si="2"/>
        <v/>
      </c>
      <c r="L30" s="934"/>
      <c r="M30" s="48" t="str">
        <f t="shared" si="0"/>
        <v/>
      </c>
    </row>
    <row r="31" customHeight="1" spans="1:13">
      <c r="A31" s="934"/>
      <c r="B31" s="932"/>
      <c r="C31" s="932"/>
      <c r="D31" s="931"/>
      <c r="E31" s="147"/>
      <c r="F31" s="931"/>
      <c r="G31" s="933"/>
      <c r="H31" s="147"/>
      <c r="I31" s="147"/>
      <c r="J31" s="147" t="str">
        <f t="shared" si="1"/>
        <v/>
      </c>
      <c r="K31" s="147" t="str">
        <f t="shared" si="2"/>
        <v/>
      </c>
      <c r="L31" s="934"/>
      <c r="M31" s="48" t="str">
        <f t="shared" si="0"/>
        <v/>
      </c>
    </row>
    <row r="32" customHeight="1" spans="1:13">
      <c r="A32" s="934"/>
      <c r="B32" s="932"/>
      <c r="C32" s="932"/>
      <c r="D32" s="931"/>
      <c r="E32" s="147"/>
      <c r="F32" s="931"/>
      <c r="G32" s="933"/>
      <c r="H32" s="147"/>
      <c r="I32" s="147"/>
      <c r="J32" s="147" t="str">
        <f t="shared" si="1"/>
        <v/>
      </c>
      <c r="K32" s="147" t="str">
        <f t="shared" si="2"/>
        <v/>
      </c>
      <c r="L32" s="934"/>
      <c r="M32" s="48" t="str">
        <f t="shared" si="0"/>
        <v/>
      </c>
    </row>
    <row r="33" customHeight="1" spans="1:13">
      <c r="A33" s="935" t="s">
        <v>578</v>
      </c>
      <c r="B33" s="936"/>
      <c r="C33" s="936"/>
      <c r="D33" s="934"/>
      <c r="E33" s="147"/>
      <c r="F33" s="931"/>
      <c r="G33" s="933">
        <f>SUM(G6:G32)</f>
        <v>0</v>
      </c>
      <c r="H33" s="147">
        <f>SUM(H6:H32)</f>
        <v>0</v>
      </c>
      <c r="I33" s="147">
        <f>SUM(I6:I32)</f>
        <v>0</v>
      </c>
      <c r="J33" s="147">
        <f t="shared" si="1"/>
        <v>0</v>
      </c>
      <c r="K33" s="147" t="str">
        <f t="shared" si="2"/>
        <v/>
      </c>
      <c r="L33" s="934"/>
      <c r="M33" s="48" t="str">
        <f t="shared" si="0"/>
        <v>正常</v>
      </c>
    </row>
    <row r="34" customHeight="1" spans="1:13">
      <c r="A34" s="937" t="e">
        <f>#REF!&amp;#REF!</f>
        <v>#REF!</v>
      </c>
      <c r="H34" s="927"/>
      <c r="I34" s="938" t="e">
        <f>"评估人员："&amp;#REF!</f>
        <v>#REF!</v>
      </c>
    </row>
    <row r="35" customHeight="1" spans="1:13">
      <c r="A35" s="937" t="e">
        <f>CONCATENATE(#REF!,#REF!,#REF!,#REF!,#REF!,#REF!,#REF!)</f>
        <v>#REF!</v>
      </c>
    </row>
  </sheetData>
  <mergeCells count="3">
    <mergeCell ref="A2:L2"/>
    <mergeCell ref="A3:L3"/>
    <mergeCell ref="A33:B33"/>
  </mergeCells>
  <hyperlinks>
    <hyperlink ref="B1" location="货币资金汇总!B6" display="返回"/>
    <hyperlink ref="A1" location="索引目录!E6" display="返回索引页"/>
  </hyperlinks>
  <printOptions horizontalCentered="1"/>
  <pageMargins left="0.354166666666667" right="0.354166666666667" top="0.786805555555556" bottom="0.786805555555556" header="1.02361111111111" footer="0.511805555555556"/>
  <pageSetup paperSize="9" scale="87" fitToHeight="0" orientation="landscape"/>
  <headerFooter alignWithMargins="0">
    <oddHeader>&amp;R&amp;"宋体,常规"&amp;10表&amp;"Times New Roman,常规"3-1-1
&amp;"宋体,常规"共&amp;"Times New Roman,常规"&amp;N&amp;"宋体,常规"页第&amp;"Times New Roman,常规"&amp;P&amp;"宋体,常规"页</oddHeader>
  </headerFooter>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833"/>
  <sheetViews>
    <sheetView workbookViewId="0">
      <selection activeCell="H14" sqref="H14"/>
    </sheetView>
  </sheetViews>
  <sheetFormatPr defaultColWidth="9" defaultRowHeight="15.75"/>
  <cols>
    <col min="1" max="1" width="5" customWidth="1"/>
    <col min="2" max="2" width="9.4" customWidth="1"/>
    <col min="3" max="3" width="14.5" customWidth="1"/>
    <col min="4" max="4" width="9.1" customWidth="1"/>
    <col min="5" max="5" width="8" customWidth="1"/>
    <col min="6" max="6" width="8.1" customWidth="1"/>
    <col min="7" max="7" width="8.6" customWidth="1"/>
    <col min="8" max="8" width="8.5" customWidth="1"/>
    <col min="9" max="9" width="12.5" customWidth="1"/>
    <col min="10" max="10" width="8.5" customWidth="1"/>
    <col min="11" max="11" width="9.6" customWidth="1"/>
    <col min="12" max="12" width="11.6" customWidth="1"/>
    <col min="13" max="13" width="8" customWidth="1"/>
    <col min="14" max="14" width="9.1" customWidth="1"/>
  </cols>
  <sheetData>
    <row r="1" ht="35.25" customHeight="1" spans="1:14">
      <c r="A1" s="98" t="s">
        <v>1857</v>
      </c>
      <c r="B1" s="98"/>
      <c r="C1" s="98"/>
      <c r="D1" s="98"/>
      <c r="E1" s="98"/>
      <c r="F1" s="98"/>
      <c r="G1" s="98"/>
      <c r="H1" s="98"/>
      <c r="I1" s="98"/>
      <c r="J1" s="98"/>
      <c r="K1" s="98"/>
      <c r="L1" s="98"/>
      <c r="M1" s="98"/>
      <c r="N1" s="98"/>
    </row>
    <row r="2" ht="35.25" customHeight="1" spans="1:14">
      <c r="A2" s="98"/>
      <c r="B2" s="98"/>
      <c r="C2" s="98"/>
      <c r="D2" s="98"/>
      <c r="E2" s="98"/>
      <c r="F2" s="98"/>
      <c r="G2" s="98"/>
      <c r="H2" s="98"/>
      <c r="I2" s="98"/>
      <c r="J2" s="98"/>
      <c r="K2" s="98"/>
      <c r="L2" s="98"/>
      <c r="M2" s="98"/>
      <c r="N2" s="98"/>
    </row>
    <row r="3" ht="27.9" customHeight="1" spans="1:14">
      <c r="A3" s="93" t="s">
        <v>465</v>
      </c>
      <c r="B3" s="93" t="s">
        <v>720</v>
      </c>
      <c r="C3" s="93" t="s">
        <v>1858</v>
      </c>
      <c r="D3" s="93" t="s">
        <v>1847</v>
      </c>
      <c r="E3" s="93" t="s">
        <v>1859</v>
      </c>
      <c r="F3" s="93" t="s">
        <v>1860</v>
      </c>
      <c r="G3" s="93" t="s">
        <v>1754</v>
      </c>
      <c r="H3" s="93" t="s">
        <v>1848</v>
      </c>
      <c r="I3" s="93" t="s">
        <v>1861</v>
      </c>
      <c r="J3" s="93" t="s">
        <v>1862</v>
      </c>
      <c r="K3" s="93" t="s">
        <v>1863</v>
      </c>
      <c r="L3" s="93" t="s">
        <v>1864</v>
      </c>
      <c r="M3" s="93" t="s">
        <v>910</v>
      </c>
      <c r="N3" s="93" t="s">
        <v>577</v>
      </c>
    </row>
    <row r="4" ht="18" customHeight="1" spans="1:14">
      <c r="A4" s="99"/>
      <c r="B4" s="99"/>
      <c r="C4" s="99"/>
      <c r="D4" s="99"/>
      <c r="E4" s="99"/>
      <c r="F4" s="99"/>
      <c r="G4" s="99"/>
      <c r="H4" s="99"/>
      <c r="I4" s="99"/>
      <c r="J4" s="99"/>
      <c r="K4" s="99"/>
      <c r="L4" s="99"/>
      <c r="M4" s="99"/>
      <c r="N4" s="99"/>
    </row>
    <row r="5" ht="18" customHeight="1" spans="1:14">
      <c r="A5" s="93"/>
      <c r="B5" s="93"/>
      <c r="C5" s="93"/>
      <c r="D5" s="93"/>
      <c r="E5" s="93"/>
      <c r="F5" s="93"/>
      <c r="G5" s="93"/>
      <c r="H5" s="93"/>
      <c r="I5" s="93"/>
      <c r="J5" s="93"/>
      <c r="K5" s="93"/>
      <c r="L5" s="93"/>
      <c r="M5" s="93"/>
      <c r="N5" s="93"/>
    </row>
    <row r="6" ht="18" customHeight="1" spans="1:14">
      <c r="A6" s="95"/>
      <c r="B6" s="95"/>
      <c r="C6" s="95"/>
      <c r="D6" s="95"/>
      <c r="E6" s="95"/>
      <c r="F6" s="95"/>
      <c r="G6" s="95"/>
      <c r="H6" s="95"/>
      <c r="I6" s="95"/>
      <c r="J6" s="95"/>
      <c r="K6" s="95"/>
      <c r="L6" s="95"/>
      <c r="M6" s="95"/>
      <c r="N6" s="95"/>
    </row>
    <row r="7" ht="18" customHeight="1" spans="1:14">
      <c r="A7" s="96"/>
      <c r="B7" s="96"/>
      <c r="C7" s="96"/>
      <c r="D7" s="96"/>
      <c r="E7" s="96"/>
      <c r="F7" s="96"/>
      <c r="G7" s="96"/>
      <c r="H7" s="96"/>
      <c r="I7" s="96"/>
      <c r="J7" s="96"/>
      <c r="K7" s="96"/>
      <c r="L7" s="96"/>
      <c r="M7" s="96"/>
      <c r="N7" s="96"/>
    </row>
    <row r="8" ht="18" customHeight="1" spans="1:14">
      <c r="A8" s="96"/>
      <c r="B8" s="96"/>
      <c r="C8" s="96"/>
      <c r="D8" s="96"/>
      <c r="E8" s="96"/>
      <c r="F8" s="96"/>
      <c r="G8" s="96"/>
      <c r="H8" s="96"/>
      <c r="I8" s="96"/>
      <c r="J8" s="96"/>
      <c r="K8" s="96"/>
      <c r="L8" s="96"/>
      <c r="M8" s="96"/>
      <c r="N8" s="96"/>
    </row>
    <row r="9" ht="18" customHeight="1" spans="1:14">
      <c r="A9" s="96"/>
      <c r="B9" s="96"/>
      <c r="C9" s="96"/>
      <c r="D9" s="96"/>
      <c r="E9" s="96"/>
      <c r="F9" s="96"/>
      <c r="G9" s="96"/>
      <c r="H9" s="96"/>
      <c r="I9" s="96"/>
      <c r="J9" s="96"/>
      <c r="K9" s="96"/>
      <c r="L9" s="96"/>
      <c r="M9" s="96"/>
      <c r="N9" s="96"/>
    </row>
    <row r="10" ht="18" customHeight="1" spans="1:14">
      <c r="A10" s="96"/>
      <c r="B10" s="96"/>
      <c r="C10" s="96"/>
      <c r="D10" s="96"/>
      <c r="E10" s="96"/>
      <c r="F10" s="96"/>
      <c r="G10" s="96"/>
      <c r="H10" s="96"/>
      <c r="I10" s="96"/>
      <c r="J10" s="96"/>
      <c r="K10" s="96"/>
      <c r="L10" s="96"/>
      <c r="M10" s="96"/>
      <c r="N10" s="96"/>
    </row>
    <row r="11" ht="18" customHeight="1" spans="1:14">
      <c r="A11" s="96"/>
      <c r="B11" s="96"/>
      <c r="C11" s="96"/>
      <c r="D11" s="96"/>
      <c r="E11" s="96"/>
      <c r="F11" s="96"/>
      <c r="G11" s="96"/>
      <c r="H11" s="96"/>
      <c r="I11" s="96"/>
      <c r="J11" s="96"/>
      <c r="K11" s="96"/>
      <c r="L11" s="96"/>
      <c r="M11" s="96"/>
      <c r="N11" s="96"/>
    </row>
    <row r="12" ht="18" customHeight="1" spans="1:14">
      <c r="A12" s="96"/>
      <c r="B12" s="96"/>
      <c r="C12" s="96"/>
      <c r="D12" s="96"/>
      <c r="E12" s="96"/>
      <c r="F12" s="96"/>
      <c r="G12" s="96"/>
      <c r="H12" s="96"/>
      <c r="I12" s="96"/>
      <c r="J12" s="96"/>
      <c r="K12" s="96"/>
      <c r="L12" s="96"/>
      <c r="M12" s="96"/>
      <c r="N12" s="96"/>
    </row>
    <row r="13" ht="18" customHeight="1" spans="1:14">
      <c r="A13" s="96"/>
      <c r="B13" s="96"/>
      <c r="C13" s="96"/>
      <c r="D13" s="96"/>
      <c r="E13" s="96"/>
      <c r="F13" s="96"/>
      <c r="G13" s="96"/>
      <c r="H13" s="96"/>
      <c r="I13" s="96"/>
      <c r="J13" s="96"/>
      <c r="K13" s="96"/>
      <c r="L13" s="96"/>
      <c r="M13" s="96"/>
      <c r="N13" s="96"/>
    </row>
    <row r="14" ht="18" customHeight="1" spans="1:14">
      <c r="A14" s="96"/>
      <c r="B14" s="96"/>
      <c r="C14" s="96"/>
      <c r="D14" s="96"/>
      <c r="E14" s="96"/>
      <c r="F14" s="96"/>
      <c r="G14" s="96"/>
      <c r="H14" s="96"/>
      <c r="I14" s="96"/>
      <c r="J14" s="96"/>
      <c r="K14" s="96"/>
      <c r="L14" s="96"/>
      <c r="M14" s="96"/>
      <c r="N14" s="96"/>
    </row>
    <row r="15" ht="18" customHeight="1" spans="1:14">
      <c r="A15" s="96"/>
      <c r="B15" s="96"/>
      <c r="C15" s="96"/>
      <c r="D15" s="96"/>
      <c r="E15" s="96"/>
      <c r="F15" s="96"/>
      <c r="G15" s="96"/>
      <c r="H15" s="96"/>
      <c r="I15" s="96"/>
      <c r="J15" s="96"/>
      <c r="K15" s="96"/>
      <c r="L15" s="96"/>
      <c r="M15" s="96"/>
      <c r="N15" s="96"/>
    </row>
    <row r="16" ht="18" customHeight="1" spans="1:14">
      <c r="A16" s="96"/>
      <c r="B16" s="96"/>
      <c r="C16" s="96"/>
      <c r="D16" s="96"/>
      <c r="E16" s="96"/>
      <c r="F16" s="96"/>
      <c r="G16" s="96"/>
      <c r="H16" s="96"/>
      <c r="I16" s="96"/>
      <c r="J16" s="96"/>
      <c r="K16" s="96"/>
      <c r="L16" s="96"/>
      <c r="M16" s="96"/>
      <c r="N16" s="96"/>
    </row>
    <row r="17" ht="18" customHeight="1" spans="1:14">
      <c r="A17" s="96"/>
      <c r="B17" s="96"/>
      <c r="C17" s="96"/>
      <c r="D17" s="96"/>
      <c r="E17" s="96"/>
      <c r="F17" s="96"/>
      <c r="G17" s="96"/>
      <c r="H17" s="96"/>
      <c r="I17" s="96"/>
      <c r="J17" s="96"/>
      <c r="K17" s="96"/>
      <c r="L17" s="96"/>
      <c r="M17" s="96"/>
      <c r="N17" s="96"/>
    </row>
    <row r="18" ht="18" customHeight="1" spans="1:14">
      <c r="A18" s="96"/>
      <c r="B18" s="96"/>
      <c r="C18" s="96"/>
      <c r="D18" s="96"/>
      <c r="E18" s="96"/>
      <c r="F18" s="96"/>
      <c r="G18" s="96"/>
      <c r="H18" s="96"/>
      <c r="I18" s="96"/>
      <c r="J18" s="96"/>
      <c r="K18" s="96"/>
      <c r="L18" s="96"/>
      <c r="M18" s="96"/>
      <c r="N18" s="96"/>
    </row>
    <row r="19" ht="18" customHeight="1" spans="1:14">
      <c r="A19" s="96"/>
      <c r="B19" s="96"/>
      <c r="C19" s="96"/>
      <c r="D19" s="96"/>
      <c r="E19" s="96"/>
      <c r="F19" s="96"/>
      <c r="G19" s="96"/>
      <c r="H19" s="96"/>
      <c r="I19" s="96"/>
      <c r="J19" s="96"/>
      <c r="K19" s="96"/>
      <c r="L19" s="96"/>
      <c r="M19" s="96"/>
      <c r="N19" s="96"/>
    </row>
    <row r="20" ht="18" customHeight="1" spans="1:14">
      <c r="A20" s="96"/>
      <c r="B20" s="96"/>
      <c r="C20" s="96"/>
      <c r="D20" s="96"/>
      <c r="E20" s="96"/>
      <c r="F20" s="96"/>
      <c r="G20" s="96"/>
      <c r="H20" s="96"/>
      <c r="I20" s="96"/>
      <c r="J20" s="96"/>
      <c r="K20" s="96"/>
      <c r="L20" s="96"/>
      <c r="M20" s="96"/>
      <c r="N20" s="96"/>
    </row>
    <row r="21" ht="18" customHeight="1" spans="1:14">
      <c r="A21" s="96"/>
      <c r="B21" s="96"/>
      <c r="C21" s="96"/>
      <c r="D21" s="96"/>
      <c r="E21" s="96"/>
      <c r="F21" s="96"/>
      <c r="G21" s="96"/>
      <c r="H21" s="96"/>
      <c r="I21" s="96"/>
      <c r="J21" s="96"/>
      <c r="K21" s="96"/>
      <c r="L21" s="96"/>
      <c r="M21" s="96"/>
      <c r="N21" s="96"/>
    </row>
    <row r="22" ht="18" customHeight="1" spans="1:14">
      <c r="A22" s="96"/>
      <c r="B22" s="96"/>
      <c r="C22" s="96"/>
      <c r="D22" s="96"/>
      <c r="E22" s="96"/>
      <c r="F22" s="96"/>
      <c r="G22" s="96"/>
      <c r="H22" s="96"/>
      <c r="I22" s="96"/>
      <c r="J22" s="96"/>
      <c r="K22" s="96"/>
      <c r="L22" s="96"/>
      <c r="M22" s="96"/>
      <c r="N22" s="96"/>
    </row>
    <row r="23" ht="18" customHeight="1" spans="1:14">
      <c r="A23" s="96"/>
      <c r="B23" s="96"/>
      <c r="C23" s="96"/>
      <c r="D23" s="96"/>
      <c r="E23" s="96"/>
      <c r="F23" s="96"/>
      <c r="G23" s="96"/>
      <c r="H23" s="96"/>
      <c r="I23" s="96"/>
      <c r="J23" s="96"/>
      <c r="K23" s="96"/>
      <c r="L23" s="96"/>
      <c r="M23" s="96"/>
      <c r="N23" s="96"/>
    </row>
    <row r="24" ht="18" customHeight="1" spans="1:14">
      <c r="A24" s="96"/>
      <c r="B24" s="96"/>
      <c r="C24" s="96"/>
      <c r="D24" s="96"/>
      <c r="E24" s="96"/>
      <c r="F24" s="96"/>
      <c r="G24" s="96"/>
      <c r="H24" s="96"/>
      <c r="I24" s="96"/>
      <c r="J24" s="96"/>
      <c r="K24" s="96"/>
      <c r="L24" s="96"/>
      <c r="M24" s="96"/>
      <c r="N24" s="96"/>
    </row>
    <row r="25" ht="18" customHeight="1"/>
    <row r="26" ht="18" customHeight="1" spans="1:14">
      <c r="A26" s="97" t="s">
        <v>1865</v>
      </c>
    </row>
    <row r="27" ht="18" customHeight="1" spans="1:14">
      <c r="A27" s="97" t="s">
        <v>1866</v>
      </c>
    </row>
    <row r="28" ht="18" customHeight="1" spans="1:14">
      <c r="A28" s="97" t="s">
        <v>1867</v>
      </c>
    </row>
    <row r="29" ht="18" customHeight="1"/>
    <row r="30" ht="18" customHeight="1"/>
    <row r="31" ht="18" customHeight="1"/>
    <row r="32" ht="18" customHeight="1"/>
    <row r="33" ht="18" customHeight="1"/>
    <row r="34" ht="18" customHeight="1"/>
    <row r="35" ht="18" customHeight="1"/>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sheetData>
  <printOptions horizontalCentered="1"/>
  <pageMargins left="0.354166666666667" right="0.354166666666667" top="0.786805555555556" bottom="0.786805555555556" header="1.02361111111111" footer="0.511805555555556"/>
  <pageSetup paperSize="9" scale="88" fitToHeight="0" orientation="landscape"/>
  <headerFooter alignWithMargins="0">
    <oddHeader>&amp;R&amp;"宋体,常规"&amp;10表&amp;"Times New Roman,常规"4-14-3
&amp;"宋体,常规"共&amp;"Times New Roman,常规"&amp;N&amp;"宋体,常规"页第&amp;"Times New Roman,常规"&amp;P&amp;"宋体,常规"页</oddHeader>
  </headerFooter>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833"/>
  <sheetViews>
    <sheetView workbookViewId="0">
      <selection activeCell="H14" sqref="H14"/>
    </sheetView>
  </sheetViews>
  <sheetFormatPr defaultColWidth="9" defaultRowHeight="15.75"/>
  <cols>
    <col min="1" max="1" width="4.1" customWidth="1"/>
    <col min="2" max="2" width="6.1" customWidth="1"/>
    <col min="3" max="3" width="17" customWidth="1"/>
    <col min="4" max="4" width="8.5" customWidth="1"/>
    <col min="5" max="5" width="10.1" customWidth="1"/>
    <col min="6" max="6" width="9.1" customWidth="1"/>
    <col min="7" max="7" width="8.6" customWidth="1"/>
    <col min="8" max="8" width="8.4" customWidth="1"/>
    <col min="9" max="9" width="8.5" customWidth="1"/>
    <col min="10" max="10" width="8.6" customWidth="1"/>
    <col min="11" max="11" width="8.5" customWidth="1"/>
    <col min="12" max="12" width="16.6" customWidth="1"/>
    <col min="13" max="13" width="12.9" customWidth="1"/>
  </cols>
  <sheetData>
    <row r="1" ht="35.25" customHeight="1" spans="1:14">
      <c r="A1" s="92" t="s">
        <v>1868</v>
      </c>
      <c r="B1" s="92"/>
      <c r="C1" s="92"/>
      <c r="D1" s="92"/>
      <c r="E1" s="92"/>
      <c r="F1" s="92"/>
      <c r="G1" s="92"/>
      <c r="H1" s="92"/>
      <c r="I1" s="92"/>
      <c r="J1" s="92"/>
      <c r="K1" s="92"/>
      <c r="L1" s="92"/>
      <c r="M1" s="92"/>
      <c r="N1" s="92"/>
    </row>
    <row r="2" ht="35.25" customHeight="1" spans="1:14">
      <c r="A2" s="92"/>
      <c r="B2" s="92"/>
      <c r="C2" s="92"/>
      <c r="D2" s="92"/>
      <c r="E2" s="92"/>
      <c r="F2" s="92"/>
      <c r="G2" s="92"/>
      <c r="H2" s="92"/>
      <c r="I2" s="92"/>
      <c r="J2" s="92"/>
      <c r="K2" s="92"/>
      <c r="L2" s="92"/>
      <c r="M2" s="92"/>
      <c r="N2" s="92"/>
    </row>
    <row r="3" ht="27.9" customHeight="1" spans="1:14">
      <c r="A3" s="93" t="s">
        <v>1</v>
      </c>
      <c r="B3" s="93" t="s">
        <v>730</v>
      </c>
      <c r="C3" s="93" t="s">
        <v>1869</v>
      </c>
      <c r="D3" s="93" t="s">
        <v>1870</v>
      </c>
      <c r="E3" s="93" t="s">
        <v>1871</v>
      </c>
      <c r="F3" s="93" t="s">
        <v>1872</v>
      </c>
      <c r="G3" s="93" t="s">
        <v>1873</v>
      </c>
      <c r="H3" s="93" t="s">
        <v>1874</v>
      </c>
      <c r="I3" s="93" t="s">
        <v>1875</v>
      </c>
      <c r="J3" s="93" t="s">
        <v>1876</v>
      </c>
      <c r="K3" s="94" t="s">
        <v>1877</v>
      </c>
      <c r="L3" s="93" t="s">
        <v>1878</v>
      </c>
      <c r="M3" s="93" t="s">
        <v>1879</v>
      </c>
    </row>
    <row r="4" ht="18" customHeight="1" spans="1:14">
      <c r="A4" s="95"/>
      <c r="B4" s="95"/>
      <c r="C4" s="95"/>
      <c r="D4" s="95"/>
      <c r="E4" s="95"/>
      <c r="F4" s="95"/>
      <c r="G4" s="95"/>
      <c r="H4" s="95"/>
      <c r="I4" s="95"/>
      <c r="J4" s="95"/>
      <c r="K4" s="95"/>
      <c r="L4" s="95"/>
      <c r="M4" s="95"/>
    </row>
    <row r="5" ht="18" customHeight="1" spans="1:14">
      <c r="A5" s="96"/>
      <c r="B5" s="96"/>
      <c r="C5" s="96"/>
      <c r="D5" s="96"/>
      <c r="E5" s="96"/>
      <c r="F5" s="96"/>
      <c r="G5" s="96"/>
      <c r="H5" s="96"/>
      <c r="I5" s="96"/>
      <c r="J5" s="96"/>
      <c r="K5" s="96"/>
      <c r="L5" s="96"/>
      <c r="M5" s="96"/>
    </row>
    <row r="6" ht="18" customHeight="1" spans="1:14">
      <c r="A6" s="96"/>
      <c r="B6" s="96"/>
      <c r="C6" s="96"/>
      <c r="D6" s="96"/>
      <c r="E6" s="96"/>
      <c r="F6" s="96"/>
      <c r="G6" s="96"/>
      <c r="H6" s="96"/>
      <c r="I6" s="96"/>
      <c r="J6" s="96"/>
      <c r="K6" s="96"/>
      <c r="L6" s="96"/>
      <c r="M6" s="96"/>
    </row>
    <row r="7" ht="18" customHeight="1" spans="1:14">
      <c r="A7" s="96"/>
      <c r="B7" s="96"/>
      <c r="C7" s="96"/>
      <c r="D7" s="96"/>
      <c r="E7" s="96"/>
      <c r="F7" s="96"/>
      <c r="G7" s="96"/>
      <c r="H7" s="96"/>
      <c r="I7" s="96"/>
      <c r="J7" s="96"/>
      <c r="K7" s="96"/>
      <c r="L7" s="96"/>
      <c r="M7" s="96"/>
    </row>
    <row r="8" ht="18" customHeight="1" spans="1:14">
      <c r="A8" s="96"/>
      <c r="B8" s="96"/>
      <c r="C8" s="96"/>
      <c r="D8" s="96"/>
      <c r="E8" s="96"/>
      <c r="F8" s="96"/>
      <c r="G8" s="96"/>
      <c r="H8" s="96"/>
      <c r="I8" s="96"/>
      <c r="J8" s="96"/>
      <c r="K8" s="96"/>
      <c r="L8" s="96"/>
      <c r="M8" s="96"/>
    </row>
    <row r="9" ht="18" customHeight="1" spans="1:14">
      <c r="A9" s="96"/>
      <c r="B9" s="96"/>
      <c r="C9" s="96"/>
      <c r="D9" s="96"/>
      <c r="E9" s="96"/>
      <c r="F9" s="96"/>
      <c r="G9" s="96"/>
      <c r="H9" s="96"/>
      <c r="I9" s="96"/>
      <c r="J9" s="96"/>
      <c r="K9" s="96"/>
      <c r="L9" s="96"/>
      <c r="M9" s="96"/>
    </row>
    <row r="10" ht="18" customHeight="1" spans="1:14">
      <c r="A10" s="96"/>
      <c r="B10" s="96"/>
      <c r="C10" s="96"/>
      <c r="D10" s="96"/>
      <c r="E10" s="96"/>
      <c r="F10" s="96"/>
      <c r="G10" s="96"/>
      <c r="H10" s="96"/>
      <c r="I10" s="96"/>
      <c r="J10" s="96"/>
      <c r="K10" s="96"/>
      <c r="L10" s="96"/>
      <c r="M10" s="96"/>
    </row>
    <row r="11" ht="18" customHeight="1" spans="1:14">
      <c r="A11" s="96"/>
      <c r="B11" s="96"/>
      <c r="C11" s="96"/>
      <c r="D11" s="96"/>
      <c r="E11" s="96"/>
      <c r="F11" s="96"/>
      <c r="G11" s="96"/>
      <c r="H11" s="96"/>
      <c r="I11" s="96"/>
      <c r="J11" s="96"/>
      <c r="K11" s="96"/>
      <c r="L11" s="96"/>
      <c r="M11" s="96"/>
    </row>
    <row r="12" ht="18" customHeight="1" spans="1:14">
      <c r="A12" s="96"/>
      <c r="B12" s="96"/>
      <c r="C12" s="96"/>
      <c r="D12" s="96"/>
      <c r="E12" s="96"/>
      <c r="F12" s="96"/>
      <c r="G12" s="96"/>
      <c r="H12" s="96"/>
      <c r="I12" s="96"/>
      <c r="J12" s="96"/>
      <c r="K12" s="96"/>
      <c r="L12" s="96"/>
      <c r="M12" s="96"/>
    </row>
    <row r="13" ht="18" customHeight="1" spans="1:14">
      <c r="A13" s="96"/>
      <c r="B13" s="96"/>
      <c r="C13" s="96"/>
      <c r="D13" s="96"/>
      <c r="E13" s="96"/>
      <c r="F13" s="96"/>
      <c r="G13" s="96"/>
      <c r="H13" s="96"/>
      <c r="I13" s="96"/>
      <c r="J13" s="96"/>
      <c r="K13" s="96"/>
      <c r="L13" s="96"/>
      <c r="M13" s="96"/>
    </row>
    <row r="14" ht="18" customHeight="1" spans="1:14">
      <c r="A14" s="96"/>
      <c r="B14" s="96"/>
      <c r="C14" s="96"/>
      <c r="D14" s="96"/>
      <c r="E14" s="96"/>
      <c r="F14" s="96"/>
      <c r="G14" s="96"/>
      <c r="H14" s="96"/>
      <c r="I14" s="96"/>
      <c r="J14" s="96"/>
      <c r="K14" s="96"/>
      <c r="L14" s="96"/>
      <c r="M14" s="96"/>
    </row>
    <row r="15" ht="18" customHeight="1" spans="1:14">
      <c r="A15" s="96"/>
      <c r="B15" s="96"/>
      <c r="C15" s="96"/>
      <c r="D15" s="96"/>
      <c r="E15" s="96"/>
      <c r="F15" s="96"/>
      <c r="G15" s="96"/>
      <c r="H15" s="96"/>
      <c r="I15" s="96"/>
      <c r="J15" s="96"/>
      <c r="K15" s="96"/>
      <c r="L15" s="96"/>
      <c r="M15" s="96"/>
    </row>
    <row r="16" ht="18" customHeight="1" spans="1:14">
      <c r="A16" s="96"/>
      <c r="B16" s="96"/>
      <c r="C16" s="96"/>
      <c r="D16" s="96"/>
      <c r="E16" s="96"/>
      <c r="F16" s="96"/>
      <c r="G16" s="96"/>
      <c r="H16" s="96"/>
      <c r="I16" s="96"/>
      <c r="J16" s="96"/>
      <c r="K16" s="96"/>
      <c r="L16" s="96"/>
      <c r="M16" s="96"/>
    </row>
    <row r="17" ht="18" customHeight="1" spans="1:13">
      <c r="A17" s="96"/>
      <c r="B17" s="96"/>
      <c r="C17" s="96"/>
      <c r="D17" s="96"/>
      <c r="E17" s="96"/>
      <c r="F17" s="96"/>
      <c r="G17" s="96"/>
      <c r="H17" s="96"/>
      <c r="I17" s="96"/>
      <c r="J17" s="96"/>
      <c r="K17" s="96"/>
      <c r="L17" s="96"/>
      <c r="M17" s="96"/>
    </row>
    <row r="18" ht="18" customHeight="1" spans="1:13">
      <c r="A18" s="96"/>
      <c r="B18" s="96"/>
      <c r="C18" s="96"/>
      <c r="D18" s="96"/>
      <c r="E18" s="96"/>
      <c r="F18" s="96"/>
      <c r="G18" s="96"/>
      <c r="H18" s="96"/>
      <c r="I18" s="96"/>
      <c r="J18" s="96"/>
      <c r="K18" s="96"/>
      <c r="L18" s="96"/>
      <c r="M18" s="96"/>
    </row>
    <row r="19" ht="18" customHeight="1" spans="1:13">
      <c r="A19" s="96"/>
      <c r="B19" s="96"/>
      <c r="C19" s="96"/>
      <c r="D19" s="96"/>
      <c r="E19" s="96"/>
      <c r="F19" s="96"/>
      <c r="G19" s="96"/>
      <c r="H19" s="96"/>
      <c r="I19" s="96"/>
      <c r="J19" s="96"/>
      <c r="K19" s="96"/>
      <c r="L19" s="96"/>
      <c r="M19" s="96"/>
    </row>
    <row r="20" ht="18" customHeight="1" spans="1:13">
      <c r="A20" s="96"/>
      <c r="B20" s="96"/>
      <c r="C20" s="96"/>
      <c r="D20" s="96"/>
      <c r="E20" s="96"/>
      <c r="F20" s="96"/>
      <c r="G20" s="96"/>
      <c r="H20" s="96"/>
      <c r="I20" s="96"/>
      <c r="J20" s="96"/>
      <c r="K20" s="96"/>
      <c r="L20" s="96"/>
      <c r="M20" s="96"/>
    </row>
    <row r="21" ht="18" customHeight="1" spans="1:13">
      <c r="A21" s="96"/>
      <c r="B21" s="96"/>
      <c r="C21" s="96"/>
      <c r="D21" s="96"/>
      <c r="E21" s="96"/>
      <c r="F21" s="96"/>
      <c r="G21" s="96"/>
      <c r="H21" s="96"/>
      <c r="I21" s="96"/>
      <c r="J21" s="96"/>
      <c r="K21" s="96"/>
      <c r="L21" s="96"/>
      <c r="M21" s="96"/>
    </row>
    <row r="22" ht="18" customHeight="1" spans="1:13">
      <c r="A22" s="96"/>
      <c r="B22" s="96"/>
      <c r="C22" s="96"/>
      <c r="D22" s="96"/>
      <c r="E22" s="96"/>
      <c r="F22" s="96"/>
      <c r="G22" s="96"/>
      <c r="H22" s="96"/>
      <c r="I22" s="96"/>
      <c r="J22" s="96"/>
      <c r="K22" s="96"/>
      <c r="L22" s="96"/>
      <c r="M22" s="96"/>
    </row>
    <row r="23" ht="18" customHeight="1" spans="1:13">
      <c r="A23" s="96"/>
      <c r="B23" s="96"/>
      <c r="C23" s="96"/>
      <c r="D23" s="96"/>
      <c r="E23" s="96"/>
      <c r="F23" s="96"/>
      <c r="G23" s="96"/>
      <c r="H23" s="96"/>
      <c r="I23" s="96"/>
      <c r="J23" s="96"/>
      <c r="K23" s="96"/>
      <c r="L23" s="96"/>
      <c r="M23" s="96"/>
    </row>
    <row r="24" ht="18" customHeight="1" spans="1:13">
      <c r="A24" s="96"/>
      <c r="B24" s="96"/>
      <c r="C24" s="96"/>
      <c r="D24" s="96"/>
      <c r="E24" s="96"/>
      <c r="F24" s="96"/>
      <c r="G24" s="96"/>
      <c r="H24" s="96"/>
      <c r="I24" s="96"/>
      <c r="J24" s="96"/>
      <c r="K24" s="96"/>
      <c r="L24" s="96"/>
      <c r="M24" s="96"/>
    </row>
    <row r="25" ht="18" customHeight="1"/>
    <row r="26" ht="18" customHeight="1"/>
    <row r="27" ht="18" customHeight="1" spans="1:13">
      <c r="A27" s="97" t="s">
        <v>1880</v>
      </c>
    </row>
    <row r="28" ht="18" customHeight="1" spans="1:13">
      <c r="A28" s="97" t="s">
        <v>1881</v>
      </c>
    </row>
    <row r="29" ht="18" customHeight="1" spans="1:13">
      <c r="A29" s="97" t="s">
        <v>1882</v>
      </c>
    </row>
    <row r="30" ht="18" customHeight="1" spans="1:13">
      <c r="A30" s="97" t="s">
        <v>1883</v>
      </c>
    </row>
    <row r="31" ht="18" customHeight="1" spans="1:13">
      <c r="A31" s="97" t="s">
        <v>1884</v>
      </c>
    </row>
    <row r="32" ht="18" customHeight="1" spans="1:13">
      <c r="A32" s="97" t="s">
        <v>1885</v>
      </c>
    </row>
    <row r="33" ht="18" customHeight="1" spans="1:1">
      <c r="A33" s="97" t="s">
        <v>1886</v>
      </c>
    </row>
    <row r="34" ht="18" customHeight="1" spans="1:1">
      <c r="A34" s="97" t="s">
        <v>1887</v>
      </c>
    </row>
    <row r="35" ht="18" customHeight="1" spans="1:1">
      <c r="A35" s="97" t="s">
        <v>1888</v>
      </c>
    </row>
    <row r="36" ht="18" customHeight="1"/>
    <row r="37" ht="18" customHeight="1"/>
    <row r="38" ht="18" customHeight="1"/>
    <row r="39" ht="18" customHeight="1"/>
    <row r="40" ht="18" customHeight="1"/>
    <row r="41" ht="18" customHeight="1"/>
    <row r="42" ht="18" customHeight="1"/>
    <row r="43" ht="18" customHeight="1"/>
    <row r="44" ht="18" customHeight="1"/>
    <row r="45" ht="18" customHeight="1"/>
    <row r="46" ht="18" customHeight="1"/>
    <row r="47" ht="18" customHeight="1"/>
    <row r="48"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row r="204" ht="18" customHeight="1"/>
    <row r="205" ht="18" customHeight="1"/>
    <row r="206" ht="18" customHeight="1"/>
    <row r="207" ht="18" customHeight="1"/>
    <row r="208" ht="18" customHeight="1"/>
    <row r="209" ht="18" customHeight="1"/>
    <row r="210" ht="18" customHeight="1"/>
    <row r="211" ht="18" customHeight="1"/>
    <row r="212" ht="18" customHeight="1"/>
    <row r="213" ht="18" customHeight="1"/>
    <row r="214" ht="18" customHeight="1"/>
    <row r="215" ht="18" customHeight="1"/>
    <row r="216" ht="18" customHeight="1"/>
    <row r="217" ht="18" customHeight="1"/>
    <row r="218" ht="18" customHeight="1"/>
    <row r="219" ht="18" customHeight="1"/>
    <row r="220" ht="18" customHeight="1"/>
    <row r="221" ht="18" customHeight="1"/>
    <row r="222" ht="18" customHeight="1"/>
    <row r="223" ht="18" customHeight="1"/>
    <row r="224" ht="18" customHeight="1"/>
    <row r="225" ht="18" customHeight="1"/>
    <row r="226" ht="18" customHeight="1"/>
    <row r="227" ht="18" customHeight="1"/>
    <row r="228" ht="18" customHeight="1"/>
    <row r="229" ht="18" customHeight="1"/>
    <row r="230" ht="18" customHeight="1"/>
    <row r="231" ht="18" customHeight="1"/>
    <row r="232" ht="18" customHeight="1"/>
    <row r="233" ht="18" customHeight="1"/>
    <row r="234" ht="18" customHeight="1"/>
    <row r="235" ht="18" customHeight="1"/>
    <row r="236" ht="18" customHeight="1"/>
    <row r="237" ht="18" customHeight="1"/>
    <row r="238" ht="18" customHeight="1"/>
    <row r="239" ht="18" customHeight="1"/>
    <row r="240" ht="18" customHeight="1"/>
    <row r="241" ht="18" customHeight="1"/>
    <row r="242" ht="18" customHeight="1"/>
    <row r="243" ht="18" customHeight="1"/>
    <row r="244" ht="18" customHeight="1"/>
    <row r="245" ht="18" customHeight="1"/>
    <row r="246" ht="18" customHeight="1"/>
    <row r="247" ht="18" customHeight="1"/>
    <row r="248" ht="18" customHeight="1"/>
    <row r="249" ht="18" customHeight="1"/>
    <row r="250" ht="18" customHeight="1"/>
    <row r="251" ht="18" customHeight="1"/>
    <row r="252" ht="18" customHeight="1"/>
    <row r="253" ht="18" customHeight="1"/>
    <row r="254" ht="18" customHeight="1"/>
    <row r="255" ht="18" customHeight="1"/>
    <row r="256"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row r="396" ht="18" customHeight="1"/>
    <row r="397" ht="18" customHeight="1"/>
    <row r="398" ht="18" customHeight="1"/>
    <row r="399" ht="18" customHeight="1"/>
    <row r="400" ht="18" customHeight="1"/>
    <row r="401" ht="18" customHeight="1"/>
    <row r="402" ht="18" customHeight="1"/>
    <row r="403" ht="18" customHeight="1"/>
    <row r="404" ht="18" customHeight="1"/>
    <row r="405" ht="18" customHeight="1"/>
    <row r="406" ht="18" customHeight="1"/>
    <row r="407" ht="18" customHeight="1"/>
    <row r="408" ht="18" customHeight="1"/>
    <row r="409" ht="18" customHeight="1"/>
    <row r="410" ht="18" customHeight="1"/>
    <row r="411" ht="18" customHeight="1"/>
    <row r="412" ht="18" customHeight="1"/>
    <row r="413" ht="18" customHeight="1"/>
    <row r="414" ht="18" customHeight="1"/>
    <row r="415" ht="18" customHeight="1"/>
    <row r="416" ht="18" customHeight="1"/>
    <row r="417" ht="18" customHeight="1"/>
    <row r="418" ht="18" customHeight="1"/>
    <row r="419" ht="18" customHeight="1"/>
    <row r="420" ht="18" customHeight="1"/>
    <row r="421" ht="18" customHeight="1"/>
    <row r="422" ht="18" customHeight="1"/>
    <row r="423" ht="18" customHeight="1"/>
    <row r="424" ht="18" customHeight="1"/>
    <row r="425" ht="18" customHeight="1"/>
    <row r="426" ht="18" customHeight="1"/>
    <row r="427" ht="18" customHeight="1"/>
    <row r="428" ht="18" customHeight="1"/>
    <row r="429" ht="18" customHeight="1"/>
    <row r="430" ht="18" customHeight="1"/>
    <row r="431" ht="18" customHeight="1"/>
    <row r="432" ht="18" customHeight="1"/>
    <row r="433" ht="18" customHeight="1"/>
    <row r="434" ht="18" customHeight="1"/>
    <row r="435" ht="18" customHeight="1"/>
    <row r="436" ht="18" customHeight="1"/>
    <row r="437" ht="18" customHeight="1"/>
    <row r="438" ht="18" customHeight="1"/>
    <row r="439" ht="18" customHeight="1"/>
    <row r="440" ht="18" customHeight="1"/>
    <row r="441" ht="18" customHeight="1"/>
    <row r="442" ht="18" customHeight="1"/>
    <row r="443" ht="18" customHeight="1"/>
    <row r="444" ht="18" customHeight="1"/>
    <row r="445" ht="18" customHeight="1"/>
    <row r="446" ht="18" customHeight="1"/>
    <row r="447" ht="18" customHeight="1"/>
    <row r="448" ht="18" customHeight="1"/>
    <row r="449" ht="18" customHeight="1"/>
    <row r="450" ht="18" customHeight="1"/>
    <row r="451" ht="18" customHeight="1"/>
    <row r="452" ht="18" customHeight="1"/>
    <row r="453" ht="18" customHeight="1"/>
    <row r="454" ht="18" customHeight="1"/>
    <row r="455" ht="18" customHeight="1"/>
    <row r="456" ht="18" customHeight="1"/>
    <row r="457" ht="18" customHeight="1"/>
    <row r="458" ht="18" customHeight="1"/>
    <row r="459" ht="18" customHeight="1"/>
    <row r="460" ht="18" customHeight="1"/>
    <row r="461" ht="18" customHeight="1"/>
    <row r="462" ht="18" customHeight="1"/>
    <row r="463" ht="18" customHeight="1"/>
    <row r="464" ht="18" customHeight="1"/>
    <row r="465" ht="18" customHeight="1"/>
    <row r="466" ht="18" customHeight="1"/>
    <row r="467" ht="18" customHeight="1"/>
    <row r="468" ht="18" customHeight="1"/>
    <row r="469" ht="18" customHeight="1"/>
    <row r="470" ht="18" customHeight="1"/>
    <row r="471" ht="18" customHeight="1"/>
    <row r="472" ht="18" customHeight="1"/>
    <row r="473" ht="18" customHeight="1"/>
    <row r="474" ht="18" customHeight="1"/>
    <row r="475" ht="18" customHeight="1"/>
    <row r="476" ht="18" customHeight="1"/>
    <row r="477" ht="18" customHeight="1"/>
    <row r="478" ht="18" customHeight="1"/>
    <row r="479" ht="18" customHeight="1"/>
    <row r="480" ht="18" customHeight="1"/>
    <row r="481" ht="18" customHeight="1"/>
    <row r="482" ht="18" customHeight="1"/>
    <row r="483" ht="18" customHeight="1"/>
    <row r="484" ht="18" customHeight="1"/>
    <row r="485" ht="18" customHeight="1"/>
    <row r="486" ht="18" customHeight="1"/>
    <row r="487" ht="18" customHeight="1"/>
    <row r="488" ht="18" customHeight="1"/>
    <row r="489" ht="18" customHeight="1"/>
    <row r="490" ht="18" customHeight="1"/>
    <row r="491" ht="18" customHeight="1"/>
    <row r="492" ht="18" customHeight="1"/>
    <row r="493" ht="18" customHeight="1"/>
    <row r="494" ht="18" customHeight="1"/>
    <row r="495" ht="18" customHeight="1"/>
    <row r="496" ht="18" customHeight="1"/>
    <row r="497" ht="18" customHeight="1"/>
    <row r="498" ht="18" customHeight="1"/>
    <row r="499" ht="18" customHeight="1"/>
    <row r="500" ht="18" customHeight="1"/>
    <row r="501" ht="18" customHeight="1"/>
    <row r="502" ht="18" customHeight="1"/>
    <row r="503" ht="18" customHeight="1"/>
    <row r="504" ht="18" customHeight="1"/>
    <row r="505" ht="18" customHeight="1"/>
    <row r="506" ht="18" customHeight="1"/>
    <row r="507" ht="18" customHeight="1"/>
    <row r="508" ht="18" customHeight="1"/>
    <row r="509" ht="18" customHeight="1"/>
    <row r="510" ht="18" customHeight="1"/>
    <row r="511" ht="18" customHeight="1"/>
    <row r="512" ht="18" customHeight="1"/>
    <row r="513" ht="18" customHeight="1"/>
    <row r="514" ht="18" customHeight="1"/>
    <row r="515" ht="18" customHeight="1"/>
    <row r="516" ht="18" customHeight="1"/>
    <row r="517" ht="18" customHeight="1"/>
    <row r="518" ht="18" customHeight="1"/>
    <row r="519" ht="18" customHeight="1"/>
    <row r="520" ht="18" customHeight="1"/>
    <row r="521" ht="18" customHeight="1"/>
    <row r="522" ht="18" customHeight="1"/>
    <row r="523" ht="18" customHeight="1"/>
    <row r="524" ht="18" customHeight="1"/>
    <row r="525" ht="18" customHeight="1"/>
    <row r="526" ht="18" customHeight="1"/>
    <row r="527" ht="18" customHeight="1"/>
    <row r="528" ht="18" customHeight="1"/>
    <row r="529" ht="18" customHeight="1"/>
    <row r="530" ht="18" customHeight="1"/>
    <row r="531" ht="18" customHeight="1"/>
    <row r="532" ht="18" customHeight="1"/>
    <row r="533" ht="18" customHeight="1"/>
    <row r="534" ht="18" customHeight="1"/>
    <row r="535" ht="18" customHeight="1"/>
    <row r="536" ht="18" customHeight="1"/>
    <row r="537" ht="18" customHeight="1"/>
    <row r="538" ht="18" customHeight="1"/>
    <row r="539" ht="18" customHeight="1"/>
    <row r="540" ht="18" customHeight="1"/>
    <row r="541" ht="18" customHeight="1"/>
    <row r="542" ht="18" customHeight="1"/>
    <row r="543" ht="18" customHeight="1"/>
    <row r="544" ht="18" customHeight="1"/>
    <row r="545" ht="18" customHeight="1"/>
    <row r="546" ht="18" customHeight="1"/>
    <row r="547" ht="18" customHeight="1"/>
    <row r="548" ht="18" customHeight="1"/>
    <row r="549" ht="18" customHeight="1"/>
    <row r="550" ht="18" customHeight="1"/>
    <row r="551" ht="18" customHeight="1"/>
    <row r="552" ht="18" customHeight="1"/>
    <row r="553" ht="18" customHeight="1"/>
    <row r="554" ht="18" customHeight="1"/>
    <row r="555" ht="18" customHeight="1"/>
    <row r="556" ht="18" customHeight="1"/>
    <row r="557" ht="18" customHeight="1"/>
    <row r="558" ht="18" customHeight="1"/>
    <row r="559" ht="18" customHeight="1"/>
    <row r="560" ht="18" customHeight="1"/>
    <row r="561" ht="18" customHeight="1"/>
    <row r="562" ht="18" customHeight="1"/>
    <row r="563" ht="18" customHeight="1"/>
    <row r="564" ht="18" customHeight="1"/>
    <row r="565" ht="18" customHeight="1"/>
    <row r="566" ht="18" customHeight="1"/>
    <row r="567" ht="18" customHeight="1"/>
    <row r="568" ht="18" customHeight="1"/>
    <row r="569" ht="18" customHeight="1"/>
    <row r="570" ht="18" customHeight="1"/>
    <row r="571" ht="18" customHeight="1"/>
    <row r="572" ht="18" customHeight="1"/>
    <row r="573" ht="18" customHeight="1"/>
    <row r="574" ht="18" customHeight="1"/>
    <row r="575" ht="18" customHeight="1"/>
    <row r="576" ht="18" customHeight="1"/>
    <row r="577" ht="18" customHeight="1"/>
    <row r="578" ht="18" customHeight="1"/>
    <row r="579" ht="18" customHeight="1"/>
    <row r="580" ht="18" customHeight="1"/>
    <row r="581" ht="18" customHeight="1"/>
    <row r="582" ht="18" customHeight="1"/>
    <row r="583" ht="18" customHeight="1"/>
    <row r="584" ht="18" customHeight="1"/>
    <row r="585" ht="18" customHeight="1"/>
    <row r="586" ht="18" customHeight="1"/>
    <row r="587" ht="18" customHeight="1"/>
    <row r="588" ht="18" customHeight="1"/>
    <row r="589" ht="18" customHeight="1"/>
    <row r="590" ht="18" customHeight="1"/>
    <row r="591" ht="18" customHeight="1"/>
    <row r="592" ht="18" customHeight="1"/>
    <row r="593" ht="18" customHeight="1"/>
    <row r="594" ht="18" customHeight="1"/>
    <row r="595" ht="18" customHeight="1"/>
    <row r="596" ht="18" customHeight="1"/>
    <row r="597" ht="18" customHeight="1"/>
    <row r="598" ht="18" customHeight="1"/>
    <row r="599" ht="18" customHeight="1"/>
    <row r="600" ht="18" customHeight="1"/>
    <row r="601" ht="18" customHeight="1"/>
    <row r="602" ht="18" customHeight="1"/>
    <row r="603" ht="18" customHeight="1"/>
    <row r="604" ht="18" customHeight="1"/>
    <row r="605" ht="18" customHeight="1"/>
    <row r="606" ht="18" customHeight="1"/>
    <row r="607" ht="18" customHeight="1"/>
    <row r="608" ht="18" customHeight="1"/>
    <row r="609" ht="18" customHeight="1"/>
    <row r="610" ht="18" customHeight="1"/>
    <row r="611" ht="18" customHeight="1"/>
    <row r="612" ht="18" customHeight="1"/>
    <row r="613" ht="18" customHeight="1"/>
    <row r="614" ht="18" customHeight="1"/>
    <row r="615" ht="18" customHeight="1"/>
    <row r="616" ht="18" customHeight="1"/>
    <row r="617" ht="18" customHeight="1"/>
    <row r="618" ht="18" customHeight="1"/>
    <row r="619" ht="18" customHeight="1"/>
    <row r="620" ht="18" customHeight="1"/>
    <row r="621" ht="18" customHeight="1"/>
    <row r="622" ht="18" customHeight="1"/>
    <row r="623" ht="18" customHeight="1"/>
    <row r="624" ht="18" customHeight="1"/>
    <row r="625" ht="18" customHeight="1"/>
    <row r="626" ht="18" customHeight="1"/>
    <row r="627" ht="18" customHeight="1"/>
    <row r="628" ht="18" customHeight="1"/>
    <row r="629" ht="18" customHeight="1"/>
    <row r="630" ht="18" customHeight="1"/>
    <row r="631" ht="18" customHeight="1"/>
    <row r="632" ht="18" customHeight="1"/>
    <row r="633" ht="18" customHeight="1"/>
    <row r="634" ht="18" customHeight="1"/>
    <row r="635" ht="18" customHeight="1"/>
    <row r="636" ht="18" customHeight="1"/>
    <row r="637" ht="18" customHeight="1"/>
    <row r="638" ht="18" customHeight="1"/>
    <row r="639" ht="18" customHeight="1"/>
    <row r="640" ht="18" customHeight="1"/>
    <row r="641" ht="18" customHeight="1"/>
    <row r="642" ht="18" customHeight="1"/>
    <row r="643" ht="18" customHeight="1"/>
    <row r="644" ht="18" customHeight="1"/>
    <row r="645" ht="18" customHeight="1"/>
    <row r="646" ht="18" customHeight="1"/>
    <row r="647" ht="18" customHeight="1"/>
    <row r="648" ht="18" customHeight="1"/>
    <row r="649" ht="18" customHeight="1"/>
    <row r="650" ht="18" customHeight="1"/>
    <row r="651" ht="18" customHeight="1"/>
    <row r="652" ht="18" customHeight="1"/>
    <row r="653" ht="18" customHeight="1"/>
    <row r="654" ht="18" customHeight="1"/>
    <row r="655" ht="18" customHeight="1"/>
    <row r="656" ht="18" customHeight="1"/>
    <row r="657" ht="18" customHeight="1"/>
    <row r="658" ht="18" customHeight="1"/>
    <row r="659" ht="18" customHeight="1"/>
    <row r="660" ht="18" customHeight="1"/>
    <row r="661" ht="18" customHeight="1"/>
    <row r="662" ht="18" customHeight="1"/>
    <row r="663" ht="18" customHeight="1"/>
    <row r="664" ht="18" customHeight="1"/>
    <row r="665" ht="18" customHeight="1"/>
    <row r="666" ht="18" customHeight="1"/>
    <row r="667" ht="18" customHeight="1"/>
    <row r="668" ht="18" customHeight="1"/>
    <row r="669" ht="18" customHeight="1"/>
    <row r="670" ht="18" customHeight="1"/>
    <row r="671" ht="18" customHeight="1"/>
    <row r="672" ht="18" customHeight="1"/>
    <row r="673" ht="18" customHeight="1"/>
    <row r="674" ht="18" customHeight="1"/>
    <row r="675" ht="18" customHeight="1"/>
    <row r="676" ht="18" customHeight="1"/>
    <row r="677" ht="18" customHeight="1"/>
    <row r="678" ht="18" customHeight="1"/>
    <row r="679" ht="18" customHeight="1"/>
    <row r="680" ht="18" customHeight="1"/>
    <row r="681" ht="18" customHeight="1"/>
    <row r="682" ht="18" customHeight="1"/>
    <row r="683" ht="18" customHeight="1"/>
    <row r="684" ht="18" customHeight="1"/>
    <row r="685" ht="18" customHeight="1"/>
    <row r="686" ht="18" customHeight="1"/>
    <row r="687" ht="18" customHeight="1"/>
    <row r="688" ht="18" customHeight="1"/>
    <row r="689" ht="18" customHeight="1"/>
    <row r="690" ht="18" customHeight="1"/>
    <row r="691" ht="18" customHeight="1"/>
    <row r="692" ht="18" customHeight="1"/>
    <row r="693" ht="18" customHeight="1"/>
    <row r="694" ht="18" customHeight="1"/>
    <row r="695" ht="18" customHeight="1"/>
    <row r="696" ht="18" customHeight="1"/>
    <row r="697" ht="18" customHeight="1"/>
    <row r="698" ht="18" customHeight="1"/>
    <row r="699" ht="18" customHeight="1"/>
    <row r="700" ht="18" customHeight="1"/>
    <row r="701" ht="18" customHeight="1"/>
    <row r="702" ht="18" customHeight="1"/>
    <row r="703" ht="18" customHeight="1"/>
    <row r="704" ht="18" customHeight="1"/>
    <row r="705" ht="18" customHeight="1"/>
    <row r="706" ht="18" customHeight="1"/>
    <row r="707" ht="18" customHeight="1"/>
    <row r="708" ht="18" customHeight="1"/>
    <row r="709" ht="18" customHeight="1"/>
    <row r="710" ht="18" customHeight="1"/>
    <row r="711" ht="18" customHeight="1"/>
    <row r="712" ht="18" customHeight="1"/>
    <row r="713" ht="18" customHeight="1"/>
    <row r="714" ht="18" customHeight="1"/>
    <row r="715" ht="18" customHeight="1"/>
    <row r="716" ht="18" customHeight="1"/>
    <row r="717" ht="18" customHeight="1"/>
    <row r="718" ht="18" customHeight="1"/>
    <row r="719" ht="18" customHeight="1"/>
    <row r="720" ht="18" customHeight="1"/>
    <row r="721" ht="18" customHeight="1"/>
    <row r="722" ht="18" customHeight="1"/>
    <row r="723" ht="18" customHeight="1"/>
    <row r="724" ht="18" customHeight="1"/>
    <row r="725" ht="18" customHeight="1"/>
    <row r="726" ht="18" customHeight="1"/>
    <row r="727" ht="18" customHeight="1"/>
    <row r="728" ht="18" customHeight="1"/>
    <row r="729" ht="18" customHeight="1"/>
    <row r="730" ht="18" customHeight="1"/>
    <row r="731" ht="18" customHeight="1"/>
    <row r="732" ht="18" customHeight="1"/>
    <row r="733" ht="18" customHeight="1"/>
    <row r="734" ht="18" customHeight="1"/>
    <row r="735" ht="18" customHeight="1"/>
    <row r="736" ht="18" customHeight="1"/>
    <row r="737" ht="18" customHeight="1"/>
    <row r="738" ht="18" customHeight="1"/>
    <row r="739" ht="18" customHeight="1"/>
    <row r="740" ht="18" customHeight="1"/>
    <row r="741" ht="18" customHeight="1"/>
    <row r="742" ht="18" customHeight="1"/>
    <row r="743" ht="18" customHeight="1"/>
    <row r="744" ht="18" customHeight="1"/>
    <row r="745" ht="18" customHeight="1"/>
    <row r="746" ht="18" customHeight="1"/>
    <row r="747" ht="18" customHeight="1"/>
    <row r="748" ht="18" customHeight="1"/>
    <row r="749" ht="18" customHeight="1"/>
    <row r="750" ht="18" customHeight="1"/>
    <row r="751" ht="18" customHeight="1"/>
    <row r="752" ht="18" customHeight="1"/>
    <row r="753" ht="18" customHeight="1"/>
    <row r="754" ht="18" customHeight="1"/>
    <row r="755" ht="18" customHeight="1"/>
    <row r="756" ht="18" customHeight="1"/>
    <row r="757" ht="18" customHeight="1"/>
    <row r="758" ht="18" customHeight="1"/>
    <row r="759" ht="18" customHeight="1"/>
    <row r="760" ht="18" customHeight="1"/>
    <row r="761" ht="18" customHeight="1"/>
    <row r="762" ht="18" customHeight="1"/>
    <row r="763" ht="18" customHeight="1"/>
    <row r="764" ht="18" customHeight="1"/>
    <row r="765" ht="18" customHeight="1"/>
    <row r="766" ht="18" customHeight="1"/>
    <row r="767" ht="18" customHeight="1"/>
    <row r="768" ht="18" customHeight="1"/>
    <row r="769" ht="18" customHeight="1"/>
    <row r="770" ht="18" customHeight="1"/>
    <row r="771" ht="18" customHeight="1"/>
    <row r="772" ht="18" customHeight="1"/>
    <row r="773" ht="18" customHeight="1"/>
    <row r="774" ht="18" customHeight="1"/>
    <row r="775" ht="18" customHeight="1"/>
    <row r="776" ht="18" customHeight="1"/>
    <row r="777" ht="18" customHeight="1"/>
    <row r="778" ht="18" customHeight="1"/>
    <row r="779" ht="18" customHeight="1"/>
    <row r="780" ht="18" customHeight="1"/>
    <row r="781" ht="18" customHeight="1"/>
    <row r="782" ht="18" customHeight="1"/>
    <row r="783" ht="18" customHeight="1"/>
    <row r="784" ht="18" customHeight="1"/>
    <row r="785" ht="18" customHeight="1"/>
    <row r="786" ht="18" customHeight="1"/>
    <row r="787" ht="18" customHeight="1"/>
    <row r="788" ht="18" customHeight="1"/>
    <row r="789" ht="18" customHeight="1"/>
    <row r="790" ht="18" customHeight="1"/>
    <row r="791" ht="18" customHeight="1"/>
    <row r="792" ht="18" customHeight="1"/>
    <row r="793" ht="18" customHeight="1"/>
    <row r="794" ht="18" customHeight="1"/>
    <row r="795" ht="18" customHeight="1"/>
    <row r="796" ht="18" customHeight="1"/>
    <row r="797" ht="18" customHeight="1"/>
    <row r="798" ht="18" customHeight="1"/>
    <row r="799" ht="18" customHeight="1"/>
    <row r="800" ht="18" customHeight="1"/>
    <row r="801" ht="18" customHeight="1"/>
    <row r="802" ht="18" customHeight="1"/>
    <row r="803" ht="18" customHeight="1"/>
    <row r="804" ht="18" customHeight="1"/>
    <row r="805" ht="18" customHeight="1"/>
    <row r="806" ht="18" customHeight="1"/>
    <row r="807" ht="18" customHeight="1"/>
    <row r="808" ht="18" customHeight="1"/>
    <row r="809" ht="18" customHeight="1"/>
    <row r="810" ht="18" customHeight="1"/>
    <row r="811" ht="18" customHeight="1"/>
    <row r="812" ht="18" customHeight="1"/>
    <row r="813" ht="18" customHeight="1"/>
    <row r="814" ht="18" customHeight="1"/>
    <row r="815" ht="18" customHeight="1"/>
    <row r="816" ht="18" customHeight="1"/>
    <row r="817" ht="18" customHeight="1"/>
    <row r="818" ht="18" customHeight="1"/>
    <row r="819" ht="18" customHeight="1"/>
    <row r="820" ht="18" customHeight="1"/>
    <row r="821" ht="18" customHeight="1"/>
    <row r="822" ht="18" customHeight="1"/>
    <row r="823" ht="18" customHeight="1"/>
    <row r="824" ht="18" customHeight="1"/>
    <row r="825" ht="18" customHeight="1"/>
    <row r="826" ht="18" customHeight="1"/>
    <row r="827" ht="18" customHeight="1"/>
    <row r="828" ht="18" customHeight="1"/>
    <row r="829" ht="18" customHeight="1"/>
    <row r="830" ht="18" customHeight="1"/>
    <row r="831" ht="18" customHeight="1"/>
    <row r="832" ht="18" customHeight="1"/>
    <row r="833" ht="18" customHeight="1"/>
  </sheetData>
  <mergeCells count="1">
    <mergeCell ref="A1:N1"/>
  </mergeCells>
  <printOptions horizontalCentered="1"/>
  <pageMargins left="0.354166666666667" right="0.354166666666667" top="0.786805555555556" bottom="0.786805555555556" header="1.02361111111111" footer="0.511805555555556"/>
  <pageSetup paperSize="9" scale="96" fitToHeight="0" orientation="landscape"/>
  <headerFooter alignWithMargins="0">
    <oddHeader>&amp;R&amp;"宋体,常规"&amp;10表&amp;"Times New Roman,常规"4-14-4
&amp;"宋体,常规"共&amp;"Times New Roman,常规"&amp;N&amp;"宋体,常规"页第&amp;"Times New Roman,常规"&amp;P&amp;"宋体,常规"页</oddHeader>
  </headerFooter>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9"/>
  <sheetViews>
    <sheetView workbookViewId="0">
      <selection activeCell="H14" sqref="H14"/>
    </sheetView>
  </sheetViews>
  <sheetFormatPr defaultColWidth="9" defaultRowHeight="15.75" customHeight="1"/>
  <cols>
    <col min="1" max="1" width="5.1" customWidth="1"/>
    <col min="2" max="2" width="21" customWidth="1" outlineLevel="1"/>
    <col min="3" max="3" width="21" customWidth="1"/>
    <col min="4" max="4" width="9.4" customWidth="1"/>
    <col min="5" max="5" width="13" customWidth="1"/>
    <col min="6" max="6" width="8.1" customWidth="1"/>
    <col min="7" max="7" width="14.4" customWidth="1" outlineLevel="1"/>
    <col min="8" max="8" width="14.4" customWidth="1"/>
    <col min="9" max="9" width="7" customWidth="1"/>
    <col min="10" max="10" width="14.4" customWidth="1"/>
    <col min="11" max="11" width="13" customWidth="1"/>
    <col min="12" max="12" width="8.1" customWidth="1"/>
    <col min="13" max="13" width="10" customWidth="1"/>
  </cols>
  <sheetData>
    <row r="1" spans="1:13">
      <c r="A1" s="1" t="s">
        <v>421</v>
      </c>
      <c r="B1" s="89" t="s">
        <v>1017</v>
      </c>
      <c r="C1" s="2"/>
      <c r="D1" s="3"/>
      <c r="E1" s="3"/>
      <c r="F1" s="3"/>
      <c r="G1" s="3"/>
      <c r="H1" s="3"/>
      <c r="I1" s="3"/>
      <c r="J1" s="3"/>
      <c r="K1" s="3"/>
      <c r="L1" s="3"/>
      <c r="M1" s="3"/>
    </row>
    <row r="2" ht="30" customHeight="1" spans="1:13">
      <c r="A2" s="4" t="s">
        <v>1889</v>
      </c>
      <c r="B2" s="4"/>
      <c r="C2" s="4"/>
      <c r="D2" s="4"/>
      <c r="E2" s="4"/>
      <c r="F2" s="4"/>
      <c r="G2" s="4"/>
      <c r="H2" s="4"/>
      <c r="I2" s="4"/>
      <c r="J2" s="4"/>
      <c r="K2" s="4"/>
      <c r="L2" s="4"/>
      <c r="M2" s="4"/>
    </row>
    <row r="3" ht="14.1" customHeight="1" spans="1:13">
      <c r="A3" s="5" t="e">
        <f>CONCATENATE(#REF!,#REF!,#REF!,#REF!,#REF!,#REF!,#REF!)</f>
        <v>#REF!</v>
      </c>
      <c r="B3" s="5"/>
      <c r="C3" s="5"/>
      <c r="D3" s="5"/>
      <c r="E3" s="5"/>
      <c r="F3" s="5"/>
      <c r="G3" s="5"/>
      <c r="H3" s="5"/>
      <c r="I3" s="6"/>
      <c r="J3" s="6"/>
      <c r="K3" s="6"/>
      <c r="L3" s="6"/>
      <c r="M3" s="6"/>
    </row>
    <row r="4" customHeight="1" spans="1:13">
      <c r="A4" s="7" t="e">
        <f>#REF!&amp;#REF!</f>
        <v>#REF!</v>
      </c>
      <c r="M4" s="8" t="s">
        <v>464</v>
      </c>
    </row>
    <row r="5" ht="27.9" customHeight="1" spans="1:13">
      <c r="A5" s="51" t="s">
        <v>465</v>
      </c>
      <c r="B5" s="9" t="s">
        <v>572</v>
      </c>
      <c r="C5" s="51" t="s">
        <v>1890</v>
      </c>
      <c r="D5" s="51" t="s">
        <v>1797</v>
      </c>
      <c r="E5" s="51" t="s">
        <v>1891</v>
      </c>
      <c r="F5" s="51" t="s">
        <v>1892</v>
      </c>
      <c r="G5" s="90" t="s">
        <v>467</v>
      </c>
      <c r="H5" s="11" t="s">
        <v>426</v>
      </c>
      <c r="I5" s="51" t="s">
        <v>1893</v>
      </c>
      <c r="J5" s="51" t="s">
        <v>427</v>
      </c>
      <c r="K5" s="51" t="s">
        <v>1830</v>
      </c>
      <c r="L5" s="51" t="s">
        <v>1142</v>
      </c>
      <c r="M5" s="51" t="s">
        <v>577</v>
      </c>
    </row>
    <row r="6" customHeight="1" spans="1:13">
      <c r="A6" s="12"/>
      <c r="B6" s="82"/>
      <c r="C6" s="13"/>
      <c r="D6" s="14"/>
      <c r="E6" s="16"/>
      <c r="F6" s="12"/>
      <c r="G6" s="15"/>
      <c r="H6" s="18"/>
      <c r="I6" s="12"/>
      <c r="J6" s="16"/>
      <c r="K6" s="16">
        <f t="shared" ref="K6:K27" si="0">J6-H6</f>
        <v>0</v>
      </c>
      <c r="L6" s="16" t="str">
        <f t="shared" ref="L6:L27" si="1">IF(H66=0,"",K6/H6*100)</f>
        <v/>
      </c>
      <c r="M6" s="17"/>
    </row>
    <row r="7" customHeight="1" spans="1:13">
      <c r="A7" s="12"/>
      <c r="B7" s="13"/>
      <c r="C7" s="13"/>
      <c r="D7" s="14"/>
      <c r="E7" s="16"/>
      <c r="F7" s="12"/>
      <c r="G7" s="15"/>
      <c r="H7" s="18"/>
      <c r="I7" s="12"/>
      <c r="J7" s="16"/>
      <c r="K7" s="16">
        <f t="shared" si="0"/>
        <v>0</v>
      </c>
      <c r="L7" s="16" t="str">
        <f t="shared" si="1"/>
        <v/>
      </c>
      <c r="M7" s="17"/>
    </row>
    <row r="8" customHeight="1" spans="1:13">
      <c r="A8" s="12"/>
      <c r="B8" s="13"/>
      <c r="C8" s="13"/>
      <c r="D8" s="14"/>
      <c r="E8" s="16"/>
      <c r="F8" s="12"/>
      <c r="G8" s="15"/>
      <c r="H8" s="18"/>
      <c r="I8" s="12"/>
      <c r="J8" s="16"/>
      <c r="K8" s="16">
        <f t="shared" si="0"/>
        <v>0</v>
      </c>
      <c r="L8" s="16" t="str">
        <f t="shared" si="1"/>
        <v/>
      </c>
      <c r="M8" s="17"/>
    </row>
    <row r="9" customHeight="1" spans="1:13">
      <c r="A9" s="12"/>
      <c r="B9" s="13"/>
      <c r="C9" s="13"/>
      <c r="D9" s="14"/>
      <c r="E9" s="16"/>
      <c r="F9" s="12"/>
      <c r="G9" s="15"/>
      <c r="H9" s="18"/>
      <c r="I9" s="12"/>
      <c r="J9" s="16"/>
      <c r="K9" s="16">
        <f t="shared" si="0"/>
        <v>0</v>
      </c>
      <c r="L9" s="16" t="str">
        <f t="shared" si="1"/>
        <v/>
      </c>
      <c r="M9" s="17"/>
    </row>
    <row r="10" customHeight="1" spans="1:13">
      <c r="A10" s="12"/>
      <c r="B10" s="13"/>
      <c r="C10" s="13"/>
      <c r="D10" s="14"/>
      <c r="E10" s="16"/>
      <c r="F10" s="12"/>
      <c r="G10" s="15"/>
      <c r="H10" s="18"/>
      <c r="I10" s="12"/>
      <c r="J10" s="16"/>
      <c r="K10" s="16">
        <f t="shared" si="0"/>
        <v>0</v>
      </c>
      <c r="L10" s="16" t="str">
        <f t="shared" si="1"/>
        <v/>
      </c>
      <c r="M10" s="17"/>
    </row>
    <row r="11" customHeight="1" spans="1:13">
      <c r="A11" s="12"/>
      <c r="B11" s="13"/>
      <c r="C11" s="13"/>
      <c r="D11" s="14"/>
      <c r="E11" s="16"/>
      <c r="F11" s="12"/>
      <c r="G11" s="15"/>
      <c r="H11" s="18"/>
      <c r="I11" s="12"/>
      <c r="J11" s="16"/>
      <c r="K11" s="16">
        <f t="shared" si="0"/>
        <v>0</v>
      </c>
      <c r="L11" s="16" t="str">
        <f t="shared" si="1"/>
        <v/>
      </c>
      <c r="M11" s="17"/>
    </row>
    <row r="12" customHeight="1" spans="1:13">
      <c r="A12" s="12"/>
      <c r="B12" s="13"/>
      <c r="C12" s="13"/>
      <c r="D12" s="14"/>
      <c r="E12" s="16"/>
      <c r="F12" s="12"/>
      <c r="G12" s="15"/>
      <c r="H12" s="18"/>
      <c r="I12" s="12"/>
      <c r="J12" s="16"/>
      <c r="K12" s="16">
        <f t="shared" si="0"/>
        <v>0</v>
      </c>
      <c r="L12" s="16" t="str">
        <f t="shared" si="1"/>
        <v/>
      </c>
      <c r="M12" s="17"/>
    </row>
    <row r="13" customHeight="1" spans="1:13">
      <c r="A13" s="12"/>
      <c r="B13" s="13"/>
      <c r="C13" s="13"/>
      <c r="D13" s="14"/>
      <c r="E13" s="16"/>
      <c r="F13" s="12"/>
      <c r="G13" s="15"/>
      <c r="H13" s="18"/>
      <c r="I13" s="12"/>
      <c r="J13" s="16"/>
      <c r="K13" s="16">
        <f t="shared" si="0"/>
        <v>0</v>
      </c>
      <c r="L13" s="16" t="str">
        <f t="shared" si="1"/>
        <v/>
      </c>
      <c r="M13" s="17"/>
    </row>
    <row r="14" customHeight="1" spans="1:13">
      <c r="A14" s="12"/>
      <c r="B14" s="13"/>
      <c r="C14" s="13"/>
      <c r="D14" s="14"/>
      <c r="E14" s="16"/>
      <c r="F14" s="12"/>
      <c r="G14" s="15"/>
      <c r="H14" s="18"/>
      <c r="I14" s="12"/>
      <c r="J14" s="16"/>
      <c r="K14" s="16">
        <f t="shared" si="0"/>
        <v>0</v>
      </c>
      <c r="L14" s="16" t="str">
        <f t="shared" si="1"/>
        <v/>
      </c>
      <c r="M14" s="17"/>
    </row>
    <row r="15" customHeight="1" spans="1:13">
      <c r="A15" s="12"/>
      <c r="B15" s="13"/>
      <c r="C15" s="13"/>
      <c r="D15" s="14"/>
      <c r="E15" s="16"/>
      <c r="F15" s="12"/>
      <c r="G15" s="15"/>
      <c r="H15" s="18"/>
      <c r="I15" s="12"/>
      <c r="J15" s="16"/>
      <c r="K15" s="16">
        <f t="shared" si="0"/>
        <v>0</v>
      </c>
      <c r="L15" s="16" t="str">
        <f t="shared" si="1"/>
        <v/>
      </c>
      <c r="M15" s="17"/>
    </row>
    <row r="16" customHeight="1" spans="1:13">
      <c r="A16" s="12"/>
      <c r="B16" s="13"/>
      <c r="C16" s="13"/>
      <c r="D16" s="14"/>
      <c r="E16" s="16"/>
      <c r="F16" s="12"/>
      <c r="G16" s="15"/>
      <c r="H16" s="18"/>
      <c r="I16" s="12"/>
      <c r="J16" s="16"/>
      <c r="K16" s="16">
        <f t="shared" si="0"/>
        <v>0</v>
      </c>
      <c r="L16" s="16" t="str">
        <f t="shared" si="1"/>
        <v/>
      </c>
      <c r="M16" s="17"/>
    </row>
    <row r="17" customHeight="1" spans="1:13">
      <c r="A17" s="12"/>
      <c r="B17" s="13"/>
      <c r="C17" s="13"/>
      <c r="D17" s="14"/>
      <c r="E17" s="16"/>
      <c r="F17" s="12"/>
      <c r="G17" s="15"/>
      <c r="H17" s="18"/>
      <c r="I17" s="12"/>
      <c r="J17" s="16"/>
      <c r="K17" s="16">
        <f t="shared" si="0"/>
        <v>0</v>
      </c>
      <c r="L17" s="16" t="str">
        <f t="shared" si="1"/>
        <v/>
      </c>
      <c r="M17" s="17"/>
    </row>
    <row r="18" customHeight="1" spans="1:13">
      <c r="A18" s="12"/>
      <c r="B18" s="13"/>
      <c r="C18" s="13"/>
      <c r="D18" s="14"/>
      <c r="E18" s="16"/>
      <c r="F18" s="12"/>
      <c r="G18" s="15"/>
      <c r="H18" s="18"/>
      <c r="I18" s="12"/>
      <c r="J18" s="16"/>
      <c r="K18" s="16">
        <f t="shared" si="0"/>
        <v>0</v>
      </c>
      <c r="L18" s="16" t="str">
        <f t="shared" si="1"/>
        <v/>
      </c>
      <c r="M18" s="17"/>
    </row>
    <row r="19" customHeight="1" spans="1:13">
      <c r="A19" s="12"/>
      <c r="B19" s="13"/>
      <c r="C19" s="13"/>
      <c r="D19" s="14"/>
      <c r="E19" s="16"/>
      <c r="F19" s="12"/>
      <c r="G19" s="15"/>
      <c r="H19" s="18"/>
      <c r="I19" s="12"/>
      <c r="J19" s="16"/>
      <c r="K19" s="16">
        <f t="shared" si="0"/>
        <v>0</v>
      </c>
      <c r="L19" s="16" t="str">
        <f t="shared" si="1"/>
        <v/>
      </c>
      <c r="M19" s="17"/>
    </row>
    <row r="20" customHeight="1" spans="1:13">
      <c r="A20" s="12"/>
      <c r="B20" s="13"/>
      <c r="C20" s="13"/>
      <c r="D20" s="14"/>
      <c r="E20" s="16"/>
      <c r="F20" s="12"/>
      <c r="G20" s="15"/>
      <c r="H20" s="18"/>
      <c r="I20" s="12"/>
      <c r="J20" s="16"/>
      <c r="K20" s="16">
        <f t="shared" si="0"/>
        <v>0</v>
      </c>
      <c r="L20" s="16" t="str">
        <f t="shared" si="1"/>
        <v/>
      </c>
      <c r="M20" s="17"/>
    </row>
    <row r="21" customHeight="1" spans="1:13">
      <c r="A21" s="12"/>
      <c r="B21" s="13"/>
      <c r="C21" s="13"/>
      <c r="D21" s="14"/>
      <c r="E21" s="16"/>
      <c r="F21" s="12"/>
      <c r="G21" s="15"/>
      <c r="H21" s="18"/>
      <c r="I21" s="12"/>
      <c r="J21" s="16"/>
      <c r="K21" s="16">
        <f t="shared" si="0"/>
        <v>0</v>
      </c>
      <c r="L21" s="16" t="str">
        <f t="shared" si="1"/>
        <v/>
      </c>
      <c r="M21" s="17"/>
    </row>
    <row r="22" customHeight="1" spans="1:13">
      <c r="A22" s="12"/>
      <c r="B22" s="13"/>
      <c r="C22" s="13"/>
      <c r="D22" s="14"/>
      <c r="E22" s="16"/>
      <c r="F22" s="12"/>
      <c r="G22" s="15"/>
      <c r="H22" s="18"/>
      <c r="I22" s="12"/>
      <c r="J22" s="16"/>
      <c r="K22" s="16">
        <f t="shared" si="0"/>
        <v>0</v>
      </c>
      <c r="L22" s="16" t="str">
        <f t="shared" si="1"/>
        <v/>
      </c>
      <c r="M22" s="17"/>
    </row>
    <row r="23" customHeight="1" spans="1:13">
      <c r="A23" s="12"/>
      <c r="B23" s="13"/>
      <c r="C23" s="13"/>
      <c r="D23" s="14"/>
      <c r="E23" s="16"/>
      <c r="F23" s="12"/>
      <c r="G23" s="15"/>
      <c r="H23" s="18"/>
      <c r="I23" s="12"/>
      <c r="J23" s="16"/>
      <c r="K23" s="16">
        <f t="shared" si="0"/>
        <v>0</v>
      </c>
      <c r="L23" s="16" t="str">
        <f t="shared" si="1"/>
        <v/>
      </c>
      <c r="M23" s="17"/>
    </row>
    <row r="24" customHeight="1" spans="1:13">
      <c r="A24" s="12"/>
      <c r="B24" s="13"/>
      <c r="C24" s="13"/>
      <c r="D24" s="14"/>
      <c r="E24" s="16"/>
      <c r="F24" s="12"/>
      <c r="G24" s="15"/>
      <c r="H24" s="18"/>
      <c r="I24" s="12"/>
      <c r="J24" s="16"/>
      <c r="K24" s="16">
        <f t="shared" si="0"/>
        <v>0</v>
      </c>
      <c r="L24" s="16" t="str">
        <f t="shared" si="1"/>
        <v/>
      </c>
      <c r="M24" s="17"/>
    </row>
    <row r="25" customHeight="1" spans="1:13">
      <c r="A25" s="12"/>
      <c r="B25" s="13"/>
      <c r="C25" s="13"/>
      <c r="D25" s="14"/>
      <c r="E25" s="16"/>
      <c r="F25" s="12"/>
      <c r="G25" s="15"/>
      <c r="H25" s="18"/>
      <c r="I25" s="12"/>
      <c r="J25" s="16"/>
      <c r="K25" s="16">
        <f t="shared" si="0"/>
        <v>0</v>
      </c>
      <c r="L25" s="16" t="str">
        <f t="shared" si="1"/>
        <v/>
      </c>
      <c r="M25" s="17"/>
    </row>
    <row r="26" customHeight="1" spans="1:13">
      <c r="A26" s="12"/>
      <c r="B26" s="13"/>
      <c r="C26" s="13"/>
      <c r="D26" s="14"/>
      <c r="E26" s="16"/>
      <c r="F26" s="12"/>
      <c r="G26" s="15"/>
      <c r="H26" s="18"/>
      <c r="I26" s="12"/>
      <c r="J26" s="16"/>
      <c r="K26" s="16">
        <f t="shared" si="0"/>
        <v>0</v>
      </c>
      <c r="L26" s="16" t="str">
        <f t="shared" si="1"/>
        <v/>
      </c>
      <c r="M26" s="17"/>
    </row>
    <row r="27" customHeight="1" spans="1:13">
      <c r="A27" s="19" t="s">
        <v>1105</v>
      </c>
      <c r="B27" s="19"/>
      <c r="C27" s="91"/>
      <c r="D27" s="14"/>
      <c r="E27" s="16"/>
      <c r="F27" s="12"/>
      <c r="G27" s="15">
        <f>SUM(G6:G26)</f>
        <v>0</v>
      </c>
      <c r="H27" s="18">
        <f>SUM(H6:H26)</f>
        <v>0</v>
      </c>
      <c r="I27" s="12"/>
      <c r="J27" s="16">
        <f>SUM(J6:J26)</f>
        <v>0</v>
      </c>
      <c r="K27" s="16">
        <f t="shared" si="0"/>
        <v>0</v>
      </c>
      <c r="L27" s="16" t="str">
        <f t="shared" si="1"/>
        <v/>
      </c>
      <c r="M27" s="17"/>
    </row>
    <row r="28" customHeight="1" spans="1:13">
      <c r="A28" s="20" t="e">
        <f>#REF!&amp;#REF!</f>
        <v>#REF!</v>
      </c>
      <c r="J28" s="27" t="e">
        <f>"评估人员："&amp;#REF!</f>
        <v>#REF!</v>
      </c>
    </row>
    <row r="29" customHeight="1" spans="1:13">
      <c r="A29" s="20" t="e">
        <f>CONCATENATE(#REF!,#REF!,#REF!,#REF!,#REF!,#REF!,#REF!)</f>
        <v>#REF!</v>
      </c>
    </row>
  </sheetData>
  <mergeCells count="2">
    <mergeCell ref="A2:M2"/>
    <mergeCell ref="A3:M3"/>
  </mergeCells>
  <hyperlinks>
    <hyperlink ref="A1" location="索引目录!D60" display="返回索引页"/>
    <hyperlink ref="B1" location="非流动资产汇总!B20" display="返回"/>
  </hyperlinks>
  <printOptions horizontalCentered="1"/>
  <pageMargins left="0.354166666666667" right="0.354166666666667" top="0.786805555555556" bottom="0.786805555555556" header="1.02361111111111" footer="0.511805555555556"/>
  <pageSetup paperSize="9" scale="82" fitToHeight="0" orientation="landscape"/>
  <headerFooter alignWithMargins="0">
    <oddHeader>&amp;R&amp;"宋体,常规"&amp;10表&amp;"Times New Roman,常规"4-15
&amp;"宋体,常规"共&amp;"Times New Roman,常规"&amp;N&amp;"宋体,常规"页第&amp;"Times New Roman,常规"&amp;P&amp;"宋体,常规"页</oddHeader>
  </headerFooter>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29"/>
  <sheetViews>
    <sheetView topLeftCell="E1" workbookViewId="0">
      <selection activeCell="H14" sqref="H14"/>
    </sheetView>
  </sheetViews>
  <sheetFormatPr defaultColWidth="9" defaultRowHeight="15.75" customHeight="1"/>
  <cols>
    <col min="1" max="1" width="10" customWidth="1"/>
    <col min="2" max="2" width="27.9" customWidth="1" outlineLevel="1"/>
    <col min="3" max="3" width="27.9" customWidth="1"/>
    <col min="4" max="4" width="17.9" customWidth="1"/>
    <col min="5" max="9" width="19.4" customWidth="1" outlineLevel="1"/>
    <col min="10" max="12" width="22.5" customWidth="1"/>
  </cols>
  <sheetData>
    <row r="1" spans="1:12">
      <c r="A1" s="1" t="s">
        <v>421</v>
      </c>
      <c r="B1" s="85" t="s">
        <v>559</v>
      </c>
      <c r="C1" s="21"/>
      <c r="D1" s="21"/>
      <c r="E1" s="22"/>
      <c r="F1" s="22"/>
      <c r="G1" s="22"/>
      <c r="H1" s="22"/>
      <c r="I1" s="22"/>
      <c r="J1" s="22"/>
      <c r="K1" s="22"/>
      <c r="L1" s="22"/>
    </row>
    <row r="2" ht="30" customHeight="1" spans="1:12">
      <c r="A2" s="4" t="s">
        <v>1894</v>
      </c>
      <c r="B2" s="23"/>
      <c r="C2" s="23"/>
      <c r="D2" s="23"/>
      <c r="E2" s="23"/>
      <c r="F2" s="23"/>
      <c r="G2" s="23"/>
      <c r="H2" s="23"/>
      <c r="I2" s="23"/>
      <c r="J2" s="23"/>
      <c r="K2" s="23"/>
      <c r="L2" s="23"/>
    </row>
    <row r="3" ht="14.1" customHeight="1" spans="1:12">
      <c r="A3" s="5" t="e">
        <f>CONCATENATE(#REF!,#REF!,#REF!,#REF!,#REF!,#REF!,#REF!)</f>
        <v>#REF!</v>
      </c>
      <c r="B3" s="5"/>
      <c r="C3" s="5"/>
      <c r="D3" s="5"/>
      <c r="E3" s="5"/>
      <c r="F3" s="5"/>
      <c r="G3" s="5"/>
      <c r="H3" s="5"/>
      <c r="I3" s="5"/>
      <c r="J3" s="5"/>
      <c r="K3" s="5"/>
      <c r="L3" s="5"/>
    </row>
    <row r="4" customHeight="1" spans="1:12">
      <c r="A4" s="7" t="e">
        <f>#REF!&amp;#REF!</f>
        <v>#REF!</v>
      </c>
      <c r="L4" s="8" t="s">
        <v>464</v>
      </c>
    </row>
    <row r="5" ht="27.9" customHeight="1" spans="1:12">
      <c r="A5" s="9" t="s">
        <v>465</v>
      </c>
      <c r="B5" s="9" t="s">
        <v>572</v>
      </c>
      <c r="C5" s="9" t="s">
        <v>1840</v>
      </c>
      <c r="D5" s="9" t="s">
        <v>629</v>
      </c>
      <c r="E5" s="50" t="s">
        <v>467</v>
      </c>
      <c r="F5" s="45" t="s">
        <v>1895</v>
      </c>
      <c r="G5" s="45" t="s">
        <v>1896</v>
      </c>
      <c r="H5" s="45" t="s">
        <v>1897</v>
      </c>
      <c r="I5" s="45" t="s">
        <v>1898</v>
      </c>
      <c r="J5" s="11" t="s">
        <v>426</v>
      </c>
      <c r="K5" s="9" t="s">
        <v>427</v>
      </c>
      <c r="L5" s="9" t="s">
        <v>577</v>
      </c>
    </row>
    <row r="6" customHeight="1" spans="1:12">
      <c r="A6" s="12"/>
      <c r="B6" s="82"/>
      <c r="C6" s="13"/>
      <c r="D6" s="13"/>
      <c r="E6" s="86"/>
      <c r="F6" s="26"/>
      <c r="G6" s="26"/>
      <c r="H6" s="87" t="s">
        <v>1899</v>
      </c>
      <c r="I6" s="88"/>
      <c r="J6" s="25"/>
      <c r="K6" s="26"/>
      <c r="L6" s="17"/>
    </row>
    <row r="7" customHeight="1" spans="1:12">
      <c r="A7" s="12"/>
      <c r="B7" s="13"/>
      <c r="C7" s="13"/>
      <c r="D7" s="13"/>
      <c r="E7" s="86"/>
      <c r="F7" s="26"/>
      <c r="G7" s="26"/>
      <c r="H7" s="26"/>
      <c r="I7" s="25"/>
      <c r="J7" s="25"/>
      <c r="K7" s="26"/>
      <c r="L7" s="17"/>
    </row>
    <row r="8" customHeight="1" spans="1:12">
      <c r="A8" s="12"/>
      <c r="B8" s="13"/>
      <c r="C8" s="13"/>
      <c r="D8" s="13"/>
      <c r="E8" s="86"/>
      <c r="F8" s="26"/>
      <c r="G8" s="26"/>
      <c r="H8" s="26"/>
      <c r="I8" s="25"/>
      <c r="J8" s="25"/>
      <c r="K8" s="26"/>
      <c r="L8" s="17"/>
    </row>
    <row r="9" customHeight="1" spans="1:12">
      <c r="A9" s="12"/>
      <c r="B9" s="13"/>
      <c r="C9" s="13"/>
      <c r="D9" s="13"/>
      <c r="E9" s="86"/>
      <c r="F9" s="26"/>
      <c r="G9" s="26"/>
      <c r="H9" s="26"/>
      <c r="I9" s="25"/>
      <c r="J9" s="25"/>
      <c r="K9" s="26"/>
      <c r="L9" s="17"/>
    </row>
    <row r="10" customHeight="1" spans="1:12">
      <c r="A10" s="12"/>
      <c r="B10" s="13"/>
      <c r="C10" s="13"/>
      <c r="D10" s="13"/>
      <c r="E10" s="86"/>
      <c r="F10" s="26"/>
      <c r="G10" s="26"/>
      <c r="H10" s="26"/>
      <c r="I10" s="25"/>
      <c r="J10" s="25"/>
      <c r="K10" s="26"/>
      <c r="L10" s="17"/>
    </row>
    <row r="11" customHeight="1" spans="1:12">
      <c r="A11" s="12"/>
      <c r="B11" s="13"/>
      <c r="C11" s="13"/>
      <c r="D11" s="13"/>
      <c r="E11" s="86"/>
      <c r="F11" s="26"/>
      <c r="G11" s="26"/>
      <c r="H11" s="26"/>
      <c r="I11" s="25"/>
      <c r="J11" s="25"/>
      <c r="K11" s="26"/>
      <c r="L11" s="17"/>
    </row>
    <row r="12" customHeight="1" spans="1:12">
      <c r="A12" s="12"/>
      <c r="B12" s="13"/>
      <c r="C12" s="13"/>
      <c r="D12" s="13"/>
      <c r="E12" s="86"/>
      <c r="F12" s="26"/>
      <c r="G12" s="26"/>
      <c r="H12" s="26"/>
      <c r="I12" s="25"/>
      <c r="J12" s="25"/>
      <c r="K12" s="26"/>
      <c r="L12" s="17"/>
    </row>
    <row r="13" customHeight="1" spans="1:12">
      <c r="A13" s="12"/>
      <c r="B13" s="13"/>
      <c r="C13" s="13"/>
      <c r="D13" s="13"/>
      <c r="E13" s="86"/>
      <c r="F13" s="26"/>
      <c r="G13" s="26"/>
      <c r="H13" s="26"/>
      <c r="I13" s="25"/>
      <c r="J13" s="25"/>
      <c r="K13" s="26"/>
      <c r="L13" s="17"/>
    </row>
    <row r="14" customHeight="1" spans="1:12">
      <c r="A14" s="12"/>
      <c r="B14" s="13"/>
      <c r="C14" s="13"/>
      <c r="D14" s="13"/>
      <c r="E14" s="86"/>
      <c r="F14" s="26"/>
      <c r="G14" s="26"/>
      <c r="H14" s="26"/>
      <c r="I14" s="25"/>
      <c r="J14" s="25"/>
      <c r="K14" s="26"/>
      <c r="L14" s="17"/>
    </row>
    <row r="15" customHeight="1" spans="1:12">
      <c r="A15" s="12"/>
      <c r="B15" s="13"/>
      <c r="C15" s="13"/>
      <c r="D15" s="13"/>
      <c r="E15" s="86"/>
      <c r="F15" s="26"/>
      <c r="G15" s="26"/>
      <c r="H15" s="26"/>
      <c r="I15" s="25"/>
      <c r="J15" s="25"/>
      <c r="K15" s="26"/>
      <c r="L15" s="17"/>
    </row>
    <row r="16" customHeight="1" spans="1:12">
      <c r="A16" s="12"/>
      <c r="B16" s="13"/>
      <c r="C16" s="13"/>
      <c r="D16" s="13"/>
      <c r="E16" s="86"/>
      <c r="F16" s="26"/>
      <c r="G16" s="26"/>
      <c r="H16" s="26"/>
      <c r="I16" s="25"/>
      <c r="J16" s="25"/>
      <c r="K16" s="26"/>
      <c r="L16" s="17"/>
    </row>
    <row r="17" customHeight="1" spans="1:12">
      <c r="A17" s="12"/>
      <c r="B17" s="13"/>
      <c r="C17" s="13"/>
      <c r="D17" s="13"/>
      <c r="E17" s="86"/>
      <c r="F17" s="26"/>
      <c r="G17" s="26"/>
      <c r="H17" s="26"/>
      <c r="I17" s="25"/>
      <c r="J17" s="25"/>
      <c r="K17" s="26"/>
      <c r="L17" s="17"/>
    </row>
    <row r="18" customHeight="1" spans="1:12">
      <c r="A18" s="12"/>
      <c r="B18" s="13"/>
      <c r="C18" s="13"/>
      <c r="D18" s="13"/>
      <c r="E18" s="86"/>
      <c r="F18" s="26"/>
      <c r="G18" s="26"/>
      <c r="H18" s="26"/>
      <c r="I18" s="25"/>
      <c r="J18" s="25"/>
      <c r="K18" s="26"/>
      <c r="L18" s="17"/>
    </row>
    <row r="19" customHeight="1" spans="1:12">
      <c r="A19" s="12"/>
      <c r="B19" s="13"/>
      <c r="C19" s="13"/>
      <c r="D19" s="13"/>
      <c r="E19" s="86"/>
      <c r="F19" s="26"/>
      <c r="G19" s="26"/>
      <c r="H19" s="26"/>
      <c r="I19" s="25"/>
      <c r="J19" s="25"/>
      <c r="K19" s="26"/>
      <c r="L19" s="17"/>
    </row>
    <row r="20" customHeight="1" spans="1:12">
      <c r="A20" s="12"/>
      <c r="B20" s="13"/>
      <c r="C20" s="13"/>
      <c r="D20" s="13"/>
      <c r="E20" s="86"/>
      <c r="F20" s="26"/>
      <c r="G20" s="26"/>
      <c r="H20" s="26"/>
      <c r="I20" s="25"/>
      <c r="J20" s="25"/>
      <c r="K20" s="26"/>
      <c r="L20" s="17"/>
    </row>
    <row r="21" customHeight="1" spans="1:12">
      <c r="A21" s="12"/>
      <c r="B21" s="13"/>
      <c r="C21" s="13"/>
      <c r="D21" s="13"/>
      <c r="E21" s="86"/>
      <c r="F21" s="26"/>
      <c r="G21" s="26"/>
      <c r="H21" s="26"/>
      <c r="I21" s="25"/>
      <c r="J21" s="25"/>
      <c r="K21" s="26"/>
      <c r="L21" s="17"/>
    </row>
    <row r="22" customHeight="1" spans="1:12">
      <c r="A22" s="12"/>
      <c r="B22" s="13"/>
      <c r="C22" s="13"/>
      <c r="D22" s="13"/>
      <c r="E22" s="86"/>
      <c r="F22" s="26"/>
      <c r="G22" s="26"/>
      <c r="H22" s="26"/>
      <c r="I22" s="25"/>
      <c r="J22" s="25"/>
      <c r="K22" s="26"/>
      <c r="L22" s="17"/>
    </row>
    <row r="23" customHeight="1" spans="1:12">
      <c r="A23" s="12"/>
      <c r="B23" s="13"/>
      <c r="C23" s="13"/>
      <c r="D23" s="13"/>
      <c r="E23" s="86"/>
      <c r="F23" s="26"/>
      <c r="G23" s="26"/>
      <c r="H23" s="26"/>
      <c r="I23" s="25"/>
      <c r="J23" s="25"/>
      <c r="K23" s="26"/>
      <c r="L23" s="17"/>
    </row>
    <row r="24" customHeight="1" spans="1:12">
      <c r="A24" s="12"/>
      <c r="B24" s="13"/>
      <c r="C24" s="13"/>
      <c r="D24" s="13"/>
      <c r="E24" s="86"/>
      <c r="F24" s="26"/>
      <c r="G24" s="26"/>
      <c r="H24" s="26"/>
      <c r="I24" s="25"/>
      <c r="J24" s="25"/>
      <c r="K24" s="26"/>
      <c r="L24" s="17"/>
    </row>
    <row r="25" customHeight="1" spans="1:12">
      <c r="A25" s="12"/>
      <c r="B25" s="13"/>
      <c r="C25" s="13"/>
      <c r="D25" s="13"/>
      <c r="E25" s="86"/>
      <c r="F25" s="26"/>
      <c r="G25" s="26"/>
      <c r="H25" s="26"/>
      <c r="I25" s="25"/>
      <c r="J25" s="25"/>
      <c r="K25" s="26"/>
      <c r="L25" s="17"/>
    </row>
    <row r="26" customHeight="1" spans="1:12">
      <c r="A26" s="12"/>
      <c r="B26" s="13"/>
      <c r="C26" s="13"/>
      <c r="D26" s="13"/>
      <c r="E26" s="86"/>
      <c r="F26" s="26"/>
      <c r="G26" s="26"/>
      <c r="H26" s="26"/>
      <c r="I26" s="25"/>
      <c r="J26" s="25"/>
      <c r="K26" s="26"/>
      <c r="L26" s="17"/>
    </row>
    <row r="27" customHeight="1" spans="1:12">
      <c r="A27" s="19" t="s">
        <v>1105</v>
      </c>
      <c r="B27" s="19"/>
      <c r="C27" s="19"/>
      <c r="D27" s="12"/>
      <c r="E27" s="86">
        <f>SUM(E6:E26)</f>
        <v>0</v>
      </c>
      <c r="F27" s="26"/>
      <c r="G27" s="26"/>
      <c r="H27" s="26"/>
      <c r="I27" s="25"/>
      <c r="J27" s="25">
        <f>SUM(J6:J26)</f>
        <v>0</v>
      </c>
      <c r="K27" s="26">
        <f>SUM(K6:K26)</f>
        <v>0</v>
      </c>
      <c r="L27" s="17"/>
    </row>
    <row r="28" customHeight="1" spans="1:12">
      <c r="A28" s="20" t="e">
        <f>#REF!&amp;#REF!</f>
        <v>#REF!</v>
      </c>
      <c r="K28" s="7" t="e">
        <f>"评估人员："&amp;#REF!</f>
        <v>#REF!</v>
      </c>
    </row>
    <row r="29" customHeight="1" spans="1:12">
      <c r="A29" s="20" t="e">
        <f>CONCATENATE(#REF!,#REF!,#REF!,#REF!,#REF!,#REF!,#REF!)</f>
        <v>#REF!</v>
      </c>
    </row>
  </sheetData>
  <mergeCells count="2">
    <mergeCell ref="A2:L2"/>
    <mergeCell ref="A3:L3"/>
  </mergeCells>
  <hyperlinks>
    <hyperlink ref="A1" location="索引目录!D61" display="返回索引页"/>
    <hyperlink ref="B1" location="非流动资产汇总!B21" display="返回"/>
  </hyperlinks>
  <printOptions horizontalCentered="1"/>
  <pageMargins left="0.354166666666667" right="0.354166666666667" top="0.786805555555556" bottom="0.786805555555556" header="0.939583333333333" footer="0.511805555555556"/>
  <pageSetup paperSize="9" scale="73" fitToHeight="0" orientation="landscape"/>
  <headerFooter alignWithMargins="0">
    <oddHeader>&amp;R&amp;"宋体,常规"&amp;10表4-16&amp;"Times New Roman,常规"
&amp;"宋体,常规"共&amp;"Times New Roman,常规"&amp;N&amp;"宋体,常规"页第&amp;"Times New Roman,常规"&amp;P&amp;"宋体,常规"页</oddHeader>
  </headerFooter>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G29"/>
  <sheetViews>
    <sheetView workbookViewId="0">
      <selection activeCell="H14" sqref="H14"/>
    </sheetView>
  </sheetViews>
  <sheetFormatPr defaultColWidth="9" defaultRowHeight="15.75" customHeight="1" outlineLevelCol="6"/>
  <cols>
    <col min="1" max="1" width="6.1" customWidth="1"/>
    <col min="2" max="2" width="28.5" customWidth="1"/>
    <col min="3" max="3" width="15.5" customWidth="1" outlineLevel="1"/>
    <col min="4" max="7" width="22.4" customWidth="1"/>
  </cols>
  <sheetData>
    <row r="1" spans="1:7">
      <c r="A1" s="1" t="s">
        <v>421</v>
      </c>
      <c r="B1" s="40" t="s">
        <v>559</v>
      </c>
      <c r="C1" s="3"/>
      <c r="D1" s="3"/>
      <c r="E1" s="3"/>
      <c r="F1" s="3"/>
      <c r="G1" s="3"/>
    </row>
    <row r="2" ht="30" customHeight="1" spans="1:7">
      <c r="A2" s="4" t="s">
        <v>1900</v>
      </c>
      <c r="B2" s="4"/>
      <c r="C2" s="4"/>
      <c r="D2" s="4"/>
      <c r="E2" s="4"/>
      <c r="F2" s="4"/>
      <c r="G2" s="4"/>
    </row>
    <row r="3" ht="14.1" customHeight="1" spans="1:7">
      <c r="A3" s="5" t="e">
        <f>CONCATENATE(#REF!,#REF!,#REF!,#REF!,#REF!,#REF!,#REF!)</f>
        <v>#REF!</v>
      </c>
      <c r="B3" s="5"/>
      <c r="C3" s="5"/>
      <c r="D3" s="5"/>
      <c r="E3" s="5"/>
      <c r="F3" s="5"/>
      <c r="G3" s="5"/>
    </row>
    <row r="4" customHeight="1" spans="1:7">
      <c r="A4" s="7" t="e">
        <f>#REF!&amp;#REF!</f>
        <v>#REF!</v>
      </c>
      <c r="G4" s="8" t="s">
        <v>464</v>
      </c>
    </row>
    <row r="5" ht="27.9" customHeight="1" spans="1:7">
      <c r="A5" s="42" t="s">
        <v>561</v>
      </c>
      <c r="B5" s="42" t="s">
        <v>562</v>
      </c>
      <c r="C5" s="10" t="s">
        <v>467</v>
      </c>
      <c r="D5" s="11" t="s">
        <v>426</v>
      </c>
      <c r="E5" s="9" t="s">
        <v>427</v>
      </c>
      <c r="F5" s="44" t="s">
        <v>563</v>
      </c>
      <c r="G5" s="42" t="s">
        <v>469</v>
      </c>
    </row>
    <row r="6" customHeight="1" spans="1:7">
      <c r="A6" s="46" t="s">
        <v>1901</v>
      </c>
      <c r="B6" s="13" t="s">
        <v>1902</v>
      </c>
      <c r="C6" s="15">
        <f>其他长期资产!E27</f>
        <v>0</v>
      </c>
      <c r="D6" s="18">
        <f>其他长期资产!F27</f>
        <v>0</v>
      </c>
      <c r="E6" s="16">
        <f>其他长期资产!G27</f>
        <v>0</v>
      </c>
      <c r="F6" s="16">
        <f>E6-D6</f>
        <v>0</v>
      </c>
      <c r="G6" s="47" t="str">
        <f>IF(D6=0,"",F6/D6*100)</f>
        <v/>
      </c>
    </row>
    <row r="7" customHeight="1" spans="1:7">
      <c r="A7" s="46" t="s">
        <v>1903</v>
      </c>
      <c r="B7" s="71" t="s">
        <v>1904</v>
      </c>
      <c r="C7" s="15">
        <f>临时设施!F27</f>
        <v>0</v>
      </c>
      <c r="D7" s="18">
        <f>临时设施!G27</f>
        <v>0</v>
      </c>
      <c r="E7" s="16">
        <f>临时设施!H27</f>
        <v>0</v>
      </c>
      <c r="F7" s="16">
        <f>E7-D7</f>
        <v>0</v>
      </c>
      <c r="G7" s="47" t="str">
        <f>IF(D7=0,"",F7/D7*100)</f>
        <v/>
      </c>
    </row>
    <row r="8" customHeight="1" spans="1:7">
      <c r="A8" s="46" t="s">
        <v>1905</v>
      </c>
      <c r="B8" s="71" t="s">
        <v>1906</v>
      </c>
      <c r="C8" s="15">
        <f>特准储备物资!G27</f>
        <v>0</v>
      </c>
      <c r="D8" s="18">
        <f>特准储备物资!J27</f>
        <v>0</v>
      </c>
      <c r="E8" s="16">
        <f>特准储备物资!M27</f>
        <v>0</v>
      </c>
      <c r="F8" s="16">
        <f>E8-D8</f>
        <v>0</v>
      </c>
      <c r="G8" s="47" t="str">
        <f>IF(D8=0,"",F8/D8*100)</f>
        <v/>
      </c>
    </row>
    <row r="9" customHeight="1" spans="1:7">
      <c r="A9" s="12"/>
      <c r="B9" s="13"/>
      <c r="C9" s="15"/>
      <c r="D9" s="18"/>
      <c r="E9" s="16"/>
      <c r="F9" s="16"/>
      <c r="G9" s="16"/>
    </row>
    <row r="10" customHeight="1" spans="1:7">
      <c r="A10" s="12"/>
      <c r="B10" s="13"/>
      <c r="C10" s="15"/>
      <c r="D10" s="18"/>
      <c r="E10" s="16"/>
      <c r="F10" s="16"/>
      <c r="G10" s="16"/>
    </row>
    <row r="11" customHeight="1" spans="1:7">
      <c r="A11" s="12"/>
      <c r="B11" s="13"/>
      <c r="C11" s="15"/>
      <c r="D11" s="18"/>
      <c r="E11" s="16"/>
      <c r="F11" s="16"/>
      <c r="G11" s="16"/>
    </row>
    <row r="12" customHeight="1" spans="1:7">
      <c r="A12" s="12"/>
      <c r="B12" s="13"/>
      <c r="C12" s="15"/>
      <c r="D12" s="18"/>
      <c r="E12" s="16"/>
      <c r="F12" s="16"/>
      <c r="G12" s="16"/>
    </row>
    <row r="13" customHeight="1" spans="1:7">
      <c r="A13" s="12"/>
      <c r="B13" s="13"/>
      <c r="C13" s="15"/>
      <c r="D13" s="18"/>
      <c r="E13" s="16"/>
      <c r="F13" s="16"/>
      <c r="G13" s="16"/>
    </row>
    <row r="14" customHeight="1" spans="1:7">
      <c r="A14" s="12"/>
      <c r="B14" s="13"/>
      <c r="C14" s="15"/>
      <c r="D14" s="18"/>
      <c r="E14" s="16"/>
      <c r="F14" s="16"/>
      <c r="G14" s="16"/>
    </row>
    <row r="15" customHeight="1" spans="1:7">
      <c r="A15" s="12"/>
      <c r="B15" s="13"/>
      <c r="C15" s="15"/>
      <c r="D15" s="18"/>
      <c r="E15" s="16"/>
      <c r="F15" s="16"/>
      <c r="G15" s="16"/>
    </row>
    <row r="16" customHeight="1" spans="1:7">
      <c r="A16" s="12"/>
      <c r="B16" s="13"/>
      <c r="C16" s="15"/>
      <c r="D16" s="18"/>
      <c r="E16" s="16"/>
      <c r="F16" s="16"/>
      <c r="G16" s="16"/>
    </row>
    <row r="17" customHeight="1" spans="1:7">
      <c r="A17" s="12"/>
      <c r="B17" s="13"/>
      <c r="C17" s="15"/>
      <c r="D17" s="18"/>
      <c r="E17" s="16"/>
      <c r="F17" s="16"/>
      <c r="G17" s="16"/>
    </row>
    <row r="18" customHeight="1" spans="1:7">
      <c r="A18" s="12"/>
      <c r="B18" s="13"/>
      <c r="C18" s="15"/>
      <c r="D18" s="18"/>
      <c r="E18" s="16"/>
      <c r="F18" s="16"/>
      <c r="G18" s="16"/>
    </row>
    <row r="19" customHeight="1" spans="1:7">
      <c r="A19" s="12"/>
      <c r="B19" s="13"/>
      <c r="C19" s="15"/>
      <c r="D19" s="18"/>
      <c r="E19" s="16"/>
      <c r="F19" s="16"/>
      <c r="G19" s="16"/>
    </row>
    <row r="20" customHeight="1" spans="1:7">
      <c r="A20" s="12"/>
      <c r="B20" s="13"/>
      <c r="C20" s="15"/>
      <c r="D20" s="18"/>
      <c r="E20" s="16"/>
      <c r="F20" s="16"/>
      <c r="G20" s="16"/>
    </row>
    <row r="21" customHeight="1" spans="1:7">
      <c r="A21" s="12"/>
      <c r="B21" s="13"/>
      <c r="C21" s="15"/>
      <c r="D21" s="18"/>
      <c r="E21" s="16"/>
      <c r="F21" s="16"/>
      <c r="G21" s="16"/>
    </row>
    <row r="22" customHeight="1" spans="1:7">
      <c r="A22" s="12"/>
      <c r="B22" s="13"/>
      <c r="C22" s="15"/>
      <c r="D22" s="18"/>
      <c r="E22" s="16"/>
      <c r="F22" s="16"/>
      <c r="G22" s="16"/>
    </row>
    <row r="23" customHeight="1" spans="1:7">
      <c r="A23" s="12"/>
      <c r="B23" s="13"/>
      <c r="C23" s="15"/>
      <c r="D23" s="18"/>
      <c r="E23" s="16"/>
      <c r="F23" s="16"/>
      <c r="G23" s="16"/>
    </row>
    <row r="24" customHeight="1" spans="1:7">
      <c r="A24" s="12"/>
      <c r="B24" s="13"/>
      <c r="C24" s="15"/>
      <c r="D24" s="18"/>
      <c r="E24" s="16"/>
      <c r="F24" s="16"/>
      <c r="G24" s="16"/>
    </row>
    <row r="25" customHeight="1" spans="1:7">
      <c r="A25" s="12"/>
      <c r="B25" s="13"/>
      <c r="C25" s="15"/>
      <c r="D25" s="18"/>
      <c r="E25" s="16"/>
      <c r="F25" s="16"/>
      <c r="G25" s="16"/>
    </row>
    <row r="26" customHeight="1" spans="1:7">
      <c r="A26" s="12"/>
      <c r="B26" s="13"/>
      <c r="C26" s="15"/>
      <c r="D26" s="18"/>
      <c r="E26" s="16"/>
      <c r="F26" s="16"/>
      <c r="G26" s="16"/>
    </row>
    <row r="27" customHeight="1" spans="1:7">
      <c r="A27" s="46" t="s">
        <v>1013</v>
      </c>
      <c r="B27" s="46" t="s">
        <v>1907</v>
      </c>
      <c r="C27" s="15">
        <f>SUM(C6:C26)</f>
        <v>0</v>
      </c>
      <c r="D27" s="18">
        <f>SUM(D6:D26)</f>
        <v>0</v>
      </c>
      <c r="E27" s="16">
        <f>SUM(E6:E26)</f>
        <v>0</v>
      </c>
      <c r="F27" s="16">
        <f>E27-D27</f>
        <v>0</v>
      </c>
      <c r="G27" s="47" t="str">
        <f>IF(D27=0,"",F27/D27*100)</f>
        <v/>
      </c>
    </row>
    <row r="28" customHeight="1" spans="1:7">
      <c r="A28" s="20" t="e">
        <f>#REF!&amp;#REF!</f>
        <v>#REF!</v>
      </c>
      <c r="E28" s="27" t="e">
        <f>"评估人员："&amp;#REF!</f>
        <v>#REF!</v>
      </c>
    </row>
    <row r="29" customHeight="1" spans="1:7">
      <c r="A29" s="20" t="e">
        <f>CONCATENATE(#REF!,#REF!,#REF!,#REF!,#REF!,#REF!,#REF!)</f>
        <v>#REF!</v>
      </c>
    </row>
  </sheetData>
  <mergeCells count="2">
    <mergeCell ref="A2:G2"/>
    <mergeCell ref="A3:G3"/>
  </mergeCells>
  <hyperlinks>
    <hyperlink ref="A1" location="索引目录!D62" display="返回索引页"/>
    <hyperlink ref="B1" location="非流动资产汇总!B22" display="返回"/>
    <hyperlink ref="B6" location="其他长期资产!B1" display="其他非流动资产—其他长期资产"/>
    <hyperlink ref="B7" location="临时设施!B1" display="其他非流动资产—临时设施"/>
    <hyperlink ref="B8" location="特准储备物资!B1" display="其他非流动资产—特准储备物资"/>
  </hyperlinks>
  <printOptions horizontalCentered="1"/>
  <pageMargins left="0.354166666666667" right="0.354166666666667" top="0.786805555555556" bottom="0.786805555555556" header="1.02361111111111" footer="0.511805555555556"/>
  <pageSetup paperSize="9" scale="94" fitToHeight="0" orientation="landscape"/>
  <headerFooter alignWithMargins="0">
    <oddHeader>&amp;R&amp;"宋体,常规"&amp;10表&amp;"Times New Roman,常规"4-17
&amp;"宋体,常规"共&amp;"Times New Roman,常规"&amp;N&amp;"宋体,常规"页第&amp;"Times New Roman,常规"&amp;P&amp;"宋体,常规"页</oddHeader>
  </headerFooter>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workbookViewId="0">
      <selection activeCell="H14" sqref="H14"/>
    </sheetView>
  </sheetViews>
  <sheetFormatPr defaultColWidth="9" defaultRowHeight="15.75"/>
  <cols>
    <col min="1" max="1" width="6.1" customWidth="1"/>
    <col min="2" max="2" width="13" customWidth="1" outlineLevel="1"/>
    <col min="3" max="3" width="24" customWidth="1"/>
    <col min="4" max="4" width="14.4" customWidth="1"/>
    <col min="5" max="5" width="15.5" customWidth="1" outlineLevel="1"/>
    <col min="6" max="10" width="15.9" customWidth="1"/>
  </cols>
  <sheetData>
    <row r="1" spans="1:10">
      <c r="A1" s="1" t="s">
        <v>421</v>
      </c>
      <c r="B1" s="2" t="s">
        <v>462</v>
      </c>
      <c r="C1" s="2"/>
      <c r="D1" s="2"/>
      <c r="E1" s="3"/>
      <c r="F1" s="3"/>
      <c r="G1" s="3"/>
      <c r="H1" s="3"/>
      <c r="I1" s="3"/>
      <c r="J1" s="3"/>
    </row>
    <row r="2" ht="36" customHeight="1" spans="1:10">
      <c r="A2" s="4" t="s">
        <v>1908</v>
      </c>
      <c r="B2" s="4"/>
      <c r="C2" s="4"/>
      <c r="D2" s="4"/>
      <c r="E2" s="4"/>
      <c r="F2" s="4"/>
      <c r="G2" s="4"/>
      <c r="H2" s="4"/>
      <c r="I2" s="4"/>
      <c r="J2" s="4"/>
    </row>
    <row r="3" ht="14.1" customHeight="1" spans="1:10">
      <c r="A3" s="5" t="e">
        <f>CONCATENATE(#REF!,#REF!,#REF!,#REF!,#REF!,#REF!,#REF!)</f>
        <v>#REF!</v>
      </c>
      <c r="B3" s="5"/>
      <c r="C3" s="5"/>
      <c r="D3" s="5"/>
      <c r="E3" s="5"/>
      <c r="F3" s="5"/>
      <c r="G3" s="5"/>
      <c r="H3" s="5"/>
      <c r="I3" s="5"/>
      <c r="J3" s="6"/>
    </row>
    <row r="4" customHeight="1" spans="1:10">
      <c r="A4" s="7" t="e">
        <f>#REF!&amp;#REF!</f>
        <v>#REF!</v>
      </c>
      <c r="J4" s="8" t="s">
        <v>464</v>
      </c>
    </row>
    <row r="5" ht="27.9" customHeight="1" spans="1:10">
      <c r="A5" s="42" t="s">
        <v>465</v>
      </c>
      <c r="B5" s="9" t="s">
        <v>572</v>
      </c>
      <c r="C5" s="44" t="s">
        <v>1840</v>
      </c>
      <c r="D5" s="42" t="s">
        <v>1094</v>
      </c>
      <c r="E5" s="10" t="s">
        <v>467</v>
      </c>
      <c r="F5" s="11" t="s">
        <v>426</v>
      </c>
      <c r="G5" s="9" t="s">
        <v>427</v>
      </c>
      <c r="H5" s="51" t="s">
        <v>1830</v>
      </c>
      <c r="I5" s="51" t="s">
        <v>1142</v>
      </c>
      <c r="J5" s="9" t="s">
        <v>577</v>
      </c>
    </row>
    <row r="6" customHeight="1" spans="1:10">
      <c r="A6" s="46"/>
      <c r="B6" s="82"/>
      <c r="C6" s="83"/>
      <c r="D6" s="13"/>
      <c r="E6" s="15"/>
      <c r="F6" s="18"/>
      <c r="G6" s="16"/>
      <c r="H6" s="16">
        <f t="shared" ref="H6:H27" si="0">G6-F6</f>
        <v>0</v>
      </c>
      <c r="I6" s="16" t="str">
        <f t="shared" ref="I6:I27" si="1">IF(F6=0,"",H6/F6*100)</f>
        <v/>
      </c>
      <c r="J6" s="17"/>
    </row>
    <row r="7" customHeight="1" spans="1:10">
      <c r="A7" s="46"/>
      <c r="B7" s="13"/>
      <c r="C7" s="83"/>
      <c r="D7" s="13"/>
      <c r="E7" s="15"/>
      <c r="F7" s="18"/>
      <c r="G7" s="16"/>
      <c r="H7" s="16">
        <f t="shared" si="0"/>
        <v>0</v>
      </c>
      <c r="I7" s="16" t="str">
        <f t="shared" si="1"/>
        <v/>
      </c>
      <c r="J7" s="17"/>
    </row>
    <row r="8" customHeight="1" spans="1:10">
      <c r="A8" s="46"/>
      <c r="B8" s="13"/>
      <c r="C8" s="83"/>
      <c r="D8" s="13"/>
      <c r="E8" s="15"/>
      <c r="F8" s="18"/>
      <c r="G8" s="16"/>
      <c r="H8" s="16">
        <f t="shared" si="0"/>
        <v>0</v>
      </c>
      <c r="I8" s="16" t="str">
        <f t="shared" si="1"/>
        <v/>
      </c>
      <c r="J8" s="17"/>
    </row>
    <row r="9" customHeight="1" spans="1:10">
      <c r="A9" s="12"/>
      <c r="B9" s="13"/>
      <c r="C9" s="83"/>
      <c r="D9" s="13"/>
      <c r="E9" s="15"/>
      <c r="F9" s="18"/>
      <c r="G9" s="16"/>
      <c r="H9" s="16">
        <f t="shared" si="0"/>
        <v>0</v>
      </c>
      <c r="I9" s="16" t="str">
        <f t="shared" si="1"/>
        <v/>
      </c>
      <c r="J9" s="17"/>
    </row>
    <row r="10" customHeight="1" spans="1:10">
      <c r="A10" s="12"/>
      <c r="B10" s="13"/>
      <c r="C10" s="83"/>
      <c r="D10" s="13"/>
      <c r="E10" s="15"/>
      <c r="F10" s="18"/>
      <c r="G10" s="16"/>
      <c r="H10" s="16">
        <f t="shared" si="0"/>
        <v>0</v>
      </c>
      <c r="I10" s="16" t="str">
        <f t="shared" si="1"/>
        <v/>
      </c>
      <c r="J10" s="17"/>
    </row>
    <row r="11" customHeight="1" spans="1:10">
      <c r="A11" s="12"/>
      <c r="B11" s="13"/>
      <c r="C11" s="83"/>
      <c r="D11" s="13"/>
      <c r="E11" s="15"/>
      <c r="F11" s="18"/>
      <c r="G11" s="16"/>
      <c r="H11" s="16">
        <f t="shared" si="0"/>
        <v>0</v>
      </c>
      <c r="I11" s="16" t="str">
        <f t="shared" si="1"/>
        <v/>
      </c>
      <c r="J11" s="17"/>
    </row>
    <row r="12" customHeight="1" spans="1:10">
      <c r="A12" s="12"/>
      <c r="B12" s="13"/>
      <c r="C12" s="83"/>
      <c r="D12" s="13"/>
      <c r="E12" s="15"/>
      <c r="F12" s="18"/>
      <c r="G12" s="16"/>
      <c r="H12" s="16">
        <f t="shared" si="0"/>
        <v>0</v>
      </c>
      <c r="I12" s="16" t="str">
        <f t="shared" si="1"/>
        <v/>
      </c>
      <c r="J12" s="17"/>
    </row>
    <row r="13" customHeight="1" spans="1:10">
      <c r="A13" s="12"/>
      <c r="B13" s="13"/>
      <c r="C13" s="83"/>
      <c r="D13" s="13"/>
      <c r="E13" s="15"/>
      <c r="F13" s="18"/>
      <c r="G13" s="16"/>
      <c r="H13" s="16">
        <f t="shared" si="0"/>
        <v>0</v>
      </c>
      <c r="I13" s="16" t="str">
        <f t="shared" si="1"/>
        <v/>
      </c>
      <c r="J13" s="17"/>
    </row>
    <row r="14" customHeight="1" spans="1:10">
      <c r="A14" s="12"/>
      <c r="B14" s="13"/>
      <c r="C14" s="83"/>
      <c r="D14" s="13"/>
      <c r="E14" s="15"/>
      <c r="F14" s="18"/>
      <c r="G14" s="16"/>
      <c r="H14" s="16">
        <f t="shared" si="0"/>
        <v>0</v>
      </c>
      <c r="I14" s="16" t="str">
        <f t="shared" si="1"/>
        <v/>
      </c>
      <c r="J14" s="17"/>
    </row>
    <row r="15" customHeight="1" spans="1:10">
      <c r="A15" s="12"/>
      <c r="B15" s="13"/>
      <c r="C15" s="83"/>
      <c r="D15" s="13"/>
      <c r="E15" s="15"/>
      <c r="F15" s="18"/>
      <c r="G15" s="16"/>
      <c r="H15" s="16">
        <f t="shared" si="0"/>
        <v>0</v>
      </c>
      <c r="I15" s="16" t="str">
        <f t="shared" si="1"/>
        <v/>
      </c>
      <c r="J15" s="17"/>
    </row>
    <row r="16" customHeight="1" spans="1:10">
      <c r="A16" s="12"/>
      <c r="B16" s="13"/>
      <c r="C16" s="83"/>
      <c r="D16" s="13"/>
      <c r="E16" s="15"/>
      <c r="F16" s="18"/>
      <c r="G16" s="16"/>
      <c r="H16" s="16">
        <f t="shared" si="0"/>
        <v>0</v>
      </c>
      <c r="I16" s="16" t="str">
        <f t="shared" si="1"/>
        <v/>
      </c>
      <c r="J16" s="17"/>
    </row>
    <row r="17" customHeight="1" spans="1:10">
      <c r="A17" s="12"/>
      <c r="B17" s="13"/>
      <c r="C17" s="83"/>
      <c r="D17" s="13"/>
      <c r="E17" s="15"/>
      <c r="F17" s="18"/>
      <c r="G17" s="16"/>
      <c r="H17" s="16">
        <f t="shared" si="0"/>
        <v>0</v>
      </c>
      <c r="I17" s="16" t="str">
        <f t="shared" si="1"/>
        <v/>
      </c>
      <c r="J17" s="17"/>
    </row>
    <row r="18" customHeight="1" spans="1:10">
      <c r="A18" s="12"/>
      <c r="B18" s="13"/>
      <c r="C18" s="83"/>
      <c r="D18" s="13"/>
      <c r="E18" s="15"/>
      <c r="F18" s="18"/>
      <c r="G18" s="16"/>
      <c r="H18" s="16">
        <f t="shared" si="0"/>
        <v>0</v>
      </c>
      <c r="I18" s="16" t="str">
        <f t="shared" si="1"/>
        <v/>
      </c>
      <c r="J18" s="17"/>
    </row>
    <row r="19" customHeight="1" spans="1:10">
      <c r="A19" s="12"/>
      <c r="B19" s="13"/>
      <c r="C19" s="83"/>
      <c r="D19" s="13"/>
      <c r="E19" s="15"/>
      <c r="F19" s="18"/>
      <c r="G19" s="16"/>
      <c r="H19" s="16">
        <f t="shared" si="0"/>
        <v>0</v>
      </c>
      <c r="I19" s="16" t="str">
        <f t="shared" si="1"/>
        <v/>
      </c>
      <c r="J19" s="17"/>
    </row>
    <row r="20" customHeight="1" spans="1:10">
      <c r="A20" s="12"/>
      <c r="B20" s="13"/>
      <c r="C20" s="83"/>
      <c r="D20" s="13"/>
      <c r="E20" s="15"/>
      <c r="F20" s="18"/>
      <c r="G20" s="16"/>
      <c r="H20" s="16">
        <f t="shared" si="0"/>
        <v>0</v>
      </c>
      <c r="I20" s="16" t="str">
        <f t="shared" si="1"/>
        <v/>
      </c>
      <c r="J20" s="17"/>
    </row>
    <row r="21" customHeight="1" spans="1:10">
      <c r="A21" s="12"/>
      <c r="B21" s="13"/>
      <c r="C21" s="83"/>
      <c r="D21" s="13"/>
      <c r="E21" s="15"/>
      <c r="F21" s="18"/>
      <c r="G21" s="16"/>
      <c r="H21" s="16">
        <f t="shared" si="0"/>
        <v>0</v>
      </c>
      <c r="I21" s="16" t="str">
        <f t="shared" si="1"/>
        <v/>
      </c>
      <c r="J21" s="17"/>
    </row>
    <row r="22" customHeight="1" spans="1:10">
      <c r="A22" s="12"/>
      <c r="B22" s="13"/>
      <c r="C22" s="83"/>
      <c r="D22" s="13"/>
      <c r="E22" s="15"/>
      <c r="F22" s="18"/>
      <c r="G22" s="16"/>
      <c r="H22" s="16">
        <f t="shared" si="0"/>
        <v>0</v>
      </c>
      <c r="I22" s="16" t="str">
        <f t="shared" si="1"/>
        <v/>
      </c>
      <c r="J22" s="17"/>
    </row>
    <row r="23" customHeight="1" spans="1:10">
      <c r="A23" s="12"/>
      <c r="B23" s="13"/>
      <c r="C23" s="83"/>
      <c r="D23" s="13"/>
      <c r="E23" s="15"/>
      <c r="F23" s="18"/>
      <c r="G23" s="16"/>
      <c r="H23" s="16">
        <f t="shared" si="0"/>
        <v>0</v>
      </c>
      <c r="I23" s="16" t="str">
        <f t="shared" si="1"/>
        <v/>
      </c>
      <c r="J23" s="17"/>
    </row>
    <row r="24" customHeight="1" spans="1:10">
      <c r="A24" s="12"/>
      <c r="B24" s="13"/>
      <c r="C24" s="83"/>
      <c r="D24" s="13"/>
      <c r="E24" s="15"/>
      <c r="F24" s="18"/>
      <c r="G24" s="16"/>
      <c r="H24" s="16">
        <f t="shared" si="0"/>
        <v>0</v>
      </c>
      <c r="I24" s="16" t="str">
        <f t="shared" si="1"/>
        <v/>
      </c>
      <c r="J24" s="17"/>
    </row>
    <row r="25" customHeight="1" spans="1:10">
      <c r="A25" s="12"/>
      <c r="B25" s="13"/>
      <c r="C25" s="83"/>
      <c r="D25" s="13"/>
      <c r="E25" s="15"/>
      <c r="F25" s="18"/>
      <c r="G25" s="16"/>
      <c r="H25" s="16">
        <f t="shared" si="0"/>
        <v>0</v>
      </c>
      <c r="I25" s="16" t="str">
        <f t="shared" si="1"/>
        <v/>
      </c>
      <c r="J25" s="17"/>
    </row>
    <row r="26" customHeight="1" spans="1:10">
      <c r="A26" s="12"/>
      <c r="B26" s="13"/>
      <c r="C26" s="83"/>
      <c r="D26" s="13"/>
      <c r="E26" s="15"/>
      <c r="F26" s="18"/>
      <c r="G26" s="16"/>
      <c r="H26" s="16">
        <f t="shared" si="0"/>
        <v>0</v>
      </c>
      <c r="I26" s="16" t="str">
        <f t="shared" si="1"/>
        <v/>
      </c>
      <c r="J26" s="17"/>
    </row>
    <row r="27" customHeight="1" spans="1:10">
      <c r="A27" s="19" t="s">
        <v>1105</v>
      </c>
      <c r="B27" s="19"/>
      <c r="C27" s="19"/>
      <c r="D27" s="12"/>
      <c r="E27" s="15">
        <f>SUM(E6:E26)</f>
        <v>0</v>
      </c>
      <c r="F27" s="18">
        <f>SUM(F6:F26)</f>
        <v>0</v>
      </c>
      <c r="G27" s="16">
        <f>SUM(G6:G26)</f>
        <v>0</v>
      </c>
      <c r="H27" s="16">
        <f t="shared" si="0"/>
        <v>0</v>
      </c>
      <c r="I27" s="16" t="str">
        <f t="shared" si="1"/>
        <v/>
      </c>
      <c r="J27" s="17"/>
    </row>
    <row r="28" customHeight="1" spans="1:10">
      <c r="A28" s="20" t="e">
        <f>#REF!&amp;#REF!</f>
        <v>#REF!</v>
      </c>
      <c r="G28" s="7" t="e">
        <f>"评估人员："&amp;#REF!</f>
        <v>#REF!</v>
      </c>
      <c r="H28" s="7"/>
    </row>
    <row r="29" customHeight="1" spans="1:10">
      <c r="A29" s="20" t="e">
        <f>CONCATENATE(#REF!,#REF!,#REF!,#REF!,#REF!,#REF!,#REF!)</f>
        <v>#REF!</v>
      </c>
    </row>
  </sheetData>
  <mergeCells count="2">
    <mergeCell ref="A2:J2"/>
    <mergeCell ref="A3:J3"/>
  </mergeCells>
  <hyperlinks>
    <hyperlink ref="A1" location="索引目录!E62" display="返回索引页"/>
    <hyperlink ref="B1" location="其他非流动资产汇总!B6" display="返回"/>
  </hyperlinks>
  <printOptions horizontalCentered="1"/>
  <pageMargins left="0.354166666666667" right="0.354166666666667" top="0.786805555555556" bottom="0.786805555555556" header="1.02361111111111" footer="0.511805555555556"/>
  <pageSetup paperSize="9" scale="86" fitToHeight="0" orientation="landscape"/>
  <headerFooter alignWithMargins="0">
    <oddHeader>&amp;R&amp;"宋体,常规"&amp;10表&amp;"Times New Roman,常规"4-17-1
&amp;"宋体,常规"共&amp;"Times New Roman,常规"&amp;N&amp;"宋体,常规"页第&amp;"Times New Roman,常规"&amp;P&amp;"宋体,常规"页</oddHeader>
  </headerFooter>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9"/>
  <sheetViews>
    <sheetView workbookViewId="0">
      <selection activeCell="H14" sqref="H14"/>
    </sheetView>
  </sheetViews>
  <sheetFormatPr defaultColWidth="9" defaultRowHeight="15.75"/>
  <cols>
    <col min="1" max="1" width="6.1" customWidth="1"/>
    <col min="2" max="2" width="11.4" customWidth="1" outlineLevel="1"/>
    <col min="3" max="3" width="21.1" customWidth="1"/>
    <col min="4" max="4" width="12.5" customWidth="1"/>
    <col min="5" max="5" width="14.9" customWidth="1"/>
    <col min="6" max="6" width="15.5" customWidth="1" outlineLevel="1"/>
    <col min="7" max="8" width="15.5" customWidth="1"/>
    <col min="9" max="11" width="12.5" customWidth="1"/>
  </cols>
  <sheetData>
    <row r="1" spans="1:11">
      <c r="A1" s="1" t="s">
        <v>421</v>
      </c>
      <c r="B1" s="2" t="s">
        <v>462</v>
      </c>
      <c r="C1" s="2"/>
      <c r="D1" s="2"/>
      <c r="E1" s="2"/>
      <c r="F1" s="3"/>
      <c r="G1" s="3"/>
      <c r="H1" s="3"/>
      <c r="I1" s="3"/>
      <c r="J1" s="3"/>
      <c r="K1" s="3"/>
    </row>
    <row r="2" ht="35.4" customHeight="1" spans="1:11">
      <c r="A2" s="4" t="s">
        <v>1909</v>
      </c>
      <c r="B2" s="4"/>
      <c r="C2" s="4"/>
      <c r="D2" s="4"/>
      <c r="E2" s="4"/>
      <c r="F2" s="4"/>
      <c r="G2" s="4"/>
      <c r="H2" s="4"/>
      <c r="I2" s="4"/>
      <c r="J2" s="4"/>
      <c r="K2" s="4"/>
    </row>
    <row r="3" ht="14.1" customHeight="1" spans="1:11">
      <c r="A3" s="5" t="e">
        <f>CONCATENATE(#REF!,#REF!,#REF!,#REF!,#REF!,#REF!,#REF!)</f>
        <v>#REF!</v>
      </c>
      <c r="B3" s="5"/>
      <c r="C3" s="5"/>
      <c r="D3" s="5"/>
      <c r="E3" s="5"/>
      <c r="F3" s="5"/>
      <c r="G3" s="5"/>
      <c r="H3" s="5"/>
      <c r="I3" s="5"/>
      <c r="J3" s="5"/>
      <c r="K3" s="6"/>
    </row>
    <row r="4" customHeight="1" spans="1:11">
      <c r="A4" s="7" t="e">
        <f>#REF!&amp;#REF!</f>
        <v>#REF!</v>
      </c>
      <c r="K4" s="8" t="s">
        <v>464</v>
      </c>
    </row>
    <row r="5" ht="27.9" customHeight="1" spans="1:11">
      <c r="A5" s="42" t="s">
        <v>465</v>
      </c>
      <c r="B5" s="9" t="s">
        <v>572</v>
      </c>
      <c r="C5" s="42" t="s">
        <v>1840</v>
      </c>
      <c r="D5" s="44" t="s">
        <v>1910</v>
      </c>
      <c r="E5" s="42" t="s">
        <v>1891</v>
      </c>
      <c r="F5" s="10" t="s">
        <v>467</v>
      </c>
      <c r="G5" s="11" t="s">
        <v>426</v>
      </c>
      <c r="H5" s="9" t="s">
        <v>427</v>
      </c>
      <c r="I5" s="51" t="s">
        <v>1830</v>
      </c>
      <c r="J5" s="51" t="s">
        <v>1142</v>
      </c>
      <c r="K5" s="9" t="s">
        <v>577</v>
      </c>
    </row>
    <row r="6" customHeight="1" spans="1:11">
      <c r="A6" s="46"/>
      <c r="B6" s="82"/>
      <c r="C6" s="13"/>
      <c r="D6" s="83"/>
      <c r="E6" s="13"/>
      <c r="F6" s="15"/>
      <c r="G6" s="18"/>
      <c r="H6" s="16"/>
      <c r="I6" s="16">
        <f t="shared" ref="I6:I27" si="0">H6-G6</f>
        <v>0</v>
      </c>
      <c r="J6" s="16" t="str">
        <f t="shared" ref="J6:J27" si="1">IF(G6=0,"",I6/G6*100)</f>
        <v/>
      </c>
      <c r="K6" s="17"/>
    </row>
    <row r="7" customHeight="1" spans="1:11">
      <c r="A7" s="46"/>
      <c r="B7" s="13"/>
      <c r="C7" s="83"/>
      <c r="D7" s="83"/>
      <c r="E7" s="13"/>
      <c r="F7" s="15"/>
      <c r="G7" s="18"/>
      <c r="H7" s="16"/>
      <c r="I7" s="16">
        <f t="shared" si="0"/>
        <v>0</v>
      </c>
      <c r="J7" s="16" t="str">
        <f t="shared" si="1"/>
        <v/>
      </c>
      <c r="K7" s="17"/>
    </row>
    <row r="8" customHeight="1" spans="1:11">
      <c r="A8" s="46"/>
      <c r="B8" s="13"/>
      <c r="C8" s="83"/>
      <c r="D8" s="83"/>
      <c r="E8" s="13"/>
      <c r="F8" s="15"/>
      <c r="G8" s="18"/>
      <c r="H8" s="16"/>
      <c r="I8" s="16">
        <f t="shared" si="0"/>
        <v>0</v>
      </c>
      <c r="J8" s="16" t="str">
        <f t="shared" si="1"/>
        <v/>
      </c>
      <c r="K8" s="17"/>
    </row>
    <row r="9" customHeight="1" spans="1:11">
      <c r="A9" s="12"/>
      <c r="B9" s="13"/>
      <c r="C9" s="83"/>
      <c r="D9" s="83"/>
      <c r="E9" s="13"/>
      <c r="F9" s="15"/>
      <c r="G9" s="18"/>
      <c r="H9" s="16"/>
      <c r="I9" s="16">
        <f t="shared" si="0"/>
        <v>0</v>
      </c>
      <c r="J9" s="16" t="str">
        <f t="shared" si="1"/>
        <v/>
      </c>
      <c r="K9" s="17"/>
    </row>
    <row r="10" customHeight="1" spans="1:11">
      <c r="A10" s="12"/>
      <c r="B10" s="13"/>
      <c r="C10" s="83"/>
      <c r="D10" s="83"/>
      <c r="E10" s="13"/>
      <c r="F10" s="15"/>
      <c r="G10" s="18"/>
      <c r="H10" s="16"/>
      <c r="I10" s="16">
        <f t="shared" si="0"/>
        <v>0</v>
      </c>
      <c r="J10" s="16" t="str">
        <f t="shared" si="1"/>
        <v/>
      </c>
      <c r="K10" s="17"/>
    </row>
    <row r="11" customHeight="1" spans="1:11">
      <c r="A11" s="12"/>
      <c r="B11" s="13"/>
      <c r="C11" s="83"/>
      <c r="D11" s="83"/>
      <c r="E11" s="13"/>
      <c r="F11" s="15"/>
      <c r="G11" s="18"/>
      <c r="H11" s="16"/>
      <c r="I11" s="16">
        <f t="shared" si="0"/>
        <v>0</v>
      </c>
      <c r="J11" s="16" t="str">
        <f t="shared" si="1"/>
        <v/>
      </c>
      <c r="K11" s="17"/>
    </row>
    <row r="12" customHeight="1" spans="1:11">
      <c r="A12" s="12"/>
      <c r="B12" s="13"/>
      <c r="C12" s="83"/>
      <c r="D12" s="83"/>
      <c r="E12" s="13"/>
      <c r="F12" s="15"/>
      <c r="G12" s="18"/>
      <c r="H12" s="16"/>
      <c r="I12" s="16">
        <f t="shared" si="0"/>
        <v>0</v>
      </c>
      <c r="J12" s="16" t="str">
        <f t="shared" si="1"/>
        <v/>
      </c>
      <c r="K12" s="17"/>
    </row>
    <row r="13" customHeight="1" spans="1:11">
      <c r="A13" s="12"/>
      <c r="B13" s="13"/>
      <c r="C13" s="83"/>
      <c r="D13" s="83"/>
      <c r="E13" s="13"/>
      <c r="F13" s="15"/>
      <c r="G13" s="18"/>
      <c r="H13" s="16"/>
      <c r="I13" s="16">
        <f t="shared" si="0"/>
        <v>0</v>
      </c>
      <c r="J13" s="16" t="str">
        <f t="shared" si="1"/>
        <v/>
      </c>
      <c r="K13" s="17"/>
    </row>
    <row r="14" customHeight="1" spans="1:11">
      <c r="A14" s="12"/>
      <c r="B14" s="13"/>
      <c r="C14" s="83"/>
      <c r="D14" s="83"/>
      <c r="E14" s="13"/>
      <c r="F14" s="15"/>
      <c r="G14" s="18"/>
      <c r="H14" s="16"/>
      <c r="I14" s="16">
        <f t="shared" si="0"/>
        <v>0</v>
      </c>
      <c r="J14" s="16" t="str">
        <f t="shared" si="1"/>
        <v/>
      </c>
      <c r="K14" s="17"/>
    </row>
    <row r="15" customHeight="1" spans="1:11">
      <c r="A15" s="12"/>
      <c r="B15" s="13"/>
      <c r="C15" s="83"/>
      <c r="D15" s="83"/>
      <c r="E15" s="13"/>
      <c r="F15" s="15"/>
      <c r="G15" s="18"/>
      <c r="H15" s="16"/>
      <c r="I15" s="16">
        <f t="shared" si="0"/>
        <v>0</v>
      </c>
      <c r="J15" s="16" t="str">
        <f t="shared" si="1"/>
        <v/>
      </c>
      <c r="K15" s="17"/>
    </row>
    <row r="16" customHeight="1" spans="1:11">
      <c r="A16" s="12"/>
      <c r="B16" s="13"/>
      <c r="C16" s="83"/>
      <c r="D16" s="83"/>
      <c r="E16" s="13"/>
      <c r="F16" s="15"/>
      <c r="G16" s="18"/>
      <c r="H16" s="16"/>
      <c r="I16" s="16">
        <f t="shared" si="0"/>
        <v>0</v>
      </c>
      <c r="J16" s="16" t="str">
        <f t="shared" si="1"/>
        <v/>
      </c>
      <c r="K16" s="17"/>
    </row>
    <row r="17" customHeight="1" spans="1:11">
      <c r="A17" s="12"/>
      <c r="B17" s="13"/>
      <c r="C17" s="83"/>
      <c r="D17" s="83"/>
      <c r="E17" s="13"/>
      <c r="F17" s="15"/>
      <c r="G17" s="18"/>
      <c r="H17" s="16"/>
      <c r="I17" s="16">
        <f t="shared" si="0"/>
        <v>0</v>
      </c>
      <c r="J17" s="16" t="str">
        <f t="shared" si="1"/>
        <v/>
      </c>
      <c r="K17" s="17"/>
    </row>
    <row r="18" customHeight="1" spans="1:11">
      <c r="A18" s="12"/>
      <c r="B18" s="13"/>
      <c r="C18" s="83"/>
      <c r="D18" s="83"/>
      <c r="E18" s="13"/>
      <c r="F18" s="15"/>
      <c r="G18" s="18"/>
      <c r="H18" s="16"/>
      <c r="I18" s="16">
        <f t="shared" si="0"/>
        <v>0</v>
      </c>
      <c r="J18" s="16" t="str">
        <f t="shared" si="1"/>
        <v/>
      </c>
      <c r="K18" s="17"/>
    </row>
    <row r="19" customHeight="1" spans="1:11">
      <c r="A19" s="12"/>
      <c r="B19" s="13"/>
      <c r="C19" s="83"/>
      <c r="D19" s="83"/>
      <c r="E19" s="13"/>
      <c r="F19" s="15"/>
      <c r="G19" s="18"/>
      <c r="H19" s="16"/>
      <c r="I19" s="16">
        <f t="shared" si="0"/>
        <v>0</v>
      </c>
      <c r="J19" s="16" t="str">
        <f t="shared" si="1"/>
        <v/>
      </c>
      <c r="K19" s="17"/>
    </row>
    <row r="20" customHeight="1" spans="1:11">
      <c r="A20" s="12"/>
      <c r="B20" s="13"/>
      <c r="C20" s="83"/>
      <c r="D20" s="83"/>
      <c r="E20" s="13"/>
      <c r="F20" s="15"/>
      <c r="G20" s="18"/>
      <c r="H20" s="16"/>
      <c r="I20" s="16">
        <f t="shared" si="0"/>
        <v>0</v>
      </c>
      <c r="J20" s="16" t="str">
        <f t="shared" si="1"/>
        <v/>
      </c>
      <c r="K20" s="17"/>
    </row>
    <row r="21" customHeight="1" spans="1:11">
      <c r="A21" s="12"/>
      <c r="B21" s="13"/>
      <c r="C21" s="83"/>
      <c r="D21" s="83"/>
      <c r="E21" s="13"/>
      <c r="F21" s="15"/>
      <c r="G21" s="18"/>
      <c r="H21" s="16"/>
      <c r="I21" s="16">
        <f t="shared" si="0"/>
        <v>0</v>
      </c>
      <c r="J21" s="16" t="str">
        <f t="shared" si="1"/>
        <v/>
      </c>
      <c r="K21" s="17"/>
    </row>
    <row r="22" customHeight="1" spans="1:11">
      <c r="A22" s="12"/>
      <c r="B22" s="13"/>
      <c r="C22" s="83"/>
      <c r="D22" s="83"/>
      <c r="E22" s="13"/>
      <c r="F22" s="15"/>
      <c r="G22" s="18"/>
      <c r="H22" s="16"/>
      <c r="I22" s="16">
        <f t="shared" si="0"/>
        <v>0</v>
      </c>
      <c r="J22" s="16" t="str">
        <f t="shared" si="1"/>
        <v/>
      </c>
      <c r="K22" s="17"/>
    </row>
    <row r="23" customHeight="1" spans="1:11">
      <c r="A23" s="12"/>
      <c r="B23" s="13"/>
      <c r="C23" s="83"/>
      <c r="D23" s="83"/>
      <c r="E23" s="13"/>
      <c r="F23" s="15"/>
      <c r="G23" s="18"/>
      <c r="H23" s="16"/>
      <c r="I23" s="16">
        <f t="shared" si="0"/>
        <v>0</v>
      </c>
      <c r="J23" s="16" t="str">
        <f t="shared" si="1"/>
        <v/>
      </c>
      <c r="K23" s="17"/>
    </row>
    <row r="24" customHeight="1" spans="1:11">
      <c r="A24" s="12"/>
      <c r="B24" s="13"/>
      <c r="C24" s="83"/>
      <c r="D24" s="83"/>
      <c r="E24" s="13"/>
      <c r="F24" s="15"/>
      <c r="G24" s="18"/>
      <c r="H24" s="16"/>
      <c r="I24" s="16">
        <f t="shared" si="0"/>
        <v>0</v>
      </c>
      <c r="J24" s="16" t="str">
        <f t="shared" si="1"/>
        <v/>
      </c>
      <c r="K24" s="17"/>
    </row>
    <row r="25" customHeight="1" spans="1:11">
      <c r="A25" s="12"/>
      <c r="B25" s="13"/>
      <c r="C25" s="83"/>
      <c r="D25" s="83"/>
      <c r="E25" s="13"/>
      <c r="F25" s="15"/>
      <c r="G25" s="18"/>
      <c r="H25" s="16"/>
      <c r="I25" s="16">
        <f t="shared" si="0"/>
        <v>0</v>
      </c>
      <c r="J25" s="16" t="str">
        <f t="shared" si="1"/>
        <v/>
      </c>
      <c r="K25" s="17"/>
    </row>
    <row r="26" customHeight="1" spans="1:11">
      <c r="A26" s="12"/>
      <c r="B26" s="13"/>
      <c r="C26" s="83"/>
      <c r="D26" s="83"/>
      <c r="E26" s="13"/>
      <c r="F26" s="15"/>
      <c r="G26" s="18"/>
      <c r="H26" s="16"/>
      <c r="I26" s="16">
        <f t="shared" si="0"/>
        <v>0</v>
      </c>
      <c r="J26" s="16" t="str">
        <f t="shared" si="1"/>
        <v/>
      </c>
      <c r="K26" s="17"/>
    </row>
    <row r="27" customHeight="1" spans="1:11">
      <c r="A27" s="19" t="s">
        <v>1105</v>
      </c>
      <c r="B27" s="19"/>
      <c r="C27" s="19"/>
      <c r="D27" s="84"/>
      <c r="E27" s="12"/>
      <c r="F27" s="15">
        <f>SUM(F6:F26)</f>
        <v>0</v>
      </c>
      <c r="G27" s="18">
        <f>SUM(G6:G26)</f>
        <v>0</v>
      </c>
      <c r="H27" s="16">
        <f>SUM(H6:H26)</f>
        <v>0</v>
      </c>
      <c r="I27" s="16">
        <f t="shared" si="0"/>
        <v>0</v>
      </c>
      <c r="J27" s="16" t="str">
        <f t="shared" si="1"/>
        <v/>
      </c>
      <c r="K27" s="17"/>
    </row>
    <row r="28" customHeight="1" spans="1:11">
      <c r="A28" s="20" t="e">
        <f>#REF!&amp;#REF!</f>
        <v>#REF!</v>
      </c>
      <c r="H28" s="7" t="e">
        <f>"评估人员："&amp;#REF!</f>
        <v>#REF!</v>
      </c>
      <c r="I28" s="7"/>
    </row>
    <row r="29" customHeight="1" spans="1:11">
      <c r="A29" s="20" t="e">
        <f>CONCATENATE(#REF!,#REF!,#REF!,#REF!,#REF!,#REF!,#REF!)</f>
        <v>#REF!</v>
      </c>
    </row>
  </sheetData>
  <mergeCells count="2">
    <mergeCell ref="A2:K2"/>
    <mergeCell ref="A3:K3"/>
  </mergeCells>
  <hyperlinks>
    <hyperlink ref="A1" location="索引目录!E63" display="返回索引页"/>
    <hyperlink ref="B1" location="其他非流动资产汇总!B7" display="返回"/>
  </hyperlinks>
  <printOptions horizontalCentered="1"/>
  <pageMargins left="0.354166666666667" right="0.354166666666667" top="0.786805555555556" bottom="0.786805555555556" header="1.02361111111111" footer="0.511805555555556"/>
  <pageSetup paperSize="9" scale="87" fitToHeight="0" orientation="landscape"/>
  <headerFooter alignWithMargins="0">
    <oddHeader>&amp;R&amp;"宋体,常规"&amp;10表&amp;"Times New Roman,常规"4-17-2
&amp;"宋体,常规"共&amp;"Times New Roman,常规"&amp;N&amp;"宋体,常规"页第&amp;"Times New Roman,常规"&amp;P&amp;"宋体,常规"页</oddHeader>
  </headerFooter>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29"/>
  <sheetViews>
    <sheetView workbookViewId="0">
      <selection activeCell="H14" sqref="H14"/>
    </sheetView>
  </sheetViews>
  <sheetFormatPr defaultColWidth="9" defaultRowHeight="15.75" customHeight="1"/>
  <cols>
    <col min="1" max="1" width="5.5" customWidth="1"/>
    <col min="2" max="2" width="14.5" customWidth="1" outlineLevel="1"/>
    <col min="3" max="3" width="19" customWidth="1"/>
    <col min="4" max="4" width="5.4" customWidth="1"/>
    <col min="5" max="5" width="7.6" customWidth="1" outlineLevel="1"/>
    <col min="6" max="6" width="9" outlineLevel="1"/>
    <col min="7" max="7" width="14" customWidth="1" outlineLevel="1"/>
    <col min="8" max="8" width="9.5" customWidth="1"/>
    <col min="9" max="9" width="7.5" customWidth="1"/>
    <col min="10" max="10" width="13.1" customWidth="1"/>
    <col min="11" max="11" width="8.1" customWidth="1"/>
    <col min="12" max="12" width="10.5" customWidth="1"/>
    <col min="13" max="13" width="12.5" customWidth="1"/>
    <col min="14" max="14" width="11" customWidth="1"/>
    <col min="15" max="15" width="7" customWidth="1"/>
    <col min="16" max="16" width="13.1" customWidth="1"/>
  </cols>
  <sheetData>
    <row r="1" spans="1:16">
      <c r="A1" s="1" t="s">
        <v>421</v>
      </c>
      <c r="B1" s="2" t="s">
        <v>462</v>
      </c>
      <c r="C1" s="2"/>
      <c r="D1" s="3"/>
      <c r="E1" s="3"/>
      <c r="F1" s="3"/>
      <c r="G1" s="3"/>
      <c r="H1" s="3"/>
      <c r="I1" s="3"/>
      <c r="J1" s="3"/>
      <c r="K1" s="3"/>
      <c r="L1" s="3"/>
      <c r="M1" s="3"/>
      <c r="N1" s="3"/>
      <c r="O1" s="3"/>
      <c r="P1" s="3"/>
    </row>
    <row r="2" ht="30" customHeight="1" spans="1:16">
      <c r="A2" s="4" t="s">
        <v>1911</v>
      </c>
      <c r="B2" s="4"/>
      <c r="C2" s="4"/>
      <c r="D2" s="4"/>
      <c r="E2" s="4"/>
      <c r="F2" s="4"/>
      <c r="G2" s="4"/>
      <c r="H2" s="4"/>
      <c r="I2" s="4"/>
      <c r="J2" s="4"/>
      <c r="K2" s="4"/>
      <c r="L2" s="4"/>
      <c r="M2" s="4"/>
      <c r="N2" s="4"/>
      <c r="O2" s="4"/>
      <c r="P2" s="4"/>
    </row>
    <row r="3" ht="14.1" customHeight="1" spans="1:16">
      <c r="A3" s="5" t="e">
        <f>CONCATENATE(#REF!,#REF!,#REF!,#REF!,#REF!,#REF!,#REF!)</f>
        <v>#REF!</v>
      </c>
      <c r="B3" s="5"/>
      <c r="C3" s="5"/>
      <c r="D3" s="5"/>
      <c r="E3" s="5"/>
      <c r="F3" s="5"/>
      <c r="G3" s="5"/>
      <c r="H3" s="5"/>
      <c r="I3" s="5"/>
      <c r="J3" s="5"/>
      <c r="K3" s="6"/>
      <c r="L3" s="6"/>
      <c r="M3" s="6"/>
      <c r="N3" s="6"/>
      <c r="O3" s="6"/>
      <c r="P3" s="6"/>
    </row>
    <row r="4" customHeight="1" spans="1:16">
      <c r="A4" s="7" t="e">
        <f>#REF!&amp;#REF!</f>
        <v>#REF!</v>
      </c>
      <c r="P4" s="8" t="s">
        <v>464</v>
      </c>
    </row>
    <row r="5" ht="27.9" customHeight="1" spans="1:16">
      <c r="A5" s="9" t="s">
        <v>465</v>
      </c>
      <c r="B5" s="65" t="s">
        <v>572</v>
      </c>
      <c r="C5" s="9" t="s">
        <v>701</v>
      </c>
      <c r="D5" s="65" t="s">
        <v>714</v>
      </c>
      <c r="E5" s="9" t="s">
        <v>467</v>
      </c>
      <c r="F5" s="9"/>
      <c r="G5" s="50"/>
      <c r="H5" s="68" t="s">
        <v>426</v>
      </c>
      <c r="I5" s="30"/>
      <c r="J5" s="69"/>
      <c r="K5" s="30" t="s">
        <v>427</v>
      </c>
      <c r="L5" s="30"/>
      <c r="M5" s="31"/>
      <c r="N5" s="9" t="s">
        <v>428</v>
      </c>
      <c r="O5" s="9" t="s">
        <v>469</v>
      </c>
      <c r="P5" s="9" t="s">
        <v>577</v>
      </c>
    </row>
    <row r="6" customHeight="1" spans="1:16">
      <c r="A6" s="9"/>
      <c r="B6" s="66"/>
      <c r="C6" s="9"/>
      <c r="D6" s="66"/>
      <c r="E6" s="9" t="s">
        <v>707</v>
      </c>
      <c r="F6" s="9" t="s">
        <v>708</v>
      </c>
      <c r="G6" s="70" t="s">
        <v>709</v>
      </c>
      <c r="H6" s="9" t="s">
        <v>707</v>
      </c>
      <c r="I6" s="9" t="s">
        <v>708</v>
      </c>
      <c r="J6" s="10" t="s">
        <v>709</v>
      </c>
      <c r="K6" s="32" t="s">
        <v>710</v>
      </c>
      <c r="L6" s="9" t="s">
        <v>708</v>
      </c>
      <c r="M6" s="9" t="s">
        <v>709</v>
      </c>
      <c r="N6" s="9"/>
      <c r="O6" s="9"/>
      <c r="P6" s="9"/>
    </row>
    <row r="7" customHeight="1" spans="1:16">
      <c r="A7" s="46"/>
      <c r="B7" s="71"/>
      <c r="C7" s="72"/>
      <c r="D7" s="73"/>
      <c r="E7" s="39"/>
      <c r="F7" s="16" t="str">
        <f t="shared" ref="F7:F25" si="0">IF(E7=0,"",G7/E7)</f>
        <v/>
      </c>
      <c r="G7" s="74"/>
      <c r="H7" s="75"/>
      <c r="I7" s="16" t="str">
        <f t="shared" ref="I7:I25" si="1">IF(H7=0,"",J7/H7)</f>
        <v/>
      </c>
      <c r="J7" s="76"/>
      <c r="K7" s="77"/>
      <c r="L7" s="16"/>
      <c r="M7" s="16"/>
      <c r="N7" s="16">
        <f t="shared" ref="N7:N27" si="2">M7-J7</f>
        <v>0</v>
      </c>
      <c r="O7" s="16" t="str">
        <f t="shared" ref="O7:O27" si="3">IF(J7=0,"",N7/J7*100)</f>
        <v/>
      </c>
      <c r="P7" s="17"/>
    </row>
    <row r="8" customHeight="1" spans="1:16">
      <c r="A8" s="46"/>
      <c r="B8" s="71"/>
      <c r="C8" s="72"/>
      <c r="D8" s="73"/>
      <c r="E8" s="39"/>
      <c r="F8" s="16" t="str">
        <f t="shared" si="0"/>
        <v/>
      </c>
      <c r="G8" s="74"/>
      <c r="H8" s="75"/>
      <c r="I8" s="16" t="str">
        <f t="shared" si="1"/>
        <v/>
      </c>
      <c r="J8" s="76"/>
      <c r="K8" s="77"/>
      <c r="L8" s="16"/>
      <c r="M8" s="16"/>
      <c r="N8" s="16">
        <f t="shared" si="2"/>
        <v>0</v>
      </c>
      <c r="O8" s="16" t="str">
        <f t="shared" si="3"/>
        <v/>
      </c>
      <c r="P8" s="17"/>
    </row>
    <row r="9" customHeight="1" spans="1:16">
      <c r="A9" s="46"/>
      <c r="B9" s="71"/>
      <c r="C9" s="72"/>
      <c r="D9" s="73"/>
      <c r="E9" s="39"/>
      <c r="F9" s="16" t="str">
        <f t="shared" si="0"/>
        <v/>
      </c>
      <c r="G9" s="74"/>
      <c r="H9" s="75"/>
      <c r="I9" s="16" t="str">
        <f t="shared" si="1"/>
        <v/>
      </c>
      <c r="J9" s="76"/>
      <c r="K9" s="77"/>
      <c r="L9" s="16"/>
      <c r="M9" s="16"/>
      <c r="N9" s="16">
        <f t="shared" si="2"/>
        <v>0</v>
      </c>
      <c r="O9" s="16" t="str">
        <f t="shared" si="3"/>
        <v/>
      </c>
      <c r="P9" s="17"/>
    </row>
    <row r="10" customHeight="1" spans="1:16">
      <c r="A10" s="46"/>
      <c r="B10" s="71"/>
      <c r="C10" s="72"/>
      <c r="D10" s="73"/>
      <c r="E10" s="39"/>
      <c r="F10" s="16" t="str">
        <f t="shared" si="0"/>
        <v/>
      </c>
      <c r="G10" s="74"/>
      <c r="H10" s="75"/>
      <c r="I10" s="16" t="str">
        <f t="shared" si="1"/>
        <v/>
      </c>
      <c r="J10" s="76"/>
      <c r="K10" s="77"/>
      <c r="L10" s="16"/>
      <c r="M10" s="16"/>
      <c r="N10" s="16">
        <f t="shared" si="2"/>
        <v>0</v>
      </c>
      <c r="O10" s="16" t="str">
        <f t="shared" si="3"/>
        <v/>
      </c>
      <c r="P10" s="17"/>
    </row>
    <row r="11" customHeight="1" spans="1:16">
      <c r="A11" s="46"/>
      <c r="B11" s="71"/>
      <c r="C11" s="72"/>
      <c r="D11" s="73"/>
      <c r="E11" s="39"/>
      <c r="F11" s="16" t="str">
        <f t="shared" si="0"/>
        <v/>
      </c>
      <c r="G11" s="74"/>
      <c r="H11" s="75"/>
      <c r="I11" s="16" t="str">
        <f t="shared" si="1"/>
        <v/>
      </c>
      <c r="J11" s="76"/>
      <c r="K11" s="77"/>
      <c r="L11" s="16"/>
      <c r="M11" s="16"/>
      <c r="N11" s="16">
        <f t="shared" si="2"/>
        <v>0</v>
      </c>
      <c r="O11" s="16" t="str">
        <f t="shared" si="3"/>
        <v/>
      </c>
      <c r="P11" s="17"/>
    </row>
    <row r="12" customHeight="1" spans="1:16">
      <c r="A12" s="46"/>
      <c r="B12" s="71"/>
      <c r="C12" s="72"/>
      <c r="D12" s="73"/>
      <c r="E12" s="39"/>
      <c r="F12" s="16" t="str">
        <f t="shared" si="0"/>
        <v/>
      </c>
      <c r="G12" s="74"/>
      <c r="H12" s="75"/>
      <c r="I12" s="16" t="str">
        <f t="shared" si="1"/>
        <v/>
      </c>
      <c r="J12" s="76"/>
      <c r="K12" s="77"/>
      <c r="L12" s="16"/>
      <c r="M12" s="16"/>
      <c r="N12" s="16">
        <f t="shared" si="2"/>
        <v>0</v>
      </c>
      <c r="O12" s="16" t="str">
        <f t="shared" si="3"/>
        <v/>
      </c>
      <c r="P12" s="17"/>
    </row>
    <row r="13" customHeight="1" spans="1:16">
      <c r="A13" s="46"/>
      <c r="B13" s="71"/>
      <c r="C13" s="72"/>
      <c r="D13" s="73"/>
      <c r="E13" s="39"/>
      <c r="F13" s="16" t="str">
        <f t="shared" si="0"/>
        <v/>
      </c>
      <c r="G13" s="74"/>
      <c r="H13" s="75"/>
      <c r="I13" s="16" t="str">
        <f t="shared" si="1"/>
        <v/>
      </c>
      <c r="J13" s="76"/>
      <c r="K13" s="77"/>
      <c r="L13" s="16"/>
      <c r="M13" s="16"/>
      <c r="N13" s="16">
        <f t="shared" si="2"/>
        <v>0</v>
      </c>
      <c r="O13" s="16" t="str">
        <f t="shared" si="3"/>
        <v/>
      </c>
      <c r="P13" s="17"/>
    </row>
    <row r="14" customHeight="1" spans="1:16">
      <c r="A14" s="46"/>
      <c r="B14" s="71"/>
      <c r="C14" s="72"/>
      <c r="D14" s="73"/>
      <c r="E14" s="39"/>
      <c r="F14" s="16" t="str">
        <f t="shared" si="0"/>
        <v/>
      </c>
      <c r="G14" s="74"/>
      <c r="H14" s="75"/>
      <c r="I14" s="16" t="str">
        <f t="shared" si="1"/>
        <v/>
      </c>
      <c r="J14" s="76"/>
      <c r="K14" s="77"/>
      <c r="L14" s="16"/>
      <c r="M14" s="16"/>
      <c r="N14" s="16">
        <f t="shared" si="2"/>
        <v>0</v>
      </c>
      <c r="O14" s="16" t="str">
        <f t="shared" si="3"/>
        <v/>
      </c>
      <c r="P14" s="17"/>
    </row>
    <row r="15" customHeight="1" spans="1:16">
      <c r="A15" s="46"/>
      <c r="B15" s="71"/>
      <c r="C15" s="72"/>
      <c r="D15" s="73"/>
      <c r="E15" s="39"/>
      <c r="F15" s="16" t="str">
        <f t="shared" si="0"/>
        <v/>
      </c>
      <c r="G15" s="74"/>
      <c r="H15" s="75"/>
      <c r="I15" s="16" t="str">
        <f t="shared" si="1"/>
        <v/>
      </c>
      <c r="J15" s="76"/>
      <c r="K15" s="77"/>
      <c r="L15" s="16"/>
      <c r="M15" s="16"/>
      <c r="N15" s="16">
        <f t="shared" si="2"/>
        <v>0</v>
      </c>
      <c r="O15" s="16" t="str">
        <f t="shared" si="3"/>
        <v/>
      </c>
      <c r="P15" s="17"/>
    </row>
    <row r="16" customHeight="1" spans="1:16">
      <c r="A16" s="46"/>
      <c r="B16" s="71"/>
      <c r="C16" s="72"/>
      <c r="D16" s="73"/>
      <c r="E16" s="39"/>
      <c r="F16" s="16" t="str">
        <f t="shared" si="0"/>
        <v/>
      </c>
      <c r="G16" s="74"/>
      <c r="H16" s="75"/>
      <c r="I16" s="16" t="str">
        <f t="shared" si="1"/>
        <v/>
      </c>
      <c r="J16" s="76"/>
      <c r="K16" s="77"/>
      <c r="L16" s="16"/>
      <c r="M16" s="16"/>
      <c r="N16" s="16">
        <f t="shared" si="2"/>
        <v>0</v>
      </c>
      <c r="O16" s="16" t="str">
        <f t="shared" si="3"/>
        <v/>
      </c>
      <c r="P16" s="17"/>
    </row>
    <row r="17" customHeight="1" spans="1:16">
      <c r="A17" s="46"/>
      <c r="B17" s="71"/>
      <c r="C17" s="72"/>
      <c r="D17" s="73"/>
      <c r="E17" s="39"/>
      <c r="F17" s="16" t="str">
        <f t="shared" si="0"/>
        <v/>
      </c>
      <c r="G17" s="74"/>
      <c r="H17" s="75"/>
      <c r="I17" s="16" t="str">
        <f t="shared" si="1"/>
        <v/>
      </c>
      <c r="J17" s="76"/>
      <c r="K17" s="77"/>
      <c r="L17" s="16"/>
      <c r="M17" s="16"/>
      <c r="N17" s="16">
        <f t="shared" si="2"/>
        <v>0</v>
      </c>
      <c r="O17" s="16" t="str">
        <f t="shared" si="3"/>
        <v/>
      </c>
      <c r="P17" s="17"/>
    </row>
    <row r="18" customHeight="1" spans="1:16">
      <c r="A18" s="46"/>
      <c r="B18" s="71"/>
      <c r="C18" s="72"/>
      <c r="D18" s="73"/>
      <c r="E18" s="39"/>
      <c r="F18" s="16" t="str">
        <f t="shared" si="0"/>
        <v/>
      </c>
      <c r="G18" s="74"/>
      <c r="H18" s="75"/>
      <c r="I18" s="16" t="str">
        <f t="shared" si="1"/>
        <v/>
      </c>
      <c r="J18" s="76"/>
      <c r="K18" s="77"/>
      <c r="L18" s="16"/>
      <c r="M18" s="16"/>
      <c r="N18" s="16">
        <f t="shared" si="2"/>
        <v>0</v>
      </c>
      <c r="O18" s="16" t="str">
        <f t="shared" si="3"/>
        <v/>
      </c>
      <c r="P18" s="17"/>
    </row>
    <row r="19" customHeight="1" spans="1:16">
      <c r="A19" s="46"/>
      <c r="B19" s="71"/>
      <c r="C19" s="72"/>
      <c r="D19" s="73"/>
      <c r="E19" s="39"/>
      <c r="F19" s="16" t="str">
        <f t="shared" si="0"/>
        <v/>
      </c>
      <c r="G19" s="74"/>
      <c r="H19" s="75"/>
      <c r="I19" s="16" t="str">
        <f t="shared" si="1"/>
        <v/>
      </c>
      <c r="J19" s="76"/>
      <c r="K19" s="77"/>
      <c r="L19" s="16"/>
      <c r="M19" s="16"/>
      <c r="N19" s="16">
        <f t="shared" si="2"/>
        <v>0</v>
      </c>
      <c r="O19" s="16" t="str">
        <f t="shared" si="3"/>
        <v/>
      </c>
      <c r="P19" s="17"/>
    </row>
    <row r="20" customHeight="1" spans="1:16">
      <c r="A20" s="46"/>
      <c r="B20" s="71"/>
      <c r="C20" s="72"/>
      <c r="D20" s="73"/>
      <c r="E20" s="39"/>
      <c r="F20" s="16" t="str">
        <f t="shared" si="0"/>
        <v/>
      </c>
      <c r="G20" s="74"/>
      <c r="H20" s="75"/>
      <c r="I20" s="16" t="str">
        <f t="shared" si="1"/>
        <v/>
      </c>
      <c r="J20" s="76"/>
      <c r="K20" s="77"/>
      <c r="L20" s="16"/>
      <c r="M20" s="16"/>
      <c r="N20" s="16">
        <f t="shared" si="2"/>
        <v>0</v>
      </c>
      <c r="O20" s="16" t="str">
        <f t="shared" si="3"/>
        <v/>
      </c>
      <c r="P20" s="17"/>
    </row>
    <row r="21" customHeight="1" spans="1:16">
      <c r="A21" s="46"/>
      <c r="B21" s="71"/>
      <c r="C21" s="72"/>
      <c r="D21" s="73"/>
      <c r="E21" s="39"/>
      <c r="F21" s="16" t="str">
        <f t="shared" si="0"/>
        <v/>
      </c>
      <c r="G21" s="74"/>
      <c r="H21" s="75"/>
      <c r="I21" s="16" t="str">
        <f t="shared" si="1"/>
        <v/>
      </c>
      <c r="J21" s="76"/>
      <c r="K21" s="77"/>
      <c r="L21" s="16"/>
      <c r="M21" s="16"/>
      <c r="N21" s="16">
        <f t="shared" si="2"/>
        <v>0</v>
      </c>
      <c r="O21" s="16" t="str">
        <f t="shared" si="3"/>
        <v/>
      </c>
      <c r="P21" s="17"/>
    </row>
    <row r="22" customHeight="1" spans="1:16">
      <c r="A22" s="46"/>
      <c r="B22" s="71"/>
      <c r="C22" s="72"/>
      <c r="D22" s="73"/>
      <c r="E22" s="39"/>
      <c r="F22" s="16" t="str">
        <f t="shared" si="0"/>
        <v/>
      </c>
      <c r="G22" s="74"/>
      <c r="H22" s="75"/>
      <c r="I22" s="16" t="str">
        <f t="shared" si="1"/>
        <v/>
      </c>
      <c r="J22" s="76"/>
      <c r="K22" s="77"/>
      <c r="L22" s="16"/>
      <c r="M22" s="16"/>
      <c r="N22" s="16">
        <f t="shared" si="2"/>
        <v>0</v>
      </c>
      <c r="O22" s="16" t="str">
        <f t="shared" si="3"/>
        <v/>
      </c>
      <c r="P22" s="17"/>
    </row>
    <row r="23" customHeight="1" spans="1:16">
      <c r="A23" s="46"/>
      <c r="B23" s="71"/>
      <c r="C23" s="72"/>
      <c r="D23" s="73"/>
      <c r="E23" s="39"/>
      <c r="F23" s="16" t="str">
        <f t="shared" si="0"/>
        <v/>
      </c>
      <c r="G23" s="74"/>
      <c r="H23" s="75"/>
      <c r="I23" s="16" t="str">
        <f t="shared" si="1"/>
        <v/>
      </c>
      <c r="J23" s="76"/>
      <c r="K23" s="77"/>
      <c r="L23" s="16"/>
      <c r="M23" s="16"/>
      <c r="N23" s="16">
        <f t="shared" si="2"/>
        <v>0</v>
      </c>
      <c r="O23" s="16" t="str">
        <f t="shared" si="3"/>
        <v/>
      </c>
      <c r="P23" s="17"/>
    </row>
    <row r="24" customHeight="1" spans="1:16">
      <c r="A24" s="46"/>
      <c r="B24" s="71"/>
      <c r="C24" s="72"/>
      <c r="D24" s="73"/>
      <c r="E24" s="39"/>
      <c r="F24" s="16" t="str">
        <f t="shared" si="0"/>
        <v/>
      </c>
      <c r="G24" s="74"/>
      <c r="H24" s="75"/>
      <c r="I24" s="16" t="str">
        <f t="shared" si="1"/>
        <v/>
      </c>
      <c r="J24" s="76"/>
      <c r="K24" s="77"/>
      <c r="L24" s="16"/>
      <c r="M24" s="16"/>
      <c r="N24" s="16">
        <f t="shared" si="2"/>
        <v>0</v>
      </c>
      <c r="O24" s="16" t="str">
        <f t="shared" si="3"/>
        <v/>
      </c>
      <c r="P24" s="17"/>
    </row>
    <row r="25" customHeight="1" spans="1:16">
      <c r="A25" s="46"/>
      <c r="B25" s="71"/>
      <c r="C25" s="72"/>
      <c r="D25" s="73"/>
      <c r="E25" s="39"/>
      <c r="F25" s="16" t="str">
        <f t="shared" si="0"/>
        <v/>
      </c>
      <c r="G25" s="74"/>
      <c r="H25" s="75"/>
      <c r="I25" s="16" t="str">
        <f t="shared" si="1"/>
        <v/>
      </c>
      <c r="J25" s="76"/>
      <c r="K25" s="77"/>
      <c r="L25" s="16"/>
      <c r="M25" s="16"/>
      <c r="N25" s="16">
        <f t="shared" si="2"/>
        <v>0</v>
      </c>
      <c r="O25" s="16" t="str">
        <f t="shared" si="3"/>
        <v/>
      </c>
      <c r="P25" s="17"/>
    </row>
    <row r="26" customHeight="1" spans="1:16">
      <c r="A26" s="17"/>
      <c r="B26" s="17"/>
      <c r="C26" s="17"/>
      <c r="D26" s="17"/>
      <c r="E26" s="17"/>
      <c r="F26" s="78"/>
      <c r="G26" s="74"/>
      <c r="H26" s="79"/>
      <c r="I26" s="78"/>
      <c r="J26" s="80"/>
      <c r="K26" s="81"/>
      <c r="L26" s="17"/>
      <c r="M26" s="79"/>
      <c r="N26" s="16">
        <f t="shared" si="2"/>
        <v>0</v>
      </c>
      <c r="O26" s="16" t="str">
        <f t="shared" si="3"/>
        <v/>
      </c>
      <c r="P26" s="17"/>
    </row>
    <row r="27" customHeight="1" spans="1:16">
      <c r="A27" s="19" t="s">
        <v>1105</v>
      </c>
      <c r="B27" s="19"/>
      <c r="C27" s="19"/>
      <c r="D27" s="17"/>
      <c r="E27" s="39"/>
      <c r="F27" s="16"/>
      <c r="G27" s="74">
        <f>SUM(G7:G26)</f>
        <v>0</v>
      </c>
      <c r="H27" s="39"/>
      <c r="I27" s="16"/>
      <c r="J27" s="15">
        <f>SUM(J7:J26)</f>
        <v>0</v>
      </c>
      <c r="K27" s="77"/>
      <c r="L27" s="16"/>
      <c r="M27" s="16">
        <f>SUM(M7:M26)</f>
        <v>0</v>
      </c>
      <c r="N27" s="16">
        <f t="shared" si="2"/>
        <v>0</v>
      </c>
      <c r="O27" s="16" t="str">
        <f t="shared" si="3"/>
        <v/>
      </c>
      <c r="P27" s="17"/>
    </row>
    <row r="28" customHeight="1" spans="1:16">
      <c r="A28" s="20" t="e">
        <f>#REF!&amp;#REF!</f>
        <v>#REF!</v>
      </c>
      <c r="H28" s="7"/>
      <c r="I28" s="7"/>
      <c r="K28" s="7" t="e">
        <f>"评估人员："&amp;#REF!</f>
        <v>#REF!</v>
      </c>
    </row>
    <row r="29" customHeight="1" spans="1:16">
      <c r="A29" s="20" t="e">
        <f>CONCATENATE(#REF!,#REF!,#REF!,#REF!,#REF!,#REF!,#REF!)</f>
        <v>#REF!</v>
      </c>
    </row>
  </sheetData>
  <mergeCells count="12">
    <mergeCell ref="A2:P2"/>
    <mergeCell ref="A3:P3"/>
    <mergeCell ref="E5:G5"/>
    <mergeCell ref="H5:J5"/>
    <mergeCell ref="K5:M5"/>
    <mergeCell ref="A5:A6"/>
    <mergeCell ref="B5:B6"/>
    <mergeCell ref="C5:C6"/>
    <mergeCell ref="D5:D6"/>
    <mergeCell ref="N5:N6"/>
    <mergeCell ref="O5:O6"/>
    <mergeCell ref="P5:P6"/>
  </mergeCells>
  <hyperlinks>
    <hyperlink ref="A1" location="索引目录!E64" display="返回索引页"/>
    <hyperlink ref="B1" location="其他非流动资产汇总!B8" display="返回"/>
  </hyperlinks>
  <printOptions horizontalCentered="1"/>
  <pageMargins left="0.354166666666667" right="0.354166666666667" top="0.786805555555556" bottom="0.786805555555556" header="1.02361111111111" footer="0.511805555555556"/>
  <pageSetup paperSize="9" scale="78" fitToHeight="0" orientation="landscape"/>
  <headerFooter alignWithMargins="0">
    <oddHeader>&amp;R&amp;"宋体,常规"&amp;10表&amp;"Times New Roman,常规"4-17-3
&amp;"宋体,常规"共&amp;"Times New Roman,常规"&amp;N&amp;"宋体,常规"页第&amp;"Times New Roman,常规"&amp;P&amp;"宋体,常规"页</oddHeader>
  </headerFooter>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indexed="10"/>
    <pageSetUpPr fitToPage="1"/>
  </sheetPr>
  <dimension ref="A1:H29"/>
  <sheetViews>
    <sheetView workbookViewId="0">
      <selection activeCell="H14" sqref="H14"/>
    </sheetView>
  </sheetViews>
  <sheetFormatPr defaultColWidth="9" defaultRowHeight="15.75" customHeight="1" outlineLevelCol="7"/>
  <cols>
    <col min="1" max="1" width="6.1" customWidth="1"/>
    <col min="2" max="2" width="28.4" customWidth="1"/>
    <col min="3" max="3" width="19.1" customWidth="1" outlineLevel="1"/>
    <col min="4" max="7" width="22.5" customWidth="1"/>
  </cols>
  <sheetData>
    <row r="1" spans="1:8">
      <c r="A1" s="1" t="s">
        <v>421</v>
      </c>
      <c r="B1" s="40" t="s">
        <v>559</v>
      </c>
      <c r="C1" s="3"/>
      <c r="D1" s="3"/>
      <c r="E1" s="3"/>
      <c r="F1" s="3"/>
      <c r="G1" s="3"/>
    </row>
    <row r="2" ht="36.75" customHeight="1" spans="1:8">
      <c r="A2" s="4" t="s">
        <v>1912</v>
      </c>
      <c r="B2" s="4"/>
      <c r="C2" s="4"/>
      <c r="D2" s="4"/>
      <c r="E2" s="4"/>
      <c r="F2" s="4"/>
      <c r="G2" s="4"/>
    </row>
    <row r="3" ht="14.1" customHeight="1" spans="1:8">
      <c r="A3" s="5" t="e">
        <f>CONCATENATE(#REF!,#REF!,#REF!,#REF!,#REF!,#REF!,#REF!)</f>
        <v>#REF!</v>
      </c>
      <c r="B3" s="5"/>
      <c r="C3" s="5"/>
      <c r="D3" s="5"/>
      <c r="E3" s="5"/>
      <c r="F3" s="5"/>
      <c r="G3" s="5"/>
    </row>
    <row r="4" customHeight="1" spans="1:8">
      <c r="A4" s="7" t="e">
        <f>#REF!&amp;#REF!</f>
        <v>#REF!</v>
      </c>
      <c r="G4" s="41" t="s">
        <v>464</v>
      </c>
    </row>
    <row r="5" ht="27.9" customHeight="1" spans="1:8">
      <c r="A5" s="42" t="s">
        <v>561</v>
      </c>
      <c r="B5" s="42" t="s">
        <v>562</v>
      </c>
      <c r="C5" s="43" t="s">
        <v>467</v>
      </c>
      <c r="D5" s="42" t="s">
        <v>426</v>
      </c>
      <c r="E5" s="42" t="s">
        <v>427</v>
      </c>
      <c r="F5" s="44" t="s">
        <v>563</v>
      </c>
      <c r="G5" s="42" t="s">
        <v>469</v>
      </c>
      <c r="H5" s="45" t="s">
        <v>1913</v>
      </c>
    </row>
    <row r="6" customHeight="1" spans="1:8">
      <c r="A6" s="46" t="s">
        <v>1914</v>
      </c>
      <c r="B6" s="17" t="s">
        <v>1915</v>
      </c>
      <c r="C6" s="15">
        <f>短期借款!I27</f>
        <v>0</v>
      </c>
      <c r="D6" s="18">
        <f>短期借款!J27</f>
        <v>0</v>
      </c>
      <c r="E6" s="16">
        <f>短期借款!L27</f>
        <v>0</v>
      </c>
      <c r="F6" s="16">
        <f t="shared" ref="F6:F17" si="0">E6-D6</f>
        <v>0</v>
      </c>
      <c r="G6" s="47" t="str">
        <f t="shared" ref="G6:G17" si="1">IF(D6=0,"",F6/D6*100)</f>
        <v/>
      </c>
      <c r="H6" s="48" t="str">
        <f t="shared" ref="H6:H27" si="2">IF(E6="","",IF(F6=0,"正常","非正常核查原因"))</f>
        <v>正常</v>
      </c>
    </row>
    <row r="7" customHeight="1" spans="1:8">
      <c r="A7" s="46" t="s">
        <v>1916</v>
      </c>
      <c r="B7" s="17" t="s">
        <v>1917</v>
      </c>
      <c r="C7" s="15">
        <f>交易性金融负债!G27</f>
        <v>0</v>
      </c>
      <c r="D7" s="18">
        <f>交易性金融负债!H27</f>
        <v>0</v>
      </c>
      <c r="E7" s="16">
        <f>交易性金融负债!I27</f>
        <v>0</v>
      </c>
      <c r="F7" s="16">
        <f t="shared" si="0"/>
        <v>0</v>
      </c>
      <c r="G7" s="47" t="str">
        <f t="shared" si="1"/>
        <v/>
      </c>
      <c r="H7" s="48" t="str">
        <f t="shared" si="2"/>
        <v>正常</v>
      </c>
    </row>
    <row r="8" customHeight="1" spans="1:8">
      <c r="A8" s="46" t="s">
        <v>1918</v>
      </c>
      <c r="B8" s="17" t="s">
        <v>1919</v>
      </c>
      <c r="C8" s="15">
        <f>应付票据!G27</f>
        <v>0</v>
      </c>
      <c r="D8" s="18">
        <f>应付票据!H27</f>
        <v>0</v>
      </c>
      <c r="E8" s="16">
        <f>应付票据!I27</f>
        <v>0</v>
      </c>
      <c r="F8" s="16">
        <f t="shared" si="0"/>
        <v>0</v>
      </c>
      <c r="G8" s="47" t="str">
        <f t="shared" si="1"/>
        <v/>
      </c>
      <c r="H8" s="48" t="str">
        <f t="shared" si="2"/>
        <v>正常</v>
      </c>
    </row>
    <row r="9" customHeight="1" spans="1:8">
      <c r="A9" s="46" t="s">
        <v>1920</v>
      </c>
      <c r="B9" s="17" t="s">
        <v>1921</v>
      </c>
      <c r="C9" s="15">
        <f>应付账款!F27</f>
        <v>0</v>
      </c>
      <c r="D9" s="18">
        <f>应付账款!G27</f>
        <v>0</v>
      </c>
      <c r="E9" s="16">
        <f>应付账款!H27</f>
        <v>0</v>
      </c>
      <c r="F9" s="16">
        <f t="shared" si="0"/>
        <v>0</v>
      </c>
      <c r="G9" s="47" t="str">
        <f t="shared" si="1"/>
        <v/>
      </c>
      <c r="H9" s="48" t="str">
        <f t="shared" si="2"/>
        <v>正常</v>
      </c>
    </row>
    <row r="10" customHeight="1" spans="1:8">
      <c r="A10" s="46" t="s">
        <v>1922</v>
      </c>
      <c r="B10" s="17" t="s">
        <v>1923</v>
      </c>
      <c r="C10" s="15">
        <f>预收账款!F27</f>
        <v>0</v>
      </c>
      <c r="D10" s="18">
        <f>预收账款!G27</f>
        <v>0</v>
      </c>
      <c r="E10" s="16">
        <f>预收账款!H27</f>
        <v>0</v>
      </c>
      <c r="F10" s="16">
        <f t="shared" si="0"/>
        <v>0</v>
      </c>
      <c r="G10" s="47" t="str">
        <f t="shared" si="1"/>
        <v/>
      </c>
      <c r="H10" s="48" t="str">
        <f t="shared" si="2"/>
        <v>正常</v>
      </c>
    </row>
    <row r="11" customHeight="1" spans="1:8">
      <c r="A11" s="46" t="s">
        <v>1924</v>
      </c>
      <c r="B11" s="17" t="s">
        <v>1925</v>
      </c>
      <c r="C11" s="15">
        <f>职工薪酬!E27</f>
        <v>0</v>
      </c>
      <c r="D11" s="18">
        <f>职工薪酬!F27</f>
        <v>0</v>
      </c>
      <c r="E11" s="16">
        <f>职工薪酬!G27</f>
        <v>0</v>
      </c>
      <c r="F11" s="16">
        <f t="shared" si="0"/>
        <v>0</v>
      </c>
      <c r="G11" s="47" t="str">
        <f t="shared" si="1"/>
        <v/>
      </c>
      <c r="H11" s="48" t="str">
        <f t="shared" si="2"/>
        <v>正常</v>
      </c>
    </row>
    <row r="12" customHeight="1" spans="1:8">
      <c r="A12" s="46" t="s">
        <v>1926</v>
      </c>
      <c r="B12" s="17" t="s">
        <v>1927</v>
      </c>
      <c r="C12" s="15">
        <f>应交税费!G27</f>
        <v>0</v>
      </c>
      <c r="D12" s="18">
        <f>应交税费!H27</f>
        <v>0</v>
      </c>
      <c r="E12" s="16">
        <f>应交税费!I27</f>
        <v>0</v>
      </c>
      <c r="F12" s="16">
        <f t="shared" si="0"/>
        <v>0</v>
      </c>
      <c r="G12" s="47" t="str">
        <f t="shared" si="1"/>
        <v/>
      </c>
      <c r="H12" s="48" t="str">
        <f t="shared" si="2"/>
        <v>正常</v>
      </c>
    </row>
    <row r="13" customHeight="1" spans="1:8">
      <c r="A13" s="46" t="s">
        <v>1928</v>
      </c>
      <c r="B13" s="17" t="s">
        <v>1929</v>
      </c>
      <c r="C13" s="15">
        <f>应付利息!H27</f>
        <v>0</v>
      </c>
      <c r="D13" s="18">
        <f>应付利息!I27</f>
        <v>0</v>
      </c>
      <c r="E13" s="16">
        <f>应付利息!J27</f>
        <v>0</v>
      </c>
      <c r="F13" s="16">
        <f t="shared" si="0"/>
        <v>0</v>
      </c>
      <c r="G13" s="47" t="str">
        <f t="shared" si="1"/>
        <v/>
      </c>
      <c r="H13" s="48" t="str">
        <f t="shared" si="2"/>
        <v>正常</v>
      </c>
    </row>
    <row r="14" customHeight="1" spans="1:8">
      <c r="A14" s="46" t="s">
        <v>1930</v>
      </c>
      <c r="B14" s="17" t="s">
        <v>1931</v>
      </c>
      <c r="C14" s="15">
        <f>'应付股利（利润）'!F27</f>
        <v>0</v>
      </c>
      <c r="D14" s="18">
        <f>'应付股利（利润）'!G27</f>
        <v>0</v>
      </c>
      <c r="E14" s="16">
        <f>'应付股利（利润）'!H27</f>
        <v>0</v>
      </c>
      <c r="F14" s="16">
        <f t="shared" si="0"/>
        <v>0</v>
      </c>
      <c r="G14" s="47" t="str">
        <f t="shared" si="1"/>
        <v/>
      </c>
      <c r="H14" s="48" t="str">
        <f t="shared" si="2"/>
        <v>正常</v>
      </c>
    </row>
    <row r="15" customHeight="1" spans="1:8">
      <c r="A15" s="46" t="s">
        <v>1932</v>
      </c>
      <c r="B15" s="17" t="s">
        <v>1933</v>
      </c>
      <c r="C15" s="15">
        <f>其他应付款!F27</f>
        <v>0</v>
      </c>
      <c r="D15" s="18">
        <f>其他应付款!G27</f>
        <v>0</v>
      </c>
      <c r="E15" s="16">
        <f>其他应付款!H27</f>
        <v>0</v>
      </c>
      <c r="F15" s="16">
        <f t="shared" si="0"/>
        <v>0</v>
      </c>
      <c r="G15" s="47" t="str">
        <f t="shared" si="1"/>
        <v/>
      </c>
      <c r="H15" s="48" t="str">
        <f t="shared" si="2"/>
        <v>正常</v>
      </c>
    </row>
    <row r="16" customHeight="1" spans="1:8">
      <c r="A16" s="46" t="s">
        <v>1934</v>
      </c>
      <c r="B16" s="17" t="s">
        <v>1935</v>
      </c>
      <c r="C16" s="15">
        <f>一年到期非流动负债!I27</f>
        <v>0</v>
      </c>
      <c r="D16" s="18">
        <f>一年到期非流动负债!J27</f>
        <v>0</v>
      </c>
      <c r="E16" s="16">
        <f>一年到期非流动负债!L27</f>
        <v>0</v>
      </c>
      <c r="F16" s="16">
        <f t="shared" si="0"/>
        <v>0</v>
      </c>
      <c r="G16" s="47" t="str">
        <f t="shared" si="1"/>
        <v/>
      </c>
      <c r="H16" s="48" t="str">
        <f t="shared" si="2"/>
        <v>正常</v>
      </c>
    </row>
    <row r="17" customHeight="1" spans="1:8">
      <c r="A17" s="46" t="s">
        <v>1936</v>
      </c>
      <c r="B17" s="17" t="s">
        <v>1937</v>
      </c>
      <c r="C17" s="15">
        <f>其他流动负债!F27</f>
        <v>0</v>
      </c>
      <c r="D17" s="18">
        <f>其他流动负债!G27</f>
        <v>0</v>
      </c>
      <c r="E17" s="16">
        <f>其他流动负债!H27</f>
        <v>0</v>
      </c>
      <c r="F17" s="16">
        <f t="shared" si="0"/>
        <v>0</v>
      </c>
      <c r="G17" s="47" t="str">
        <f t="shared" si="1"/>
        <v/>
      </c>
      <c r="H17" s="48" t="str">
        <f t="shared" si="2"/>
        <v>正常</v>
      </c>
    </row>
    <row r="18" customHeight="1" spans="1:8">
      <c r="A18" s="12"/>
      <c r="B18" s="17"/>
      <c r="C18" s="15"/>
      <c r="D18" s="18"/>
      <c r="E18" s="16"/>
      <c r="F18" s="16"/>
      <c r="G18" s="47"/>
      <c r="H18" s="48" t="str">
        <f t="shared" si="2"/>
        <v/>
      </c>
    </row>
    <row r="19" customHeight="1" spans="1:8">
      <c r="A19" s="12"/>
      <c r="B19" s="17"/>
      <c r="C19" s="15"/>
      <c r="D19" s="18"/>
      <c r="E19" s="16"/>
      <c r="F19" s="16"/>
      <c r="G19" s="47"/>
      <c r="H19" s="48" t="str">
        <f t="shared" si="2"/>
        <v/>
      </c>
    </row>
    <row r="20" customHeight="1" spans="1:8">
      <c r="A20" s="12"/>
      <c r="B20" s="17"/>
      <c r="C20" s="15"/>
      <c r="D20" s="18"/>
      <c r="E20" s="16"/>
      <c r="F20" s="16"/>
      <c r="G20" s="47"/>
      <c r="H20" s="48" t="str">
        <f t="shared" si="2"/>
        <v/>
      </c>
    </row>
    <row r="21" customHeight="1" spans="1:8">
      <c r="A21" s="12"/>
      <c r="B21" s="17"/>
      <c r="C21" s="15"/>
      <c r="D21" s="18"/>
      <c r="E21" s="16"/>
      <c r="F21" s="16"/>
      <c r="G21" s="47"/>
      <c r="H21" s="48" t="str">
        <f t="shared" si="2"/>
        <v/>
      </c>
    </row>
    <row r="22" customHeight="1" spans="1:8">
      <c r="A22" s="12"/>
      <c r="B22" s="17"/>
      <c r="C22" s="15"/>
      <c r="D22" s="18"/>
      <c r="E22" s="16"/>
      <c r="F22" s="16"/>
      <c r="G22" s="47"/>
      <c r="H22" s="48" t="str">
        <f t="shared" si="2"/>
        <v/>
      </c>
    </row>
    <row r="23" customHeight="1" spans="1:8">
      <c r="A23" s="12"/>
      <c r="B23" s="17"/>
      <c r="C23" s="15"/>
      <c r="D23" s="18"/>
      <c r="E23" s="16"/>
      <c r="F23" s="16"/>
      <c r="G23" s="47"/>
      <c r="H23" s="48" t="str">
        <f t="shared" si="2"/>
        <v/>
      </c>
    </row>
    <row r="24" customHeight="1" spans="1:8">
      <c r="A24" s="12"/>
      <c r="B24" s="17"/>
      <c r="C24" s="15"/>
      <c r="D24" s="18"/>
      <c r="E24" s="16"/>
      <c r="F24" s="16"/>
      <c r="G24" s="47"/>
      <c r="H24" s="48" t="str">
        <f t="shared" si="2"/>
        <v/>
      </c>
    </row>
    <row r="25" customHeight="1" spans="1:8">
      <c r="A25" s="46"/>
      <c r="B25" s="49"/>
      <c r="C25" s="15"/>
      <c r="D25" s="18"/>
      <c r="E25" s="16"/>
      <c r="F25" s="16"/>
      <c r="G25" s="47"/>
      <c r="H25" s="48" t="str">
        <f t="shared" si="2"/>
        <v/>
      </c>
    </row>
    <row r="26" customHeight="1" spans="1:8">
      <c r="A26" s="46"/>
      <c r="B26" s="49"/>
      <c r="C26" s="15"/>
      <c r="D26" s="18"/>
      <c r="E26" s="16"/>
      <c r="F26" s="16"/>
      <c r="G26" s="47"/>
      <c r="H26" s="48" t="str">
        <f t="shared" si="2"/>
        <v/>
      </c>
    </row>
    <row r="27" customHeight="1" spans="1:8">
      <c r="A27" s="46" t="s">
        <v>1442</v>
      </c>
      <c r="B27" s="46" t="s">
        <v>1938</v>
      </c>
      <c r="C27" s="15">
        <f>SUM(C6:C26)</f>
        <v>0</v>
      </c>
      <c r="D27" s="18">
        <f>SUM(D6:D26)</f>
        <v>0</v>
      </c>
      <c r="E27" s="16">
        <f>SUM(E6:E26)</f>
        <v>0</v>
      </c>
      <c r="F27" s="16">
        <f>E27-D27</f>
        <v>0</v>
      </c>
      <c r="G27" s="47" t="str">
        <f>IF(D27=0,"",F27/D27*100)</f>
        <v/>
      </c>
      <c r="H27" s="48" t="str">
        <f t="shared" si="2"/>
        <v>正常</v>
      </c>
    </row>
    <row r="28" customHeight="1" spans="1:8">
      <c r="A28" s="20" t="e">
        <f>#REF!&amp;#REF!</f>
        <v>#REF!</v>
      </c>
      <c r="E28" s="27" t="e">
        <f>"评估人员："&amp;#REF!</f>
        <v>#REF!</v>
      </c>
    </row>
    <row r="29" customHeight="1" spans="1:8">
      <c r="A29" s="20" t="e">
        <f>CONCATENATE(#REF!,#REF!,#REF!,#REF!,#REF!,#REF!,#REF!)</f>
        <v>#REF!</v>
      </c>
    </row>
  </sheetData>
  <mergeCells count="2">
    <mergeCell ref="A2:G2"/>
    <mergeCell ref="A3:G3"/>
  </mergeCells>
  <hyperlinks>
    <hyperlink ref="A1" location="索引目录!G6" display="返回索引页"/>
    <hyperlink ref="B1" location="分类汇总!B37" display="返回"/>
    <hyperlink ref="B14" location="'应付股利（利润）'!B1" display="应付股利（应付利润）"/>
    <hyperlink ref="B6" location="短期借款!B1" display="短期借款"/>
    <hyperlink ref="B7" location="交易性金融负债!B1" display="交易性金融负债"/>
    <hyperlink ref="B8" location="应付票据!B1" display="应付票据"/>
    <hyperlink ref="B9" location="应付账款!B1" display="应付账款"/>
    <hyperlink ref="B10" location="预收账款!B1" display="预收款项"/>
    <hyperlink ref="B11" location="职工薪酬!B1" display="应付职工薪酬"/>
    <hyperlink ref="B12" location="应交税费!B1" display="应交税费"/>
    <hyperlink ref="B13" location="应付利息!B1" display="应付利息"/>
    <hyperlink ref="B15" location="其他应付款!B1" display="其他应付款"/>
    <hyperlink ref="B16" location="一年到期非流动负债!B1" display="一年内到期的非流动负债"/>
    <hyperlink ref="B17" location="其他流动负债!B1" display="其他流动负债"/>
  </hyperlinks>
  <printOptions horizontalCentered="1"/>
  <pageMargins left="0.354166666666667" right="0.354166666666667" top="0.786805555555556" bottom="0.786805555555556" header="1.02361111111111" footer="0.511805555555556"/>
  <pageSetup paperSize="9" scale="91" fitToHeight="0" orientation="landscape"/>
  <headerFooter alignWithMargins="0">
    <oddHeader>&amp;R&amp;"宋体,常规"&amp;10表&amp;"Times New Roman,常规"5
&amp;"宋体,常规"共&amp;"Times New Roman,常规"&amp;N&amp;"宋体,常规"页第&amp;"Times New Roman,常规"&amp;P&amp;"宋体,常规"页</oddHeader>
  </headerFooter>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9"/>
  <sheetViews>
    <sheetView workbookViewId="0">
      <selection activeCell="H14" sqref="H14"/>
    </sheetView>
  </sheetViews>
  <sheetFormatPr defaultColWidth="9" defaultRowHeight="15.75" customHeight="1"/>
  <cols>
    <col min="1" max="1" width="5.5" customWidth="1"/>
    <col min="2" max="2" width="18.1" customWidth="1" outlineLevel="1"/>
    <col min="3" max="3" width="18.1" customWidth="1"/>
    <col min="4" max="7" width="8.5" customWidth="1"/>
    <col min="8" max="8" width="14.4" customWidth="1"/>
    <col min="9" max="9" width="12.4" customWidth="1" outlineLevel="1"/>
    <col min="10" max="10" width="14.6" customWidth="1"/>
    <col min="11" max="11" width="8.6" customWidth="1"/>
    <col min="12" max="12" width="13.6" customWidth="1"/>
    <col min="13" max="13" width="12.4" customWidth="1"/>
  </cols>
  <sheetData>
    <row r="1" spans="1:13">
      <c r="A1" s="1" t="s">
        <v>421</v>
      </c>
      <c r="B1" s="2" t="s">
        <v>462</v>
      </c>
      <c r="C1" s="2"/>
      <c r="D1" s="3"/>
      <c r="E1" s="3"/>
      <c r="F1" s="3"/>
      <c r="G1" s="3"/>
      <c r="H1" s="3"/>
      <c r="I1" s="3"/>
      <c r="J1" s="3"/>
      <c r="K1" s="3"/>
      <c r="L1" s="3"/>
      <c r="M1" s="3"/>
    </row>
    <row r="2" ht="30" customHeight="1" spans="1:13">
      <c r="A2" s="4" t="s">
        <v>1939</v>
      </c>
      <c r="B2" s="4"/>
      <c r="C2" s="4"/>
      <c r="D2" s="4"/>
      <c r="E2" s="4"/>
      <c r="F2" s="4"/>
      <c r="G2" s="4"/>
      <c r="H2" s="4"/>
      <c r="I2" s="4"/>
      <c r="J2" s="4"/>
      <c r="K2" s="4"/>
      <c r="L2" s="4"/>
      <c r="M2" s="4"/>
    </row>
    <row r="3" ht="14.1" customHeight="1" spans="1:13">
      <c r="A3" s="5" t="e">
        <f>CONCATENATE(#REF!,#REF!,#REF!,#REF!,#REF!,#REF!,#REF!)</f>
        <v>#REF!</v>
      </c>
      <c r="B3" s="5"/>
      <c r="C3" s="5"/>
      <c r="D3" s="5"/>
      <c r="E3" s="5"/>
      <c r="F3" s="5"/>
      <c r="G3" s="5"/>
      <c r="H3" s="5"/>
      <c r="I3" s="5"/>
      <c r="J3" s="6"/>
      <c r="K3" s="6"/>
      <c r="L3" s="6"/>
      <c r="M3" s="6"/>
    </row>
    <row r="4" customHeight="1" spans="1:13">
      <c r="A4" s="7" t="e">
        <f>#REF!&amp;#REF!</f>
        <v>#REF!</v>
      </c>
      <c r="M4" s="8" t="s">
        <v>464</v>
      </c>
    </row>
    <row r="5" ht="27.9" customHeight="1" spans="1:13">
      <c r="A5" s="9" t="s">
        <v>465</v>
      </c>
      <c r="B5" s="9" t="s">
        <v>572</v>
      </c>
      <c r="C5" s="9" t="s">
        <v>1940</v>
      </c>
      <c r="D5" s="9" t="s">
        <v>629</v>
      </c>
      <c r="E5" s="9" t="s">
        <v>974</v>
      </c>
      <c r="F5" s="9" t="s">
        <v>1941</v>
      </c>
      <c r="G5" s="9" t="s">
        <v>574</v>
      </c>
      <c r="H5" s="9" t="s">
        <v>1942</v>
      </c>
      <c r="I5" s="10" t="s">
        <v>467</v>
      </c>
      <c r="J5" s="11" t="s">
        <v>426</v>
      </c>
      <c r="K5" s="51" t="s">
        <v>1943</v>
      </c>
      <c r="L5" s="9" t="s">
        <v>427</v>
      </c>
      <c r="M5" s="9" t="s">
        <v>577</v>
      </c>
    </row>
    <row r="6" customHeight="1" spans="1:13">
      <c r="A6" s="12"/>
      <c r="B6" s="36"/>
      <c r="C6" s="13"/>
      <c r="D6" s="14"/>
      <c r="E6" s="14"/>
      <c r="F6" s="14"/>
      <c r="G6" s="12"/>
      <c r="H6" s="16"/>
      <c r="I6" s="15"/>
      <c r="J6" s="18"/>
      <c r="K6" s="39"/>
      <c r="L6" s="16"/>
      <c r="M6" s="17"/>
    </row>
    <row r="7" customHeight="1" spans="1:13">
      <c r="A7" s="12"/>
      <c r="B7" s="13"/>
      <c r="C7" s="13"/>
      <c r="D7" s="14"/>
      <c r="E7" s="14"/>
      <c r="F7" s="12"/>
      <c r="G7" s="12"/>
      <c r="H7" s="16"/>
      <c r="I7" s="15"/>
      <c r="J7" s="18"/>
      <c r="K7" s="39"/>
      <c r="L7" s="16"/>
      <c r="M7" s="17"/>
    </row>
    <row r="8" customHeight="1" spans="1:13">
      <c r="A8" s="12"/>
      <c r="B8" s="13"/>
      <c r="C8" s="13"/>
      <c r="D8" s="14"/>
      <c r="E8" s="14"/>
      <c r="F8" s="12"/>
      <c r="G8" s="12"/>
      <c r="H8" s="16"/>
      <c r="I8" s="15"/>
      <c r="J8" s="18"/>
      <c r="K8" s="39"/>
      <c r="L8" s="16"/>
      <c r="M8" s="17"/>
    </row>
    <row r="9" customHeight="1" spans="1:13">
      <c r="A9" s="12"/>
      <c r="B9" s="13"/>
      <c r="C9" s="13"/>
      <c r="D9" s="14"/>
      <c r="E9" s="14"/>
      <c r="F9" s="12"/>
      <c r="G9" s="12"/>
      <c r="H9" s="16"/>
      <c r="I9" s="15"/>
      <c r="J9" s="18"/>
      <c r="K9" s="39"/>
      <c r="L9" s="16"/>
      <c r="M9" s="17"/>
    </row>
    <row r="10" customHeight="1" spans="1:13">
      <c r="A10" s="12"/>
      <c r="B10" s="13"/>
      <c r="C10" s="13"/>
      <c r="D10" s="14"/>
      <c r="E10" s="14"/>
      <c r="F10" s="12"/>
      <c r="G10" s="12"/>
      <c r="H10" s="16"/>
      <c r="I10" s="15"/>
      <c r="J10" s="18"/>
      <c r="K10" s="39"/>
      <c r="L10" s="16"/>
      <c r="M10" s="17"/>
    </row>
    <row r="11" customHeight="1" spans="1:13">
      <c r="A11" s="12"/>
      <c r="B11" s="13"/>
      <c r="C11" s="13"/>
      <c r="D11" s="14"/>
      <c r="E11" s="14"/>
      <c r="F11" s="12"/>
      <c r="G11" s="12"/>
      <c r="H11" s="16"/>
      <c r="I11" s="15"/>
      <c r="J11" s="18"/>
      <c r="K11" s="39"/>
      <c r="L11" s="16"/>
      <c r="M11" s="17"/>
    </row>
    <row r="12" customHeight="1" spans="1:13">
      <c r="A12" s="12"/>
      <c r="B12" s="13"/>
      <c r="C12" s="13"/>
      <c r="D12" s="14"/>
      <c r="E12" s="14"/>
      <c r="F12" s="12"/>
      <c r="G12" s="12"/>
      <c r="H12" s="16"/>
      <c r="I12" s="15"/>
      <c r="J12" s="18"/>
      <c r="K12" s="39"/>
      <c r="L12" s="16"/>
      <c r="M12" s="17"/>
    </row>
    <row r="13" customHeight="1" spans="1:13">
      <c r="A13" s="12"/>
      <c r="B13" s="13"/>
      <c r="C13" s="13"/>
      <c r="D13" s="14"/>
      <c r="E13" s="14"/>
      <c r="F13" s="12"/>
      <c r="G13" s="12"/>
      <c r="H13" s="16"/>
      <c r="I13" s="15"/>
      <c r="J13" s="18"/>
      <c r="K13" s="39"/>
      <c r="L13" s="16"/>
      <c r="M13" s="17"/>
    </row>
    <row r="14" customHeight="1" spans="1:13">
      <c r="A14" s="12"/>
      <c r="B14" s="13"/>
      <c r="C14" s="13"/>
      <c r="D14" s="14"/>
      <c r="E14" s="14"/>
      <c r="F14" s="12"/>
      <c r="G14" s="12"/>
      <c r="H14" s="16"/>
      <c r="I14" s="15"/>
      <c r="J14" s="18"/>
      <c r="K14" s="39"/>
      <c r="L14" s="16"/>
      <c r="M14" s="17"/>
    </row>
    <row r="15" customHeight="1" spans="1:13">
      <c r="A15" s="12"/>
      <c r="B15" s="13"/>
      <c r="C15" s="13"/>
      <c r="D15" s="14"/>
      <c r="E15" s="14"/>
      <c r="F15" s="12"/>
      <c r="G15" s="12"/>
      <c r="H15" s="16"/>
      <c r="I15" s="15"/>
      <c r="J15" s="18"/>
      <c r="K15" s="39"/>
      <c r="L15" s="16"/>
      <c r="M15" s="17"/>
    </row>
    <row r="16" customHeight="1" spans="1:13">
      <c r="A16" s="12"/>
      <c r="B16" s="13"/>
      <c r="C16" s="13"/>
      <c r="D16" s="14"/>
      <c r="E16" s="14"/>
      <c r="F16" s="12"/>
      <c r="G16" s="12"/>
      <c r="H16" s="16"/>
      <c r="I16" s="15"/>
      <c r="J16" s="18"/>
      <c r="K16" s="39"/>
      <c r="L16" s="16"/>
      <c r="M16" s="17"/>
    </row>
    <row r="17" customHeight="1" spans="1:13">
      <c r="A17" s="12"/>
      <c r="B17" s="13"/>
      <c r="C17" s="13"/>
      <c r="D17" s="14"/>
      <c r="E17" s="14"/>
      <c r="F17" s="12"/>
      <c r="G17" s="12"/>
      <c r="H17" s="16"/>
      <c r="I17" s="15"/>
      <c r="J17" s="18"/>
      <c r="K17" s="39"/>
      <c r="L17" s="16"/>
      <c r="M17" s="17"/>
    </row>
    <row r="18" customHeight="1" spans="1:13">
      <c r="A18" s="12"/>
      <c r="B18" s="13"/>
      <c r="C18" s="13"/>
      <c r="D18" s="14"/>
      <c r="E18" s="14"/>
      <c r="F18" s="12"/>
      <c r="G18" s="12"/>
      <c r="H18" s="16"/>
      <c r="I18" s="15"/>
      <c r="J18" s="18"/>
      <c r="K18" s="39"/>
      <c r="L18" s="16"/>
      <c r="M18" s="17"/>
    </row>
    <row r="19" customHeight="1" spans="1:13">
      <c r="A19" s="12"/>
      <c r="B19" s="13"/>
      <c r="C19" s="13"/>
      <c r="D19" s="14"/>
      <c r="E19" s="14"/>
      <c r="F19" s="12"/>
      <c r="G19" s="12"/>
      <c r="H19" s="16"/>
      <c r="I19" s="15"/>
      <c r="J19" s="18"/>
      <c r="K19" s="39"/>
      <c r="L19" s="16"/>
      <c r="M19" s="17"/>
    </row>
    <row r="20" customHeight="1" spans="1:13">
      <c r="A20" s="12"/>
      <c r="B20" s="13"/>
      <c r="C20" s="13"/>
      <c r="D20" s="14"/>
      <c r="E20" s="14"/>
      <c r="F20" s="12"/>
      <c r="G20" s="12"/>
      <c r="H20" s="16"/>
      <c r="I20" s="15"/>
      <c r="J20" s="18"/>
      <c r="K20" s="39"/>
      <c r="L20" s="16"/>
      <c r="M20" s="17"/>
    </row>
    <row r="21" customHeight="1" spans="1:13">
      <c r="A21" s="12"/>
      <c r="B21" s="13"/>
      <c r="C21" s="13"/>
      <c r="D21" s="14"/>
      <c r="E21" s="14"/>
      <c r="F21" s="12"/>
      <c r="G21" s="12"/>
      <c r="H21" s="16"/>
      <c r="I21" s="15"/>
      <c r="J21" s="18"/>
      <c r="K21" s="39"/>
      <c r="L21" s="16"/>
      <c r="M21" s="17"/>
    </row>
    <row r="22" customHeight="1" spans="1:13">
      <c r="A22" s="12"/>
      <c r="B22" s="13"/>
      <c r="C22" s="13"/>
      <c r="D22" s="14"/>
      <c r="E22" s="14"/>
      <c r="F22" s="12"/>
      <c r="G22" s="12"/>
      <c r="H22" s="16"/>
      <c r="I22" s="15"/>
      <c r="J22" s="18"/>
      <c r="K22" s="39"/>
      <c r="L22" s="16"/>
      <c r="M22" s="17"/>
    </row>
    <row r="23" customHeight="1" spans="1:13">
      <c r="A23" s="12"/>
      <c r="B23" s="13"/>
      <c r="C23" s="13"/>
      <c r="D23" s="14"/>
      <c r="E23" s="14"/>
      <c r="F23" s="12"/>
      <c r="G23" s="12"/>
      <c r="H23" s="16"/>
      <c r="I23" s="15"/>
      <c r="J23" s="18"/>
      <c r="K23" s="39"/>
      <c r="L23" s="16"/>
      <c r="M23" s="17"/>
    </row>
    <row r="24" customHeight="1" spans="1:13">
      <c r="A24" s="12"/>
      <c r="B24" s="13"/>
      <c r="C24" s="13"/>
      <c r="D24" s="14"/>
      <c r="E24" s="14"/>
      <c r="F24" s="12"/>
      <c r="G24" s="12"/>
      <c r="H24" s="16"/>
      <c r="I24" s="15"/>
      <c r="J24" s="18"/>
      <c r="K24" s="39"/>
      <c r="L24" s="16"/>
      <c r="M24" s="17"/>
    </row>
    <row r="25" customHeight="1" spans="1:13">
      <c r="A25" s="12"/>
      <c r="B25" s="13"/>
      <c r="C25" s="13"/>
      <c r="D25" s="14"/>
      <c r="E25" s="14"/>
      <c r="F25" s="12"/>
      <c r="G25" s="12"/>
      <c r="H25" s="16"/>
      <c r="I25" s="15"/>
      <c r="J25" s="18"/>
      <c r="K25" s="39"/>
      <c r="L25" s="16"/>
      <c r="M25" s="17"/>
    </row>
    <row r="26" customHeight="1" spans="1:13">
      <c r="A26" s="12"/>
      <c r="B26" s="13"/>
      <c r="C26" s="13"/>
      <c r="D26" s="14"/>
      <c r="E26" s="14"/>
      <c r="F26" s="12"/>
      <c r="G26" s="12"/>
      <c r="H26" s="16"/>
      <c r="I26" s="15"/>
      <c r="J26" s="18"/>
      <c r="K26" s="39"/>
      <c r="L26" s="16"/>
      <c r="M26" s="17"/>
    </row>
    <row r="27" customHeight="1" spans="1:13">
      <c r="A27" s="19" t="s">
        <v>1105</v>
      </c>
      <c r="B27" s="19"/>
      <c r="C27" s="19"/>
      <c r="D27" s="14"/>
      <c r="E27" s="14"/>
      <c r="F27" s="12"/>
      <c r="G27" s="12"/>
      <c r="H27" s="16"/>
      <c r="I27" s="15">
        <f>SUM(I6:I26)</f>
        <v>0</v>
      </c>
      <c r="J27" s="18">
        <f>SUM(J6:J26)</f>
        <v>0</v>
      </c>
      <c r="K27" s="39"/>
      <c r="L27" s="16">
        <f>SUM(L6:L26)</f>
        <v>0</v>
      </c>
      <c r="M27" s="17"/>
    </row>
    <row r="28" customHeight="1" spans="1:13">
      <c r="A28" s="20" t="e">
        <f>#REF!&amp;#REF!</f>
        <v>#REF!</v>
      </c>
      <c r="K28" s="7" t="e">
        <f>"评估人员："&amp;#REF!</f>
        <v>#REF!</v>
      </c>
    </row>
    <row r="29" customHeight="1" spans="1:13">
      <c r="A29" s="20" t="e">
        <f>CONCATENATE(#REF!,#REF!,#REF!,#REF!,#REF!,#REF!,#REF!)</f>
        <v>#REF!</v>
      </c>
    </row>
  </sheetData>
  <mergeCells count="2">
    <mergeCell ref="A2:M2"/>
    <mergeCell ref="A3:M3"/>
  </mergeCells>
  <hyperlinks>
    <hyperlink ref="A1" location="索引目录!I6" display="返回索引页"/>
    <hyperlink ref="B1" location="流动负债汇总!B6" display="返回"/>
  </hyperlinks>
  <printOptions horizontalCentered="1"/>
  <pageMargins left="0.354166666666667" right="0.354166666666667" top="0.786805555555556" bottom="0.786805555555556" header="1.02361111111111" footer="0.511805555555556"/>
  <pageSetup paperSize="9" scale="86" fitToHeight="0" orientation="landscape"/>
  <headerFooter alignWithMargins="0">
    <oddHeader>&amp;R&amp;"宋体,常规"&amp;10表&amp;"Times New Roman,常规"5-1
&amp;"宋体,常规"共&amp;"Times New Roman,常规"&amp;N&amp;"宋体,常规"页第&amp;"Times New Roman,常规"&amp;P&amp;"宋体,常规"页</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29"/>
  <sheetViews>
    <sheetView topLeftCell="D1" workbookViewId="0">
      <selection activeCell="H13" sqref="H13"/>
    </sheetView>
  </sheetViews>
  <sheetFormatPr defaultColWidth="9" defaultRowHeight="15.75" customHeight="1"/>
  <cols>
    <col min="1" max="1" width="4.6" customWidth="1"/>
    <col min="2" max="2" width="16.1" customWidth="1" outlineLevel="1"/>
    <col min="3" max="3" width="17.1" customWidth="1"/>
    <col min="4" max="4" width="19.5" customWidth="1"/>
    <col min="5" max="5" width="6.6" customWidth="1"/>
    <col min="6" max="6" width="13" customWidth="1"/>
    <col min="7" max="7" width="13.5" customWidth="1"/>
    <col min="8" max="8" width="15.5" customWidth="1" outlineLevel="1"/>
    <col min="9" max="10" width="15.5" customWidth="1"/>
    <col min="11" max="11" width="12.1" customWidth="1"/>
    <col min="12" max="12" width="8.4" customWidth="1"/>
  </cols>
  <sheetData>
    <row r="1" spans="1:14">
      <c r="A1" s="1" t="s">
        <v>421</v>
      </c>
      <c r="B1" s="40" t="s">
        <v>559</v>
      </c>
      <c r="C1" s="2"/>
      <c r="D1" s="3"/>
      <c r="E1" s="3"/>
      <c r="F1" s="3"/>
      <c r="G1" s="3"/>
      <c r="H1" s="3"/>
      <c r="I1" s="3"/>
      <c r="J1" s="3"/>
      <c r="K1" s="3"/>
      <c r="L1" s="3"/>
    </row>
    <row r="2" ht="30" customHeight="1" spans="1:14">
      <c r="A2" s="4" t="s">
        <v>579</v>
      </c>
      <c r="B2" s="4"/>
      <c r="C2" s="4"/>
      <c r="D2" s="4"/>
      <c r="E2" s="4"/>
      <c r="F2" s="4"/>
      <c r="G2" s="4"/>
      <c r="H2" s="4"/>
      <c r="I2" s="4"/>
      <c r="J2" s="4"/>
      <c r="K2" s="4"/>
      <c r="L2" s="4"/>
      <c r="M2" s="4"/>
    </row>
    <row r="3" ht="14.1" customHeight="1" spans="1:14">
      <c r="A3" s="5" t="e">
        <f>CONCATENATE(#REF!,#REF!,#REF!,#REF!,#REF!,#REF!,#REF!)</f>
        <v>#REF!</v>
      </c>
      <c r="B3" s="5"/>
      <c r="C3" s="5"/>
      <c r="D3" s="5"/>
      <c r="E3" s="5"/>
      <c r="F3" s="5"/>
      <c r="G3" s="5"/>
      <c r="H3" s="5"/>
      <c r="I3" s="5"/>
      <c r="J3" s="5"/>
      <c r="K3" s="5"/>
      <c r="L3" s="5"/>
      <c r="M3" s="5"/>
    </row>
    <row r="4" customHeight="1" spans="1:14">
      <c r="A4" s="7" t="e">
        <f>#REF!&amp;#REF!</f>
        <v>#REF!</v>
      </c>
      <c r="M4" s="8" t="s">
        <v>464</v>
      </c>
    </row>
    <row r="5" ht="27.9" customHeight="1" spans="1:14">
      <c r="A5" s="9" t="s">
        <v>465</v>
      </c>
      <c r="B5" s="9" t="s">
        <v>572</v>
      </c>
      <c r="C5" s="9" t="s">
        <v>580</v>
      </c>
      <c r="D5" s="9" t="s">
        <v>581</v>
      </c>
      <c r="E5" s="9" t="s">
        <v>574</v>
      </c>
      <c r="F5" s="9" t="s">
        <v>575</v>
      </c>
      <c r="G5" s="9" t="s">
        <v>576</v>
      </c>
      <c r="H5" s="10" t="s">
        <v>467</v>
      </c>
      <c r="I5" s="32" t="s">
        <v>426</v>
      </c>
      <c r="J5" s="9" t="s">
        <v>427</v>
      </c>
      <c r="K5" s="9" t="s">
        <v>428</v>
      </c>
      <c r="L5" s="146" t="s">
        <v>469</v>
      </c>
      <c r="M5" s="146" t="s">
        <v>577</v>
      </c>
      <c r="N5" s="893" t="s">
        <v>470</v>
      </c>
    </row>
    <row r="6" customHeight="1" spans="1:14">
      <c r="A6" s="12"/>
      <c r="B6" s="13"/>
      <c r="C6" s="13"/>
      <c r="D6" s="71"/>
      <c r="E6" s="71"/>
      <c r="F6" s="16"/>
      <c r="G6" s="104"/>
      <c r="H6" s="15"/>
      <c r="I6" s="16"/>
      <c r="J6" s="16"/>
      <c r="K6" s="147" t="str">
        <f t="shared" ref="K6:K27" si="0">IF(I6="","",J6-I6)</f>
        <v/>
      </c>
      <c r="L6" s="147" t="str">
        <f t="shared" ref="L6:L27" si="1">IF(I6=0,"",K6/I6*100)</f>
        <v/>
      </c>
      <c r="M6" s="17"/>
      <c r="N6" s="48" t="str">
        <f t="shared" ref="N6:N27" si="2">IF(J6="","",IF(K6=0,"正常","非正常核查原因"))</f>
        <v/>
      </c>
    </row>
    <row r="7" customHeight="1" spans="1:14">
      <c r="A7" s="12"/>
      <c r="B7" s="13"/>
      <c r="C7" s="13"/>
      <c r="D7" s="71"/>
      <c r="E7" s="71"/>
      <c r="F7" s="16"/>
      <c r="G7" s="104"/>
      <c r="H7" s="15"/>
      <c r="I7" s="16"/>
      <c r="J7" s="16"/>
      <c r="K7" s="147" t="str">
        <f t="shared" si="0"/>
        <v/>
      </c>
      <c r="L7" s="147" t="str">
        <f t="shared" si="1"/>
        <v/>
      </c>
      <c r="M7" s="17"/>
      <c r="N7" s="48" t="str">
        <f t="shared" si="2"/>
        <v/>
      </c>
    </row>
    <row r="8" customHeight="1" spans="1:14">
      <c r="A8" s="12"/>
      <c r="B8" s="13"/>
      <c r="C8" s="13"/>
      <c r="D8" s="71"/>
      <c r="E8" s="71"/>
      <c r="F8" s="16"/>
      <c r="G8" s="104"/>
      <c r="H8" s="15"/>
      <c r="I8" s="16"/>
      <c r="J8" s="16"/>
      <c r="K8" s="147" t="str">
        <f t="shared" si="0"/>
        <v/>
      </c>
      <c r="L8" s="147" t="str">
        <f t="shared" si="1"/>
        <v/>
      </c>
      <c r="M8" s="17"/>
      <c r="N8" s="48" t="str">
        <f t="shared" si="2"/>
        <v/>
      </c>
    </row>
    <row r="9" customHeight="1" spans="1:14">
      <c r="A9" s="12"/>
      <c r="B9" s="13"/>
      <c r="C9" s="13"/>
      <c r="D9" s="71"/>
      <c r="E9" s="71"/>
      <c r="F9" s="16"/>
      <c r="G9" s="104"/>
      <c r="H9" s="15"/>
      <c r="I9" s="16"/>
      <c r="J9" s="16"/>
      <c r="K9" s="147" t="str">
        <f t="shared" si="0"/>
        <v/>
      </c>
      <c r="L9" s="147" t="str">
        <f t="shared" si="1"/>
        <v/>
      </c>
      <c r="M9" s="17"/>
      <c r="N9" s="48" t="str">
        <f t="shared" si="2"/>
        <v/>
      </c>
    </row>
    <row r="10" customHeight="1" spans="1:14">
      <c r="A10" s="12"/>
      <c r="B10" s="13"/>
      <c r="C10" s="13"/>
      <c r="D10" s="71"/>
      <c r="E10" s="71"/>
      <c r="F10" s="16"/>
      <c r="G10" s="104"/>
      <c r="H10" s="15"/>
      <c r="I10" s="16"/>
      <c r="J10" s="16"/>
      <c r="K10" s="147" t="str">
        <f t="shared" si="0"/>
        <v/>
      </c>
      <c r="L10" s="147" t="str">
        <f t="shared" si="1"/>
        <v/>
      </c>
      <c r="M10" s="17"/>
      <c r="N10" s="48" t="str">
        <f t="shared" si="2"/>
        <v/>
      </c>
    </row>
    <row r="11" customHeight="1" spans="1:14">
      <c r="A11" s="12"/>
      <c r="B11" s="13"/>
      <c r="C11" s="13"/>
      <c r="D11" s="71"/>
      <c r="E11" s="71"/>
      <c r="F11" s="16"/>
      <c r="G11" s="104"/>
      <c r="H11" s="15"/>
      <c r="I11" s="16"/>
      <c r="J11" s="16"/>
      <c r="K11" s="147" t="str">
        <f t="shared" si="0"/>
        <v/>
      </c>
      <c r="L11" s="147" t="str">
        <f t="shared" si="1"/>
        <v/>
      </c>
      <c r="M11" s="17"/>
      <c r="N11" s="48" t="str">
        <f t="shared" si="2"/>
        <v/>
      </c>
    </row>
    <row r="12" customHeight="1" spans="1:14">
      <c r="A12" s="12"/>
      <c r="B12" s="13"/>
      <c r="C12" s="13"/>
      <c r="D12" s="71"/>
      <c r="E12" s="71"/>
      <c r="F12" s="16"/>
      <c r="G12" s="104"/>
      <c r="H12" s="15"/>
      <c r="I12" s="16"/>
      <c r="J12" s="16"/>
      <c r="K12" s="147" t="str">
        <f t="shared" si="0"/>
        <v/>
      </c>
      <c r="L12" s="147" t="str">
        <f t="shared" si="1"/>
        <v/>
      </c>
      <c r="M12" s="17"/>
      <c r="N12" s="48" t="str">
        <f t="shared" si="2"/>
        <v/>
      </c>
    </row>
    <row r="13" customHeight="1" spans="1:14">
      <c r="A13" s="12"/>
      <c r="B13" s="13"/>
      <c r="C13" s="13"/>
      <c r="D13" s="71"/>
      <c r="E13" s="71"/>
      <c r="F13" s="16"/>
      <c r="G13" s="104"/>
      <c r="H13" s="15"/>
      <c r="I13" s="16"/>
      <c r="J13" s="16"/>
      <c r="K13" s="147" t="str">
        <f t="shared" si="0"/>
        <v/>
      </c>
      <c r="L13" s="147" t="str">
        <f t="shared" si="1"/>
        <v/>
      </c>
      <c r="M13" s="17"/>
      <c r="N13" s="48" t="str">
        <f t="shared" si="2"/>
        <v/>
      </c>
    </row>
    <row r="14" customHeight="1" spans="1:14">
      <c r="A14" s="12"/>
      <c r="B14" s="13"/>
      <c r="C14" s="13"/>
      <c r="D14" s="71"/>
      <c r="E14" s="71"/>
      <c r="F14" s="16"/>
      <c r="G14" s="104"/>
      <c r="H14" s="15"/>
      <c r="I14" s="16"/>
      <c r="J14" s="16"/>
      <c r="K14" s="147" t="str">
        <f t="shared" si="0"/>
        <v/>
      </c>
      <c r="L14" s="147" t="str">
        <f t="shared" si="1"/>
        <v/>
      </c>
      <c r="M14" s="17"/>
      <c r="N14" s="48" t="str">
        <f t="shared" si="2"/>
        <v/>
      </c>
    </row>
    <row r="15" customHeight="1" spans="1:14">
      <c r="A15" s="12"/>
      <c r="B15" s="13"/>
      <c r="C15" s="13"/>
      <c r="D15" s="71"/>
      <c r="E15" s="71"/>
      <c r="F15" s="16"/>
      <c r="G15" s="104"/>
      <c r="H15" s="15"/>
      <c r="I15" s="16"/>
      <c r="J15" s="16"/>
      <c r="K15" s="147" t="str">
        <f t="shared" si="0"/>
        <v/>
      </c>
      <c r="L15" s="147" t="str">
        <f t="shared" si="1"/>
        <v/>
      </c>
      <c r="M15" s="17"/>
      <c r="N15" s="48" t="str">
        <f t="shared" si="2"/>
        <v/>
      </c>
    </row>
    <row r="16" customHeight="1" spans="1:14">
      <c r="A16" s="12"/>
      <c r="B16" s="13"/>
      <c r="C16" s="13"/>
      <c r="D16" s="71"/>
      <c r="E16" s="71"/>
      <c r="F16" s="16"/>
      <c r="G16" s="104"/>
      <c r="H16" s="15"/>
      <c r="I16" s="16"/>
      <c r="J16" s="16"/>
      <c r="K16" s="147" t="str">
        <f t="shared" si="0"/>
        <v/>
      </c>
      <c r="L16" s="147" t="str">
        <f t="shared" si="1"/>
        <v/>
      </c>
      <c r="M16" s="17"/>
      <c r="N16" s="48" t="str">
        <f t="shared" si="2"/>
        <v/>
      </c>
    </row>
    <row r="17" customHeight="1" spans="1:14">
      <c r="A17" s="12"/>
      <c r="B17" s="13"/>
      <c r="C17" s="13"/>
      <c r="D17" s="71"/>
      <c r="E17" s="71"/>
      <c r="F17" s="16"/>
      <c r="G17" s="104"/>
      <c r="H17" s="15"/>
      <c r="I17" s="16"/>
      <c r="J17" s="16"/>
      <c r="K17" s="147" t="str">
        <f t="shared" si="0"/>
        <v/>
      </c>
      <c r="L17" s="147" t="str">
        <f t="shared" si="1"/>
        <v/>
      </c>
      <c r="M17" s="17"/>
      <c r="N17" s="48" t="str">
        <f t="shared" si="2"/>
        <v/>
      </c>
    </row>
    <row r="18" customHeight="1" spans="1:14">
      <c r="A18" s="12"/>
      <c r="B18" s="13"/>
      <c r="C18" s="13"/>
      <c r="D18" s="71"/>
      <c r="E18" s="71"/>
      <c r="F18" s="16"/>
      <c r="G18" s="104"/>
      <c r="H18" s="15"/>
      <c r="I18" s="16"/>
      <c r="J18" s="16"/>
      <c r="K18" s="147" t="str">
        <f t="shared" si="0"/>
        <v/>
      </c>
      <c r="L18" s="147" t="str">
        <f t="shared" si="1"/>
        <v/>
      </c>
      <c r="M18" s="17"/>
      <c r="N18" s="48" t="str">
        <f t="shared" si="2"/>
        <v/>
      </c>
    </row>
    <row r="19" customHeight="1" spans="1:14">
      <c r="A19" s="12"/>
      <c r="B19" s="13"/>
      <c r="C19" s="13"/>
      <c r="D19" s="71"/>
      <c r="E19" s="71"/>
      <c r="F19" s="16"/>
      <c r="G19" s="104"/>
      <c r="H19" s="15"/>
      <c r="I19" s="16"/>
      <c r="J19" s="16"/>
      <c r="K19" s="147" t="str">
        <f t="shared" si="0"/>
        <v/>
      </c>
      <c r="L19" s="147" t="str">
        <f t="shared" si="1"/>
        <v/>
      </c>
      <c r="M19" s="17"/>
      <c r="N19" s="48" t="str">
        <f t="shared" si="2"/>
        <v/>
      </c>
    </row>
    <row r="20" customHeight="1" spans="1:14">
      <c r="A20" s="12"/>
      <c r="B20" s="13"/>
      <c r="C20" s="13"/>
      <c r="D20" s="71"/>
      <c r="E20" s="71"/>
      <c r="F20" s="16"/>
      <c r="G20" s="104"/>
      <c r="H20" s="15"/>
      <c r="I20" s="16"/>
      <c r="J20" s="16"/>
      <c r="K20" s="147" t="str">
        <f t="shared" si="0"/>
        <v/>
      </c>
      <c r="L20" s="147" t="str">
        <f t="shared" si="1"/>
        <v/>
      </c>
      <c r="M20" s="17"/>
      <c r="N20" s="48" t="str">
        <f t="shared" si="2"/>
        <v/>
      </c>
    </row>
    <row r="21" customHeight="1" spans="1:14">
      <c r="A21" s="12"/>
      <c r="B21" s="13"/>
      <c r="C21" s="13"/>
      <c r="D21" s="71"/>
      <c r="E21" s="71"/>
      <c r="F21" s="16"/>
      <c r="G21" s="104"/>
      <c r="H21" s="15"/>
      <c r="I21" s="16"/>
      <c r="J21" s="16"/>
      <c r="K21" s="147" t="str">
        <f t="shared" si="0"/>
        <v/>
      </c>
      <c r="L21" s="147" t="str">
        <f t="shared" si="1"/>
        <v/>
      </c>
      <c r="M21" s="17"/>
      <c r="N21" s="48" t="str">
        <f t="shared" si="2"/>
        <v/>
      </c>
    </row>
    <row r="22" customHeight="1" spans="1:14">
      <c r="A22" s="12"/>
      <c r="B22" s="13"/>
      <c r="C22" s="13"/>
      <c r="D22" s="71"/>
      <c r="E22" s="71"/>
      <c r="F22" s="16"/>
      <c r="G22" s="104"/>
      <c r="H22" s="15"/>
      <c r="I22" s="16"/>
      <c r="J22" s="16"/>
      <c r="K22" s="147" t="str">
        <f t="shared" si="0"/>
        <v/>
      </c>
      <c r="L22" s="147" t="str">
        <f t="shared" si="1"/>
        <v/>
      </c>
      <c r="M22" s="17"/>
      <c r="N22" s="48" t="str">
        <f t="shared" si="2"/>
        <v/>
      </c>
    </row>
    <row r="23" customHeight="1" spans="1:14">
      <c r="A23" s="12"/>
      <c r="B23" s="13"/>
      <c r="C23" s="13"/>
      <c r="D23" s="71"/>
      <c r="E23" s="71"/>
      <c r="F23" s="16"/>
      <c r="G23" s="104"/>
      <c r="H23" s="15"/>
      <c r="I23" s="16"/>
      <c r="J23" s="16"/>
      <c r="K23" s="147" t="str">
        <f t="shared" si="0"/>
        <v/>
      </c>
      <c r="L23" s="147" t="str">
        <f t="shared" si="1"/>
        <v/>
      </c>
      <c r="M23" s="17"/>
      <c r="N23" s="48" t="str">
        <f t="shared" si="2"/>
        <v/>
      </c>
    </row>
    <row r="24" customHeight="1" spans="1:14">
      <c r="A24" s="12"/>
      <c r="B24" s="13"/>
      <c r="C24" s="13"/>
      <c r="D24" s="71"/>
      <c r="E24" s="71"/>
      <c r="F24" s="16"/>
      <c r="G24" s="104"/>
      <c r="H24" s="15"/>
      <c r="I24" s="16"/>
      <c r="J24" s="16"/>
      <c r="K24" s="147" t="str">
        <f t="shared" si="0"/>
        <v/>
      </c>
      <c r="L24" s="147" t="str">
        <f t="shared" si="1"/>
        <v/>
      </c>
      <c r="M24" s="17"/>
      <c r="N24" s="48" t="str">
        <f t="shared" si="2"/>
        <v/>
      </c>
    </row>
    <row r="25" customHeight="1" spans="1:14">
      <c r="A25" s="12"/>
      <c r="B25" s="13"/>
      <c r="C25" s="13"/>
      <c r="D25" s="71"/>
      <c r="E25" s="71"/>
      <c r="F25" s="16"/>
      <c r="G25" s="104"/>
      <c r="H25" s="15"/>
      <c r="I25" s="16"/>
      <c r="J25" s="16"/>
      <c r="K25" s="147" t="str">
        <f t="shared" si="0"/>
        <v/>
      </c>
      <c r="L25" s="147" t="str">
        <f t="shared" si="1"/>
        <v/>
      </c>
      <c r="M25" s="17"/>
      <c r="N25" s="48" t="str">
        <f t="shared" si="2"/>
        <v/>
      </c>
    </row>
    <row r="26" customHeight="1" spans="1:14">
      <c r="A26" s="12"/>
      <c r="B26" s="13"/>
      <c r="C26" s="13"/>
      <c r="D26" s="71"/>
      <c r="E26" s="71"/>
      <c r="F26" s="16"/>
      <c r="G26" s="104"/>
      <c r="H26" s="15"/>
      <c r="I26" s="16"/>
      <c r="J26" s="16"/>
      <c r="K26" s="147" t="str">
        <f t="shared" si="0"/>
        <v/>
      </c>
      <c r="L26" s="147" t="str">
        <f t="shared" si="1"/>
        <v/>
      </c>
      <c r="M26" s="17"/>
      <c r="N26" s="48" t="str">
        <f t="shared" si="2"/>
        <v/>
      </c>
    </row>
    <row r="27" customHeight="1" spans="1:14">
      <c r="A27" s="52" t="s">
        <v>578</v>
      </c>
      <c r="B27" s="29"/>
      <c r="C27" s="29"/>
      <c r="D27" s="17"/>
      <c r="E27" s="17"/>
      <c r="F27" s="16"/>
      <c r="G27" s="104"/>
      <c r="H27" s="15">
        <f>SUM(H6:H26)</f>
        <v>0</v>
      </c>
      <c r="I27" s="16">
        <f>SUM(I6:I26)</f>
        <v>0</v>
      </c>
      <c r="J27" s="16">
        <f>SUM(J6:J26)</f>
        <v>0</v>
      </c>
      <c r="K27" s="147">
        <f t="shared" si="0"/>
        <v>0</v>
      </c>
      <c r="L27" s="147" t="str">
        <f t="shared" si="1"/>
        <v/>
      </c>
      <c r="M27" s="17"/>
      <c r="N27" s="48" t="str">
        <f t="shared" si="2"/>
        <v>正常</v>
      </c>
    </row>
    <row r="28" customHeight="1" spans="1:14">
      <c r="A28" s="20" t="e">
        <f>#REF!&amp;#REF!</f>
        <v>#REF!</v>
      </c>
      <c r="J28" s="7" t="e">
        <f>"评估人员："&amp;#REF!</f>
        <v>#REF!</v>
      </c>
    </row>
    <row r="29" customHeight="1" spans="1:14">
      <c r="A29" s="20" t="e">
        <f>CONCATENATE(#REF!,#REF!,#REF!,#REF!,#REF!,#REF!,#REF!)</f>
        <v>#REF!</v>
      </c>
    </row>
  </sheetData>
  <mergeCells count="3">
    <mergeCell ref="A2:M2"/>
    <mergeCell ref="A3:M3"/>
    <mergeCell ref="A27:B27"/>
  </mergeCells>
  <hyperlinks>
    <hyperlink ref="B1" location="货币资金汇总!B7" display="返回"/>
    <hyperlink ref="A1" location="索引目录!E7" display="返回索引页"/>
  </hyperlinks>
  <printOptions horizontalCentered="1"/>
  <pageMargins left="0.354166666666667" right="0.354166666666667" top="0.786805555555556" bottom="0.786805555555556" header="1.02361111111111" footer="0.511805555555556"/>
  <pageSetup paperSize="9" scale="78" fitToHeight="0" orientation="landscape"/>
  <headerFooter alignWithMargins="0">
    <oddHeader>&amp;R&amp;"宋体,常规"&amp;10表&amp;"Times New Roman,常规"3-1-2
&amp;"宋体,常规"共&amp;"Times New Roman,常规"&amp;N&amp;"宋体,常规"页第&amp;"Times New Roman,常规"&amp;P&amp;"宋体,常规"页</oddHeader>
  </headerFooter>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workbookViewId="0">
      <selection activeCell="H14" sqref="H14"/>
    </sheetView>
  </sheetViews>
  <sheetFormatPr defaultColWidth="9" defaultRowHeight="15.75" customHeight="1"/>
  <cols>
    <col min="1" max="1" width="4.1" customWidth="1"/>
    <col min="2" max="2" width="25.4" customWidth="1" outlineLevel="1"/>
    <col min="3" max="3" width="25.4" customWidth="1"/>
    <col min="4" max="5" width="10.5" customWidth="1"/>
    <col min="6" max="6" width="18.5" customWidth="1"/>
    <col min="7" max="7" width="16.5" customWidth="1" outlineLevel="1"/>
    <col min="8" max="10" width="18" customWidth="1"/>
  </cols>
  <sheetData>
    <row r="1" spans="1:10">
      <c r="A1" s="1" t="s">
        <v>421</v>
      </c>
      <c r="B1" s="2" t="s">
        <v>462</v>
      </c>
      <c r="C1" s="2"/>
      <c r="D1" s="3"/>
      <c r="E1" s="3"/>
      <c r="F1" s="3"/>
      <c r="G1" s="3"/>
      <c r="H1" s="3"/>
      <c r="I1" s="3"/>
      <c r="J1" s="3"/>
    </row>
    <row r="2" ht="30" customHeight="1" spans="1:10">
      <c r="A2" s="4" t="s">
        <v>1944</v>
      </c>
      <c r="B2" s="4"/>
      <c r="C2" s="4"/>
      <c r="D2" s="4"/>
      <c r="E2" s="4"/>
      <c r="F2" s="4"/>
      <c r="G2" s="4"/>
      <c r="H2" s="4"/>
      <c r="I2" s="4"/>
      <c r="J2" s="4"/>
    </row>
    <row r="3" ht="14.1" customHeight="1" spans="1:10">
      <c r="A3" s="5" t="e">
        <f>CONCATENATE(#REF!,#REF!,#REF!,#REF!,#REF!,#REF!,#REF!)</f>
        <v>#REF!</v>
      </c>
      <c r="B3" s="5"/>
      <c r="C3" s="5"/>
      <c r="D3" s="5"/>
      <c r="E3" s="5"/>
      <c r="F3" s="5"/>
      <c r="G3" s="5"/>
      <c r="H3" s="5"/>
      <c r="I3" s="5"/>
      <c r="J3" s="6"/>
    </row>
    <row r="4" customHeight="1" spans="1:10">
      <c r="A4" s="7" t="e">
        <f>#REF!&amp;#REF!</f>
        <v>#REF!</v>
      </c>
      <c r="J4" s="8" t="s">
        <v>464</v>
      </c>
    </row>
    <row r="5" ht="27.9" customHeight="1" spans="1:10">
      <c r="A5" s="9" t="s">
        <v>465</v>
      </c>
      <c r="B5" s="9" t="s">
        <v>572</v>
      </c>
      <c r="C5" s="9" t="s">
        <v>659</v>
      </c>
      <c r="D5" s="9" t="s">
        <v>629</v>
      </c>
      <c r="E5" s="9" t="s">
        <v>974</v>
      </c>
      <c r="F5" s="9" t="s">
        <v>628</v>
      </c>
      <c r="G5" s="10" t="s">
        <v>467</v>
      </c>
      <c r="H5" s="11" t="s">
        <v>426</v>
      </c>
      <c r="I5" s="9" t="s">
        <v>427</v>
      </c>
      <c r="J5" s="9" t="s">
        <v>577</v>
      </c>
    </row>
    <row r="6" customHeight="1" spans="1:10">
      <c r="A6" s="12"/>
      <c r="B6" s="36"/>
      <c r="C6" s="13"/>
      <c r="D6" s="14"/>
      <c r="E6" s="14"/>
      <c r="F6" s="12"/>
      <c r="G6" s="15"/>
      <c r="H6" s="16"/>
      <c r="I6" s="16"/>
      <c r="J6" s="17"/>
    </row>
    <row r="7" customHeight="1" spans="1:10">
      <c r="A7" s="12"/>
      <c r="B7" s="13"/>
      <c r="C7" s="13"/>
      <c r="D7" s="14"/>
      <c r="E7" s="14"/>
      <c r="F7" s="12"/>
      <c r="G7" s="15"/>
      <c r="H7" s="16"/>
      <c r="I7" s="16"/>
      <c r="J7" s="17"/>
    </row>
    <row r="8" customHeight="1" spans="1:10">
      <c r="A8" s="12"/>
      <c r="B8" s="13"/>
      <c r="C8" s="13"/>
      <c r="D8" s="14"/>
      <c r="E8" s="14"/>
      <c r="F8" s="12"/>
      <c r="G8" s="15"/>
      <c r="H8" s="16"/>
      <c r="I8" s="16"/>
      <c r="J8" s="17"/>
    </row>
    <row r="9" customHeight="1" spans="1:10">
      <c r="A9" s="12"/>
      <c r="B9" s="13"/>
      <c r="C9" s="13"/>
      <c r="D9" s="14"/>
      <c r="E9" s="14"/>
      <c r="F9" s="12"/>
      <c r="G9" s="15"/>
      <c r="H9" s="18"/>
      <c r="I9" s="16"/>
      <c r="J9" s="17"/>
    </row>
    <row r="10" customHeight="1" spans="1:10">
      <c r="A10" s="12"/>
      <c r="B10" s="13"/>
      <c r="C10" s="13"/>
      <c r="D10" s="14"/>
      <c r="E10" s="14"/>
      <c r="F10" s="12"/>
      <c r="G10" s="15"/>
      <c r="H10" s="18"/>
      <c r="I10" s="16"/>
      <c r="J10" s="17"/>
    </row>
    <row r="11" customHeight="1" spans="1:10">
      <c r="A11" s="12"/>
      <c r="B11" s="13"/>
      <c r="C11" s="13"/>
      <c r="D11" s="14"/>
      <c r="E11" s="14"/>
      <c r="F11" s="12"/>
      <c r="G11" s="15"/>
      <c r="H11" s="18"/>
      <c r="I11" s="16"/>
      <c r="J11" s="17"/>
    </row>
    <row r="12" customHeight="1" spans="1:10">
      <c r="A12" s="12"/>
      <c r="B12" s="13"/>
      <c r="C12" s="13"/>
      <c r="D12" s="14"/>
      <c r="E12" s="14"/>
      <c r="F12" s="12"/>
      <c r="G12" s="15"/>
      <c r="H12" s="18"/>
      <c r="I12" s="16"/>
      <c r="J12" s="17"/>
    </row>
    <row r="13" customHeight="1" spans="1:10">
      <c r="A13" s="12"/>
      <c r="B13" s="13"/>
      <c r="C13" s="13"/>
      <c r="D13" s="14"/>
      <c r="E13" s="14"/>
      <c r="F13" s="12"/>
      <c r="G13" s="15"/>
      <c r="H13" s="18"/>
      <c r="I13" s="16"/>
      <c r="J13" s="17"/>
    </row>
    <row r="14" customHeight="1" spans="1:10">
      <c r="A14" s="12"/>
      <c r="B14" s="13"/>
      <c r="C14" s="13"/>
      <c r="D14" s="14"/>
      <c r="E14" s="14"/>
      <c r="F14" s="12"/>
      <c r="G14" s="15"/>
      <c r="H14" s="18"/>
      <c r="I14" s="16"/>
      <c r="J14" s="17"/>
    </row>
    <row r="15" customHeight="1" spans="1:10">
      <c r="A15" s="12"/>
      <c r="B15" s="13"/>
      <c r="C15" s="13"/>
      <c r="D15" s="14"/>
      <c r="E15" s="14"/>
      <c r="F15" s="12"/>
      <c r="G15" s="15"/>
      <c r="H15" s="18"/>
      <c r="I15" s="16"/>
      <c r="J15" s="17"/>
    </row>
    <row r="16" customHeight="1" spans="1:10">
      <c r="A16" s="12"/>
      <c r="B16" s="13"/>
      <c r="C16" s="13"/>
      <c r="D16" s="14"/>
      <c r="E16" s="14"/>
      <c r="F16" s="12"/>
      <c r="G16" s="15"/>
      <c r="H16" s="18"/>
      <c r="I16" s="16"/>
      <c r="J16" s="17"/>
    </row>
    <row r="17" customHeight="1" spans="1:10">
      <c r="A17" s="12"/>
      <c r="B17" s="13"/>
      <c r="C17" s="13"/>
      <c r="D17" s="14"/>
      <c r="E17" s="14"/>
      <c r="F17" s="12"/>
      <c r="G17" s="15"/>
      <c r="H17" s="18"/>
      <c r="I17" s="16"/>
      <c r="J17" s="17"/>
    </row>
    <row r="18" customHeight="1" spans="1:10">
      <c r="A18" s="12"/>
      <c r="B18" s="13"/>
      <c r="C18" s="13"/>
      <c r="D18" s="14"/>
      <c r="E18" s="14"/>
      <c r="F18" s="12"/>
      <c r="G18" s="15"/>
      <c r="H18" s="18"/>
      <c r="I18" s="16"/>
      <c r="J18" s="17"/>
    </row>
    <row r="19" customHeight="1" spans="1:10">
      <c r="A19" s="12"/>
      <c r="B19" s="13"/>
      <c r="C19" s="13"/>
      <c r="D19" s="14"/>
      <c r="E19" s="14"/>
      <c r="F19" s="12"/>
      <c r="G19" s="15"/>
      <c r="H19" s="18"/>
      <c r="I19" s="16"/>
      <c r="J19" s="17"/>
    </row>
    <row r="20" customHeight="1" spans="1:10">
      <c r="A20" s="12"/>
      <c r="B20" s="13"/>
      <c r="C20" s="13"/>
      <c r="D20" s="14"/>
      <c r="E20" s="14"/>
      <c r="F20" s="12"/>
      <c r="G20" s="15"/>
      <c r="H20" s="18"/>
      <c r="I20" s="16"/>
      <c r="J20" s="17"/>
    </row>
    <row r="21" customHeight="1" spans="1:10">
      <c r="A21" s="12"/>
      <c r="B21" s="13"/>
      <c r="C21" s="13"/>
      <c r="D21" s="14"/>
      <c r="E21" s="14"/>
      <c r="F21" s="12"/>
      <c r="G21" s="15"/>
      <c r="H21" s="18"/>
      <c r="I21" s="16"/>
      <c r="J21" s="17"/>
    </row>
    <row r="22" customHeight="1" spans="1:10">
      <c r="A22" s="12"/>
      <c r="B22" s="13"/>
      <c r="C22" s="13"/>
      <c r="D22" s="14"/>
      <c r="E22" s="14"/>
      <c r="F22" s="12"/>
      <c r="G22" s="15"/>
      <c r="H22" s="18"/>
      <c r="I22" s="16"/>
      <c r="J22" s="17"/>
    </row>
    <row r="23" customHeight="1" spans="1:10">
      <c r="A23" s="12"/>
      <c r="B23" s="13"/>
      <c r="C23" s="13"/>
      <c r="D23" s="14"/>
      <c r="E23" s="14"/>
      <c r="F23" s="12"/>
      <c r="G23" s="15"/>
      <c r="H23" s="18"/>
      <c r="I23" s="16"/>
      <c r="J23" s="17"/>
    </row>
    <row r="24" customHeight="1" spans="1:10">
      <c r="A24" s="12"/>
      <c r="B24" s="13"/>
      <c r="C24" s="13"/>
      <c r="D24" s="14"/>
      <c r="E24" s="14"/>
      <c r="F24" s="12"/>
      <c r="G24" s="15"/>
      <c r="H24" s="18"/>
      <c r="I24" s="16"/>
      <c r="J24" s="17"/>
    </row>
    <row r="25" customHeight="1" spans="1:10">
      <c r="A25" s="12"/>
      <c r="B25" s="13"/>
      <c r="C25" s="13"/>
      <c r="D25" s="14"/>
      <c r="E25" s="14"/>
      <c r="F25" s="12"/>
      <c r="G25" s="15"/>
      <c r="H25" s="18"/>
      <c r="I25" s="16"/>
      <c r="J25" s="17"/>
    </row>
    <row r="26" customHeight="1" spans="1:10">
      <c r="A26" s="12"/>
      <c r="B26" s="13"/>
      <c r="C26" s="13"/>
      <c r="D26" s="14"/>
      <c r="E26" s="14"/>
      <c r="F26" s="12"/>
      <c r="G26" s="15"/>
      <c r="H26" s="18"/>
      <c r="I26" s="16"/>
      <c r="J26" s="17"/>
    </row>
    <row r="27" customHeight="1" spans="1:10">
      <c r="A27" s="19" t="s">
        <v>1105</v>
      </c>
      <c r="B27" s="19"/>
      <c r="C27" s="19"/>
      <c r="D27" s="14"/>
      <c r="E27" s="14"/>
      <c r="F27" s="12"/>
      <c r="G27" s="15">
        <f>SUM(G6:G26)</f>
        <v>0</v>
      </c>
      <c r="H27" s="18">
        <f>SUM(H6:H26)</f>
        <v>0</v>
      </c>
      <c r="I27" s="16">
        <f>SUM(I6:I26)</f>
        <v>0</v>
      </c>
      <c r="J27" s="17"/>
    </row>
    <row r="28" customHeight="1" spans="1:10">
      <c r="A28" s="20" t="e">
        <f>#REF!&amp;#REF!</f>
        <v>#REF!</v>
      </c>
      <c r="I28" s="7" t="e">
        <f>"评估人员："&amp;#REF!</f>
        <v>#REF!</v>
      </c>
    </row>
    <row r="29" customHeight="1" spans="1:10">
      <c r="A29" s="20" t="e">
        <f>CONCATENATE(#REF!,#REF!,#REF!,#REF!,#REF!,#REF!,#REF!)</f>
        <v>#REF!</v>
      </c>
    </row>
  </sheetData>
  <mergeCells count="2">
    <mergeCell ref="A2:J2"/>
    <mergeCell ref="A3:J3"/>
  </mergeCells>
  <hyperlinks>
    <hyperlink ref="A1" location="索引目录!I7" display="返回索引页"/>
    <hyperlink ref="B1" location="流动负债汇总!B7" display="返回"/>
  </hyperlinks>
  <printOptions horizontalCentered="1"/>
  <pageMargins left="0.354166666666667" right="0.354166666666667" top="0.786805555555556" bottom="0.786805555555556" header="1.02361111111111" footer="0.511805555555556"/>
  <pageSetup paperSize="9" scale="79" fitToHeight="0" orientation="landscape"/>
  <headerFooter alignWithMargins="0">
    <oddHeader>&amp;R&amp;"宋体,常规"&amp;10表&amp;"Times New Roman,常规"5-2
&amp;"宋体,常规"共&amp;"Times New Roman,常规"&amp;N&amp;"宋体,常规"页第&amp;"Times New Roman,常规"&amp;P&amp;"宋体,常规"页</oddHeader>
  </headerFooter>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workbookViewId="0">
      <selection activeCell="H14" sqref="H14"/>
    </sheetView>
  </sheetViews>
  <sheetFormatPr defaultColWidth="9" defaultRowHeight="15.75" customHeight="1"/>
  <cols>
    <col min="1" max="1" width="5.5" customWidth="1"/>
    <col min="2" max="2" width="23.1" customWidth="1" outlineLevel="1"/>
    <col min="3" max="3" width="26.1" customWidth="1"/>
    <col min="4" max="6" width="12.5" customWidth="1"/>
    <col min="7" max="7" width="16" customWidth="1" outlineLevel="1"/>
    <col min="8" max="10" width="17.5" customWidth="1"/>
  </cols>
  <sheetData>
    <row r="1" spans="1:10">
      <c r="A1" s="1" t="s">
        <v>421</v>
      </c>
      <c r="B1" s="2" t="s">
        <v>462</v>
      </c>
      <c r="C1" s="2"/>
      <c r="D1" s="3"/>
      <c r="E1" s="3"/>
      <c r="F1" s="3"/>
      <c r="G1" s="3"/>
      <c r="H1" s="3"/>
      <c r="I1" s="3"/>
      <c r="J1" s="3"/>
    </row>
    <row r="2" ht="30" customHeight="1" spans="1:10">
      <c r="A2" s="4" t="s">
        <v>1945</v>
      </c>
      <c r="B2" s="4"/>
      <c r="C2" s="4"/>
      <c r="D2" s="4"/>
      <c r="E2" s="4"/>
      <c r="F2" s="4"/>
      <c r="G2" s="4"/>
      <c r="H2" s="4"/>
      <c r="I2" s="4"/>
      <c r="J2" s="4"/>
    </row>
    <row r="3" ht="14.1" customHeight="1" spans="1:10">
      <c r="A3" s="5" t="e">
        <f>CONCATENATE(#REF!,#REF!,#REF!,#REF!,#REF!,#REF!,#REF!)</f>
        <v>#REF!</v>
      </c>
      <c r="B3" s="5"/>
      <c r="C3" s="5"/>
      <c r="D3" s="5"/>
      <c r="E3" s="5"/>
      <c r="F3" s="5"/>
      <c r="G3" s="5"/>
      <c r="H3" s="5"/>
      <c r="I3" s="6"/>
      <c r="J3" s="6"/>
    </row>
    <row r="4" customHeight="1" spans="1:10">
      <c r="A4" s="7" t="e">
        <f>#REF!&amp;#REF!</f>
        <v>#REF!</v>
      </c>
      <c r="J4" s="8" t="s">
        <v>464</v>
      </c>
    </row>
    <row r="5" ht="27.9" customHeight="1" spans="1:10">
      <c r="A5" s="9" t="s">
        <v>465</v>
      </c>
      <c r="B5" s="67" t="s">
        <v>616</v>
      </c>
      <c r="C5" s="9" t="s">
        <v>659</v>
      </c>
      <c r="D5" s="9" t="s">
        <v>629</v>
      </c>
      <c r="E5" s="9" t="s">
        <v>974</v>
      </c>
      <c r="F5" s="9" t="s">
        <v>607</v>
      </c>
      <c r="G5" s="10" t="s">
        <v>467</v>
      </c>
      <c r="H5" s="11" t="s">
        <v>426</v>
      </c>
      <c r="I5" s="9" t="s">
        <v>427</v>
      </c>
      <c r="J5" s="9" t="s">
        <v>577</v>
      </c>
    </row>
    <row r="6" customHeight="1" spans="1:10">
      <c r="A6" s="12"/>
      <c r="B6" s="36"/>
      <c r="C6" s="13"/>
      <c r="D6" s="14"/>
      <c r="E6" s="12"/>
      <c r="F6" s="12"/>
      <c r="G6" s="15"/>
      <c r="H6" s="18"/>
      <c r="I6" s="16"/>
      <c r="J6" s="17"/>
    </row>
    <row r="7" customHeight="1" spans="1:10">
      <c r="A7" s="12"/>
      <c r="B7" s="13"/>
      <c r="C7" s="13"/>
      <c r="D7" s="14"/>
      <c r="E7" s="14"/>
      <c r="F7" s="12"/>
      <c r="G7" s="15"/>
      <c r="H7" s="18"/>
      <c r="I7" s="16"/>
      <c r="J7" s="17"/>
    </row>
    <row r="8" customHeight="1" spans="1:10">
      <c r="A8" s="12"/>
      <c r="B8" s="13"/>
      <c r="C8" s="13"/>
      <c r="D8" s="14"/>
      <c r="E8" s="14"/>
      <c r="F8" s="12"/>
      <c r="G8" s="15"/>
      <c r="H8" s="18"/>
      <c r="I8" s="16"/>
      <c r="J8" s="17"/>
    </row>
    <row r="9" customHeight="1" spans="1:10">
      <c r="A9" s="12"/>
      <c r="B9" s="13"/>
      <c r="C9" s="13"/>
      <c r="D9" s="14"/>
      <c r="E9" s="14"/>
      <c r="F9" s="12"/>
      <c r="G9" s="15"/>
      <c r="H9" s="18"/>
      <c r="I9" s="16"/>
      <c r="J9" s="17"/>
    </row>
    <row r="10" customHeight="1" spans="1:10">
      <c r="A10" s="12"/>
      <c r="B10" s="13"/>
      <c r="C10" s="13"/>
      <c r="D10" s="14"/>
      <c r="E10" s="14"/>
      <c r="F10" s="12"/>
      <c r="G10" s="15"/>
      <c r="H10" s="18"/>
      <c r="I10" s="16"/>
      <c r="J10" s="17"/>
    </row>
    <row r="11" customHeight="1" spans="1:10">
      <c r="A11" s="12"/>
      <c r="B11" s="13"/>
      <c r="C11" s="13"/>
      <c r="D11" s="14"/>
      <c r="E11" s="14"/>
      <c r="F11" s="12"/>
      <c r="G11" s="15"/>
      <c r="H11" s="18"/>
      <c r="I11" s="16"/>
      <c r="J11" s="17"/>
    </row>
    <row r="12" customHeight="1" spans="1:10">
      <c r="A12" s="12"/>
      <c r="B12" s="13"/>
      <c r="C12" s="13"/>
      <c r="D12" s="14"/>
      <c r="E12" s="14"/>
      <c r="F12" s="12"/>
      <c r="G12" s="15"/>
      <c r="H12" s="18"/>
      <c r="I12" s="16"/>
      <c r="J12" s="17"/>
    </row>
    <row r="13" customHeight="1" spans="1:10">
      <c r="A13" s="12"/>
      <c r="B13" s="13"/>
      <c r="C13" s="13"/>
      <c r="D13" s="14"/>
      <c r="E13" s="14"/>
      <c r="F13" s="12"/>
      <c r="G13" s="15"/>
      <c r="H13" s="18"/>
      <c r="I13" s="16"/>
      <c r="J13" s="17"/>
    </row>
    <row r="14" customHeight="1" spans="1:10">
      <c r="A14" s="12"/>
      <c r="B14" s="13"/>
      <c r="C14" s="13"/>
      <c r="D14" s="14"/>
      <c r="E14" s="14"/>
      <c r="F14" s="12"/>
      <c r="G14" s="15"/>
      <c r="H14" s="18"/>
      <c r="I14" s="16"/>
      <c r="J14" s="17"/>
    </row>
    <row r="15" customHeight="1" spans="1:10">
      <c r="A15" s="12"/>
      <c r="B15" s="13"/>
      <c r="C15" s="13"/>
      <c r="D15" s="14"/>
      <c r="E15" s="14"/>
      <c r="F15" s="12"/>
      <c r="G15" s="15"/>
      <c r="H15" s="18"/>
      <c r="I15" s="16"/>
      <c r="J15" s="17"/>
    </row>
    <row r="16" customHeight="1" spans="1:10">
      <c r="A16" s="12"/>
      <c r="B16" s="13"/>
      <c r="C16" s="13"/>
      <c r="D16" s="14"/>
      <c r="E16" s="14"/>
      <c r="F16" s="12"/>
      <c r="G16" s="15"/>
      <c r="H16" s="18"/>
      <c r="I16" s="16"/>
      <c r="J16" s="17"/>
    </row>
    <row r="17" customHeight="1" spans="1:10">
      <c r="A17" s="12"/>
      <c r="B17" s="13"/>
      <c r="C17" s="13"/>
      <c r="D17" s="14"/>
      <c r="E17" s="14"/>
      <c r="F17" s="12"/>
      <c r="G17" s="15"/>
      <c r="H17" s="18"/>
      <c r="I17" s="16"/>
      <c r="J17" s="17"/>
    </row>
    <row r="18" customHeight="1" spans="1:10">
      <c r="A18" s="12"/>
      <c r="B18" s="13"/>
      <c r="C18" s="13"/>
      <c r="D18" s="14"/>
      <c r="E18" s="14"/>
      <c r="F18" s="12"/>
      <c r="G18" s="15"/>
      <c r="H18" s="18"/>
      <c r="I18" s="16"/>
      <c r="J18" s="17"/>
    </row>
    <row r="19" customHeight="1" spans="1:10">
      <c r="A19" s="12"/>
      <c r="B19" s="13"/>
      <c r="C19" s="13"/>
      <c r="D19" s="14"/>
      <c r="E19" s="14"/>
      <c r="F19" s="12"/>
      <c r="G19" s="15"/>
      <c r="H19" s="18"/>
      <c r="I19" s="16"/>
      <c r="J19" s="17"/>
    </row>
    <row r="20" customHeight="1" spans="1:10">
      <c r="A20" s="12"/>
      <c r="B20" s="13"/>
      <c r="C20" s="13"/>
      <c r="D20" s="14"/>
      <c r="E20" s="14"/>
      <c r="F20" s="12"/>
      <c r="G20" s="15"/>
      <c r="H20" s="18"/>
      <c r="I20" s="16"/>
      <c r="J20" s="17"/>
    </row>
    <row r="21" customHeight="1" spans="1:10">
      <c r="A21" s="12"/>
      <c r="B21" s="13"/>
      <c r="C21" s="13"/>
      <c r="D21" s="14"/>
      <c r="E21" s="14"/>
      <c r="F21" s="12"/>
      <c r="G21" s="15"/>
      <c r="H21" s="18"/>
      <c r="I21" s="16"/>
      <c r="J21" s="17"/>
    </row>
    <row r="22" customHeight="1" spans="1:10">
      <c r="A22" s="12"/>
      <c r="B22" s="13"/>
      <c r="C22" s="13"/>
      <c r="D22" s="14"/>
      <c r="E22" s="14"/>
      <c r="F22" s="12"/>
      <c r="G22" s="15"/>
      <c r="H22" s="18"/>
      <c r="I22" s="16"/>
      <c r="J22" s="17"/>
    </row>
    <row r="23" customHeight="1" spans="1:10">
      <c r="A23" s="12"/>
      <c r="B23" s="13"/>
      <c r="C23" s="13"/>
      <c r="D23" s="14"/>
      <c r="E23" s="14"/>
      <c r="F23" s="12"/>
      <c r="G23" s="15"/>
      <c r="H23" s="18"/>
      <c r="I23" s="16"/>
      <c r="J23" s="17"/>
    </row>
    <row r="24" customHeight="1" spans="1:10">
      <c r="A24" s="12"/>
      <c r="B24" s="13"/>
      <c r="C24" s="13"/>
      <c r="D24" s="14"/>
      <c r="E24" s="14"/>
      <c r="F24" s="12"/>
      <c r="G24" s="15"/>
      <c r="H24" s="18"/>
      <c r="I24" s="16"/>
      <c r="J24" s="17"/>
    </row>
    <row r="25" customHeight="1" spans="1:10">
      <c r="A25" s="12"/>
      <c r="B25" s="13"/>
      <c r="C25" s="13"/>
      <c r="D25" s="14"/>
      <c r="E25" s="14"/>
      <c r="F25" s="12"/>
      <c r="G25" s="15"/>
      <c r="H25" s="18"/>
      <c r="I25" s="16"/>
      <c r="J25" s="17"/>
    </row>
    <row r="26" customHeight="1" spans="1:10">
      <c r="A26" s="12"/>
      <c r="B26" s="13"/>
      <c r="C26" s="13"/>
      <c r="D26" s="14"/>
      <c r="E26" s="14"/>
      <c r="F26" s="12"/>
      <c r="G26" s="15"/>
      <c r="H26" s="18"/>
      <c r="I26" s="16"/>
      <c r="J26" s="17"/>
    </row>
    <row r="27" customHeight="1" spans="1:10">
      <c r="A27" s="19" t="s">
        <v>1105</v>
      </c>
      <c r="B27" s="19"/>
      <c r="C27" s="19"/>
      <c r="D27" s="14"/>
      <c r="E27" s="14"/>
      <c r="F27" s="12"/>
      <c r="G27" s="15">
        <f>SUM(G6:G26)</f>
        <v>0</v>
      </c>
      <c r="H27" s="18">
        <f>SUM(H6:H26)</f>
        <v>0</v>
      </c>
      <c r="I27" s="16">
        <f>SUM(I6:I26)</f>
        <v>0</v>
      </c>
      <c r="J27" s="17"/>
    </row>
    <row r="28" customHeight="1" spans="1:10">
      <c r="A28" s="20" t="e">
        <f>#REF!&amp;#REF!</f>
        <v>#REF!</v>
      </c>
      <c r="I28" s="7" t="e">
        <f>"评估人员："&amp;#REF!</f>
        <v>#REF!</v>
      </c>
    </row>
    <row r="29" customHeight="1" spans="1:10">
      <c r="A29" s="20" t="e">
        <f>CONCATENATE(#REF!,#REF!,#REF!,#REF!,#REF!,#REF!,#REF!)</f>
        <v>#REF!</v>
      </c>
    </row>
  </sheetData>
  <mergeCells count="2">
    <mergeCell ref="A2:J2"/>
    <mergeCell ref="A3:J3"/>
  </mergeCells>
  <hyperlinks>
    <hyperlink ref="A1" location="索引目录!I8" display="返回索引页"/>
    <hyperlink ref="B1" location="流动负债汇总!B8" display="返回"/>
  </hyperlinks>
  <printOptions horizontalCentered="1"/>
  <pageMargins left="0.354166666666667" right="0.354166666666667" top="0.786805555555556" bottom="0.786805555555556" header="1.02361111111111" footer="0.511805555555556"/>
  <pageSetup paperSize="9" scale="81" fitToHeight="0" orientation="landscape"/>
  <headerFooter alignWithMargins="0">
    <oddHeader>&amp;R&amp;"宋体,常规"&amp;10表&amp;"Times New Roman,常规"5-3
&amp;"宋体,常规"共&amp;"Times New Roman,常规"&amp;N&amp;"宋体,常规"页第&amp;"Times New Roman,常规"&amp;P&amp;"宋体,常规"页</oddHeader>
  </headerFooter>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workbookViewId="0">
      <selection activeCell="H14" sqref="H14"/>
    </sheetView>
  </sheetViews>
  <sheetFormatPr defaultColWidth="9" defaultRowHeight="15.75" customHeight="1"/>
  <cols>
    <col min="1" max="1" width="6.5" customWidth="1"/>
    <col min="2" max="2" width="11.4" customWidth="1" outlineLevel="1"/>
    <col min="3" max="3" width="23.6" customWidth="1"/>
    <col min="4" max="4" width="21.1" customWidth="1"/>
    <col min="5" max="5" width="13" customWidth="1"/>
    <col min="6" max="6" width="16.5" customWidth="1" outlineLevel="1"/>
    <col min="7" max="9" width="19.1" customWidth="1"/>
  </cols>
  <sheetData>
    <row r="1" spans="1:9">
      <c r="A1" s="1" t="s">
        <v>421</v>
      </c>
      <c r="B1" s="2" t="s">
        <v>462</v>
      </c>
      <c r="C1" s="2"/>
      <c r="D1" s="3"/>
      <c r="E1" s="3"/>
      <c r="F1" s="3"/>
      <c r="G1" s="3"/>
      <c r="H1" s="3"/>
      <c r="I1" s="3"/>
    </row>
    <row r="2" ht="30" customHeight="1" spans="1:9">
      <c r="A2" s="4" t="s">
        <v>1946</v>
      </c>
      <c r="B2" s="4"/>
      <c r="C2" s="4"/>
      <c r="D2" s="4"/>
      <c r="E2" s="4"/>
      <c r="F2" s="4"/>
      <c r="G2" s="4"/>
      <c r="H2" s="4"/>
      <c r="I2" s="4"/>
    </row>
    <row r="3" ht="14.1" customHeight="1" spans="1:9">
      <c r="A3" s="5" t="e">
        <f>CONCATENATE(#REF!,#REF!,#REF!,#REF!,#REF!,#REF!,#REF!)</f>
        <v>#REF!</v>
      </c>
      <c r="B3" s="5"/>
      <c r="C3" s="5"/>
      <c r="D3" s="5"/>
      <c r="E3" s="5"/>
      <c r="F3" s="5"/>
      <c r="G3" s="5"/>
      <c r="H3" s="5"/>
      <c r="I3" s="5"/>
    </row>
    <row r="4" customHeight="1" spans="1:9">
      <c r="A4" s="7" t="e">
        <f>#REF!&amp;#REF!</f>
        <v>#REF!</v>
      </c>
      <c r="I4" s="8" t="s">
        <v>464</v>
      </c>
    </row>
    <row r="5" ht="18" customHeight="1" spans="1:9">
      <c r="A5" s="54" t="s">
        <v>465</v>
      </c>
      <c r="B5" s="65" t="s">
        <v>572</v>
      </c>
      <c r="C5" s="54" t="s">
        <v>659</v>
      </c>
      <c r="D5" s="9" t="s">
        <v>628</v>
      </c>
      <c r="E5" s="9" t="s">
        <v>629</v>
      </c>
      <c r="F5" s="56" t="s">
        <v>467</v>
      </c>
      <c r="G5" s="57" t="s">
        <v>426</v>
      </c>
      <c r="H5" s="54" t="s">
        <v>427</v>
      </c>
      <c r="I5" s="54" t="s">
        <v>577</v>
      </c>
    </row>
    <row r="6" ht="18" customHeight="1" spans="1:9">
      <c r="A6" s="58"/>
      <c r="B6" s="66"/>
      <c r="C6" s="58"/>
      <c r="D6" s="9"/>
      <c r="E6" s="9"/>
      <c r="F6" s="59"/>
      <c r="G6" s="60"/>
      <c r="H6" s="58"/>
      <c r="I6" s="58"/>
    </row>
    <row r="7" customHeight="1" spans="1:9">
      <c r="A7" s="12"/>
      <c r="B7" s="13"/>
      <c r="C7" s="13"/>
      <c r="D7" s="28"/>
      <c r="E7" s="28"/>
      <c r="F7" s="15"/>
      <c r="G7" s="16"/>
      <c r="H7" s="16"/>
      <c r="I7" s="17"/>
    </row>
    <row r="8" customHeight="1" spans="1:9">
      <c r="A8" s="12"/>
      <c r="B8" s="13"/>
      <c r="C8" s="13"/>
      <c r="D8" s="28"/>
      <c r="E8" s="28"/>
      <c r="F8" s="15"/>
      <c r="G8" s="16"/>
      <c r="H8" s="16"/>
      <c r="I8" s="17"/>
    </row>
    <row r="9" customHeight="1" spans="1:9">
      <c r="A9" s="12"/>
      <c r="B9" s="13"/>
      <c r="C9" s="13"/>
      <c r="D9" s="28"/>
      <c r="E9" s="28"/>
      <c r="F9" s="15"/>
      <c r="G9" s="18"/>
      <c r="H9" s="16"/>
      <c r="I9" s="17"/>
    </row>
    <row r="10" customHeight="1" spans="1:9">
      <c r="A10" s="12"/>
      <c r="B10" s="13"/>
      <c r="C10" s="13"/>
      <c r="D10" s="28"/>
      <c r="E10" s="28"/>
      <c r="F10" s="15"/>
      <c r="G10" s="18"/>
      <c r="H10" s="16"/>
      <c r="I10" s="17"/>
    </row>
    <row r="11" customHeight="1" spans="1:9">
      <c r="A11" s="12"/>
      <c r="B11" s="13"/>
      <c r="C11" s="13"/>
      <c r="D11" s="28"/>
      <c r="E11" s="28"/>
      <c r="F11" s="15"/>
      <c r="G11" s="18"/>
      <c r="H11" s="16"/>
      <c r="I11" s="17"/>
    </row>
    <row r="12" customHeight="1" spans="1:9">
      <c r="A12" s="12"/>
      <c r="B12" s="13"/>
      <c r="C12" s="13"/>
      <c r="D12" s="28"/>
      <c r="E12" s="28"/>
      <c r="F12" s="15"/>
      <c r="G12" s="18"/>
      <c r="H12" s="16"/>
      <c r="I12" s="17"/>
    </row>
    <row r="13" customHeight="1" spans="1:9">
      <c r="A13" s="12"/>
      <c r="B13" s="13"/>
      <c r="C13" s="13"/>
      <c r="D13" s="28"/>
      <c r="E13" s="28"/>
      <c r="F13" s="15"/>
      <c r="G13" s="18"/>
      <c r="H13" s="16"/>
      <c r="I13" s="17"/>
    </row>
    <row r="14" customHeight="1" spans="1:9">
      <c r="A14" s="12"/>
      <c r="B14" s="13"/>
      <c r="C14" s="13"/>
      <c r="D14" s="28"/>
      <c r="E14" s="28"/>
      <c r="F14" s="15"/>
      <c r="G14" s="18"/>
      <c r="H14" s="16"/>
      <c r="I14" s="17"/>
    </row>
    <row r="15" customHeight="1" spans="1:9">
      <c r="A15" s="12"/>
      <c r="B15" s="13"/>
      <c r="C15" s="13"/>
      <c r="D15" s="28"/>
      <c r="E15" s="28"/>
      <c r="F15" s="15"/>
      <c r="G15" s="18"/>
      <c r="H15" s="16"/>
      <c r="I15" s="17"/>
    </row>
    <row r="16" customHeight="1" spans="1:9">
      <c r="A16" s="12"/>
      <c r="B16" s="13"/>
      <c r="C16" s="13"/>
      <c r="D16" s="28"/>
      <c r="E16" s="28"/>
      <c r="F16" s="15"/>
      <c r="G16" s="18"/>
      <c r="H16" s="16"/>
      <c r="I16" s="17"/>
    </row>
    <row r="17" customHeight="1" spans="1:9">
      <c r="A17" s="12"/>
      <c r="B17" s="13"/>
      <c r="C17" s="13"/>
      <c r="D17" s="28"/>
      <c r="E17" s="28"/>
      <c r="F17" s="15"/>
      <c r="G17" s="18"/>
      <c r="H17" s="16"/>
      <c r="I17" s="17"/>
    </row>
    <row r="18" customHeight="1" spans="1:9">
      <c r="A18" s="12"/>
      <c r="B18" s="13"/>
      <c r="C18" s="13"/>
      <c r="D18" s="28"/>
      <c r="E18" s="28"/>
      <c r="F18" s="15"/>
      <c r="G18" s="18"/>
      <c r="H18" s="16"/>
      <c r="I18" s="17"/>
    </row>
    <row r="19" customHeight="1" spans="1:9">
      <c r="A19" s="12"/>
      <c r="B19" s="13"/>
      <c r="C19" s="13"/>
      <c r="D19" s="28"/>
      <c r="E19" s="28"/>
      <c r="F19" s="15"/>
      <c r="G19" s="18"/>
      <c r="H19" s="16"/>
      <c r="I19" s="17"/>
    </row>
    <row r="20" customHeight="1" spans="1:9">
      <c r="A20" s="12"/>
      <c r="B20" s="13"/>
      <c r="C20" s="13"/>
      <c r="D20" s="28"/>
      <c r="E20" s="28"/>
      <c r="F20" s="15"/>
      <c r="G20" s="18"/>
      <c r="H20" s="16"/>
      <c r="I20" s="17"/>
    </row>
    <row r="21" customHeight="1" spans="1:9">
      <c r="A21" s="12"/>
      <c r="B21" s="13"/>
      <c r="C21" s="13"/>
      <c r="D21" s="28"/>
      <c r="E21" s="28"/>
      <c r="F21" s="15"/>
      <c r="G21" s="18"/>
      <c r="H21" s="16"/>
      <c r="I21" s="17"/>
    </row>
    <row r="22" customHeight="1" spans="1:9">
      <c r="A22" s="12"/>
      <c r="B22" s="13"/>
      <c r="C22" s="13"/>
      <c r="D22" s="28"/>
      <c r="E22" s="28"/>
      <c r="F22" s="15"/>
      <c r="G22" s="18"/>
      <c r="H22" s="16"/>
      <c r="I22" s="17"/>
    </row>
    <row r="23" customHeight="1" spans="1:9">
      <c r="A23" s="12"/>
      <c r="B23" s="13"/>
      <c r="C23" s="13"/>
      <c r="D23" s="28"/>
      <c r="E23" s="28"/>
      <c r="F23" s="15"/>
      <c r="G23" s="18"/>
      <c r="H23" s="16"/>
      <c r="I23" s="17"/>
    </row>
    <row r="24" customHeight="1" spans="1:9">
      <c r="A24" s="12"/>
      <c r="B24" s="13"/>
      <c r="C24" s="13"/>
      <c r="D24" s="28"/>
      <c r="E24" s="28"/>
      <c r="F24" s="15"/>
      <c r="G24" s="18"/>
      <c r="H24" s="16"/>
      <c r="I24" s="17"/>
    </row>
    <row r="25" customHeight="1" spans="1:9">
      <c r="A25" s="12"/>
      <c r="B25" s="13"/>
      <c r="C25" s="13"/>
      <c r="D25" s="28"/>
      <c r="E25" s="28"/>
      <c r="F25" s="15"/>
      <c r="G25" s="18"/>
      <c r="H25" s="16"/>
      <c r="I25" s="17"/>
    </row>
    <row r="26" customHeight="1" spans="1:9">
      <c r="A26" s="12"/>
      <c r="B26" s="13"/>
      <c r="C26" s="13"/>
      <c r="D26" s="28"/>
      <c r="E26" s="28"/>
      <c r="F26" s="15"/>
      <c r="G26" s="18"/>
      <c r="H26" s="16"/>
      <c r="I26" s="17"/>
    </row>
    <row r="27" customHeight="1" spans="1:9">
      <c r="A27" s="19" t="s">
        <v>1105</v>
      </c>
      <c r="B27" s="19"/>
      <c r="C27" s="19"/>
      <c r="D27" s="12"/>
      <c r="E27" s="12"/>
      <c r="F27" s="15">
        <f>SUM(F7:F26)</f>
        <v>0</v>
      </c>
      <c r="G27" s="18">
        <f>SUM(G7:G26)</f>
        <v>0</v>
      </c>
      <c r="H27" s="16">
        <f>SUM(H7:H26)</f>
        <v>0</v>
      </c>
      <c r="I27" s="17"/>
    </row>
    <row r="28" customHeight="1" spans="1:9">
      <c r="A28" s="20" t="e">
        <f>#REF!&amp;#REF!</f>
        <v>#REF!</v>
      </c>
      <c r="H28" s="7" t="e">
        <f>"评估人员："&amp;#REF!</f>
        <v>#REF!</v>
      </c>
    </row>
    <row r="29" customHeight="1" spans="1:9">
      <c r="A29" s="20" t="e">
        <f>CONCATENATE(#REF!,#REF!,#REF!,#REF!,#REF!,#REF!,#REF!)</f>
        <v>#REF!</v>
      </c>
    </row>
  </sheetData>
  <mergeCells count="11">
    <mergeCell ref="A2:I2"/>
    <mergeCell ref="A3:I3"/>
    <mergeCell ref="A5:A6"/>
    <mergeCell ref="B5:B6"/>
    <mergeCell ref="C5:C6"/>
    <mergeCell ref="D5:D6"/>
    <mergeCell ref="E5:E6"/>
    <mergeCell ref="F5:F6"/>
    <mergeCell ref="G5:G6"/>
    <mergeCell ref="H5:H6"/>
    <mergeCell ref="I5:I6"/>
  </mergeCells>
  <hyperlinks>
    <hyperlink ref="A1" location="索引目录!I9" display="返回索引页"/>
    <hyperlink ref="B1" location="流动负债汇总!B9" display="返回"/>
  </hyperlinks>
  <printOptions horizontalCentered="1"/>
  <pageMargins left="0.354166666666667" right="0.354166666666667" top="0.786805555555556" bottom="0.786805555555556" header="1.02361111111111" footer="0.511805555555556"/>
  <pageSetup paperSize="9" scale="87" fitToHeight="0" orientation="landscape"/>
  <headerFooter alignWithMargins="0">
    <oddHeader>&amp;R&amp;"宋体,常规"&amp;10表&amp;"Times New Roman,常规"5-4
&amp;"宋体,常规"共&amp;"Times New Roman,常规"&amp;N&amp;"宋体,常规"页第&amp;"Times New Roman,常规"&amp;P&amp;"宋体,常规"页</oddHeader>
  </headerFooter>
  <legacy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workbookViewId="0">
      <selection activeCell="H14" sqref="H14"/>
    </sheetView>
  </sheetViews>
  <sheetFormatPr defaultColWidth="9" defaultRowHeight="15.75" customHeight="1"/>
  <cols>
    <col min="1" max="1" width="5.6" customWidth="1"/>
    <col min="2" max="2" width="11.4" customWidth="1" outlineLevel="1"/>
    <col min="3" max="3" width="23.6" customWidth="1"/>
    <col min="4" max="4" width="17.5" customWidth="1"/>
    <col min="5" max="5" width="14.5" customWidth="1"/>
    <col min="6" max="6" width="16.5" customWidth="1" outlineLevel="1"/>
    <col min="7" max="8" width="21.1" customWidth="1"/>
    <col min="9" max="9" width="19.5" customWidth="1"/>
  </cols>
  <sheetData>
    <row r="1" spans="1:9">
      <c r="A1" s="1" t="s">
        <v>421</v>
      </c>
      <c r="B1" s="2" t="s">
        <v>462</v>
      </c>
      <c r="C1" s="2"/>
      <c r="D1" s="64"/>
      <c r="E1" s="64"/>
      <c r="F1" s="64"/>
      <c r="G1" s="64"/>
      <c r="H1" s="64"/>
      <c r="I1" s="64"/>
    </row>
    <row r="2" ht="30" customHeight="1" spans="1:9">
      <c r="A2" s="4" t="s">
        <v>1947</v>
      </c>
      <c r="B2" s="4"/>
      <c r="C2" s="4"/>
      <c r="D2" s="4"/>
      <c r="E2" s="4"/>
      <c r="F2" s="4"/>
      <c r="G2" s="4"/>
      <c r="H2" s="4"/>
      <c r="I2" s="4"/>
    </row>
    <row r="3" ht="14.1" customHeight="1" spans="1:9">
      <c r="A3" s="5" t="e">
        <f>CONCATENATE(#REF!,#REF!,#REF!,#REF!,#REF!,#REF!,#REF!)</f>
        <v>#REF!</v>
      </c>
      <c r="B3" s="5"/>
      <c r="C3" s="5"/>
      <c r="D3" s="5"/>
      <c r="E3" s="5"/>
      <c r="F3" s="5"/>
      <c r="G3" s="5"/>
      <c r="H3" s="5"/>
      <c r="I3" s="6"/>
    </row>
    <row r="4" customHeight="1" spans="1:9">
      <c r="A4" s="7" t="e">
        <f>#REF!&amp;#REF!</f>
        <v>#REF!</v>
      </c>
      <c r="I4" s="8" t="s">
        <v>464</v>
      </c>
    </row>
    <row r="5" ht="18" customHeight="1" spans="1:9">
      <c r="A5" s="65" t="s">
        <v>465</v>
      </c>
      <c r="B5" s="65" t="s">
        <v>572</v>
      </c>
      <c r="C5" s="65" t="s">
        <v>659</v>
      </c>
      <c r="D5" s="65" t="s">
        <v>628</v>
      </c>
      <c r="E5" s="9" t="s">
        <v>629</v>
      </c>
      <c r="F5" s="56" t="s">
        <v>467</v>
      </c>
      <c r="G5" s="57" t="s">
        <v>426</v>
      </c>
      <c r="H5" s="65" t="s">
        <v>427</v>
      </c>
      <c r="I5" s="65" t="s">
        <v>577</v>
      </c>
    </row>
    <row r="6" ht="18" customHeight="1" spans="1:9">
      <c r="A6" s="66"/>
      <c r="B6" s="66"/>
      <c r="C6" s="66"/>
      <c r="D6" s="66"/>
      <c r="E6" s="9"/>
      <c r="F6" s="59"/>
      <c r="G6" s="60"/>
      <c r="H6" s="66"/>
      <c r="I6" s="66"/>
    </row>
    <row r="7" customHeight="1" spans="1:9">
      <c r="A7" s="12"/>
      <c r="B7" s="13"/>
      <c r="C7" s="13"/>
      <c r="D7" s="12"/>
      <c r="E7" s="12"/>
      <c r="F7" s="61"/>
      <c r="G7" s="62"/>
      <c r="H7" s="62"/>
      <c r="I7" s="17"/>
    </row>
    <row r="8" customHeight="1" spans="1:9">
      <c r="A8" s="12"/>
      <c r="B8" s="13"/>
      <c r="C8" s="13"/>
      <c r="D8" s="12"/>
      <c r="E8" s="12"/>
      <c r="F8" s="61"/>
      <c r="G8" s="62"/>
      <c r="H8" s="62"/>
      <c r="I8" s="17"/>
    </row>
    <row r="9" customHeight="1" spans="1:9">
      <c r="A9" s="12"/>
      <c r="B9" s="13"/>
      <c r="C9" s="13"/>
      <c r="D9" s="12"/>
      <c r="E9" s="12"/>
      <c r="F9" s="61"/>
      <c r="G9" s="63"/>
      <c r="H9" s="62"/>
      <c r="I9" s="17"/>
    </row>
    <row r="10" customHeight="1" spans="1:9">
      <c r="A10" s="12"/>
      <c r="B10" s="13"/>
      <c r="C10" s="13"/>
      <c r="D10" s="12"/>
      <c r="E10" s="12"/>
      <c r="F10" s="61"/>
      <c r="G10" s="63"/>
      <c r="H10" s="62"/>
      <c r="I10" s="17"/>
    </row>
    <row r="11" customHeight="1" spans="1:9">
      <c r="A11" s="12"/>
      <c r="B11" s="13"/>
      <c r="C11" s="13"/>
      <c r="D11" s="12"/>
      <c r="E11" s="12"/>
      <c r="F11" s="61"/>
      <c r="G11" s="63"/>
      <c r="H11" s="62"/>
      <c r="I11" s="17"/>
    </row>
    <row r="12" customHeight="1" spans="1:9">
      <c r="A12" s="12"/>
      <c r="B12" s="13"/>
      <c r="C12" s="13"/>
      <c r="D12" s="12"/>
      <c r="E12" s="12"/>
      <c r="F12" s="61"/>
      <c r="G12" s="63"/>
      <c r="H12" s="62"/>
      <c r="I12" s="17"/>
    </row>
    <row r="13" customHeight="1" spans="1:9">
      <c r="A13" s="12"/>
      <c r="B13" s="13"/>
      <c r="C13" s="13"/>
      <c r="D13" s="12"/>
      <c r="E13" s="12"/>
      <c r="F13" s="61"/>
      <c r="G13" s="63"/>
      <c r="H13" s="62"/>
      <c r="I13" s="17"/>
    </row>
    <row r="14" customHeight="1" spans="1:9">
      <c r="A14" s="12"/>
      <c r="B14" s="13"/>
      <c r="C14" s="13"/>
      <c r="D14" s="12"/>
      <c r="E14" s="12"/>
      <c r="F14" s="61"/>
      <c r="G14" s="63"/>
      <c r="H14" s="62"/>
      <c r="I14" s="17"/>
    </row>
    <row r="15" customHeight="1" spans="1:9">
      <c r="A15" s="12"/>
      <c r="B15" s="13"/>
      <c r="C15" s="13"/>
      <c r="D15" s="12"/>
      <c r="E15" s="12"/>
      <c r="F15" s="61"/>
      <c r="G15" s="63"/>
      <c r="H15" s="62"/>
      <c r="I15" s="17"/>
    </row>
    <row r="16" customHeight="1" spans="1:9">
      <c r="A16" s="12"/>
      <c r="B16" s="13"/>
      <c r="C16" s="13"/>
      <c r="D16" s="12"/>
      <c r="E16" s="12"/>
      <c r="F16" s="61"/>
      <c r="G16" s="63"/>
      <c r="H16" s="62"/>
      <c r="I16" s="17"/>
    </row>
    <row r="17" customHeight="1" spans="1:9">
      <c r="A17" s="12"/>
      <c r="B17" s="13"/>
      <c r="C17" s="13"/>
      <c r="D17" s="12"/>
      <c r="E17" s="12"/>
      <c r="F17" s="61"/>
      <c r="G17" s="63"/>
      <c r="H17" s="62"/>
      <c r="I17" s="17"/>
    </row>
    <row r="18" customHeight="1" spans="1:9">
      <c r="A18" s="12"/>
      <c r="B18" s="13"/>
      <c r="C18" s="13"/>
      <c r="D18" s="12"/>
      <c r="E18" s="12"/>
      <c r="F18" s="61"/>
      <c r="G18" s="63"/>
      <c r="H18" s="62"/>
      <c r="I18" s="17"/>
    </row>
    <row r="19" customHeight="1" spans="1:9">
      <c r="A19" s="12"/>
      <c r="B19" s="13"/>
      <c r="C19" s="13"/>
      <c r="D19" s="12"/>
      <c r="E19" s="12"/>
      <c r="F19" s="61"/>
      <c r="G19" s="63"/>
      <c r="H19" s="62"/>
      <c r="I19" s="17"/>
    </row>
    <row r="20" customHeight="1" spans="1:9">
      <c r="A20" s="12"/>
      <c r="B20" s="13"/>
      <c r="C20" s="13"/>
      <c r="D20" s="12"/>
      <c r="E20" s="12"/>
      <c r="F20" s="61"/>
      <c r="G20" s="63"/>
      <c r="H20" s="62"/>
      <c r="I20" s="17"/>
    </row>
    <row r="21" customHeight="1" spans="1:9">
      <c r="A21" s="12"/>
      <c r="B21" s="13"/>
      <c r="C21" s="13"/>
      <c r="D21" s="12"/>
      <c r="E21" s="12"/>
      <c r="F21" s="61"/>
      <c r="G21" s="63"/>
      <c r="H21" s="62"/>
      <c r="I21" s="17"/>
    </row>
    <row r="22" customHeight="1" spans="1:9">
      <c r="A22" s="12"/>
      <c r="B22" s="13"/>
      <c r="C22" s="13"/>
      <c r="D22" s="12"/>
      <c r="E22" s="12"/>
      <c r="F22" s="61"/>
      <c r="G22" s="63"/>
      <c r="H22" s="62"/>
      <c r="I22" s="17"/>
    </row>
    <row r="23" customHeight="1" spans="1:9">
      <c r="A23" s="12"/>
      <c r="B23" s="13"/>
      <c r="C23" s="13"/>
      <c r="D23" s="12"/>
      <c r="E23" s="12"/>
      <c r="F23" s="61"/>
      <c r="G23" s="63"/>
      <c r="H23" s="62"/>
      <c r="I23" s="17"/>
    </row>
    <row r="24" customHeight="1" spans="1:9">
      <c r="A24" s="12"/>
      <c r="B24" s="13"/>
      <c r="C24" s="13"/>
      <c r="D24" s="12"/>
      <c r="E24" s="12"/>
      <c r="F24" s="61"/>
      <c r="G24" s="63"/>
      <c r="H24" s="62"/>
      <c r="I24" s="17"/>
    </row>
    <row r="25" customHeight="1" spans="1:9">
      <c r="A25" s="12"/>
      <c r="B25" s="13"/>
      <c r="C25" s="13"/>
      <c r="D25" s="12"/>
      <c r="E25" s="12"/>
      <c r="F25" s="61"/>
      <c r="G25" s="63"/>
      <c r="H25" s="62"/>
      <c r="I25" s="17"/>
    </row>
    <row r="26" customHeight="1" spans="1:9">
      <c r="A26" s="12"/>
      <c r="B26" s="13"/>
      <c r="C26" s="13"/>
      <c r="D26" s="12"/>
      <c r="E26" s="12"/>
      <c r="F26" s="61"/>
      <c r="G26" s="63"/>
      <c r="H26" s="62"/>
      <c r="I26" s="17"/>
    </row>
    <row r="27" customHeight="1" spans="1:9">
      <c r="A27" s="19" t="s">
        <v>1105</v>
      </c>
      <c r="B27" s="19"/>
      <c r="C27" s="19"/>
      <c r="D27" s="12"/>
      <c r="E27" s="12"/>
      <c r="F27" s="61">
        <f>SUM(F7:F26)</f>
        <v>0</v>
      </c>
      <c r="G27" s="63">
        <f>SUM(G7:G26)</f>
        <v>0</v>
      </c>
      <c r="H27" s="62">
        <f>SUM(H7:H26)</f>
        <v>0</v>
      </c>
      <c r="I27" s="17"/>
    </row>
    <row r="28" customHeight="1" spans="1:9">
      <c r="A28" s="20" t="e">
        <f>#REF!&amp;#REF!</f>
        <v>#REF!</v>
      </c>
      <c r="H28" s="7" t="e">
        <f>"评估人员："&amp;#REF!</f>
        <v>#REF!</v>
      </c>
    </row>
    <row r="29" customHeight="1" spans="1:9">
      <c r="A29" s="20" t="e">
        <f>CONCATENATE(#REF!,#REF!,#REF!,#REF!,#REF!,#REF!,#REF!)</f>
        <v>#REF!</v>
      </c>
    </row>
  </sheetData>
  <mergeCells count="11">
    <mergeCell ref="A2:I2"/>
    <mergeCell ref="A3:I3"/>
    <mergeCell ref="A5:A6"/>
    <mergeCell ref="B5:B6"/>
    <mergeCell ref="C5:C6"/>
    <mergeCell ref="D5:D6"/>
    <mergeCell ref="E5:E6"/>
    <mergeCell ref="F5:F6"/>
    <mergeCell ref="G5:G6"/>
    <mergeCell ref="H5:H6"/>
    <mergeCell ref="I5:I6"/>
  </mergeCells>
  <hyperlinks>
    <hyperlink ref="A1" location="索引目录!I10" display="返回索引页"/>
    <hyperlink ref="B1" location="流动负债汇总!B10" display="返回"/>
  </hyperlinks>
  <printOptions horizontalCentered="1"/>
  <pageMargins left="0.354166666666667" right="0.354166666666667" top="0.786805555555556" bottom="0.786805555555556" header="1.02361111111111" footer="0.511805555555556"/>
  <pageSetup paperSize="9" scale="86" fitToHeight="0" orientation="landscape"/>
  <headerFooter alignWithMargins="0">
    <oddHeader>&amp;R&amp;"宋体,常规"&amp;10表&amp;"Times New Roman,常规"5-5
&amp;"宋体,常规"共&amp;"Times New Roman,常规"&amp;N&amp;"宋体,常规"页第&amp;"Times New Roman,常规"&amp;P&amp;"宋体,常规"页</oddHeader>
  </headerFooter>
  <legacyDrawing r:id="rId2"/>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9"/>
  <sheetViews>
    <sheetView workbookViewId="0">
      <selection activeCell="H14" sqref="H14"/>
    </sheetView>
  </sheetViews>
  <sheetFormatPr defaultColWidth="9" defaultRowHeight="15.75" customHeight="1" outlineLevelCol="7"/>
  <cols>
    <col min="1" max="1" width="6.4" customWidth="1"/>
    <col min="2" max="2" width="12.6" customWidth="1" outlineLevel="1"/>
    <col min="3" max="3" width="27.1" customWidth="1"/>
    <col min="4" max="4" width="19" customWidth="1"/>
    <col min="5" max="5" width="19.4" customWidth="1" outlineLevel="1"/>
    <col min="6" max="8" width="23.1" customWidth="1"/>
  </cols>
  <sheetData>
    <row r="1" spans="1:8">
      <c r="A1" s="1" t="s">
        <v>421</v>
      </c>
      <c r="B1" s="2" t="s">
        <v>462</v>
      </c>
      <c r="C1" s="2"/>
      <c r="D1" s="3"/>
      <c r="E1" s="3"/>
      <c r="F1" s="3"/>
      <c r="G1" s="3"/>
      <c r="H1" s="3"/>
    </row>
    <row r="2" ht="30" customHeight="1" spans="1:8">
      <c r="A2" s="4" t="s">
        <v>1948</v>
      </c>
      <c r="B2" s="4"/>
      <c r="C2" s="4"/>
      <c r="D2" s="4"/>
      <c r="E2" s="4"/>
      <c r="F2" s="4"/>
      <c r="G2" s="4"/>
      <c r="H2" s="4"/>
    </row>
    <row r="3" ht="14.1" customHeight="1" spans="1:8">
      <c r="A3" s="5" t="e">
        <f>CONCATENATE(#REF!,#REF!,#REF!,#REF!,#REF!,#REF!,#REF!)</f>
        <v>#REF!</v>
      </c>
      <c r="B3" s="5"/>
      <c r="C3" s="5"/>
      <c r="D3" s="5"/>
      <c r="E3" s="5"/>
      <c r="F3" s="5"/>
      <c r="G3" s="5"/>
      <c r="H3" s="5"/>
    </row>
    <row r="4" customHeight="1" spans="1:8">
      <c r="A4" s="7" t="e">
        <f>#REF!&amp;#REF!</f>
        <v>#REF!</v>
      </c>
      <c r="H4" s="8" t="s">
        <v>464</v>
      </c>
    </row>
    <row r="5" ht="27.9" customHeight="1" spans="1:8">
      <c r="A5" s="9" t="s">
        <v>465</v>
      </c>
      <c r="B5" s="9" t="s">
        <v>572</v>
      </c>
      <c r="C5" s="9" t="s">
        <v>975</v>
      </c>
      <c r="D5" s="9" t="s">
        <v>629</v>
      </c>
      <c r="E5" s="10" t="s">
        <v>467</v>
      </c>
      <c r="F5" s="11" t="s">
        <v>426</v>
      </c>
      <c r="G5" s="9" t="s">
        <v>427</v>
      </c>
      <c r="H5" s="9" t="s">
        <v>577</v>
      </c>
    </row>
    <row r="6" customHeight="1" spans="1:8">
      <c r="A6" s="12">
        <v>1</v>
      </c>
      <c r="B6" s="36"/>
      <c r="C6" s="13" t="s">
        <v>1949</v>
      </c>
      <c r="D6" s="14"/>
      <c r="E6" s="15"/>
      <c r="F6" s="18"/>
      <c r="G6" s="16"/>
      <c r="H6" s="17"/>
    </row>
    <row r="7" customHeight="1" spans="1:8">
      <c r="A7" s="12">
        <v>2</v>
      </c>
      <c r="B7" s="36"/>
      <c r="C7" s="13" t="s">
        <v>1950</v>
      </c>
      <c r="D7" s="14"/>
      <c r="E7" s="15"/>
      <c r="F7" s="18"/>
      <c r="G7" s="16"/>
      <c r="H7" s="17"/>
    </row>
    <row r="8" customHeight="1" spans="1:8">
      <c r="A8" s="12">
        <v>3</v>
      </c>
      <c r="B8" s="36"/>
      <c r="C8" s="13" t="s">
        <v>1951</v>
      </c>
      <c r="D8" s="14"/>
      <c r="E8" s="15"/>
      <c r="F8" s="18"/>
      <c r="G8" s="16"/>
      <c r="H8" s="17"/>
    </row>
    <row r="9" customHeight="1" spans="1:8">
      <c r="A9" s="12">
        <v>4</v>
      </c>
      <c r="B9" s="36"/>
      <c r="C9" s="13" t="s">
        <v>1952</v>
      </c>
      <c r="D9" s="14"/>
      <c r="E9" s="15"/>
      <c r="F9" s="18"/>
      <c r="G9" s="16"/>
      <c r="H9" s="17"/>
    </row>
    <row r="10" customHeight="1" spans="1:8">
      <c r="A10" s="12">
        <v>5</v>
      </c>
      <c r="B10" s="36"/>
      <c r="C10" s="13" t="s">
        <v>1953</v>
      </c>
      <c r="D10" s="14"/>
      <c r="E10" s="15"/>
      <c r="F10" s="18"/>
      <c r="G10" s="16"/>
      <c r="H10" s="17"/>
    </row>
    <row r="11" customHeight="1" spans="1:8">
      <c r="A11" s="12">
        <v>6</v>
      </c>
      <c r="B11" s="36"/>
      <c r="C11" s="13" t="s">
        <v>1954</v>
      </c>
      <c r="D11" s="14"/>
      <c r="E11" s="15"/>
      <c r="F11" s="18"/>
      <c r="G11" s="16"/>
      <c r="H11" s="17"/>
    </row>
    <row r="12" customHeight="1" spans="1:8">
      <c r="A12" s="12">
        <v>7</v>
      </c>
      <c r="B12" s="36"/>
      <c r="C12" s="13" t="s">
        <v>1955</v>
      </c>
      <c r="D12" s="14"/>
      <c r="E12" s="15"/>
      <c r="F12" s="18"/>
      <c r="G12" s="16"/>
      <c r="H12" s="17"/>
    </row>
    <row r="13" customHeight="1" spans="1:8">
      <c r="A13" s="12">
        <v>8</v>
      </c>
      <c r="B13" s="36"/>
      <c r="C13" s="13" t="s">
        <v>1956</v>
      </c>
      <c r="D13" s="14"/>
      <c r="E13" s="15"/>
      <c r="F13" s="18"/>
      <c r="G13" s="16"/>
      <c r="H13" s="17"/>
    </row>
    <row r="14" customHeight="1" spans="1:8">
      <c r="A14" s="12">
        <v>9</v>
      </c>
      <c r="B14" s="36"/>
      <c r="C14" s="13" t="s">
        <v>1957</v>
      </c>
      <c r="D14" s="14"/>
      <c r="E14" s="15"/>
      <c r="F14" s="18"/>
      <c r="G14" s="16"/>
      <c r="H14" s="17"/>
    </row>
    <row r="15" customHeight="1" spans="1:8">
      <c r="A15" s="12">
        <v>10</v>
      </c>
      <c r="B15" s="36"/>
      <c r="C15" s="13" t="s">
        <v>1958</v>
      </c>
      <c r="D15" s="14"/>
      <c r="E15" s="15"/>
      <c r="F15" s="18"/>
      <c r="G15" s="16"/>
      <c r="H15" s="17"/>
    </row>
    <row r="16" customHeight="1" spans="1:8">
      <c r="A16" s="12">
        <v>11</v>
      </c>
      <c r="B16" s="36"/>
      <c r="C16" s="13" t="s">
        <v>1959</v>
      </c>
      <c r="D16" s="14"/>
      <c r="E16" s="15"/>
      <c r="F16" s="18"/>
      <c r="G16" s="16"/>
      <c r="H16" s="17"/>
    </row>
    <row r="17" customHeight="1" spans="1:8">
      <c r="A17" s="12">
        <v>12</v>
      </c>
      <c r="B17" s="36"/>
      <c r="C17" s="13" t="s">
        <v>1960</v>
      </c>
      <c r="D17" s="14"/>
      <c r="E17" s="15"/>
      <c r="F17" s="18"/>
      <c r="G17" s="16"/>
      <c r="H17" s="17"/>
    </row>
    <row r="18" customHeight="1" spans="1:8">
      <c r="A18" s="12">
        <v>13</v>
      </c>
      <c r="B18" s="36"/>
      <c r="C18" s="13" t="s">
        <v>1961</v>
      </c>
      <c r="D18" s="14"/>
      <c r="E18" s="15"/>
      <c r="F18" s="18"/>
      <c r="G18" s="16"/>
      <c r="H18" s="17"/>
    </row>
    <row r="19" customHeight="1" spans="1:8">
      <c r="A19" s="12">
        <v>14</v>
      </c>
      <c r="B19" s="36"/>
      <c r="C19" s="13" t="s">
        <v>1962</v>
      </c>
      <c r="D19" s="14"/>
      <c r="E19" s="15"/>
      <c r="F19" s="18"/>
      <c r="G19" s="16"/>
      <c r="H19" s="17"/>
    </row>
    <row r="20" customHeight="1" spans="1:8">
      <c r="A20" s="12">
        <v>15</v>
      </c>
      <c r="B20" s="13"/>
      <c r="C20" s="13" t="s">
        <v>1963</v>
      </c>
      <c r="D20" s="14"/>
      <c r="E20" s="15"/>
      <c r="F20" s="18"/>
      <c r="G20" s="16"/>
      <c r="H20" s="17"/>
    </row>
    <row r="21" customHeight="1" spans="1:8">
      <c r="A21" s="12"/>
      <c r="B21" s="13"/>
      <c r="C21" s="13"/>
      <c r="D21" s="14"/>
      <c r="E21" s="15"/>
      <c r="F21" s="18"/>
      <c r="G21" s="16"/>
      <c r="H21" s="17"/>
    </row>
    <row r="22" customHeight="1" spans="1:8">
      <c r="A22" s="12"/>
      <c r="B22" s="13"/>
      <c r="C22" s="13"/>
      <c r="D22" s="14"/>
      <c r="E22" s="15"/>
      <c r="F22" s="18"/>
      <c r="G22" s="16"/>
      <c r="H22" s="17"/>
    </row>
    <row r="23" customHeight="1" spans="1:8">
      <c r="A23" s="12"/>
      <c r="B23" s="13"/>
      <c r="C23" s="13"/>
      <c r="D23" s="14"/>
      <c r="E23" s="15"/>
      <c r="F23" s="18"/>
      <c r="G23" s="16"/>
      <c r="H23" s="17"/>
    </row>
    <row r="24" customHeight="1" spans="1:8">
      <c r="A24" s="12"/>
      <c r="B24" s="13"/>
      <c r="C24" s="13"/>
      <c r="D24" s="14"/>
      <c r="E24" s="15"/>
      <c r="F24" s="18"/>
      <c r="G24" s="16"/>
      <c r="H24" s="17"/>
    </row>
    <row r="25" customHeight="1" spans="1:8">
      <c r="A25" s="12"/>
      <c r="B25" s="13"/>
      <c r="C25" s="13"/>
      <c r="D25" s="14"/>
      <c r="E25" s="15"/>
      <c r="F25" s="18"/>
      <c r="G25" s="16"/>
      <c r="H25" s="17"/>
    </row>
    <row r="26" customHeight="1" spans="1:8">
      <c r="A26" s="12"/>
      <c r="B26" s="13"/>
      <c r="C26" s="13"/>
      <c r="D26" s="14"/>
      <c r="E26" s="15"/>
      <c r="F26" s="18"/>
      <c r="G26" s="16"/>
      <c r="H26" s="17"/>
    </row>
    <row r="27" customHeight="1" spans="1:8">
      <c r="A27" s="19" t="s">
        <v>1105</v>
      </c>
      <c r="B27" s="19"/>
      <c r="C27" s="19"/>
      <c r="D27" s="14"/>
      <c r="E27" s="15">
        <f>SUM(E6:E26)</f>
        <v>0</v>
      </c>
      <c r="F27" s="18">
        <f>SUM(F6:F26)</f>
        <v>0</v>
      </c>
      <c r="G27" s="16">
        <f>SUM(G6:G26)</f>
        <v>0</v>
      </c>
      <c r="H27" s="17"/>
    </row>
    <row r="28" customHeight="1" spans="1:8">
      <c r="A28" s="20" t="e">
        <f>#REF!&amp;#REF!</f>
        <v>#REF!</v>
      </c>
      <c r="G28" s="7" t="e">
        <f>"评估人员："&amp;#REF!</f>
        <v>#REF!</v>
      </c>
    </row>
    <row r="29" customHeight="1" spans="1:8">
      <c r="A29" s="20" t="e">
        <f>CONCATENATE(#REF!,#REF!,#REF!,#REF!,#REF!,#REF!,#REF!)</f>
        <v>#REF!</v>
      </c>
    </row>
  </sheetData>
  <mergeCells count="2">
    <mergeCell ref="A2:H2"/>
    <mergeCell ref="A3:H3"/>
  </mergeCells>
  <hyperlinks>
    <hyperlink ref="A1" location="索引目录!I11" display="返回索引页"/>
    <hyperlink ref="B1" location="流动负债汇总!B11" display="返回"/>
  </hyperlinks>
  <printOptions horizontalCentered="1"/>
  <pageMargins left="0.354166666666667" right="0.354166666666667" top="0.786805555555556" bottom="0.786805555555556" header="1.02361111111111" footer="0.511805555555556"/>
  <pageSetup paperSize="9" scale="80" fitToHeight="0" orientation="landscape"/>
  <headerFooter alignWithMargins="0">
    <oddHeader>&amp;R&amp;"宋体,常规"&amp;10表&amp;"Times New Roman,常规"5-6
&amp;"宋体,常规"共&amp;"Times New Roman,常规"&amp;N&amp;"宋体,常规"页第&amp;"Times New Roman,常规"&amp;P&amp;"宋体,常规"页</oddHeader>
  </headerFooter>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J29"/>
  <sheetViews>
    <sheetView workbookViewId="0">
      <selection activeCell="H14" sqref="H14"/>
    </sheetView>
  </sheetViews>
  <sheetFormatPr defaultColWidth="9" defaultRowHeight="15.75" customHeight="1"/>
  <cols>
    <col min="1" max="1" width="7" customWidth="1"/>
    <col min="2" max="2" width="11.4" customWidth="1" outlineLevel="1"/>
    <col min="3" max="3" width="21.1" customWidth="1"/>
    <col min="4" max="4" width="14.5" customWidth="1"/>
    <col min="5" max="6" width="15.9" customWidth="1"/>
    <col min="7" max="7" width="16.9" customWidth="1" outlineLevel="1"/>
    <col min="8" max="9" width="16.9" customWidth="1"/>
    <col min="10" max="10" width="14.9" customWidth="1"/>
  </cols>
  <sheetData>
    <row r="1" spans="1:10">
      <c r="A1" s="1" t="s">
        <v>421</v>
      </c>
      <c r="B1" s="2" t="s">
        <v>462</v>
      </c>
      <c r="C1" s="2"/>
      <c r="D1" s="3"/>
      <c r="E1" s="3"/>
      <c r="F1" s="3"/>
      <c r="G1" s="3"/>
      <c r="H1" s="3"/>
      <c r="I1" s="3"/>
      <c r="J1" s="3"/>
    </row>
    <row r="2" ht="30" customHeight="1" spans="1:10">
      <c r="A2" s="4" t="s">
        <v>1964</v>
      </c>
      <c r="B2" s="4"/>
      <c r="C2" s="4"/>
      <c r="D2" s="4"/>
      <c r="E2" s="4"/>
      <c r="F2" s="4"/>
      <c r="G2" s="4"/>
      <c r="H2" s="4"/>
      <c r="I2" s="4"/>
      <c r="J2" s="4"/>
    </row>
    <row r="3" ht="14.1" customHeight="1" spans="1:10">
      <c r="A3" s="5" t="e">
        <f>CONCATENATE(#REF!,#REF!,#REF!,#REF!,#REF!,#REF!,#REF!)</f>
        <v>#REF!</v>
      </c>
      <c r="B3" s="5"/>
      <c r="C3" s="5"/>
      <c r="D3" s="5"/>
      <c r="E3" s="5"/>
      <c r="F3" s="5"/>
      <c r="G3" s="5"/>
      <c r="H3" s="5"/>
      <c r="I3" s="5"/>
      <c r="J3" s="6"/>
    </row>
    <row r="4" customHeight="1" spans="1:10">
      <c r="A4" s="7" t="e">
        <f>#REF!&amp;#REF!</f>
        <v>#REF!</v>
      </c>
      <c r="J4" s="8" t="s">
        <v>464</v>
      </c>
    </row>
    <row r="5" ht="27.9" customHeight="1" spans="1:10">
      <c r="A5" s="9" t="s">
        <v>465</v>
      </c>
      <c r="B5" s="9" t="s">
        <v>572</v>
      </c>
      <c r="C5" s="9" t="s">
        <v>1965</v>
      </c>
      <c r="D5" s="9" t="s">
        <v>629</v>
      </c>
      <c r="E5" s="9" t="s">
        <v>1966</v>
      </c>
      <c r="F5" s="9" t="s">
        <v>1967</v>
      </c>
      <c r="G5" s="10" t="s">
        <v>467</v>
      </c>
      <c r="H5" s="11" t="s">
        <v>426</v>
      </c>
      <c r="I5" s="9" t="s">
        <v>427</v>
      </c>
      <c r="J5" s="9" t="s">
        <v>577</v>
      </c>
    </row>
    <row r="6" customHeight="1" spans="1:10">
      <c r="A6" s="12"/>
      <c r="B6" s="36"/>
      <c r="C6" s="13"/>
      <c r="D6" s="14"/>
      <c r="E6" s="12"/>
      <c r="F6" s="12"/>
      <c r="G6" s="15"/>
      <c r="H6" s="18"/>
      <c r="I6" s="16"/>
      <c r="J6" s="17"/>
    </row>
    <row r="7" customHeight="1" spans="1:10">
      <c r="A7" s="12"/>
      <c r="B7" s="13"/>
      <c r="C7" s="13"/>
      <c r="D7" s="14"/>
      <c r="E7" s="12"/>
      <c r="F7" s="12"/>
      <c r="G7" s="15"/>
      <c r="H7" s="18"/>
      <c r="I7" s="16"/>
      <c r="J7" s="17"/>
    </row>
    <row r="8" customHeight="1" spans="1:10">
      <c r="A8" s="12"/>
      <c r="B8" s="13"/>
      <c r="C8" s="13"/>
      <c r="D8" s="14"/>
      <c r="E8" s="12"/>
      <c r="F8" s="12"/>
      <c r="G8" s="15"/>
      <c r="H8" s="18"/>
      <c r="I8" s="16"/>
      <c r="J8" s="17"/>
    </row>
    <row r="9" customHeight="1" spans="1:10">
      <c r="A9" s="12"/>
      <c r="B9" s="13"/>
      <c r="C9" s="13"/>
      <c r="D9" s="14"/>
      <c r="E9" s="12"/>
      <c r="F9" s="12"/>
      <c r="G9" s="15"/>
      <c r="H9" s="18"/>
      <c r="I9" s="16"/>
      <c r="J9" s="17"/>
    </row>
    <row r="10" customHeight="1" spans="1:10">
      <c r="A10" s="12"/>
      <c r="B10" s="13"/>
      <c r="C10" s="13"/>
      <c r="D10" s="14"/>
      <c r="E10" s="12"/>
      <c r="F10" s="12"/>
      <c r="G10" s="15"/>
      <c r="H10" s="18"/>
      <c r="I10" s="16"/>
      <c r="J10" s="17"/>
    </row>
    <row r="11" customHeight="1" spans="1:10">
      <c r="A11" s="12"/>
      <c r="B11" s="13"/>
      <c r="C11" s="13"/>
      <c r="D11" s="14"/>
      <c r="E11" s="12"/>
      <c r="F11" s="12"/>
      <c r="G11" s="15"/>
      <c r="H11" s="18"/>
      <c r="I11" s="16"/>
      <c r="J11" s="17"/>
    </row>
    <row r="12" customHeight="1" spans="1:10">
      <c r="A12" s="12"/>
      <c r="B12" s="13"/>
      <c r="C12" s="13"/>
      <c r="D12" s="14"/>
      <c r="E12" s="12"/>
      <c r="F12" s="12"/>
      <c r="G12" s="15"/>
      <c r="H12" s="18"/>
      <c r="I12" s="16"/>
      <c r="J12" s="17"/>
    </row>
    <row r="13" customHeight="1" spans="1:10">
      <c r="A13" s="12"/>
      <c r="B13" s="13"/>
      <c r="C13" s="13"/>
      <c r="D13" s="14"/>
      <c r="E13" s="12"/>
      <c r="F13" s="12"/>
      <c r="G13" s="15"/>
      <c r="H13" s="18"/>
      <c r="I13" s="16"/>
      <c r="J13" s="17"/>
    </row>
    <row r="14" customHeight="1" spans="1:10">
      <c r="A14" s="12"/>
      <c r="B14" s="13"/>
      <c r="C14" s="13"/>
      <c r="D14" s="14"/>
      <c r="E14" s="12"/>
      <c r="F14" s="12"/>
      <c r="G14" s="15"/>
      <c r="H14" s="18"/>
      <c r="I14" s="16"/>
      <c r="J14" s="17"/>
    </row>
    <row r="15" customHeight="1" spans="1:10">
      <c r="A15" s="12"/>
      <c r="B15" s="13"/>
      <c r="C15" s="13"/>
      <c r="D15" s="14"/>
      <c r="E15" s="12"/>
      <c r="F15" s="12"/>
      <c r="G15" s="15"/>
      <c r="H15" s="18"/>
      <c r="I15" s="16"/>
      <c r="J15" s="17"/>
    </row>
    <row r="16" customHeight="1" spans="1:10">
      <c r="A16" s="12"/>
      <c r="B16" s="13"/>
      <c r="C16" s="13"/>
      <c r="D16" s="14"/>
      <c r="E16" s="12"/>
      <c r="F16" s="12"/>
      <c r="G16" s="15"/>
      <c r="H16" s="18"/>
      <c r="I16" s="16"/>
      <c r="J16" s="17"/>
    </row>
    <row r="17" customHeight="1" spans="1:10">
      <c r="A17" s="12"/>
      <c r="B17" s="13"/>
      <c r="C17" s="13"/>
      <c r="D17" s="14"/>
      <c r="E17" s="12"/>
      <c r="F17" s="12"/>
      <c r="G17" s="15"/>
      <c r="H17" s="18"/>
      <c r="I17" s="16"/>
      <c r="J17" s="17"/>
    </row>
    <row r="18" customHeight="1" spans="1:10">
      <c r="A18" s="12"/>
      <c r="B18" s="13"/>
      <c r="C18" s="13"/>
      <c r="D18" s="14"/>
      <c r="E18" s="12"/>
      <c r="F18" s="12"/>
      <c r="G18" s="15"/>
      <c r="H18" s="18"/>
      <c r="I18" s="16"/>
      <c r="J18" s="17"/>
    </row>
    <row r="19" customHeight="1" spans="1:10">
      <c r="A19" s="12"/>
      <c r="B19" s="13"/>
      <c r="C19" s="13"/>
      <c r="D19" s="14"/>
      <c r="E19" s="12"/>
      <c r="F19" s="12"/>
      <c r="G19" s="15"/>
      <c r="H19" s="18"/>
      <c r="I19" s="16"/>
      <c r="J19" s="17"/>
    </row>
    <row r="20" customHeight="1" spans="1:10">
      <c r="A20" s="12"/>
      <c r="B20" s="13"/>
      <c r="C20" s="13"/>
      <c r="D20" s="14"/>
      <c r="E20" s="12"/>
      <c r="F20" s="12"/>
      <c r="G20" s="15"/>
      <c r="H20" s="18"/>
      <c r="I20" s="16"/>
      <c r="J20" s="17"/>
    </row>
    <row r="21" customHeight="1" spans="1:10">
      <c r="A21" s="12"/>
      <c r="B21" s="13"/>
      <c r="C21" s="13"/>
      <c r="D21" s="14"/>
      <c r="E21" s="12"/>
      <c r="F21" s="12"/>
      <c r="G21" s="15"/>
      <c r="H21" s="18"/>
      <c r="I21" s="16"/>
      <c r="J21" s="17"/>
    </row>
    <row r="22" customHeight="1" spans="1:10">
      <c r="A22" s="12"/>
      <c r="B22" s="13"/>
      <c r="C22" s="13"/>
      <c r="D22" s="14"/>
      <c r="E22" s="12"/>
      <c r="F22" s="12"/>
      <c r="G22" s="15"/>
      <c r="H22" s="18"/>
      <c r="I22" s="16"/>
      <c r="J22" s="17"/>
    </row>
    <row r="23" customHeight="1" spans="1:10">
      <c r="A23" s="12"/>
      <c r="B23" s="13"/>
      <c r="C23" s="13"/>
      <c r="D23" s="14"/>
      <c r="E23" s="12"/>
      <c r="F23" s="12"/>
      <c r="G23" s="15"/>
      <c r="H23" s="18"/>
      <c r="I23" s="16"/>
      <c r="J23" s="17"/>
    </row>
    <row r="24" customHeight="1" spans="1:10">
      <c r="A24" s="12"/>
      <c r="B24" s="13"/>
      <c r="C24" s="13"/>
      <c r="D24" s="14"/>
      <c r="E24" s="12"/>
      <c r="F24" s="12"/>
      <c r="G24" s="15"/>
      <c r="H24" s="18"/>
      <c r="I24" s="16"/>
      <c r="J24" s="17"/>
    </row>
    <row r="25" customHeight="1" spans="1:10">
      <c r="A25" s="12"/>
      <c r="B25" s="13"/>
      <c r="C25" s="13"/>
      <c r="D25" s="14"/>
      <c r="E25" s="12"/>
      <c r="F25" s="12"/>
      <c r="G25" s="15"/>
      <c r="H25" s="18"/>
      <c r="I25" s="16"/>
      <c r="J25" s="17"/>
    </row>
    <row r="26" customHeight="1" spans="1:10">
      <c r="A26" s="12"/>
      <c r="B26" s="13"/>
      <c r="C26" s="13"/>
      <c r="D26" s="14"/>
      <c r="E26" s="12"/>
      <c r="F26" s="12"/>
      <c r="G26" s="15"/>
      <c r="H26" s="18"/>
      <c r="I26" s="16"/>
      <c r="J26" s="17"/>
    </row>
    <row r="27" customHeight="1" spans="1:10">
      <c r="A27" s="19" t="s">
        <v>1105</v>
      </c>
      <c r="B27" s="19"/>
      <c r="C27" s="19"/>
      <c r="D27" s="14"/>
      <c r="E27" s="12"/>
      <c r="F27" s="12"/>
      <c r="G27" s="15">
        <f>SUM(G6:G26)</f>
        <v>0</v>
      </c>
      <c r="H27" s="18">
        <f>SUM(H6:H26)</f>
        <v>0</v>
      </c>
      <c r="I27" s="16">
        <f>SUM(I6:I26)</f>
        <v>0</v>
      </c>
      <c r="J27" s="17"/>
    </row>
    <row r="28" customHeight="1" spans="1:10">
      <c r="A28" s="20" t="e">
        <f>#REF!&amp;#REF!</f>
        <v>#REF!</v>
      </c>
      <c r="I28" s="7" t="e">
        <f>"评估人员："&amp;#REF!</f>
        <v>#REF!</v>
      </c>
    </row>
    <row r="29" customHeight="1" spans="1:10">
      <c r="A29" s="20" t="e">
        <f>CONCATENATE(#REF!,#REF!,#REF!,#REF!,#REF!,#REF!,#REF!)</f>
        <v>#REF!</v>
      </c>
    </row>
  </sheetData>
  <mergeCells count="2">
    <mergeCell ref="A2:J2"/>
    <mergeCell ref="A3:J3"/>
  </mergeCells>
  <hyperlinks>
    <hyperlink ref="A1" location="索引目录!I12" display="返回索引页"/>
    <hyperlink ref="B1" location="流动负债汇总!B12" display="返回"/>
  </hyperlinks>
  <printOptions horizontalCentered="1"/>
  <pageMargins left="0.354166666666667" right="0.354166666666667" top="0.786805555555556" bottom="0.786805555555556" header="1.02361111111111" footer="0.511805555555556"/>
  <pageSetup paperSize="9" scale="86" fitToHeight="0" orientation="landscape"/>
  <headerFooter alignWithMargins="0">
    <oddHeader>&amp;R&amp;"宋体,常规"&amp;10表&amp;"Times New Roman,常规"5-7
&amp;"宋体,常规"共&amp;"Times New Roman,常规"&amp;N&amp;"宋体,常规"页第&amp;"Times New Roman,常规"&amp;P&amp;"宋体,常规"页</oddHeader>
  </headerFooter>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9"/>
  <sheetViews>
    <sheetView workbookViewId="0">
      <selection activeCell="H14" sqref="H14"/>
    </sheetView>
  </sheetViews>
  <sheetFormatPr defaultColWidth="9" defaultRowHeight="15.75" customHeight="1"/>
  <cols>
    <col min="1" max="1" width="6.5" customWidth="1"/>
    <col min="2" max="2" width="20.4" customWidth="1" outlineLevel="1"/>
    <col min="3" max="3" width="22.5" customWidth="1"/>
    <col min="4" max="4" width="11.1" customWidth="1"/>
    <col min="5" max="5" width="13.5" customWidth="1"/>
    <col min="6" max="6" width="12.9" customWidth="1"/>
    <col min="7" max="7" width="12.1" customWidth="1"/>
    <col min="8" max="8" width="12.5" customWidth="1" outlineLevel="1"/>
    <col min="9" max="11" width="14.6" customWidth="1"/>
  </cols>
  <sheetData>
    <row r="1" spans="1:11">
      <c r="A1" s="1" t="s">
        <v>421</v>
      </c>
      <c r="B1" s="2" t="s">
        <v>462</v>
      </c>
      <c r="C1" s="2"/>
      <c r="D1" s="3"/>
      <c r="E1" s="3"/>
      <c r="F1" s="3"/>
      <c r="G1" s="3"/>
      <c r="H1" s="3"/>
      <c r="I1" s="3"/>
      <c r="J1" s="3"/>
      <c r="K1" s="3"/>
    </row>
    <row r="2" ht="30" customHeight="1" spans="1:11">
      <c r="A2" s="4" t="s">
        <v>1968</v>
      </c>
      <c r="B2" s="4"/>
      <c r="C2" s="4"/>
      <c r="D2" s="4"/>
      <c r="E2" s="4"/>
      <c r="F2" s="4"/>
      <c r="G2" s="4"/>
      <c r="H2" s="4"/>
      <c r="I2" s="4"/>
      <c r="J2" s="4"/>
      <c r="K2" s="4"/>
    </row>
    <row r="3" ht="14.1" customHeight="1" spans="1:11">
      <c r="A3" s="5" t="e">
        <f>CONCATENATE(#REF!,#REF!,#REF!,#REF!,#REF!,#REF!,#REF!)</f>
        <v>#REF!</v>
      </c>
      <c r="B3" s="5"/>
      <c r="C3" s="5"/>
      <c r="D3" s="5"/>
      <c r="E3" s="5"/>
      <c r="F3" s="5"/>
      <c r="G3" s="5"/>
      <c r="H3" s="5"/>
      <c r="I3" s="5"/>
      <c r="J3" s="6"/>
      <c r="K3" s="6"/>
    </row>
    <row r="4" customHeight="1" spans="1:11">
      <c r="A4" s="7" t="e">
        <f>#REF!&amp;#REF!</f>
        <v>#REF!</v>
      </c>
      <c r="K4" s="8" t="s">
        <v>464</v>
      </c>
    </row>
    <row r="5" ht="27.9" customHeight="1" spans="1:11">
      <c r="A5" s="9" t="s">
        <v>465</v>
      </c>
      <c r="B5" s="9" t="s">
        <v>572</v>
      </c>
      <c r="C5" s="9" t="s">
        <v>659</v>
      </c>
      <c r="D5" s="9" t="s">
        <v>629</v>
      </c>
      <c r="E5" s="9" t="s">
        <v>655</v>
      </c>
      <c r="F5" s="9" t="s">
        <v>656</v>
      </c>
      <c r="G5" s="9" t="s">
        <v>657</v>
      </c>
      <c r="H5" s="10" t="s">
        <v>467</v>
      </c>
      <c r="I5" s="32" t="s">
        <v>426</v>
      </c>
      <c r="J5" s="9" t="s">
        <v>427</v>
      </c>
      <c r="K5" s="9" t="s">
        <v>577</v>
      </c>
    </row>
    <row r="6" customHeight="1" spans="1:11">
      <c r="A6" s="12"/>
      <c r="B6" s="36"/>
      <c r="C6" s="13"/>
      <c r="D6" s="14"/>
      <c r="E6" s="16"/>
      <c r="F6" s="12"/>
      <c r="G6" s="12"/>
      <c r="H6" s="15"/>
      <c r="I6" s="18"/>
      <c r="J6" s="16"/>
      <c r="K6" s="17"/>
    </row>
    <row r="7" customHeight="1" spans="1:11">
      <c r="A7" s="12"/>
      <c r="B7" s="13"/>
      <c r="C7" s="13"/>
      <c r="D7" s="14"/>
      <c r="E7" s="16"/>
      <c r="F7" s="12"/>
      <c r="G7" s="12"/>
      <c r="H7" s="15"/>
      <c r="I7" s="18"/>
      <c r="J7" s="16"/>
      <c r="K7" s="17"/>
    </row>
    <row r="8" customHeight="1" spans="1:11">
      <c r="A8" s="12"/>
      <c r="B8" s="13"/>
      <c r="C8" s="13"/>
      <c r="D8" s="14"/>
      <c r="E8" s="16"/>
      <c r="F8" s="12"/>
      <c r="G8" s="12"/>
      <c r="H8" s="15"/>
      <c r="I8" s="18"/>
      <c r="J8" s="16"/>
      <c r="K8" s="17"/>
    </row>
    <row r="9" customHeight="1" spans="1:11">
      <c r="A9" s="12"/>
      <c r="B9" s="13"/>
      <c r="C9" s="13"/>
      <c r="D9" s="14"/>
      <c r="E9" s="16"/>
      <c r="F9" s="12"/>
      <c r="G9" s="12"/>
      <c r="H9" s="15"/>
      <c r="I9" s="18"/>
      <c r="J9" s="16"/>
      <c r="K9" s="17"/>
    </row>
    <row r="10" customHeight="1" spans="1:11">
      <c r="A10" s="12"/>
      <c r="B10" s="13"/>
      <c r="C10" s="13"/>
      <c r="D10" s="14"/>
      <c r="E10" s="16"/>
      <c r="F10" s="12"/>
      <c r="G10" s="12"/>
      <c r="H10" s="15"/>
      <c r="I10" s="18"/>
      <c r="J10" s="16"/>
      <c r="K10" s="17"/>
    </row>
    <row r="11" customHeight="1" spans="1:11">
      <c r="A11" s="12"/>
      <c r="B11" s="13"/>
      <c r="C11" s="13"/>
      <c r="D11" s="14"/>
      <c r="E11" s="16"/>
      <c r="F11" s="12"/>
      <c r="G11" s="12"/>
      <c r="H11" s="15"/>
      <c r="I11" s="18"/>
      <c r="J11" s="16"/>
      <c r="K11" s="17"/>
    </row>
    <row r="12" customHeight="1" spans="1:11">
      <c r="A12" s="12"/>
      <c r="B12" s="13"/>
      <c r="C12" s="13"/>
      <c r="D12" s="14"/>
      <c r="E12" s="16"/>
      <c r="F12" s="12"/>
      <c r="G12" s="12"/>
      <c r="H12" s="15"/>
      <c r="I12" s="18"/>
      <c r="J12" s="16"/>
      <c r="K12" s="17"/>
    </row>
    <row r="13" customHeight="1" spans="1:11">
      <c r="A13" s="12"/>
      <c r="B13" s="13"/>
      <c r="C13" s="13"/>
      <c r="D13" s="14"/>
      <c r="E13" s="16"/>
      <c r="F13" s="12"/>
      <c r="G13" s="12"/>
      <c r="H13" s="15"/>
      <c r="I13" s="18"/>
      <c r="J13" s="16"/>
      <c r="K13" s="17"/>
    </row>
    <row r="14" customHeight="1" spans="1:11">
      <c r="A14" s="12"/>
      <c r="B14" s="13"/>
      <c r="C14" s="13"/>
      <c r="D14" s="14"/>
      <c r="E14" s="16"/>
      <c r="F14" s="12"/>
      <c r="G14" s="12"/>
      <c r="H14" s="15"/>
      <c r="I14" s="18"/>
      <c r="J14" s="16"/>
      <c r="K14" s="17"/>
    </row>
    <row r="15" customHeight="1" spans="1:11">
      <c r="A15" s="12"/>
      <c r="B15" s="13"/>
      <c r="C15" s="13"/>
      <c r="D15" s="14"/>
      <c r="E15" s="16"/>
      <c r="F15" s="12" t="s">
        <v>602</v>
      </c>
      <c r="G15" s="12"/>
      <c r="H15" s="15"/>
      <c r="I15" s="18"/>
      <c r="J15" s="16"/>
      <c r="K15" s="17"/>
    </row>
    <row r="16" customHeight="1" spans="1:11">
      <c r="A16" s="12"/>
      <c r="B16" s="13"/>
      <c r="C16" s="13"/>
      <c r="D16" s="14"/>
      <c r="E16" s="16"/>
      <c r="F16" s="12"/>
      <c r="G16" s="12"/>
      <c r="H16" s="15"/>
      <c r="I16" s="18"/>
      <c r="J16" s="16"/>
      <c r="K16" s="17"/>
    </row>
    <row r="17" customHeight="1" spans="1:11">
      <c r="A17" s="12"/>
      <c r="B17" s="13"/>
      <c r="C17" s="13"/>
      <c r="D17" s="14"/>
      <c r="E17" s="16"/>
      <c r="F17" s="12"/>
      <c r="G17" s="12"/>
      <c r="H17" s="15"/>
      <c r="I17" s="18"/>
      <c r="J17" s="16"/>
      <c r="K17" s="17"/>
    </row>
    <row r="18" customHeight="1" spans="1:11">
      <c r="A18" s="12"/>
      <c r="B18" s="13"/>
      <c r="C18" s="13"/>
      <c r="D18" s="14"/>
      <c r="E18" s="16"/>
      <c r="F18" s="12"/>
      <c r="G18" s="12"/>
      <c r="H18" s="15"/>
      <c r="I18" s="18"/>
      <c r="J18" s="16"/>
      <c r="K18" s="17"/>
    </row>
    <row r="19" customHeight="1" spans="1:11">
      <c r="A19" s="12"/>
      <c r="B19" s="13"/>
      <c r="C19" s="13"/>
      <c r="D19" s="14"/>
      <c r="E19" s="16"/>
      <c r="F19" s="12"/>
      <c r="G19" s="12"/>
      <c r="H19" s="15"/>
      <c r="I19" s="18"/>
      <c r="J19" s="16"/>
      <c r="K19" s="17"/>
    </row>
    <row r="20" customHeight="1" spans="1:11">
      <c r="A20" s="12"/>
      <c r="B20" s="13"/>
      <c r="C20" s="13"/>
      <c r="D20" s="14"/>
      <c r="E20" s="16"/>
      <c r="F20" s="12"/>
      <c r="G20" s="12"/>
      <c r="H20" s="15"/>
      <c r="I20" s="18"/>
      <c r="J20" s="16"/>
      <c r="K20" s="17"/>
    </row>
    <row r="21" customHeight="1" spans="1:11">
      <c r="A21" s="12"/>
      <c r="B21" s="13"/>
      <c r="C21" s="13"/>
      <c r="D21" s="14"/>
      <c r="E21" s="16"/>
      <c r="F21" s="12"/>
      <c r="G21" s="12"/>
      <c r="H21" s="15"/>
      <c r="I21" s="18"/>
      <c r="J21" s="16"/>
      <c r="K21" s="17"/>
    </row>
    <row r="22" customHeight="1" spans="1:11">
      <c r="A22" s="12"/>
      <c r="B22" s="13"/>
      <c r="C22" s="13"/>
      <c r="D22" s="14"/>
      <c r="E22" s="16"/>
      <c r="F22" s="12"/>
      <c r="G22" s="12"/>
      <c r="H22" s="15"/>
      <c r="I22" s="18"/>
      <c r="J22" s="16"/>
      <c r="K22" s="17"/>
    </row>
    <row r="23" customHeight="1" spans="1:11">
      <c r="A23" s="12"/>
      <c r="B23" s="13"/>
      <c r="C23" s="13"/>
      <c r="D23" s="14"/>
      <c r="E23" s="16"/>
      <c r="F23" s="12"/>
      <c r="G23" s="12"/>
      <c r="H23" s="15"/>
      <c r="I23" s="18"/>
      <c r="J23" s="16"/>
      <c r="K23" s="17"/>
    </row>
    <row r="24" customHeight="1" spans="1:11">
      <c r="A24" s="12"/>
      <c r="B24" s="13"/>
      <c r="C24" s="13"/>
      <c r="D24" s="14"/>
      <c r="E24" s="16"/>
      <c r="F24" s="12"/>
      <c r="G24" s="12"/>
      <c r="H24" s="15"/>
      <c r="I24" s="18"/>
      <c r="J24" s="16"/>
      <c r="K24" s="17"/>
    </row>
    <row r="25" customHeight="1" spans="1:11">
      <c r="A25" s="12"/>
      <c r="B25" s="13"/>
      <c r="C25" s="13"/>
      <c r="D25" s="14"/>
      <c r="E25" s="16"/>
      <c r="F25" s="12"/>
      <c r="G25" s="12"/>
      <c r="H25" s="15"/>
      <c r="I25" s="18"/>
      <c r="J25" s="16"/>
      <c r="K25" s="17"/>
    </row>
    <row r="26" customHeight="1" spans="1:11">
      <c r="A26" s="12"/>
      <c r="B26" s="13"/>
      <c r="C26" s="13"/>
      <c r="D26" s="14"/>
      <c r="E26" s="16"/>
      <c r="F26" s="12"/>
      <c r="G26" s="12"/>
      <c r="H26" s="15"/>
      <c r="I26" s="18"/>
      <c r="J26" s="16"/>
      <c r="K26" s="17"/>
    </row>
    <row r="27" customHeight="1" spans="1:11">
      <c r="A27" s="19" t="s">
        <v>1105</v>
      </c>
      <c r="B27" s="19"/>
      <c r="C27" s="19"/>
      <c r="D27" s="17"/>
      <c r="E27" s="16">
        <f>SUM(E6:E26)</f>
        <v>0</v>
      </c>
      <c r="F27" s="17"/>
      <c r="G27" s="17"/>
      <c r="H27" s="15">
        <f>SUM(H6:H26)</f>
        <v>0</v>
      </c>
      <c r="I27" s="18">
        <f>SUM(I6:I26)</f>
        <v>0</v>
      </c>
      <c r="J27" s="16">
        <f>SUM(J6:J26)</f>
        <v>0</v>
      </c>
      <c r="K27" s="17"/>
    </row>
    <row r="28" customHeight="1" spans="1:11">
      <c r="A28" s="20" t="e">
        <f>#REF!&amp;#REF!</f>
        <v>#REF!</v>
      </c>
      <c r="J28" s="7" t="e">
        <f>"评估人员："&amp;#REF!</f>
        <v>#REF!</v>
      </c>
    </row>
    <row r="29" customHeight="1" spans="1:11">
      <c r="A29" s="20" t="e">
        <f>CONCATENATE(#REF!,#REF!,#REF!,#REF!,#REF!,#REF!,#REF!)</f>
        <v>#REF!</v>
      </c>
    </row>
  </sheetData>
  <mergeCells count="2">
    <mergeCell ref="A2:K2"/>
    <mergeCell ref="A3:K3"/>
  </mergeCells>
  <hyperlinks>
    <hyperlink ref="A1" location="索引目录!I13" display="返回索引页"/>
    <hyperlink ref="B1" location="流动负债汇总!B13" display="返回"/>
  </hyperlinks>
  <printOptions horizontalCentered="1"/>
  <pageMargins left="0.354166666666667" right="0.354166666666667" top="0.786805555555556" bottom="0.786805555555556" header="1.02361111111111" footer="0.511805555555556"/>
  <pageSetup paperSize="9" scale="84" fitToHeight="0" orientation="landscape"/>
  <headerFooter alignWithMargins="0">
    <oddHeader>&amp;R&amp;"宋体,常规"&amp;10表&amp;"Times New Roman,常规"5-8
&amp;"宋体,常规"共&amp;"Times New Roman,常规"&amp;N&amp;"宋体,常规"页第&amp;"Times New Roman,常规"&amp;P&amp;"宋体,常规"页</oddHeader>
  </headerFooter>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workbookViewId="0">
      <selection activeCell="H14" sqref="H14"/>
    </sheetView>
  </sheetViews>
  <sheetFormatPr defaultColWidth="9" defaultRowHeight="15.75" customHeight="1"/>
  <cols>
    <col min="1" max="1" width="8.1" customWidth="1"/>
    <col min="2" max="2" width="21.9" customWidth="1" outlineLevel="1"/>
    <col min="3" max="3" width="26" customWidth="1"/>
    <col min="4" max="5" width="16.5" customWidth="1"/>
    <col min="6" max="6" width="16.9" customWidth="1" outlineLevel="1"/>
    <col min="7" max="9" width="18.1" customWidth="1"/>
  </cols>
  <sheetData>
    <row r="1" spans="1:9">
      <c r="A1" s="1" t="s">
        <v>421</v>
      </c>
      <c r="B1" s="2" t="s">
        <v>462</v>
      </c>
      <c r="C1" s="2"/>
      <c r="D1" s="3"/>
      <c r="E1" s="3"/>
      <c r="F1" s="3"/>
      <c r="G1" s="3"/>
      <c r="H1" s="3"/>
      <c r="I1" s="3"/>
    </row>
    <row r="2" ht="30" customHeight="1" spans="1:9">
      <c r="A2" s="4" t="s">
        <v>1969</v>
      </c>
      <c r="B2" s="4"/>
      <c r="C2" s="4"/>
      <c r="D2" s="4"/>
      <c r="E2" s="4"/>
      <c r="F2" s="4"/>
      <c r="G2" s="4"/>
      <c r="H2" s="4"/>
      <c r="I2" s="4"/>
    </row>
    <row r="3" ht="14.1" customHeight="1" spans="1:9">
      <c r="A3" s="5" t="e">
        <f>CONCATENATE(#REF!,#REF!,#REF!,#REF!,#REF!,#REF!,#REF!)</f>
        <v>#REF!</v>
      </c>
      <c r="B3" s="5"/>
      <c r="C3" s="5"/>
      <c r="D3" s="5"/>
      <c r="E3" s="5"/>
      <c r="F3" s="5"/>
      <c r="G3" s="5"/>
      <c r="H3" s="5"/>
      <c r="I3" s="6"/>
    </row>
    <row r="4" customHeight="1" spans="1:9">
      <c r="A4" s="7" t="e">
        <f>#REF!&amp;#REF!</f>
        <v>#REF!</v>
      </c>
      <c r="I4" s="8" t="s">
        <v>464</v>
      </c>
    </row>
    <row r="5" ht="27.9" customHeight="1" spans="1:9">
      <c r="A5" s="9" t="s">
        <v>465</v>
      </c>
      <c r="B5" s="9" t="s">
        <v>572</v>
      </c>
      <c r="C5" s="9" t="s">
        <v>1970</v>
      </c>
      <c r="D5" s="9" t="s">
        <v>629</v>
      </c>
      <c r="E5" s="9" t="s">
        <v>1971</v>
      </c>
      <c r="F5" s="10" t="s">
        <v>467</v>
      </c>
      <c r="G5" s="11" t="s">
        <v>426</v>
      </c>
      <c r="H5" s="9" t="s">
        <v>427</v>
      </c>
      <c r="I5" s="9" t="s">
        <v>577</v>
      </c>
    </row>
    <row r="6" customHeight="1" spans="1:9">
      <c r="A6" s="12"/>
      <c r="B6" s="36"/>
      <c r="C6" s="13"/>
      <c r="D6" s="14"/>
      <c r="E6" s="12"/>
      <c r="F6" s="15"/>
      <c r="G6" s="18"/>
      <c r="H6" s="16"/>
      <c r="I6" s="17"/>
    </row>
    <row r="7" customHeight="1" spans="1:9">
      <c r="A7" s="12"/>
      <c r="B7" s="13"/>
      <c r="C7" s="13"/>
      <c r="D7" s="14"/>
      <c r="E7" s="12"/>
      <c r="F7" s="15"/>
      <c r="G7" s="18"/>
      <c r="H7" s="16"/>
      <c r="I7" s="17"/>
    </row>
    <row r="8" customHeight="1" spans="1:9">
      <c r="A8" s="12"/>
      <c r="B8" s="13"/>
      <c r="C8" s="13"/>
      <c r="D8" s="14"/>
      <c r="E8" s="12"/>
      <c r="F8" s="15"/>
      <c r="G8" s="18"/>
      <c r="H8" s="16"/>
      <c r="I8" s="17"/>
    </row>
    <row r="9" customHeight="1" spans="1:9">
      <c r="A9" s="12"/>
      <c r="B9" s="13"/>
      <c r="C9" s="13"/>
      <c r="D9" s="14"/>
      <c r="E9" s="12"/>
      <c r="F9" s="15"/>
      <c r="G9" s="18"/>
      <c r="H9" s="16"/>
      <c r="I9" s="17"/>
    </row>
    <row r="10" customHeight="1" spans="1:9">
      <c r="A10" s="12"/>
      <c r="B10" s="13"/>
      <c r="C10" s="13"/>
      <c r="D10" s="14"/>
      <c r="E10" s="12"/>
      <c r="F10" s="15"/>
      <c r="G10" s="18"/>
      <c r="H10" s="16"/>
      <c r="I10" s="17"/>
    </row>
    <row r="11" customHeight="1" spans="1:9">
      <c r="A11" s="12"/>
      <c r="B11" s="13"/>
      <c r="C11" s="13"/>
      <c r="D11" s="14"/>
      <c r="E11" s="12"/>
      <c r="F11" s="15"/>
      <c r="G11" s="18"/>
      <c r="H11" s="16"/>
      <c r="I11" s="17"/>
    </row>
    <row r="12" customHeight="1" spans="1:9">
      <c r="A12" s="12"/>
      <c r="B12" s="13"/>
      <c r="C12" s="13"/>
      <c r="D12" s="14"/>
      <c r="E12" s="12"/>
      <c r="F12" s="15"/>
      <c r="G12" s="18"/>
      <c r="H12" s="16"/>
      <c r="I12" s="17"/>
    </row>
    <row r="13" customHeight="1" spans="1:9">
      <c r="A13" s="12"/>
      <c r="B13" s="13"/>
      <c r="C13" s="13"/>
      <c r="D13" s="14"/>
      <c r="E13" s="12"/>
      <c r="F13" s="15"/>
      <c r="G13" s="18"/>
      <c r="H13" s="16"/>
      <c r="I13" s="17"/>
    </row>
    <row r="14" customHeight="1" spans="1:9">
      <c r="A14" s="12"/>
      <c r="B14" s="13"/>
      <c r="C14" s="13"/>
      <c r="D14" s="14"/>
      <c r="E14" s="12"/>
      <c r="F14" s="15"/>
      <c r="G14" s="18"/>
      <c r="H14" s="16"/>
      <c r="I14" s="17"/>
    </row>
    <row r="15" customHeight="1" spans="1:9">
      <c r="A15" s="12"/>
      <c r="B15" s="13"/>
      <c r="C15" s="13"/>
      <c r="D15" s="14"/>
      <c r="E15" s="12"/>
      <c r="F15" s="15"/>
      <c r="G15" s="18"/>
      <c r="H15" s="16"/>
      <c r="I15" s="17"/>
    </row>
    <row r="16" customHeight="1" spans="1:9">
      <c r="A16" s="12"/>
      <c r="B16" s="13"/>
      <c r="C16" s="13"/>
      <c r="D16" s="14"/>
      <c r="E16" s="12"/>
      <c r="F16" s="15"/>
      <c r="G16" s="18"/>
      <c r="H16" s="16"/>
      <c r="I16" s="17"/>
    </row>
    <row r="17" customHeight="1" spans="1:9">
      <c r="A17" s="12"/>
      <c r="B17" s="13"/>
      <c r="C17" s="13"/>
      <c r="D17" s="14"/>
      <c r="E17" s="12"/>
      <c r="F17" s="15"/>
      <c r="G17" s="18"/>
      <c r="H17" s="16"/>
      <c r="I17" s="17"/>
    </row>
    <row r="18" customHeight="1" spans="1:9">
      <c r="A18" s="12"/>
      <c r="B18" s="13"/>
      <c r="C18" s="13"/>
      <c r="D18" s="14"/>
      <c r="E18" s="12"/>
      <c r="F18" s="15"/>
      <c r="G18" s="18"/>
      <c r="H18" s="16"/>
      <c r="I18" s="17"/>
    </row>
    <row r="19" customHeight="1" spans="1:9">
      <c r="A19" s="12"/>
      <c r="B19" s="13"/>
      <c r="C19" s="13"/>
      <c r="D19" s="14"/>
      <c r="E19" s="12"/>
      <c r="F19" s="15"/>
      <c r="G19" s="18"/>
      <c r="H19" s="16"/>
      <c r="I19" s="17"/>
    </row>
    <row r="20" customHeight="1" spans="1:9">
      <c r="A20" s="12"/>
      <c r="B20" s="13"/>
      <c r="C20" s="13"/>
      <c r="D20" s="14"/>
      <c r="E20" s="12"/>
      <c r="F20" s="15"/>
      <c r="G20" s="18"/>
      <c r="H20" s="16"/>
      <c r="I20" s="17"/>
    </row>
    <row r="21" customHeight="1" spans="1:9">
      <c r="A21" s="12"/>
      <c r="B21" s="13"/>
      <c r="C21" s="13"/>
      <c r="D21" s="14"/>
      <c r="E21" s="12"/>
      <c r="F21" s="15"/>
      <c r="G21" s="18"/>
      <c r="H21" s="16"/>
      <c r="I21" s="17"/>
    </row>
    <row r="22" customHeight="1" spans="1:9">
      <c r="A22" s="12"/>
      <c r="B22" s="13"/>
      <c r="C22" s="13"/>
      <c r="D22" s="14"/>
      <c r="E22" s="12"/>
      <c r="F22" s="15"/>
      <c r="G22" s="18"/>
      <c r="H22" s="16"/>
      <c r="I22" s="17"/>
    </row>
    <row r="23" customHeight="1" spans="1:9">
      <c r="A23" s="12"/>
      <c r="B23" s="13"/>
      <c r="C23" s="13"/>
      <c r="D23" s="14"/>
      <c r="E23" s="12"/>
      <c r="F23" s="15"/>
      <c r="G23" s="18"/>
      <c r="H23" s="16"/>
      <c r="I23" s="17"/>
    </row>
    <row r="24" customHeight="1" spans="1:9">
      <c r="A24" s="12"/>
      <c r="B24" s="13"/>
      <c r="C24" s="13"/>
      <c r="D24" s="14"/>
      <c r="E24" s="12"/>
      <c r="F24" s="15"/>
      <c r="G24" s="18"/>
      <c r="H24" s="16"/>
      <c r="I24" s="17"/>
    </row>
    <row r="25" customHeight="1" spans="1:9">
      <c r="A25" s="12"/>
      <c r="B25" s="13"/>
      <c r="C25" s="13"/>
      <c r="D25" s="14"/>
      <c r="E25" s="12"/>
      <c r="F25" s="15"/>
      <c r="G25" s="18"/>
      <c r="H25" s="16"/>
      <c r="I25" s="17"/>
    </row>
    <row r="26" customHeight="1" spans="1:9">
      <c r="A26" s="12"/>
      <c r="B26" s="13"/>
      <c r="C26" s="13"/>
      <c r="D26" s="14"/>
      <c r="E26" s="12"/>
      <c r="F26" s="15"/>
      <c r="G26" s="18"/>
      <c r="H26" s="16"/>
      <c r="I26" s="17"/>
    </row>
    <row r="27" customHeight="1" spans="1:9">
      <c r="A27" s="19" t="s">
        <v>1105</v>
      </c>
      <c r="B27" s="19"/>
      <c r="C27" s="19"/>
      <c r="D27" s="14"/>
      <c r="E27" s="12"/>
      <c r="F27" s="15">
        <f>SUM(F6:F26)</f>
        <v>0</v>
      </c>
      <c r="G27" s="18">
        <f>SUM(G6:G26)</f>
        <v>0</v>
      </c>
      <c r="H27" s="16">
        <f>SUM(H6:H26)</f>
        <v>0</v>
      </c>
      <c r="I27" s="17"/>
    </row>
    <row r="28" customHeight="1" spans="1:9">
      <c r="A28" s="20" t="e">
        <f>#REF!&amp;#REF!</f>
        <v>#REF!</v>
      </c>
      <c r="H28" s="7" t="e">
        <f>"评估人员："&amp;#REF!</f>
        <v>#REF!</v>
      </c>
    </row>
    <row r="29" customHeight="1" spans="1:9">
      <c r="A29" s="20" t="e">
        <f>CONCATENATE(#REF!,#REF!,#REF!,#REF!,#REF!,#REF!,#REF!)</f>
        <v>#REF!</v>
      </c>
    </row>
  </sheetData>
  <mergeCells count="2">
    <mergeCell ref="A2:I2"/>
    <mergeCell ref="A3:I3"/>
  </mergeCells>
  <hyperlinks>
    <hyperlink ref="A1" location="索引目录!I14" display="返回索引页"/>
    <hyperlink ref="B1" location="流动负债汇总!B14" display="返回"/>
  </hyperlinks>
  <printOptions horizontalCentered="1"/>
  <pageMargins left="0.354166666666667" right="0.354166666666667" top="0.786805555555556" bottom="0.786805555555556" header="1.02361111111111" footer="0.511805555555556"/>
  <pageSetup paperSize="9" scale="81" fitToHeight="0" orientation="landscape"/>
  <headerFooter alignWithMargins="0">
    <oddHeader>&amp;R&amp;"宋体,常规"&amp;10表&amp;"Times New Roman,常规"5-9
&amp;"宋体,常规"共&amp;"Times New Roman,常规"&amp;N&amp;"宋体,常规"页第&amp;"Times New Roman,常规"&amp;P&amp;"宋体,常规"页</oddHeader>
  </headerFooter>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I29"/>
  <sheetViews>
    <sheetView workbookViewId="0">
      <selection activeCell="H14" sqref="H14"/>
    </sheetView>
  </sheetViews>
  <sheetFormatPr defaultColWidth="9" defaultRowHeight="15.75" customHeight="1"/>
  <cols>
    <col min="1" max="1" width="4.1" customWidth="1"/>
    <col min="2" max="2" width="23" customWidth="1" outlineLevel="1"/>
    <col min="3" max="3" width="27" customWidth="1"/>
    <col min="4" max="4" width="19.5" customWidth="1"/>
    <col min="5" max="5" width="17.1" customWidth="1"/>
    <col min="6" max="6" width="16.5" customWidth="1" outlineLevel="1"/>
    <col min="7" max="9" width="18.6" customWidth="1"/>
  </cols>
  <sheetData>
    <row r="1" spans="1:9">
      <c r="A1" s="1" t="s">
        <v>421</v>
      </c>
      <c r="B1" s="2" t="s">
        <v>462</v>
      </c>
      <c r="C1" s="2"/>
      <c r="D1" s="3"/>
      <c r="E1" s="3"/>
      <c r="F1" s="3"/>
      <c r="G1" s="3"/>
      <c r="H1" s="3"/>
      <c r="I1" s="3"/>
    </row>
    <row r="2" ht="30" customHeight="1" spans="1:9">
      <c r="A2" s="4" t="s">
        <v>1972</v>
      </c>
      <c r="B2" s="4"/>
      <c r="C2" s="4"/>
      <c r="D2" s="4"/>
      <c r="E2" s="4"/>
      <c r="F2" s="4"/>
      <c r="G2" s="4"/>
      <c r="H2" s="4"/>
      <c r="I2" s="4"/>
    </row>
    <row r="3" ht="14.1" customHeight="1" spans="1:9">
      <c r="A3" s="5" t="e">
        <f>CONCATENATE(#REF!,#REF!,#REF!,#REF!,#REF!,#REF!,#REF!)</f>
        <v>#REF!</v>
      </c>
      <c r="B3" s="5"/>
      <c r="C3" s="5"/>
      <c r="D3" s="5"/>
      <c r="E3" s="5"/>
      <c r="F3" s="5"/>
      <c r="G3" s="5"/>
      <c r="H3" s="5"/>
      <c r="I3" s="6"/>
    </row>
    <row r="4" customHeight="1" spans="1:9">
      <c r="A4" s="7" t="e">
        <f>#REF!&amp;#REF!</f>
        <v>#REF!</v>
      </c>
      <c r="I4" s="8" t="s">
        <v>464</v>
      </c>
    </row>
    <row r="5" ht="18" customHeight="1" spans="1:9">
      <c r="A5" s="54" t="s">
        <v>465</v>
      </c>
      <c r="B5" s="55" t="s">
        <v>572</v>
      </c>
      <c r="C5" s="54" t="s">
        <v>659</v>
      </c>
      <c r="D5" s="54" t="s">
        <v>628</v>
      </c>
      <c r="E5" s="9" t="s">
        <v>629</v>
      </c>
      <c r="F5" s="56" t="s">
        <v>467</v>
      </c>
      <c r="G5" s="57" t="s">
        <v>426</v>
      </c>
      <c r="H5" s="54" t="s">
        <v>427</v>
      </c>
      <c r="I5" s="54" t="s">
        <v>577</v>
      </c>
    </row>
    <row r="6" ht="18" customHeight="1" spans="1:9">
      <c r="A6" s="58"/>
      <c r="B6" s="55"/>
      <c r="C6" s="58"/>
      <c r="D6" s="58"/>
      <c r="E6" s="9"/>
      <c r="F6" s="59"/>
      <c r="G6" s="60"/>
      <c r="H6" s="58"/>
      <c r="I6" s="58"/>
    </row>
    <row r="7" customHeight="1" spans="1:9">
      <c r="A7" s="12"/>
      <c r="B7" s="13"/>
      <c r="C7" s="13"/>
      <c r="D7" s="12"/>
      <c r="E7" s="12"/>
      <c r="F7" s="61"/>
      <c r="G7" s="62"/>
      <c r="H7" s="62"/>
      <c r="I7" s="17"/>
    </row>
    <row r="8" customHeight="1" spans="1:9">
      <c r="A8" s="12"/>
      <c r="B8" s="13"/>
      <c r="C8" s="13"/>
      <c r="D8" s="12"/>
      <c r="E8" s="12"/>
      <c r="F8" s="61"/>
      <c r="G8" s="62"/>
      <c r="H8" s="62"/>
      <c r="I8" s="17"/>
    </row>
    <row r="9" customHeight="1" spans="1:9">
      <c r="A9" s="12"/>
      <c r="B9" s="13"/>
      <c r="C9" s="13"/>
      <c r="D9" s="12"/>
      <c r="E9" s="12"/>
      <c r="F9" s="61"/>
      <c r="G9" s="63"/>
      <c r="H9" s="62"/>
      <c r="I9" s="17"/>
    </row>
    <row r="10" customHeight="1" spans="1:9">
      <c r="A10" s="12"/>
      <c r="B10" s="13"/>
      <c r="C10" s="13"/>
      <c r="D10" s="12"/>
      <c r="E10" s="12"/>
      <c r="F10" s="61"/>
      <c r="G10" s="63"/>
      <c r="H10" s="62"/>
      <c r="I10" s="17"/>
    </row>
    <row r="11" customHeight="1" spans="1:9">
      <c r="A11" s="12"/>
      <c r="B11" s="13"/>
      <c r="C11" s="13"/>
      <c r="D11" s="12"/>
      <c r="E11" s="12"/>
      <c r="F11" s="61"/>
      <c r="G11" s="63"/>
      <c r="H11" s="62"/>
      <c r="I11" s="17"/>
    </row>
    <row r="12" customHeight="1" spans="1:9">
      <c r="A12" s="12"/>
      <c r="B12" s="13"/>
      <c r="C12" s="13"/>
      <c r="D12" s="12"/>
      <c r="E12" s="12"/>
      <c r="F12" s="61"/>
      <c r="G12" s="63"/>
      <c r="H12" s="62"/>
      <c r="I12" s="17"/>
    </row>
    <row r="13" customHeight="1" spans="1:9">
      <c r="A13" s="12"/>
      <c r="B13" s="13"/>
      <c r="C13" s="13"/>
      <c r="D13" s="12"/>
      <c r="E13" s="12"/>
      <c r="F13" s="61"/>
      <c r="G13" s="63"/>
      <c r="H13" s="62"/>
      <c r="I13" s="17"/>
    </row>
    <row r="14" customHeight="1" spans="1:9">
      <c r="A14" s="12"/>
      <c r="B14" s="13"/>
      <c r="C14" s="13"/>
      <c r="D14" s="12"/>
      <c r="E14" s="12"/>
      <c r="F14" s="61"/>
      <c r="G14" s="63"/>
      <c r="H14" s="62"/>
      <c r="I14" s="17"/>
    </row>
    <row r="15" customHeight="1" spans="1:9">
      <c r="A15" s="12"/>
      <c r="B15" s="13"/>
      <c r="C15" s="13"/>
      <c r="D15" s="12"/>
      <c r="E15" s="12"/>
      <c r="F15" s="61"/>
      <c r="G15" s="63"/>
      <c r="H15" s="62"/>
      <c r="I15" s="17"/>
    </row>
    <row r="16" customHeight="1" spans="1:9">
      <c r="A16" s="12"/>
      <c r="B16" s="13"/>
      <c r="C16" s="13"/>
      <c r="D16" s="12"/>
      <c r="E16" s="12"/>
      <c r="F16" s="61"/>
      <c r="G16" s="63"/>
      <c r="H16" s="62"/>
      <c r="I16" s="17"/>
    </row>
    <row r="17" customHeight="1" spans="1:9">
      <c r="A17" s="12"/>
      <c r="B17" s="13"/>
      <c r="C17" s="13"/>
      <c r="D17" s="12"/>
      <c r="E17" s="12"/>
      <c r="F17" s="61"/>
      <c r="G17" s="63"/>
      <c r="H17" s="62"/>
      <c r="I17" s="17"/>
    </row>
    <row r="18" customHeight="1" spans="1:9">
      <c r="A18" s="12"/>
      <c r="B18" s="13"/>
      <c r="C18" s="13"/>
      <c r="D18" s="12"/>
      <c r="E18" s="12"/>
      <c r="F18" s="61"/>
      <c r="G18" s="63"/>
      <c r="H18" s="62"/>
      <c r="I18" s="17"/>
    </row>
    <row r="19" customHeight="1" spans="1:9">
      <c r="A19" s="12"/>
      <c r="B19" s="13"/>
      <c r="C19" s="13"/>
      <c r="D19" s="12"/>
      <c r="E19" s="12"/>
      <c r="F19" s="61"/>
      <c r="G19" s="63"/>
      <c r="H19" s="62"/>
      <c r="I19" s="17"/>
    </row>
    <row r="20" customHeight="1" spans="1:9">
      <c r="A20" s="12"/>
      <c r="B20" s="13"/>
      <c r="C20" s="13"/>
      <c r="D20" s="12"/>
      <c r="E20" s="12"/>
      <c r="F20" s="61"/>
      <c r="G20" s="63"/>
      <c r="H20" s="62"/>
      <c r="I20" s="17"/>
    </row>
    <row r="21" customHeight="1" spans="1:9">
      <c r="A21" s="12"/>
      <c r="B21" s="13"/>
      <c r="C21" s="13"/>
      <c r="D21" s="12"/>
      <c r="E21" s="12"/>
      <c r="F21" s="61"/>
      <c r="G21" s="63"/>
      <c r="H21" s="62"/>
      <c r="I21" s="17"/>
    </row>
    <row r="22" customHeight="1" spans="1:9">
      <c r="A22" s="12"/>
      <c r="B22" s="13"/>
      <c r="C22" s="13"/>
      <c r="D22" s="12"/>
      <c r="E22" s="12"/>
      <c r="F22" s="61"/>
      <c r="G22" s="63"/>
      <c r="H22" s="62"/>
      <c r="I22" s="17"/>
    </row>
    <row r="23" customHeight="1" spans="1:9">
      <c r="A23" s="12"/>
      <c r="B23" s="13"/>
      <c r="C23" s="13"/>
      <c r="D23" s="12"/>
      <c r="E23" s="12"/>
      <c r="F23" s="61"/>
      <c r="G23" s="63"/>
      <c r="H23" s="62"/>
      <c r="I23" s="17"/>
    </row>
    <row r="24" customHeight="1" spans="1:9">
      <c r="A24" s="12"/>
      <c r="B24" s="13"/>
      <c r="C24" s="13"/>
      <c r="D24" s="12"/>
      <c r="E24" s="12"/>
      <c r="F24" s="61"/>
      <c r="G24" s="63"/>
      <c r="H24" s="62"/>
      <c r="I24" s="17"/>
    </row>
    <row r="25" customHeight="1" spans="1:9">
      <c r="A25" s="12"/>
      <c r="B25" s="13"/>
      <c r="C25" s="13"/>
      <c r="D25" s="12"/>
      <c r="E25" s="12"/>
      <c r="F25" s="61"/>
      <c r="G25" s="63"/>
      <c r="H25" s="62"/>
      <c r="I25" s="17"/>
    </row>
    <row r="26" customHeight="1" spans="1:9">
      <c r="A26" s="12"/>
      <c r="B26" s="13"/>
      <c r="C26" s="13"/>
      <c r="D26" s="12"/>
      <c r="E26" s="12"/>
      <c r="F26" s="61"/>
      <c r="G26" s="63"/>
      <c r="H26" s="62"/>
      <c r="I26" s="17"/>
    </row>
    <row r="27" customHeight="1" spans="1:9">
      <c r="A27" s="19" t="s">
        <v>1105</v>
      </c>
      <c r="B27" s="19"/>
      <c r="C27" s="19"/>
      <c r="D27" s="12"/>
      <c r="E27" s="12"/>
      <c r="F27" s="61">
        <f>SUM(F7:F26)</f>
        <v>0</v>
      </c>
      <c r="G27" s="63">
        <f>SUM(G7:G26)</f>
        <v>0</v>
      </c>
      <c r="H27" s="62">
        <f>SUM(H7:H26)</f>
        <v>0</v>
      </c>
      <c r="I27" s="17"/>
    </row>
    <row r="28" customHeight="1" spans="1:9">
      <c r="A28" s="20" t="e">
        <f>#REF!&amp;#REF!</f>
        <v>#REF!</v>
      </c>
      <c r="H28" s="7" t="e">
        <f>"评估人员："&amp;#REF!</f>
        <v>#REF!</v>
      </c>
    </row>
    <row r="29" customHeight="1" spans="1:9">
      <c r="A29" s="20" t="e">
        <f>CONCATENATE(#REF!,#REF!,#REF!,#REF!,#REF!,#REF!,#REF!)</f>
        <v>#REF!</v>
      </c>
    </row>
  </sheetData>
  <mergeCells count="11">
    <mergeCell ref="A2:I2"/>
    <mergeCell ref="A3:I3"/>
    <mergeCell ref="A5:A6"/>
    <mergeCell ref="B5:B6"/>
    <mergeCell ref="C5:C6"/>
    <mergeCell ref="D5:D6"/>
    <mergeCell ref="E5:E6"/>
    <mergeCell ref="F5:F6"/>
    <mergeCell ref="G5:G6"/>
    <mergeCell ref="H5:H6"/>
    <mergeCell ref="I5:I6"/>
  </mergeCells>
  <hyperlinks>
    <hyperlink ref="A1" location="索引目录!I15" display="返回索引页"/>
    <hyperlink ref="B1" location="流动负债汇总!B15" display="返回"/>
  </hyperlinks>
  <printOptions horizontalCentered="1"/>
  <pageMargins left="0.354166666666667" right="0.354166666666667" top="0.786805555555556" bottom="0.786805555555556" header="1.02361111111111" footer="0.511805555555556"/>
  <pageSetup paperSize="9" scale="80" fitToHeight="0" orientation="landscape"/>
  <headerFooter alignWithMargins="0">
    <oddHeader>&amp;R&amp;"宋体,常规"&amp;10表&amp;"Times New Roman,常规"5-10
&amp;"宋体,常规"共&amp;"Times New Roman,常规"&amp;N&amp;"宋体,常规"页第&amp;"Times New Roman,常规"&amp;P&amp;"宋体,常规"页</oddHeader>
  </headerFooter>
  <legacyDrawing r:id="rId2"/>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29"/>
  <sheetViews>
    <sheetView workbookViewId="0">
      <selection activeCell="H14" sqref="H14"/>
    </sheetView>
  </sheetViews>
  <sheetFormatPr defaultColWidth="9" defaultRowHeight="15.75" customHeight="1"/>
  <cols>
    <col min="1" max="1" width="4.5" customWidth="1"/>
    <col min="2" max="2" width="19.5" customWidth="1" outlineLevel="1"/>
    <col min="3" max="3" width="18.4" customWidth="1"/>
    <col min="4" max="4" width="10" customWidth="1"/>
    <col min="5" max="5" width="9.4" customWidth="1"/>
    <col min="6" max="6" width="11.1" customWidth="1"/>
    <col min="7" max="8" width="9.5" customWidth="1"/>
    <col min="9" max="9" width="15.1" customWidth="1" outlineLevel="1"/>
    <col min="10" max="10" width="15.1" customWidth="1"/>
    <col min="11" max="11" width="10" customWidth="1"/>
    <col min="12" max="12" width="15.1" customWidth="1"/>
    <col min="13" max="13" width="9.6" customWidth="1"/>
  </cols>
  <sheetData>
    <row r="1" spans="1:13">
      <c r="A1" s="1" t="s">
        <v>421</v>
      </c>
      <c r="B1" s="2" t="s">
        <v>462</v>
      </c>
      <c r="C1" s="2"/>
      <c r="D1" s="3"/>
      <c r="E1" s="3"/>
      <c r="F1" s="3"/>
      <c r="G1" s="3"/>
      <c r="H1" s="3"/>
      <c r="I1" s="3"/>
      <c r="J1" s="3"/>
      <c r="K1" s="3"/>
      <c r="L1" s="3"/>
      <c r="M1" s="3"/>
    </row>
    <row r="2" ht="30" customHeight="1" spans="1:13">
      <c r="A2" s="4" t="s">
        <v>1973</v>
      </c>
      <c r="B2" s="4"/>
      <c r="C2" s="4"/>
      <c r="D2" s="4"/>
      <c r="E2" s="4"/>
      <c r="F2" s="4"/>
      <c r="G2" s="4"/>
      <c r="H2" s="4"/>
      <c r="I2" s="4"/>
      <c r="J2" s="4"/>
      <c r="K2" s="4"/>
      <c r="L2" s="4"/>
      <c r="M2" s="4"/>
    </row>
    <row r="3" ht="14.1" customHeight="1" spans="1:13">
      <c r="A3" s="5" t="e">
        <f>CONCATENATE(#REF!,#REF!,#REF!,#REF!,#REF!,#REF!,#REF!)</f>
        <v>#REF!</v>
      </c>
      <c r="B3" s="5"/>
      <c r="C3" s="5"/>
      <c r="D3" s="5"/>
      <c r="E3" s="5"/>
      <c r="F3" s="5"/>
      <c r="G3" s="5"/>
      <c r="H3" s="5"/>
      <c r="I3" s="5"/>
      <c r="J3" s="5"/>
      <c r="K3" s="5"/>
      <c r="L3" s="6"/>
      <c r="M3" s="6"/>
    </row>
    <row r="4" customHeight="1" spans="1:13">
      <c r="A4" s="7" t="e">
        <f>#REF!&amp;#REF!</f>
        <v>#REF!</v>
      </c>
      <c r="M4" s="8" t="s">
        <v>464</v>
      </c>
    </row>
    <row r="5" ht="27.9" customHeight="1" spans="1:13">
      <c r="A5" s="9" t="s">
        <v>465</v>
      </c>
      <c r="B5" s="9" t="s">
        <v>572</v>
      </c>
      <c r="C5" s="9" t="s">
        <v>1974</v>
      </c>
      <c r="D5" s="9" t="s">
        <v>629</v>
      </c>
      <c r="E5" s="9" t="s">
        <v>974</v>
      </c>
      <c r="F5" s="9" t="s">
        <v>1975</v>
      </c>
      <c r="G5" s="50" t="s">
        <v>574</v>
      </c>
      <c r="H5" s="9" t="s">
        <v>1942</v>
      </c>
      <c r="I5" s="10" t="s">
        <v>467</v>
      </c>
      <c r="J5" s="11" t="s">
        <v>426</v>
      </c>
      <c r="K5" s="51" t="s">
        <v>1943</v>
      </c>
      <c r="L5" s="9" t="s">
        <v>427</v>
      </c>
      <c r="M5" s="9" t="s">
        <v>577</v>
      </c>
    </row>
    <row r="6" customHeight="1" spans="1:13">
      <c r="A6" s="12"/>
      <c r="B6" s="36"/>
      <c r="C6" s="13"/>
      <c r="D6" s="14"/>
      <c r="E6" s="14"/>
      <c r="F6" s="12"/>
      <c r="G6" s="52"/>
      <c r="H6" s="12"/>
      <c r="I6" s="15"/>
      <c r="J6" s="18"/>
      <c r="K6" s="16"/>
      <c r="L6" s="16"/>
      <c r="M6" s="17"/>
    </row>
    <row r="7" customHeight="1" spans="1:13">
      <c r="A7" s="12"/>
      <c r="B7" s="13"/>
      <c r="C7" s="13"/>
      <c r="D7" s="14"/>
      <c r="E7" s="14"/>
      <c r="F7" s="12"/>
      <c r="G7" s="52"/>
      <c r="H7" s="12"/>
      <c r="I7" s="15"/>
      <c r="J7" s="18"/>
      <c r="K7" s="16"/>
      <c r="L7" s="16"/>
      <c r="M7" s="17"/>
    </row>
    <row r="8" customHeight="1" spans="1:13">
      <c r="A8" s="12"/>
      <c r="B8" s="13"/>
      <c r="C8" s="13"/>
      <c r="D8" s="14"/>
      <c r="E8" s="14"/>
      <c r="F8" s="12"/>
      <c r="G8" s="52"/>
      <c r="H8" s="12"/>
      <c r="I8" s="15"/>
      <c r="J8" s="18"/>
      <c r="K8" s="16"/>
      <c r="L8" s="16"/>
      <c r="M8" s="17"/>
    </row>
    <row r="9" customHeight="1" spans="1:13">
      <c r="A9" s="12"/>
      <c r="B9" s="13"/>
      <c r="C9" s="13"/>
      <c r="D9" s="14"/>
      <c r="E9" s="14"/>
      <c r="F9" s="12"/>
      <c r="G9" s="52"/>
      <c r="H9" s="12"/>
      <c r="I9" s="15"/>
      <c r="J9" s="18"/>
      <c r="K9" s="16"/>
      <c r="L9" s="16"/>
      <c r="M9" s="17"/>
    </row>
    <row r="10" customHeight="1" spans="1:13">
      <c r="A10" s="12"/>
      <c r="B10" s="13"/>
      <c r="C10" s="13"/>
      <c r="D10" s="14"/>
      <c r="E10" s="14"/>
      <c r="F10" s="12"/>
      <c r="G10" s="52"/>
      <c r="H10" s="12"/>
      <c r="I10" s="15"/>
      <c r="J10" s="18"/>
      <c r="K10" s="16"/>
      <c r="L10" s="16"/>
      <c r="M10" s="17"/>
    </row>
    <row r="11" customHeight="1" spans="1:13">
      <c r="A11" s="12"/>
      <c r="B11" s="13"/>
      <c r="C11" s="13"/>
      <c r="D11" s="14"/>
      <c r="E11" s="14"/>
      <c r="F11" s="12"/>
      <c r="G11" s="52"/>
      <c r="H11" s="12"/>
      <c r="I11" s="15"/>
      <c r="J11" s="18"/>
      <c r="K11" s="16"/>
      <c r="L11" s="16"/>
      <c r="M11" s="17"/>
    </row>
    <row r="12" customHeight="1" spans="1:13">
      <c r="A12" s="12"/>
      <c r="B12" s="13"/>
      <c r="C12" s="13"/>
      <c r="D12" s="14"/>
      <c r="E12" s="14"/>
      <c r="F12" s="12"/>
      <c r="G12" s="52"/>
      <c r="H12" s="12"/>
      <c r="I12" s="15"/>
      <c r="J12" s="18"/>
      <c r="K12" s="16"/>
      <c r="L12" s="16"/>
      <c r="M12" s="17"/>
    </row>
    <row r="13" customHeight="1" spans="1:13">
      <c r="A13" s="12"/>
      <c r="B13" s="13"/>
      <c r="C13" s="13"/>
      <c r="D13" s="14"/>
      <c r="E13" s="14"/>
      <c r="F13" s="12"/>
      <c r="G13" s="52"/>
      <c r="H13" s="12"/>
      <c r="I13" s="15"/>
      <c r="J13" s="18"/>
      <c r="K13" s="16"/>
      <c r="L13" s="16"/>
      <c r="M13" s="17"/>
    </row>
    <row r="14" customHeight="1" spans="1:13">
      <c r="A14" s="12"/>
      <c r="B14" s="13"/>
      <c r="C14" s="13"/>
      <c r="D14" s="14"/>
      <c r="E14" s="14"/>
      <c r="F14" s="12"/>
      <c r="G14" s="52"/>
      <c r="H14" s="12"/>
      <c r="I14" s="15"/>
      <c r="J14" s="18"/>
      <c r="K14" s="16"/>
      <c r="L14" s="16"/>
      <c r="M14" s="17"/>
    </row>
    <row r="15" customHeight="1" spans="1:13">
      <c r="A15" s="12"/>
      <c r="B15" s="13"/>
      <c r="C15" s="13"/>
      <c r="D15" s="14"/>
      <c r="E15" s="14"/>
      <c r="F15" s="12"/>
      <c r="G15" s="52"/>
      <c r="H15" s="12"/>
      <c r="I15" s="15"/>
      <c r="J15" s="18"/>
      <c r="K15" s="16"/>
      <c r="L15" s="16"/>
      <c r="M15" s="17"/>
    </row>
    <row r="16" customHeight="1" spans="1:13">
      <c r="A16" s="12"/>
      <c r="B16" s="13"/>
      <c r="C16" s="13"/>
      <c r="D16" s="14"/>
      <c r="E16" s="14"/>
      <c r="F16" s="12"/>
      <c r="G16" s="52"/>
      <c r="H16" s="12"/>
      <c r="I16" s="15"/>
      <c r="J16" s="18"/>
      <c r="K16" s="16"/>
      <c r="L16" s="16"/>
      <c r="M16" s="17"/>
    </row>
    <row r="17" customHeight="1" spans="1:13">
      <c r="A17" s="12"/>
      <c r="B17" s="13"/>
      <c r="C17" s="13"/>
      <c r="D17" s="14"/>
      <c r="E17" s="14"/>
      <c r="F17" s="12"/>
      <c r="G17" s="52"/>
      <c r="H17" s="12"/>
      <c r="I17" s="15"/>
      <c r="J17" s="18"/>
      <c r="K17" s="16"/>
      <c r="L17" s="16"/>
      <c r="M17" s="17"/>
    </row>
    <row r="18" customHeight="1" spans="1:13">
      <c r="A18" s="12"/>
      <c r="B18" s="13"/>
      <c r="C18" s="13"/>
      <c r="D18" s="14"/>
      <c r="E18" s="14"/>
      <c r="F18" s="12"/>
      <c r="G18" s="52"/>
      <c r="H18" s="12"/>
      <c r="I18" s="15"/>
      <c r="J18" s="18"/>
      <c r="K18" s="16"/>
      <c r="L18" s="16"/>
      <c r="M18" s="17"/>
    </row>
    <row r="19" customHeight="1" spans="1:13">
      <c r="A19" s="12"/>
      <c r="B19" s="13"/>
      <c r="C19" s="13"/>
      <c r="D19" s="14"/>
      <c r="E19" s="14"/>
      <c r="F19" s="12"/>
      <c r="G19" s="52"/>
      <c r="H19" s="12"/>
      <c r="I19" s="15"/>
      <c r="J19" s="18"/>
      <c r="K19" s="16"/>
      <c r="L19" s="16"/>
      <c r="M19" s="17"/>
    </row>
    <row r="20" customHeight="1" spans="1:13">
      <c r="A20" s="12"/>
      <c r="B20" s="13"/>
      <c r="C20" s="13"/>
      <c r="D20" s="14"/>
      <c r="E20" s="14"/>
      <c r="F20" s="12"/>
      <c r="G20" s="52"/>
      <c r="H20" s="12"/>
      <c r="I20" s="15"/>
      <c r="J20" s="18"/>
      <c r="K20" s="16"/>
      <c r="L20" s="16"/>
      <c r="M20" s="17"/>
    </row>
    <row r="21" customHeight="1" spans="1:13">
      <c r="A21" s="12"/>
      <c r="B21" s="13"/>
      <c r="C21" s="13"/>
      <c r="D21" s="14"/>
      <c r="E21" s="14"/>
      <c r="F21" s="12"/>
      <c r="G21" s="52"/>
      <c r="H21" s="12"/>
      <c r="I21" s="15"/>
      <c r="J21" s="18"/>
      <c r="K21" s="16"/>
      <c r="L21" s="16"/>
      <c r="M21" s="17"/>
    </row>
    <row r="22" customHeight="1" spans="1:13">
      <c r="A22" s="12"/>
      <c r="B22" s="13"/>
      <c r="C22" s="13"/>
      <c r="D22" s="14"/>
      <c r="E22" s="14"/>
      <c r="F22" s="12"/>
      <c r="G22" s="52"/>
      <c r="H22" s="12"/>
      <c r="I22" s="15"/>
      <c r="J22" s="18"/>
      <c r="K22" s="16"/>
      <c r="L22" s="16"/>
      <c r="M22" s="17"/>
    </row>
    <row r="23" customHeight="1" spans="1:13">
      <c r="A23" s="12"/>
      <c r="B23" s="13"/>
      <c r="C23" s="13"/>
      <c r="D23" s="14"/>
      <c r="E23" s="14"/>
      <c r="F23" s="12"/>
      <c r="G23" s="52"/>
      <c r="H23" s="12"/>
      <c r="I23" s="15"/>
      <c r="J23" s="18"/>
      <c r="K23" s="16"/>
      <c r="L23" s="16"/>
      <c r="M23" s="17"/>
    </row>
    <row r="24" customHeight="1" spans="1:13">
      <c r="A24" s="12"/>
      <c r="B24" s="13"/>
      <c r="C24" s="13"/>
      <c r="D24" s="14"/>
      <c r="E24" s="14"/>
      <c r="F24" s="12"/>
      <c r="G24" s="52"/>
      <c r="H24" s="12"/>
      <c r="I24" s="15"/>
      <c r="J24" s="18"/>
      <c r="K24" s="16"/>
      <c r="L24" s="16"/>
      <c r="M24" s="17"/>
    </row>
    <row r="25" customHeight="1" spans="1:13">
      <c r="A25" s="12"/>
      <c r="B25" s="13"/>
      <c r="C25" s="13"/>
      <c r="D25" s="14"/>
      <c r="E25" s="14"/>
      <c r="F25" s="12"/>
      <c r="G25" s="52"/>
      <c r="H25" s="12"/>
      <c r="I25" s="15"/>
      <c r="J25" s="18"/>
      <c r="K25" s="16"/>
      <c r="L25" s="16"/>
      <c r="M25" s="17"/>
    </row>
    <row r="26" customHeight="1" spans="1:13">
      <c r="A26" s="12"/>
      <c r="B26" s="13"/>
      <c r="C26" s="13"/>
      <c r="D26" s="14"/>
      <c r="E26" s="14"/>
      <c r="F26" s="12"/>
      <c r="G26" s="52"/>
      <c r="H26" s="12"/>
      <c r="I26" s="15"/>
      <c r="J26" s="18"/>
      <c r="K26" s="16"/>
      <c r="L26" s="16"/>
      <c r="M26" s="17"/>
    </row>
    <row r="27" customHeight="1" spans="1:13">
      <c r="A27" s="19" t="s">
        <v>1105</v>
      </c>
      <c r="B27" s="19"/>
      <c r="C27" s="19"/>
      <c r="D27" s="14"/>
      <c r="E27" s="14"/>
      <c r="F27" s="17"/>
      <c r="G27" s="53"/>
      <c r="H27" s="17"/>
      <c r="I27" s="15">
        <f>SUM(I6:I26)</f>
        <v>0</v>
      </c>
      <c r="J27" s="18">
        <f>SUM(J6:J26)</f>
        <v>0</v>
      </c>
      <c r="K27" s="16"/>
      <c r="L27" s="16">
        <f>SUM(L6:L26)</f>
        <v>0</v>
      </c>
      <c r="M27" s="17"/>
    </row>
    <row r="28" customHeight="1" spans="1:13">
      <c r="A28" s="20" t="e">
        <f>#REF!&amp;#REF!</f>
        <v>#REF!</v>
      </c>
      <c r="K28" s="7" t="e">
        <f>"评估人员："&amp;#REF!</f>
        <v>#REF!</v>
      </c>
    </row>
    <row r="29" customHeight="1" spans="1:13">
      <c r="A29" s="20" t="e">
        <f>CONCATENATE(#REF!,#REF!,#REF!,#REF!,#REF!,#REF!,#REF!)</f>
        <v>#REF!</v>
      </c>
    </row>
  </sheetData>
  <mergeCells count="2">
    <mergeCell ref="A2:M2"/>
    <mergeCell ref="A3:M3"/>
  </mergeCells>
  <hyperlinks>
    <hyperlink ref="A1" location="索引目录!I16" display="返回索引页"/>
    <hyperlink ref="B1" location="流动负债汇总!B16" display="返回"/>
  </hyperlinks>
  <printOptions horizontalCentered="1"/>
  <pageMargins left="0.354166666666667" right="0.354166666666667" top="0.786805555555556" bottom="0.786805555555556" header="1.02361111111111" footer="0.511805555555556"/>
  <pageSetup paperSize="9" scale="83" fitToHeight="0" orientation="landscape"/>
  <headerFooter alignWithMargins="0">
    <oddHeader>&amp;R&amp;"宋体,常规"&amp;10表&amp;"Times New Roman,常规"5-11
&amp;"宋体,常规"共&amp;"Times New Roman,常规"&amp;N&amp;"宋体,常规"页第&amp;"Times New Roman,常规"&amp;P&amp;"宋体,常规"页</oddHeader>
  </headerFooter>
  <legacyDrawing r:id="rId2"/>
</worksheet>
</file>

<file path=docProps/app.xml><?xml version="1.0" encoding="utf-8"?>
<Properties xmlns="http://schemas.openxmlformats.org/officeDocument/2006/extended-properties" xmlns:vt="http://schemas.openxmlformats.org/officeDocument/2006/docPropsVTypes">
  <Company>conqueror</Company>
  <Application>Microsoft Excel</Application>
  <HeadingPairs>
    <vt:vector size="2" baseType="variant">
      <vt:variant>
        <vt:lpstr>工作表</vt:lpstr>
      </vt:variant>
      <vt:variant>
        <vt:i4>108</vt:i4>
      </vt:variant>
    </vt:vector>
  </HeadingPairs>
  <TitlesOfParts>
    <vt:vector size="108" baseType="lpstr">
      <vt:lpstr>成本法资料清单</vt:lpstr>
      <vt:lpstr>收益法资料清单</vt:lpstr>
      <vt:lpstr>索引目录</vt:lpstr>
      <vt:lpstr>汇总表</vt:lpstr>
      <vt:lpstr>分类汇总</vt:lpstr>
      <vt:lpstr>流动汇总</vt:lpstr>
      <vt:lpstr>货币资金汇总</vt:lpstr>
      <vt:lpstr>现金</vt:lpstr>
      <vt:lpstr>银行存款</vt:lpstr>
      <vt:lpstr>其他货币资金</vt:lpstr>
      <vt:lpstr>交易性金融资产汇总</vt:lpstr>
      <vt:lpstr>交易性-股票</vt:lpstr>
      <vt:lpstr>交易性-债券</vt:lpstr>
      <vt:lpstr>交易性-基金</vt:lpstr>
      <vt:lpstr>应收票据</vt:lpstr>
      <vt:lpstr>应收账款</vt:lpstr>
      <vt:lpstr>预付账款</vt:lpstr>
      <vt:lpstr>应收利息</vt:lpstr>
      <vt:lpstr>应收股利（利润）</vt:lpstr>
      <vt:lpstr>其他应收款</vt:lpstr>
      <vt:lpstr>存货汇总</vt:lpstr>
      <vt:lpstr>原材料</vt:lpstr>
      <vt:lpstr>材料采购（在途物资）</vt:lpstr>
      <vt:lpstr>在库低值易耗品</vt:lpstr>
      <vt:lpstr>包装物</vt:lpstr>
      <vt:lpstr>委托加工物资</vt:lpstr>
      <vt:lpstr>产成品（库存商品）</vt:lpstr>
      <vt:lpstr>产成品评估过程表(倒扣法)</vt:lpstr>
      <vt:lpstr>成本途径存货——产成品分析表(倒扣整体法)</vt:lpstr>
      <vt:lpstr>存货（产成品）费率参数测算表</vt:lpstr>
      <vt:lpstr>开发产品</vt:lpstr>
      <vt:lpstr>出租开发产品</vt:lpstr>
      <vt:lpstr>在产品（自制半成品）</vt:lpstr>
      <vt:lpstr>开发成本</vt:lpstr>
      <vt:lpstr>分期收款发出商品</vt:lpstr>
      <vt:lpstr>在用低值易耗品</vt:lpstr>
      <vt:lpstr>委托代销商品</vt:lpstr>
      <vt:lpstr>受托代销商品</vt:lpstr>
      <vt:lpstr>未结算工程</vt:lpstr>
      <vt:lpstr>周转材料</vt:lpstr>
      <vt:lpstr>一年到期非流动资产</vt:lpstr>
      <vt:lpstr>其他流动资产</vt:lpstr>
      <vt:lpstr>非流动资产汇总</vt:lpstr>
      <vt:lpstr>可供出售金融资产汇总</vt:lpstr>
      <vt:lpstr>可出售-股票</vt:lpstr>
      <vt:lpstr>可出售-债券</vt:lpstr>
      <vt:lpstr>可出售-其他</vt:lpstr>
      <vt:lpstr>持有到期投资</vt:lpstr>
      <vt:lpstr>长期应收</vt:lpstr>
      <vt:lpstr>长期股权投资</vt:lpstr>
      <vt:lpstr>投资性房地产-房屋成本计量</vt:lpstr>
      <vt:lpstr>投资性房地产-房屋公允价值计量</vt:lpstr>
      <vt:lpstr>投资性房地产-土地成本计量</vt:lpstr>
      <vt:lpstr>投资性房地产-土地公允价值计量</vt:lpstr>
      <vt:lpstr>房屋建筑物</vt:lpstr>
      <vt:lpstr>房屋建筑物评估过程表</vt:lpstr>
      <vt:lpstr>构筑物</vt:lpstr>
      <vt:lpstr>管道沟槽</vt:lpstr>
      <vt:lpstr>机器设备</vt:lpstr>
      <vt:lpstr>机器设备评估过程表</vt:lpstr>
      <vt:lpstr>车辆评估过程表</vt:lpstr>
      <vt:lpstr>车辆</vt:lpstr>
      <vt:lpstr>资产</vt:lpstr>
      <vt:lpstr>土地</vt:lpstr>
      <vt:lpstr>在建工程汇总</vt:lpstr>
      <vt:lpstr>在建（土建）</vt:lpstr>
      <vt:lpstr>在建（设备）</vt:lpstr>
      <vt:lpstr>工程物资</vt:lpstr>
      <vt:lpstr>固定资产清理</vt:lpstr>
      <vt:lpstr>生产性生物资产</vt:lpstr>
      <vt:lpstr>油气资产</vt:lpstr>
      <vt:lpstr>无形资产汇总</vt:lpstr>
      <vt:lpstr>无形-土地</vt:lpstr>
      <vt:lpstr>无形-矿业权</vt:lpstr>
      <vt:lpstr>无形-其他</vt:lpstr>
      <vt:lpstr>开发支出</vt:lpstr>
      <vt:lpstr>商誉</vt:lpstr>
      <vt:lpstr>专有技术统计表</vt:lpstr>
      <vt:lpstr>专利统计表</vt:lpstr>
      <vt:lpstr>商标统计表</vt:lpstr>
      <vt:lpstr>著作权统计表</vt:lpstr>
      <vt:lpstr>长期待摊费用</vt:lpstr>
      <vt:lpstr>递延所得税资产</vt:lpstr>
      <vt:lpstr>其他非流动资产汇总</vt:lpstr>
      <vt:lpstr>其他长期资产</vt:lpstr>
      <vt:lpstr>临时设施</vt:lpstr>
      <vt:lpstr>特准储备物资</vt:lpstr>
      <vt:lpstr>流动负债汇总</vt:lpstr>
      <vt:lpstr>短期借款</vt:lpstr>
      <vt:lpstr>交易性金融负债</vt:lpstr>
      <vt:lpstr>应付票据</vt:lpstr>
      <vt:lpstr>应付账款</vt:lpstr>
      <vt:lpstr>预收账款</vt:lpstr>
      <vt:lpstr>职工薪酬</vt:lpstr>
      <vt:lpstr>应交税费</vt:lpstr>
      <vt:lpstr>应付利息</vt:lpstr>
      <vt:lpstr>应付股利（利润）</vt:lpstr>
      <vt:lpstr>其他应付款</vt:lpstr>
      <vt:lpstr>一年到期非流动负债</vt:lpstr>
      <vt:lpstr>其他流动负债</vt:lpstr>
      <vt:lpstr>非流动负债汇总 </vt:lpstr>
      <vt:lpstr>长期借款</vt:lpstr>
      <vt:lpstr>应付债券</vt:lpstr>
      <vt:lpstr>长期应付款</vt:lpstr>
      <vt:lpstr>专项应付款</vt:lpstr>
      <vt:lpstr>预计负债</vt:lpstr>
      <vt:lpstr>递延所得税负债</vt:lpstr>
      <vt:lpstr>其他非流动负债</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新会计准则申报表</dc:title>
  <dc:creator>thinkpad</dc:creator>
  <cp:lastModifiedBy>刘荣鹤</cp:lastModifiedBy>
  <dcterms:created xsi:type="dcterms:W3CDTF">1999-04-08T16:44:00Z</dcterms:created>
  <cp:lastPrinted>2022-08-29T19:00:00Z</cp:lastPrinted>
  <dcterms:modified xsi:type="dcterms:W3CDTF">2026-07-06T06:05:38Z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2052-12.1.0.23542</vt:lpwstr>
  </property>
  <property fmtid="{D5CDD505-2E9C-101B-9397-08002B2CF9AE}" pid="3" name="ICV">
    <vt:lpwstr>6E4F2C0D394D4642ACF1DADD52F9FC4C_13</vt:lpwstr>
  </property>
  <property fmtid="{D5CDD505-2E9C-101B-9397-08002B2CF9AE}" pid="4" name="KSOReadingLayout">
    <vt:bool>true</vt:bool>
  </property>
</Properties>
</file>